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obay\projects\Kaizen\処理件数\"/>
    </mc:Choice>
  </mc:AlternateContent>
  <xr:revisionPtr revIDLastSave="0" documentId="13_ncr:1_{E264EA24-40D1-45A8-B8ED-AF5A15A13E2E}" xr6:coauthVersionLast="47" xr6:coauthVersionMax="47" xr10:uidLastSave="{00000000-0000-0000-0000-000000000000}"/>
  <bookViews>
    <workbookView xWindow="-120" yWindow="-120" windowWidth="29040" windowHeight="15720" tabRatio="851" activeTab="1" xr2:uid="{00000000-000D-0000-FFFF-FFFF00000000}"/>
  </bookViews>
  <sheets>
    <sheet name="操作" sheetId="4" r:id="rId1"/>
    <sheet name="進捗（簡易版）" sheetId="23" r:id="rId2"/>
    <sheet name="見込み申請（昨年実績）" sheetId="21" r:id="rId3"/>
    <sheet name="現在の状況" sheetId="10" r:id="rId4"/>
    <sheet name="現在の状況（積み上げ）" sheetId="14" r:id="rId5"/>
    <sheet name="日別処理件数" sheetId="15" r:id="rId6"/>
    <sheet name="日別処理件数（積み上げ）" sheetId="16" r:id="rId7"/>
    <sheet name="稼働実績" sheetId="24" r:id="rId8"/>
    <sheet name="業務マスタ" sheetId="25" r:id="rId9"/>
    <sheet name="取込設定" sheetId="1" r:id="rId10"/>
    <sheet name="計算用_状況記録" sheetId="11" r:id="rId11"/>
    <sheet name="休日一覧" sheetId="9" r:id="rId12"/>
    <sheet name="元ネタ→" sheetId="13" r:id="rId13"/>
    <sheet name="案件処理件数一覧" sheetId="5" r:id="rId14"/>
    <sheet name="【給与手当】集計" sheetId="6" r:id="rId15"/>
    <sheet name="稼働記録_検索結果_出力データ" sheetId="7" r:id="rId16"/>
    <sheet name="toiawase" sheetId="8" r:id="rId17"/>
    <sheet name="取込履歴" sheetId="3" r:id="rId18"/>
  </sheets>
  <functionGroups builtInGroupCount="19"/>
  <definedNames>
    <definedName name="_xlnm._FilterDatabase" localSheetId="14" hidden="1">【給与手当】集計!$A$1:$M$4031</definedName>
    <definedName name="_xlnm._FilterDatabase" localSheetId="8" hidden="1">業務マスタ!$B$4:$J$4</definedName>
    <definedName name="_xlnm._FilterDatabase" localSheetId="9" hidden="1">取込設定!$A$7:$AA$22</definedName>
    <definedName name="_xlpm.a" hidden="1" xlm="1">#NAME?</definedName>
    <definedName name="_xlpm.b" hidden="1" xlm="1">#NAME?</definedName>
    <definedName name="_xlpm.base" hidden="1" xlm="1">#NAME?</definedName>
    <definedName name="_xlpm.colb" hidden="1" xlm="1">#NAME?</definedName>
    <definedName name="_xlpm.colc" hidden="1" xlm="1">#NAME?</definedName>
    <definedName name="_xlpm.cum" hidden="1" xlm="1">#NAME?</definedName>
    <definedName name="_xlpm.d" hidden="1" xlm="1">#NAME?</definedName>
    <definedName name="_xlpm.dy" hidden="1" xlm="1">#NAME?</definedName>
    <definedName name="_xlpm.e" hidden="1" xlm="1">#NAME?</definedName>
    <definedName name="_xlpm.h" hidden="1" xlm="1">#NAME?</definedName>
    <definedName name="_xlpm.idx_a" hidden="1" xlm="1">#NAME?</definedName>
    <definedName name="_xlpm.idx_b" hidden="1" xlm="1">#NAME?</definedName>
    <definedName name="_xlpm.k" hidden="1" xlm="1">#NAME?</definedName>
    <definedName name="_xlpm.ka" hidden="1" xlm="1">#NAME?</definedName>
    <definedName name="_xlpm.m" hidden="1" xlm="1">#NAME?</definedName>
    <definedName name="_xlpm.n" hidden="1" xlm="1">#NAME?</definedName>
    <definedName name="_xlpm.raw_a" hidden="1" xlm="1">#NAME?</definedName>
    <definedName name="_xlpm.raw_b" hidden="1" xlm="1">#NAME?</definedName>
    <definedName name="_xlpm.row" hidden="1" xlm="1">#NAME?</definedName>
    <definedName name="_xlpm.row_a" hidden="1" xlm="1">#NAME?</definedName>
    <definedName name="_xlpm.row_b" hidden="1" xlm="1">#NAME?</definedName>
    <definedName name="_xlpm.s" hidden="1" xlm="1">#NAME?</definedName>
    <definedName name="_xlpm.sel" hidden="1" xlm="1">#NAME?</definedName>
    <definedName name="_xlpm.t" hidden="1" xlm="1">#NAME?</definedName>
    <definedName name="_xlpm.ty" hidden="1" xlm="1">#NAME?</definedName>
    <definedName name="_xlpm.u" hidden="1" xlm="1">#NAME?</definedName>
    <definedName name="_xlpm.v" hidden="1" xlm="1">#NAME?</definedName>
    <definedName name="_xlpm.x" hidden="1" xlm="1">#NAME?</definedName>
    <definedName name="給与_ステータス">INDEX(【給与手当】集計!$A:$BZ,2,MATCH("ステータス",【給与手当】集計!$1:$1,0)):INDEX(【給与手当】集計!$A:$BZ,給与_行数,MATCH("ステータス",【給与手当】集計!$1:$1,0))</definedName>
    <definedName name="給与_案件状況">INDEX(【給与手当】集計!$A:$BZ,2,MATCH("案件状況",【給与手当】集計!$1:$1,0)):INDEX(【給与手当】集計!$A:$BZ,給与_行数,MATCH("案件状況",【給与手当】集計!$1:$1,0))</definedName>
    <definedName name="給与_行数">MAX(2,COUNTA(【給与手当】集計!$A:$A))</definedName>
    <definedName name="給与_取込日時">INDEX(【給与手当】集計!$A:$BZ,2,MATCH("_取込日時",【給与手当】集計!$1:$1,0)):INDEX(【給与手当】集計!$A:$BZ,給与_行数,MATCH("_取込日時",【給与手当】集計!$1:$1,0))</definedName>
    <definedName name="給与_申請種別">INDEX(【給与手当】集計!$A:$BZ,2,MATCH("申請種別",【給与手当】集計!$1:$1,0)):INDEX(【給与手当】集計!$A:$BZ,給与_行数,MATCH("申請種別",【給与手当】集計!$1:$1,0))</definedName>
    <definedName name="給与_申請日">INDEX(【給与手当】集計!$A:$BZ,2,MATCH("申請日",【給与手当】集計!$1:$1,0)):INDEX(【給与手当】集計!$A:$BZ,給与_行数,MATCH("申請日",【給与手当】集計!$1:$1,0))</definedName>
    <definedName name="給与_申請番号">INDEX(【給与手当】集計!$A:$BZ,2,MATCH("申請番号",【給与手当】集計!$1:$1,0)):INDEX(【給与手当】集計!$A:$BZ,給与_行数,MATCH("申請番号",【給与手当】集計!$1:$1,0))</definedName>
    <definedName name="件数_行数">MAX(2,COUNTA(案件処理件数一覧!$A:$A))</definedName>
    <definedName name="件数_取込日時">INDEX(案件処理件数一覧!$A:$BZ,2,MATCH("_取込日時",案件処理件数一覧!$1:$1,0)):INDEX(案件処理件数一覧!$A:$BZ,件数_行数,MATCH("_取込日時",案件処理件数一覧!$1:$1,0))</definedName>
    <definedName name="件数_種別">INDEX(案件処理件数一覧!$A:$BZ,2,MATCH("MatterType",案件処理件数一覧!$1:$1,0)):INDEX(案件処理件数一覧!$A:$BZ,件数_行数,MATCH("MatterType",案件処理件数一覧!$1:$1,0))</definedName>
    <definedName name="件数_状況">INDEX(案件処理件数一覧!$A:$BZ,2,MATCH("Status",案件処理件数一覧!$1:$1,0)):INDEX(案件処理件数一覧!$A:$BZ,件数_行数,MATCH("Status",案件処理件数一覧!$1:$1,0))</definedName>
    <definedName name="件数_数">INDEX(案件処理件数一覧!$A:$BZ,2,MATCH("ProcessCount",案件処理件数一覧!$1:$1,0)):INDEX(案件処理件数一覧!$A:$BZ,件数_行数,MATCH("ProcessCount",案件処理件数一覧!$1:$1,0))</definedName>
    <definedName name="件数_日付">INDEX(案件処理件数一覧!$A:$BZ,2,MATCH("EnforceDate",案件処理件数一覧!$1:$1,0)):INDEX(案件処理件数一覧!$A:$BZ,件数_行数,MATCH("EnforceDate",案件処理件数一覧!$1:$1,0))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4" l="1"/>
  <c r="E35" i="23"/>
  <c r="GF40" i="23"/>
  <c r="GG40" i="23"/>
  <c r="GH40" i="23"/>
  <c r="GI40" i="23"/>
  <c r="GJ40" i="23"/>
  <c r="GK40" i="23"/>
  <c r="GL40" i="23"/>
  <c r="GM40" i="23"/>
  <c r="GN40" i="23"/>
  <c r="GO40" i="23"/>
  <c r="GP40" i="23"/>
  <c r="GQ40" i="23"/>
  <c r="GR40" i="23"/>
  <c r="GS40" i="23"/>
  <c r="GT40" i="23"/>
  <c r="GU40" i="23"/>
  <c r="GV40" i="23"/>
  <c r="GW40" i="23"/>
  <c r="GX40" i="23"/>
  <c r="GY40" i="23"/>
  <c r="GZ40" i="23"/>
  <c r="HA40" i="23"/>
  <c r="HB40" i="23"/>
  <c r="HC40" i="23"/>
  <c r="HD40" i="23"/>
  <c r="HE40" i="23"/>
  <c r="HF40" i="23"/>
  <c r="HG40" i="23"/>
  <c r="HH40" i="23"/>
  <c r="HI40" i="23"/>
  <c r="HJ40" i="23"/>
  <c r="HK40" i="23"/>
  <c r="HL40" i="23"/>
  <c r="HM40" i="23"/>
  <c r="HN40" i="23"/>
  <c r="HO40" i="23"/>
  <c r="HP40" i="23"/>
  <c r="HQ40" i="23"/>
  <c r="HR40" i="23"/>
  <c r="HS40" i="23"/>
  <c r="HT40" i="23"/>
  <c r="HU40" i="23"/>
  <c r="HV40" i="23"/>
  <c r="HW40" i="23"/>
  <c r="HX40" i="23"/>
  <c r="HY40" i="23"/>
  <c r="HZ40" i="23"/>
  <c r="IA40" i="23"/>
  <c r="IB40" i="23"/>
  <c r="IC40" i="23"/>
  <c r="ID40" i="23"/>
  <c r="IE40" i="23"/>
  <c r="IF40" i="23"/>
  <c r="IG40" i="23"/>
  <c r="IH40" i="23"/>
  <c r="II40" i="23"/>
  <c r="IJ40" i="23"/>
  <c r="IK40" i="23"/>
  <c r="IL40" i="23"/>
  <c r="IM40" i="23"/>
  <c r="IN40" i="23"/>
  <c r="IO40" i="23"/>
  <c r="IP40" i="23"/>
  <c r="IQ40" i="23"/>
  <c r="IR40" i="23"/>
  <c r="IS40" i="23"/>
  <c r="IT40" i="23"/>
  <c r="IU40" i="23"/>
  <c r="IV40" i="23"/>
  <c r="IW40" i="23"/>
  <c r="IX40" i="23"/>
  <c r="IY40" i="23"/>
  <c r="IZ40" i="23"/>
  <c r="JA40" i="23"/>
  <c r="JB40" i="23"/>
  <c r="JC40" i="23"/>
  <c r="JD40" i="23"/>
  <c r="JE40" i="23"/>
  <c r="JF40" i="23"/>
  <c r="JG40" i="23"/>
  <c r="JH40" i="23"/>
  <c r="JI40" i="23"/>
  <c r="JJ40" i="23"/>
  <c r="JK40" i="23"/>
  <c r="JL40" i="23"/>
  <c r="JM40" i="23"/>
  <c r="JN40" i="23"/>
  <c r="JO40" i="23"/>
  <c r="JP40" i="23"/>
  <c r="JQ40" i="23"/>
  <c r="JR40" i="23"/>
  <c r="JS40" i="23"/>
  <c r="JT40" i="23"/>
  <c r="JU40" i="23"/>
  <c r="JV40" i="23"/>
  <c r="JW40" i="23"/>
  <c r="JX40" i="23"/>
  <c r="JY40" i="23"/>
  <c r="JZ40" i="23"/>
  <c r="KA40" i="23"/>
  <c r="KB40" i="23"/>
  <c r="KC40" i="23"/>
  <c r="KD40" i="23"/>
  <c r="KE40" i="23"/>
  <c r="KF40" i="23"/>
  <c r="KG40" i="23"/>
  <c r="KH40" i="23"/>
  <c r="KI40" i="23"/>
  <c r="KJ40" i="23"/>
  <c r="KK40" i="23"/>
  <c r="KL40" i="23"/>
  <c r="KM40" i="23"/>
  <c r="KN40" i="23"/>
  <c r="KO40" i="23"/>
  <c r="KP40" i="23"/>
  <c r="KQ40" i="23"/>
  <c r="KR40" i="23"/>
  <c r="KS40" i="23"/>
  <c r="KT40" i="23"/>
  <c r="KU40" i="23"/>
  <c r="KV40" i="23"/>
  <c r="KW40" i="23"/>
  <c r="KX40" i="23"/>
  <c r="KY40" i="23"/>
  <c r="KZ40" i="23"/>
  <c r="LA40" i="23"/>
  <c r="LB40" i="23"/>
  <c r="LC40" i="23"/>
  <c r="LD40" i="23"/>
  <c r="LE40" i="23"/>
  <c r="LF40" i="23"/>
  <c r="LG40" i="23"/>
  <c r="LH40" i="23"/>
  <c r="LI40" i="23"/>
  <c r="LJ40" i="23"/>
  <c r="LK40" i="23"/>
  <c r="LL40" i="23"/>
  <c r="LM40" i="23"/>
  <c r="LN40" i="23"/>
  <c r="LO40" i="23"/>
  <c r="LP40" i="23"/>
  <c r="LQ40" i="23"/>
  <c r="LR40" i="23"/>
  <c r="LS40" i="23"/>
  <c r="LT40" i="23"/>
  <c r="LU40" i="23"/>
  <c r="LV40" i="23"/>
  <c r="LW40" i="23"/>
  <c r="LX40" i="23"/>
  <c r="LY40" i="23"/>
  <c r="LZ40" i="23"/>
  <c r="MA40" i="23"/>
  <c r="MB40" i="23"/>
  <c r="MC40" i="23"/>
  <c r="MD40" i="23"/>
  <c r="ME40" i="23"/>
  <c r="MF40" i="23"/>
  <c r="MG40" i="23"/>
  <c r="MH40" i="23"/>
  <c r="MI40" i="23"/>
  <c r="MJ40" i="23"/>
  <c r="MK40" i="23"/>
  <c r="ML40" i="23"/>
  <c r="MM40" i="23"/>
  <c r="MN40" i="23"/>
  <c r="MO40" i="23"/>
  <c r="MP40" i="23"/>
  <c r="MQ40" i="23"/>
  <c r="MR40" i="23"/>
  <c r="MS40" i="23"/>
  <c r="MT40" i="23"/>
  <c r="MU40" i="23"/>
  <c r="MV40" i="23"/>
  <c r="MW40" i="23"/>
  <c r="MX40" i="23"/>
  <c r="MY40" i="23"/>
  <c r="MZ40" i="23"/>
  <c r="NA40" i="23"/>
  <c r="NB40" i="23"/>
  <c r="NC40" i="23"/>
  <c r="ND40" i="23"/>
  <c r="NE40" i="23"/>
  <c r="NF40" i="23"/>
  <c r="NG40" i="23"/>
  <c r="NH40" i="23"/>
  <c r="NI40" i="23"/>
  <c r="NJ40" i="23"/>
  <c r="NK40" i="23"/>
  <c r="NL40" i="23"/>
  <c r="NM40" i="23"/>
  <c r="NN40" i="23"/>
  <c r="NO40" i="23"/>
  <c r="NP40" i="23"/>
  <c r="NQ40" i="23"/>
  <c r="NR40" i="23"/>
  <c r="NS40" i="23"/>
  <c r="NT40" i="23"/>
  <c r="NU40" i="23"/>
  <c r="NV40" i="23"/>
  <c r="NW40" i="23"/>
  <c r="NX40" i="23"/>
  <c r="NY40" i="23"/>
  <c r="NZ40" i="23"/>
  <c r="GF39" i="23"/>
  <c r="GG39" i="23"/>
  <c r="GH39" i="23"/>
  <c r="GI39" i="23"/>
  <c r="GJ39" i="23"/>
  <c r="GK39" i="23"/>
  <c r="GL39" i="23"/>
  <c r="GM39" i="23"/>
  <c r="GN39" i="23"/>
  <c r="GO39" i="23"/>
  <c r="GP39" i="23"/>
  <c r="GQ39" i="23"/>
  <c r="GR39" i="23"/>
  <c r="GS39" i="23"/>
  <c r="GT39" i="23"/>
  <c r="GU39" i="23"/>
  <c r="GV39" i="23"/>
  <c r="GW39" i="23"/>
  <c r="GX39" i="23"/>
  <c r="GY39" i="23"/>
  <c r="GZ39" i="23"/>
  <c r="HA39" i="23"/>
  <c r="HB39" i="23"/>
  <c r="HC39" i="23"/>
  <c r="HD39" i="23"/>
  <c r="HE39" i="23"/>
  <c r="HF39" i="23"/>
  <c r="HG39" i="23"/>
  <c r="HH39" i="23"/>
  <c r="HI39" i="23"/>
  <c r="HJ39" i="23"/>
  <c r="HK39" i="23"/>
  <c r="HL39" i="23"/>
  <c r="HM39" i="23"/>
  <c r="HN39" i="23"/>
  <c r="HO39" i="23"/>
  <c r="HP39" i="23"/>
  <c r="HQ39" i="23"/>
  <c r="HR39" i="23"/>
  <c r="HS39" i="23"/>
  <c r="HT39" i="23"/>
  <c r="HU39" i="23"/>
  <c r="HV39" i="23"/>
  <c r="HW39" i="23"/>
  <c r="HX39" i="23"/>
  <c r="HY39" i="23"/>
  <c r="HZ39" i="23"/>
  <c r="IA39" i="23"/>
  <c r="IB39" i="23"/>
  <c r="IC39" i="23"/>
  <c r="ID39" i="23"/>
  <c r="IE39" i="23"/>
  <c r="IF39" i="23"/>
  <c r="IG39" i="23"/>
  <c r="IH39" i="23"/>
  <c r="II39" i="23"/>
  <c r="IJ39" i="23"/>
  <c r="IK39" i="23"/>
  <c r="IL39" i="23"/>
  <c r="IM39" i="23"/>
  <c r="IN39" i="23"/>
  <c r="IO39" i="23"/>
  <c r="IP39" i="23"/>
  <c r="IQ39" i="23"/>
  <c r="IR39" i="23"/>
  <c r="IS39" i="23"/>
  <c r="IT39" i="23"/>
  <c r="IU39" i="23"/>
  <c r="IV39" i="23"/>
  <c r="IW39" i="23"/>
  <c r="IX39" i="23"/>
  <c r="IY39" i="23"/>
  <c r="IZ39" i="23"/>
  <c r="JA39" i="23"/>
  <c r="JB39" i="23"/>
  <c r="JC39" i="23"/>
  <c r="JD39" i="23"/>
  <c r="JE39" i="23"/>
  <c r="JF39" i="23"/>
  <c r="JG39" i="23"/>
  <c r="JH39" i="23"/>
  <c r="JI39" i="23"/>
  <c r="JJ39" i="23"/>
  <c r="JK39" i="23"/>
  <c r="JL39" i="23"/>
  <c r="JM39" i="23"/>
  <c r="JN39" i="23"/>
  <c r="JO39" i="23"/>
  <c r="JP39" i="23"/>
  <c r="JQ39" i="23"/>
  <c r="JR39" i="23"/>
  <c r="JS39" i="23"/>
  <c r="JT39" i="23"/>
  <c r="JU39" i="23"/>
  <c r="JV39" i="23"/>
  <c r="JW39" i="23"/>
  <c r="JX39" i="23"/>
  <c r="JY39" i="23"/>
  <c r="JZ39" i="23"/>
  <c r="KA39" i="23"/>
  <c r="KB39" i="23"/>
  <c r="KC39" i="23"/>
  <c r="KD39" i="23"/>
  <c r="KE39" i="23"/>
  <c r="KF39" i="23"/>
  <c r="KG39" i="23"/>
  <c r="KH39" i="23"/>
  <c r="KI39" i="23"/>
  <c r="KJ39" i="23"/>
  <c r="KK39" i="23"/>
  <c r="KL39" i="23"/>
  <c r="KM39" i="23"/>
  <c r="KN39" i="23"/>
  <c r="KO39" i="23"/>
  <c r="KP39" i="23"/>
  <c r="KQ39" i="23"/>
  <c r="KR39" i="23"/>
  <c r="KS39" i="23"/>
  <c r="KT39" i="23"/>
  <c r="KU39" i="23"/>
  <c r="KV39" i="23"/>
  <c r="KW39" i="23"/>
  <c r="KX39" i="23"/>
  <c r="KY39" i="23"/>
  <c r="KZ39" i="23"/>
  <c r="LA39" i="23"/>
  <c r="LB39" i="23"/>
  <c r="LC39" i="23"/>
  <c r="LD39" i="23"/>
  <c r="LE39" i="23"/>
  <c r="LF39" i="23"/>
  <c r="LG39" i="23"/>
  <c r="LH39" i="23"/>
  <c r="LI39" i="23"/>
  <c r="LJ39" i="23"/>
  <c r="LK39" i="23"/>
  <c r="LL39" i="23"/>
  <c r="LM39" i="23"/>
  <c r="LN39" i="23"/>
  <c r="LO39" i="23"/>
  <c r="LP39" i="23"/>
  <c r="LQ39" i="23"/>
  <c r="LR39" i="23"/>
  <c r="LS39" i="23"/>
  <c r="LT39" i="23"/>
  <c r="LU39" i="23"/>
  <c r="LV39" i="23"/>
  <c r="LW39" i="23"/>
  <c r="LX39" i="23"/>
  <c r="LY39" i="23"/>
  <c r="LZ39" i="23"/>
  <c r="MA39" i="23"/>
  <c r="MB39" i="23"/>
  <c r="MC39" i="23"/>
  <c r="MD39" i="23"/>
  <c r="ME39" i="23"/>
  <c r="MF39" i="23"/>
  <c r="MG39" i="23"/>
  <c r="MH39" i="23"/>
  <c r="MI39" i="23"/>
  <c r="MJ39" i="23"/>
  <c r="MK39" i="23"/>
  <c r="ML39" i="23"/>
  <c r="MM39" i="23"/>
  <c r="MN39" i="23"/>
  <c r="MO39" i="23"/>
  <c r="MP39" i="23"/>
  <c r="MQ39" i="23"/>
  <c r="MR39" i="23"/>
  <c r="MS39" i="23"/>
  <c r="MT39" i="23"/>
  <c r="MU39" i="23"/>
  <c r="MV39" i="23"/>
  <c r="MW39" i="23"/>
  <c r="MX39" i="23"/>
  <c r="MY39" i="23"/>
  <c r="MZ39" i="23"/>
  <c r="NA39" i="23"/>
  <c r="NB39" i="23"/>
  <c r="NC39" i="23"/>
  <c r="ND39" i="23"/>
  <c r="NE39" i="23"/>
  <c r="NF39" i="23"/>
  <c r="NG39" i="23"/>
  <c r="NH39" i="23"/>
  <c r="NI39" i="23"/>
  <c r="NJ39" i="23"/>
  <c r="NK39" i="23"/>
  <c r="NL39" i="23"/>
  <c r="NM39" i="23"/>
  <c r="NN39" i="23"/>
  <c r="NO39" i="23"/>
  <c r="NP39" i="23"/>
  <c r="NQ39" i="23"/>
  <c r="NR39" i="23"/>
  <c r="NS39" i="23"/>
  <c r="NT39" i="23"/>
  <c r="NU39" i="23"/>
  <c r="NV39" i="23"/>
  <c r="NW39" i="23"/>
  <c r="NX39" i="23"/>
  <c r="NY39" i="23"/>
  <c r="NZ39" i="23"/>
  <c r="GF34" i="23" a="1"/>
  <c r="GG34" i="23" a="1"/>
  <c r="GH34" i="23" a="1"/>
  <c r="GI34" i="23" a="1"/>
  <c r="GJ34" i="23" a="1"/>
  <c r="GK34" i="23" a="1"/>
  <c r="GL34" i="23" a="1"/>
  <c r="GM34" i="23" a="1"/>
  <c r="GN34" i="23" a="1"/>
  <c r="GO34" i="23" a="1"/>
  <c r="GP34" i="23" a="1"/>
  <c r="GQ34" i="23" a="1"/>
  <c r="GR34" i="23" a="1"/>
  <c r="GS34" i="23" a="1"/>
  <c r="GT34" i="23" a="1"/>
  <c r="GU34" i="23" a="1"/>
  <c r="GV34" i="23" a="1"/>
  <c r="GW34" i="23" a="1"/>
  <c r="GX34" i="23" a="1"/>
  <c r="GY34" i="23" a="1"/>
  <c r="GZ34" i="23" a="1"/>
  <c r="HA34" i="23" a="1"/>
  <c r="HB34" i="23" a="1"/>
  <c r="HC34" i="23" a="1"/>
  <c r="HD34" i="23" a="1"/>
  <c r="HE34" i="23" a="1"/>
  <c r="HF34" i="23" a="1"/>
  <c r="HG34" i="23" a="1"/>
  <c r="HH34" i="23" a="1"/>
  <c r="HI34" i="23" a="1"/>
  <c r="HJ34" i="23" a="1"/>
  <c r="HK34" i="23" a="1"/>
  <c r="HL34" i="23" a="1"/>
  <c r="HM34" i="23" a="1"/>
  <c r="HN34" i="23" a="1"/>
  <c r="HO34" i="23" a="1"/>
  <c r="HP34" i="23" a="1"/>
  <c r="HQ34" i="23" a="1"/>
  <c r="HR34" i="23" a="1"/>
  <c r="HS34" i="23" a="1"/>
  <c r="HT34" i="23" a="1"/>
  <c r="HU34" i="23" a="1"/>
  <c r="HV34" i="23" a="1"/>
  <c r="HW34" i="23" a="1"/>
  <c r="HX34" i="23" a="1"/>
  <c r="HY34" i="23" a="1"/>
  <c r="HZ34" i="23" a="1"/>
  <c r="IA34" i="23" a="1"/>
  <c r="IB34" i="23" a="1"/>
  <c r="IC34" i="23" a="1"/>
  <c r="ID34" i="23" a="1"/>
  <c r="IE34" i="23" a="1"/>
  <c r="IF34" i="23" a="1"/>
  <c r="IG34" i="23" a="1"/>
  <c r="IH34" i="23" a="1"/>
  <c r="II34" i="23" a="1"/>
  <c r="IJ34" i="23" a="1"/>
  <c r="IK34" i="23" a="1"/>
  <c r="IL34" i="23" a="1"/>
  <c r="IM34" i="23" a="1"/>
  <c r="IN34" i="23" a="1"/>
  <c r="IO34" i="23" a="1"/>
  <c r="IP34" i="23" a="1"/>
  <c r="IQ34" i="23" a="1"/>
  <c r="IR34" i="23" a="1"/>
  <c r="IS34" i="23" a="1"/>
  <c r="IT34" i="23" a="1"/>
  <c r="IU34" i="23" a="1"/>
  <c r="IV34" i="23" a="1"/>
  <c r="IW34" i="23" a="1"/>
  <c r="IX34" i="23" a="1"/>
  <c r="IY34" i="23" a="1"/>
  <c r="IZ34" i="23" a="1"/>
  <c r="JA34" i="23" a="1"/>
  <c r="JB34" i="23" a="1"/>
  <c r="JC34" i="23" a="1"/>
  <c r="JD34" i="23" a="1"/>
  <c r="JE34" i="23" a="1"/>
  <c r="JF34" i="23" a="1"/>
  <c r="JG34" i="23" a="1"/>
  <c r="JH34" i="23" a="1"/>
  <c r="JI34" i="23" a="1"/>
  <c r="JJ34" i="23" a="1"/>
  <c r="JK34" i="23" a="1"/>
  <c r="JL34" i="23" a="1"/>
  <c r="JM34" i="23" a="1"/>
  <c r="JN34" i="23" a="1"/>
  <c r="JO34" i="23" a="1"/>
  <c r="JP34" i="23" a="1"/>
  <c r="JQ34" i="23" a="1"/>
  <c r="JR34" i="23" a="1"/>
  <c r="JS34" i="23" a="1"/>
  <c r="JT34" i="23" a="1"/>
  <c r="JU34" i="23" a="1"/>
  <c r="JV34" i="23" a="1"/>
  <c r="JW34" i="23" a="1"/>
  <c r="JX34" i="23" a="1"/>
  <c r="JY34" i="23" a="1"/>
  <c r="JZ34" i="23" a="1"/>
  <c r="KA34" i="23" a="1"/>
  <c r="KB34" i="23" a="1"/>
  <c r="KC34" i="23" a="1"/>
  <c r="KD34" i="23" a="1"/>
  <c r="KE34" i="23" a="1"/>
  <c r="KF34" i="23" a="1"/>
  <c r="KG34" i="23" a="1"/>
  <c r="KH34" i="23" a="1"/>
  <c r="KI34" i="23" a="1"/>
  <c r="KJ34" i="23" a="1"/>
  <c r="KK34" i="23" a="1"/>
  <c r="KL34" i="23" a="1"/>
  <c r="KM34" i="23" a="1"/>
  <c r="KN34" i="23" a="1"/>
  <c r="KO34" i="23" a="1"/>
  <c r="KP34" i="23" a="1"/>
  <c r="KQ34" i="23" a="1"/>
  <c r="KR34" i="23" a="1"/>
  <c r="KS34" i="23" a="1"/>
  <c r="KT34" i="23" a="1"/>
  <c r="KU34" i="23" a="1"/>
  <c r="KV34" i="23" a="1"/>
  <c r="KW34" i="23" a="1"/>
  <c r="KX34" i="23" a="1"/>
  <c r="KY34" i="23" a="1"/>
  <c r="KZ34" i="23" a="1"/>
  <c r="LA34" i="23" a="1"/>
  <c r="LB34" i="23" a="1"/>
  <c r="LC34" i="23" a="1"/>
  <c r="LD34" i="23" a="1"/>
  <c r="LE34" i="23" a="1"/>
  <c r="LF34" i="23" a="1"/>
  <c r="LG34" i="23" a="1"/>
  <c r="LH34" i="23" a="1"/>
  <c r="LI34" i="23" a="1"/>
  <c r="LJ34" i="23" a="1"/>
  <c r="LK34" i="23" a="1"/>
  <c r="LL34" i="23" a="1"/>
  <c r="LM34" i="23" a="1"/>
  <c r="LN34" i="23" a="1"/>
  <c r="LO34" i="23" a="1"/>
  <c r="LP34" i="23" a="1"/>
  <c r="LQ34" i="23" a="1"/>
  <c r="LR34" i="23" a="1"/>
  <c r="LS34" i="23" a="1"/>
  <c r="LT34" i="23" a="1"/>
  <c r="LU34" i="23" a="1"/>
  <c r="LV34" i="23" a="1"/>
  <c r="LW34" i="23" a="1"/>
  <c r="LX34" i="23" a="1"/>
  <c r="LY34" i="23" a="1"/>
  <c r="LZ34" i="23" a="1"/>
  <c r="MA34" i="23" a="1"/>
  <c r="MB34" i="23" a="1"/>
  <c r="MC34" i="23" a="1"/>
  <c r="MD34" i="23" a="1"/>
  <c r="ME34" i="23" a="1"/>
  <c r="MF34" i="23" a="1"/>
  <c r="MG34" i="23" a="1"/>
  <c r="MH34" i="23" a="1"/>
  <c r="MI34" i="23" a="1"/>
  <c r="MJ34" i="23" a="1"/>
  <c r="MK34" i="23" a="1"/>
  <c r="ML34" i="23" a="1"/>
  <c r="MM34" i="23" a="1"/>
  <c r="MN34" i="23" a="1"/>
  <c r="MO34" i="23" a="1"/>
  <c r="MP34" i="23" a="1"/>
  <c r="MQ34" i="23" a="1"/>
  <c r="MR34" i="23" a="1"/>
  <c r="MS34" i="23" a="1"/>
  <c r="MT34" i="23" a="1"/>
  <c r="MU34" i="23" a="1"/>
  <c r="MV34" i="23" a="1"/>
  <c r="MW34" i="23" a="1"/>
  <c r="MX34" i="23" a="1"/>
  <c r="MY34" i="23" a="1"/>
  <c r="MZ34" i="23" a="1"/>
  <c r="NA34" i="23" a="1"/>
  <c r="NB34" i="23" a="1"/>
  <c r="NC34" i="23" a="1"/>
  <c r="ND34" i="23" a="1"/>
  <c r="NE34" i="23" a="1"/>
  <c r="NF34" i="23" a="1"/>
  <c r="NG34" i="23" a="1"/>
  <c r="NH34" i="23" a="1"/>
  <c r="NI34" i="23" a="1"/>
  <c r="NJ34" i="23" a="1"/>
  <c r="NK34" i="23" a="1"/>
  <c r="NL34" i="23" a="1"/>
  <c r="NM34" i="23" a="1"/>
  <c r="NN34" i="23" a="1"/>
  <c r="NO34" i="23" a="1"/>
  <c r="NP34" i="23" a="1"/>
  <c r="NQ34" i="23" a="1"/>
  <c r="NR34" i="23" a="1"/>
  <c r="NS34" i="23" a="1"/>
  <c r="NT34" i="23" a="1"/>
  <c r="NU34" i="23" a="1"/>
  <c r="NV34" i="23" a="1"/>
  <c r="NW34" i="23" a="1"/>
  <c r="NX34" i="23" a="1"/>
  <c r="NY34" i="23" a="1"/>
  <c r="NZ34" i="23" a="1"/>
  <c r="GF33" i="23" a="1"/>
  <c r="GG33" i="23" a="1"/>
  <c r="GH33" i="23" a="1"/>
  <c r="GI33" i="23" a="1"/>
  <c r="GJ33" i="23" a="1"/>
  <c r="GK33" i="23" a="1"/>
  <c r="GL33" i="23" a="1"/>
  <c r="GM33" i="23" a="1"/>
  <c r="GN33" i="23" a="1"/>
  <c r="GO33" i="23" a="1"/>
  <c r="GP33" i="23" a="1"/>
  <c r="GQ33" i="23" a="1"/>
  <c r="GR33" i="23" a="1"/>
  <c r="GS33" i="23" a="1"/>
  <c r="GT33" i="23" a="1"/>
  <c r="GU33" i="23" a="1"/>
  <c r="GV33" i="23" a="1"/>
  <c r="GW33" i="23" a="1"/>
  <c r="GX33" i="23" a="1"/>
  <c r="GY33" i="23" a="1"/>
  <c r="GZ33" i="23" a="1"/>
  <c r="HA33" i="23" a="1"/>
  <c r="HB33" i="23" a="1"/>
  <c r="HC33" i="23" a="1"/>
  <c r="HD33" i="23" a="1"/>
  <c r="HE33" i="23" a="1"/>
  <c r="HF33" i="23" a="1"/>
  <c r="HG33" i="23" a="1"/>
  <c r="HH33" i="23" a="1"/>
  <c r="HI33" i="23" a="1"/>
  <c r="HJ33" i="23" a="1"/>
  <c r="HK33" i="23" a="1"/>
  <c r="HL33" i="23" a="1"/>
  <c r="HM33" i="23" a="1"/>
  <c r="HN33" i="23" a="1"/>
  <c r="HO33" i="23" a="1"/>
  <c r="HP33" i="23" a="1"/>
  <c r="HQ33" i="23" a="1"/>
  <c r="HR33" i="23" a="1"/>
  <c r="HS33" i="23" a="1"/>
  <c r="HT33" i="23" a="1"/>
  <c r="HU33" i="23" a="1"/>
  <c r="HV33" i="23" a="1"/>
  <c r="HW33" i="23" a="1"/>
  <c r="HX33" i="23" a="1"/>
  <c r="HY33" i="23" a="1"/>
  <c r="HZ33" i="23" a="1"/>
  <c r="IA33" i="23" a="1"/>
  <c r="IB33" i="23" a="1"/>
  <c r="IC33" i="23" a="1"/>
  <c r="ID33" i="23" a="1"/>
  <c r="IE33" i="23" a="1"/>
  <c r="IF33" i="23" a="1"/>
  <c r="IG33" i="23" a="1"/>
  <c r="IH33" i="23" a="1"/>
  <c r="II33" i="23" a="1"/>
  <c r="IJ33" i="23" a="1"/>
  <c r="IK33" i="23" a="1"/>
  <c r="IL33" i="23" a="1"/>
  <c r="IM33" i="23" a="1"/>
  <c r="IN33" i="23" a="1"/>
  <c r="IO33" i="23" a="1"/>
  <c r="IP33" i="23" a="1"/>
  <c r="IQ33" i="23" a="1"/>
  <c r="IR33" i="23" a="1"/>
  <c r="IS33" i="23" a="1"/>
  <c r="IT33" i="23" a="1"/>
  <c r="IU33" i="23" a="1"/>
  <c r="IV33" i="23" a="1"/>
  <c r="IW33" i="23" a="1"/>
  <c r="IX33" i="23" a="1"/>
  <c r="IY33" i="23" a="1"/>
  <c r="IZ33" i="23" a="1"/>
  <c r="JA33" i="23" a="1"/>
  <c r="JB33" i="23" a="1"/>
  <c r="JC33" i="23" a="1"/>
  <c r="JD33" i="23" a="1"/>
  <c r="JE33" i="23" a="1"/>
  <c r="JF33" i="23" a="1"/>
  <c r="JG33" i="23" a="1"/>
  <c r="JH33" i="23" a="1"/>
  <c r="JI33" i="23" a="1"/>
  <c r="JJ33" i="23" a="1"/>
  <c r="JK33" i="23" a="1"/>
  <c r="JL33" i="23" a="1"/>
  <c r="JM33" i="23" a="1"/>
  <c r="JN33" i="23" a="1"/>
  <c r="JO33" i="23" a="1"/>
  <c r="JP33" i="23" a="1"/>
  <c r="JQ33" i="23" a="1"/>
  <c r="JR33" i="23" a="1"/>
  <c r="JS33" i="23" a="1"/>
  <c r="JT33" i="23" a="1"/>
  <c r="JU33" i="23" a="1"/>
  <c r="JV33" i="23" a="1"/>
  <c r="JW33" i="23" a="1"/>
  <c r="JX33" i="23" a="1"/>
  <c r="JY33" i="23" a="1"/>
  <c r="JZ33" i="23" a="1"/>
  <c r="KA33" i="23" a="1"/>
  <c r="KB33" i="23" a="1"/>
  <c r="KC33" i="23" a="1"/>
  <c r="KD33" i="23" a="1"/>
  <c r="KE33" i="23" a="1"/>
  <c r="KF33" i="23" a="1"/>
  <c r="KG33" i="23" a="1"/>
  <c r="KH33" i="23" a="1"/>
  <c r="KI33" i="23" a="1"/>
  <c r="KJ33" i="23" a="1"/>
  <c r="KK33" i="23" a="1"/>
  <c r="KL33" i="23" a="1"/>
  <c r="KM33" i="23" a="1"/>
  <c r="KN33" i="23" a="1"/>
  <c r="KO33" i="23" a="1"/>
  <c r="KP33" i="23" a="1"/>
  <c r="KQ33" i="23" a="1"/>
  <c r="KR33" i="23" a="1"/>
  <c r="KS33" i="23" a="1"/>
  <c r="KT33" i="23" a="1"/>
  <c r="KU33" i="23" a="1"/>
  <c r="KV33" i="23" a="1"/>
  <c r="KW33" i="23" a="1"/>
  <c r="KX33" i="23" a="1"/>
  <c r="KY33" i="23" a="1"/>
  <c r="KZ33" i="23" a="1"/>
  <c r="LA33" i="23" a="1"/>
  <c r="LB33" i="23" a="1"/>
  <c r="LC33" i="23" a="1"/>
  <c r="LD33" i="23" a="1"/>
  <c r="LE33" i="23" a="1"/>
  <c r="LF33" i="23" a="1"/>
  <c r="LG33" i="23" a="1"/>
  <c r="LH33" i="23" a="1"/>
  <c r="LI33" i="23" a="1"/>
  <c r="LJ33" i="23" a="1"/>
  <c r="LK33" i="23" a="1"/>
  <c r="LL33" i="23" a="1"/>
  <c r="LM33" i="23" a="1"/>
  <c r="LN33" i="23" a="1"/>
  <c r="LO33" i="23" a="1"/>
  <c r="LP33" i="23" a="1"/>
  <c r="LQ33" i="23" a="1"/>
  <c r="LR33" i="23" a="1"/>
  <c r="LS33" i="23" a="1"/>
  <c r="LT33" i="23" a="1"/>
  <c r="LU33" i="23" a="1"/>
  <c r="LV33" i="23" a="1"/>
  <c r="LW33" i="23" a="1"/>
  <c r="LX33" i="23" a="1"/>
  <c r="LY33" i="23" a="1"/>
  <c r="LZ33" i="23" a="1"/>
  <c r="MA33" i="23" a="1"/>
  <c r="MB33" i="23" a="1"/>
  <c r="MC33" i="23" a="1"/>
  <c r="MD33" i="23" a="1"/>
  <c r="ME33" i="23" a="1"/>
  <c r="MF33" i="23" a="1"/>
  <c r="MG33" i="23" a="1"/>
  <c r="MH33" i="23" a="1"/>
  <c r="MI33" i="23" a="1"/>
  <c r="MJ33" i="23" a="1"/>
  <c r="MK33" i="23" a="1"/>
  <c r="ML33" i="23" a="1"/>
  <c r="MM33" i="23" a="1"/>
  <c r="MN33" i="23" a="1"/>
  <c r="MO33" i="23" a="1"/>
  <c r="MP33" i="23" a="1"/>
  <c r="MQ33" i="23" a="1"/>
  <c r="MR33" i="23" a="1"/>
  <c r="MS33" i="23" a="1"/>
  <c r="MT33" i="23" a="1"/>
  <c r="MU33" i="23" a="1"/>
  <c r="MV33" i="23" a="1"/>
  <c r="MW33" i="23" a="1"/>
  <c r="MX33" i="23" a="1"/>
  <c r="MY33" i="23" a="1"/>
  <c r="MZ33" i="23" a="1"/>
  <c r="NA33" i="23" a="1"/>
  <c r="NB33" i="23" a="1"/>
  <c r="NC33" i="23" a="1"/>
  <c r="ND33" i="23" a="1"/>
  <c r="NE33" i="23" a="1"/>
  <c r="NF33" i="23" a="1"/>
  <c r="NG33" i="23" a="1"/>
  <c r="NH33" i="23" a="1"/>
  <c r="NI33" i="23" a="1"/>
  <c r="NJ33" i="23" a="1"/>
  <c r="NK33" i="23" a="1"/>
  <c r="NL33" i="23" a="1"/>
  <c r="NM33" i="23" a="1"/>
  <c r="NN33" i="23" a="1"/>
  <c r="NO33" i="23" a="1"/>
  <c r="NP33" i="23" a="1"/>
  <c r="NQ33" i="23" a="1"/>
  <c r="NR33" i="23" a="1"/>
  <c r="NS33" i="23" a="1"/>
  <c r="NT33" i="23" a="1"/>
  <c r="NU33" i="23" a="1"/>
  <c r="NV33" i="23" a="1"/>
  <c r="NW33" i="23" a="1"/>
  <c r="NX33" i="23" a="1"/>
  <c r="NY33" i="23" a="1"/>
  <c r="NZ33" i="23" a="1"/>
  <c r="GF28" i="23" a="1"/>
  <c r="GG28" i="23" a="1"/>
  <c r="GH28" i="23" a="1"/>
  <c r="GI28" i="23" a="1"/>
  <c r="GJ28" i="23" a="1"/>
  <c r="GK28" i="23" a="1"/>
  <c r="GL28" i="23" a="1"/>
  <c r="GM28" i="23" a="1"/>
  <c r="GN28" i="23" a="1"/>
  <c r="GO28" i="23" a="1"/>
  <c r="GP28" i="23" a="1"/>
  <c r="GQ28" i="23" a="1"/>
  <c r="GR28" i="23" a="1"/>
  <c r="GS28" i="23" a="1"/>
  <c r="GT28" i="23" a="1"/>
  <c r="GU28" i="23" a="1"/>
  <c r="GV28" i="23" a="1"/>
  <c r="GW28" i="23" a="1"/>
  <c r="GX28" i="23" a="1"/>
  <c r="GY28" i="23" a="1"/>
  <c r="GZ28" i="23" a="1"/>
  <c r="HA28" i="23" a="1"/>
  <c r="HB28" i="23" a="1"/>
  <c r="HC28" i="23" a="1"/>
  <c r="HD28" i="23" a="1"/>
  <c r="HE28" i="23" a="1"/>
  <c r="HF28" i="23" a="1"/>
  <c r="HG28" i="23" a="1"/>
  <c r="HH28" i="23" a="1"/>
  <c r="HI28" i="23" a="1"/>
  <c r="HJ28" i="23" a="1"/>
  <c r="HK28" i="23" a="1"/>
  <c r="HL28" i="23" a="1"/>
  <c r="HM28" i="23" a="1"/>
  <c r="HN28" i="23" a="1"/>
  <c r="HO28" i="23" a="1"/>
  <c r="HP28" i="23" a="1"/>
  <c r="HQ28" i="23" a="1"/>
  <c r="HR28" i="23" a="1"/>
  <c r="HS28" i="23" a="1"/>
  <c r="HT28" i="23" a="1"/>
  <c r="HU28" i="23" a="1"/>
  <c r="HV28" i="23" a="1"/>
  <c r="HW28" i="23" a="1"/>
  <c r="HX28" i="23" a="1"/>
  <c r="HY28" i="23" a="1"/>
  <c r="HZ28" i="23" a="1"/>
  <c r="IA28" i="23" a="1"/>
  <c r="IB28" i="23" a="1"/>
  <c r="IC28" i="23" a="1"/>
  <c r="ID28" i="23" a="1"/>
  <c r="IE28" i="23" a="1"/>
  <c r="IF28" i="23" a="1"/>
  <c r="IG28" i="23" a="1"/>
  <c r="IH28" i="23" a="1"/>
  <c r="II28" i="23" a="1"/>
  <c r="IJ28" i="23" a="1"/>
  <c r="IK28" i="23" a="1"/>
  <c r="IL28" i="23" a="1"/>
  <c r="IM28" i="23" a="1"/>
  <c r="IN28" i="23" a="1"/>
  <c r="IO28" i="23" a="1"/>
  <c r="IP28" i="23" a="1"/>
  <c r="IQ28" i="23" a="1"/>
  <c r="IR28" i="23" a="1"/>
  <c r="IS28" i="23" a="1"/>
  <c r="IT28" i="23" a="1"/>
  <c r="IU28" i="23" a="1"/>
  <c r="IV28" i="23" a="1"/>
  <c r="IW28" i="23" a="1"/>
  <c r="IX28" i="23" a="1"/>
  <c r="IY28" i="23" a="1"/>
  <c r="IZ28" i="23" a="1"/>
  <c r="JA28" i="23" a="1"/>
  <c r="JB28" i="23" a="1"/>
  <c r="JC28" i="23" a="1"/>
  <c r="JD28" i="23" a="1"/>
  <c r="JE28" i="23" a="1"/>
  <c r="JF28" i="23" a="1"/>
  <c r="JG28" i="23" a="1"/>
  <c r="JH28" i="23" a="1"/>
  <c r="JI28" i="23" a="1"/>
  <c r="JJ28" i="23" a="1"/>
  <c r="JK28" i="23" a="1"/>
  <c r="JL28" i="23" a="1"/>
  <c r="JM28" i="23" a="1"/>
  <c r="JN28" i="23" a="1"/>
  <c r="JO28" i="23" a="1"/>
  <c r="JP28" i="23" a="1"/>
  <c r="JQ28" i="23" a="1"/>
  <c r="JR28" i="23" a="1"/>
  <c r="JS28" i="23" a="1"/>
  <c r="JT28" i="23" a="1"/>
  <c r="JU28" i="23" a="1"/>
  <c r="JV28" i="23" a="1"/>
  <c r="JW28" i="23" a="1"/>
  <c r="JX28" i="23" a="1"/>
  <c r="JY28" i="23" a="1"/>
  <c r="JZ28" i="23" a="1"/>
  <c r="KA28" i="23" a="1"/>
  <c r="KB28" i="23" a="1"/>
  <c r="KC28" i="23" a="1"/>
  <c r="KD28" i="23" a="1"/>
  <c r="KE28" i="23" a="1"/>
  <c r="KF28" i="23" a="1"/>
  <c r="KG28" i="23" a="1"/>
  <c r="KH28" i="23" a="1"/>
  <c r="KI28" i="23" a="1"/>
  <c r="KJ28" i="23" a="1"/>
  <c r="KK28" i="23" a="1"/>
  <c r="KL28" i="23" a="1"/>
  <c r="KM28" i="23" a="1"/>
  <c r="KN28" i="23" a="1"/>
  <c r="KO28" i="23" a="1"/>
  <c r="KP28" i="23" a="1"/>
  <c r="KQ28" i="23" a="1"/>
  <c r="KR28" i="23" a="1"/>
  <c r="KS28" i="23" a="1"/>
  <c r="KT28" i="23" a="1"/>
  <c r="KU28" i="23" a="1"/>
  <c r="KV28" i="23" a="1"/>
  <c r="KW28" i="23" a="1"/>
  <c r="KX28" i="23" a="1"/>
  <c r="KY28" i="23" a="1"/>
  <c r="KZ28" i="23" a="1"/>
  <c r="LA28" i="23" a="1"/>
  <c r="LB28" i="23" a="1"/>
  <c r="LC28" i="23" a="1"/>
  <c r="LD28" i="23" a="1"/>
  <c r="LE28" i="23" a="1"/>
  <c r="LF28" i="23" a="1"/>
  <c r="LG28" i="23" a="1"/>
  <c r="LH28" i="23" a="1"/>
  <c r="LI28" i="23" a="1"/>
  <c r="LJ28" i="23" a="1"/>
  <c r="LK28" i="23" a="1"/>
  <c r="LL28" i="23" a="1"/>
  <c r="LM28" i="23" a="1"/>
  <c r="LN28" i="23" a="1"/>
  <c r="LO28" i="23" a="1"/>
  <c r="LP28" i="23" a="1"/>
  <c r="LQ28" i="23" a="1"/>
  <c r="LR28" i="23" a="1"/>
  <c r="LS28" i="23" a="1"/>
  <c r="LT28" i="23" a="1"/>
  <c r="LU28" i="23" a="1"/>
  <c r="LV28" i="23" a="1"/>
  <c r="LW28" i="23" a="1"/>
  <c r="LX28" i="23" a="1"/>
  <c r="LY28" i="23" a="1"/>
  <c r="LZ28" i="23" a="1"/>
  <c r="MA28" i="23" a="1"/>
  <c r="MB28" i="23" a="1"/>
  <c r="MC28" i="23" a="1"/>
  <c r="MD28" i="23" a="1"/>
  <c r="ME28" i="23" a="1"/>
  <c r="MF28" i="23" a="1"/>
  <c r="MG28" i="23" a="1"/>
  <c r="MH28" i="23" a="1"/>
  <c r="MI28" i="23" a="1"/>
  <c r="MJ28" i="23" a="1"/>
  <c r="MK28" i="23" a="1"/>
  <c r="ML28" i="23" a="1"/>
  <c r="MM28" i="23" a="1"/>
  <c r="MN28" i="23" a="1"/>
  <c r="MO28" i="23" a="1"/>
  <c r="MP28" i="23" a="1"/>
  <c r="MQ28" i="23" a="1"/>
  <c r="MR28" i="23" a="1"/>
  <c r="MS28" i="23" a="1"/>
  <c r="MT28" i="23" a="1"/>
  <c r="MU28" i="23" a="1"/>
  <c r="MV28" i="23" a="1"/>
  <c r="MW28" i="23" a="1"/>
  <c r="MX28" i="23" a="1"/>
  <c r="MY28" i="23" a="1"/>
  <c r="MZ28" i="23" a="1"/>
  <c r="NA28" i="23" a="1"/>
  <c r="NB28" i="23" a="1"/>
  <c r="NC28" i="23" a="1"/>
  <c r="ND28" i="23" a="1"/>
  <c r="NE28" i="23" a="1"/>
  <c r="NF28" i="23" a="1"/>
  <c r="NG28" i="23" a="1"/>
  <c r="NH28" i="23" a="1"/>
  <c r="NI28" i="23" a="1"/>
  <c r="NJ28" i="23" a="1"/>
  <c r="NK28" i="23" a="1"/>
  <c r="NL28" i="23" a="1"/>
  <c r="NM28" i="23" a="1"/>
  <c r="NN28" i="23" a="1"/>
  <c r="NO28" i="23" a="1"/>
  <c r="NP28" i="23" a="1"/>
  <c r="NQ28" i="23" a="1"/>
  <c r="NR28" i="23" a="1"/>
  <c r="NS28" i="23" a="1"/>
  <c r="NT28" i="23" a="1"/>
  <c r="NU28" i="23" a="1"/>
  <c r="NV28" i="23" a="1"/>
  <c r="NW28" i="23" a="1"/>
  <c r="NX28" i="23" a="1"/>
  <c r="NY28" i="23" a="1"/>
  <c r="NZ28" i="23" a="1"/>
  <c r="GF27" i="23" a="1"/>
  <c r="GG27" i="23" a="1"/>
  <c r="GH27" i="23" a="1"/>
  <c r="GI27" i="23" a="1"/>
  <c r="GJ27" i="23" a="1"/>
  <c r="GK27" i="23" a="1"/>
  <c r="GL27" i="23" a="1"/>
  <c r="GM27" i="23" a="1"/>
  <c r="GN27" i="23" a="1"/>
  <c r="GO27" i="23" a="1"/>
  <c r="GP27" i="23" a="1"/>
  <c r="GQ27" i="23" a="1"/>
  <c r="GR27" i="23" a="1"/>
  <c r="GS27" i="23" a="1"/>
  <c r="GT27" i="23" a="1"/>
  <c r="GU27" i="23" a="1"/>
  <c r="GV27" i="23" a="1"/>
  <c r="GW27" i="23" a="1"/>
  <c r="GX27" i="23" a="1"/>
  <c r="GY27" i="23" a="1"/>
  <c r="GZ27" i="23" a="1"/>
  <c r="HA27" i="23" a="1"/>
  <c r="HB27" i="23" a="1"/>
  <c r="HC27" i="23" a="1"/>
  <c r="HD27" i="23" a="1"/>
  <c r="HE27" i="23" a="1"/>
  <c r="HF27" i="23" a="1"/>
  <c r="HG27" i="23" a="1"/>
  <c r="HH27" i="23" a="1"/>
  <c r="HI27" i="23" a="1"/>
  <c r="HJ27" i="23" a="1"/>
  <c r="HK27" i="23" a="1"/>
  <c r="HL27" i="23" a="1"/>
  <c r="HM27" i="23" a="1"/>
  <c r="HN27" i="23" a="1"/>
  <c r="HO27" i="23" a="1"/>
  <c r="HP27" i="23" a="1"/>
  <c r="HQ27" i="23" a="1"/>
  <c r="HR27" i="23" a="1"/>
  <c r="HS27" i="23" a="1"/>
  <c r="HT27" i="23" a="1"/>
  <c r="HU27" i="23" a="1"/>
  <c r="HV27" i="23" a="1"/>
  <c r="HW27" i="23" a="1"/>
  <c r="HX27" i="23" a="1"/>
  <c r="HY27" i="23" a="1"/>
  <c r="HZ27" i="23" a="1"/>
  <c r="IA27" i="23" a="1"/>
  <c r="IB27" i="23" a="1"/>
  <c r="IC27" i="23" a="1"/>
  <c r="ID27" i="23" a="1"/>
  <c r="IE27" i="23" a="1"/>
  <c r="IF27" i="23" a="1"/>
  <c r="IG27" i="23" a="1"/>
  <c r="IH27" i="23" a="1"/>
  <c r="II27" i="23" a="1"/>
  <c r="IJ27" i="23" a="1"/>
  <c r="IK27" i="23" a="1"/>
  <c r="IL27" i="23" a="1"/>
  <c r="IM27" i="23" a="1"/>
  <c r="IN27" i="23" a="1"/>
  <c r="IO27" i="23" a="1"/>
  <c r="IP27" i="23" a="1"/>
  <c r="IQ27" i="23" a="1"/>
  <c r="IR27" i="23" a="1"/>
  <c r="IS27" i="23" a="1"/>
  <c r="IT27" i="23" a="1"/>
  <c r="IU27" i="23" a="1"/>
  <c r="IV27" i="23" a="1"/>
  <c r="IW27" i="23" a="1"/>
  <c r="IX27" i="23" a="1"/>
  <c r="IY27" i="23" a="1"/>
  <c r="IZ27" i="23" a="1"/>
  <c r="JA27" i="23" a="1"/>
  <c r="JB27" i="23" a="1"/>
  <c r="JC27" i="23" a="1"/>
  <c r="JD27" i="23" a="1"/>
  <c r="JE27" i="23" a="1"/>
  <c r="JF27" i="23" a="1"/>
  <c r="JG27" i="23" a="1"/>
  <c r="JH27" i="23" a="1"/>
  <c r="JI27" i="23" a="1"/>
  <c r="JJ27" i="23" a="1"/>
  <c r="JK27" i="23" a="1"/>
  <c r="JL27" i="23" a="1"/>
  <c r="JM27" i="23" a="1"/>
  <c r="JN27" i="23" a="1"/>
  <c r="JO27" i="23" a="1"/>
  <c r="JP27" i="23" a="1"/>
  <c r="JQ27" i="23" a="1"/>
  <c r="JR27" i="23" a="1"/>
  <c r="JS27" i="23" a="1"/>
  <c r="JT27" i="23" a="1"/>
  <c r="JU27" i="23" a="1"/>
  <c r="JV27" i="23" a="1"/>
  <c r="JW27" i="23" a="1"/>
  <c r="JX27" i="23" a="1"/>
  <c r="JY27" i="23" a="1"/>
  <c r="JZ27" i="23" a="1"/>
  <c r="KA27" i="23" a="1"/>
  <c r="KB27" i="23" a="1"/>
  <c r="KC27" i="23" a="1"/>
  <c r="KD27" i="23" a="1"/>
  <c r="KE27" i="23" a="1"/>
  <c r="KF27" i="23" a="1"/>
  <c r="KG27" i="23" a="1"/>
  <c r="KH27" i="23" a="1"/>
  <c r="KI27" i="23" a="1"/>
  <c r="KJ27" i="23" a="1"/>
  <c r="KK27" i="23" a="1"/>
  <c r="KL27" i="23" a="1"/>
  <c r="KM27" i="23" a="1"/>
  <c r="KN27" i="23" a="1"/>
  <c r="KO27" i="23" a="1"/>
  <c r="KP27" i="23" a="1"/>
  <c r="KQ27" i="23" a="1"/>
  <c r="KR27" i="23" a="1"/>
  <c r="KS27" i="23" a="1"/>
  <c r="KT27" i="23" a="1"/>
  <c r="KU27" i="23" a="1"/>
  <c r="KV27" i="23" a="1"/>
  <c r="KW27" i="23" a="1"/>
  <c r="KX27" i="23" a="1"/>
  <c r="KY27" i="23" a="1"/>
  <c r="KZ27" i="23" a="1"/>
  <c r="LA27" i="23" a="1"/>
  <c r="LB27" i="23" a="1"/>
  <c r="LC27" i="23" a="1"/>
  <c r="LD27" i="23" a="1"/>
  <c r="LE27" i="23" a="1"/>
  <c r="LF27" i="23" a="1"/>
  <c r="LG27" i="23" a="1"/>
  <c r="LH27" i="23" a="1"/>
  <c r="LI27" i="23" a="1"/>
  <c r="LJ27" i="23" a="1"/>
  <c r="LK27" i="23" a="1"/>
  <c r="LL27" i="23" a="1"/>
  <c r="LM27" i="23" a="1"/>
  <c r="LN27" i="23" a="1"/>
  <c r="LO27" i="23" a="1"/>
  <c r="LP27" i="23" a="1"/>
  <c r="LQ27" i="23" a="1"/>
  <c r="LR27" i="23" a="1"/>
  <c r="LS27" i="23" a="1"/>
  <c r="LT27" i="23" a="1"/>
  <c r="LU27" i="23" a="1"/>
  <c r="LV27" i="23" a="1"/>
  <c r="LW27" i="23" a="1"/>
  <c r="LX27" i="23" a="1"/>
  <c r="LY27" i="23" a="1"/>
  <c r="LZ27" i="23" a="1"/>
  <c r="MA27" i="23" a="1"/>
  <c r="MB27" i="23" a="1"/>
  <c r="MC27" i="23" a="1"/>
  <c r="MD27" i="23" a="1"/>
  <c r="ME27" i="23" a="1"/>
  <c r="MF27" i="23" a="1"/>
  <c r="MG27" i="23" a="1"/>
  <c r="MH27" i="23" a="1"/>
  <c r="MI27" i="23" a="1"/>
  <c r="MJ27" i="23" a="1"/>
  <c r="MK27" i="23" a="1"/>
  <c r="ML27" i="23" a="1"/>
  <c r="MM27" i="23" a="1"/>
  <c r="MN27" i="23" a="1"/>
  <c r="MO27" i="23" a="1"/>
  <c r="MP27" i="23" a="1"/>
  <c r="MQ27" i="23" a="1"/>
  <c r="MR27" i="23" a="1"/>
  <c r="MS27" i="23" a="1"/>
  <c r="MT27" i="23" a="1"/>
  <c r="MU27" i="23" a="1"/>
  <c r="MV27" i="23" a="1"/>
  <c r="MW27" i="23" a="1"/>
  <c r="MX27" i="23" a="1"/>
  <c r="MY27" i="23" a="1"/>
  <c r="MZ27" i="23" a="1"/>
  <c r="NA27" i="23" a="1"/>
  <c r="NB27" i="23" a="1"/>
  <c r="NC27" i="23" a="1"/>
  <c r="ND27" i="23" a="1"/>
  <c r="NE27" i="23" a="1"/>
  <c r="NF27" i="23" a="1"/>
  <c r="NG27" i="23" a="1"/>
  <c r="NH27" i="23" a="1"/>
  <c r="NI27" i="23" a="1"/>
  <c r="NJ27" i="23" a="1"/>
  <c r="NK27" i="23" a="1"/>
  <c r="NL27" i="23" a="1"/>
  <c r="NM27" i="23" a="1"/>
  <c r="NN27" i="23" a="1"/>
  <c r="NO27" i="23" a="1"/>
  <c r="NP27" i="23" a="1"/>
  <c r="NQ27" i="23" a="1"/>
  <c r="NR27" i="23" a="1"/>
  <c r="NS27" i="23" a="1"/>
  <c r="NT27" i="23" a="1"/>
  <c r="NU27" i="23" a="1"/>
  <c r="NV27" i="23" a="1"/>
  <c r="NW27" i="23" a="1"/>
  <c r="NX27" i="23" a="1"/>
  <c r="NY27" i="23" a="1"/>
  <c r="NZ27" i="23" a="1"/>
  <c r="GF22" i="23" a="1"/>
  <c r="GG22" i="23" a="1"/>
  <c r="GH22" i="23" a="1"/>
  <c r="GI22" i="23" a="1"/>
  <c r="GJ22" i="23" a="1"/>
  <c r="GK22" i="23" a="1"/>
  <c r="GL22" i="23" a="1"/>
  <c r="GM22" i="23" a="1"/>
  <c r="GN22" i="23" a="1"/>
  <c r="GO22" i="23" a="1"/>
  <c r="GP22" i="23" a="1"/>
  <c r="GQ22" i="23" a="1"/>
  <c r="GR22" i="23" a="1"/>
  <c r="GS22" i="23" a="1"/>
  <c r="GT22" i="23" a="1"/>
  <c r="GU22" i="23" a="1"/>
  <c r="GV22" i="23" a="1"/>
  <c r="GW22" i="23" a="1"/>
  <c r="GX22" i="23" a="1"/>
  <c r="GY22" i="23" a="1"/>
  <c r="GZ22" i="23" a="1"/>
  <c r="HA22" i="23" a="1"/>
  <c r="HB22" i="23" a="1"/>
  <c r="HC22" i="23" a="1"/>
  <c r="HD22" i="23" a="1"/>
  <c r="HE22" i="23" a="1"/>
  <c r="HF22" i="23" a="1"/>
  <c r="HG22" i="23" a="1"/>
  <c r="HH22" i="23" a="1"/>
  <c r="HI22" i="23" a="1"/>
  <c r="HJ22" i="23" a="1"/>
  <c r="HK22" i="23" a="1"/>
  <c r="HL22" i="23" a="1"/>
  <c r="HM22" i="23" a="1"/>
  <c r="HN22" i="23" a="1"/>
  <c r="HO22" i="23" a="1"/>
  <c r="HP22" i="23" a="1"/>
  <c r="HQ22" i="23" a="1"/>
  <c r="HR22" i="23" a="1"/>
  <c r="HS22" i="23" a="1"/>
  <c r="HT22" i="23" a="1"/>
  <c r="HU22" i="23" a="1"/>
  <c r="HV22" i="23" a="1"/>
  <c r="HW22" i="23" a="1"/>
  <c r="HX22" i="23" a="1"/>
  <c r="HY22" i="23" a="1"/>
  <c r="HZ22" i="23" a="1"/>
  <c r="IA22" i="23" a="1"/>
  <c r="IB22" i="23" a="1"/>
  <c r="IC22" i="23" a="1"/>
  <c r="ID22" i="23" a="1"/>
  <c r="IE22" i="23" a="1"/>
  <c r="IF22" i="23" a="1"/>
  <c r="IG22" i="23" a="1"/>
  <c r="IH22" i="23" a="1"/>
  <c r="II22" i="23" a="1"/>
  <c r="IJ22" i="23" a="1"/>
  <c r="IK22" i="23" a="1"/>
  <c r="IL22" i="23" a="1"/>
  <c r="IM22" i="23" a="1"/>
  <c r="IN22" i="23" a="1"/>
  <c r="IO22" i="23" a="1"/>
  <c r="IP22" i="23" a="1"/>
  <c r="IQ22" i="23" a="1"/>
  <c r="IR22" i="23" a="1"/>
  <c r="IS22" i="23" a="1"/>
  <c r="IT22" i="23" a="1"/>
  <c r="IU22" i="23" a="1"/>
  <c r="IV22" i="23" a="1"/>
  <c r="IW22" i="23" a="1"/>
  <c r="IX22" i="23" a="1"/>
  <c r="IY22" i="23" a="1"/>
  <c r="IZ22" i="23" a="1"/>
  <c r="JA22" i="23" a="1"/>
  <c r="JB22" i="23" a="1"/>
  <c r="JC22" i="23" a="1"/>
  <c r="JD22" i="23" a="1"/>
  <c r="JE22" i="23" a="1"/>
  <c r="JF22" i="23" a="1"/>
  <c r="JG22" i="23" a="1"/>
  <c r="JH22" i="23" a="1"/>
  <c r="JI22" i="23" a="1"/>
  <c r="JJ22" i="23" a="1"/>
  <c r="JK22" i="23" a="1"/>
  <c r="JL22" i="23" a="1"/>
  <c r="JM22" i="23" a="1"/>
  <c r="JN22" i="23" a="1"/>
  <c r="JO22" i="23" a="1"/>
  <c r="JP22" i="23" a="1"/>
  <c r="JQ22" i="23" a="1"/>
  <c r="JR22" i="23" a="1"/>
  <c r="JS22" i="23" a="1"/>
  <c r="JT22" i="23" a="1"/>
  <c r="JU22" i="23" a="1"/>
  <c r="JV22" i="23" a="1"/>
  <c r="JW22" i="23" a="1"/>
  <c r="JX22" i="23" a="1"/>
  <c r="JY22" i="23" a="1"/>
  <c r="JZ22" i="23" a="1"/>
  <c r="KA22" i="23" a="1"/>
  <c r="KB22" i="23" a="1"/>
  <c r="KC22" i="23" a="1"/>
  <c r="KD22" i="23" a="1"/>
  <c r="KE22" i="23" a="1"/>
  <c r="KF22" i="23" a="1"/>
  <c r="KG22" i="23" a="1"/>
  <c r="KH22" i="23" a="1"/>
  <c r="KI22" i="23" a="1"/>
  <c r="KJ22" i="23" a="1"/>
  <c r="KK22" i="23" a="1"/>
  <c r="KL22" i="23" a="1"/>
  <c r="KM22" i="23" a="1"/>
  <c r="KN22" i="23" a="1"/>
  <c r="KO22" i="23" a="1"/>
  <c r="KP22" i="23" a="1"/>
  <c r="KQ22" i="23" a="1"/>
  <c r="KR22" i="23" a="1"/>
  <c r="KS22" i="23" a="1"/>
  <c r="KT22" i="23" a="1"/>
  <c r="KU22" i="23" a="1"/>
  <c r="KV22" i="23" a="1"/>
  <c r="KW22" i="23" a="1"/>
  <c r="KX22" i="23" a="1"/>
  <c r="KY22" i="23" a="1"/>
  <c r="KZ22" i="23" a="1"/>
  <c r="LA22" i="23" a="1"/>
  <c r="LB22" i="23" a="1"/>
  <c r="LC22" i="23" a="1"/>
  <c r="LD22" i="23" a="1"/>
  <c r="LE22" i="23" a="1"/>
  <c r="LF22" i="23" a="1"/>
  <c r="LG22" i="23" a="1"/>
  <c r="LH22" i="23" a="1"/>
  <c r="LI22" i="23" a="1"/>
  <c r="LJ22" i="23" a="1"/>
  <c r="LK22" i="23" a="1"/>
  <c r="LL22" i="23" a="1"/>
  <c r="LM22" i="23" a="1"/>
  <c r="LN22" i="23" a="1"/>
  <c r="LO22" i="23" a="1"/>
  <c r="LP22" i="23" a="1"/>
  <c r="LQ22" i="23" a="1"/>
  <c r="LR22" i="23" a="1"/>
  <c r="LS22" i="23" a="1"/>
  <c r="LT22" i="23" a="1"/>
  <c r="LU22" i="23" a="1"/>
  <c r="LV22" i="23" a="1"/>
  <c r="LW22" i="23" a="1"/>
  <c r="LX22" i="23" a="1"/>
  <c r="LY22" i="23" a="1"/>
  <c r="LZ22" i="23" a="1"/>
  <c r="MA22" i="23" a="1"/>
  <c r="MB22" i="23" a="1"/>
  <c r="MC22" i="23" a="1"/>
  <c r="MD22" i="23" a="1"/>
  <c r="ME22" i="23" a="1"/>
  <c r="MF22" i="23" a="1"/>
  <c r="MG22" i="23" a="1"/>
  <c r="MH22" i="23" a="1"/>
  <c r="MI22" i="23" a="1"/>
  <c r="MJ22" i="23" a="1"/>
  <c r="MK22" i="23" a="1"/>
  <c r="ML22" i="23" a="1"/>
  <c r="MM22" i="23" a="1"/>
  <c r="MN22" i="23" a="1"/>
  <c r="MO22" i="23" a="1"/>
  <c r="MP22" i="23" a="1"/>
  <c r="MQ22" i="23" a="1"/>
  <c r="MR22" i="23" a="1"/>
  <c r="MS22" i="23" a="1"/>
  <c r="MT22" i="23" a="1"/>
  <c r="MU22" i="23" a="1"/>
  <c r="MV22" i="23" a="1"/>
  <c r="MW22" i="23" a="1"/>
  <c r="MX22" i="23" a="1"/>
  <c r="MY22" i="23" a="1"/>
  <c r="MZ22" i="23" a="1"/>
  <c r="NA22" i="23" a="1"/>
  <c r="NB22" i="23" a="1"/>
  <c r="NC22" i="23" a="1"/>
  <c r="ND22" i="23" a="1"/>
  <c r="NE22" i="23" a="1"/>
  <c r="NF22" i="23" a="1"/>
  <c r="NG22" i="23" a="1"/>
  <c r="NH22" i="23" a="1"/>
  <c r="NI22" i="23" a="1"/>
  <c r="NJ22" i="23" a="1"/>
  <c r="NK22" i="23" a="1"/>
  <c r="NL22" i="23" a="1"/>
  <c r="NM22" i="23" a="1"/>
  <c r="NN22" i="23" a="1"/>
  <c r="NO22" i="23" a="1"/>
  <c r="NP22" i="23" a="1"/>
  <c r="NQ22" i="23" a="1"/>
  <c r="NR22" i="23" a="1"/>
  <c r="NS22" i="23" a="1"/>
  <c r="NT22" i="23" a="1"/>
  <c r="NU22" i="23" a="1"/>
  <c r="NV22" i="23" a="1"/>
  <c r="NW22" i="23" a="1"/>
  <c r="NX22" i="23" a="1"/>
  <c r="NY22" i="23" a="1"/>
  <c r="NZ22" i="23" a="1"/>
  <c r="GF21" i="23" a="1"/>
  <c r="GG21" i="23" a="1"/>
  <c r="GH21" i="23" a="1"/>
  <c r="GI21" i="23" a="1"/>
  <c r="GJ21" i="23" a="1"/>
  <c r="GK21" i="23" a="1"/>
  <c r="GL21" i="23" a="1"/>
  <c r="GM21" i="23" a="1"/>
  <c r="GN21" i="23" a="1"/>
  <c r="GO21" i="23" a="1"/>
  <c r="GP21" i="23" a="1"/>
  <c r="GQ21" i="23" a="1"/>
  <c r="GR21" i="23" a="1"/>
  <c r="GS21" i="23" a="1"/>
  <c r="GT21" i="23" a="1"/>
  <c r="GU21" i="23" a="1"/>
  <c r="GV21" i="23" a="1"/>
  <c r="GW21" i="23" a="1"/>
  <c r="GX21" i="23" a="1"/>
  <c r="GY21" i="23" a="1"/>
  <c r="GZ21" i="23" a="1"/>
  <c r="HA21" i="23" a="1"/>
  <c r="HB21" i="23" a="1"/>
  <c r="HC21" i="23" a="1"/>
  <c r="HD21" i="23" a="1"/>
  <c r="HE21" i="23" a="1"/>
  <c r="HF21" i="23" a="1"/>
  <c r="HG21" i="23" a="1"/>
  <c r="HH21" i="23" a="1"/>
  <c r="HI21" i="23" a="1"/>
  <c r="HJ21" i="23" a="1"/>
  <c r="HK21" i="23" a="1"/>
  <c r="HL21" i="23" a="1"/>
  <c r="HM21" i="23" a="1"/>
  <c r="HN21" i="23" a="1"/>
  <c r="HO21" i="23" a="1"/>
  <c r="HP21" i="23" a="1"/>
  <c r="HQ21" i="23" a="1"/>
  <c r="HR21" i="23" a="1"/>
  <c r="HS21" i="23" a="1"/>
  <c r="HT21" i="23" a="1"/>
  <c r="HU21" i="23" a="1"/>
  <c r="HV21" i="23" a="1"/>
  <c r="HW21" i="23" a="1"/>
  <c r="HX21" i="23" a="1"/>
  <c r="HY21" i="23" a="1"/>
  <c r="HZ21" i="23" a="1"/>
  <c r="IA21" i="23" a="1"/>
  <c r="IB21" i="23" a="1"/>
  <c r="IC21" i="23" a="1"/>
  <c r="ID21" i="23" a="1"/>
  <c r="IE21" i="23" a="1"/>
  <c r="IF21" i="23" a="1"/>
  <c r="IG21" i="23" a="1"/>
  <c r="IH21" i="23" a="1"/>
  <c r="II21" i="23" a="1"/>
  <c r="IJ21" i="23" a="1"/>
  <c r="IK21" i="23" a="1"/>
  <c r="IL21" i="23" a="1"/>
  <c r="IM21" i="23" a="1"/>
  <c r="IN21" i="23" a="1"/>
  <c r="IO21" i="23" a="1"/>
  <c r="IP21" i="23" a="1"/>
  <c r="IQ21" i="23" a="1"/>
  <c r="IR21" i="23" a="1"/>
  <c r="IS21" i="23" a="1"/>
  <c r="IT21" i="23" a="1"/>
  <c r="IU21" i="23" a="1"/>
  <c r="IV21" i="23" a="1"/>
  <c r="IW21" i="23" a="1"/>
  <c r="IX21" i="23" a="1"/>
  <c r="IY21" i="23" a="1"/>
  <c r="IZ21" i="23" a="1"/>
  <c r="JA21" i="23" a="1"/>
  <c r="JB21" i="23" a="1"/>
  <c r="JC21" i="23" a="1"/>
  <c r="JD21" i="23" a="1"/>
  <c r="JE21" i="23" a="1"/>
  <c r="JF21" i="23" a="1"/>
  <c r="JG21" i="23" a="1"/>
  <c r="JH21" i="23" a="1"/>
  <c r="JI21" i="23" a="1"/>
  <c r="JJ21" i="23" a="1"/>
  <c r="JK21" i="23" a="1"/>
  <c r="JL21" i="23" a="1"/>
  <c r="JM21" i="23" a="1"/>
  <c r="JN21" i="23" a="1"/>
  <c r="JO21" i="23" a="1"/>
  <c r="JP21" i="23" a="1"/>
  <c r="JQ21" i="23" a="1"/>
  <c r="JR21" i="23" a="1"/>
  <c r="JS21" i="23" a="1"/>
  <c r="JT21" i="23" a="1"/>
  <c r="JU21" i="23" a="1"/>
  <c r="JV21" i="23" a="1"/>
  <c r="JW21" i="23" a="1"/>
  <c r="JX21" i="23" a="1"/>
  <c r="JY21" i="23" a="1"/>
  <c r="JZ21" i="23" a="1"/>
  <c r="KA21" i="23" a="1"/>
  <c r="KB21" i="23" a="1"/>
  <c r="KC21" i="23" a="1"/>
  <c r="KD21" i="23" a="1"/>
  <c r="KE21" i="23" a="1"/>
  <c r="KF21" i="23" a="1"/>
  <c r="KG21" i="23" a="1"/>
  <c r="KH21" i="23" a="1"/>
  <c r="KI21" i="23" a="1"/>
  <c r="KJ21" i="23" a="1"/>
  <c r="KK21" i="23" a="1"/>
  <c r="KL21" i="23" a="1"/>
  <c r="KM21" i="23" a="1"/>
  <c r="KN21" i="23" a="1"/>
  <c r="KO21" i="23" a="1"/>
  <c r="KP21" i="23" a="1"/>
  <c r="KQ21" i="23" a="1"/>
  <c r="KR21" i="23" a="1"/>
  <c r="KS21" i="23" a="1"/>
  <c r="KT21" i="23" a="1"/>
  <c r="KU21" i="23" a="1"/>
  <c r="KV21" i="23" a="1"/>
  <c r="KW21" i="23" a="1"/>
  <c r="KX21" i="23" a="1"/>
  <c r="KY21" i="23" a="1"/>
  <c r="KZ21" i="23" a="1"/>
  <c r="LA21" i="23" a="1"/>
  <c r="LB21" i="23" a="1"/>
  <c r="LC21" i="23" a="1"/>
  <c r="LD21" i="23" a="1"/>
  <c r="LE21" i="23" a="1"/>
  <c r="LF21" i="23" a="1"/>
  <c r="LG21" i="23" a="1"/>
  <c r="LH21" i="23" a="1"/>
  <c r="LI21" i="23" a="1"/>
  <c r="LJ21" i="23" a="1"/>
  <c r="LK21" i="23" a="1"/>
  <c r="LL21" i="23" a="1"/>
  <c r="LM21" i="23" a="1"/>
  <c r="LN21" i="23" a="1"/>
  <c r="LO21" i="23" a="1"/>
  <c r="LP21" i="23" a="1"/>
  <c r="LQ21" i="23" a="1"/>
  <c r="LR21" i="23" a="1"/>
  <c r="LS21" i="23" a="1"/>
  <c r="LT21" i="23" a="1"/>
  <c r="LU21" i="23" a="1"/>
  <c r="LV21" i="23" a="1"/>
  <c r="LW21" i="23" a="1"/>
  <c r="LX21" i="23" a="1"/>
  <c r="LY21" i="23" a="1"/>
  <c r="LZ21" i="23" a="1"/>
  <c r="MA21" i="23" a="1"/>
  <c r="MB21" i="23" a="1"/>
  <c r="MC21" i="23" a="1"/>
  <c r="MD21" i="23" a="1"/>
  <c r="ME21" i="23" a="1"/>
  <c r="MF21" i="23" a="1"/>
  <c r="MG21" i="23" a="1"/>
  <c r="MH21" i="23" a="1"/>
  <c r="MI21" i="23" a="1"/>
  <c r="MJ21" i="23" a="1"/>
  <c r="MK21" i="23" a="1"/>
  <c r="ML21" i="23" a="1"/>
  <c r="MM21" i="23" a="1"/>
  <c r="MN21" i="23" a="1"/>
  <c r="MO21" i="23" a="1"/>
  <c r="MP21" i="23" a="1"/>
  <c r="MQ21" i="23" a="1"/>
  <c r="MR21" i="23" a="1"/>
  <c r="MS21" i="23" a="1"/>
  <c r="MT21" i="23" a="1"/>
  <c r="MU21" i="23" a="1"/>
  <c r="MV21" i="23" a="1"/>
  <c r="MW21" i="23" a="1"/>
  <c r="MX21" i="23" a="1"/>
  <c r="MY21" i="23" a="1"/>
  <c r="MZ21" i="23" a="1"/>
  <c r="NA21" i="23" a="1"/>
  <c r="NB21" i="23" a="1"/>
  <c r="NC21" i="23" a="1"/>
  <c r="ND21" i="23" a="1"/>
  <c r="NE21" i="23" a="1"/>
  <c r="NF21" i="23" a="1"/>
  <c r="NG21" i="23" a="1"/>
  <c r="NH21" i="23" a="1"/>
  <c r="NI21" i="23" a="1"/>
  <c r="NJ21" i="23" a="1"/>
  <c r="NK21" i="23" a="1"/>
  <c r="NL21" i="23" a="1"/>
  <c r="NM21" i="23" a="1"/>
  <c r="NN21" i="23" a="1"/>
  <c r="NO21" i="23" a="1"/>
  <c r="NP21" i="23" a="1"/>
  <c r="NQ21" i="23" a="1"/>
  <c r="NR21" i="23" a="1"/>
  <c r="NS21" i="23" a="1"/>
  <c r="NT21" i="23" a="1"/>
  <c r="NU21" i="23" a="1"/>
  <c r="NV21" i="23" a="1"/>
  <c r="NW21" i="23" a="1"/>
  <c r="NX21" i="23" a="1"/>
  <c r="NY21" i="23" a="1"/>
  <c r="NZ21" i="23" a="1"/>
  <c r="GF16" i="23" a="1"/>
  <c r="GG16" i="23" a="1"/>
  <c r="GH16" i="23" a="1"/>
  <c r="GI16" i="23" a="1"/>
  <c r="GJ16" i="23" a="1"/>
  <c r="GK16" i="23" a="1"/>
  <c r="GL16" i="23" a="1"/>
  <c r="GM16" i="23" a="1"/>
  <c r="GN16" i="23" a="1"/>
  <c r="GO16" i="23" a="1"/>
  <c r="GP16" i="23" a="1"/>
  <c r="GQ16" i="23" a="1"/>
  <c r="GR16" i="23" a="1"/>
  <c r="GS16" i="23" a="1"/>
  <c r="GT16" i="23" a="1"/>
  <c r="GU16" i="23" a="1"/>
  <c r="GV16" i="23" a="1"/>
  <c r="GW16" i="23" a="1"/>
  <c r="GX16" i="23" a="1"/>
  <c r="GY16" i="23" a="1"/>
  <c r="GZ16" i="23" a="1"/>
  <c r="HA16" i="23" a="1"/>
  <c r="HB16" i="23" a="1"/>
  <c r="HC16" i="23" a="1"/>
  <c r="HD16" i="23" a="1"/>
  <c r="HE16" i="23" a="1"/>
  <c r="HF16" i="23" a="1"/>
  <c r="HG16" i="23" a="1"/>
  <c r="HH16" i="23" a="1"/>
  <c r="HI16" i="23" a="1"/>
  <c r="HJ16" i="23" a="1"/>
  <c r="HK16" i="23" a="1"/>
  <c r="HL16" i="23" a="1"/>
  <c r="HM16" i="23" a="1"/>
  <c r="HN16" i="23" a="1"/>
  <c r="HO16" i="23" a="1"/>
  <c r="HP16" i="23" a="1"/>
  <c r="HQ16" i="23" a="1"/>
  <c r="HR16" i="23" a="1"/>
  <c r="HS16" i="23" a="1"/>
  <c r="HT16" i="23" a="1"/>
  <c r="HU16" i="23" a="1"/>
  <c r="HV16" i="23" a="1"/>
  <c r="HW16" i="23" a="1"/>
  <c r="HX16" i="23" a="1"/>
  <c r="HY16" i="23" a="1"/>
  <c r="HZ16" i="23" a="1"/>
  <c r="IA16" i="23" a="1"/>
  <c r="IB16" i="23" a="1"/>
  <c r="IC16" i="23" a="1"/>
  <c r="ID16" i="23" a="1"/>
  <c r="IE16" i="23" a="1"/>
  <c r="IF16" i="23" a="1"/>
  <c r="IG16" i="23" a="1"/>
  <c r="IH16" i="23" a="1"/>
  <c r="II16" i="23" a="1"/>
  <c r="IJ16" i="23" a="1"/>
  <c r="IK16" i="23" a="1"/>
  <c r="IL16" i="23" a="1"/>
  <c r="IM16" i="23" a="1"/>
  <c r="IN16" i="23" a="1"/>
  <c r="IO16" i="23" a="1"/>
  <c r="IP16" i="23" a="1"/>
  <c r="IQ16" i="23" a="1"/>
  <c r="IR16" i="23" a="1"/>
  <c r="IS16" i="23" a="1"/>
  <c r="IT16" i="23" a="1"/>
  <c r="IU16" i="23" a="1"/>
  <c r="IV16" i="23" a="1"/>
  <c r="IW16" i="23" a="1"/>
  <c r="IX16" i="23" a="1"/>
  <c r="IY16" i="23" a="1"/>
  <c r="IZ16" i="23" a="1"/>
  <c r="JA16" i="23" a="1"/>
  <c r="JB16" i="23" a="1"/>
  <c r="JC16" i="23" a="1"/>
  <c r="JD16" i="23" a="1"/>
  <c r="JE16" i="23" a="1"/>
  <c r="JF16" i="23" a="1"/>
  <c r="JG16" i="23" a="1"/>
  <c r="JH16" i="23" a="1"/>
  <c r="JI16" i="23" a="1"/>
  <c r="JJ16" i="23" a="1"/>
  <c r="JK16" i="23" a="1"/>
  <c r="JL16" i="23" a="1"/>
  <c r="JM16" i="23" a="1"/>
  <c r="JN16" i="23" a="1"/>
  <c r="JO16" i="23" a="1"/>
  <c r="JP16" i="23" a="1"/>
  <c r="JQ16" i="23" a="1"/>
  <c r="JR16" i="23" a="1"/>
  <c r="JS16" i="23" a="1"/>
  <c r="JT16" i="23" a="1"/>
  <c r="JU16" i="23" a="1"/>
  <c r="JV16" i="23" a="1"/>
  <c r="JW16" i="23" a="1"/>
  <c r="JX16" i="23" a="1"/>
  <c r="JY16" i="23" a="1"/>
  <c r="JZ16" i="23" a="1"/>
  <c r="KA16" i="23" a="1"/>
  <c r="KB16" i="23" a="1"/>
  <c r="KC16" i="23" a="1"/>
  <c r="KD16" i="23" a="1"/>
  <c r="KE16" i="23" a="1"/>
  <c r="KF16" i="23" a="1"/>
  <c r="KG16" i="23" a="1"/>
  <c r="KH16" i="23" a="1"/>
  <c r="KI16" i="23" a="1"/>
  <c r="KJ16" i="23" a="1"/>
  <c r="KK16" i="23" a="1"/>
  <c r="KL16" i="23" a="1"/>
  <c r="KM16" i="23" a="1"/>
  <c r="KN16" i="23" a="1"/>
  <c r="KO16" i="23" a="1"/>
  <c r="KP16" i="23" a="1"/>
  <c r="KQ16" i="23" a="1"/>
  <c r="KR16" i="23" a="1"/>
  <c r="KS16" i="23" a="1"/>
  <c r="KT16" i="23" a="1"/>
  <c r="KU16" i="23" a="1"/>
  <c r="KV16" i="23" a="1"/>
  <c r="KW16" i="23" a="1"/>
  <c r="KX16" i="23" a="1"/>
  <c r="KY16" i="23" a="1"/>
  <c r="KZ16" i="23" a="1"/>
  <c r="LA16" i="23" a="1"/>
  <c r="LB16" i="23" a="1"/>
  <c r="LC16" i="23" a="1"/>
  <c r="LD16" i="23" a="1"/>
  <c r="LE16" i="23" a="1"/>
  <c r="LF16" i="23" a="1"/>
  <c r="LG16" i="23" a="1"/>
  <c r="LH16" i="23" a="1"/>
  <c r="LI16" i="23" a="1"/>
  <c r="LJ16" i="23" a="1"/>
  <c r="LK16" i="23" a="1"/>
  <c r="LL16" i="23" a="1"/>
  <c r="LM16" i="23" a="1"/>
  <c r="LN16" i="23" a="1"/>
  <c r="LO16" i="23" a="1"/>
  <c r="LP16" i="23" a="1"/>
  <c r="LQ16" i="23" a="1"/>
  <c r="LR16" i="23" a="1"/>
  <c r="LS16" i="23" a="1"/>
  <c r="LT16" i="23" a="1"/>
  <c r="LU16" i="23" a="1"/>
  <c r="LV16" i="23" a="1"/>
  <c r="LW16" i="23" a="1"/>
  <c r="LX16" i="23" a="1"/>
  <c r="LY16" i="23" a="1"/>
  <c r="LZ16" i="23" a="1"/>
  <c r="MA16" i="23" a="1"/>
  <c r="MB16" i="23" a="1"/>
  <c r="MC16" i="23" a="1"/>
  <c r="MD16" i="23" a="1"/>
  <c r="ME16" i="23" a="1"/>
  <c r="MF16" i="23" a="1"/>
  <c r="MG16" i="23" a="1"/>
  <c r="MH16" i="23" a="1"/>
  <c r="MI16" i="23" a="1"/>
  <c r="MJ16" i="23" a="1"/>
  <c r="MK16" i="23" a="1"/>
  <c r="ML16" i="23" a="1"/>
  <c r="MM16" i="23" a="1"/>
  <c r="MN16" i="23" a="1"/>
  <c r="MO16" i="23" a="1"/>
  <c r="MP16" i="23" a="1"/>
  <c r="MQ16" i="23" a="1"/>
  <c r="MR16" i="23" a="1"/>
  <c r="MS16" i="23" a="1"/>
  <c r="MT16" i="23" a="1"/>
  <c r="MU16" i="23" a="1"/>
  <c r="MV16" i="23" a="1"/>
  <c r="MW16" i="23" a="1"/>
  <c r="MX16" i="23" a="1"/>
  <c r="MY16" i="23" a="1"/>
  <c r="MZ16" i="23" a="1"/>
  <c r="NA16" i="23" a="1"/>
  <c r="NB16" i="23" a="1"/>
  <c r="NC16" i="23" a="1"/>
  <c r="ND16" i="23" a="1"/>
  <c r="NE16" i="23" a="1"/>
  <c r="NF16" i="23" a="1"/>
  <c r="NG16" i="23" a="1"/>
  <c r="NH16" i="23" a="1"/>
  <c r="NI16" i="23" a="1"/>
  <c r="NJ16" i="23" a="1"/>
  <c r="NK16" i="23" a="1"/>
  <c r="NL16" i="23" a="1"/>
  <c r="NM16" i="23" a="1"/>
  <c r="NN16" i="23" a="1"/>
  <c r="NO16" i="23" a="1"/>
  <c r="NP16" i="23" a="1"/>
  <c r="NQ16" i="23" a="1"/>
  <c r="NR16" i="23" a="1"/>
  <c r="NS16" i="23" a="1"/>
  <c r="NT16" i="23" a="1"/>
  <c r="NU16" i="23" a="1"/>
  <c r="NV16" i="23" a="1"/>
  <c r="NW16" i="23" a="1"/>
  <c r="NX16" i="23" a="1"/>
  <c r="NY16" i="23" a="1"/>
  <c r="NZ16" i="23" a="1"/>
  <c r="GF15" i="23" a="1"/>
  <c r="GG15" i="23" a="1"/>
  <c r="GH15" i="23" a="1"/>
  <c r="GI15" i="23" a="1"/>
  <c r="GJ15" i="23" a="1"/>
  <c r="GK15" i="23" a="1"/>
  <c r="GL15" i="23" a="1"/>
  <c r="GM15" i="23" a="1"/>
  <c r="GN15" i="23" a="1"/>
  <c r="GO15" i="23" a="1"/>
  <c r="GP15" i="23" a="1"/>
  <c r="GQ15" i="23" a="1"/>
  <c r="GR15" i="23" a="1"/>
  <c r="GS15" i="23" a="1"/>
  <c r="GT15" i="23" a="1"/>
  <c r="GU15" i="23" a="1"/>
  <c r="GV15" i="23" a="1"/>
  <c r="GW15" i="23" a="1"/>
  <c r="GX15" i="23" a="1"/>
  <c r="GY15" i="23" a="1"/>
  <c r="GZ15" i="23" a="1"/>
  <c r="HA15" i="23" a="1"/>
  <c r="HB15" i="23" a="1"/>
  <c r="HC15" i="23" a="1"/>
  <c r="HD15" i="23" a="1"/>
  <c r="HE15" i="23" a="1"/>
  <c r="HF15" i="23" a="1"/>
  <c r="HG15" i="23" a="1"/>
  <c r="HH15" i="23" a="1"/>
  <c r="HI15" i="23" a="1"/>
  <c r="HJ15" i="23" a="1"/>
  <c r="HK15" i="23" a="1"/>
  <c r="HL15" i="23" a="1"/>
  <c r="HM15" i="23" a="1"/>
  <c r="HN15" i="23" a="1"/>
  <c r="HO15" i="23" a="1"/>
  <c r="HP15" i="23" a="1"/>
  <c r="HQ15" i="23" a="1"/>
  <c r="HR15" i="23" a="1"/>
  <c r="HS15" i="23" a="1"/>
  <c r="HT15" i="23" a="1"/>
  <c r="HU15" i="23" a="1"/>
  <c r="HV15" i="23" a="1"/>
  <c r="HW15" i="23" a="1"/>
  <c r="HX15" i="23" a="1"/>
  <c r="HY15" i="23" a="1"/>
  <c r="HZ15" i="23" a="1"/>
  <c r="IA15" i="23" a="1"/>
  <c r="IB15" i="23" a="1"/>
  <c r="IC15" i="23" a="1"/>
  <c r="ID15" i="23" a="1"/>
  <c r="IE15" i="23" a="1"/>
  <c r="IF15" i="23" a="1"/>
  <c r="IG15" i="23" a="1"/>
  <c r="IH15" i="23" a="1"/>
  <c r="II15" i="23" a="1"/>
  <c r="IJ15" i="23" a="1"/>
  <c r="IK15" i="23" a="1"/>
  <c r="IL15" i="23" a="1"/>
  <c r="IM15" i="23" a="1"/>
  <c r="IN15" i="23" a="1"/>
  <c r="IO15" i="23" a="1"/>
  <c r="IP15" i="23" a="1"/>
  <c r="IQ15" i="23" a="1"/>
  <c r="IR15" i="23" a="1"/>
  <c r="IS15" i="23" a="1"/>
  <c r="IT15" i="23" a="1"/>
  <c r="IU15" i="23" a="1"/>
  <c r="IV15" i="23" a="1"/>
  <c r="IW15" i="23" a="1"/>
  <c r="IX15" i="23" a="1"/>
  <c r="IY15" i="23" a="1"/>
  <c r="IZ15" i="23" a="1"/>
  <c r="JA15" i="23" a="1"/>
  <c r="JB15" i="23" a="1"/>
  <c r="JC15" i="23" a="1"/>
  <c r="JD15" i="23" a="1"/>
  <c r="JE15" i="23" a="1"/>
  <c r="JF15" i="23" a="1"/>
  <c r="JG15" i="23" a="1"/>
  <c r="JH15" i="23" a="1"/>
  <c r="JI15" i="23" a="1"/>
  <c r="JJ15" i="23" a="1"/>
  <c r="JK15" i="23" a="1"/>
  <c r="JL15" i="23" a="1"/>
  <c r="JM15" i="23" a="1"/>
  <c r="JN15" i="23" a="1"/>
  <c r="JO15" i="23" a="1"/>
  <c r="JP15" i="23" a="1"/>
  <c r="JQ15" i="23" a="1"/>
  <c r="JR15" i="23" a="1"/>
  <c r="JS15" i="23" a="1"/>
  <c r="JT15" i="23" a="1"/>
  <c r="JU15" i="23" a="1"/>
  <c r="JV15" i="23" a="1"/>
  <c r="JW15" i="23" a="1"/>
  <c r="JX15" i="23" a="1"/>
  <c r="JY15" i="23" a="1"/>
  <c r="JZ15" i="23" a="1"/>
  <c r="KA15" i="23" a="1"/>
  <c r="KB15" i="23" a="1"/>
  <c r="KC15" i="23" a="1"/>
  <c r="KD15" i="23" a="1"/>
  <c r="KE15" i="23" a="1"/>
  <c r="KF15" i="23" a="1"/>
  <c r="KG15" i="23" a="1"/>
  <c r="KH15" i="23" a="1"/>
  <c r="KI15" i="23" a="1"/>
  <c r="KJ15" i="23" a="1"/>
  <c r="KK15" i="23" a="1"/>
  <c r="KL15" i="23" a="1"/>
  <c r="KM15" i="23" a="1"/>
  <c r="KN15" i="23" a="1"/>
  <c r="KO15" i="23" a="1"/>
  <c r="KP15" i="23" a="1"/>
  <c r="KQ15" i="23" a="1"/>
  <c r="KR15" i="23" a="1"/>
  <c r="KS15" i="23" a="1"/>
  <c r="KT15" i="23" a="1"/>
  <c r="KU15" i="23" a="1"/>
  <c r="KV15" i="23" a="1"/>
  <c r="KW15" i="23" a="1"/>
  <c r="KX15" i="23" a="1"/>
  <c r="KY15" i="23" a="1"/>
  <c r="KZ15" i="23" a="1"/>
  <c r="LA15" i="23" a="1"/>
  <c r="LB15" i="23" a="1"/>
  <c r="LC15" i="23" a="1"/>
  <c r="LD15" i="23" a="1"/>
  <c r="LE15" i="23" a="1"/>
  <c r="LF15" i="23" a="1"/>
  <c r="LG15" i="23" a="1"/>
  <c r="LH15" i="23" a="1"/>
  <c r="LI15" i="23" a="1"/>
  <c r="LJ15" i="23" a="1"/>
  <c r="LK15" i="23" a="1"/>
  <c r="LL15" i="23" a="1"/>
  <c r="LM15" i="23" a="1"/>
  <c r="LN15" i="23" a="1"/>
  <c r="LO15" i="23" a="1"/>
  <c r="LP15" i="23" a="1"/>
  <c r="LQ15" i="23" a="1"/>
  <c r="LR15" i="23" a="1"/>
  <c r="LS15" i="23" a="1"/>
  <c r="LT15" i="23" a="1"/>
  <c r="LU15" i="23" a="1"/>
  <c r="LV15" i="23" a="1"/>
  <c r="LW15" i="23" a="1"/>
  <c r="LX15" i="23" a="1"/>
  <c r="LY15" i="23" a="1"/>
  <c r="LZ15" i="23" a="1"/>
  <c r="MA15" i="23" a="1"/>
  <c r="MB15" i="23" a="1"/>
  <c r="MC15" i="23" a="1"/>
  <c r="MD15" i="23" a="1"/>
  <c r="ME15" i="23" a="1"/>
  <c r="MF15" i="23" a="1"/>
  <c r="MG15" i="23" a="1"/>
  <c r="MH15" i="23" a="1"/>
  <c r="MI15" i="23" a="1"/>
  <c r="MJ15" i="23" a="1"/>
  <c r="MK15" i="23" a="1"/>
  <c r="ML15" i="23" a="1"/>
  <c r="MM15" i="23" a="1"/>
  <c r="MN15" i="23" a="1"/>
  <c r="MO15" i="23" a="1"/>
  <c r="MP15" i="23" a="1"/>
  <c r="MQ15" i="23" a="1"/>
  <c r="MR15" i="23" a="1"/>
  <c r="MS15" i="23" a="1"/>
  <c r="MT15" i="23" a="1"/>
  <c r="MU15" i="23" a="1"/>
  <c r="MV15" i="23" a="1"/>
  <c r="MW15" i="23" a="1"/>
  <c r="MX15" i="23" a="1"/>
  <c r="MY15" i="23" a="1"/>
  <c r="MZ15" i="23" a="1"/>
  <c r="NA15" i="23" a="1"/>
  <c r="NB15" i="23" a="1"/>
  <c r="NC15" i="23" a="1"/>
  <c r="ND15" i="23" a="1"/>
  <c r="NE15" i="23" a="1"/>
  <c r="NF15" i="23" a="1"/>
  <c r="NG15" i="23" a="1"/>
  <c r="NH15" i="23" a="1"/>
  <c r="NI15" i="23" a="1"/>
  <c r="NJ15" i="23" a="1"/>
  <c r="NK15" i="23" a="1"/>
  <c r="NL15" i="23" a="1"/>
  <c r="NM15" i="23" a="1"/>
  <c r="NN15" i="23" a="1"/>
  <c r="NO15" i="23" a="1"/>
  <c r="NP15" i="23" a="1"/>
  <c r="NQ15" i="23" a="1"/>
  <c r="NR15" i="23" a="1"/>
  <c r="NS15" i="23" a="1"/>
  <c r="NT15" i="23" a="1"/>
  <c r="NU15" i="23" a="1"/>
  <c r="NV15" i="23" a="1"/>
  <c r="NW15" i="23" a="1"/>
  <c r="NX15" i="23" a="1"/>
  <c r="NY15" i="23" a="1"/>
  <c r="NZ15" i="23" a="1"/>
  <c r="GF10" i="23" a="1"/>
  <c r="GG10" i="23" a="1"/>
  <c r="GH10" i="23" a="1"/>
  <c r="GI10" i="23" a="1"/>
  <c r="GJ10" i="23" a="1"/>
  <c r="GK10" i="23" a="1"/>
  <c r="GL10" i="23" a="1"/>
  <c r="GM10" i="23" a="1"/>
  <c r="GN10" i="23" a="1"/>
  <c r="GO10" i="23" a="1"/>
  <c r="GP10" i="23" a="1"/>
  <c r="GQ10" i="23" a="1"/>
  <c r="GR10" i="23" a="1"/>
  <c r="GS10" i="23" a="1"/>
  <c r="GT10" i="23" a="1"/>
  <c r="GU10" i="23" a="1"/>
  <c r="GV10" i="23" a="1"/>
  <c r="GW10" i="23" a="1"/>
  <c r="GX10" i="23" a="1"/>
  <c r="GY10" i="23" a="1"/>
  <c r="GZ10" i="23" a="1"/>
  <c r="HA10" i="23" a="1"/>
  <c r="HB10" i="23" a="1"/>
  <c r="HC10" i="23" a="1"/>
  <c r="HD10" i="23" a="1"/>
  <c r="HE10" i="23" a="1"/>
  <c r="HF10" i="23" a="1"/>
  <c r="HG10" i="23" a="1"/>
  <c r="HH10" i="23" a="1"/>
  <c r="HI10" i="23" a="1"/>
  <c r="HJ10" i="23" a="1"/>
  <c r="HK10" i="23" a="1"/>
  <c r="HL10" i="23" a="1"/>
  <c r="HM10" i="23" a="1"/>
  <c r="HN10" i="23" a="1"/>
  <c r="HO10" i="23" a="1"/>
  <c r="HP10" i="23" a="1"/>
  <c r="HQ10" i="23" a="1"/>
  <c r="HR10" i="23" a="1"/>
  <c r="HS10" i="23" a="1"/>
  <c r="HT10" i="23" a="1"/>
  <c r="HU10" i="23" a="1"/>
  <c r="HV10" i="23" a="1"/>
  <c r="HW10" i="23" a="1"/>
  <c r="HX10" i="23" a="1"/>
  <c r="HY10" i="23" a="1"/>
  <c r="HZ10" i="23" a="1"/>
  <c r="IA10" i="23" a="1"/>
  <c r="IB10" i="23" a="1"/>
  <c r="IC10" i="23" a="1"/>
  <c r="ID10" i="23" a="1"/>
  <c r="IE10" i="23" a="1"/>
  <c r="IF10" i="23" a="1"/>
  <c r="IG10" i="23" a="1"/>
  <c r="IH10" i="23" a="1"/>
  <c r="II10" i="23" a="1"/>
  <c r="IJ10" i="23" a="1"/>
  <c r="IK10" i="23" a="1"/>
  <c r="IL10" i="23" a="1"/>
  <c r="IM10" i="23" a="1"/>
  <c r="IN10" i="23" a="1"/>
  <c r="IO10" i="23" a="1"/>
  <c r="IP10" i="23" a="1"/>
  <c r="IQ10" i="23" a="1"/>
  <c r="IR10" i="23" a="1"/>
  <c r="IS10" i="23" a="1"/>
  <c r="IT10" i="23" a="1"/>
  <c r="IU10" i="23" a="1"/>
  <c r="IV10" i="23" a="1"/>
  <c r="IW10" i="23" a="1"/>
  <c r="IX10" i="23" a="1"/>
  <c r="IY10" i="23" a="1"/>
  <c r="IZ10" i="23" a="1"/>
  <c r="JA10" i="23" a="1"/>
  <c r="JB10" i="23" a="1"/>
  <c r="JC10" i="23" a="1"/>
  <c r="JD10" i="23" a="1"/>
  <c r="JE10" i="23" a="1"/>
  <c r="JF10" i="23" a="1"/>
  <c r="JG10" i="23" a="1"/>
  <c r="JH10" i="23" a="1"/>
  <c r="JI10" i="23" a="1"/>
  <c r="JJ10" i="23" a="1"/>
  <c r="JK10" i="23" a="1"/>
  <c r="JL10" i="23" a="1"/>
  <c r="JM10" i="23" a="1"/>
  <c r="JN10" i="23" a="1"/>
  <c r="JO10" i="23" a="1"/>
  <c r="JP10" i="23" a="1"/>
  <c r="JQ10" i="23" a="1"/>
  <c r="JR10" i="23" a="1"/>
  <c r="JS10" i="23" a="1"/>
  <c r="JT10" i="23" a="1"/>
  <c r="JU10" i="23" a="1"/>
  <c r="JV10" i="23" a="1"/>
  <c r="JW10" i="23" a="1"/>
  <c r="JX10" i="23" a="1"/>
  <c r="JY10" i="23" a="1"/>
  <c r="JZ10" i="23" a="1"/>
  <c r="KA10" i="23" a="1"/>
  <c r="KB10" i="23" a="1"/>
  <c r="KC10" i="23" a="1"/>
  <c r="KD10" i="23" a="1"/>
  <c r="KE10" i="23" a="1"/>
  <c r="KF10" i="23" a="1"/>
  <c r="KG10" i="23" a="1"/>
  <c r="KH10" i="23" a="1"/>
  <c r="KI10" i="23" a="1"/>
  <c r="KJ10" i="23" a="1"/>
  <c r="KK10" i="23" a="1"/>
  <c r="KL10" i="23" a="1"/>
  <c r="KM10" i="23" a="1"/>
  <c r="KN10" i="23" a="1"/>
  <c r="KO10" i="23" a="1"/>
  <c r="KP10" i="23" a="1"/>
  <c r="KQ10" i="23" a="1"/>
  <c r="KR10" i="23" a="1"/>
  <c r="KS10" i="23" a="1"/>
  <c r="KT10" i="23" a="1"/>
  <c r="KU10" i="23" a="1"/>
  <c r="KV10" i="23" a="1"/>
  <c r="KW10" i="23" a="1"/>
  <c r="KX10" i="23" a="1"/>
  <c r="KY10" i="23" a="1"/>
  <c r="KZ10" i="23" a="1"/>
  <c r="LA10" i="23" a="1"/>
  <c r="LB10" i="23" a="1"/>
  <c r="LC10" i="23" a="1"/>
  <c r="LD10" i="23" a="1"/>
  <c r="LE10" i="23" a="1"/>
  <c r="LF10" i="23" a="1"/>
  <c r="LG10" i="23" a="1"/>
  <c r="LH10" i="23" a="1"/>
  <c r="LI10" i="23" a="1"/>
  <c r="LJ10" i="23" a="1"/>
  <c r="LK10" i="23" a="1"/>
  <c r="LL10" i="23" a="1"/>
  <c r="LM10" i="23" a="1"/>
  <c r="LN10" i="23" a="1"/>
  <c r="LO10" i="23" a="1"/>
  <c r="LP10" i="23" a="1"/>
  <c r="LQ10" i="23" a="1"/>
  <c r="LR10" i="23" a="1"/>
  <c r="LS10" i="23" a="1"/>
  <c r="LT10" i="23" a="1"/>
  <c r="LU10" i="23" a="1"/>
  <c r="LV10" i="23" a="1"/>
  <c r="LW10" i="23" a="1"/>
  <c r="LX10" i="23" a="1"/>
  <c r="LY10" i="23" a="1"/>
  <c r="LZ10" i="23" a="1"/>
  <c r="MA10" i="23" a="1"/>
  <c r="MB10" i="23" a="1"/>
  <c r="MC10" i="23" a="1"/>
  <c r="MD10" i="23" a="1"/>
  <c r="ME10" i="23" a="1"/>
  <c r="MF10" i="23" a="1"/>
  <c r="MG10" i="23" a="1"/>
  <c r="MH10" i="23" a="1"/>
  <c r="MI10" i="23" a="1"/>
  <c r="MJ10" i="23" a="1"/>
  <c r="MK10" i="23" a="1"/>
  <c r="ML10" i="23" a="1"/>
  <c r="MM10" i="23" a="1"/>
  <c r="MN10" i="23" a="1"/>
  <c r="MO10" i="23" a="1"/>
  <c r="MP10" i="23" a="1"/>
  <c r="MQ10" i="23" a="1"/>
  <c r="MR10" i="23" a="1"/>
  <c r="MS10" i="23" a="1"/>
  <c r="MT10" i="23" a="1"/>
  <c r="MU10" i="23" a="1"/>
  <c r="MV10" i="23" a="1"/>
  <c r="MW10" i="23" a="1"/>
  <c r="MX10" i="23" a="1"/>
  <c r="MY10" i="23" a="1"/>
  <c r="MZ10" i="23" a="1"/>
  <c r="NA10" i="23" a="1"/>
  <c r="NB10" i="23" a="1"/>
  <c r="NC10" i="23" a="1"/>
  <c r="ND10" i="23" a="1"/>
  <c r="NE10" i="23" a="1"/>
  <c r="NF10" i="23" a="1"/>
  <c r="NG10" i="23" a="1"/>
  <c r="NH10" i="23" a="1"/>
  <c r="NI10" i="23" a="1"/>
  <c r="NJ10" i="23" a="1"/>
  <c r="NK10" i="23" a="1"/>
  <c r="NL10" i="23" a="1"/>
  <c r="NM10" i="23" a="1"/>
  <c r="NN10" i="23" a="1"/>
  <c r="NO10" i="23" a="1"/>
  <c r="NP10" i="23" a="1"/>
  <c r="NQ10" i="23" a="1"/>
  <c r="NR10" i="23" a="1"/>
  <c r="NS10" i="23" a="1"/>
  <c r="NT10" i="23" a="1"/>
  <c r="NU10" i="23" a="1"/>
  <c r="NV10" i="23" a="1"/>
  <c r="NW10" i="23" a="1"/>
  <c r="NX10" i="23" a="1"/>
  <c r="NY10" i="23" a="1"/>
  <c r="NZ10" i="23" a="1"/>
  <c r="GF9" i="23" a="1"/>
  <c r="GG9" i="23" a="1"/>
  <c r="GH9" i="23" a="1"/>
  <c r="GI9" i="23" a="1"/>
  <c r="GJ9" i="23" a="1"/>
  <c r="GK9" i="23" a="1"/>
  <c r="GL9" i="23" a="1"/>
  <c r="GM9" i="23" a="1"/>
  <c r="GN9" i="23" a="1"/>
  <c r="GO9" i="23" a="1"/>
  <c r="GP9" i="23" a="1"/>
  <c r="GQ9" i="23" a="1"/>
  <c r="GR9" i="23" a="1"/>
  <c r="GS9" i="23" a="1"/>
  <c r="GT9" i="23" a="1"/>
  <c r="GU9" i="23" a="1"/>
  <c r="GV9" i="23" a="1"/>
  <c r="GW9" i="23" a="1"/>
  <c r="GX9" i="23" a="1"/>
  <c r="GY9" i="23" a="1"/>
  <c r="GZ9" i="23" a="1"/>
  <c r="HA9" i="23" a="1"/>
  <c r="HB9" i="23" a="1"/>
  <c r="HC9" i="23" a="1"/>
  <c r="HD9" i="23" a="1"/>
  <c r="HE9" i="23" a="1"/>
  <c r="HF9" i="23" a="1"/>
  <c r="HG9" i="23" a="1"/>
  <c r="HH9" i="23" a="1"/>
  <c r="HI9" i="23" a="1"/>
  <c r="HJ9" i="23" a="1"/>
  <c r="HK9" i="23" a="1"/>
  <c r="HL9" i="23" a="1"/>
  <c r="HM9" i="23" a="1"/>
  <c r="HN9" i="23" a="1"/>
  <c r="HO9" i="23" a="1"/>
  <c r="HP9" i="23" a="1"/>
  <c r="HQ9" i="23" a="1"/>
  <c r="HR9" i="23" a="1"/>
  <c r="HS9" i="23" a="1"/>
  <c r="HT9" i="23" a="1"/>
  <c r="HU9" i="23" a="1"/>
  <c r="HV9" i="23" a="1"/>
  <c r="HW9" i="23" a="1"/>
  <c r="HX9" i="23" a="1"/>
  <c r="HY9" i="23" a="1"/>
  <c r="HZ9" i="23" a="1"/>
  <c r="IA9" i="23" a="1"/>
  <c r="IB9" i="23" a="1"/>
  <c r="IC9" i="23" a="1"/>
  <c r="ID9" i="23" a="1"/>
  <c r="IE9" i="23" a="1"/>
  <c r="IF9" i="23" a="1"/>
  <c r="IG9" i="23" a="1"/>
  <c r="IH9" i="23" a="1"/>
  <c r="II9" i="23" a="1"/>
  <c r="IJ9" i="23" a="1"/>
  <c r="IK9" i="23" a="1"/>
  <c r="IL9" i="23" a="1"/>
  <c r="IM9" i="23" a="1"/>
  <c r="IN9" i="23" a="1"/>
  <c r="IO9" i="23" a="1"/>
  <c r="IP9" i="23" a="1"/>
  <c r="IQ9" i="23" a="1"/>
  <c r="IR9" i="23" a="1"/>
  <c r="IS9" i="23" a="1"/>
  <c r="IT9" i="23" a="1"/>
  <c r="IU9" i="23" a="1"/>
  <c r="IV9" i="23" a="1"/>
  <c r="IW9" i="23" a="1"/>
  <c r="IX9" i="23" a="1"/>
  <c r="IY9" i="23" a="1"/>
  <c r="IZ9" i="23" a="1"/>
  <c r="JA9" i="23" a="1"/>
  <c r="JB9" i="23" a="1"/>
  <c r="JC9" i="23" a="1"/>
  <c r="JD9" i="23" a="1"/>
  <c r="JE9" i="23" a="1"/>
  <c r="JF9" i="23" a="1"/>
  <c r="JG9" i="23" a="1"/>
  <c r="JH9" i="23" a="1"/>
  <c r="JI9" i="23" a="1"/>
  <c r="JJ9" i="23" a="1"/>
  <c r="JK9" i="23" a="1"/>
  <c r="JL9" i="23" a="1"/>
  <c r="JM9" i="23" a="1"/>
  <c r="JN9" i="23" a="1"/>
  <c r="JO9" i="23" a="1"/>
  <c r="JP9" i="23" a="1"/>
  <c r="JQ9" i="23" a="1"/>
  <c r="JR9" i="23" a="1"/>
  <c r="JS9" i="23" a="1"/>
  <c r="JT9" i="23" a="1"/>
  <c r="JU9" i="23" a="1"/>
  <c r="JV9" i="23" a="1"/>
  <c r="JW9" i="23" a="1"/>
  <c r="JX9" i="23" a="1"/>
  <c r="JY9" i="23" a="1"/>
  <c r="JZ9" i="23" a="1"/>
  <c r="KA9" i="23" a="1"/>
  <c r="KB9" i="23" a="1"/>
  <c r="KC9" i="23" a="1"/>
  <c r="KD9" i="23" a="1"/>
  <c r="KE9" i="23" a="1"/>
  <c r="KF9" i="23" a="1"/>
  <c r="KG9" i="23" a="1"/>
  <c r="KH9" i="23" a="1"/>
  <c r="KI9" i="23" a="1"/>
  <c r="KJ9" i="23" a="1"/>
  <c r="KK9" i="23" a="1"/>
  <c r="KL9" i="23" a="1"/>
  <c r="KM9" i="23" a="1"/>
  <c r="KN9" i="23" a="1"/>
  <c r="KO9" i="23" a="1"/>
  <c r="KP9" i="23" a="1"/>
  <c r="KQ9" i="23" a="1"/>
  <c r="KR9" i="23" a="1"/>
  <c r="KS9" i="23" a="1"/>
  <c r="KT9" i="23" a="1"/>
  <c r="KU9" i="23" a="1"/>
  <c r="KV9" i="23" a="1"/>
  <c r="KW9" i="23" a="1"/>
  <c r="KX9" i="23" a="1"/>
  <c r="KY9" i="23" a="1"/>
  <c r="KZ9" i="23" a="1"/>
  <c r="LA9" i="23" a="1"/>
  <c r="LB9" i="23" a="1"/>
  <c r="LC9" i="23" a="1"/>
  <c r="LD9" i="23" a="1"/>
  <c r="LE9" i="23" a="1"/>
  <c r="LF9" i="23" a="1"/>
  <c r="LG9" i="23" a="1"/>
  <c r="LH9" i="23" a="1"/>
  <c r="LI9" i="23" a="1"/>
  <c r="LJ9" i="23" a="1"/>
  <c r="LK9" i="23" a="1"/>
  <c r="LL9" i="23" a="1"/>
  <c r="LM9" i="23" a="1"/>
  <c r="LN9" i="23" a="1"/>
  <c r="LO9" i="23" a="1"/>
  <c r="LP9" i="23" a="1"/>
  <c r="LQ9" i="23" a="1"/>
  <c r="LR9" i="23" a="1"/>
  <c r="LS9" i="23" a="1"/>
  <c r="LT9" i="23" a="1"/>
  <c r="LU9" i="23" a="1"/>
  <c r="LV9" i="23" a="1"/>
  <c r="LW9" i="23" a="1"/>
  <c r="LX9" i="23" a="1"/>
  <c r="LY9" i="23" a="1"/>
  <c r="LZ9" i="23" a="1"/>
  <c r="MA9" i="23" a="1"/>
  <c r="MB9" i="23" a="1"/>
  <c r="MC9" i="23" a="1"/>
  <c r="MD9" i="23" a="1"/>
  <c r="ME9" i="23" a="1"/>
  <c r="MF9" i="23" a="1"/>
  <c r="MG9" i="23" a="1"/>
  <c r="MH9" i="23" a="1"/>
  <c r="MI9" i="23" a="1"/>
  <c r="MJ9" i="23" a="1"/>
  <c r="MK9" i="23" a="1"/>
  <c r="ML9" i="23" a="1"/>
  <c r="MM9" i="23" a="1"/>
  <c r="MN9" i="23" a="1"/>
  <c r="MO9" i="23" a="1"/>
  <c r="MP9" i="23" a="1"/>
  <c r="MQ9" i="23" a="1"/>
  <c r="MR9" i="23" a="1"/>
  <c r="MS9" i="23" a="1"/>
  <c r="MT9" i="23" a="1"/>
  <c r="MU9" i="23" a="1"/>
  <c r="MV9" i="23" a="1"/>
  <c r="MW9" i="23" a="1"/>
  <c r="MX9" i="23" a="1"/>
  <c r="MY9" i="23" a="1"/>
  <c r="MZ9" i="23" a="1"/>
  <c r="NA9" i="23" a="1"/>
  <c r="NB9" i="23" a="1"/>
  <c r="NC9" i="23" a="1"/>
  <c r="ND9" i="23" a="1"/>
  <c r="NE9" i="23" a="1"/>
  <c r="NF9" i="23" a="1"/>
  <c r="NG9" i="23" a="1"/>
  <c r="NH9" i="23" a="1"/>
  <c r="NI9" i="23" a="1"/>
  <c r="NJ9" i="23" a="1"/>
  <c r="NK9" i="23" a="1"/>
  <c r="NL9" i="23" a="1"/>
  <c r="NM9" i="23" a="1"/>
  <c r="NN9" i="23" a="1"/>
  <c r="NO9" i="23" a="1"/>
  <c r="NP9" i="23" a="1"/>
  <c r="NQ9" i="23" a="1"/>
  <c r="NR9" i="23" a="1"/>
  <c r="NS9" i="23" a="1"/>
  <c r="NT9" i="23" a="1"/>
  <c r="NU9" i="23" a="1"/>
  <c r="NV9" i="23" a="1"/>
  <c r="NW9" i="23" a="1"/>
  <c r="NX9" i="23" a="1"/>
  <c r="NY9" i="23" a="1"/>
  <c r="NZ9" i="23" a="1"/>
  <c r="F4" i="23" a="1"/>
  <c r="C10" i="21"/>
  <c r="D10" i="21"/>
  <c r="E10" i="21"/>
  <c r="F10" i="21"/>
  <c r="G10" i="21"/>
  <c r="H10" i="21"/>
  <c r="I10" i="21"/>
  <c r="J10" i="21"/>
  <c r="K10" i="21"/>
  <c r="L10" i="21"/>
  <c r="M10" i="21"/>
  <c r="N10" i="21"/>
  <c r="O10" i="21"/>
  <c r="P10" i="21"/>
  <c r="Q10" i="21"/>
  <c r="R10" i="21"/>
  <c r="S10" i="21"/>
  <c r="T10" i="21"/>
  <c r="U10" i="21"/>
  <c r="V10" i="21"/>
  <c r="W10" i="21"/>
  <c r="X10" i="21"/>
  <c r="Y10" i="21"/>
  <c r="Z10" i="21"/>
  <c r="AA10" i="21"/>
  <c r="AB10" i="21"/>
  <c r="AC10" i="21"/>
  <c r="AD10" i="21"/>
  <c r="AE10" i="21"/>
  <c r="AF10" i="21"/>
  <c r="AG10" i="21"/>
  <c r="AH10" i="21"/>
  <c r="AI10" i="21"/>
  <c r="AJ10" i="21"/>
  <c r="AK10" i="21"/>
  <c r="AL10" i="21"/>
  <c r="AM10" i="21"/>
  <c r="AN10" i="21"/>
  <c r="AO10" i="21"/>
  <c r="AP10" i="21"/>
  <c r="AQ10" i="21"/>
  <c r="AR10" i="21"/>
  <c r="AS10" i="21"/>
  <c r="AT10" i="21"/>
  <c r="AU10" i="21"/>
  <c r="AV10" i="21"/>
  <c r="AW10" i="21"/>
  <c r="AX10" i="21"/>
  <c r="AY10" i="21"/>
  <c r="AZ10" i="21"/>
  <c r="BA10" i="21"/>
  <c r="BB10" i="21"/>
  <c r="BC10" i="21"/>
  <c r="BD10" i="21"/>
  <c r="BE10" i="21"/>
  <c r="BF10" i="21"/>
  <c r="BG10" i="21"/>
  <c r="BH10" i="21"/>
  <c r="BI10" i="21"/>
  <c r="BJ10" i="21"/>
  <c r="BK10" i="21"/>
  <c r="BL10" i="21"/>
  <c r="BM10" i="21"/>
  <c r="BN10" i="21"/>
  <c r="BO10" i="21"/>
  <c r="BP10" i="21"/>
  <c r="BQ10" i="21"/>
  <c r="BR10" i="21"/>
  <c r="BS10" i="21"/>
  <c r="BT10" i="21"/>
  <c r="BU10" i="21"/>
  <c r="BV10" i="21"/>
  <c r="BW10" i="21"/>
  <c r="BX10" i="21"/>
  <c r="BY10" i="21"/>
  <c r="BZ10" i="21"/>
  <c r="CA10" i="21"/>
  <c r="CB10" i="21"/>
  <c r="CC10" i="21"/>
  <c r="CD10" i="21"/>
  <c r="CE10" i="21"/>
  <c r="CF10" i="21"/>
  <c r="CG10" i="21"/>
  <c r="CH10" i="21"/>
  <c r="CI10" i="21"/>
  <c r="CJ10" i="21"/>
  <c r="CK10" i="21"/>
  <c r="CL10" i="21"/>
  <c r="CM10" i="21"/>
  <c r="CN10" i="21"/>
  <c r="CO10" i="21"/>
  <c r="CP10" i="21"/>
  <c r="CQ10" i="21"/>
  <c r="CR10" i="21"/>
  <c r="CS10" i="21"/>
  <c r="CT10" i="21"/>
  <c r="CU10" i="21"/>
  <c r="CV10" i="21"/>
  <c r="CW10" i="21"/>
  <c r="CX10" i="21"/>
  <c r="CY10" i="21"/>
  <c r="CZ10" i="21"/>
  <c r="DA10" i="21"/>
  <c r="DB10" i="21"/>
  <c r="DC10" i="21"/>
  <c r="DD10" i="21"/>
  <c r="DE10" i="21"/>
  <c r="DF10" i="21"/>
  <c r="DG10" i="21"/>
  <c r="DH10" i="21"/>
  <c r="DI10" i="21"/>
  <c r="DJ10" i="21"/>
  <c r="DK10" i="21"/>
  <c r="DL10" i="21"/>
  <c r="DM10" i="21"/>
  <c r="DN10" i="21"/>
  <c r="DO10" i="21"/>
  <c r="DP10" i="21"/>
  <c r="DQ10" i="21"/>
  <c r="DR10" i="21"/>
  <c r="DS10" i="21"/>
  <c r="DT10" i="21"/>
  <c r="DU10" i="21"/>
  <c r="DV10" i="21"/>
  <c r="DW10" i="21"/>
  <c r="DX10" i="21"/>
  <c r="DY10" i="21"/>
  <c r="DZ10" i="21"/>
  <c r="EA10" i="21"/>
  <c r="EB10" i="21"/>
  <c r="EC10" i="21"/>
  <c r="ED10" i="21"/>
  <c r="EE10" i="21"/>
  <c r="EF10" i="21"/>
  <c r="EG10" i="21"/>
  <c r="EH10" i="21"/>
  <c r="EI10" i="21"/>
  <c r="EJ10" i="21"/>
  <c r="EK10" i="21"/>
  <c r="EL10" i="21"/>
  <c r="EM10" i="21"/>
  <c r="EN10" i="21"/>
  <c r="EO10" i="21"/>
  <c r="EP10" i="21"/>
  <c r="EQ10" i="21"/>
  <c r="ER10" i="21"/>
  <c r="ES10" i="21"/>
  <c r="ET10" i="21"/>
  <c r="EU10" i="21"/>
  <c r="EV10" i="21"/>
  <c r="EW10" i="21"/>
  <c r="EX10" i="21"/>
  <c r="EY10" i="21"/>
  <c r="EZ10" i="21"/>
  <c r="FA10" i="21"/>
  <c r="FB10" i="21"/>
  <c r="FC10" i="21"/>
  <c r="FD10" i="21"/>
  <c r="FE10" i="21"/>
  <c r="FF10" i="21"/>
  <c r="FG10" i="21"/>
  <c r="FH10" i="21"/>
  <c r="FI10" i="21"/>
  <c r="FJ10" i="21"/>
  <c r="FK10" i="21"/>
  <c r="FL10" i="21"/>
  <c r="FM10" i="21"/>
  <c r="FN10" i="21"/>
  <c r="FO10" i="21"/>
  <c r="FP10" i="21"/>
  <c r="FQ10" i="21"/>
  <c r="FR10" i="21"/>
  <c r="FS10" i="21"/>
  <c r="FT10" i="21"/>
  <c r="FU10" i="21"/>
  <c r="FV10" i="21"/>
  <c r="FW10" i="21"/>
  <c r="FX10" i="21"/>
  <c r="FY10" i="21"/>
  <c r="FZ10" i="21"/>
  <c r="GA10" i="21"/>
  <c r="GB10" i="21"/>
  <c r="GC10" i="21"/>
  <c r="GD10" i="21"/>
  <c r="GE10" i="21"/>
  <c r="GF10" i="21"/>
  <c r="GG10" i="21"/>
  <c r="GH10" i="21"/>
  <c r="GI10" i="21"/>
  <c r="GJ10" i="21"/>
  <c r="GK10" i="21"/>
  <c r="GL10" i="21"/>
  <c r="GM10" i="21"/>
  <c r="GN10" i="21"/>
  <c r="GO10" i="21"/>
  <c r="GP10" i="21"/>
  <c r="GQ10" i="21"/>
  <c r="GR10" i="21"/>
  <c r="GS10" i="21"/>
  <c r="GT10" i="21"/>
  <c r="GU10" i="21"/>
  <c r="GV10" i="21"/>
  <c r="GW10" i="21"/>
  <c r="GX10" i="21"/>
  <c r="GY10" i="21"/>
  <c r="GZ10" i="21"/>
  <c r="HA10" i="21"/>
  <c r="HB10" i="21"/>
  <c r="HC10" i="21"/>
  <c r="HD10" i="21"/>
  <c r="HE10" i="21"/>
  <c r="HF10" i="21"/>
  <c r="HG10" i="21"/>
  <c r="HH10" i="21"/>
  <c r="HI10" i="21"/>
  <c r="HJ10" i="21"/>
  <c r="HK10" i="21"/>
  <c r="HL10" i="21"/>
  <c r="HM10" i="21"/>
  <c r="HN10" i="21"/>
  <c r="HO10" i="21"/>
  <c r="HP10" i="21"/>
  <c r="HQ10" i="21"/>
  <c r="HR10" i="21"/>
  <c r="HS10" i="21"/>
  <c r="HT10" i="21"/>
  <c r="HU10" i="21"/>
  <c r="HV10" i="21"/>
  <c r="HW10" i="21"/>
  <c r="HX10" i="21"/>
  <c r="HY10" i="21"/>
  <c r="HZ10" i="21"/>
  <c r="IA10" i="21"/>
  <c r="IB10" i="21"/>
  <c r="IC10" i="21"/>
  <c r="ID10" i="21"/>
  <c r="IE10" i="21"/>
  <c r="IF10" i="21"/>
  <c r="IG10" i="21"/>
  <c r="IH10" i="21"/>
  <c r="II10" i="21"/>
  <c r="IJ10" i="21"/>
  <c r="IK10" i="21"/>
  <c r="IL10" i="21"/>
  <c r="IM10" i="21"/>
  <c r="IN10" i="21"/>
  <c r="IO10" i="21"/>
  <c r="IP10" i="21"/>
  <c r="IQ10" i="21"/>
  <c r="IR10" i="21"/>
  <c r="IS10" i="21"/>
  <c r="IT10" i="21"/>
  <c r="IU10" i="21"/>
  <c r="IV10" i="21"/>
  <c r="IW10" i="21"/>
  <c r="IX10" i="21"/>
  <c r="IY10" i="21"/>
  <c r="IZ10" i="21"/>
  <c r="JA10" i="21"/>
  <c r="JB10" i="21"/>
  <c r="JC10" i="21"/>
  <c r="JD10" i="21"/>
  <c r="JE10" i="21"/>
  <c r="JF10" i="21"/>
  <c r="JG10" i="21"/>
  <c r="JH10" i="21"/>
  <c r="JI10" i="21"/>
  <c r="JJ10" i="21"/>
  <c r="JK10" i="21"/>
  <c r="JL10" i="21"/>
  <c r="JM10" i="21"/>
  <c r="JN10" i="21"/>
  <c r="JO10" i="21"/>
  <c r="JP10" i="21"/>
  <c r="JQ10" i="21"/>
  <c r="JR10" i="21"/>
  <c r="JS10" i="21"/>
  <c r="JT10" i="21"/>
  <c r="JU10" i="21"/>
  <c r="JV10" i="21"/>
  <c r="JW10" i="21"/>
  <c r="JX10" i="21"/>
  <c r="JY10" i="21"/>
  <c r="JZ10" i="21"/>
  <c r="KA10" i="21"/>
  <c r="KB10" i="21"/>
  <c r="KC10" i="21"/>
  <c r="KD10" i="21"/>
  <c r="KE10" i="21"/>
  <c r="KF10" i="21"/>
  <c r="KG10" i="21"/>
  <c r="KH10" i="21"/>
  <c r="KI10" i="21"/>
  <c r="KJ10" i="21"/>
  <c r="KK10" i="21"/>
  <c r="KL10" i="21"/>
  <c r="KM10" i="21"/>
  <c r="KN10" i="21"/>
  <c r="KO10" i="21"/>
  <c r="KP10" i="21"/>
  <c r="KQ10" i="21"/>
  <c r="KR10" i="21"/>
  <c r="KS10" i="21"/>
  <c r="KT10" i="21"/>
  <c r="KU10" i="21"/>
  <c r="KV10" i="21"/>
  <c r="KW10" i="21"/>
  <c r="KX10" i="21"/>
  <c r="KY10" i="21"/>
  <c r="KZ10" i="21"/>
  <c r="LA10" i="21"/>
  <c r="LB10" i="21"/>
  <c r="LC10" i="21"/>
  <c r="LD10" i="21"/>
  <c r="LE10" i="21"/>
  <c r="LF10" i="21"/>
  <c r="LG10" i="21"/>
  <c r="LH10" i="21"/>
  <c r="LI10" i="21"/>
  <c r="LJ10" i="21"/>
  <c r="LK10" i="21"/>
  <c r="LL10" i="21"/>
  <c r="LM10" i="21"/>
  <c r="LN10" i="21"/>
  <c r="LO10" i="21"/>
  <c r="LP10" i="21"/>
  <c r="LQ10" i="21"/>
  <c r="LR10" i="21"/>
  <c r="LS10" i="21"/>
  <c r="LT10" i="21"/>
  <c r="LU10" i="21"/>
  <c r="LV10" i="21"/>
  <c r="LW10" i="21"/>
  <c r="LX10" i="21"/>
  <c r="LY10" i="21"/>
  <c r="LZ10" i="21"/>
  <c r="MA10" i="21"/>
  <c r="MB10" i="21"/>
  <c r="MC10" i="21"/>
  <c r="MD10" i="21"/>
  <c r="ME10" i="21"/>
  <c r="MF10" i="21"/>
  <c r="MG10" i="21"/>
  <c r="MH10" i="21"/>
  <c r="MI10" i="21"/>
  <c r="MJ10" i="21"/>
  <c r="MK10" i="21"/>
  <c r="ML10" i="21"/>
  <c r="MM10" i="21"/>
  <c r="MN10" i="21"/>
  <c r="MO10" i="21"/>
  <c r="MP10" i="21"/>
  <c r="MQ10" i="21"/>
  <c r="MR10" i="21"/>
  <c r="MS10" i="21"/>
  <c r="MT10" i="21"/>
  <c r="MU10" i="21"/>
  <c r="MV10" i="21"/>
  <c r="MW10" i="21"/>
  <c r="MX10" i="21"/>
  <c r="MY10" i="21"/>
  <c r="MZ10" i="21"/>
  <c r="NA10" i="21"/>
  <c r="NB10" i="21"/>
  <c r="NC10" i="21"/>
  <c r="I12" i="10" a="1"/>
  <c r="I11" i="10" a="1"/>
  <c r="I10" i="10" a="1"/>
  <c r="I9" i="10" a="1"/>
  <c r="I8" i="10" a="1"/>
  <c r="I7" i="10" a="1"/>
  <c r="I6" i="10" a="1"/>
  <c r="H12" i="10" a="1"/>
  <c r="G12" i="10" a="1"/>
  <c r="F12" i="10" a="1"/>
  <c r="E12" i="10" a="1"/>
  <c r="D12" i="10" a="1"/>
  <c r="C12" i="10" a="1"/>
  <c r="H11" i="10" a="1"/>
  <c r="G11" i="10" a="1"/>
  <c r="F11" i="10" a="1"/>
  <c r="E11" i="10" a="1"/>
  <c r="D11" i="10" a="1"/>
  <c r="C11" i="10" a="1"/>
  <c r="H10" i="10" a="1"/>
  <c r="G10" i="10" a="1"/>
  <c r="F10" i="10" a="1"/>
  <c r="E10" i="10" a="1"/>
  <c r="D10" i="10" a="1"/>
  <c r="C10" i="10" a="1"/>
  <c r="H9" i="10" a="1"/>
  <c r="G9" i="10" a="1"/>
  <c r="F9" i="10" a="1"/>
  <c r="E9" i="10" a="1"/>
  <c r="D9" i="10" a="1"/>
  <c r="C9" i="10" a="1"/>
  <c r="H8" i="10" a="1"/>
  <c r="G8" i="10" a="1"/>
  <c r="F8" i="10" a="1"/>
  <c r="E8" i="10" a="1"/>
  <c r="D8" i="10" a="1"/>
  <c r="C8" i="10" a="1"/>
  <c r="H7" i="10" a="1"/>
  <c r="G7" i="10" a="1"/>
  <c r="F7" i="10" a="1"/>
  <c r="E7" i="10" a="1"/>
  <c r="D7" i="10" a="1"/>
  <c r="C7" i="10" a="1"/>
  <c r="H6" i="10" a="1"/>
  <c r="G6" i="10" a="1"/>
  <c r="F6" i="10" a="1"/>
  <c r="E6" i="10" a="1"/>
  <c r="D6" i="10" a="1"/>
  <c r="C6" i="10" a="1"/>
  <c r="C32" i="15" a="1"/>
  <c r="B32" i="15" a="1"/>
  <c r="E4" i="15" a="1"/>
  <c r="B2" i="15"/>
  <c r="K17" i="10" a="1"/>
  <c r="U12" i="10" a="1"/>
  <c r="U11" i="10" a="1"/>
  <c r="U10" i="10" a="1"/>
  <c r="U9" i="10" a="1"/>
  <c r="U8" i="10" a="1"/>
  <c r="U7" i="10" a="1"/>
  <c r="U6" i="10" a="1"/>
  <c r="E17" i="10" a="1"/>
  <c r="F17" i="10" s="1" a="1"/>
  <c r="S10" i="10" a="1"/>
  <c r="S8" i="10" a="1"/>
  <c r="S7" i="10" a="1"/>
  <c r="S6" i="10" a="1"/>
  <c r="S12" i="10" a="1"/>
  <c r="S11" i="10" a="1"/>
  <c r="S9" i="10" a="1"/>
  <c r="R6" i="10" a="1"/>
  <c r="K12" i="10" a="1"/>
  <c r="L12" i="10" a="1"/>
  <c r="M12" i="10" a="1"/>
  <c r="N12" i="10" a="1"/>
  <c r="O12" i="10" a="1"/>
  <c r="P12" i="10" a="1"/>
  <c r="Q12" i="10" a="1"/>
  <c r="R12" i="10" a="1"/>
  <c r="K11" i="10" a="1"/>
  <c r="L11" i="10" a="1"/>
  <c r="M11" i="10" a="1"/>
  <c r="N11" i="10" a="1"/>
  <c r="O11" i="10" a="1"/>
  <c r="P11" i="10" a="1"/>
  <c r="Q11" i="10" a="1"/>
  <c r="R11" i="10" a="1"/>
  <c r="K10" i="10" a="1"/>
  <c r="L10" i="10" a="1"/>
  <c r="M10" i="10" a="1"/>
  <c r="N10" i="10" a="1"/>
  <c r="O10" i="10" a="1"/>
  <c r="P10" i="10" a="1"/>
  <c r="Q10" i="10" a="1"/>
  <c r="R10" i="10" a="1"/>
  <c r="K9" i="10" a="1"/>
  <c r="L9" i="10" a="1"/>
  <c r="M9" i="10" a="1"/>
  <c r="N9" i="10" a="1"/>
  <c r="O9" i="10" a="1"/>
  <c r="P9" i="10" a="1"/>
  <c r="Q9" i="10" a="1"/>
  <c r="R9" i="10" a="1"/>
  <c r="K8" i="10" a="1"/>
  <c r="L8" i="10" a="1"/>
  <c r="M8" i="10" a="1"/>
  <c r="N8" i="10" a="1"/>
  <c r="O8" i="10" a="1"/>
  <c r="P8" i="10" a="1"/>
  <c r="Q8" i="10" a="1"/>
  <c r="R8" i="10" a="1"/>
  <c r="K7" i="10" a="1"/>
  <c r="L7" i="10" a="1"/>
  <c r="M7" i="10" a="1"/>
  <c r="N7" i="10" a="1"/>
  <c r="O7" i="10" a="1"/>
  <c r="P7" i="10" a="1"/>
  <c r="Q7" i="10" a="1"/>
  <c r="R7" i="10" a="1"/>
  <c r="K6" i="10" a="1"/>
  <c r="L6" i="10" a="1"/>
  <c r="M6" i="10" a="1"/>
  <c r="N6" i="10" a="1"/>
  <c r="O6" i="10" a="1"/>
  <c r="P6" i="10" a="1"/>
  <c r="Q6" i="10" a="1"/>
  <c r="B2" i="10"/>
  <c r="B17" i="10" s="1" a="1"/>
  <c r="F37" i="23" l="1" a="1"/>
  <c r="F38" i="23" a="1"/>
  <c r="F35" i="23" a="1"/>
  <c r="F36" i="23" a="1"/>
  <c r="F31" i="23" a="1"/>
  <c r="F32" i="23" a="1"/>
  <c r="F29" i="23" a="1"/>
  <c r="F30" i="23" a="1"/>
  <c r="F25" i="23" a="1"/>
  <c r="F26" i="23" a="1"/>
  <c r="F23" i="23" a="1"/>
  <c r="F24" i="23" a="1"/>
  <c r="F19" i="23" a="1"/>
  <c r="F20" i="23" a="1"/>
  <c r="F17" i="23" a="1"/>
  <c r="F18" i="23" a="1"/>
  <c r="F13" i="23" a="1"/>
  <c r="F14" i="23" a="1"/>
  <c r="F11" i="23" a="1"/>
  <c r="F12" i="23" a="1"/>
  <c r="F7" i="23" a="1"/>
  <c r="F8" i="23" a="1"/>
  <c r="F5" i="23" a="1"/>
  <c r="F6" i="23" a="1"/>
  <c r="E27" i="15" a="1"/>
  <c r="D27" i="15" s="1"/>
  <c r="E28" i="15" a="1"/>
  <c r="D28" i="15" s="1"/>
  <c r="E26" i="15" a="1"/>
  <c r="D26" i="15" s="1"/>
  <c r="E25" i="15" a="1"/>
  <c r="D25" i="15" s="1"/>
  <c r="E23" i="15" a="1"/>
  <c r="D23" i="15" s="1"/>
  <c r="E24" i="15" a="1"/>
  <c r="D24" i="15" s="1"/>
  <c r="E22" i="15" a="1"/>
  <c r="D22" i="15" s="1"/>
  <c r="E21" i="15" a="1"/>
  <c r="D21" i="15" s="1"/>
  <c r="E20" i="15" a="1"/>
  <c r="D20" i="15" s="1"/>
  <c r="E19" i="15" a="1"/>
  <c r="D19" i="15" s="1"/>
  <c r="E18" i="15" a="1"/>
  <c r="D18" i="15" s="1"/>
  <c r="E17" i="15" a="1"/>
  <c r="D17" i="15" s="1"/>
  <c r="E16" i="15" a="1"/>
  <c r="D16" i="15" s="1"/>
  <c r="E15" i="15" a="1"/>
  <c r="D15" i="15" s="1"/>
  <c r="E14" i="15" a="1"/>
  <c r="D14" i="15" s="1"/>
  <c r="E13" i="15" a="1"/>
  <c r="D13" i="15" s="1"/>
  <c r="E12" i="15" a="1"/>
  <c r="D12" i="15" s="1"/>
  <c r="E11" i="15" a="1"/>
  <c r="D11" i="15" s="1"/>
  <c r="E10" i="15" a="1"/>
  <c r="D10" i="15" s="1"/>
  <c r="E9" i="15" a="1"/>
  <c r="D9" i="15" s="1"/>
  <c r="E8" i="15" a="1"/>
  <c r="D8" i="15" s="1"/>
  <c r="E7" i="15" a="1"/>
  <c r="D7" i="15" s="1"/>
  <c r="E6" i="15" a="1"/>
  <c r="D6" i="15" s="1"/>
  <c r="E5" i="15" a="1"/>
  <c r="D5" i="15" s="1"/>
  <c r="L17" i="10" a="1"/>
  <c r="T12" i="10"/>
  <c r="T11" i="10"/>
  <c r="T8" i="10"/>
  <c r="T10" i="10"/>
  <c r="T9" i="10"/>
  <c r="T7" i="10"/>
  <c r="T6" i="10"/>
  <c r="F34" i="23" l="1" a="1"/>
  <c r="G34" i="23" a="1"/>
  <c r="H34" i="23" a="1"/>
  <c r="I34" i="23" a="1"/>
  <c r="J34" i="23" a="1"/>
  <c r="K34" i="23" a="1"/>
  <c r="L34" i="23" a="1"/>
  <c r="M34" i="23" a="1"/>
  <c r="N34" i="23" a="1"/>
  <c r="O34" i="23" a="1"/>
  <c r="P34" i="23" a="1"/>
  <c r="Q34" i="23" a="1"/>
  <c r="R34" i="23" a="1"/>
  <c r="S34" i="23" a="1"/>
  <c r="T34" i="23" s="1" a="1"/>
  <c r="U34" i="23" s="1" a="1"/>
  <c r="V34" i="23" s="1" a="1"/>
  <c r="W34" i="23" s="1" a="1"/>
  <c r="X34" i="23" s="1" a="1"/>
  <c r="Y34" i="23" s="1" a="1"/>
  <c r="Z34" i="23" s="1" a="1"/>
  <c r="AA34" i="23" s="1" a="1"/>
  <c r="AB34" i="23" s="1" a="1"/>
  <c r="AC34" i="23" s="1" a="1"/>
  <c r="AD34" i="23" s="1" a="1"/>
  <c r="AE34" i="23" s="1" a="1"/>
  <c r="AF34" i="23" s="1" a="1"/>
  <c r="AG34" i="23" s="1" a="1"/>
  <c r="AH34" i="23" s="1" a="1"/>
  <c r="AI34" i="23" s="1" a="1"/>
  <c r="AJ34" i="23" s="1" a="1"/>
  <c r="AK34" i="23" s="1" a="1"/>
  <c r="AL34" i="23" s="1" a="1"/>
  <c r="AM34" i="23" s="1" a="1"/>
  <c r="AN34" i="23" s="1" a="1"/>
  <c r="AO34" i="23" s="1" a="1"/>
  <c r="AP34" i="23" s="1" a="1"/>
  <c r="AQ34" i="23" s="1" a="1"/>
  <c r="AR34" i="23" s="1" a="1"/>
  <c r="AS34" i="23" s="1" a="1"/>
  <c r="AT34" i="23" s="1" a="1"/>
  <c r="AU34" i="23" s="1" a="1"/>
  <c r="AV34" i="23" s="1" a="1"/>
  <c r="AW34" i="23" s="1" a="1"/>
  <c r="AX34" i="23" s="1" a="1"/>
  <c r="AY34" i="23" s="1" a="1"/>
  <c r="AZ34" i="23" s="1" a="1"/>
  <c r="BA34" i="23" s="1" a="1"/>
  <c r="BB34" i="23" s="1" a="1"/>
  <c r="BC34" i="23" s="1" a="1"/>
  <c r="BD34" i="23" s="1" a="1"/>
  <c r="BE34" i="23" s="1" a="1"/>
  <c r="BF34" i="23" s="1" a="1"/>
  <c r="BG34" i="23" s="1" a="1"/>
  <c r="BH34" i="23" s="1" a="1"/>
  <c r="BI34" i="23" s="1" a="1"/>
  <c r="BJ34" i="23" s="1" a="1"/>
  <c r="BK34" i="23" s="1" a="1"/>
  <c r="BL34" i="23" s="1" a="1"/>
  <c r="BM34" i="23" s="1" a="1"/>
  <c r="BN34" i="23" s="1" a="1"/>
  <c r="BO34" i="23" s="1" a="1"/>
  <c r="BP34" i="23" s="1" a="1"/>
  <c r="BQ34" i="23" s="1" a="1"/>
  <c r="BR34" i="23" s="1" a="1"/>
  <c r="BS34" i="23" s="1" a="1"/>
  <c r="BT34" i="23" s="1" a="1"/>
  <c r="BU34" i="23" s="1" a="1"/>
  <c r="BV34" i="23" s="1" a="1"/>
  <c r="BW34" i="23" s="1" a="1"/>
  <c r="BX34" i="23" s="1" a="1"/>
  <c r="BY34" i="23" s="1" a="1"/>
  <c r="BZ34" i="23" s="1" a="1"/>
  <c r="CA34" i="23" s="1" a="1"/>
  <c r="CB34" i="23" s="1" a="1"/>
  <c r="CC34" i="23" s="1" a="1"/>
  <c r="CD34" i="23" s="1" a="1"/>
  <c r="CE34" i="23" s="1" a="1"/>
  <c r="CF34" i="23" s="1" a="1"/>
  <c r="CG34" i="23" s="1" a="1"/>
  <c r="CH34" i="23" s="1" a="1"/>
  <c r="CI34" i="23" s="1" a="1"/>
  <c r="CJ34" i="23" s="1" a="1"/>
  <c r="CK34" i="23" s="1" a="1"/>
  <c r="CL34" i="23" s="1" a="1"/>
  <c r="CM34" i="23" s="1" a="1"/>
  <c r="CN34" i="23" s="1" a="1"/>
  <c r="CO34" i="23" s="1" a="1"/>
  <c r="CP34" i="23" s="1" a="1"/>
  <c r="CQ34" i="23" s="1" a="1"/>
  <c r="CR34" i="23" s="1" a="1"/>
  <c r="CS34" i="23" s="1" a="1"/>
  <c r="CT34" i="23" s="1" a="1"/>
  <c r="CU34" i="23" s="1" a="1"/>
  <c r="CV34" i="23" s="1" a="1"/>
  <c r="CW34" i="23" s="1" a="1"/>
  <c r="CX34" i="23" s="1" a="1"/>
  <c r="CY34" i="23" s="1" a="1"/>
  <c r="CZ34" i="23" s="1" a="1"/>
  <c r="DA34" i="23" s="1" a="1"/>
  <c r="DB34" i="23" s="1" a="1"/>
  <c r="DC34" i="23" s="1" a="1"/>
  <c r="DD34" i="23" s="1" a="1"/>
  <c r="DE34" i="23" s="1" a="1"/>
  <c r="DF34" i="23" s="1" a="1"/>
  <c r="DG34" i="23" s="1" a="1"/>
  <c r="DH34" i="23" s="1" a="1"/>
  <c r="DI34" i="23" s="1" a="1"/>
  <c r="DJ34" i="23" s="1" a="1"/>
  <c r="DK34" i="23" s="1" a="1"/>
  <c r="DL34" i="23" s="1" a="1"/>
  <c r="DM34" i="23" s="1" a="1"/>
  <c r="DN34" i="23" s="1" a="1"/>
  <c r="DO34" i="23" s="1" a="1"/>
  <c r="DP34" i="23" s="1" a="1"/>
  <c r="DQ34" i="23" s="1" a="1"/>
  <c r="DR34" i="23" s="1" a="1"/>
  <c r="DS34" i="23" s="1" a="1"/>
  <c r="DT34" i="23" s="1" a="1"/>
  <c r="DU34" i="23" s="1" a="1"/>
  <c r="DV34" i="23" s="1" a="1"/>
  <c r="DW34" i="23" s="1" a="1"/>
  <c r="DX34" i="23" s="1" a="1"/>
  <c r="DY34" i="23" s="1" a="1"/>
  <c r="DZ34" i="23" s="1" a="1"/>
  <c r="EA34" i="23" s="1" a="1"/>
  <c r="EB34" i="23" s="1" a="1"/>
  <c r="EC34" i="23" s="1" a="1"/>
  <c r="ED34" i="23" s="1" a="1"/>
  <c r="EE34" i="23" s="1" a="1"/>
  <c r="EF34" i="23" s="1" a="1"/>
  <c r="EG34" i="23" s="1" a="1"/>
  <c r="EH34" i="23" s="1" a="1"/>
  <c r="EI34" i="23" s="1" a="1"/>
  <c r="EJ34" i="23" s="1" a="1"/>
  <c r="EK34" i="23" s="1" a="1"/>
  <c r="EL34" i="23" s="1" a="1"/>
  <c r="EM34" i="23" s="1" a="1"/>
  <c r="EN34" i="23" s="1" a="1"/>
  <c r="EO34" i="23" s="1" a="1"/>
  <c r="EP34" i="23" s="1" a="1"/>
  <c r="EQ34" i="23" s="1" a="1"/>
  <c r="ER34" i="23" s="1" a="1"/>
  <c r="ES34" i="23" s="1" a="1"/>
  <c r="ET34" i="23" s="1" a="1"/>
  <c r="EU34" i="23" s="1" a="1"/>
  <c r="EV34" i="23" s="1" a="1"/>
  <c r="EW34" i="23" s="1" a="1"/>
  <c r="EX34" i="23" s="1" a="1"/>
  <c r="EY34" i="23" s="1" a="1"/>
  <c r="EZ34" i="23" s="1" a="1"/>
  <c r="FA34" i="23" s="1" a="1"/>
  <c r="FB34" i="23" s="1" a="1"/>
  <c r="FC34" i="23" s="1" a="1"/>
  <c r="FD34" i="23" s="1" a="1"/>
  <c r="FE34" i="23" s="1" a="1"/>
  <c r="FF34" i="23" s="1" a="1"/>
  <c r="FG34" i="23" s="1" a="1"/>
  <c r="FH34" i="23" s="1" a="1"/>
  <c r="FI34" i="23" s="1" a="1"/>
  <c r="FJ34" i="23" s="1" a="1"/>
  <c r="FK34" i="23" s="1" a="1"/>
  <c r="FL34" i="23" s="1" a="1"/>
  <c r="FM34" i="23" s="1" a="1"/>
  <c r="FN34" i="23" s="1" a="1"/>
  <c r="FO34" i="23" s="1" a="1"/>
  <c r="FP34" i="23" s="1" a="1"/>
  <c r="FQ34" i="23" s="1" a="1"/>
  <c r="FR34" i="23" s="1" a="1"/>
  <c r="FS34" i="23" s="1" a="1"/>
  <c r="FT34" i="23" s="1" a="1"/>
  <c r="FU34" i="23" s="1" a="1"/>
  <c r="FV34" i="23" s="1" a="1"/>
  <c r="FW34" i="23" s="1" a="1"/>
  <c r="FX34" i="23" s="1" a="1"/>
  <c r="FY34" i="23" s="1" a="1"/>
  <c r="FZ34" i="23" s="1" a="1"/>
  <c r="GA34" i="23" s="1" a="1"/>
  <c r="GB34" i="23" s="1" a="1"/>
  <c r="GC34" i="23" s="1" a="1"/>
  <c r="GD34" i="23" s="1" a="1"/>
  <c r="GE34" i="23" s="1" a="1"/>
  <c r="F33" i="23" a="1"/>
  <c r="G33" i="23" a="1"/>
  <c r="H33" i="23" a="1"/>
  <c r="I33" i="23" a="1"/>
  <c r="J33" i="23" a="1"/>
  <c r="K33" i="23" a="1"/>
  <c r="L33" i="23" a="1"/>
  <c r="M33" i="23" a="1"/>
  <c r="N33" i="23" a="1"/>
  <c r="O33" i="23" a="1"/>
  <c r="P33" i="23" a="1"/>
  <c r="Q33" i="23" a="1"/>
  <c r="R33" i="23" a="1"/>
  <c r="S33" i="23" a="1"/>
  <c r="T33" i="23" s="1" a="1"/>
  <c r="U33" i="23" s="1" a="1"/>
  <c r="V33" i="23" s="1" a="1"/>
  <c r="W33" i="23" s="1" a="1"/>
  <c r="X33" i="23" s="1" a="1"/>
  <c r="Y33" i="23" s="1" a="1"/>
  <c r="Z33" i="23" s="1" a="1"/>
  <c r="AA33" i="23" s="1" a="1"/>
  <c r="AB33" i="23" s="1" a="1"/>
  <c r="AC33" i="23" s="1" a="1"/>
  <c r="AD33" i="23" s="1" a="1"/>
  <c r="AE33" i="23" s="1" a="1"/>
  <c r="AF33" i="23" s="1" a="1"/>
  <c r="AG33" i="23" s="1" a="1"/>
  <c r="AH33" i="23" s="1" a="1"/>
  <c r="AI33" i="23" s="1" a="1"/>
  <c r="AJ33" i="23" s="1" a="1"/>
  <c r="AK33" i="23" s="1" a="1"/>
  <c r="AL33" i="23" s="1" a="1"/>
  <c r="AM33" i="23" s="1" a="1"/>
  <c r="AN33" i="23" s="1" a="1"/>
  <c r="AO33" i="23" s="1" a="1"/>
  <c r="AP33" i="23" s="1" a="1"/>
  <c r="AQ33" i="23" s="1" a="1"/>
  <c r="AR33" i="23" s="1" a="1"/>
  <c r="AS33" i="23" s="1" a="1"/>
  <c r="AT33" i="23" s="1" a="1"/>
  <c r="AU33" i="23" s="1" a="1"/>
  <c r="AV33" i="23" s="1" a="1"/>
  <c r="AW33" i="23" s="1" a="1"/>
  <c r="AX33" i="23" s="1" a="1"/>
  <c r="AY33" i="23" s="1" a="1"/>
  <c r="AZ33" i="23" s="1" a="1"/>
  <c r="BA33" i="23" s="1" a="1"/>
  <c r="BB33" i="23" s="1" a="1"/>
  <c r="BC33" i="23" s="1" a="1"/>
  <c r="BD33" i="23" s="1" a="1"/>
  <c r="BE33" i="23" s="1" a="1"/>
  <c r="BF33" i="23" s="1" a="1"/>
  <c r="BG33" i="23" s="1" a="1"/>
  <c r="BH33" i="23" s="1" a="1"/>
  <c r="BI33" i="23" s="1" a="1"/>
  <c r="BJ33" i="23" s="1" a="1"/>
  <c r="BK33" i="23" s="1" a="1"/>
  <c r="BL33" i="23" s="1" a="1"/>
  <c r="BM33" i="23" s="1" a="1"/>
  <c r="BN33" i="23" s="1" a="1"/>
  <c r="BO33" i="23" s="1" a="1"/>
  <c r="BP33" i="23" s="1" a="1"/>
  <c r="BQ33" i="23" s="1" a="1"/>
  <c r="BR33" i="23" s="1" a="1"/>
  <c r="BS33" i="23" s="1" a="1"/>
  <c r="BT33" i="23" s="1" a="1"/>
  <c r="BU33" i="23" s="1" a="1"/>
  <c r="BV33" i="23" s="1" a="1"/>
  <c r="BW33" i="23" s="1" a="1"/>
  <c r="BX33" i="23" s="1" a="1"/>
  <c r="BY33" i="23" s="1" a="1"/>
  <c r="BZ33" i="23" s="1" a="1"/>
  <c r="CA33" i="23" s="1" a="1"/>
  <c r="CB33" i="23" s="1" a="1"/>
  <c r="CC33" i="23" s="1" a="1"/>
  <c r="CD33" i="23" s="1" a="1"/>
  <c r="CE33" i="23" s="1" a="1"/>
  <c r="CF33" i="23" s="1" a="1"/>
  <c r="CG33" i="23" s="1" a="1"/>
  <c r="CH33" i="23" s="1" a="1"/>
  <c r="CI33" i="23" s="1" a="1"/>
  <c r="CJ33" i="23" s="1" a="1"/>
  <c r="CK33" i="23" s="1" a="1"/>
  <c r="CL33" i="23" s="1" a="1"/>
  <c r="CM33" i="23" s="1" a="1"/>
  <c r="CN33" i="23" s="1" a="1"/>
  <c r="CO33" i="23" s="1" a="1"/>
  <c r="CP33" i="23" s="1" a="1"/>
  <c r="CQ33" i="23" s="1" a="1"/>
  <c r="CR33" i="23" s="1" a="1"/>
  <c r="CS33" i="23" s="1" a="1"/>
  <c r="CT33" i="23" s="1" a="1"/>
  <c r="CU33" i="23" s="1" a="1"/>
  <c r="CV33" i="23" s="1" a="1"/>
  <c r="CW33" i="23" s="1" a="1"/>
  <c r="CX33" i="23" s="1" a="1"/>
  <c r="CY33" i="23" s="1" a="1"/>
  <c r="CZ33" i="23" s="1" a="1"/>
  <c r="DA33" i="23" s="1" a="1"/>
  <c r="DB33" i="23" s="1" a="1"/>
  <c r="DC33" i="23" s="1" a="1"/>
  <c r="DD33" i="23" s="1" a="1"/>
  <c r="DE33" i="23" s="1" a="1"/>
  <c r="DF33" i="23" s="1" a="1"/>
  <c r="DG33" i="23" s="1" a="1"/>
  <c r="DH33" i="23" s="1" a="1"/>
  <c r="DI33" i="23" s="1" a="1"/>
  <c r="DJ33" i="23" s="1" a="1"/>
  <c r="DK33" i="23" s="1" a="1"/>
  <c r="DL33" i="23" s="1" a="1"/>
  <c r="DM33" i="23" s="1" a="1"/>
  <c r="DN33" i="23" s="1" a="1"/>
  <c r="DO33" i="23" s="1" a="1"/>
  <c r="DP33" i="23" s="1" a="1"/>
  <c r="DQ33" i="23" s="1" a="1"/>
  <c r="DR33" i="23" s="1" a="1"/>
  <c r="DS33" i="23" s="1" a="1"/>
  <c r="DT33" i="23" s="1" a="1"/>
  <c r="DU33" i="23" s="1" a="1"/>
  <c r="DV33" i="23" s="1" a="1"/>
  <c r="DW33" i="23" s="1" a="1"/>
  <c r="DX33" i="23" s="1" a="1"/>
  <c r="DY33" i="23" s="1" a="1"/>
  <c r="DZ33" i="23" s="1" a="1"/>
  <c r="EA33" i="23" s="1" a="1"/>
  <c r="EB33" i="23" s="1" a="1"/>
  <c r="EC33" i="23" s="1" a="1"/>
  <c r="ED33" i="23" s="1" a="1"/>
  <c r="EE33" i="23" s="1" a="1"/>
  <c r="EF33" i="23" s="1" a="1"/>
  <c r="EG33" i="23" s="1" a="1"/>
  <c r="EH33" i="23" s="1" a="1"/>
  <c r="EI33" i="23" s="1" a="1"/>
  <c r="EJ33" i="23" s="1" a="1"/>
  <c r="EK33" i="23" s="1" a="1"/>
  <c r="EL33" i="23" s="1" a="1"/>
  <c r="EM33" i="23" s="1" a="1"/>
  <c r="EN33" i="23" s="1" a="1"/>
  <c r="EO33" i="23" s="1" a="1"/>
  <c r="EP33" i="23" s="1" a="1"/>
  <c r="EQ33" i="23" s="1" a="1"/>
  <c r="ER33" i="23" s="1" a="1"/>
  <c r="ES33" i="23" s="1" a="1"/>
  <c r="ET33" i="23" s="1" a="1"/>
  <c r="EU33" i="23" s="1" a="1"/>
  <c r="EV33" i="23" s="1" a="1"/>
  <c r="EW33" i="23" s="1" a="1"/>
  <c r="EX33" i="23" s="1" a="1"/>
  <c r="EY33" i="23" s="1" a="1"/>
  <c r="EZ33" i="23" s="1" a="1"/>
  <c r="FA33" i="23" s="1" a="1"/>
  <c r="FB33" i="23" s="1" a="1"/>
  <c r="FC33" i="23" s="1" a="1"/>
  <c r="FD33" i="23" s="1" a="1"/>
  <c r="FE33" i="23" s="1" a="1"/>
  <c r="FF33" i="23" s="1" a="1"/>
  <c r="FG33" i="23" s="1" a="1"/>
  <c r="FH33" i="23" s="1" a="1"/>
  <c r="FI33" i="23" s="1" a="1"/>
  <c r="FJ33" i="23" s="1" a="1"/>
  <c r="FK33" i="23" s="1" a="1"/>
  <c r="FL33" i="23" s="1" a="1"/>
  <c r="FM33" i="23" s="1" a="1"/>
  <c r="FN33" i="23" s="1" a="1"/>
  <c r="FO33" i="23" s="1" a="1"/>
  <c r="FP33" i="23" s="1" a="1"/>
  <c r="FQ33" i="23" s="1" a="1"/>
  <c r="FR33" i="23" s="1" a="1"/>
  <c r="FS33" i="23" s="1" a="1"/>
  <c r="FT33" i="23" s="1" a="1"/>
  <c r="FU33" i="23" s="1" a="1"/>
  <c r="FV33" i="23" s="1" a="1"/>
  <c r="FW33" i="23" s="1" a="1"/>
  <c r="FX33" i="23" s="1" a="1"/>
  <c r="FY33" i="23" s="1" a="1"/>
  <c r="FZ33" i="23" s="1" a="1"/>
  <c r="GA33" i="23" s="1" a="1"/>
  <c r="GB33" i="23" s="1" a="1"/>
  <c r="GC33" i="23" s="1" a="1"/>
  <c r="GD33" i="23" s="1" a="1"/>
  <c r="GE33" i="23" s="1" a="1"/>
  <c r="F28" i="23" a="1"/>
  <c r="G28" i="23" a="1"/>
  <c r="H28" i="23" a="1"/>
  <c r="I28" i="23" a="1"/>
  <c r="J28" i="23" a="1"/>
  <c r="L28" i="23" a="1"/>
  <c r="M28" i="23" a="1"/>
  <c r="N28" i="23" a="1"/>
  <c r="O28" i="23" a="1"/>
  <c r="P28" i="23" a="1"/>
  <c r="R28" i="23" a="1"/>
  <c r="K28" i="23" a="1"/>
  <c r="Q28" i="23" a="1"/>
  <c r="S28" i="23" a="1"/>
  <c r="T28" i="23" s="1" a="1"/>
  <c r="U28" i="23" s="1" a="1"/>
  <c r="V28" i="23" s="1" a="1"/>
  <c r="W28" i="23" s="1" a="1"/>
  <c r="X28" i="23" s="1" a="1"/>
  <c r="Y28" i="23" s="1" a="1"/>
  <c r="Z28" i="23" s="1" a="1"/>
  <c r="AA28" i="23" s="1" a="1"/>
  <c r="AB28" i="23" s="1" a="1"/>
  <c r="AC28" i="23" s="1" a="1"/>
  <c r="AD28" i="23" s="1" a="1"/>
  <c r="AE28" i="23" s="1" a="1"/>
  <c r="AF28" i="23" s="1" a="1"/>
  <c r="AG28" i="23" s="1" a="1"/>
  <c r="AH28" i="23" s="1" a="1"/>
  <c r="AI28" i="23" s="1" a="1"/>
  <c r="AJ28" i="23" s="1" a="1"/>
  <c r="AK28" i="23" s="1" a="1"/>
  <c r="AL28" i="23" s="1" a="1"/>
  <c r="AM28" i="23" s="1" a="1"/>
  <c r="AN28" i="23" s="1" a="1"/>
  <c r="AO28" i="23" s="1" a="1"/>
  <c r="AP28" i="23" s="1" a="1"/>
  <c r="AQ28" i="23" s="1" a="1"/>
  <c r="AR28" i="23" s="1" a="1"/>
  <c r="AS28" i="23" s="1" a="1"/>
  <c r="AT28" i="23" s="1" a="1"/>
  <c r="AU28" i="23" s="1" a="1"/>
  <c r="AV28" i="23" s="1" a="1"/>
  <c r="AW28" i="23" s="1" a="1"/>
  <c r="AX28" i="23" s="1" a="1"/>
  <c r="AY28" i="23" s="1" a="1"/>
  <c r="AZ28" i="23" s="1" a="1"/>
  <c r="BA28" i="23" s="1" a="1"/>
  <c r="BB28" i="23" s="1" a="1"/>
  <c r="BC28" i="23" s="1" a="1"/>
  <c r="BD28" i="23" s="1" a="1"/>
  <c r="BE28" i="23" s="1" a="1"/>
  <c r="BF28" i="23" s="1" a="1"/>
  <c r="BG28" i="23" s="1" a="1"/>
  <c r="BH28" i="23" s="1" a="1"/>
  <c r="BI28" i="23" s="1" a="1"/>
  <c r="BJ28" i="23" s="1" a="1"/>
  <c r="BK28" i="23" s="1" a="1"/>
  <c r="BL28" i="23" s="1" a="1"/>
  <c r="BM28" i="23" s="1" a="1"/>
  <c r="BN28" i="23" s="1" a="1"/>
  <c r="BO28" i="23" s="1" a="1"/>
  <c r="BP28" i="23" s="1" a="1"/>
  <c r="BQ28" i="23" s="1" a="1"/>
  <c r="BR28" i="23" s="1" a="1"/>
  <c r="BS28" i="23" s="1" a="1"/>
  <c r="BT28" i="23" s="1" a="1"/>
  <c r="BU28" i="23" s="1" a="1"/>
  <c r="BV28" i="23" s="1" a="1"/>
  <c r="BW28" i="23" s="1" a="1"/>
  <c r="BX28" i="23" s="1" a="1"/>
  <c r="BY28" i="23" s="1" a="1"/>
  <c r="BZ28" i="23" s="1" a="1"/>
  <c r="CA28" i="23" s="1" a="1"/>
  <c r="CB28" i="23" s="1" a="1"/>
  <c r="CC28" i="23" s="1" a="1"/>
  <c r="CD28" i="23" s="1" a="1"/>
  <c r="CE28" i="23" s="1" a="1"/>
  <c r="CF28" i="23" s="1" a="1"/>
  <c r="CG28" i="23" s="1" a="1"/>
  <c r="CH28" i="23" s="1" a="1"/>
  <c r="CI28" i="23" s="1" a="1"/>
  <c r="CJ28" i="23" s="1" a="1"/>
  <c r="CK28" i="23" s="1" a="1"/>
  <c r="CL28" i="23" s="1" a="1"/>
  <c r="CM28" i="23" s="1" a="1"/>
  <c r="CN28" i="23" s="1" a="1"/>
  <c r="CO28" i="23" s="1" a="1"/>
  <c r="CP28" i="23" s="1" a="1"/>
  <c r="CQ28" i="23" s="1" a="1"/>
  <c r="CR28" i="23" s="1" a="1"/>
  <c r="CS28" i="23" s="1" a="1"/>
  <c r="CT28" i="23" s="1" a="1"/>
  <c r="CU28" i="23" s="1" a="1"/>
  <c r="CV28" i="23" s="1" a="1"/>
  <c r="CW28" i="23" s="1" a="1"/>
  <c r="CX28" i="23" s="1" a="1"/>
  <c r="CY28" i="23" s="1" a="1"/>
  <c r="CZ28" i="23" s="1" a="1"/>
  <c r="DA28" i="23" s="1" a="1"/>
  <c r="DB28" i="23" s="1" a="1"/>
  <c r="DC28" i="23" s="1" a="1"/>
  <c r="DD28" i="23" s="1" a="1"/>
  <c r="DE28" i="23" s="1" a="1"/>
  <c r="DF28" i="23" s="1" a="1"/>
  <c r="DG28" i="23" s="1" a="1"/>
  <c r="DH28" i="23" s="1" a="1"/>
  <c r="DI28" i="23" s="1" a="1"/>
  <c r="DJ28" i="23" s="1" a="1"/>
  <c r="DK28" i="23" s="1" a="1"/>
  <c r="DL28" i="23" s="1" a="1"/>
  <c r="DM28" i="23" s="1" a="1"/>
  <c r="DN28" i="23" s="1" a="1"/>
  <c r="DO28" i="23" s="1" a="1"/>
  <c r="DP28" i="23" s="1" a="1"/>
  <c r="DQ28" i="23" s="1" a="1"/>
  <c r="DR28" i="23" s="1" a="1"/>
  <c r="DS28" i="23" s="1" a="1"/>
  <c r="DT28" i="23" s="1" a="1"/>
  <c r="DU28" i="23" s="1" a="1"/>
  <c r="DV28" i="23" s="1" a="1"/>
  <c r="DW28" i="23" s="1" a="1"/>
  <c r="DX28" i="23" s="1" a="1"/>
  <c r="DY28" i="23" s="1" a="1"/>
  <c r="DZ28" i="23" s="1" a="1"/>
  <c r="EA28" i="23" s="1" a="1"/>
  <c r="EB28" i="23" s="1" a="1"/>
  <c r="EC28" i="23" s="1" a="1"/>
  <c r="ED28" i="23" s="1" a="1"/>
  <c r="EE28" i="23" s="1" a="1"/>
  <c r="EF28" i="23" s="1" a="1"/>
  <c r="EG28" i="23" s="1" a="1"/>
  <c r="EH28" i="23" s="1" a="1"/>
  <c r="EI28" i="23" s="1" a="1"/>
  <c r="EJ28" i="23" s="1" a="1"/>
  <c r="EK28" i="23" s="1" a="1"/>
  <c r="EL28" i="23" s="1" a="1"/>
  <c r="EM28" i="23" s="1" a="1"/>
  <c r="EN28" i="23" s="1" a="1"/>
  <c r="EO28" i="23" s="1" a="1"/>
  <c r="EP28" i="23" s="1" a="1"/>
  <c r="EQ28" i="23" s="1" a="1"/>
  <c r="ER28" i="23" s="1" a="1"/>
  <c r="ES28" i="23" s="1" a="1"/>
  <c r="ET28" i="23" s="1" a="1"/>
  <c r="EU28" i="23" s="1" a="1"/>
  <c r="EV28" i="23" s="1" a="1"/>
  <c r="EW28" i="23" s="1" a="1"/>
  <c r="EX28" i="23" s="1" a="1"/>
  <c r="EY28" i="23" s="1" a="1"/>
  <c r="EZ28" i="23" s="1" a="1"/>
  <c r="FA28" i="23" s="1" a="1"/>
  <c r="FB28" i="23" s="1" a="1"/>
  <c r="FC28" i="23" s="1" a="1"/>
  <c r="FD28" i="23" s="1" a="1"/>
  <c r="FE28" i="23" s="1" a="1"/>
  <c r="FF28" i="23" s="1" a="1"/>
  <c r="FG28" i="23" s="1" a="1"/>
  <c r="FH28" i="23" s="1" a="1"/>
  <c r="FI28" i="23" s="1" a="1"/>
  <c r="FJ28" i="23" s="1" a="1"/>
  <c r="FK28" i="23" s="1" a="1"/>
  <c r="FL28" i="23" s="1" a="1"/>
  <c r="FM28" i="23" s="1" a="1"/>
  <c r="FN28" i="23" s="1" a="1"/>
  <c r="FO28" i="23" s="1" a="1"/>
  <c r="FP28" i="23" s="1" a="1"/>
  <c r="FQ28" i="23" s="1" a="1"/>
  <c r="FR28" i="23" s="1" a="1"/>
  <c r="FS28" i="23" s="1" a="1"/>
  <c r="FT28" i="23" s="1" a="1"/>
  <c r="FU28" i="23" s="1" a="1"/>
  <c r="FV28" i="23" s="1" a="1"/>
  <c r="FW28" i="23" s="1" a="1"/>
  <c r="FX28" i="23" s="1" a="1"/>
  <c r="FY28" i="23" s="1" a="1"/>
  <c r="FZ28" i="23" s="1" a="1"/>
  <c r="GA28" i="23" s="1" a="1"/>
  <c r="GB28" i="23" s="1" a="1"/>
  <c r="GC28" i="23" s="1" a="1"/>
  <c r="GD28" i="23" s="1" a="1"/>
  <c r="GE28" i="23" s="1" a="1"/>
  <c r="N27" i="23" a="1"/>
  <c r="S27" i="23" a="1"/>
  <c r="T27" i="23" s="1" a="1"/>
  <c r="U27" i="23" s="1" a="1"/>
  <c r="V27" i="23" s="1" a="1"/>
  <c r="W27" i="23" s="1" a="1"/>
  <c r="X27" i="23" s="1" a="1"/>
  <c r="Y27" i="23" s="1" a="1"/>
  <c r="Z27" i="23" s="1" a="1"/>
  <c r="AA27" i="23" s="1" a="1"/>
  <c r="AB27" i="23" s="1" a="1"/>
  <c r="AC27" i="23" s="1" a="1"/>
  <c r="AD27" i="23" s="1" a="1"/>
  <c r="AE27" i="23" s="1" a="1"/>
  <c r="AF27" i="23" s="1" a="1"/>
  <c r="AG27" i="23" s="1" a="1"/>
  <c r="AH27" i="23" s="1" a="1"/>
  <c r="AI27" i="23" s="1" a="1"/>
  <c r="AJ27" i="23" s="1" a="1"/>
  <c r="AK27" i="23" s="1" a="1"/>
  <c r="AL27" i="23" s="1" a="1"/>
  <c r="AM27" i="23" s="1" a="1"/>
  <c r="AN27" i="23" s="1" a="1"/>
  <c r="AO27" i="23" s="1" a="1"/>
  <c r="AP27" i="23" s="1" a="1"/>
  <c r="AQ27" i="23" s="1" a="1"/>
  <c r="AR27" i="23" s="1" a="1"/>
  <c r="AS27" i="23" s="1" a="1"/>
  <c r="AT27" i="23" s="1" a="1"/>
  <c r="AU27" i="23" s="1" a="1"/>
  <c r="AV27" i="23" s="1" a="1"/>
  <c r="AW27" i="23" s="1" a="1"/>
  <c r="AX27" i="23" s="1" a="1"/>
  <c r="AY27" i="23" s="1" a="1"/>
  <c r="AZ27" i="23" s="1" a="1"/>
  <c r="BA27" i="23" s="1" a="1"/>
  <c r="BB27" i="23" s="1" a="1"/>
  <c r="BC27" i="23" s="1" a="1"/>
  <c r="BD27" i="23" s="1" a="1"/>
  <c r="BE27" i="23" s="1" a="1"/>
  <c r="BF27" i="23" s="1" a="1"/>
  <c r="BG27" i="23" s="1" a="1"/>
  <c r="BH27" i="23" s="1" a="1"/>
  <c r="BI27" i="23" s="1" a="1"/>
  <c r="BJ27" i="23" s="1" a="1"/>
  <c r="BK27" i="23" s="1" a="1"/>
  <c r="BL27" i="23" s="1" a="1"/>
  <c r="BM27" i="23" s="1" a="1"/>
  <c r="BN27" i="23" s="1" a="1"/>
  <c r="BO27" i="23" s="1" a="1"/>
  <c r="BP27" i="23" s="1" a="1"/>
  <c r="BQ27" i="23" s="1" a="1"/>
  <c r="BR27" i="23" s="1" a="1"/>
  <c r="BS27" i="23" s="1" a="1"/>
  <c r="BT27" i="23" s="1" a="1"/>
  <c r="BU27" i="23" s="1" a="1"/>
  <c r="BV27" i="23" s="1" a="1"/>
  <c r="BW27" i="23" s="1" a="1"/>
  <c r="BX27" i="23" s="1" a="1"/>
  <c r="BY27" i="23" s="1" a="1"/>
  <c r="BZ27" i="23" s="1" a="1"/>
  <c r="CA27" i="23" s="1" a="1"/>
  <c r="CB27" i="23" s="1" a="1"/>
  <c r="CC27" i="23" s="1" a="1"/>
  <c r="CD27" i="23" s="1" a="1"/>
  <c r="CE27" i="23" s="1" a="1"/>
  <c r="CF27" i="23" s="1" a="1"/>
  <c r="CG27" i="23" s="1" a="1"/>
  <c r="CH27" i="23" s="1" a="1"/>
  <c r="CI27" i="23" s="1" a="1"/>
  <c r="CJ27" i="23" s="1" a="1"/>
  <c r="CK27" i="23" s="1" a="1"/>
  <c r="CL27" i="23" s="1" a="1"/>
  <c r="CM27" i="23" s="1" a="1"/>
  <c r="CN27" i="23" s="1" a="1"/>
  <c r="CO27" i="23" s="1" a="1"/>
  <c r="CP27" i="23" s="1" a="1"/>
  <c r="CQ27" i="23" s="1" a="1"/>
  <c r="CR27" i="23" s="1" a="1"/>
  <c r="CS27" i="23" s="1" a="1"/>
  <c r="CT27" i="23" s="1" a="1"/>
  <c r="CU27" i="23" s="1" a="1"/>
  <c r="CV27" i="23" s="1" a="1"/>
  <c r="CW27" i="23" s="1" a="1"/>
  <c r="CX27" i="23" s="1" a="1"/>
  <c r="CY27" i="23" s="1" a="1"/>
  <c r="CZ27" i="23" s="1" a="1"/>
  <c r="DA27" i="23" s="1" a="1"/>
  <c r="DB27" i="23" s="1" a="1"/>
  <c r="DC27" i="23" s="1" a="1"/>
  <c r="DD27" i="23" s="1" a="1"/>
  <c r="DE27" i="23" s="1" a="1"/>
  <c r="DF27" i="23" s="1" a="1"/>
  <c r="DG27" i="23" s="1" a="1"/>
  <c r="DH27" i="23" s="1" a="1"/>
  <c r="DI27" i="23" s="1" a="1"/>
  <c r="DJ27" i="23" s="1" a="1"/>
  <c r="DK27" i="23" s="1" a="1"/>
  <c r="DL27" i="23" s="1" a="1"/>
  <c r="DM27" i="23" s="1" a="1"/>
  <c r="DN27" i="23" s="1" a="1"/>
  <c r="DO27" i="23" s="1" a="1"/>
  <c r="DP27" i="23" s="1" a="1"/>
  <c r="DQ27" i="23" s="1" a="1"/>
  <c r="DR27" i="23" s="1" a="1"/>
  <c r="DS27" i="23" s="1" a="1"/>
  <c r="DT27" i="23" s="1" a="1"/>
  <c r="DU27" i="23" s="1" a="1"/>
  <c r="DV27" i="23" s="1" a="1"/>
  <c r="DW27" i="23" s="1" a="1"/>
  <c r="DX27" i="23" s="1" a="1"/>
  <c r="DY27" i="23" s="1" a="1"/>
  <c r="DZ27" i="23" s="1" a="1"/>
  <c r="EA27" i="23" s="1" a="1"/>
  <c r="EB27" i="23" s="1" a="1"/>
  <c r="EC27" i="23" s="1" a="1"/>
  <c r="ED27" i="23" s="1" a="1"/>
  <c r="EE27" i="23" s="1" a="1"/>
  <c r="EF27" i="23" s="1" a="1"/>
  <c r="EG27" i="23" s="1" a="1"/>
  <c r="EH27" i="23" s="1" a="1"/>
  <c r="EI27" i="23" s="1" a="1"/>
  <c r="EJ27" i="23" s="1" a="1"/>
  <c r="EK27" i="23" s="1" a="1"/>
  <c r="EL27" i="23" s="1" a="1"/>
  <c r="EM27" i="23" s="1" a="1"/>
  <c r="EN27" i="23" s="1" a="1"/>
  <c r="EO27" i="23" s="1" a="1"/>
  <c r="EP27" i="23" s="1" a="1"/>
  <c r="EQ27" i="23" s="1" a="1"/>
  <c r="ER27" i="23" s="1" a="1"/>
  <c r="ES27" i="23" s="1" a="1"/>
  <c r="ET27" i="23" s="1" a="1"/>
  <c r="EU27" i="23" s="1" a="1"/>
  <c r="EV27" i="23" s="1" a="1"/>
  <c r="EW27" i="23" s="1" a="1"/>
  <c r="EX27" i="23" s="1" a="1"/>
  <c r="EY27" i="23" s="1" a="1"/>
  <c r="EZ27" i="23" s="1" a="1"/>
  <c r="FA27" i="23" s="1" a="1"/>
  <c r="FB27" i="23" s="1" a="1"/>
  <c r="FC27" i="23" s="1" a="1"/>
  <c r="FD27" i="23" s="1" a="1"/>
  <c r="FE27" i="23" s="1" a="1"/>
  <c r="FF27" i="23" s="1" a="1"/>
  <c r="FG27" i="23" s="1" a="1"/>
  <c r="FH27" i="23" s="1" a="1"/>
  <c r="FI27" i="23" s="1" a="1"/>
  <c r="FJ27" i="23" s="1" a="1"/>
  <c r="FK27" i="23" s="1" a="1"/>
  <c r="FL27" i="23" s="1" a="1"/>
  <c r="FM27" i="23" s="1" a="1"/>
  <c r="FN27" i="23" s="1" a="1"/>
  <c r="FO27" i="23" s="1" a="1"/>
  <c r="FP27" i="23" s="1" a="1"/>
  <c r="FQ27" i="23" s="1" a="1"/>
  <c r="FR27" i="23" s="1" a="1"/>
  <c r="FS27" i="23" s="1" a="1"/>
  <c r="FT27" i="23" s="1" a="1"/>
  <c r="FU27" i="23" s="1" a="1"/>
  <c r="FV27" i="23" s="1" a="1"/>
  <c r="FW27" i="23" s="1" a="1"/>
  <c r="FX27" i="23" s="1" a="1"/>
  <c r="FY27" i="23" s="1" a="1"/>
  <c r="FZ27" i="23" s="1" a="1"/>
  <c r="GA27" i="23" s="1" a="1"/>
  <c r="GB27" i="23" s="1" a="1"/>
  <c r="GC27" i="23" s="1" a="1"/>
  <c r="GD27" i="23" s="1" a="1"/>
  <c r="GE27" i="23" s="1" a="1"/>
  <c r="F27" i="23" a="1"/>
  <c r="G27" i="23" a="1"/>
  <c r="H27" i="23" a="1"/>
  <c r="I27" i="23" a="1"/>
  <c r="J27" i="23" a="1"/>
  <c r="K27" i="23" a="1"/>
  <c r="L27" i="23" a="1"/>
  <c r="M27" i="23" a="1"/>
  <c r="O27" i="23" a="1"/>
  <c r="P27" i="23" a="1"/>
  <c r="Q27" i="23" a="1"/>
  <c r="R27" i="23" a="1"/>
  <c r="F22" i="23" a="1"/>
  <c r="G22" i="23" a="1"/>
  <c r="H22" i="23" a="1"/>
  <c r="I22" i="23" a="1"/>
  <c r="K22" i="23" a="1"/>
  <c r="L22" i="23" a="1"/>
  <c r="M22" i="23" a="1"/>
  <c r="N22" i="23" a="1"/>
  <c r="P22" i="23" a="1"/>
  <c r="Q22" i="23" a="1"/>
  <c r="J22" i="23" a="1"/>
  <c r="O22" i="23" a="1"/>
  <c r="R22" i="23" a="1"/>
  <c r="S22" i="23" a="1"/>
  <c r="T22" i="23" s="1" a="1"/>
  <c r="U22" i="23" s="1" a="1"/>
  <c r="V22" i="23" s="1" a="1"/>
  <c r="W22" i="23" s="1" a="1"/>
  <c r="X22" i="23" s="1" a="1"/>
  <c r="Y22" i="23" s="1" a="1"/>
  <c r="Z22" i="23" s="1" a="1"/>
  <c r="AA22" i="23" s="1" a="1"/>
  <c r="AB22" i="23" s="1" a="1"/>
  <c r="AC22" i="23" s="1" a="1"/>
  <c r="AD22" i="23" s="1" a="1"/>
  <c r="AE22" i="23" s="1" a="1"/>
  <c r="AF22" i="23" s="1" a="1"/>
  <c r="AG22" i="23" s="1" a="1"/>
  <c r="AH22" i="23" s="1" a="1"/>
  <c r="AI22" i="23" s="1" a="1"/>
  <c r="AJ22" i="23" s="1" a="1"/>
  <c r="AK22" i="23" s="1" a="1"/>
  <c r="AL22" i="23" s="1" a="1"/>
  <c r="AM22" i="23" s="1" a="1"/>
  <c r="AN22" i="23" s="1" a="1"/>
  <c r="AO22" i="23" s="1" a="1"/>
  <c r="AP22" i="23" s="1" a="1"/>
  <c r="AQ22" i="23" s="1" a="1"/>
  <c r="AR22" i="23" s="1" a="1"/>
  <c r="AS22" i="23" s="1" a="1"/>
  <c r="AT22" i="23" s="1" a="1"/>
  <c r="AU22" i="23" s="1" a="1"/>
  <c r="AV22" i="23" s="1" a="1"/>
  <c r="AW22" i="23" s="1" a="1"/>
  <c r="AX22" i="23" s="1" a="1"/>
  <c r="AY22" i="23" s="1" a="1"/>
  <c r="AZ22" i="23" s="1" a="1"/>
  <c r="BA22" i="23" s="1" a="1"/>
  <c r="BB22" i="23" s="1" a="1"/>
  <c r="BC22" i="23" s="1" a="1"/>
  <c r="BD22" i="23" s="1" a="1"/>
  <c r="BE22" i="23" s="1" a="1"/>
  <c r="BF22" i="23" s="1" a="1"/>
  <c r="BG22" i="23" s="1" a="1"/>
  <c r="BH22" i="23" s="1" a="1"/>
  <c r="BI22" i="23" s="1" a="1"/>
  <c r="BJ22" i="23" s="1" a="1"/>
  <c r="BK22" i="23" s="1" a="1"/>
  <c r="BL22" i="23" s="1" a="1"/>
  <c r="BM22" i="23" s="1" a="1"/>
  <c r="BN22" i="23" s="1" a="1"/>
  <c r="BO22" i="23" s="1" a="1"/>
  <c r="BP22" i="23" s="1" a="1"/>
  <c r="BQ22" i="23" s="1" a="1"/>
  <c r="BR22" i="23" s="1" a="1"/>
  <c r="BS22" i="23" s="1" a="1"/>
  <c r="BT22" i="23" s="1" a="1"/>
  <c r="BU22" i="23" s="1" a="1"/>
  <c r="BV22" i="23" s="1" a="1"/>
  <c r="BW22" i="23" s="1" a="1"/>
  <c r="BX22" i="23" s="1" a="1"/>
  <c r="BY22" i="23" s="1" a="1"/>
  <c r="BZ22" i="23" s="1" a="1"/>
  <c r="CA22" i="23" s="1" a="1"/>
  <c r="CB22" i="23" s="1" a="1"/>
  <c r="CC22" i="23" s="1" a="1"/>
  <c r="CD22" i="23" s="1" a="1"/>
  <c r="CE22" i="23" s="1" a="1"/>
  <c r="CF22" i="23" s="1" a="1"/>
  <c r="CG22" i="23" s="1" a="1"/>
  <c r="CH22" i="23" s="1" a="1"/>
  <c r="CI22" i="23" s="1" a="1"/>
  <c r="CJ22" i="23" s="1" a="1"/>
  <c r="CK22" i="23" s="1" a="1"/>
  <c r="CL22" i="23" s="1" a="1"/>
  <c r="CM22" i="23" s="1" a="1"/>
  <c r="CN22" i="23" s="1" a="1"/>
  <c r="CO22" i="23" s="1" a="1"/>
  <c r="CP22" i="23" s="1" a="1"/>
  <c r="CQ22" i="23" s="1" a="1"/>
  <c r="CR22" i="23" s="1" a="1"/>
  <c r="CS22" i="23" s="1" a="1"/>
  <c r="CT22" i="23" s="1" a="1"/>
  <c r="CU22" i="23" s="1" a="1"/>
  <c r="CV22" i="23" s="1" a="1"/>
  <c r="CW22" i="23" s="1" a="1"/>
  <c r="CX22" i="23" s="1" a="1"/>
  <c r="CY22" i="23" s="1" a="1"/>
  <c r="CZ22" i="23" s="1" a="1"/>
  <c r="DA22" i="23" s="1" a="1"/>
  <c r="DB22" i="23" s="1" a="1"/>
  <c r="DC22" i="23" s="1" a="1"/>
  <c r="DD22" i="23" s="1" a="1"/>
  <c r="DE22" i="23" s="1" a="1"/>
  <c r="DF22" i="23" s="1" a="1"/>
  <c r="DG22" i="23" s="1" a="1"/>
  <c r="DH22" i="23" s="1" a="1"/>
  <c r="DI22" i="23" s="1" a="1"/>
  <c r="DJ22" i="23" s="1" a="1"/>
  <c r="DK22" i="23" s="1" a="1"/>
  <c r="DL22" i="23" s="1" a="1"/>
  <c r="DM22" i="23" s="1" a="1"/>
  <c r="DN22" i="23" s="1" a="1"/>
  <c r="DO22" i="23" s="1" a="1"/>
  <c r="DP22" i="23" s="1" a="1"/>
  <c r="DQ22" i="23" s="1" a="1"/>
  <c r="DR22" i="23" s="1" a="1"/>
  <c r="DS22" i="23" s="1" a="1"/>
  <c r="DT22" i="23" s="1" a="1"/>
  <c r="DU22" i="23" s="1" a="1"/>
  <c r="DV22" i="23" s="1" a="1"/>
  <c r="DW22" i="23" s="1" a="1"/>
  <c r="DX22" i="23" s="1" a="1"/>
  <c r="DY22" i="23" s="1" a="1"/>
  <c r="DZ22" i="23" s="1" a="1"/>
  <c r="EA22" i="23" s="1" a="1"/>
  <c r="EB22" i="23" s="1" a="1"/>
  <c r="EC22" i="23" s="1" a="1"/>
  <c r="ED22" i="23" s="1" a="1"/>
  <c r="EE22" i="23" s="1" a="1"/>
  <c r="EF22" i="23" s="1" a="1"/>
  <c r="EG22" i="23" s="1" a="1"/>
  <c r="EH22" i="23" s="1" a="1"/>
  <c r="EI22" i="23" s="1" a="1"/>
  <c r="EJ22" i="23" s="1" a="1"/>
  <c r="EK22" i="23" s="1" a="1"/>
  <c r="EL22" i="23" s="1" a="1"/>
  <c r="EM22" i="23" s="1" a="1"/>
  <c r="EN22" i="23" s="1" a="1"/>
  <c r="EO22" i="23" s="1" a="1"/>
  <c r="EP22" i="23" s="1" a="1"/>
  <c r="EQ22" i="23" s="1" a="1"/>
  <c r="ER22" i="23" s="1" a="1"/>
  <c r="ES22" i="23" s="1" a="1"/>
  <c r="ET22" i="23" s="1" a="1"/>
  <c r="EU22" i="23" s="1" a="1"/>
  <c r="EV22" i="23" s="1" a="1"/>
  <c r="EW22" i="23" s="1" a="1"/>
  <c r="EX22" i="23" s="1" a="1"/>
  <c r="EY22" i="23" s="1" a="1"/>
  <c r="EZ22" i="23" s="1" a="1"/>
  <c r="FA22" i="23" s="1" a="1"/>
  <c r="FB22" i="23" s="1" a="1"/>
  <c r="FC22" i="23" s="1" a="1"/>
  <c r="FD22" i="23" s="1" a="1"/>
  <c r="FE22" i="23" s="1" a="1"/>
  <c r="FF22" i="23" s="1" a="1"/>
  <c r="FG22" i="23" s="1" a="1"/>
  <c r="FH22" i="23" s="1" a="1"/>
  <c r="FI22" i="23" s="1" a="1"/>
  <c r="FJ22" i="23" s="1" a="1"/>
  <c r="FK22" i="23" s="1" a="1"/>
  <c r="FL22" i="23" s="1" a="1"/>
  <c r="FM22" i="23" s="1" a="1"/>
  <c r="FN22" i="23" s="1" a="1"/>
  <c r="FO22" i="23" s="1" a="1"/>
  <c r="FP22" i="23" s="1" a="1"/>
  <c r="FQ22" i="23" s="1" a="1"/>
  <c r="FR22" i="23" s="1" a="1"/>
  <c r="FS22" i="23" s="1" a="1"/>
  <c r="FT22" i="23" s="1" a="1"/>
  <c r="FU22" i="23" s="1" a="1"/>
  <c r="FV22" i="23" s="1" a="1"/>
  <c r="FW22" i="23" s="1" a="1"/>
  <c r="FX22" i="23" s="1" a="1"/>
  <c r="FY22" i="23" s="1" a="1"/>
  <c r="FZ22" i="23" s="1" a="1"/>
  <c r="GA22" i="23" s="1" a="1"/>
  <c r="GB22" i="23" s="1" a="1"/>
  <c r="GC22" i="23" s="1" a="1"/>
  <c r="GD22" i="23" s="1" a="1"/>
  <c r="GE22" i="23" s="1" a="1"/>
  <c r="F21" i="23" a="1"/>
  <c r="G21" i="23" a="1"/>
  <c r="H21" i="23" a="1"/>
  <c r="I21" i="23" a="1"/>
  <c r="J21" i="23" a="1"/>
  <c r="K21" i="23" a="1"/>
  <c r="L21" i="23" a="1"/>
  <c r="M21" i="23" a="1"/>
  <c r="N21" i="23" a="1"/>
  <c r="O21" i="23" a="1"/>
  <c r="P21" i="23" a="1"/>
  <c r="Q21" i="23" a="1"/>
  <c r="R21" i="23" a="1"/>
  <c r="S21" i="23" a="1"/>
  <c r="T21" i="23" s="1" a="1"/>
  <c r="U21" i="23" s="1" a="1"/>
  <c r="V21" i="23" s="1" a="1"/>
  <c r="W21" i="23" s="1" a="1"/>
  <c r="X21" i="23" s="1" a="1"/>
  <c r="Y21" i="23" s="1" a="1"/>
  <c r="Z21" i="23" s="1" a="1"/>
  <c r="AA21" i="23" s="1" a="1"/>
  <c r="AB21" i="23" s="1" a="1"/>
  <c r="AC21" i="23" s="1" a="1"/>
  <c r="AD21" i="23" s="1" a="1"/>
  <c r="AE21" i="23" s="1" a="1"/>
  <c r="AF21" i="23" s="1" a="1"/>
  <c r="AG21" i="23" s="1" a="1"/>
  <c r="AH21" i="23" s="1" a="1"/>
  <c r="AI21" i="23" s="1" a="1"/>
  <c r="AJ21" i="23" s="1" a="1"/>
  <c r="AK21" i="23" s="1" a="1"/>
  <c r="AL21" i="23" s="1" a="1"/>
  <c r="AM21" i="23" s="1" a="1"/>
  <c r="AN21" i="23" s="1" a="1"/>
  <c r="AO21" i="23" s="1" a="1"/>
  <c r="AP21" i="23" s="1" a="1"/>
  <c r="AQ21" i="23" s="1" a="1"/>
  <c r="AR21" i="23" s="1" a="1"/>
  <c r="AS21" i="23" s="1" a="1"/>
  <c r="AT21" i="23" s="1" a="1"/>
  <c r="AU21" i="23" s="1" a="1"/>
  <c r="AV21" i="23" s="1" a="1"/>
  <c r="AW21" i="23" s="1" a="1"/>
  <c r="AX21" i="23" s="1" a="1"/>
  <c r="AY21" i="23" s="1" a="1"/>
  <c r="AZ21" i="23" s="1" a="1"/>
  <c r="BA21" i="23" s="1" a="1"/>
  <c r="BB21" i="23" s="1" a="1"/>
  <c r="BC21" i="23" s="1" a="1"/>
  <c r="BD21" i="23" s="1" a="1"/>
  <c r="BE21" i="23" s="1" a="1"/>
  <c r="BF21" i="23" s="1" a="1"/>
  <c r="BG21" i="23" s="1" a="1"/>
  <c r="BH21" i="23" s="1" a="1"/>
  <c r="BI21" i="23" s="1" a="1"/>
  <c r="BJ21" i="23" s="1" a="1"/>
  <c r="BK21" i="23" s="1" a="1"/>
  <c r="BL21" i="23" s="1" a="1"/>
  <c r="BM21" i="23" s="1" a="1"/>
  <c r="BN21" i="23" s="1" a="1"/>
  <c r="BO21" i="23" s="1" a="1"/>
  <c r="BP21" i="23" s="1" a="1"/>
  <c r="BQ21" i="23" s="1" a="1"/>
  <c r="BR21" i="23" s="1" a="1"/>
  <c r="BS21" i="23" s="1" a="1"/>
  <c r="BT21" i="23" s="1" a="1"/>
  <c r="BU21" i="23" s="1" a="1"/>
  <c r="BV21" i="23" s="1" a="1"/>
  <c r="BW21" i="23" s="1" a="1"/>
  <c r="BX21" i="23" s="1" a="1"/>
  <c r="BY21" i="23" s="1" a="1"/>
  <c r="BZ21" i="23" s="1" a="1"/>
  <c r="CA21" i="23" s="1" a="1"/>
  <c r="CB21" i="23" s="1" a="1"/>
  <c r="CC21" i="23" s="1" a="1"/>
  <c r="CD21" i="23" s="1" a="1"/>
  <c r="CE21" i="23" s="1" a="1"/>
  <c r="CF21" i="23" s="1" a="1"/>
  <c r="CG21" i="23" s="1" a="1"/>
  <c r="CH21" i="23" s="1" a="1"/>
  <c r="CI21" i="23" s="1" a="1"/>
  <c r="CJ21" i="23" s="1" a="1"/>
  <c r="CK21" i="23" s="1" a="1"/>
  <c r="CL21" i="23" s="1" a="1"/>
  <c r="CM21" i="23" s="1" a="1"/>
  <c r="CN21" i="23" s="1" a="1"/>
  <c r="CO21" i="23" s="1" a="1"/>
  <c r="CP21" i="23" s="1" a="1"/>
  <c r="CQ21" i="23" s="1" a="1"/>
  <c r="CR21" i="23" s="1" a="1"/>
  <c r="CS21" i="23" s="1" a="1"/>
  <c r="CT21" i="23" s="1" a="1"/>
  <c r="CU21" i="23" s="1" a="1"/>
  <c r="CV21" i="23" s="1" a="1"/>
  <c r="CW21" i="23" s="1" a="1"/>
  <c r="CX21" i="23" s="1" a="1"/>
  <c r="CY21" i="23" s="1" a="1"/>
  <c r="CZ21" i="23" s="1" a="1"/>
  <c r="DA21" i="23" s="1" a="1"/>
  <c r="DB21" i="23" s="1" a="1"/>
  <c r="DC21" i="23" s="1" a="1"/>
  <c r="DD21" i="23" s="1" a="1"/>
  <c r="DE21" i="23" s="1" a="1"/>
  <c r="DF21" i="23" s="1" a="1"/>
  <c r="DG21" i="23" s="1" a="1"/>
  <c r="DH21" i="23" s="1" a="1"/>
  <c r="DI21" i="23" s="1" a="1"/>
  <c r="DJ21" i="23" s="1" a="1"/>
  <c r="DK21" i="23" s="1" a="1"/>
  <c r="DL21" i="23" s="1" a="1"/>
  <c r="DM21" i="23" s="1" a="1"/>
  <c r="DN21" i="23" s="1" a="1"/>
  <c r="DO21" i="23" s="1" a="1"/>
  <c r="DP21" i="23" s="1" a="1"/>
  <c r="DQ21" i="23" s="1" a="1"/>
  <c r="DR21" i="23" s="1" a="1"/>
  <c r="DS21" i="23" s="1" a="1"/>
  <c r="DT21" i="23" s="1" a="1"/>
  <c r="DU21" i="23" s="1" a="1"/>
  <c r="DV21" i="23" s="1" a="1"/>
  <c r="DW21" i="23" s="1" a="1"/>
  <c r="DX21" i="23" s="1" a="1"/>
  <c r="DY21" i="23" s="1" a="1"/>
  <c r="DZ21" i="23" s="1" a="1"/>
  <c r="EA21" i="23" s="1" a="1"/>
  <c r="EB21" i="23" s="1" a="1"/>
  <c r="EC21" i="23" s="1" a="1"/>
  <c r="ED21" i="23" s="1" a="1"/>
  <c r="EE21" i="23" s="1" a="1"/>
  <c r="EF21" i="23" s="1" a="1"/>
  <c r="EG21" i="23" s="1" a="1"/>
  <c r="EH21" i="23" s="1" a="1"/>
  <c r="EI21" i="23" s="1" a="1"/>
  <c r="EJ21" i="23" s="1" a="1"/>
  <c r="EK21" i="23" s="1" a="1"/>
  <c r="EL21" i="23" s="1" a="1"/>
  <c r="EM21" i="23" s="1" a="1"/>
  <c r="EN21" i="23" s="1" a="1"/>
  <c r="EO21" i="23" s="1" a="1"/>
  <c r="EP21" i="23" s="1" a="1"/>
  <c r="EQ21" i="23" s="1" a="1"/>
  <c r="ER21" i="23" s="1" a="1"/>
  <c r="ES21" i="23" s="1" a="1"/>
  <c r="ET21" i="23" s="1" a="1"/>
  <c r="EU21" i="23" s="1" a="1"/>
  <c r="EV21" i="23" s="1" a="1"/>
  <c r="EW21" i="23" s="1" a="1"/>
  <c r="EX21" i="23" s="1" a="1"/>
  <c r="EY21" i="23" s="1" a="1"/>
  <c r="EZ21" i="23" s="1" a="1"/>
  <c r="FA21" i="23" s="1" a="1"/>
  <c r="FB21" i="23" s="1" a="1"/>
  <c r="FC21" i="23" s="1" a="1"/>
  <c r="FD21" i="23" s="1" a="1"/>
  <c r="FE21" i="23" s="1" a="1"/>
  <c r="FF21" i="23" s="1" a="1"/>
  <c r="FG21" i="23" s="1" a="1"/>
  <c r="FH21" i="23" s="1" a="1"/>
  <c r="FI21" i="23" s="1" a="1"/>
  <c r="FJ21" i="23" s="1" a="1"/>
  <c r="FK21" i="23" s="1" a="1"/>
  <c r="FL21" i="23" s="1" a="1"/>
  <c r="FM21" i="23" s="1" a="1"/>
  <c r="FN21" i="23" s="1" a="1"/>
  <c r="FO21" i="23" s="1" a="1"/>
  <c r="FP21" i="23" s="1" a="1"/>
  <c r="FQ21" i="23" s="1" a="1"/>
  <c r="FR21" i="23" s="1" a="1"/>
  <c r="FS21" i="23" s="1" a="1"/>
  <c r="FT21" i="23" s="1" a="1"/>
  <c r="FU21" i="23" s="1" a="1"/>
  <c r="FV21" i="23" s="1" a="1"/>
  <c r="FW21" i="23" s="1" a="1"/>
  <c r="FX21" i="23" s="1" a="1"/>
  <c r="FY21" i="23" s="1" a="1"/>
  <c r="FZ21" i="23" s="1" a="1"/>
  <c r="GA21" i="23" s="1" a="1"/>
  <c r="GB21" i="23" s="1" a="1"/>
  <c r="GC21" i="23" s="1" a="1"/>
  <c r="GD21" i="23" s="1" a="1"/>
  <c r="GE21" i="23" s="1" a="1"/>
  <c r="F16" i="23" a="1"/>
  <c r="G16" i="23" a="1"/>
  <c r="H16" i="23" a="1"/>
  <c r="I16" i="23" a="1"/>
  <c r="J16" i="23" a="1"/>
  <c r="K16" i="23" a="1"/>
  <c r="M16" i="23" a="1"/>
  <c r="O16" i="23" a="1"/>
  <c r="P16" i="23" a="1"/>
  <c r="Q16" i="23" a="1"/>
  <c r="S16" i="23" a="1"/>
  <c r="T16" i="23" s="1" a="1"/>
  <c r="U16" i="23" s="1" a="1"/>
  <c r="V16" i="23" s="1" a="1"/>
  <c r="W16" i="23" s="1" a="1"/>
  <c r="X16" i="23" s="1" a="1"/>
  <c r="Y16" i="23" s="1" a="1"/>
  <c r="Z16" i="23" s="1" a="1"/>
  <c r="AA16" i="23" s="1" a="1"/>
  <c r="AB16" i="23" s="1" a="1"/>
  <c r="AC16" i="23" s="1" a="1"/>
  <c r="AD16" i="23" s="1" a="1"/>
  <c r="AE16" i="23" s="1" a="1"/>
  <c r="AF16" i="23" s="1" a="1"/>
  <c r="AG16" i="23" s="1" a="1"/>
  <c r="AH16" i="23" s="1" a="1"/>
  <c r="AI16" i="23" s="1" a="1"/>
  <c r="AJ16" i="23" s="1" a="1"/>
  <c r="AK16" i="23" s="1" a="1"/>
  <c r="AL16" i="23" s="1" a="1"/>
  <c r="AM16" i="23" s="1" a="1"/>
  <c r="AN16" i="23" s="1" a="1"/>
  <c r="AO16" i="23" s="1" a="1"/>
  <c r="AP16" i="23" s="1" a="1"/>
  <c r="AQ16" i="23" s="1" a="1"/>
  <c r="AR16" i="23" s="1" a="1"/>
  <c r="AS16" i="23" s="1" a="1"/>
  <c r="AT16" i="23" s="1" a="1"/>
  <c r="AU16" i="23" s="1" a="1"/>
  <c r="AV16" i="23" s="1" a="1"/>
  <c r="AW16" i="23" s="1" a="1"/>
  <c r="AX16" i="23" s="1" a="1"/>
  <c r="AY16" i="23" s="1" a="1"/>
  <c r="AZ16" i="23" s="1" a="1"/>
  <c r="BA16" i="23" s="1" a="1"/>
  <c r="BB16" i="23" s="1" a="1"/>
  <c r="BC16" i="23" s="1" a="1"/>
  <c r="BD16" i="23" s="1" a="1"/>
  <c r="BE16" i="23" s="1" a="1"/>
  <c r="BF16" i="23" s="1" a="1"/>
  <c r="BG16" i="23" s="1" a="1"/>
  <c r="BH16" i="23" s="1" a="1"/>
  <c r="BI16" i="23" s="1" a="1"/>
  <c r="BJ16" i="23" s="1" a="1"/>
  <c r="BK16" i="23" s="1" a="1"/>
  <c r="BL16" i="23" s="1" a="1"/>
  <c r="BM16" i="23" s="1" a="1"/>
  <c r="BN16" i="23" s="1" a="1"/>
  <c r="BO16" i="23" s="1" a="1"/>
  <c r="BP16" i="23" s="1" a="1"/>
  <c r="BQ16" i="23" s="1" a="1"/>
  <c r="BR16" i="23" s="1" a="1"/>
  <c r="BS16" i="23" s="1" a="1"/>
  <c r="BT16" i="23" s="1" a="1"/>
  <c r="BU16" i="23" s="1" a="1"/>
  <c r="BV16" i="23" s="1" a="1"/>
  <c r="BW16" i="23" s="1" a="1"/>
  <c r="BX16" i="23" s="1" a="1"/>
  <c r="BY16" i="23" s="1" a="1"/>
  <c r="BZ16" i="23" s="1" a="1"/>
  <c r="CA16" i="23" s="1" a="1"/>
  <c r="CB16" i="23" s="1" a="1"/>
  <c r="CC16" i="23" s="1" a="1"/>
  <c r="CD16" i="23" s="1" a="1"/>
  <c r="CE16" i="23" s="1" a="1"/>
  <c r="CF16" i="23" s="1" a="1"/>
  <c r="CG16" i="23" s="1" a="1"/>
  <c r="CH16" i="23" s="1" a="1"/>
  <c r="CI16" i="23" s="1" a="1"/>
  <c r="CJ16" i="23" s="1" a="1"/>
  <c r="CK16" i="23" s="1" a="1"/>
  <c r="CL16" i="23" s="1" a="1"/>
  <c r="CM16" i="23" s="1" a="1"/>
  <c r="CN16" i="23" s="1" a="1"/>
  <c r="CO16" i="23" s="1" a="1"/>
  <c r="CP16" i="23" s="1" a="1"/>
  <c r="CQ16" i="23" s="1" a="1"/>
  <c r="CR16" i="23" s="1" a="1"/>
  <c r="CS16" i="23" s="1" a="1"/>
  <c r="CT16" i="23" s="1" a="1"/>
  <c r="CU16" i="23" s="1" a="1"/>
  <c r="CV16" i="23" s="1" a="1"/>
  <c r="CW16" i="23" s="1" a="1"/>
  <c r="CX16" i="23" s="1" a="1"/>
  <c r="CY16" i="23" s="1" a="1"/>
  <c r="CZ16" i="23" s="1" a="1"/>
  <c r="DA16" i="23" s="1" a="1"/>
  <c r="DB16" i="23" s="1" a="1"/>
  <c r="DC16" i="23" s="1" a="1"/>
  <c r="DD16" i="23" s="1" a="1"/>
  <c r="DE16" i="23" s="1" a="1"/>
  <c r="DF16" i="23" s="1" a="1"/>
  <c r="DG16" i="23" s="1" a="1"/>
  <c r="DH16" i="23" s="1" a="1"/>
  <c r="DI16" i="23" s="1" a="1"/>
  <c r="DJ16" i="23" s="1" a="1"/>
  <c r="DK16" i="23" s="1" a="1"/>
  <c r="DL16" i="23" s="1" a="1"/>
  <c r="DM16" i="23" s="1" a="1"/>
  <c r="DN16" i="23" s="1" a="1"/>
  <c r="DO16" i="23" s="1" a="1"/>
  <c r="DP16" i="23" s="1" a="1"/>
  <c r="DQ16" i="23" s="1" a="1"/>
  <c r="DR16" i="23" s="1" a="1"/>
  <c r="DS16" i="23" s="1" a="1"/>
  <c r="DT16" i="23" s="1" a="1"/>
  <c r="DU16" i="23" s="1" a="1"/>
  <c r="DV16" i="23" s="1" a="1"/>
  <c r="DW16" i="23" s="1" a="1"/>
  <c r="DX16" i="23" s="1" a="1"/>
  <c r="DY16" i="23" s="1" a="1"/>
  <c r="DZ16" i="23" s="1" a="1"/>
  <c r="EA16" i="23" s="1" a="1"/>
  <c r="EB16" i="23" s="1" a="1"/>
  <c r="EC16" i="23" s="1" a="1"/>
  <c r="ED16" i="23" s="1" a="1"/>
  <c r="EE16" i="23" s="1" a="1"/>
  <c r="EF16" i="23" s="1" a="1"/>
  <c r="EG16" i="23" s="1" a="1"/>
  <c r="EH16" i="23" s="1" a="1"/>
  <c r="EI16" i="23" s="1" a="1"/>
  <c r="EJ16" i="23" s="1" a="1"/>
  <c r="EK16" i="23" s="1" a="1"/>
  <c r="EL16" i="23" s="1" a="1"/>
  <c r="EM16" i="23" s="1" a="1"/>
  <c r="EN16" i="23" s="1" a="1"/>
  <c r="EO16" i="23" s="1" a="1"/>
  <c r="EP16" i="23" s="1" a="1"/>
  <c r="EQ16" i="23" s="1" a="1"/>
  <c r="ER16" i="23" s="1" a="1"/>
  <c r="ES16" i="23" s="1" a="1"/>
  <c r="ET16" i="23" s="1" a="1"/>
  <c r="EU16" i="23" s="1" a="1"/>
  <c r="EV16" i="23" s="1" a="1"/>
  <c r="EW16" i="23" s="1" a="1"/>
  <c r="EX16" i="23" s="1" a="1"/>
  <c r="EY16" i="23" s="1" a="1"/>
  <c r="EZ16" i="23" s="1" a="1"/>
  <c r="FA16" i="23" s="1" a="1"/>
  <c r="FB16" i="23" s="1" a="1"/>
  <c r="FC16" i="23" s="1" a="1"/>
  <c r="FD16" i="23" s="1" a="1"/>
  <c r="FE16" i="23" s="1" a="1"/>
  <c r="FF16" i="23" s="1" a="1"/>
  <c r="FG16" i="23" s="1" a="1"/>
  <c r="FH16" i="23" s="1" a="1"/>
  <c r="FI16" i="23" s="1" a="1"/>
  <c r="FJ16" i="23" s="1" a="1"/>
  <c r="FK16" i="23" s="1" a="1"/>
  <c r="FL16" i="23" s="1" a="1"/>
  <c r="FM16" i="23" s="1" a="1"/>
  <c r="FN16" i="23" s="1" a="1"/>
  <c r="FO16" i="23" s="1" a="1"/>
  <c r="FP16" i="23" s="1" a="1"/>
  <c r="FQ16" i="23" s="1" a="1"/>
  <c r="FR16" i="23" s="1" a="1"/>
  <c r="FS16" i="23" s="1" a="1"/>
  <c r="FT16" i="23" s="1" a="1"/>
  <c r="FU16" i="23" s="1" a="1"/>
  <c r="FV16" i="23" s="1" a="1"/>
  <c r="FW16" i="23" s="1" a="1"/>
  <c r="FX16" i="23" s="1" a="1"/>
  <c r="FY16" i="23" s="1" a="1"/>
  <c r="FZ16" i="23" s="1" a="1"/>
  <c r="GA16" i="23" s="1" a="1"/>
  <c r="GB16" i="23" s="1" a="1"/>
  <c r="GC16" i="23" s="1" a="1"/>
  <c r="GD16" i="23" s="1" a="1"/>
  <c r="GE16" i="23" s="1" a="1"/>
  <c r="N16" i="23" a="1"/>
  <c r="R16" i="23" a="1"/>
  <c r="L16" i="23" a="1"/>
  <c r="F15" i="23" a="1"/>
  <c r="H15" i="23" a="1"/>
  <c r="J15" i="23" a="1"/>
  <c r="L15" i="23" a="1"/>
  <c r="O15" i="23" a="1"/>
  <c r="R15" i="23" a="1"/>
  <c r="G15" i="23" a="1"/>
  <c r="I15" i="23" a="1"/>
  <c r="K15" i="23" a="1"/>
  <c r="M15" i="23" a="1"/>
  <c r="N15" i="23" a="1"/>
  <c r="P15" i="23" a="1"/>
  <c r="Q15" i="23" a="1"/>
  <c r="S15" i="23" a="1"/>
  <c r="T15" i="23" s="1" a="1"/>
  <c r="U15" i="23" s="1" a="1"/>
  <c r="V15" i="23" s="1" a="1"/>
  <c r="W15" i="23" s="1" a="1"/>
  <c r="X15" i="23" s="1" a="1"/>
  <c r="Y15" i="23" s="1" a="1"/>
  <c r="Z15" i="23" s="1" a="1"/>
  <c r="AA15" i="23" s="1" a="1"/>
  <c r="AB15" i="23" s="1" a="1"/>
  <c r="AC15" i="23" s="1" a="1"/>
  <c r="AD15" i="23" s="1" a="1"/>
  <c r="AE15" i="23" s="1" a="1"/>
  <c r="AF15" i="23" s="1" a="1"/>
  <c r="AG15" i="23" s="1" a="1"/>
  <c r="AH15" i="23" s="1" a="1"/>
  <c r="AI15" i="23" s="1" a="1"/>
  <c r="AJ15" i="23" s="1" a="1"/>
  <c r="AK15" i="23" s="1" a="1"/>
  <c r="AL15" i="23" s="1" a="1"/>
  <c r="AM15" i="23" s="1" a="1"/>
  <c r="AN15" i="23" s="1" a="1"/>
  <c r="AO15" i="23" s="1" a="1"/>
  <c r="AP15" i="23" s="1" a="1"/>
  <c r="AQ15" i="23" s="1" a="1"/>
  <c r="AR15" i="23" s="1" a="1"/>
  <c r="AS15" i="23" s="1" a="1"/>
  <c r="AT15" i="23" s="1" a="1"/>
  <c r="AU15" i="23" s="1" a="1"/>
  <c r="AV15" i="23" s="1" a="1"/>
  <c r="AW15" i="23" s="1" a="1"/>
  <c r="AX15" i="23" s="1" a="1"/>
  <c r="AY15" i="23" s="1" a="1"/>
  <c r="AZ15" i="23" s="1" a="1"/>
  <c r="BA15" i="23" s="1" a="1"/>
  <c r="BB15" i="23" s="1" a="1"/>
  <c r="BC15" i="23" s="1" a="1"/>
  <c r="BD15" i="23" s="1" a="1"/>
  <c r="BE15" i="23" s="1" a="1"/>
  <c r="BF15" i="23" s="1" a="1"/>
  <c r="BG15" i="23" s="1" a="1"/>
  <c r="BH15" i="23" s="1" a="1"/>
  <c r="BI15" i="23" s="1" a="1"/>
  <c r="BJ15" i="23" s="1" a="1"/>
  <c r="BK15" i="23" s="1" a="1"/>
  <c r="BL15" i="23" s="1" a="1"/>
  <c r="BM15" i="23" s="1" a="1"/>
  <c r="BN15" i="23" s="1" a="1"/>
  <c r="BO15" i="23" s="1" a="1"/>
  <c r="BP15" i="23" s="1" a="1"/>
  <c r="BQ15" i="23" s="1" a="1"/>
  <c r="BR15" i="23" s="1" a="1"/>
  <c r="BS15" i="23" s="1" a="1"/>
  <c r="BT15" i="23" s="1" a="1"/>
  <c r="BU15" i="23" s="1" a="1"/>
  <c r="BV15" i="23" s="1" a="1"/>
  <c r="BW15" i="23" s="1" a="1"/>
  <c r="BX15" i="23" s="1" a="1"/>
  <c r="BY15" i="23" s="1" a="1"/>
  <c r="BZ15" i="23" s="1" a="1"/>
  <c r="CA15" i="23" s="1" a="1"/>
  <c r="CB15" i="23" s="1" a="1"/>
  <c r="CC15" i="23" s="1" a="1"/>
  <c r="CD15" i="23" s="1" a="1"/>
  <c r="CE15" i="23" s="1" a="1"/>
  <c r="CF15" i="23" s="1" a="1"/>
  <c r="CG15" i="23" s="1" a="1"/>
  <c r="CH15" i="23" s="1" a="1"/>
  <c r="CI15" i="23" s="1" a="1"/>
  <c r="CJ15" i="23" s="1" a="1"/>
  <c r="CK15" i="23" s="1" a="1"/>
  <c r="CL15" i="23" s="1" a="1"/>
  <c r="CM15" i="23" s="1" a="1"/>
  <c r="CN15" i="23" s="1" a="1"/>
  <c r="CO15" i="23" s="1" a="1"/>
  <c r="CP15" i="23" s="1" a="1"/>
  <c r="CQ15" i="23" s="1" a="1"/>
  <c r="CR15" i="23" s="1" a="1"/>
  <c r="CS15" i="23" s="1" a="1"/>
  <c r="CT15" i="23" s="1" a="1"/>
  <c r="CU15" i="23" s="1" a="1"/>
  <c r="CV15" i="23" s="1" a="1"/>
  <c r="CW15" i="23" s="1" a="1"/>
  <c r="CX15" i="23" s="1" a="1"/>
  <c r="CY15" i="23" s="1" a="1"/>
  <c r="CZ15" i="23" s="1" a="1"/>
  <c r="DA15" i="23" s="1" a="1"/>
  <c r="DB15" i="23" s="1" a="1"/>
  <c r="DC15" i="23" s="1" a="1"/>
  <c r="DD15" i="23" s="1" a="1"/>
  <c r="DE15" i="23" s="1" a="1"/>
  <c r="DF15" i="23" s="1" a="1"/>
  <c r="DG15" i="23" s="1" a="1"/>
  <c r="DH15" i="23" s="1" a="1"/>
  <c r="DI15" i="23" s="1" a="1"/>
  <c r="DJ15" i="23" s="1" a="1"/>
  <c r="DK15" i="23" s="1" a="1"/>
  <c r="DL15" i="23" s="1" a="1"/>
  <c r="DM15" i="23" s="1" a="1"/>
  <c r="DN15" i="23" s="1" a="1"/>
  <c r="DO15" i="23" s="1" a="1"/>
  <c r="DP15" i="23" s="1" a="1"/>
  <c r="DQ15" i="23" s="1" a="1"/>
  <c r="DR15" i="23" s="1" a="1"/>
  <c r="DS15" i="23" s="1" a="1"/>
  <c r="DT15" i="23" s="1" a="1"/>
  <c r="DU15" i="23" s="1" a="1"/>
  <c r="DV15" i="23" s="1" a="1"/>
  <c r="DW15" i="23" s="1" a="1"/>
  <c r="DX15" i="23" s="1" a="1"/>
  <c r="DY15" i="23" s="1" a="1"/>
  <c r="DZ15" i="23" s="1" a="1"/>
  <c r="EA15" i="23" s="1" a="1"/>
  <c r="EB15" i="23" s="1" a="1"/>
  <c r="EC15" i="23" s="1" a="1"/>
  <c r="ED15" i="23" s="1" a="1"/>
  <c r="EE15" i="23" s="1" a="1"/>
  <c r="EF15" i="23" s="1" a="1"/>
  <c r="EG15" i="23" s="1" a="1"/>
  <c r="EH15" i="23" s="1" a="1"/>
  <c r="EI15" i="23" s="1" a="1"/>
  <c r="EJ15" i="23" s="1" a="1"/>
  <c r="EK15" i="23" s="1" a="1"/>
  <c r="EL15" i="23" s="1" a="1"/>
  <c r="EM15" i="23" s="1" a="1"/>
  <c r="EN15" i="23" s="1" a="1"/>
  <c r="EO15" i="23" s="1" a="1"/>
  <c r="EP15" i="23" s="1" a="1"/>
  <c r="EQ15" i="23" s="1" a="1"/>
  <c r="ER15" i="23" s="1" a="1"/>
  <c r="ES15" i="23" s="1" a="1"/>
  <c r="ET15" i="23" s="1" a="1"/>
  <c r="EU15" i="23" s="1" a="1"/>
  <c r="EV15" i="23" s="1" a="1"/>
  <c r="EW15" i="23" s="1" a="1"/>
  <c r="EX15" i="23" s="1" a="1"/>
  <c r="EY15" i="23" s="1" a="1"/>
  <c r="EZ15" i="23" s="1" a="1"/>
  <c r="FA15" i="23" s="1" a="1"/>
  <c r="FB15" i="23" s="1" a="1"/>
  <c r="FC15" i="23" s="1" a="1"/>
  <c r="FD15" i="23" s="1" a="1"/>
  <c r="FE15" i="23" s="1" a="1"/>
  <c r="FF15" i="23" s="1" a="1"/>
  <c r="FG15" i="23" s="1" a="1"/>
  <c r="FH15" i="23" s="1" a="1"/>
  <c r="FI15" i="23" s="1" a="1"/>
  <c r="FJ15" i="23" s="1" a="1"/>
  <c r="FK15" i="23" s="1" a="1"/>
  <c r="FL15" i="23" s="1" a="1"/>
  <c r="FM15" i="23" s="1" a="1"/>
  <c r="FN15" i="23" s="1" a="1"/>
  <c r="FO15" i="23" s="1" a="1"/>
  <c r="FP15" i="23" s="1" a="1"/>
  <c r="FQ15" i="23" s="1" a="1"/>
  <c r="FR15" i="23" s="1" a="1"/>
  <c r="FS15" i="23" s="1" a="1"/>
  <c r="FT15" i="23" s="1" a="1"/>
  <c r="FU15" i="23" s="1" a="1"/>
  <c r="FV15" i="23" s="1" a="1"/>
  <c r="FW15" i="23" s="1" a="1"/>
  <c r="FX15" i="23" s="1" a="1"/>
  <c r="FY15" i="23" s="1" a="1"/>
  <c r="FZ15" i="23" s="1" a="1"/>
  <c r="GA15" i="23" s="1" a="1"/>
  <c r="GB15" i="23" s="1" a="1"/>
  <c r="GC15" i="23" s="1" a="1"/>
  <c r="GD15" i="23" s="1" a="1"/>
  <c r="GE15" i="23" s="1" a="1"/>
  <c r="G10" i="23" a="1"/>
  <c r="J10" i="23" a="1"/>
  <c r="L10" i="23" a="1"/>
  <c r="N10" i="23" a="1"/>
  <c r="Q10" i="23" a="1"/>
  <c r="S10" i="23" a="1"/>
  <c r="T10" i="23" s="1" a="1"/>
  <c r="F10" i="23" a="1"/>
  <c r="H10" i="23" a="1"/>
  <c r="I10" i="23" a="1"/>
  <c r="K10" i="23" a="1"/>
  <c r="M10" i="23" a="1"/>
  <c r="O10" i="23" a="1"/>
  <c r="P10" i="23" a="1"/>
  <c r="R10" i="23" a="1"/>
  <c r="L9" i="23" a="1"/>
  <c r="F9" i="23" a="1"/>
  <c r="H9" i="23" a="1"/>
  <c r="J9" i="23" a="1"/>
  <c r="M9" i="23" a="1"/>
  <c r="O9" i="23" a="1"/>
  <c r="Q9" i="23" a="1"/>
  <c r="G9" i="23" a="1"/>
  <c r="I9" i="23" a="1"/>
  <c r="K9" i="23" a="1"/>
  <c r="N9" i="23" a="1"/>
  <c r="P9" i="23" a="1"/>
  <c r="R9" i="23" a="1"/>
  <c r="S9" i="23" a="1"/>
  <c r="C17" i="10" a="1"/>
  <c r="P40" i="23" l="1"/>
  <c r="F39" i="23"/>
  <c r="H39" i="23"/>
  <c r="J39" i="23"/>
  <c r="G39" i="23"/>
  <c r="I39" i="23"/>
  <c r="K39" i="23"/>
  <c r="N39" i="23"/>
  <c r="P39" i="23"/>
  <c r="R39" i="23"/>
  <c r="K40" i="23"/>
  <c r="F40" i="23"/>
  <c r="H40" i="23"/>
  <c r="I40" i="23"/>
  <c r="M40" i="23"/>
  <c r="O40" i="23"/>
  <c r="R40" i="23"/>
  <c r="G40" i="23"/>
  <c r="J40" i="23"/>
  <c r="L40" i="23"/>
  <c r="N40" i="23"/>
  <c r="Q40" i="23"/>
  <c r="L39" i="23"/>
  <c r="M39" i="23"/>
  <c r="O39" i="23"/>
  <c r="Q39" i="23"/>
  <c r="S40" i="23"/>
  <c r="T9" i="23" a="1"/>
  <c r="S39" i="23"/>
  <c r="T40" i="23" l="1"/>
  <c r="U10" i="23" a="1"/>
  <c r="T39" i="23"/>
  <c r="U9" i="23" a="1"/>
  <c r="U40" i="23" l="1"/>
  <c r="V10" i="23" a="1"/>
  <c r="U39" i="23"/>
  <c r="V9" i="23" a="1"/>
  <c r="V40" i="23" l="1"/>
  <c r="W10" i="23" a="1"/>
  <c r="V39" i="23"/>
  <c r="W9" i="23" a="1"/>
  <c r="W40" i="23" l="1"/>
  <c r="X10" i="23" a="1"/>
  <c r="W39" i="23"/>
  <c r="X9" i="23" a="1"/>
  <c r="X40" i="23" l="1"/>
  <c r="Y10" i="23" a="1"/>
  <c r="X39" i="23"/>
  <c r="Y9" i="23" a="1"/>
  <c r="Y40" i="23" l="1"/>
  <c r="Z10" i="23" a="1"/>
  <c r="Y39" i="23"/>
  <c r="Z9" i="23" a="1"/>
  <c r="Z40" i="23" l="1"/>
  <c r="AA10" i="23" a="1"/>
  <c r="Z39" i="23"/>
  <c r="AA9" i="23" a="1"/>
  <c r="AA40" i="23" l="1"/>
  <c r="AB10" i="23" a="1"/>
  <c r="AA39" i="23"/>
  <c r="AB9" i="23" a="1"/>
  <c r="AB40" i="23" l="1"/>
  <c r="AC10" i="23" a="1"/>
  <c r="AB39" i="23"/>
  <c r="AC9" i="23" a="1"/>
  <c r="AC40" i="23" l="1"/>
  <c r="AD10" i="23" a="1"/>
  <c r="AC39" i="23"/>
  <c r="AD9" i="23" a="1"/>
  <c r="AD40" i="23" l="1"/>
  <c r="AE10" i="23" a="1"/>
  <c r="AD39" i="23"/>
  <c r="AE9" i="23" a="1"/>
  <c r="AE40" i="23" l="1"/>
  <c r="AF10" i="23" a="1"/>
  <c r="AE39" i="23"/>
  <c r="AF9" i="23" a="1"/>
  <c r="AF40" i="23" l="1"/>
  <c r="AG10" i="23" a="1"/>
  <c r="AF39" i="23"/>
  <c r="AG9" i="23" a="1"/>
  <c r="AG40" i="23" l="1"/>
  <c r="AH10" i="23" a="1"/>
  <c r="AG39" i="23"/>
  <c r="AH9" i="23" a="1"/>
  <c r="AH40" i="23" l="1"/>
  <c r="AI10" i="23" a="1"/>
  <c r="AH39" i="23"/>
  <c r="AI9" i="23" a="1"/>
  <c r="AI40" i="23" l="1"/>
  <c r="AJ10" i="23" a="1"/>
  <c r="AI39" i="23"/>
  <c r="AJ9" i="23" a="1"/>
  <c r="AJ40" i="23" l="1"/>
  <c r="AK10" i="23" a="1"/>
  <c r="AJ39" i="23"/>
  <c r="AK9" i="23" a="1"/>
  <c r="AK40" i="23" l="1"/>
  <c r="AL10" i="23" a="1"/>
  <c r="AK39" i="23"/>
  <c r="AL9" i="23" a="1"/>
  <c r="AL40" i="23" l="1"/>
  <c r="AM10" i="23" a="1"/>
  <c r="AL39" i="23"/>
  <c r="AM9" i="23" a="1"/>
  <c r="AM40" i="23" l="1"/>
  <c r="AN10" i="23" a="1"/>
  <c r="AM39" i="23"/>
  <c r="AN9" i="23" a="1"/>
  <c r="AN40" i="23" l="1"/>
  <c r="AO10" i="23" a="1"/>
  <c r="AN39" i="23"/>
  <c r="AO9" i="23" a="1"/>
  <c r="AO40" i="23" l="1"/>
  <c r="AP10" i="23" a="1"/>
  <c r="AO39" i="23"/>
  <c r="AP9" i="23" a="1"/>
  <c r="AP40" i="23" l="1"/>
  <c r="AQ10" i="23" a="1"/>
  <c r="AP39" i="23"/>
  <c r="AQ9" i="23" a="1"/>
  <c r="AQ40" i="23" l="1"/>
  <c r="AR10" i="23" a="1"/>
  <c r="AQ39" i="23"/>
  <c r="AR9" i="23" a="1"/>
  <c r="AR40" i="23" l="1"/>
  <c r="AS10" i="23" a="1"/>
  <c r="AR39" i="23"/>
  <c r="AS9" i="23" a="1"/>
  <c r="AS40" i="23" l="1"/>
  <c r="AT10" i="23" a="1"/>
  <c r="AS39" i="23"/>
  <c r="AT9" i="23" a="1"/>
  <c r="AT40" i="23" l="1"/>
  <c r="AU10" i="23" a="1"/>
  <c r="AT39" i="23"/>
  <c r="AU9" i="23" a="1"/>
  <c r="AU40" i="23" l="1"/>
  <c r="AV10" i="23" a="1"/>
  <c r="AU39" i="23"/>
  <c r="AV9" i="23" a="1"/>
  <c r="AV40" i="23" l="1"/>
  <c r="AW10" i="23" a="1"/>
  <c r="AV39" i="23"/>
  <c r="AW9" i="23" a="1"/>
  <c r="AW40" i="23" l="1"/>
  <c r="AX10" i="23" a="1"/>
  <c r="AW39" i="23"/>
  <c r="AX9" i="23" a="1"/>
  <c r="AX40" i="23" l="1"/>
  <c r="AY10" i="23" a="1"/>
  <c r="AX39" i="23"/>
  <c r="AY9" i="23" a="1"/>
  <c r="AY40" i="23" l="1"/>
  <c r="AZ10" i="23" a="1"/>
  <c r="AY39" i="23"/>
  <c r="AZ9" i="23" a="1"/>
  <c r="AZ40" i="23" l="1"/>
  <c r="BA10" i="23" a="1"/>
  <c r="AZ39" i="23"/>
  <c r="BA9" i="23" a="1"/>
  <c r="BA40" i="23" l="1"/>
  <c r="BB10" i="23" a="1"/>
  <c r="BA39" i="23"/>
  <c r="BB9" i="23" a="1"/>
  <c r="BB40" i="23" l="1"/>
  <c r="BC10" i="23" a="1"/>
  <c r="BB39" i="23"/>
  <c r="BC9" i="23" a="1"/>
  <c r="BC40" i="23" l="1"/>
  <c r="BD10" i="23" a="1"/>
  <c r="BC39" i="23"/>
  <c r="BD9" i="23" a="1"/>
  <c r="BD40" i="23" l="1"/>
  <c r="BE10" i="23" a="1"/>
  <c r="BD39" i="23"/>
  <c r="BE9" i="23" a="1"/>
  <c r="BE40" i="23" l="1"/>
  <c r="BF10" i="23" a="1"/>
  <c r="BE39" i="23"/>
  <c r="BF9" i="23" a="1"/>
  <c r="BF40" i="23" l="1"/>
  <c r="BG10" i="23" a="1"/>
  <c r="BF39" i="23"/>
  <c r="BG9" i="23" a="1"/>
  <c r="BG40" i="23" l="1"/>
  <c r="BH10" i="23" a="1"/>
  <c r="BG39" i="23"/>
  <c r="BH9" i="23" a="1"/>
  <c r="BH40" i="23" l="1"/>
  <c r="BI10" i="23" a="1"/>
  <c r="BH39" i="23"/>
  <c r="BI9" i="23" a="1"/>
  <c r="BI40" i="23" l="1"/>
  <c r="BJ10" i="23" a="1"/>
  <c r="BI39" i="23"/>
  <c r="BJ9" i="23" a="1"/>
  <c r="BJ40" i="23" l="1"/>
  <c r="BK10" i="23" a="1"/>
  <c r="BJ39" i="23"/>
  <c r="BK9" i="23" a="1"/>
  <c r="BK40" i="23" l="1"/>
  <c r="BL10" i="23" a="1"/>
  <c r="BK39" i="23"/>
  <c r="BL9" i="23" a="1"/>
  <c r="BL40" i="23" l="1"/>
  <c r="BM10" i="23" a="1"/>
  <c r="BL39" i="23"/>
  <c r="BM9" i="23" a="1"/>
  <c r="BM40" i="23" l="1"/>
  <c r="BN10" i="23" a="1"/>
  <c r="BM39" i="23"/>
  <c r="BN9" i="23" a="1"/>
  <c r="BN40" i="23" l="1"/>
  <c r="BO10" i="23" a="1"/>
  <c r="BN39" i="23"/>
  <c r="BO9" i="23" a="1"/>
  <c r="BO40" i="23" l="1"/>
  <c r="BP10" i="23" a="1"/>
  <c r="BO39" i="23"/>
  <c r="BP9" i="23" a="1"/>
  <c r="BP40" i="23" l="1"/>
  <c r="BQ10" i="23" a="1"/>
  <c r="BP39" i="23"/>
  <c r="BQ9" i="23" a="1"/>
  <c r="BQ40" i="23" l="1"/>
  <c r="BR10" i="23" a="1"/>
  <c r="BQ39" i="23"/>
  <c r="BR9" i="23" a="1"/>
  <c r="BR40" i="23" l="1"/>
  <c r="BS10" i="23" a="1"/>
  <c r="BR39" i="23"/>
  <c r="BS9" i="23" a="1"/>
  <c r="BS40" i="23" l="1"/>
  <c r="BT10" i="23" a="1"/>
  <c r="BS39" i="23"/>
  <c r="BT9" i="23" a="1"/>
  <c r="BT40" i="23" l="1"/>
  <c r="BU10" i="23" a="1"/>
  <c r="BT39" i="23"/>
  <c r="BU9" i="23" a="1"/>
  <c r="BU40" i="23" l="1"/>
  <c r="BV10" i="23" a="1"/>
  <c r="BU39" i="23"/>
  <c r="BV9" i="23" a="1"/>
  <c r="BV40" i="23" l="1"/>
  <c r="BW10" i="23" a="1"/>
  <c r="BV39" i="23"/>
  <c r="BW9" i="23" a="1"/>
  <c r="BW40" i="23" l="1"/>
  <c r="BX10" i="23" a="1"/>
  <c r="BW39" i="23"/>
  <c r="BX9" i="23" a="1"/>
  <c r="BX40" i="23" l="1"/>
  <c r="BY10" i="23" a="1"/>
  <c r="BX39" i="23"/>
  <c r="BY9" i="23" a="1"/>
  <c r="BY40" i="23" l="1"/>
  <c r="BZ10" i="23" a="1"/>
  <c r="BY39" i="23"/>
  <c r="BZ9" i="23" a="1"/>
  <c r="BZ40" i="23" l="1"/>
  <c r="CA10" i="23" a="1"/>
  <c r="BZ39" i="23"/>
  <c r="CA9" i="23" a="1"/>
  <c r="CA40" i="23" l="1"/>
  <c r="CB10" i="23" a="1"/>
  <c r="CA39" i="23"/>
  <c r="CB9" i="23" a="1"/>
  <c r="CB40" i="23" l="1"/>
  <c r="CC10" i="23" a="1"/>
  <c r="CB39" i="23"/>
  <c r="CC9" i="23" a="1"/>
  <c r="CC40" i="23" l="1"/>
  <c r="CD10" i="23" a="1"/>
  <c r="CC39" i="23"/>
  <c r="CD9" i="23" a="1"/>
  <c r="CD40" i="23" l="1"/>
  <c r="CE10" i="23" a="1"/>
  <c r="CD39" i="23"/>
  <c r="CE9" i="23" a="1"/>
  <c r="CE40" i="23" l="1"/>
  <c r="CF10" i="23" a="1"/>
  <c r="CE39" i="23"/>
  <c r="CF9" i="23" a="1"/>
  <c r="CF40" i="23" l="1"/>
  <c r="CG10" i="23" a="1"/>
  <c r="CF39" i="23"/>
  <c r="CG9" i="23" a="1"/>
  <c r="CG40" i="23" l="1"/>
  <c r="CH10" i="23" a="1"/>
  <c r="CG39" i="23"/>
  <c r="CH9" i="23" a="1"/>
  <c r="CH40" i="23" l="1"/>
  <c r="CI10" i="23" a="1"/>
  <c r="CH39" i="23"/>
  <c r="CI9" i="23" a="1"/>
  <c r="CI40" i="23" l="1"/>
  <c r="CJ10" i="23" a="1"/>
  <c r="CI39" i="23"/>
  <c r="CJ9" i="23" a="1"/>
  <c r="CJ40" i="23" l="1"/>
  <c r="CK10" i="23" a="1"/>
  <c r="CJ39" i="23"/>
  <c r="CK9" i="23" a="1"/>
  <c r="CK40" i="23" l="1"/>
  <c r="CL10" i="23" a="1"/>
  <c r="CK39" i="23"/>
  <c r="CL9" i="23" a="1"/>
  <c r="CL40" i="23" l="1"/>
  <c r="CM10" i="23" a="1"/>
  <c r="CL39" i="23"/>
  <c r="CM9" i="23" a="1"/>
  <c r="CM40" i="23" l="1"/>
  <c r="CN10" i="23" a="1"/>
  <c r="CM39" i="23"/>
  <c r="CN9" i="23" a="1"/>
  <c r="CN40" i="23" l="1"/>
  <c r="CO10" i="23" a="1"/>
  <c r="CN39" i="23"/>
  <c r="CO9" i="23" a="1"/>
  <c r="CO40" i="23" l="1"/>
  <c r="CP10" i="23" a="1"/>
  <c r="CO39" i="23"/>
  <c r="CP9" i="23" a="1"/>
  <c r="CP40" i="23" l="1"/>
  <c r="CQ10" i="23" a="1"/>
  <c r="CP39" i="23"/>
  <c r="CQ9" i="23" a="1"/>
  <c r="CQ40" i="23" l="1"/>
  <c r="CR10" i="23" a="1"/>
  <c r="CQ39" i="23"/>
  <c r="CR9" i="23" a="1"/>
  <c r="CR40" i="23" l="1"/>
  <c r="CS10" i="23" a="1"/>
  <c r="CR39" i="23"/>
  <c r="CS9" i="23" a="1"/>
  <c r="CS40" i="23" l="1"/>
  <c r="CT10" i="23" a="1"/>
  <c r="CS39" i="23"/>
  <c r="CT9" i="23" a="1"/>
  <c r="CT40" i="23" l="1"/>
  <c r="CU10" i="23" a="1"/>
  <c r="CT39" i="23"/>
  <c r="CU9" i="23" a="1"/>
  <c r="CU40" i="23" l="1"/>
  <c r="CV10" i="23" a="1"/>
  <c r="CU39" i="23"/>
  <c r="CV9" i="23" a="1"/>
  <c r="CV40" i="23" l="1"/>
  <c r="CW10" i="23" a="1"/>
  <c r="CV39" i="23"/>
  <c r="CW9" i="23" a="1"/>
  <c r="CW40" i="23" l="1"/>
  <c r="CX10" i="23" a="1"/>
  <c r="CW39" i="23"/>
  <c r="CX9" i="23" a="1"/>
  <c r="CX40" i="23" l="1"/>
  <c r="CY10" i="23" a="1"/>
  <c r="CX39" i="23"/>
  <c r="CY9" i="23" a="1"/>
  <c r="CY40" i="23" l="1"/>
  <c r="CZ10" i="23" a="1"/>
  <c r="CY39" i="23"/>
  <c r="CZ9" i="23" a="1"/>
  <c r="CZ40" i="23" l="1"/>
  <c r="DA10" i="23" a="1"/>
  <c r="CZ39" i="23"/>
  <c r="DA9" i="23" a="1"/>
  <c r="DA40" i="23" l="1"/>
  <c r="DB10" i="23" a="1"/>
  <c r="DA39" i="23"/>
  <c r="DB9" i="23" a="1"/>
  <c r="DB40" i="23" l="1"/>
  <c r="DC10" i="23" a="1"/>
  <c r="DB39" i="23"/>
  <c r="DC9" i="23" a="1"/>
  <c r="DC40" i="23" l="1"/>
  <c r="DD10" i="23" a="1"/>
  <c r="DC39" i="23"/>
  <c r="DD9" i="23" a="1"/>
  <c r="DD40" i="23" l="1"/>
  <c r="DE10" i="23" a="1"/>
  <c r="DD39" i="23"/>
  <c r="DE9" i="23" a="1"/>
  <c r="DE40" i="23" l="1"/>
  <c r="DF10" i="23" a="1"/>
  <c r="DE39" i="23"/>
  <c r="DF9" i="23" a="1"/>
  <c r="DF40" i="23" l="1"/>
  <c r="DG10" i="23" a="1"/>
  <c r="DF39" i="23"/>
  <c r="DG9" i="23" a="1"/>
  <c r="DG40" i="23" l="1"/>
  <c r="DH10" i="23" a="1"/>
  <c r="DG39" i="23"/>
  <c r="DH9" i="23" a="1"/>
  <c r="DH40" i="23" l="1"/>
  <c r="DI10" i="23" a="1"/>
  <c r="DH39" i="23"/>
  <c r="DI9" i="23" a="1"/>
  <c r="DI40" i="23" l="1"/>
  <c r="DJ10" i="23" a="1"/>
  <c r="DI39" i="23"/>
  <c r="DJ9" i="23" a="1"/>
  <c r="DJ40" i="23" l="1"/>
  <c r="DK10" i="23" a="1"/>
  <c r="DJ39" i="23"/>
  <c r="DK9" i="23" a="1"/>
  <c r="DK40" i="23" l="1"/>
  <c r="DL10" i="23" a="1"/>
  <c r="DK39" i="23"/>
  <c r="DL9" i="23" a="1"/>
  <c r="DL40" i="23" l="1"/>
  <c r="DM10" i="23" a="1"/>
  <c r="DL39" i="23"/>
  <c r="DM9" i="23" a="1"/>
  <c r="DM40" i="23" l="1"/>
  <c r="DN10" i="23" a="1"/>
  <c r="DM39" i="23"/>
  <c r="DN9" i="23" a="1"/>
  <c r="DN40" i="23" l="1"/>
  <c r="DO10" i="23" a="1"/>
  <c r="DN39" i="23"/>
  <c r="DO9" i="23" a="1"/>
  <c r="DO40" i="23" l="1"/>
  <c r="DP10" i="23" a="1"/>
  <c r="DO39" i="23"/>
  <c r="DP9" i="23" a="1"/>
  <c r="DP40" i="23" l="1"/>
  <c r="DQ10" i="23" a="1"/>
  <c r="DP39" i="23"/>
  <c r="DQ9" i="23" a="1"/>
  <c r="DQ40" i="23" l="1"/>
  <c r="DR10" i="23" a="1"/>
  <c r="DQ39" i="23"/>
  <c r="DR9" i="23" a="1"/>
  <c r="DR40" i="23" l="1"/>
  <c r="DS10" i="23" a="1"/>
  <c r="DR39" i="23"/>
  <c r="DS9" i="23" a="1"/>
  <c r="DS40" i="23" l="1"/>
  <c r="DT10" i="23" a="1"/>
  <c r="DS39" i="23"/>
  <c r="DT9" i="23" a="1"/>
  <c r="DT40" i="23" l="1"/>
  <c r="DU10" i="23" a="1"/>
  <c r="DT39" i="23"/>
  <c r="DU9" i="23" a="1"/>
  <c r="DU40" i="23" l="1"/>
  <c r="DV10" i="23" a="1"/>
  <c r="DU39" i="23"/>
  <c r="DV9" i="23" a="1"/>
  <c r="DV40" i="23" l="1"/>
  <c r="DW10" i="23" a="1"/>
  <c r="DV39" i="23"/>
  <c r="DW9" i="23" a="1"/>
  <c r="DW40" i="23" l="1"/>
  <c r="DX10" i="23" a="1"/>
  <c r="DW39" i="23"/>
  <c r="DX9" i="23" a="1"/>
  <c r="DX40" i="23" l="1"/>
  <c r="DY10" i="23" a="1"/>
  <c r="DX39" i="23"/>
  <c r="DY9" i="23" a="1"/>
  <c r="DY40" i="23" l="1"/>
  <c r="DZ10" i="23" a="1"/>
  <c r="DY39" i="23"/>
  <c r="DZ9" i="23" a="1"/>
  <c r="DZ40" i="23" l="1"/>
  <c r="EA10" i="23" a="1"/>
  <c r="DZ39" i="23"/>
  <c r="EA9" i="23" a="1"/>
  <c r="EA40" i="23" l="1"/>
  <c r="EB10" i="23" a="1"/>
  <c r="EA39" i="23"/>
  <c r="EB9" i="23" a="1"/>
  <c r="EB40" i="23" l="1"/>
  <c r="EC10" i="23" a="1"/>
  <c r="EB39" i="23"/>
  <c r="EC9" i="23" a="1"/>
  <c r="EC40" i="23" l="1"/>
  <c r="ED10" i="23" a="1"/>
  <c r="EC39" i="23"/>
  <c r="ED9" i="23" a="1"/>
  <c r="ED40" i="23" l="1"/>
  <c r="EE10" i="23" a="1"/>
  <c r="ED39" i="23"/>
  <c r="EE9" i="23" a="1"/>
  <c r="EE40" i="23" l="1"/>
  <c r="EF10" i="23" a="1"/>
  <c r="EE39" i="23"/>
  <c r="EF9" i="23" a="1"/>
  <c r="EF40" i="23" l="1"/>
  <c r="EG10" i="23" a="1"/>
  <c r="EF39" i="23"/>
  <c r="EG9" i="23" a="1"/>
  <c r="EG40" i="23" l="1"/>
  <c r="EH10" i="23" a="1"/>
  <c r="EG39" i="23"/>
  <c r="EH9" i="23" a="1"/>
  <c r="EH40" i="23" l="1"/>
  <c r="EI10" i="23" a="1"/>
  <c r="EH39" i="23"/>
  <c r="EI9" i="23" a="1"/>
  <c r="EI40" i="23" l="1"/>
  <c r="EJ10" i="23" a="1"/>
  <c r="EI39" i="23"/>
  <c r="EJ9" i="23" a="1"/>
  <c r="EJ40" i="23" l="1"/>
  <c r="EK10" i="23" a="1"/>
  <c r="EJ39" i="23"/>
  <c r="EK9" i="23" a="1"/>
  <c r="EK40" i="23" l="1"/>
  <c r="EL10" i="23" a="1"/>
  <c r="EK39" i="23"/>
  <c r="EL9" i="23" a="1"/>
  <c r="EL40" i="23" l="1"/>
  <c r="EM10" i="23" a="1"/>
  <c r="EL39" i="23"/>
  <c r="EM9" i="23" a="1"/>
  <c r="EM40" i="23" l="1"/>
  <c r="EN10" i="23" a="1"/>
  <c r="EM39" i="23"/>
  <c r="EN9" i="23" a="1"/>
  <c r="EN40" i="23" l="1"/>
  <c r="EO10" i="23" a="1"/>
  <c r="EN39" i="23"/>
  <c r="EO9" i="23" a="1"/>
  <c r="EO40" i="23" l="1"/>
  <c r="EP10" i="23" a="1"/>
  <c r="EO39" i="23"/>
  <c r="EP9" i="23" a="1"/>
  <c r="EP40" i="23" l="1"/>
  <c r="EQ10" i="23" a="1"/>
  <c r="EP39" i="23"/>
  <c r="EQ9" i="23" a="1"/>
  <c r="EQ40" i="23" l="1"/>
  <c r="ER10" i="23" a="1"/>
  <c r="EQ39" i="23"/>
  <c r="ER9" i="23" a="1"/>
  <c r="ER40" i="23" l="1"/>
  <c r="ES10" i="23" a="1"/>
  <c r="ER39" i="23"/>
  <c r="ES9" i="23" a="1"/>
  <c r="ES40" i="23" l="1"/>
  <c r="ET10" i="23" a="1"/>
  <c r="ES39" i="23"/>
  <c r="ET9" i="23" a="1"/>
  <c r="ET40" i="23" l="1"/>
  <c r="EU10" i="23" a="1"/>
  <c r="ET39" i="23"/>
  <c r="EU9" i="23" a="1"/>
  <c r="EU40" i="23" l="1"/>
  <c r="EV10" i="23" a="1"/>
  <c r="EU39" i="23"/>
  <c r="EV9" i="23" a="1"/>
  <c r="EV40" i="23" l="1"/>
  <c r="EW10" i="23" a="1"/>
  <c r="EV39" i="23"/>
  <c r="EW9" i="23" a="1"/>
  <c r="EW40" i="23" l="1"/>
  <c r="EX10" i="23" a="1"/>
  <c r="EW39" i="23"/>
  <c r="EX9" i="23" a="1"/>
  <c r="EX40" i="23" l="1"/>
  <c r="EY10" i="23" a="1"/>
  <c r="EX39" i="23"/>
  <c r="EY9" i="23" a="1"/>
  <c r="EY40" i="23" l="1"/>
  <c r="EZ10" i="23" a="1"/>
  <c r="EY39" i="23"/>
  <c r="EZ9" i="23" a="1"/>
  <c r="EZ40" i="23" l="1"/>
  <c r="FA10" i="23" a="1"/>
  <c r="EZ39" i="23"/>
  <c r="FA9" i="23" a="1"/>
  <c r="FA40" i="23" l="1"/>
  <c r="FB10" i="23" a="1"/>
  <c r="FA39" i="23"/>
  <c r="FB9" i="23" a="1"/>
  <c r="FB40" i="23" l="1"/>
  <c r="FC10" i="23" a="1"/>
  <c r="FB39" i="23"/>
  <c r="FC9" i="23" a="1"/>
  <c r="FC40" i="23" l="1"/>
  <c r="FD10" i="23" a="1"/>
  <c r="FC39" i="23"/>
  <c r="FD9" i="23" a="1"/>
  <c r="FD40" i="23" l="1"/>
  <c r="FE10" i="23" a="1"/>
  <c r="FD39" i="23"/>
  <c r="FE9" i="23" a="1"/>
  <c r="FE40" i="23" l="1"/>
  <c r="FF10" i="23" a="1"/>
  <c r="FE39" i="23"/>
  <c r="FF9" i="23" a="1"/>
  <c r="FF40" i="23" l="1"/>
  <c r="FG10" i="23" a="1"/>
  <c r="FF39" i="23"/>
  <c r="FG9" i="23" a="1"/>
  <c r="FG40" i="23" l="1"/>
  <c r="FH10" i="23" a="1"/>
  <c r="FG39" i="23"/>
  <c r="FH9" i="23" a="1"/>
  <c r="FH40" i="23" l="1"/>
  <c r="FI10" i="23" a="1"/>
  <c r="FH39" i="23"/>
  <c r="FI9" i="23" a="1"/>
  <c r="FI40" i="23" l="1"/>
  <c r="FJ10" i="23" a="1"/>
  <c r="FI39" i="23"/>
  <c r="FJ9" i="23" a="1"/>
  <c r="FJ40" i="23" l="1"/>
  <c r="FK10" i="23" a="1"/>
  <c r="FJ39" i="23"/>
  <c r="FK9" i="23" a="1"/>
  <c r="FK40" i="23" l="1"/>
  <c r="FL10" i="23" a="1"/>
  <c r="FK39" i="23"/>
  <c r="FL9" i="23" a="1"/>
  <c r="FL40" i="23" l="1"/>
  <c r="FM10" i="23" a="1"/>
  <c r="FL39" i="23"/>
  <c r="FM9" i="23" a="1"/>
  <c r="FM40" i="23" l="1"/>
  <c r="FN10" i="23" a="1"/>
  <c r="FM39" i="23"/>
  <c r="FN9" i="23" a="1"/>
  <c r="FN40" i="23" l="1"/>
  <c r="FO10" i="23" a="1"/>
  <c r="FN39" i="23"/>
  <c r="FO9" i="23" a="1"/>
  <c r="FO40" i="23" l="1"/>
  <c r="FP10" i="23" a="1"/>
  <c r="FO39" i="23"/>
  <c r="FP9" i="23" a="1"/>
  <c r="FP40" i="23" l="1"/>
  <c r="FQ10" i="23" a="1"/>
  <c r="FP39" i="23"/>
  <c r="FQ9" i="23" a="1"/>
  <c r="FQ40" i="23" l="1"/>
  <c r="FR10" i="23" a="1"/>
  <c r="FQ39" i="23"/>
  <c r="FR9" i="23" a="1"/>
  <c r="FR40" i="23" l="1"/>
  <c r="FS10" i="23" a="1"/>
  <c r="FR39" i="23"/>
  <c r="FS9" i="23" a="1"/>
  <c r="FS40" i="23" l="1"/>
  <c r="FT10" i="23" a="1"/>
  <c r="FS39" i="23"/>
  <c r="FT9" i="23" a="1"/>
  <c r="FT40" i="23" l="1"/>
  <c r="FU10" i="23" a="1"/>
  <c r="FT39" i="23"/>
  <c r="FU9" i="23" a="1"/>
  <c r="FU40" i="23" l="1"/>
  <c r="FV10" i="23" a="1"/>
  <c r="FU39" i="23"/>
  <c r="FV9" i="23" a="1"/>
  <c r="FV40" i="23" l="1"/>
  <c r="FW10" i="23" a="1"/>
  <c r="FV39" i="23"/>
  <c r="FW9" i="23" a="1"/>
  <c r="FW40" i="23" l="1"/>
  <c r="FX10" i="23" a="1"/>
  <c r="FW39" i="23"/>
  <c r="FX9" i="23" a="1"/>
  <c r="FX40" i="23" l="1"/>
  <c r="FY10" i="23" a="1"/>
  <c r="FX39" i="23"/>
  <c r="FY9" i="23" a="1"/>
  <c r="FY40" i="23" l="1"/>
  <c r="FZ10" i="23" a="1"/>
  <c r="FY39" i="23"/>
  <c r="FZ9" i="23" a="1"/>
  <c r="FZ40" i="23" l="1"/>
  <c r="GA10" i="23" a="1"/>
  <c r="FZ39" i="23"/>
  <c r="GA9" i="23" a="1"/>
  <c r="GA40" i="23" l="1"/>
  <c r="GB10" i="23" a="1"/>
  <c r="GA39" i="23"/>
  <c r="GB9" i="23" a="1"/>
  <c r="GB40" i="23" l="1"/>
  <c r="GC10" i="23" a="1"/>
  <c r="GB39" i="23"/>
  <c r="GC9" i="23" a="1"/>
  <c r="GC40" i="23" l="1"/>
  <c r="GD10" i="23" a="1"/>
  <c r="GC39" i="23"/>
  <c r="GD9" i="23" a="1"/>
  <c r="GD40" i="23" l="1"/>
  <c r="GE10" i="23" a="1"/>
  <c r="GE40" i="23" s="1"/>
  <c r="GD39" i="23"/>
  <c r="GE9" i="23" a="1"/>
  <c r="GE39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<sst xmlns="http://schemas.openxmlformats.org/spreadsheetml/2006/main" count="44170" uniqueCount="5245">
  <si>
    <t>元データを「どこから・どんな設定で」取得し、元ネタフォルダに置くか、またこのブックへどう取り込むかを1行1データで定義します。</t>
  </si>
  <si>
    <t>元ネタフォルダ</t>
  </si>
  <si>
    <t>← このブックからの相対パス、またはフルパス</t>
  </si>
  <si>
    <t>凡例</t>
  </si>
  <si>
    <t>①取得方法（手入力）</t>
  </si>
  <si>
    <t>②取込設定（初期値は自動判定・要確認）</t>
  </si>
  <si>
    <t>③取込状況（マクロが自動記録）</t>
  </si>
  <si>
    <t>取込済フォルダ</t>
  </si>
  <si>
    <t>① 取得方法（どこから・どんな設定でとってくるか）</t>
  </si>
  <si>
    <t>② 取込設定（元ネタ → このブック）</t>
  </si>
  <si>
    <t>③ 取込状況（自動記録）</t>
  </si>
  <si>
    <t>No</t>
  </si>
  <si>
    <t>データ名</t>
  </si>
  <si>
    <t>用途（どの管理に使うか）</t>
  </si>
  <si>
    <t>取得元システム・画面</t>
  </si>
  <si>
    <t>取得手順・抽出条件
（メニュー、検索条件、期間など）</t>
  </si>
  <si>
    <t>取得頻度・タイミング</t>
  </si>
  <si>
    <t>取得担当</t>
  </si>
  <si>
    <t>ファイル名キーワード
（前方一致）</t>
  </si>
  <si>
    <t>キーワード後ろの扱い</t>
  </si>
  <si>
    <t>拡張子</t>
  </si>
  <si>
    <t>実際の形式</t>
  </si>
  <si>
    <t>文字コード</t>
  </si>
  <si>
    <t>区切り文字</t>
  </si>
  <si>
    <t>読込シート名</t>
  </si>
  <si>
    <t>見出し行</t>
  </si>
  <si>
    <t>データ開始行</t>
  </si>
  <si>
    <t>取込先シート</t>
  </si>
  <si>
    <t>取込後の移動先</t>
  </si>
  <si>
    <t>有効
○/×</t>
  </si>
  <si>
    <t>最終取込日時</t>
  </si>
  <si>
    <t>最終取込ファイル名</t>
  </si>
  <si>
    <t>取込件数</t>
  </si>
  <si>
    <t>備考</t>
  </si>
  <si>
    <t>案件処理件数</t>
  </si>
  <si>
    <t>実績管理</t>
  </si>
  <si>
    <t>案件処理件数一覧</t>
  </si>
  <si>
    <t>後ろの日付・数字は無視</t>
  </si>
  <si>
    <t>.xls</t>
  </si>
  <si>
    <t>HTML表</t>
  </si>
  <si>
    <t>Shift-JIS</t>
  </si>
  <si>
    <t>取込済</t>
  </si>
  <si>
    <t>○</t>
  </si>
  <si>
    <t>給与手当集計</t>
  </si>
  <si>
    <t>進捗管理／工程管理</t>
  </si>
  <si>
    <t>【給与手当】集計</t>
  </si>
  <si>
    <t>後ろの文字は無視</t>
  </si>
  <si>
    <t>.xlsx</t>
  </si>
  <si>
    <t>Excel</t>
  </si>
  <si>
    <t>SQLデータ</t>
  </si>
  <si>
    <t>稼働記録</t>
  </si>
  <si>
    <t>実績管理／リソース分析</t>
  </si>
  <si>
    <t>稼働記録_検索結果_出力データ</t>
  </si>
  <si>
    <t>後ろの日付・時刻は無視</t>
  </si>
  <si>
    <t>Q_Excel出力用</t>
  </si>
  <si>
    <t>問合せ</t>
  </si>
  <si>
    <t>toiawase</t>
  </si>
  <si>
    <t>.csv</t>
  </si>
  <si>
    <t>CSV</t>
  </si>
  <si>
    <t>タブ</t>
  </si>
  <si>
    <t>【記入メモ】</t>
  </si>
  <si>
    <t>・ファイル名キーワード：元ネタフォルダ内でこの文字列で始まるファイルを対象にします（例：「案件処理件数一覧」→ 案件処理件数一覧_20261006.xls も _20261007.xls も対象）。</t>
  </si>
  <si>
    <t>・実際の形式：拡張子と中身が違う場合があります（案件処理件数一覧の .xls は中身がHTMLの表）。</t>
  </si>
  <si>
    <t>・③の灰色欄は取込マクロが書き込みます。手入力しないでください。</t>
  </si>
  <si>
    <t>EnforceDate</t>
  </si>
  <si>
    <t>EnforceCenterStaffId</t>
  </si>
  <si>
    <t>CenterStaffKj</t>
  </si>
  <si>
    <t>MatterType</t>
  </si>
  <si>
    <t>Status</t>
  </si>
  <si>
    <t>ProcessCount</t>
  </si>
  <si>
    <t>申請職員番号</t>
  </si>
  <si>
    <t>申請日</t>
  </si>
  <si>
    <t>申請種別</t>
  </si>
  <si>
    <t>ステータス</t>
  </si>
  <si>
    <t>案件状況</t>
  </si>
  <si>
    <t>届出事由</t>
  </si>
  <si>
    <t>届出事由区分</t>
  </si>
  <si>
    <t>扶養手当</t>
  </si>
  <si>
    <t>共済</t>
  </si>
  <si>
    <t>税控除</t>
  </si>
  <si>
    <t>連番</t>
  </si>
  <si>
    <t>個人連番</t>
  </si>
  <si>
    <t>ユニットID</t>
  </si>
  <si>
    <t>タワーID</t>
  </si>
  <si>
    <t>EID</t>
  </si>
  <si>
    <t>日付</t>
  </si>
  <si>
    <t>業務ID</t>
  </si>
  <si>
    <t>処理案件数</t>
  </si>
  <si>
    <t>所要時間（分）_</t>
  </si>
  <si>
    <t>任意項目１</t>
  </si>
  <si>
    <t>任意項目２</t>
  </si>
  <si>
    <t>任意項目３</t>
  </si>
  <si>
    <t>業務名</t>
  </si>
  <si>
    <t>作業開始時間_</t>
  </si>
  <si>
    <t>作業終了時間_</t>
  </si>
  <si>
    <t>1件あたり工数_</t>
  </si>
  <si>
    <t>中断時間_</t>
  </si>
  <si>
    <t>中断元連番</t>
  </si>
  <si>
    <t>項目管理ID</t>
  </si>
  <si>
    <t>CCP番号</t>
  </si>
  <si>
    <t>初回受付日時</t>
  </si>
  <si>
    <t>局</t>
  </si>
  <si>
    <t>分</t>
  </si>
  <si>
    <t>課</t>
  </si>
  <si>
    <t>届出分類</t>
  </si>
  <si>
    <t>詳細</t>
  </si>
  <si>
    <t>取込履歴</t>
  </si>
  <si>
    <t>取込マクロを実行するたびに1ファイル1行で自動記録されます（次ステップで実装）。</t>
  </si>
  <si>
    <t>取込日時</t>
  </si>
  <si>
    <t>ファイル名</t>
  </si>
  <si>
    <t>ファイル名の日付</t>
  </si>
  <si>
    <t>ファイル更新日時</t>
  </si>
  <si>
    <t>読込行数</t>
  </si>
  <si>
    <t>取込行数</t>
  </si>
  <si>
    <t>結果</t>
  </si>
  <si>
    <t>メッセージ</t>
  </si>
  <si>
    <t>Unyoアプリ＞</t>
    <phoneticPr fontId="8"/>
  </si>
  <si>
    <t>SQL＞日次</t>
    <rPh sb="4" eb="6">
      <t>ニチジ</t>
    </rPh>
    <phoneticPr fontId="8"/>
  </si>
  <si>
    <t>ドリブン＞データ</t>
    <phoneticPr fontId="8"/>
  </si>
  <si>
    <t>問い合わせ履歴の集計</t>
    <rPh sb="0" eb="1">
      <t>ト</t>
    </rPh>
    <rPh sb="2" eb="3">
      <t>ア</t>
    </rPh>
    <rPh sb="5" eb="7">
      <t>リレキ</t>
    </rPh>
    <rPh sb="8" eb="10">
      <t>シュウケイ</t>
    </rPh>
    <phoneticPr fontId="8"/>
  </si>
  <si>
    <t>CCP＞検索</t>
    <rPh sb="4" eb="6">
      <t>ケンサク</t>
    </rPh>
    <phoneticPr fontId="8"/>
  </si>
  <si>
    <t>処理件数集計　操作メニュー</t>
  </si>
  <si>
    <t>① データ取得</t>
  </si>
  <si>
    <t>やること</t>
  </si>
  <si>
    <t>「取込設定」シートの①取得方法を見て、各システムからデータを取得する</t>
  </si>
  <si>
    <t>▶ 取込設定を開く</t>
  </si>
  <si>
    <t>格納先</t>
  </si>
  <si>
    <t>▶ フォルダを開く</t>
  </si>
  <si>
    <t>注意</t>
  </si>
  <si>
    <t>.\元ネタ</t>
    <phoneticPr fontId="8"/>
  </si>
  <si>
    <t>.\元ネタ\取込済</t>
    <phoneticPr fontId="8"/>
  </si>
  <si>
    <t>日付列名
（期間の判定に使う列）</t>
  </si>
  <si>
    <t>人別管理列名
（人ごとに期間を残す列）</t>
  </si>
  <si>
    <t>案件処理件数一覧</t>
    <phoneticPr fontId="8"/>
  </si>
  <si>
    <t>【給与手当】集計</t>
    <phoneticPr fontId="8"/>
  </si>
  <si>
    <t>稼働記録_検索結果_出力データ</t>
    <phoneticPr fontId="8"/>
  </si>
  <si>
    <t>toiawase</t>
    <phoneticPr fontId="8"/>
  </si>
  <si>
    <t>データが確定している「昨日分まで」を取得してください。当日分は処理途中で件数・時間が確定していないため、取得しないでください。</t>
  </si>
  <si>
    <t>ファイル名は先頭が「ファイル名キーワード」と一致していればOK（後ろの日付等はそのままで可）。稼働記録は1人1ファイルのまま置いてください。</t>
  </si>
  <si>
    <t>取込の記録は「取込履歴」シートに残ります</t>
  </si>
  <si>
    <t>件数</t>
  </si>
  <si>
    <t>最終取込ファイル</t>
  </si>
  <si>
    <t>状態</t>
  </si>
  <si>
    <t>△ 未取込</t>
  </si>
  <si>
    <t>_取込ファイル</t>
  </si>
  <si>
    <t>_取込日時</t>
  </si>
  <si>
    <t>三浦　美穂(１次・OP)</t>
  </si>
  <si>
    <t>給与口座</t>
  </si>
  <si>
    <t>登録</t>
  </si>
  <si>
    <t>案件処理件数一覧_20261006.xls</t>
  </si>
  <si>
    <t>住居</t>
  </si>
  <si>
    <t>小林　千夏(３次・管理)</t>
  </si>
  <si>
    <t>確認済締処理登録</t>
  </si>
  <si>
    <t>その他</t>
  </si>
  <si>
    <t>扶養</t>
  </si>
  <si>
    <t>市丸　澄伶(３次・管理)</t>
  </si>
  <si>
    <t>通勤</t>
  </si>
  <si>
    <t>大場　恵美(２次・SV)</t>
  </si>
  <si>
    <t>ＳＶ承認</t>
  </si>
  <si>
    <t>田中　知奈(２次・SV)</t>
  </si>
  <si>
    <t>小野　史織(２次・SV)</t>
  </si>
  <si>
    <t>栗城 由香(２次・SV)</t>
  </si>
  <si>
    <t>西村 美里(２次・SV)</t>
  </si>
  <si>
    <t>大場　恵美(１次・OP)</t>
  </si>
  <si>
    <t>兼田　真由美(１次・OP)</t>
  </si>
  <si>
    <t>島　実加(１次・OP)</t>
  </si>
  <si>
    <t>問合せ(八木)</t>
  </si>
  <si>
    <t>問合せ(藤本)</t>
  </si>
  <si>
    <t>問合せ(穂満)</t>
  </si>
  <si>
    <t>田中　知奈(１次・OP)</t>
  </si>
  <si>
    <t>小野　史織(１次・OP)</t>
  </si>
  <si>
    <t>伊藤　由紀子(１次・OP)</t>
  </si>
  <si>
    <t>兼田　真由美(２次・SV)</t>
  </si>
  <si>
    <t>伊藤　由紀子(２次・SV)</t>
  </si>
  <si>
    <t>小林　千夏(２次・SV)</t>
  </si>
  <si>
    <t>ＯＰ</t>
  </si>
  <si>
    <t>OK</t>
  </si>
  <si>
    <t>ＯＰ確認中</t>
  </si>
  <si>
    <t>添付待ち</t>
  </si>
  <si>
    <t>NULL</t>
  </si>
  <si>
    <t>【給与手当】集計.xlsx</t>
  </si>
  <si>
    <t>ＳＶ確認中</t>
  </si>
  <si>
    <t>オペレータ保留</t>
  </si>
  <si>
    <t>確認待ち</t>
  </si>
  <si>
    <t>確認済</t>
  </si>
  <si>
    <t>保留中</t>
  </si>
  <si>
    <t>児童（認定）</t>
  </si>
  <si>
    <t>1,7</t>
  </si>
  <si>
    <t>児童（改定）</t>
  </si>
  <si>
    <t>申請受付</t>
  </si>
  <si>
    <t>7,3</t>
  </si>
  <si>
    <t>住民票待ち</t>
  </si>
  <si>
    <t>発信依頼中</t>
  </si>
  <si>
    <t>確認票回答待ち</t>
  </si>
  <si>
    <t>収入限度額以上</t>
  </si>
  <si>
    <t>減</t>
  </si>
  <si>
    <t>データ送付待ち</t>
  </si>
  <si>
    <t>扶養者の変更</t>
  </si>
  <si>
    <t>離婚</t>
  </si>
  <si>
    <t>増</t>
  </si>
  <si>
    <t>収入限度額以下</t>
  </si>
  <si>
    <t>本人の結婚</t>
  </si>
  <si>
    <t>雇用保険受給終了</t>
  </si>
  <si>
    <t>扶養親族の退職</t>
  </si>
  <si>
    <t>出生</t>
  </si>
  <si>
    <t>扶養親族の就職</t>
  </si>
  <si>
    <t>復職</t>
  </si>
  <si>
    <t>育休</t>
  </si>
  <si>
    <t>障害程度の変更</t>
  </si>
  <si>
    <t>別居</t>
  </si>
  <si>
    <t>税控除変更</t>
  </si>
  <si>
    <t>養子縁組</t>
  </si>
  <si>
    <t>①特別対応</t>
  </si>
  <si>
    <t>5,2</t>
  </si>
  <si>
    <t>②特別対応</t>
  </si>
  <si>
    <t>扶養親族の同別居変更</t>
  </si>
  <si>
    <t>5,7</t>
  </si>
  <si>
    <t>開業</t>
  </si>
  <si>
    <t>死亡</t>
  </si>
  <si>
    <t>扶養親族の離婚</t>
  </si>
  <si>
    <t>同居</t>
  </si>
  <si>
    <t>9940050601</t>
  </si>
  <si>
    <t>007677</t>
  </si>
  <si>
    <t>mika.shima</t>
  </si>
  <si>
    <t>C2010080</t>
  </si>
  <si>
    <t>00:07:18</t>
  </si>
  <si>
    <t>C2：その他業務関連作業</t>
  </si>
  <si>
    <t>08:28:45</t>
  </si>
  <si>
    <t>08:36:03</t>
  </si>
  <si>
    <t>00:00:00</t>
  </si>
  <si>
    <t>9940050601007677C2010080</t>
  </si>
  <si>
    <t>稼働記録_検索結果_出力データ_20261006_090910.xlsx</t>
  </si>
  <si>
    <t>C2010077</t>
  </si>
  <si>
    <t>00:11:02</t>
  </si>
  <si>
    <t>C2：業務マニュアル・周知事項等確認</t>
  </si>
  <si>
    <t>08:36:05</t>
  </si>
  <si>
    <t>08:47:07</t>
  </si>
  <si>
    <t>9940050601007677C2010077</t>
  </si>
  <si>
    <t>C1010052</t>
  </si>
  <si>
    <t>00:33:57</t>
  </si>
  <si>
    <t>C1：【増】出生</t>
  </si>
  <si>
    <t>08:47:12</t>
  </si>
  <si>
    <t>09:23:48</t>
  </si>
  <si>
    <t>00:02:39</t>
  </si>
  <si>
    <t>9940050601007677C1010052</t>
  </si>
  <si>
    <t>C2010044</t>
  </si>
  <si>
    <t>01:22:47</t>
  </si>
  <si>
    <t>C2：【受領作業】仕分け・コピー</t>
  </si>
  <si>
    <t>09:23:54</t>
  </si>
  <si>
    <t>10:46:41</t>
  </si>
  <si>
    <t>9940050601007677C2010044</t>
  </si>
  <si>
    <t>C2010045</t>
  </si>
  <si>
    <t>00:08:36</t>
  </si>
  <si>
    <t>C2：【受領作業】住居・給与の入力</t>
  </si>
  <si>
    <t>10:46:43</t>
  </si>
  <si>
    <t>10:55:19</t>
  </si>
  <si>
    <t>9940050601007677C2010045</t>
  </si>
  <si>
    <t>E2010014</t>
  </si>
  <si>
    <t>00:20:29</t>
  </si>
  <si>
    <t>E2：社内業務　ACN申請/Survey等</t>
  </si>
  <si>
    <t>10:55:23</t>
  </si>
  <si>
    <t>11:15:52</t>
  </si>
  <si>
    <t>9940050601007677E2010014</t>
  </si>
  <si>
    <t>C1010184</t>
  </si>
  <si>
    <t>00:34:52</t>
  </si>
  <si>
    <t>C1：【認定請求】所得照会前</t>
  </si>
  <si>
    <t>11:15:58</t>
  </si>
  <si>
    <t>11:50:50</t>
  </si>
  <si>
    <t>9940050601007677C1010184</t>
  </si>
  <si>
    <t>C1010129</t>
  </si>
  <si>
    <t>00:20:35</t>
  </si>
  <si>
    <t>C1：【減】その他</t>
  </si>
  <si>
    <t>11:50:57</t>
  </si>
  <si>
    <t>12:11:32</t>
  </si>
  <si>
    <t>9940050601007677C1010129</t>
  </si>
  <si>
    <t>D0010004</t>
  </si>
  <si>
    <t>00:45:40</t>
  </si>
  <si>
    <t>D：休憩時間</t>
  </si>
  <si>
    <t>12:11:35</t>
  </si>
  <si>
    <t>12:57:15</t>
  </si>
  <si>
    <t>9940050601007677D0010004</t>
  </si>
  <si>
    <t>C2010049</t>
  </si>
  <si>
    <t>01:30:34</t>
  </si>
  <si>
    <t>C2：【発送作業】扶養・児童</t>
  </si>
  <si>
    <t>12:57:20</t>
  </si>
  <si>
    <t>14:27:54</t>
  </si>
  <si>
    <t>9940050601007677C2010049</t>
  </si>
  <si>
    <t>00:28:34</t>
  </si>
  <si>
    <t>14:27:58</t>
  </si>
  <si>
    <t>14:56:32</t>
  </si>
  <si>
    <t>00:28:20</t>
  </si>
  <si>
    <t>14:56:35</t>
  </si>
  <si>
    <t>15:24:55</t>
  </si>
  <si>
    <t>C1010125</t>
  </si>
  <si>
    <t>00:15:03</t>
  </si>
  <si>
    <t>C1：【減】別居</t>
  </si>
  <si>
    <t>15:25:06</t>
  </si>
  <si>
    <t>15:40:09</t>
  </si>
  <si>
    <t>9940050601007677C1010125</t>
  </si>
  <si>
    <t>C1010186</t>
  </si>
  <si>
    <t>00:10:01</t>
  </si>
  <si>
    <t>C1：【額改定届・消滅届】</t>
  </si>
  <si>
    <t>15:40:12</t>
  </si>
  <si>
    <t>15:50:13</t>
  </si>
  <si>
    <t>9940050601007677C1010186</t>
  </si>
  <si>
    <t>00:14:22</t>
  </si>
  <si>
    <t>15:50:32</t>
  </si>
  <si>
    <t>16:04:54</t>
  </si>
  <si>
    <t>00:16:02</t>
  </si>
  <si>
    <t>16:05:00</t>
  </si>
  <si>
    <t>16:21:02</t>
  </si>
  <si>
    <t>00:08:39</t>
  </si>
  <si>
    <t>16:21:05</t>
  </si>
  <si>
    <t>16:29:44</t>
  </si>
  <si>
    <t>00:14:54</t>
  </si>
  <si>
    <t>16:29:46</t>
  </si>
  <si>
    <t>16:44:40</t>
  </si>
  <si>
    <t>C1010059</t>
  </si>
  <si>
    <t>00:38:22</t>
  </si>
  <si>
    <t>C1：【増】収入限度額以下</t>
  </si>
  <si>
    <t>16:44:46</t>
  </si>
  <si>
    <t>17:23:08</t>
  </si>
  <si>
    <t>9940050601007677C1010059</t>
  </si>
  <si>
    <t>C2010052</t>
  </si>
  <si>
    <t>00:14:01</t>
  </si>
  <si>
    <t>C2：【青封筒の準備・封入/頭紙印刷/封筒後処理】</t>
  </si>
  <si>
    <t>17:23:13</t>
  </si>
  <si>
    <t>17:37:14</t>
  </si>
  <si>
    <t>9940050601007677C2010052</t>
  </si>
  <si>
    <t>C2010079</t>
  </si>
  <si>
    <t>C2：業務関連ミーテイング</t>
  </si>
  <si>
    <t>09:00:28</t>
  </si>
  <si>
    <t>09:03:07</t>
  </si>
  <si>
    <t>9940050601007677C2010079</t>
  </si>
  <si>
    <t>C2010088</t>
  </si>
  <si>
    <t>00:46:23</t>
  </si>
  <si>
    <t>08:22:32</t>
  </si>
  <si>
    <t>09:11:49</t>
  </si>
  <si>
    <t>00:02:54</t>
  </si>
  <si>
    <t>9940050601007677C2010088</t>
  </si>
  <si>
    <t>C2010085</t>
  </si>
  <si>
    <t>00:24:05</t>
  </si>
  <si>
    <t>09:12:16</t>
  </si>
  <si>
    <t>09:36:21</t>
  </si>
  <si>
    <t>9940050601007677C2010085</t>
  </si>
  <si>
    <t>C1010041</t>
  </si>
  <si>
    <t>00:23:47</t>
  </si>
  <si>
    <t>C1：通勤届（バス含む・RPAなし）</t>
  </si>
  <si>
    <t>09:36:26</t>
  </si>
  <si>
    <t>10:00:13</t>
  </si>
  <si>
    <t>9940050601007677C1010041</t>
  </si>
  <si>
    <t>C1010039</t>
  </si>
  <si>
    <t>C1：通勤届（鉄道のみ・RPAなし）</t>
  </si>
  <si>
    <t>10:00:22</t>
  </si>
  <si>
    <t>10:14:23</t>
  </si>
  <si>
    <t>9940050601007677C1010039</t>
  </si>
  <si>
    <t>00:13:13</t>
  </si>
  <si>
    <t>10:15:05</t>
  </si>
  <si>
    <t>10:28:18</t>
  </si>
  <si>
    <t>00:32:09</t>
  </si>
  <si>
    <t>10:28:21</t>
  </si>
  <si>
    <t>11:00:30</t>
  </si>
  <si>
    <t>00:22:00</t>
  </si>
  <si>
    <t>11:00:46</t>
  </si>
  <si>
    <t>11:22:46</t>
  </si>
  <si>
    <t>00:03:53</t>
  </si>
  <si>
    <t>11:23:06</t>
  </si>
  <si>
    <t>11:26:59</t>
  </si>
  <si>
    <t>C1010044</t>
  </si>
  <si>
    <t>00:15:49</t>
  </si>
  <si>
    <t>C1：通勤届（徒歩のみ）</t>
  </si>
  <si>
    <t>11:27:02</t>
  </si>
  <si>
    <t>11:42:51</t>
  </si>
  <si>
    <t>9940050601007677C1010044</t>
  </si>
  <si>
    <t>D0010006</t>
  </si>
  <si>
    <t>00:05:33</t>
  </si>
  <si>
    <t>11:42:55</t>
  </si>
  <si>
    <t>11:48:28</t>
  </si>
  <si>
    <t>9940050601007677D0010006</t>
  </si>
  <si>
    <t>00:29:18</t>
  </si>
  <si>
    <t>11:48:35</t>
  </si>
  <si>
    <t>12:17:53</t>
  </si>
  <si>
    <t>00:37:46</t>
  </si>
  <si>
    <t>12:18:03</t>
  </si>
  <si>
    <t>12:55:49</t>
  </si>
  <si>
    <t>C2010062</t>
  </si>
  <si>
    <t>00:48:07</t>
  </si>
  <si>
    <t>12:55:55</t>
  </si>
  <si>
    <t>13:44:02</t>
  </si>
  <si>
    <t>9940050601007677C2010062</t>
  </si>
  <si>
    <t>C2010063</t>
  </si>
  <si>
    <t>00:26:02</t>
  </si>
  <si>
    <t>13:44:10</t>
  </si>
  <si>
    <t>14:10:12</t>
  </si>
  <si>
    <t>9940050601007677C2010063</t>
  </si>
  <si>
    <t>C2010064</t>
  </si>
  <si>
    <t>00:30:01</t>
  </si>
  <si>
    <t>C2：【受領作業】扶養・児童の入力</t>
  </si>
  <si>
    <t>14:10:16</t>
  </si>
  <si>
    <t>14:40:17</t>
  </si>
  <si>
    <t>9940050601007677C2010064</t>
  </si>
  <si>
    <t>00:26:01</t>
  </si>
  <si>
    <t>14:40:23</t>
  </si>
  <si>
    <t>15:06:24</t>
  </si>
  <si>
    <t>00:40:42</t>
  </si>
  <si>
    <t>15:07:24</t>
  </si>
  <si>
    <t>15:48:06</t>
  </si>
  <si>
    <t>00:20:41</t>
  </si>
  <si>
    <t>15:48:08</t>
  </si>
  <si>
    <t>16:08:49</t>
  </si>
  <si>
    <t>00:36:56</t>
  </si>
  <si>
    <t>16:08:51</t>
  </si>
  <si>
    <t>16:45:47</t>
  </si>
  <si>
    <t>00:12:26</t>
  </si>
  <si>
    <t>16:45:58</t>
  </si>
  <si>
    <t>16:58:24</t>
  </si>
  <si>
    <t>00:28:24</t>
  </si>
  <si>
    <t>16:58:34</t>
  </si>
  <si>
    <t>17:38:45</t>
  </si>
  <si>
    <t>00:11:47</t>
  </si>
  <si>
    <t>C2010087</t>
  </si>
  <si>
    <t>09:00:43</t>
  </si>
  <si>
    <t>09:03:37</t>
  </si>
  <si>
    <t>9940050601007677C2010087</t>
  </si>
  <si>
    <t>C2010070</t>
  </si>
  <si>
    <t>17:11:01</t>
  </si>
  <si>
    <t>17:22:48</t>
  </si>
  <si>
    <t>9940050601007677C2010070</t>
  </si>
  <si>
    <t>C2010084</t>
  </si>
  <si>
    <t>00:28:19</t>
  </si>
  <si>
    <t>08:25:32</t>
  </si>
  <si>
    <t>08:53:51</t>
  </si>
  <si>
    <t>9940050601007677C2010084</t>
  </si>
  <si>
    <t>C1010164</t>
  </si>
  <si>
    <t>01:33:04</t>
  </si>
  <si>
    <t>C1：【配同/世帯主変更/住居表示】</t>
  </si>
  <si>
    <t>08:54:18</t>
  </si>
  <si>
    <t>10:34:18</t>
  </si>
  <si>
    <t>00:09:18</t>
  </si>
  <si>
    <t>00:06:56</t>
  </si>
  <si>
    <t>9940050601007677C1010164</t>
  </si>
  <si>
    <t>C1010160</t>
  </si>
  <si>
    <t>00:39:59</t>
  </si>
  <si>
    <t>C1：【転居】非支給</t>
  </si>
  <si>
    <t>10:34:22</t>
  </si>
  <si>
    <t>11:14:21</t>
  </si>
  <si>
    <t>00:10:00</t>
  </si>
  <si>
    <t>9940050601007677C1010160</t>
  </si>
  <si>
    <t>C1010161</t>
  </si>
  <si>
    <t>00:06:15</t>
  </si>
  <si>
    <t>C1：【転居】名義人・扶養親族が名義人</t>
  </si>
  <si>
    <t>11:14:23</t>
  </si>
  <si>
    <t>11:20:38</t>
  </si>
  <si>
    <t>9940050601007677C1010161</t>
  </si>
  <si>
    <t>D0010005</t>
  </si>
  <si>
    <t>00:09:31</t>
  </si>
  <si>
    <t>11:20:40</t>
  </si>
  <si>
    <t>11:30:11</t>
  </si>
  <si>
    <t>9940050601007677D0010005</t>
  </si>
  <si>
    <t>C1010162</t>
  </si>
  <si>
    <t>00:25:19</t>
  </si>
  <si>
    <t>C1：【転居】実質家賃</t>
  </si>
  <si>
    <t>11:30:19</t>
  </si>
  <si>
    <t>11:55:38</t>
  </si>
  <si>
    <t>9940050601007677C1010162</t>
  </si>
  <si>
    <t>00:14:09</t>
  </si>
  <si>
    <t>11:55:40</t>
  </si>
  <si>
    <t>12:09:49</t>
  </si>
  <si>
    <t>00:46:31</t>
  </si>
  <si>
    <t>12:09:54</t>
  </si>
  <si>
    <t>12:56:25</t>
  </si>
  <si>
    <t>C2010053</t>
  </si>
  <si>
    <t>01:14:28</t>
  </si>
  <si>
    <t>12:56:28</t>
  </si>
  <si>
    <t>14:10:56</t>
  </si>
  <si>
    <t>9940050601007677C2010053</t>
  </si>
  <si>
    <t>C2010054</t>
  </si>
  <si>
    <t>00:39:35</t>
  </si>
  <si>
    <t>14:10:58</t>
  </si>
  <si>
    <t>14:50:33</t>
  </si>
  <si>
    <t>9940050601007677C2010054</t>
  </si>
  <si>
    <t>00:05:56</t>
  </si>
  <si>
    <t>14:50:40</t>
  </si>
  <si>
    <t>14:56:36</t>
  </si>
  <si>
    <t>00:03:45</t>
  </si>
  <si>
    <t>14:56:38</t>
  </si>
  <si>
    <t>15:00:23</t>
  </si>
  <si>
    <t>15:00:27</t>
  </si>
  <si>
    <t>15:28:46</t>
  </si>
  <si>
    <t>00:09:13</t>
  </si>
  <si>
    <t>15:28:55</t>
  </si>
  <si>
    <t>15:38:08</t>
  </si>
  <si>
    <t>00:28:22</t>
  </si>
  <si>
    <t>15:38:17</t>
  </si>
  <si>
    <t>16:06:39</t>
  </si>
  <si>
    <t>00:09:27</t>
  </si>
  <si>
    <t>00:48:33</t>
  </si>
  <si>
    <t>16:06:43</t>
  </si>
  <si>
    <t>16:55:16</t>
  </si>
  <si>
    <t>00:16:11</t>
  </si>
  <si>
    <t>00:04:41</t>
  </si>
  <si>
    <t>16:55:23</t>
  </si>
  <si>
    <t>17:00:04</t>
  </si>
  <si>
    <t>00:01:14</t>
  </si>
  <si>
    <t>17:00:06</t>
  </si>
  <si>
    <t>17:01:20</t>
  </si>
  <si>
    <t>00:04:50</t>
  </si>
  <si>
    <t>17:01:23</t>
  </si>
  <si>
    <t>17:06:13</t>
  </si>
  <si>
    <t>C2010061</t>
  </si>
  <si>
    <t>00:25:51</t>
  </si>
  <si>
    <t>17:06:16</t>
  </si>
  <si>
    <t>17:32:07</t>
  </si>
  <si>
    <t>9940050601007677C2010061</t>
  </si>
  <si>
    <t>00:01:16</t>
  </si>
  <si>
    <t>17:32:12</t>
  </si>
  <si>
    <t>17:33:28</t>
  </si>
  <si>
    <t>C2010083</t>
  </si>
  <si>
    <t>09:00:18</t>
  </si>
  <si>
    <t>09:07:14</t>
  </si>
  <si>
    <t>9940050601007677C2010083</t>
  </si>
  <si>
    <t>00:21:21</t>
  </si>
  <si>
    <t>08:26:36</t>
  </si>
  <si>
    <t>08:47:57</t>
  </si>
  <si>
    <t>00:12:30</t>
  </si>
  <si>
    <t>08:48:12</t>
  </si>
  <si>
    <t>09:00:42</t>
  </si>
  <si>
    <t>00:05:25</t>
  </si>
  <si>
    <t>09:06:08</t>
  </si>
  <si>
    <t>00:07:07</t>
  </si>
  <si>
    <t>09:06:10</t>
  </si>
  <si>
    <t>09:13:17</t>
  </si>
  <si>
    <t>C1010038</t>
  </si>
  <si>
    <t>00:20:59</t>
  </si>
  <si>
    <t>C1：通勤届（鉄道のみ・RPAあり）</t>
  </si>
  <si>
    <t>09:15:43</t>
  </si>
  <si>
    <t>09:36:42</t>
  </si>
  <si>
    <t>9940050601007677C1010038</t>
  </si>
  <si>
    <t>00:29:17</t>
  </si>
  <si>
    <t>09:36:44</t>
  </si>
  <si>
    <t>10:06:01</t>
  </si>
  <si>
    <t>00:11:14</t>
  </si>
  <si>
    <t>10:06:05</t>
  </si>
  <si>
    <t>10:17:19</t>
  </si>
  <si>
    <t>00:17:37</t>
  </si>
  <si>
    <t>10:17:30</t>
  </si>
  <si>
    <t>10:35:07</t>
  </si>
  <si>
    <t>00:14:28</t>
  </si>
  <si>
    <t>10:35:09</t>
  </si>
  <si>
    <t>10:49:37</t>
  </si>
  <si>
    <t>00:15:53</t>
  </si>
  <si>
    <t>10:49:38</t>
  </si>
  <si>
    <t>11:05:31</t>
  </si>
  <si>
    <t>00:04:06</t>
  </si>
  <si>
    <t>11:05:34</t>
  </si>
  <si>
    <t>11:09:40</t>
  </si>
  <si>
    <t>C1010043</t>
  </si>
  <si>
    <t>00:44:51</t>
  </si>
  <si>
    <t>C1：通勤届（交通用具＋交通機関）</t>
  </si>
  <si>
    <t>11:09:44</t>
  </si>
  <si>
    <t>11:54:35</t>
  </si>
  <si>
    <t>9940050601007677C1010043</t>
  </si>
  <si>
    <t>00:06:49</t>
  </si>
  <si>
    <t>11:54:38</t>
  </si>
  <si>
    <t>12:01:27</t>
  </si>
  <si>
    <t>00:54:18</t>
  </si>
  <si>
    <t>12:01:41</t>
  </si>
  <si>
    <t>12:55:59</t>
  </si>
  <si>
    <t>01:04:07</t>
  </si>
  <si>
    <t>12:56:03</t>
  </si>
  <si>
    <t>14:00:10</t>
  </si>
  <si>
    <t>00:34:37</t>
  </si>
  <si>
    <t>14:00:12</t>
  </si>
  <si>
    <t>14:34:49</t>
  </si>
  <si>
    <t>00:13:23</t>
  </si>
  <si>
    <t>14:34:52</t>
  </si>
  <si>
    <t>14:48:15</t>
  </si>
  <si>
    <t>00:13:12</t>
  </si>
  <si>
    <t>14:48:17</t>
  </si>
  <si>
    <t>15:01:29</t>
  </si>
  <si>
    <t>00:11:23</t>
  </si>
  <si>
    <t>15:01:33</t>
  </si>
  <si>
    <t>15:12:56</t>
  </si>
  <si>
    <t>00:20:10</t>
  </si>
  <si>
    <t>15:12:58</t>
  </si>
  <si>
    <t>15:33:08</t>
  </si>
  <si>
    <t>00:23:44</t>
  </si>
  <si>
    <t>15:33:10</t>
  </si>
  <si>
    <t>15:56:54</t>
  </si>
  <si>
    <t>00:31:34</t>
  </si>
  <si>
    <t>15:56:56</t>
  </si>
  <si>
    <t>16:28:30</t>
  </si>
  <si>
    <t>00:13:22</t>
  </si>
  <si>
    <t>16:28:32</t>
  </si>
  <si>
    <t>16:41:54</t>
  </si>
  <si>
    <t>00:18:16</t>
  </si>
  <si>
    <t>16:41:57</t>
  </si>
  <si>
    <t>17:00:13</t>
  </si>
  <si>
    <t>00:13:00</t>
  </si>
  <si>
    <t>17:00:17</t>
  </si>
  <si>
    <t>17:13:17</t>
  </si>
  <si>
    <t>00:15:43</t>
  </si>
  <si>
    <t>17:13:23</t>
  </si>
  <si>
    <t>17:29:06</t>
  </si>
  <si>
    <t>00:04:31</t>
  </si>
  <si>
    <t>17:29:14</t>
  </si>
  <si>
    <t>17:33:45</t>
  </si>
  <si>
    <t>00:47:23</t>
  </si>
  <si>
    <t>08:26:04</t>
  </si>
  <si>
    <t>09:16:13</t>
  </si>
  <si>
    <t>00:02:46</t>
  </si>
  <si>
    <t>01:04:06</t>
  </si>
  <si>
    <t>09:17:10</t>
  </si>
  <si>
    <t>10:21:16</t>
  </si>
  <si>
    <t>00:18:07</t>
  </si>
  <si>
    <t>10:21:24</t>
  </si>
  <si>
    <t>10:39:31</t>
  </si>
  <si>
    <t>C1010121</t>
  </si>
  <si>
    <t>00:13:03</t>
  </si>
  <si>
    <t>C1：【減】扶養者の変更</t>
  </si>
  <si>
    <t>10:39:37</t>
  </si>
  <si>
    <t>10:52:40</t>
  </si>
  <si>
    <t>9940050601007677C1010121</t>
  </si>
  <si>
    <t>C1010122</t>
  </si>
  <si>
    <t>00:12:55</t>
  </si>
  <si>
    <t>C1：【減】収入限度額以上</t>
  </si>
  <si>
    <t>10:52:43</t>
  </si>
  <si>
    <t>11:05:38</t>
  </si>
  <si>
    <t>9940050601007677C1010122</t>
  </si>
  <si>
    <t>00:06:04</t>
  </si>
  <si>
    <t>11:05:40</t>
  </si>
  <si>
    <t>11:11:44</t>
  </si>
  <si>
    <t>C1010053</t>
  </si>
  <si>
    <t>00:54:01</t>
  </si>
  <si>
    <t>C1：【増】扶養親族の退職</t>
  </si>
  <si>
    <t>11:11:51</t>
  </si>
  <si>
    <t>12:05:52</t>
  </si>
  <si>
    <t>9940050601007677C1010053</t>
  </si>
  <si>
    <t>00:49:36</t>
  </si>
  <si>
    <t>12:05:55</t>
  </si>
  <si>
    <t>12:55:31</t>
  </si>
  <si>
    <t>02:01:14</t>
  </si>
  <si>
    <t>12:55:34</t>
  </si>
  <si>
    <t>14:56:48</t>
  </si>
  <si>
    <t>C2010046</t>
  </si>
  <si>
    <t>01:11:15</t>
  </si>
  <si>
    <t>14:56:50</t>
  </si>
  <si>
    <t>16:08:05</t>
  </si>
  <si>
    <t>9940050601007677C2010046</t>
  </si>
  <si>
    <t>C2010048</t>
  </si>
  <si>
    <t>00:18:04</t>
  </si>
  <si>
    <t>C2：【発送作業】住居・給与</t>
  </si>
  <si>
    <t>16:08:10</t>
  </si>
  <si>
    <t>16:26:14</t>
  </si>
  <si>
    <t>9940050601007677C2010048</t>
  </si>
  <si>
    <t>00:02:03</t>
  </si>
  <si>
    <t>16:26:21</t>
  </si>
  <si>
    <t>16:28:24</t>
  </si>
  <si>
    <t>00:10:51</t>
  </si>
  <si>
    <t>16:28:29</t>
  </si>
  <si>
    <t>16:39:20</t>
  </si>
  <si>
    <t>00:11:10</t>
  </si>
  <si>
    <t>16:39:23</t>
  </si>
  <si>
    <t>16:50:33</t>
  </si>
  <si>
    <t>00:08:33</t>
  </si>
  <si>
    <t>16:50:40</t>
  </si>
  <si>
    <t>16:59:13</t>
  </si>
  <si>
    <t>00:39:41</t>
  </si>
  <si>
    <t>16:59:17</t>
  </si>
  <si>
    <t>17:38:58</t>
  </si>
  <si>
    <t>09:00:21</t>
  </si>
  <si>
    <t>00:16:42</t>
  </si>
  <si>
    <t>08:26:34</t>
  </si>
  <si>
    <t>08:43:16</t>
  </si>
  <si>
    <t>00:27:23</t>
  </si>
  <si>
    <t>08:43:39</t>
  </si>
  <si>
    <t>09:11:02</t>
  </si>
  <si>
    <t>00:08:58</t>
  </si>
  <si>
    <t>09:11:06</t>
  </si>
  <si>
    <t>09:20:04</t>
  </si>
  <si>
    <t>00:09:01</t>
  </si>
  <si>
    <t>09:20:07</t>
  </si>
  <si>
    <t>09:29:08</t>
  </si>
  <si>
    <t>01:47:38</t>
  </si>
  <si>
    <t>09:29:51</t>
  </si>
  <si>
    <t>11:21:17</t>
  </si>
  <si>
    <t>00:21:32</t>
  </si>
  <si>
    <t>00:03:48</t>
  </si>
  <si>
    <t>00:54:24</t>
  </si>
  <si>
    <t>11:21:24</t>
  </si>
  <si>
    <t>12:15:48</t>
  </si>
  <si>
    <t>00:39:45</t>
  </si>
  <si>
    <t>12:15:52</t>
  </si>
  <si>
    <t>12:55:37</t>
  </si>
  <si>
    <t>01:37:44</t>
  </si>
  <si>
    <t>12:55:41</t>
  </si>
  <si>
    <t>14:33:25</t>
  </si>
  <si>
    <t>14:33:27</t>
  </si>
  <si>
    <t>15:01:46</t>
  </si>
  <si>
    <t>00:33:52</t>
  </si>
  <si>
    <t>15:01:50</t>
  </si>
  <si>
    <t>15:35:42</t>
  </si>
  <si>
    <t>01:00:18</t>
  </si>
  <si>
    <t>15:35:49</t>
  </si>
  <si>
    <t>16:36:07</t>
  </si>
  <si>
    <t>00:47:49</t>
  </si>
  <si>
    <t>16:36:10</t>
  </si>
  <si>
    <t>17:23:59</t>
  </si>
  <si>
    <t>00:23:55</t>
  </si>
  <si>
    <t>00:09:44</t>
  </si>
  <si>
    <t>17:24:29</t>
  </si>
  <si>
    <t>17:34:13</t>
  </si>
  <si>
    <t>10:04:21</t>
  </si>
  <si>
    <t>10:08:09</t>
  </si>
  <si>
    <t>00:21:49</t>
  </si>
  <si>
    <t>08:25:17</t>
  </si>
  <si>
    <t>08:47:06</t>
  </si>
  <si>
    <t>C1010068</t>
  </si>
  <si>
    <t>00:19:55</t>
  </si>
  <si>
    <t>C1：【増】その他</t>
  </si>
  <si>
    <t>08:47:48</t>
  </si>
  <si>
    <t>09:10:48</t>
  </si>
  <si>
    <t>00:03:05</t>
  </si>
  <si>
    <t>9940050601007677C1010068</t>
  </si>
  <si>
    <t>00:18:20</t>
  </si>
  <si>
    <t>09:10:51</t>
  </si>
  <si>
    <t>09:29:11</t>
  </si>
  <si>
    <t>00:08:19</t>
  </si>
  <si>
    <t>09:29:17</t>
  </si>
  <si>
    <t>09:37:36</t>
  </si>
  <si>
    <t>C1010058</t>
  </si>
  <si>
    <t>00:20:44</t>
  </si>
  <si>
    <t>C1：【増】扶養者の変更</t>
  </si>
  <si>
    <t>09:37:50</t>
  </si>
  <si>
    <t>09:58:34</t>
  </si>
  <si>
    <t>9940050601007677C1010058</t>
  </si>
  <si>
    <t>00:04:51</t>
  </si>
  <si>
    <t>09:58:45</t>
  </si>
  <si>
    <t>10:03:36</t>
  </si>
  <si>
    <t>00:21:24</t>
  </si>
  <si>
    <t>10:03:43</t>
  </si>
  <si>
    <t>10:25:07</t>
  </si>
  <si>
    <t>00:24:14</t>
  </si>
  <si>
    <t>10:25:09</t>
  </si>
  <si>
    <t>10:49:23</t>
  </si>
  <si>
    <t>00:21:16</t>
  </si>
  <si>
    <t>10:49:35</t>
  </si>
  <si>
    <t>11:10:51</t>
  </si>
  <si>
    <t>00:37:01</t>
  </si>
  <si>
    <t>11:10:57</t>
  </si>
  <si>
    <t>11:47:58</t>
  </si>
  <si>
    <t>00:05:02</t>
  </si>
  <si>
    <t>11:48:38</t>
  </si>
  <si>
    <t>11:53:40</t>
  </si>
  <si>
    <t>00:17:10</t>
  </si>
  <si>
    <t>11:53:45</t>
  </si>
  <si>
    <t>12:10:55</t>
  </si>
  <si>
    <t>00:03:19</t>
  </si>
  <si>
    <t>12:11:03</t>
  </si>
  <si>
    <t>12:14:22</t>
  </si>
  <si>
    <t>00:42:06</t>
  </si>
  <si>
    <t>12:14:25</t>
  </si>
  <si>
    <t>12:56:31</t>
  </si>
  <si>
    <t>01:08:40</t>
  </si>
  <si>
    <t>12:56:36</t>
  </si>
  <si>
    <t>14:05:16</t>
  </si>
  <si>
    <t>00:16:01</t>
  </si>
  <si>
    <t>14:05:23</t>
  </si>
  <si>
    <t>14:21:24</t>
  </si>
  <si>
    <t>01:23:19</t>
  </si>
  <si>
    <t>14:21:50</t>
  </si>
  <si>
    <t>15:45:09</t>
  </si>
  <si>
    <t>00:16:40</t>
  </si>
  <si>
    <t>00:56:47</t>
  </si>
  <si>
    <t>15:45:14</t>
  </si>
  <si>
    <t>16:42:01</t>
  </si>
  <si>
    <t>00:18:56</t>
  </si>
  <si>
    <t>C1010056</t>
  </si>
  <si>
    <t>00:21:26</t>
  </si>
  <si>
    <t>C1：【増】雇用保険受給終了</t>
  </si>
  <si>
    <t>16:42:07</t>
  </si>
  <si>
    <t>17:03:33</t>
  </si>
  <si>
    <t>9940050601007677C1010056</t>
  </si>
  <si>
    <t>00:27:09</t>
  </si>
  <si>
    <t>17:03:40</t>
  </si>
  <si>
    <t>17:30:49</t>
  </si>
  <si>
    <t>09:00:17</t>
  </si>
  <si>
    <t>09:03:22</t>
  </si>
  <si>
    <t>00:17:02</t>
  </si>
  <si>
    <t>08:26:06</t>
  </si>
  <si>
    <t>08:43:08</t>
  </si>
  <si>
    <t>E2010022</t>
  </si>
  <si>
    <t>00:43:22</t>
  </si>
  <si>
    <t>08:43:26</t>
  </si>
  <si>
    <t>09:33:19</t>
  </si>
  <si>
    <t>00:06:31</t>
  </si>
  <si>
    <t>9940050601007677E2010022</t>
  </si>
  <si>
    <t>C1010042</t>
  </si>
  <si>
    <t>00:37:57</t>
  </si>
  <si>
    <t>C1：通勤届（交通用具のみ）</t>
  </si>
  <si>
    <t>09:33:27</t>
  </si>
  <si>
    <t>10:11:24</t>
  </si>
  <si>
    <t>00:18:59</t>
  </si>
  <si>
    <t>9940050601007677C1010042</t>
  </si>
  <si>
    <t>10:11:31</t>
  </si>
  <si>
    <t>10:16:02</t>
  </si>
  <si>
    <t>00:55:37</t>
  </si>
  <si>
    <t>10:16:06</t>
  </si>
  <si>
    <t>11:11:43</t>
  </si>
  <si>
    <t>00:18:32</t>
  </si>
  <si>
    <t>11:12:03</t>
  </si>
  <si>
    <t>11:20:36</t>
  </si>
  <si>
    <t>00:20:02</t>
  </si>
  <si>
    <t>11:20:42</t>
  </si>
  <si>
    <t>11:40:44</t>
  </si>
  <si>
    <t>00:03:21</t>
  </si>
  <si>
    <t>11:41:22</t>
  </si>
  <si>
    <t>11:44:43</t>
  </si>
  <si>
    <t>00:15:41</t>
  </si>
  <si>
    <t>11:44:46</t>
  </si>
  <si>
    <t>12:00:27</t>
  </si>
  <si>
    <t>00:04:39</t>
  </si>
  <si>
    <t>12:00:40</t>
  </si>
  <si>
    <t>12:05:19</t>
  </si>
  <si>
    <t>00:50:33</t>
  </si>
  <si>
    <t>12:05:21</t>
  </si>
  <si>
    <t>12:55:54</t>
  </si>
  <si>
    <t>13:10:00</t>
  </si>
  <si>
    <t>00:12:14</t>
  </si>
  <si>
    <t>13:10:40</t>
  </si>
  <si>
    <t>13:22:54</t>
  </si>
  <si>
    <t>00:54:57</t>
  </si>
  <si>
    <t>13:22:58</t>
  </si>
  <si>
    <t>14:17:55</t>
  </si>
  <si>
    <t>00:27:28</t>
  </si>
  <si>
    <t>00:44:16</t>
  </si>
  <si>
    <t>14:18:00</t>
  </si>
  <si>
    <t>15:02:16</t>
  </si>
  <si>
    <t>00:23:15</t>
  </si>
  <si>
    <t>15:02:20</t>
  </si>
  <si>
    <t>15:25:35</t>
  </si>
  <si>
    <t>00:27:58</t>
  </si>
  <si>
    <t>15:25:37</t>
  </si>
  <si>
    <t>15:53:35</t>
  </si>
  <si>
    <t>00:04:43</t>
  </si>
  <si>
    <t>15:53:42</t>
  </si>
  <si>
    <t>15:58:25</t>
  </si>
  <si>
    <t>00:10:56</t>
  </si>
  <si>
    <t>15:58:28</t>
  </si>
  <si>
    <t>16:09:24</t>
  </si>
  <si>
    <t>00:18:37</t>
  </si>
  <si>
    <t>16:09:27</t>
  </si>
  <si>
    <t>16:28:04</t>
  </si>
  <si>
    <t>00:14:32</t>
  </si>
  <si>
    <t>16:28:07</t>
  </si>
  <si>
    <t>16:42:39</t>
  </si>
  <si>
    <t>00:21:01</t>
  </si>
  <si>
    <t>16:42:40</t>
  </si>
  <si>
    <t>17:03:41</t>
  </si>
  <si>
    <t>00:14:21</t>
  </si>
  <si>
    <t>17:03:43</t>
  </si>
  <si>
    <t>17:18:04</t>
  </si>
  <si>
    <t>17:18:11</t>
  </si>
  <si>
    <t>17:50:20</t>
  </si>
  <si>
    <t>09:00:36</t>
  </si>
  <si>
    <t>09:07:07</t>
  </si>
  <si>
    <t>00:32:37</t>
  </si>
  <si>
    <t>08:27:43</t>
  </si>
  <si>
    <t>09:00:20</t>
  </si>
  <si>
    <t>00:06:30</t>
  </si>
  <si>
    <t>09:00:22</t>
  </si>
  <si>
    <t>09:06:52</t>
  </si>
  <si>
    <t>00:37:17</t>
  </si>
  <si>
    <t>09:07:13</t>
  </si>
  <si>
    <t>09:44:30</t>
  </si>
  <si>
    <t>01:21:26</t>
  </si>
  <si>
    <t>09:44:39</t>
  </si>
  <si>
    <t>11:10:38</t>
  </si>
  <si>
    <t>00:10:11</t>
  </si>
  <si>
    <t>00:04:33</t>
  </si>
  <si>
    <t>00:08:42</t>
  </si>
  <si>
    <t>11:10:43</t>
  </si>
  <si>
    <t>11:19:25</t>
  </si>
  <si>
    <t>00:35:35</t>
  </si>
  <si>
    <t>11:19:36</t>
  </si>
  <si>
    <t>11:55:11</t>
  </si>
  <si>
    <t>00:17:48</t>
  </si>
  <si>
    <t>00:09:02</t>
  </si>
  <si>
    <t>11:55:14</t>
  </si>
  <si>
    <t>12:04:16</t>
  </si>
  <si>
    <t>00:51:20</t>
  </si>
  <si>
    <t>12:04:19</t>
  </si>
  <si>
    <t>12:55:39</t>
  </si>
  <si>
    <t>01:19:44</t>
  </si>
  <si>
    <t>12:55:42</t>
  </si>
  <si>
    <t>14:15:26</t>
  </si>
  <si>
    <t>14:15:30</t>
  </si>
  <si>
    <t>14:34:26</t>
  </si>
  <si>
    <t>01:13:46</t>
  </si>
  <si>
    <t>14:34:30</t>
  </si>
  <si>
    <t>15:48:16</t>
  </si>
  <si>
    <t>00:42:49</t>
  </si>
  <si>
    <t>15:48:25</t>
  </si>
  <si>
    <t>16:31:14</t>
  </si>
  <si>
    <t>00:04:01</t>
  </si>
  <si>
    <t>16:31:19</t>
  </si>
  <si>
    <t>16:35:20</t>
  </si>
  <si>
    <t>00:33:33</t>
  </si>
  <si>
    <t>16:35:27</t>
  </si>
  <si>
    <t>17:09:00</t>
  </si>
  <si>
    <t>00:01:42</t>
  </si>
  <si>
    <t>17:09:03</t>
  </si>
  <si>
    <t>17:10:45</t>
  </si>
  <si>
    <t>00:04:11</t>
  </si>
  <si>
    <t>17:10:47</t>
  </si>
  <si>
    <t>17:14:58</t>
  </si>
  <si>
    <t>00:15:59</t>
  </si>
  <si>
    <t>17:15:02</t>
  </si>
  <si>
    <t>17:31:01</t>
  </si>
  <si>
    <t>10:05:39</t>
  </si>
  <si>
    <t>10:10:12</t>
  </si>
  <si>
    <t>00:29:50</t>
  </si>
  <si>
    <t>08:30:59</t>
  </si>
  <si>
    <t>09:00:49</t>
  </si>
  <si>
    <t>00:00:02</t>
  </si>
  <si>
    <t>09:01:08</t>
  </si>
  <si>
    <t>09:01:10</t>
  </si>
  <si>
    <t>01:03:58</t>
  </si>
  <si>
    <t>09:01:14</t>
  </si>
  <si>
    <t>10:05:12</t>
  </si>
  <si>
    <t>C1010046</t>
  </si>
  <si>
    <t>00:17:55</t>
  </si>
  <si>
    <t>10:06:32</t>
  </si>
  <si>
    <t>10:24:27</t>
  </si>
  <si>
    <t>9940050601007677C1010046</t>
  </si>
  <si>
    <t>00:04:21</t>
  </si>
  <si>
    <t>10:24:44</t>
  </si>
  <si>
    <t>10:29:05</t>
  </si>
  <si>
    <t>00:17:40</t>
  </si>
  <si>
    <t>10:29:16</t>
  </si>
  <si>
    <t>10:46:56</t>
  </si>
  <si>
    <t>00:23:25</t>
  </si>
  <si>
    <t>10:47:11</t>
  </si>
  <si>
    <t>11:10:36</t>
  </si>
  <si>
    <t>C1010045</t>
  </si>
  <si>
    <t>00:22:11</t>
  </si>
  <si>
    <t>11:10:39</t>
  </si>
  <si>
    <t>11:32:50</t>
  </si>
  <si>
    <t>9940050601007677C1010045</t>
  </si>
  <si>
    <t>D0010008</t>
  </si>
  <si>
    <t>00:08:50</t>
  </si>
  <si>
    <t>11:33:00</t>
  </si>
  <si>
    <t>11:41:50</t>
  </si>
  <si>
    <t>9940050601007677D0010008</t>
  </si>
  <si>
    <t>C1010047</t>
  </si>
  <si>
    <t>00:20:20</t>
  </si>
  <si>
    <t>C1：通勤届（バス含む・RPAあり）</t>
  </si>
  <si>
    <t>11:42:01</t>
  </si>
  <si>
    <t>12:02:21</t>
  </si>
  <si>
    <t>9940050601007677C1010047</t>
  </si>
  <si>
    <t>00:53:23</t>
  </si>
  <si>
    <t>12:02:23</t>
  </si>
  <si>
    <t>12:55:46</t>
  </si>
  <si>
    <t>00:58:06</t>
  </si>
  <si>
    <t>12:55:58</t>
  </si>
  <si>
    <t>13:54:04</t>
  </si>
  <si>
    <t>01:16:31</t>
  </si>
  <si>
    <t>13:54:06</t>
  </si>
  <si>
    <t>15:10:37</t>
  </si>
  <si>
    <t>C1010048</t>
  </si>
  <si>
    <t>00:55:31</t>
  </si>
  <si>
    <t>15:10:58</t>
  </si>
  <si>
    <t>16:06:29</t>
  </si>
  <si>
    <t>9940050601007677C1010048</t>
  </si>
  <si>
    <t>00:47:54</t>
  </si>
  <si>
    <t>16:06:31</t>
  </si>
  <si>
    <t>16:54:25</t>
  </si>
  <si>
    <t>00:08:14</t>
  </si>
  <si>
    <t>16:54:28</t>
  </si>
  <si>
    <t>17:02:42</t>
  </si>
  <si>
    <t>00:34:13</t>
  </si>
  <si>
    <t>17:02:53</t>
  </si>
  <si>
    <t>17:37:06</t>
  </si>
  <si>
    <t>00:18:34</t>
  </si>
  <si>
    <t>08:28:50</t>
  </si>
  <si>
    <t>08:47:24</t>
  </si>
  <si>
    <t>00:43:47</t>
  </si>
  <si>
    <t>08:47:53</t>
  </si>
  <si>
    <t>09:31:57</t>
  </si>
  <si>
    <t>00:08:45</t>
  </si>
  <si>
    <t>00:00:17</t>
  </si>
  <si>
    <t>00:06:55</t>
  </si>
  <si>
    <t>09:32:00</t>
  </si>
  <si>
    <t>09:38:55</t>
  </si>
  <si>
    <t>01:26:33</t>
  </si>
  <si>
    <t>09:39:00</t>
  </si>
  <si>
    <t>11:05:33</t>
  </si>
  <si>
    <t>00:17:19</t>
  </si>
  <si>
    <t>00:17:54</t>
  </si>
  <si>
    <t>11:05:46</t>
  </si>
  <si>
    <t>11:23:40</t>
  </si>
  <si>
    <t>00:29:16</t>
  </si>
  <si>
    <t>11:23:46</t>
  </si>
  <si>
    <t>11:53:02</t>
  </si>
  <si>
    <t>00:14:38</t>
  </si>
  <si>
    <t>00:06:50</t>
  </si>
  <si>
    <t>11:53:06</t>
  </si>
  <si>
    <t>11:59:56</t>
  </si>
  <si>
    <t>00:04:13</t>
  </si>
  <si>
    <t>11:59:57</t>
  </si>
  <si>
    <t>12:04:10</t>
  </si>
  <si>
    <t>00:51:10</t>
  </si>
  <si>
    <t>12:04:12</t>
  </si>
  <si>
    <t>12:55:22</t>
  </si>
  <si>
    <t>00:53:14</t>
  </si>
  <si>
    <t>12:55:25</t>
  </si>
  <si>
    <t>13:48:39</t>
  </si>
  <si>
    <t>00:26:46</t>
  </si>
  <si>
    <t>13:48:43</t>
  </si>
  <si>
    <t>14:15:29</t>
  </si>
  <si>
    <t>00:56:38</t>
  </si>
  <si>
    <t>14:15:34</t>
  </si>
  <si>
    <t>15:12:12</t>
  </si>
  <si>
    <t>00:28:28</t>
  </si>
  <si>
    <t>15:12:18</t>
  </si>
  <si>
    <t>15:40:46</t>
  </si>
  <si>
    <t>00:20:03</t>
  </si>
  <si>
    <t>15:40:22</t>
  </si>
  <si>
    <t>16:00:25</t>
  </si>
  <si>
    <t>00:32:01</t>
  </si>
  <si>
    <t>16:00:41</t>
  </si>
  <si>
    <t>16:32:42</t>
  </si>
  <si>
    <t>00:11:20</t>
  </si>
  <si>
    <t>16:33:33</t>
  </si>
  <si>
    <t>16:44:53</t>
  </si>
  <si>
    <t>16:44:55</t>
  </si>
  <si>
    <t>16:58:17</t>
  </si>
  <si>
    <t>00:19:59</t>
  </si>
  <si>
    <t>16:58:26</t>
  </si>
  <si>
    <t>17:18:25</t>
  </si>
  <si>
    <t>00:27:48</t>
  </si>
  <si>
    <t>17:18:31</t>
  </si>
  <si>
    <t>17:46:19</t>
  </si>
  <si>
    <t>09:00:12</t>
  </si>
  <si>
    <t>09:00:29</t>
  </si>
  <si>
    <t>00:20:22</t>
  </si>
  <si>
    <t>08:24:09</t>
  </si>
  <si>
    <t>08:44:31</t>
  </si>
  <si>
    <t>E2010018</t>
  </si>
  <si>
    <t>00:12:35</t>
  </si>
  <si>
    <t>08:44:52</t>
  </si>
  <si>
    <t>08:57:27</t>
  </si>
  <si>
    <t>9940050601007677E2010018</t>
  </si>
  <si>
    <t>00:19:23</t>
  </si>
  <si>
    <t>08:57:30</t>
  </si>
  <si>
    <t>09:17:32</t>
  </si>
  <si>
    <t>00:00:39</t>
  </si>
  <si>
    <t>C1010165</t>
  </si>
  <si>
    <t>00:14:10</t>
  </si>
  <si>
    <t>C1：【支給額区分の変更】</t>
  </si>
  <si>
    <t>09:17:39</t>
  </si>
  <si>
    <t>09:31:49</t>
  </si>
  <si>
    <t>9940050601007677C1010165</t>
  </si>
  <si>
    <t>00:14:29</t>
  </si>
  <si>
    <t>09:46:26</t>
  </si>
  <si>
    <t>00:08:44</t>
  </si>
  <si>
    <t>09:46:41</t>
  </si>
  <si>
    <t>09:55:25</t>
  </si>
  <si>
    <t>00:07:02</t>
  </si>
  <si>
    <t>09:55:33</t>
  </si>
  <si>
    <t>10:02:35</t>
  </si>
  <si>
    <t>00:17:46</t>
  </si>
  <si>
    <t>10:02:37</t>
  </si>
  <si>
    <t>10:20:23</t>
  </si>
  <si>
    <t>10:20:24</t>
  </si>
  <si>
    <t>11:13:47</t>
  </si>
  <si>
    <t>00:21:22</t>
  </si>
  <si>
    <t>11:13:51</t>
  </si>
  <si>
    <t>11:35:13</t>
  </si>
  <si>
    <t>00:08:24</t>
  </si>
  <si>
    <t>11:35:16</t>
  </si>
  <si>
    <t>11:43:40</t>
  </si>
  <si>
    <t>00:12:23</t>
  </si>
  <si>
    <t>11:43:47</t>
  </si>
  <si>
    <t>11:56:10</t>
  </si>
  <si>
    <t>11:56:14</t>
  </si>
  <si>
    <t>12:04:59</t>
  </si>
  <si>
    <t>00:51:59</t>
  </si>
  <si>
    <t>12:05:01</t>
  </si>
  <si>
    <t>12:57:00</t>
  </si>
  <si>
    <t>01:40:36</t>
  </si>
  <si>
    <t>12:57:03</t>
  </si>
  <si>
    <t>14:37:39</t>
  </si>
  <si>
    <t>00:45:39</t>
  </si>
  <si>
    <t>14:37:46</t>
  </si>
  <si>
    <t>15:23:25</t>
  </si>
  <si>
    <t>01:10:24</t>
  </si>
  <si>
    <t>15:23:31</t>
  </si>
  <si>
    <t>16:33:55</t>
  </si>
  <si>
    <t>00:17:36</t>
  </si>
  <si>
    <t>00:41:02</t>
  </si>
  <si>
    <t>16:34:02</t>
  </si>
  <si>
    <t>17:15:04</t>
  </si>
  <si>
    <t>00:16:10</t>
  </si>
  <si>
    <t>17:15:08</t>
  </si>
  <si>
    <t>17:31:18</t>
  </si>
  <si>
    <t>09:00:32</t>
  </si>
  <si>
    <t>09:01:11</t>
  </si>
  <si>
    <t>00:20:14</t>
  </si>
  <si>
    <t>08:37:27</t>
  </si>
  <si>
    <t>08:57:41</t>
  </si>
  <si>
    <t>01:17:23</t>
  </si>
  <si>
    <t>08:58:00</t>
  </si>
  <si>
    <t>10:23:57</t>
  </si>
  <si>
    <t>00:12:54</t>
  </si>
  <si>
    <t>00:08:34</t>
  </si>
  <si>
    <t>00:35:58</t>
  </si>
  <si>
    <t>10:23:59</t>
  </si>
  <si>
    <t>10:59:57</t>
  </si>
  <si>
    <t>00:18:29</t>
  </si>
  <si>
    <t>11:00:17</t>
  </si>
  <si>
    <t>11:18:46</t>
  </si>
  <si>
    <t>11:19:00</t>
  </si>
  <si>
    <t>11:48:18</t>
  </si>
  <si>
    <t>11:48:20</t>
  </si>
  <si>
    <t>11:54:47</t>
  </si>
  <si>
    <t>12:00:12</t>
  </si>
  <si>
    <t>01:01:14</t>
  </si>
  <si>
    <t>12:00:15</t>
  </si>
  <si>
    <t>13:01:29</t>
  </si>
  <si>
    <t>00:41:56</t>
  </si>
  <si>
    <t>13:01:31</t>
  </si>
  <si>
    <t>13:43:27</t>
  </si>
  <si>
    <t>00:08:41</t>
  </si>
  <si>
    <t>13:43:33</t>
  </si>
  <si>
    <t>13:52:14</t>
  </si>
  <si>
    <t>00:38:35</t>
  </si>
  <si>
    <t>13:52:20</t>
  </si>
  <si>
    <t>14:30:55</t>
  </si>
  <si>
    <t>00:08:23</t>
  </si>
  <si>
    <t>14:31:00</t>
  </si>
  <si>
    <t>14:39:23</t>
  </si>
  <si>
    <t>01:15:17</t>
  </si>
  <si>
    <t>14:39:32</t>
  </si>
  <si>
    <t>15:54:49</t>
  </si>
  <si>
    <t>00:42:26</t>
  </si>
  <si>
    <t>15:54:54</t>
  </si>
  <si>
    <t>16:37:20</t>
  </si>
  <si>
    <t>00:07:13</t>
  </si>
  <si>
    <t>16:37:29</t>
  </si>
  <si>
    <t>16:44:42</t>
  </si>
  <si>
    <t>16:44:44</t>
  </si>
  <si>
    <t>17:19:21</t>
  </si>
  <si>
    <t>00:21:46</t>
  </si>
  <si>
    <t>17:19:24</t>
  </si>
  <si>
    <t>17:41:10</t>
  </si>
  <si>
    <t>09:08:56</t>
  </si>
  <si>
    <t>00:27:24</t>
  </si>
  <si>
    <t>08:25:48</t>
  </si>
  <si>
    <t>08:53:12</t>
  </si>
  <si>
    <t>01:19:28</t>
  </si>
  <si>
    <t>08:53:38</t>
  </si>
  <si>
    <t>10:18:25</t>
  </si>
  <si>
    <t>00:15:54</t>
  </si>
  <si>
    <t>00:05:19</t>
  </si>
  <si>
    <t>00:13:58</t>
  </si>
  <si>
    <t>10:18:28</t>
  </si>
  <si>
    <t>10:32:26</t>
  </si>
  <si>
    <t>00:03:13</t>
  </si>
  <si>
    <t>10:32:30</t>
  </si>
  <si>
    <t>10:35:43</t>
  </si>
  <si>
    <t>00:36:25</t>
  </si>
  <si>
    <t>10:35:46</t>
  </si>
  <si>
    <t>11:12:11</t>
  </si>
  <si>
    <t>00:18:13</t>
  </si>
  <si>
    <t>00:52:06</t>
  </si>
  <si>
    <t>11:12:13</t>
  </si>
  <si>
    <t>01:01:33</t>
  </si>
  <si>
    <t>12:04:21</t>
  </si>
  <si>
    <t>13:05:54</t>
  </si>
  <si>
    <t>C2010068</t>
  </si>
  <si>
    <t>01:36:40</t>
  </si>
  <si>
    <t>C2：【発送作業】通勤</t>
  </si>
  <si>
    <t>13:06:03</t>
  </si>
  <si>
    <t>14:42:43</t>
  </si>
  <si>
    <t>9940050601007677C2010068</t>
  </si>
  <si>
    <t>14:42:51</t>
  </si>
  <si>
    <t>15:00:10</t>
  </si>
  <si>
    <t>00:23:01</t>
  </si>
  <si>
    <t>15:00:14</t>
  </si>
  <si>
    <t>15:23:15</t>
  </si>
  <si>
    <t>00:27:42</t>
  </si>
  <si>
    <t>15:23:47</t>
  </si>
  <si>
    <t>15:51:29</t>
  </si>
  <si>
    <t>00:26:00</t>
  </si>
  <si>
    <t>15:51:32</t>
  </si>
  <si>
    <t>16:17:32</t>
  </si>
  <si>
    <t>00:24:24</t>
  </si>
  <si>
    <t>16:17:49</t>
  </si>
  <si>
    <t>16:42:13</t>
  </si>
  <si>
    <t>16:42:16</t>
  </si>
  <si>
    <t>16:51:14</t>
  </si>
  <si>
    <t>00:24:42</t>
  </si>
  <si>
    <t>16:51:17</t>
  </si>
  <si>
    <t>17:15:59</t>
  </si>
  <si>
    <t>00:20:01</t>
  </si>
  <si>
    <t>17:16:03</t>
  </si>
  <si>
    <t>17:36:04</t>
  </si>
  <si>
    <t>09:00:15</t>
  </si>
  <si>
    <t>09:05:34</t>
  </si>
  <si>
    <t>17:17:01</t>
  </si>
  <si>
    <t>17:34:56</t>
  </si>
  <si>
    <t>00:05:55</t>
  </si>
  <si>
    <t>08:22:12</t>
  </si>
  <si>
    <t>08:28:07</t>
  </si>
  <si>
    <t>00:15:32</t>
  </si>
  <si>
    <t>08:28:09</t>
  </si>
  <si>
    <t>08:43:41</t>
  </si>
  <si>
    <t>00:17:34</t>
  </si>
  <si>
    <t>08:43:44</t>
  </si>
  <si>
    <t>09:01:18</t>
  </si>
  <si>
    <t>00:02:07</t>
  </si>
  <si>
    <t>09:01:20</t>
  </si>
  <si>
    <t>09:03:27</t>
  </si>
  <si>
    <t>01:44:24</t>
  </si>
  <si>
    <t>09:03:50</t>
  </si>
  <si>
    <t>10:48:14</t>
  </si>
  <si>
    <t>00:14:55</t>
  </si>
  <si>
    <t>00:05:17</t>
  </si>
  <si>
    <t>10:48:17</t>
  </si>
  <si>
    <t>10:53:34</t>
  </si>
  <si>
    <t>00:53:32</t>
  </si>
  <si>
    <t>10:53:39</t>
  </si>
  <si>
    <t>11:47:11</t>
  </si>
  <si>
    <t>00:16:17</t>
  </si>
  <si>
    <t>11:47:14</t>
  </si>
  <si>
    <t>12:03:31</t>
  </si>
  <si>
    <t>00:56:53</t>
  </si>
  <si>
    <t>12:03:33</t>
  </si>
  <si>
    <t>13:00:26</t>
  </si>
  <si>
    <t>01:00:11</t>
  </si>
  <si>
    <t>13:00:29</t>
  </si>
  <si>
    <t>14:00:40</t>
  </si>
  <si>
    <t>14:00:45</t>
  </si>
  <si>
    <t>01:58:17</t>
  </si>
  <si>
    <t>14:43:07</t>
  </si>
  <si>
    <t>16:41:24</t>
  </si>
  <si>
    <t>00:23:39</t>
  </si>
  <si>
    <t>16:41:27</t>
  </si>
  <si>
    <t>16:54:50</t>
  </si>
  <si>
    <t>00:06:28</t>
  </si>
  <si>
    <t>16:54:54</t>
  </si>
  <si>
    <t>17:01:22</t>
  </si>
  <si>
    <t>00:15:18</t>
  </si>
  <si>
    <t>17:01:38</t>
  </si>
  <si>
    <t>17:16:56</t>
  </si>
  <si>
    <t>00:38:42</t>
  </si>
  <si>
    <t>08:21:35</t>
  </si>
  <si>
    <t>00:01:21</t>
  </si>
  <si>
    <t>09:00:34</t>
  </si>
  <si>
    <t>09:01:55</t>
  </si>
  <si>
    <t>09:01:57</t>
  </si>
  <si>
    <t>09:11:41</t>
  </si>
  <si>
    <t>00:19:45</t>
  </si>
  <si>
    <t>09:11:59</t>
  </si>
  <si>
    <t>09:31:44</t>
  </si>
  <si>
    <t>00:24:51</t>
  </si>
  <si>
    <t>09:32:05</t>
  </si>
  <si>
    <t>09:56:56</t>
  </si>
  <si>
    <t>09:56:58</t>
  </si>
  <si>
    <t>10:11:20</t>
  </si>
  <si>
    <t>00:17:52</t>
  </si>
  <si>
    <t>10:11:23</t>
  </si>
  <si>
    <t>10:29:15</t>
  </si>
  <si>
    <t>00:33:38</t>
  </si>
  <si>
    <t>10:29:18</t>
  </si>
  <si>
    <t>11:02:56</t>
  </si>
  <si>
    <t>00:07:58</t>
  </si>
  <si>
    <t>11:02:59</t>
  </si>
  <si>
    <t>00:29:33</t>
  </si>
  <si>
    <t>11:11:07</t>
  </si>
  <si>
    <t>11:40:40</t>
  </si>
  <si>
    <t>00:22:09</t>
  </si>
  <si>
    <t>11:41:32</t>
  </si>
  <si>
    <t>12:03:41</t>
  </si>
  <si>
    <t>00:56:34</t>
  </si>
  <si>
    <t>12:03:45</t>
  </si>
  <si>
    <t>13:00:19</t>
  </si>
  <si>
    <t>C2010067</t>
  </si>
  <si>
    <t>01:20:39</t>
  </si>
  <si>
    <t>13:00:25</t>
  </si>
  <si>
    <t>14:21:04</t>
  </si>
  <si>
    <t>9940050601007677C2010067</t>
  </si>
  <si>
    <t>00:19:57</t>
  </si>
  <si>
    <t>14:21:08</t>
  </si>
  <si>
    <t>14:41:05</t>
  </si>
  <si>
    <t>14:41:09</t>
  </si>
  <si>
    <t>15:15:01</t>
  </si>
  <si>
    <t>00:48:39</t>
  </si>
  <si>
    <t>15:15:03</t>
  </si>
  <si>
    <t>16:03:42</t>
  </si>
  <si>
    <t>00:10:05</t>
  </si>
  <si>
    <t>16:03:46</t>
  </si>
  <si>
    <t>16:13:51</t>
  </si>
  <si>
    <t>00:52:00</t>
  </si>
  <si>
    <t>16:13:55</t>
  </si>
  <si>
    <t>17:05:55</t>
  </si>
  <si>
    <t>00:06:05</t>
  </si>
  <si>
    <t>17:05:57</t>
  </si>
  <si>
    <t>17:12:02</t>
  </si>
  <si>
    <t>17:12:04</t>
  </si>
  <si>
    <t>17:13:25</t>
  </si>
  <si>
    <t>17:13:30</t>
  </si>
  <si>
    <t>17:31:06</t>
  </si>
  <si>
    <t>00:33:07</t>
  </si>
  <si>
    <t>08:27:24</t>
  </si>
  <si>
    <t>09:00:31</t>
  </si>
  <si>
    <t>00:01:03</t>
  </si>
  <si>
    <t>09:00:33</t>
  </si>
  <si>
    <t>09:01:36</t>
  </si>
  <si>
    <t>E2010015</t>
  </si>
  <si>
    <t>00:14:58</t>
  </si>
  <si>
    <t>E2：社内業務　ACNトレーニング</t>
  </si>
  <si>
    <t>09:02:04</t>
  </si>
  <si>
    <t>09:17:02</t>
  </si>
  <si>
    <t>9940050601007677E2010015</t>
  </si>
  <si>
    <t>00:55:38</t>
  </si>
  <si>
    <t>09:17:14</t>
  </si>
  <si>
    <t>10:12:52</t>
  </si>
  <si>
    <t>00:18:33</t>
  </si>
  <si>
    <t>00:04:15</t>
  </si>
  <si>
    <t>10:12:56</t>
  </si>
  <si>
    <t>10:17:11</t>
  </si>
  <si>
    <t>00:13:46</t>
  </si>
  <si>
    <t>10:31:05</t>
  </si>
  <si>
    <t>00:19:19</t>
  </si>
  <si>
    <t>10:31:08</t>
  </si>
  <si>
    <t>10:50:27</t>
  </si>
  <si>
    <t>01:10:20</t>
  </si>
  <si>
    <t>10:50:34</t>
  </si>
  <si>
    <t>12:00:54</t>
  </si>
  <si>
    <t>01:01:29</t>
  </si>
  <si>
    <t>12:00:56</t>
  </si>
  <si>
    <t>13:02:25</t>
  </si>
  <si>
    <t>04:15:42</t>
  </si>
  <si>
    <t>13:02:39</t>
  </si>
  <si>
    <t>17:18:21</t>
  </si>
  <si>
    <t>00:09:25</t>
  </si>
  <si>
    <t>17:18:28</t>
  </si>
  <si>
    <t>17:27:53</t>
  </si>
  <si>
    <t>00:09:36</t>
  </si>
  <si>
    <t>17:27:58</t>
  </si>
  <si>
    <t>17:37:34</t>
  </si>
  <si>
    <t>00:14:00</t>
  </si>
  <si>
    <t>08:25:50</t>
  </si>
  <si>
    <t>08:39:50</t>
  </si>
  <si>
    <t>08:40:10</t>
  </si>
  <si>
    <t>00:00:46</t>
  </si>
  <si>
    <t>09:01:01</t>
  </si>
  <si>
    <t>02:38:18</t>
  </si>
  <si>
    <t>09:01:06</t>
  </si>
  <si>
    <t>11:39:24</t>
  </si>
  <si>
    <t>00:07:47</t>
  </si>
  <si>
    <t>11:39:28</t>
  </si>
  <si>
    <t>11:47:15</t>
  </si>
  <si>
    <t>00:13:44</t>
  </si>
  <si>
    <t>11:47:18</t>
  </si>
  <si>
    <t>12:01:02</t>
  </si>
  <si>
    <t>01:02:11</t>
  </si>
  <si>
    <t>12:01:05</t>
  </si>
  <si>
    <t>13:03:16</t>
  </si>
  <si>
    <t>00:01:35</t>
  </si>
  <si>
    <t>13:03:23</t>
  </si>
  <si>
    <t>13:04:58</t>
  </si>
  <si>
    <t>00:43:46</t>
  </si>
  <si>
    <t>13:05:07</t>
  </si>
  <si>
    <t>13:48:53</t>
  </si>
  <si>
    <t>00:21:53</t>
  </si>
  <si>
    <t>00:25:42</t>
  </si>
  <si>
    <t>13:48:55</t>
  </si>
  <si>
    <t>14:14:37</t>
  </si>
  <si>
    <t>00:14:04</t>
  </si>
  <si>
    <t>14:14:48</t>
  </si>
  <si>
    <t>14:28:52</t>
  </si>
  <si>
    <t>00:06:08</t>
  </si>
  <si>
    <t>14:28:54</t>
  </si>
  <si>
    <t>14:35:02</t>
  </si>
  <si>
    <t>00:13:24</t>
  </si>
  <si>
    <t>14:35:09</t>
  </si>
  <si>
    <t>14:48:33</t>
  </si>
  <si>
    <t>00:42:02</t>
  </si>
  <si>
    <t>14:48:37</t>
  </si>
  <si>
    <t>15:30:39</t>
  </si>
  <si>
    <t>00:27:02</t>
  </si>
  <si>
    <t>15:30:45</t>
  </si>
  <si>
    <t>15:57:47</t>
  </si>
  <si>
    <t>00:42:23</t>
  </si>
  <si>
    <t>15:58:35</t>
  </si>
  <si>
    <t>16:40:58</t>
  </si>
  <si>
    <t>00:12:46</t>
  </si>
  <si>
    <t>16:41:01</t>
  </si>
  <si>
    <t>16:53:47</t>
  </si>
  <si>
    <t>00:44:52</t>
  </si>
  <si>
    <t>16:53:59</t>
  </si>
  <si>
    <t>17:38:51</t>
  </si>
  <si>
    <t>00:15:01</t>
  </si>
  <si>
    <t>08:30:00</t>
  </si>
  <si>
    <t>08:45:01</t>
  </si>
  <si>
    <t>E2010023</t>
  </si>
  <si>
    <t>00:22:13</t>
  </si>
  <si>
    <t>08:45:38</t>
  </si>
  <si>
    <t>09:08:43</t>
  </si>
  <si>
    <t>00:00:52</t>
  </si>
  <si>
    <t>9940050601007677E2010023</t>
  </si>
  <si>
    <t>00:06:09</t>
  </si>
  <si>
    <t>09:08:46</t>
  </si>
  <si>
    <t>09:14:55</t>
  </si>
  <si>
    <t>09:15:02</t>
  </si>
  <si>
    <t>09:29:03</t>
  </si>
  <si>
    <t>00:28:48</t>
  </si>
  <si>
    <t>09:29:24</t>
  </si>
  <si>
    <t>09:58:12</t>
  </si>
  <si>
    <t>00:14:24</t>
  </si>
  <si>
    <t>00:05:23</t>
  </si>
  <si>
    <t>09:58:40</t>
  </si>
  <si>
    <t>10:04:03</t>
  </si>
  <si>
    <t>00:57:07</t>
  </si>
  <si>
    <t>10:04:08</t>
  </si>
  <si>
    <t>11:01:15</t>
  </si>
  <si>
    <t>00:28:51</t>
  </si>
  <si>
    <t>11:01:22</t>
  </si>
  <si>
    <t>11:30:13</t>
  </si>
  <si>
    <t>00:25:17</t>
  </si>
  <si>
    <t>11:30:15</t>
  </si>
  <si>
    <t>11:55:32</t>
  </si>
  <si>
    <t>00:12:38</t>
  </si>
  <si>
    <t>01:07:04</t>
  </si>
  <si>
    <t>11:55:36</t>
  </si>
  <si>
    <t>13:02:40</t>
  </si>
  <si>
    <t>00:54:07</t>
  </si>
  <si>
    <t>13:02:55</t>
  </si>
  <si>
    <t>13:57:02</t>
  </si>
  <si>
    <t>01:06:43</t>
  </si>
  <si>
    <t>13:57:04</t>
  </si>
  <si>
    <t>15:03:47</t>
  </si>
  <si>
    <t>15:03:50</t>
  </si>
  <si>
    <t>15:33:23</t>
  </si>
  <si>
    <t>00:22:44</t>
  </si>
  <si>
    <t>15:33:28</t>
  </si>
  <si>
    <t>15:56:12</t>
  </si>
  <si>
    <t>00:04:20</t>
  </si>
  <si>
    <t>15:56:15</t>
  </si>
  <si>
    <t>16:00:35</t>
  </si>
  <si>
    <t>00:28:21</t>
  </si>
  <si>
    <t>16:00:39</t>
  </si>
  <si>
    <t>16:29:00</t>
  </si>
  <si>
    <t>00:14:11</t>
  </si>
  <si>
    <t>00:18:14</t>
  </si>
  <si>
    <t>16:29:52</t>
  </si>
  <si>
    <t>16:48:06</t>
  </si>
  <si>
    <t>00:09:22</t>
  </si>
  <si>
    <t>16:48:09</t>
  </si>
  <si>
    <t>16:57:31</t>
  </si>
  <si>
    <t>16:57:35</t>
  </si>
  <si>
    <t>17:15:09</t>
  </si>
  <si>
    <t>00:13:30</t>
  </si>
  <si>
    <t>17:15:15</t>
  </si>
  <si>
    <t>17:28:45</t>
  </si>
  <si>
    <t>00:01:33</t>
  </si>
  <si>
    <t>17:28:59</t>
  </si>
  <si>
    <t>17:30:32</t>
  </si>
  <si>
    <t>00:26:26</t>
  </si>
  <si>
    <t>08:30:57</t>
  </si>
  <si>
    <t>08:57:23</t>
  </si>
  <si>
    <t>00:03:10</t>
  </si>
  <si>
    <t>09:03:43</t>
  </si>
  <si>
    <t>00:03:06</t>
  </si>
  <si>
    <t>09:03:46</t>
  </si>
  <si>
    <t>09:05:28</t>
  </si>
  <si>
    <t>00:20:27</t>
  </si>
  <si>
    <t>09:05:33</t>
  </si>
  <si>
    <t>09:26:00</t>
  </si>
  <si>
    <t>00:09:21</t>
  </si>
  <si>
    <t>09:26:02</t>
  </si>
  <si>
    <t>09:35:23</t>
  </si>
  <si>
    <t>00:18:05</t>
  </si>
  <si>
    <t>09:35:27</t>
  </si>
  <si>
    <t>09:53:32</t>
  </si>
  <si>
    <t>00:05:13</t>
  </si>
  <si>
    <t>09:53:34</t>
  </si>
  <si>
    <t>09:58:47</t>
  </si>
  <si>
    <t>C1010118</t>
  </si>
  <si>
    <t>00:23:36</t>
  </si>
  <si>
    <t>C1：【減】本人の離婚</t>
  </si>
  <si>
    <t>09:59:00</t>
  </si>
  <si>
    <t>10:22:36</t>
  </si>
  <si>
    <t>9940050601007677C1010118</t>
  </si>
  <si>
    <t>00:01:36</t>
  </si>
  <si>
    <t>10:22:40</t>
  </si>
  <si>
    <t>10:24:16</t>
  </si>
  <si>
    <t>00:24:44</t>
  </si>
  <si>
    <t>10:24:19</t>
  </si>
  <si>
    <t>10:49:03</t>
  </si>
  <si>
    <t>00:19:39</t>
  </si>
  <si>
    <t>10:49:06</t>
  </si>
  <si>
    <t>11:08:45</t>
  </si>
  <si>
    <t>00:07:54</t>
  </si>
  <si>
    <t>11:08:48</t>
  </si>
  <si>
    <t>11:16:42</t>
  </si>
  <si>
    <t>00:01:18</t>
  </si>
  <si>
    <t>11:16:45</t>
  </si>
  <si>
    <t>11:18:03</t>
  </si>
  <si>
    <t>00:41:54</t>
  </si>
  <si>
    <t>11:18:09</t>
  </si>
  <si>
    <t>12:00:03</t>
  </si>
  <si>
    <t>00:57:22</t>
  </si>
  <si>
    <t>12:00:08</t>
  </si>
  <si>
    <t>12:57:30</t>
  </si>
  <si>
    <t>00:39:49</t>
  </si>
  <si>
    <t>12:57:34</t>
  </si>
  <si>
    <t>13:37:23</t>
  </si>
  <si>
    <t>00:44:07</t>
  </si>
  <si>
    <t>13:37:26</t>
  </si>
  <si>
    <t>15:00:07</t>
  </si>
  <si>
    <t>00:38:34</t>
  </si>
  <si>
    <t>00:53:01</t>
  </si>
  <si>
    <t>15:00:15</t>
  </si>
  <si>
    <t>15:53:16</t>
  </si>
  <si>
    <t>00:14:26</t>
  </si>
  <si>
    <t>15:53:59</t>
  </si>
  <si>
    <t>16:08:25</t>
  </si>
  <si>
    <t>00:51:23</t>
  </si>
  <si>
    <t>16:08:34</t>
  </si>
  <si>
    <t>16:59:57</t>
  </si>
  <si>
    <t>00:38:21</t>
  </si>
  <si>
    <t>17:00:05</t>
  </si>
  <si>
    <t>17:38:26</t>
  </si>
  <si>
    <t>09:03:35</t>
  </si>
  <si>
    <t>14:04:01</t>
  </si>
  <si>
    <t>14:42:35</t>
  </si>
  <si>
    <t>00:35:45</t>
  </si>
  <si>
    <t>08:26:50</t>
  </si>
  <si>
    <t>09:02:35</t>
  </si>
  <si>
    <t>09:02:37</t>
  </si>
  <si>
    <t>09:13:57</t>
  </si>
  <si>
    <t>01:07:27</t>
  </si>
  <si>
    <t>09:15:17</t>
  </si>
  <si>
    <t>10:22:44</t>
  </si>
  <si>
    <t>00:33:44</t>
  </si>
  <si>
    <t>00:54:34</t>
  </si>
  <si>
    <t>10:23:18</t>
  </si>
  <si>
    <t>11:17:52</t>
  </si>
  <si>
    <t>00:27:17</t>
  </si>
  <si>
    <t>00:37:07</t>
  </si>
  <si>
    <t>11:19:08</t>
  </si>
  <si>
    <t>11:56:15</t>
  </si>
  <si>
    <t>00:04:37</t>
  </si>
  <si>
    <t>11:56:30</t>
  </si>
  <si>
    <t>12:01:07</t>
  </si>
  <si>
    <t>00:59:02</t>
  </si>
  <si>
    <t>12:01:10</t>
  </si>
  <si>
    <t>13:00:12</t>
  </si>
  <si>
    <t>13:00:17</t>
  </si>
  <si>
    <t>13:09:18</t>
  </si>
  <si>
    <t>01:36:42</t>
  </si>
  <si>
    <t>13:09:45</t>
  </si>
  <si>
    <t>14:46:27</t>
  </si>
  <si>
    <t>00:32:14</t>
  </si>
  <si>
    <t>00:18:12</t>
  </si>
  <si>
    <t>14:46:40</t>
  </si>
  <si>
    <t>15:04:52</t>
  </si>
  <si>
    <t>01:30:29</t>
  </si>
  <si>
    <t>15:04:57</t>
  </si>
  <si>
    <t>16:35:26</t>
  </si>
  <si>
    <t>00:18:06</t>
  </si>
  <si>
    <t>00:11:55</t>
  </si>
  <si>
    <t>16:35:29</t>
  </si>
  <si>
    <t>16:47:24</t>
  </si>
  <si>
    <t>00:34:35</t>
  </si>
  <si>
    <t>16:47:31</t>
  </si>
  <si>
    <t>17:22:06</t>
  </si>
  <si>
    <t>00:17:18</t>
  </si>
  <si>
    <t>00:11:53</t>
  </si>
  <si>
    <t>17:22:15</t>
  </si>
  <si>
    <t>17:34:08</t>
  </si>
  <si>
    <t>00:22:14</t>
  </si>
  <si>
    <t>08:21:28</t>
  </si>
  <si>
    <t>08:43:42</t>
  </si>
  <si>
    <t>C2010078</t>
  </si>
  <si>
    <t>00:12:03</t>
  </si>
  <si>
    <t>C2：内部研修</t>
  </si>
  <si>
    <t>08:44:07</t>
  </si>
  <si>
    <t>08:56:10</t>
  </si>
  <si>
    <t>9940050601007677C2010078</t>
  </si>
  <si>
    <t>00:03:54</t>
  </si>
  <si>
    <t>08:56:13</t>
  </si>
  <si>
    <t>09:00:07</t>
  </si>
  <si>
    <t>00:05:03</t>
  </si>
  <si>
    <t>09:00:08</t>
  </si>
  <si>
    <t>09:05:11</t>
  </si>
  <si>
    <t>00:10:45</t>
  </si>
  <si>
    <t>09:05:15</t>
  </si>
  <si>
    <t>09:16:00</t>
  </si>
  <si>
    <t>01:33:41</t>
  </si>
  <si>
    <t>09:16:06</t>
  </si>
  <si>
    <t>10:49:47</t>
  </si>
  <si>
    <t>00:19:03</t>
  </si>
  <si>
    <t>10:49:53</t>
  </si>
  <si>
    <t>11:08:56</t>
  </si>
  <si>
    <t>00:05:05</t>
  </si>
  <si>
    <t>11:08:58</t>
  </si>
  <si>
    <t>11:14:03</t>
  </si>
  <si>
    <t>00:21:05</t>
  </si>
  <si>
    <t>11:14:11</t>
  </si>
  <si>
    <t>11:35:18</t>
  </si>
  <si>
    <t>11:38:24</t>
  </si>
  <si>
    <t>C1010060</t>
  </si>
  <si>
    <t>00:22:03</t>
  </si>
  <si>
    <t>C1：【増】障害程度の変更</t>
  </si>
  <si>
    <t>11:38:29</t>
  </si>
  <si>
    <t>12:00:32</t>
  </si>
  <si>
    <t>9940050601007677C1010060</t>
  </si>
  <si>
    <t>00:59:56</t>
  </si>
  <si>
    <t>12:00:34</t>
  </si>
  <si>
    <t>13:00:30</t>
  </si>
  <si>
    <t>01:13:02</t>
  </si>
  <si>
    <t>13:00:36</t>
  </si>
  <si>
    <t>14:13:38</t>
  </si>
  <si>
    <t>14:13:42</t>
  </si>
  <si>
    <t>14:19:15</t>
  </si>
  <si>
    <t>C1010062</t>
  </si>
  <si>
    <t>00:23:59</t>
  </si>
  <si>
    <t>C1：【増】扶養親族の同別居変更</t>
  </si>
  <si>
    <t>14:19:20</t>
  </si>
  <si>
    <t>14:43:19</t>
  </si>
  <si>
    <t>9940050601007677C1010062</t>
  </si>
  <si>
    <t>01:05:03</t>
  </si>
  <si>
    <t>14:43:31</t>
  </si>
  <si>
    <t>15:48:34</t>
  </si>
  <si>
    <t>00:16:44</t>
  </si>
  <si>
    <t>15:48:43</t>
  </si>
  <si>
    <t>16:05:27</t>
  </si>
  <si>
    <t>00:06:27</t>
  </si>
  <si>
    <t>16:05:31</t>
  </si>
  <si>
    <t>16:11:58</t>
  </si>
  <si>
    <t>00:45:46</t>
  </si>
  <si>
    <t>16:12:02</t>
  </si>
  <si>
    <t>16:57:48</t>
  </si>
  <si>
    <t>00:21:59</t>
  </si>
  <si>
    <t>16:57:51</t>
  </si>
  <si>
    <t>17:19:50</t>
  </si>
  <si>
    <t>00:12:57</t>
  </si>
  <si>
    <t>17:20:02</t>
  </si>
  <si>
    <t>17:32:59</t>
  </si>
  <si>
    <t>00:15:20</t>
  </si>
  <si>
    <t>08:25:01</t>
  </si>
  <si>
    <t>08:40:21</t>
  </si>
  <si>
    <t>00:19:37</t>
  </si>
  <si>
    <t>08:40:50</t>
  </si>
  <si>
    <t>09:00:27</t>
  </si>
  <si>
    <t>00:00:43</t>
  </si>
  <si>
    <t>C2010081</t>
  </si>
  <si>
    <t>00:02:58</t>
  </si>
  <si>
    <t>09:01:16</t>
  </si>
  <si>
    <t>09:04:14</t>
  </si>
  <si>
    <t>9940050601007677C2010081</t>
  </si>
  <si>
    <t>00:31:56</t>
  </si>
  <si>
    <t>09:04:19</t>
  </si>
  <si>
    <t>09:36:15</t>
  </si>
  <si>
    <t>00:09:04</t>
  </si>
  <si>
    <t>09:36:27</t>
  </si>
  <si>
    <t>09:45:31</t>
  </si>
  <si>
    <t>00:40:59</t>
  </si>
  <si>
    <t>09:45:40</t>
  </si>
  <si>
    <t>10:26:39</t>
  </si>
  <si>
    <t>00:05:42</t>
  </si>
  <si>
    <t>10:26:45</t>
  </si>
  <si>
    <t>10:32:27</t>
  </si>
  <si>
    <t>10:32:36</t>
  </si>
  <si>
    <t>10:48:35</t>
  </si>
  <si>
    <t>00:10:02</t>
  </si>
  <si>
    <t>10:48:38</t>
  </si>
  <si>
    <t>10:58:40</t>
  </si>
  <si>
    <t>00:14:18</t>
  </si>
  <si>
    <t>10:58:50</t>
  </si>
  <si>
    <t>11:13:08</t>
  </si>
  <si>
    <t>C1010069</t>
  </si>
  <si>
    <t>00:27:13</t>
  </si>
  <si>
    <t>C1：【増】税控除のみ</t>
  </si>
  <si>
    <t>11:13:16</t>
  </si>
  <si>
    <t>11:40:29</t>
  </si>
  <si>
    <t>9940050601007677C1010069</t>
  </si>
  <si>
    <t>00:20:30</t>
  </si>
  <si>
    <t>11:40:34</t>
  </si>
  <si>
    <t>12:01:04</t>
  </si>
  <si>
    <t>01:00:55</t>
  </si>
  <si>
    <t>13:02:02</t>
  </si>
  <si>
    <t>00:38:00</t>
  </si>
  <si>
    <t>13:02:05</t>
  </si>
  <si>
    <t>13:40:05</t>
  </si>
  <si>
    <t>00:48:22</t>
  </si>
  <si>
    <t>13:40:09</t>
  </si>
  <si>
    <t>14:28:31</t>
  </si>
  <si>
    <t>14:28:34</t>
  </si>
  <si>
    <t>14:38:35</t>
  </si>
  <si>
    <t>00:26:45</t>
  </si>
  <si>
    <t>14:38:58</t>
  </si>
  <si>
    <t>15:05:43</t>
  </si>
  <si>
    <t>00:17:01</t>
  </si>
  <si>
    <t>15:05:49</t>
  </si>
  <si>
    <t>15:22:50</t>
  </si>
  <si>
    <t>C1010116</t>
  </si>
  <si>
    <t>00:11:31</t>
  </si>
  <si>
    <t>C1：【減】死亡</t>
  </si>
  <si>
    <t>15:23:26</t>
  </si>
  <si>
    <t>15:34:57</t>
  </si>
  <si>
    <t>9940050601007677C1010116</t>
  </si>
  <si>
    <t>00:04:19</t>
  </si>
  <si>
    <t>15:35:07</t>
  </si>
  <si>
    <t>15:39:26</t>
  </si>
  <si>
    <t>00:16:13</t>
  </si>
  <si>
    <t>15:39:36</t>
  </si>
  <si>
    <t>15:55:49</t>
  </si>
  <si>
    <t>00:10:22</t>
  </si>
  <si>
    <t>15:55:53</t>
  </si>
  <si>
    <t>16:06:15</t>
  </si>
  <si>
    <t>00:30:06</t>
  </si>
  <si>
    <t>16:06:17</t>
  </si>
  <si>
    <t>16:36:23</t>
  </si>
  <si>
    <t>00:02:10</t>
  </si>
  <si>
    <t>16:36:26</t>
  </si>
  <si>
    <t>16:38:36</t>
  </si>
  <si>
    <t>16:38:39</t>
  </si>
  <si>
    <t>16:51:36</t>
  </si>
  <si>
    <t>00:31:23</t>
  </si>
  <si>
    <t>16:51:41</t>
  </si>
  <si>
    <t>17:23:04</t>
  </si>
  <si>
    <t>17:23:07</t>
  </si>
  <si>
    <t>17:30:09</t>
  </si>
  <si>
    <t>00:19:50</t>
  </si>
  <si>
    <t>08:28:44</t>
  </si>
  <si>
    <t>08:48:34</t>
  </si>
  <si>
    <t>08:48:53</t>
  </si>
  <si>
    <t>09:00:13</t>
  </si>
  <si>
    <t>00:04:47</t>
  </si>
  <si>
    <t>09:05:02</t>
  </si>
  <si>
    <t>09:05:04</t>
  </si>
  <si>
    <t>09:09:24</t>
  </si>
  <si>
    <t>00:18:02</t>
  </si>
  <si>
    <t>09:09:33</t>
  </si>
  <si>
    <t>09:27:35</t>
  </si>
  <si>
    <t>00:23:26</t>
  </si>
  <si>
    <t>09:27:48</t>
  </si>
  <si>
    <t>09:51:14</t>
  </si>
  <si>
    <t>00:11:43</t>
  </si>
  <si>
    <t>00:18:45</t>
  </si>
  <si>
    <t>09:51:25</t>
  </si>
  <si>
    <t>10:10:10</t>
  </si>
  <si>
    <t>00:04:56</t>
  </si>
  <si>
    <t>10:10:20</t>
  </si>
  <si>
    <t>10:15:16</t>
  </si>
  <si>
    <t>00:04:48</t>
  </si>
  <si>
    <t>10:15:20</t>
  </si>
  <si>
    <t>10:20:08</t>
  </si>
  <si>
    <t>00:09:19</t>
  </si>
  <si>
    <t>10:20:17</t>
  </si>
  <si>
    <t>10:29:36</t>
  </si>
  <si>
    <t>00:41:33</t>
  </si>
  <si>
    <t>10:29:41</t>
  </si>
  <si>
    <t>11:11:14</t>
  </si>
  <si>
    <t>00:13:51</t>
  </si>
  <si>
    <t>00:07:59</t>
  </si>
  <si>
    <t>11:11:19</t>
  </si>
  <si>
    <t>11:19:18</t>
  </si>
  <si>
    <t>00:12:58</t>
  </si>
  <si>
    <t>11:19:22</t>
  </si>
  <si>
    <t>11:32:20</t>
  </si>
  <si>
    <t>00:21:02</t>
  </si>
  <si>
    <t>11:32:28</t>
  </si>
  <si>
    <t>11:53:30</t>
  </si>
  <si>
    <t>00:07:46</t>
  </si>
  <si>
    <t>11:53:33</t>
  </si>
  <si>
    <t>12:01:19</t>
  </si>
  <si>
    <t>00:59:07</t>
  </si>
  <si>
    <t>12:01:22</t>
  </si>
  <si>
    <t>01:38:06</t>
  </si>
  <si>
    <t>13:00:35</t>
  </si>
  <si>
    <t>14:38:41</t>
  </si>
  <si>
    <t>00:20:58</t>
  </si>
  <si>
    <t>14:38:52</t>
  </si>
  <si>
    <t>14:59:50</t>
  </si>
  <si>
    <t>C1010127</t>
  </si>
  <si>
    <t>00:16:18</t>
  </si>
  <si>
    <t>C1：【減】開業</t>
  </si>
  <si>
    <t>14:59:53</t>
  </si>
  <si>
    <t>15:16:11</t>
  </si>
  <si>
    <t>9940050601007677C1010127</t>
  </si>
  <si>
    <t>00:38:46</t>
  </si>
  <si>
    <t>15:16:20</t>
  </si>
  <si>
    <t>15:55:06</t>
  </si>
  <si>
    <t>C1010057</t>
  </si>
  <si>
    <t>C1：【増】育休</t>
  </si>
  <si>
    <t>15:55:14</t>
  </si>
  <si>
    <t>16:47:13</t>
  </si>
  <si>
    <t>9940050601007677C1010057</t>
  </si>
  <si>
    <t>00:13:43</t>
  </si>
  <si>
    <t>16:47:16</t>
  </si>
  <si>
    <t>17:00:59</t>
  </si>
  <si>
    <t>00:34:58</t>
  </si>
  <si>
    <t>17:01:06</t>
  </si>
  <si>
    <t>00:30:13</t>
  </si>
  <si>
    <t>08:47:17</t>
  </si>
  <si>
    <t>09:17:30</t>
  </si>
  <si>
    <t>00:46:54</t>
  </si>
  <si>
    <t>09:17:42</t>
  </si>
  <si>
    <t>10:04:36</t>
  </si>
  <si>
    <t>00:15:38</t>
  </si>
  <si>
    <t>C2010102</t>
  </si>
  <si>
    <t>10:04:45</t>
  </si>
  <si>
    <t>10:10:02</t>
  </si>
  <si>
    <t>9940050601007677C2010102</t>
  </si>
  <si>
    <t>01:21:44</t>
  </si>
  <si>
    <t>10:10:07</t>
  </si>
  <si>
    <t>11:31:51</t>
  </si>
  <si>
    <t>00:20:26</t>
  </si>
  <si>
    <t>11:31:58</t>
  </si>
  <si>
    <t>11:34:44</t>
  </si>
  <si>
    <t>00:04:57</t>
  </si>
  <si>
    <t>11:34:48</t>
  </si>
  <si>
    <t>11:39:45</t>
  </si>
  <si>
    <t>11:39:51</t>
  </si>
  <si>
    <t>11:52:54</t>
  </si>
  <si>
    <t>00:13:29</t>
  </si>
  <si>
    <t>11:53:05</t>
  </si>
  <si>
    <t>12:06:34</t>
  </si>
  <si>
    <t>00:52:36</t>
  </si>
  <si>
    <t>12:06:37</t>
  </si>
  <si>
    <t>12:59:13</t>
  </si>
  <si>
    <t>00:54:41</t>
  </si>
  <si>
    <t>12:59:18</t>
  </si>
  <si>
    <t>13:53:59</t>
  </si>
  <si>
    <t>00:26:19</t>
  </si>
  <si>
    <t>13:54:01</t>
  </si>
  <si>
    <t>14:20:20</t>
  </si>
  <si>
    <t>00:54:28</t>
  </si>
  <si>
    <t>14:20:22</t>
  </si>
  <si>
    <t>15:14:50</t>
  </si>
  <si>
    <t>00:51:15</t>
  </si>
  <si>
    <t>15:15:06</t>
  </si>
  <si>
    <t>16:06:21</t>
  </si>
  <si>
    <t>00:17:05</t>
  </si>
  <si>
    <t>00:12:07</t>
  </si>
  <si>
    <t>16:06:33</t>
  </si>
  <si>
    <t>16:18:40</t>
  </si>
  <si>
    <t>16:18:54</t>
  </si>
  <si>
    <t>16:30:57</t>
  </si>
  <si>
    <t>00:22:25</t>
  </si>
  <si>
    <t>16:31:06</t>
  </si>
  <si>
    <t>16:53:31</t>
  </si>
  <si>
    <t>00:43:10</t>
  </si>
  <si>
    <t>16:53:52</t>
  </si>
  <si>
    <t>17:37:02</t>
  </si>
  <si>
    <t>17:37:05</t>
  </si>
  <si>
    <t>17:53:04</t>
  </si>
  <si>
    <t>17:53:15</t>
  </si>
  <si>
    <t>17:57:21</t>
  </si>
  <si>
    <t>00:11:16</t>
  </si>
  <si>
    <t>08:29:52</t>
  </si>
  <si>
    <t>08:41:08</t>
  </si>
  <si>
    <t>C2010082</t>
  </si>
  <si>
    <t>00:09:24</t>
  </si>
  <si>
    <t>08:41:36</t>
  </si>
  <si>
    <t>08:51:00</t>
  </si>
  <si>
    <t>9940050601007677C2010082</t>
  </si>
  <si>
    <t>00:09:17</t>
  </si>
  <si>
    <t>08:51:03</t>
  </si>
  <si>
    <t>00:02:50</t>
  </si>
  <si>
    <t>09:03:12</t>
  </si>
  <si>
    <t>C1010037</t>
  </si>
  <si>
    <t>00:41:15</t>
  </si>
  <si>
    <t>C1：給与口座の振替届の認定作業</t>
  </si>
  <si>
    <t>09:03:20</t>
  </si>
  <si>
    <t>09:44:35</t>
  </si>
  <si>
    <t>00:06:52</t>
  </si>
  <si>
    <t>9940050601007677C1010037</t>
  </si>
  <si>
    <t>00:22:07</t>
  </si>
  <si>
    <t>09:44:40</t>
  </si>
  <si>
    <t>10:06:47</t>
  </si>
  <si>
    <t>00:11:04</t>
  </si>
  <si>
    <t>00:42:42</t>
  </si>
  <si>
    <t>10:06:56</t>
  </si>
  <si>
    <t>00:11:01</t>
  </si>
  <si>
    <t>10:50:37</t>
  </si>
  <si>
    <t>11:01:38</t>
  </si>
  <si>
    <t>00:29:30</t>
  </si>
  <si>
    <t>11:02:15</t>
  </si>
  <si>
    <t>11:31:45</t>
  </si>
  <si>
    <t>00:01:15</t>
  </si>
  <si>
    <t>11:31:47</t>
  </si>
  <si>
    <t>11:33:02</t>
  </si>
  <si>
    <t>00:08:06</t>
  </si>
  <si>
    <t>11:33:04</t>
  </si>
  <si>
    <t>11:41:10</t>
  </si>
  <si>
    <t>00:07:56</t>
  </si>
  <si>
    <t>11:41:12</t>
  </si>
  <si>
    <t>11:49:08</t>
  </si>
  <si>
    <t>00:12:39</t>
  </si>
  <si>
    <t>11:49:15</t>
  </si>
  <si>
    <t>12:01:54</t>
  </si>
  <si>
    <t>00:58:27</t>
  </si>
  <si>
    <t>12:01:57</t>
  </si>
  <si>
    <t>13:00:24</t>
  </si>
  <si>
    <t>01:00:30</t>
  </si>
  <si>
    <t>14:00:56</t>
  </si>
  <si>
    <t>14:00:58</t>
  </si>
  <si>
    <t>14:23:59</t>
  </si>
  <si>
    <t>C2010055</t>
  </si>
  <si>
    <t>00:16:04</t>
  </si>
  <si>
    <t>14:24:21</t>
  </si>
  <si>
    <t>14:40:25</t>
  </si>
  <si>
    <t>9940050601007677C2010055</t>
  </si>
  <si>
    <t>C2010057</t>
  </si>
  <si>
    <t>00:21:19</t>
  </si>
  <si>
    <t>14:40:30</t>
  </si>
  <si>
    <t>15:01:49</t>
  </si>
  <si>
    <t>9940050601007677C2010057</t>
  </si>
  <si>
    <t>01:54:59</t>
  </si>
  <si>
    <t>15:01:55</t>
  </si>
  <si>
    <t>16:56:54</t>
  </si>
  <si>
    <t>00:11:30</t>
  </si>
  <si>
    <t>00:19:27</t>
  </si>
  <si>
    <t>16:56:58</t>
  </si>
  <si>
    <t>17:16:25</t>
  </si>
  <si>
    <t>00:11:17</t>
  </si>
  <si>
    <t>17:16:28</t>
  </si>
  <si>
    <t>17:27:45</t>
  </si>
  <si>
    <t>00:21:48</t>
  </si>
  <si>
    <t>17:27:52</t>
  </si>
  <si>
    <t>17:49:40</t>
  </si>
  <si>
    <t>00:21:03</t>
  </si>
  <si>
    <t>08:25:38</t>
  </si>
  <si>
    <t>08:46:41</t>
  </si>
  <si>
    <t>00:53:57</t>
  </si>
  <si>
    <t>08:47:04</t>
  </si>
  <si>
    <t>09:42:24</t>
  </si>
  <si>
    <t>00:10:47</t>
  </si>
  <si>
    <t>00:01:23</t>
  </si>
  <si>
    <t>09:42:27</t>
  </si>
  <si>
    <t>10:08:28</t>
  </si>
  <si>
    <t>00:04:28</t>
  </si>
  <si>
    <t>10:08:36</t>
  </si>
  <si>
    <t>10:13:04</t>
  </si>
  <si>
    <t>01:18:20</t>
  </si>
  <si>
    <t>10:13:08</t>
  </si>
  <si>
    <t>11:31:28</t>
  </si>
  <si>
    <t>00:26:07</t>
  </si>
  <si>
    <t>00:03:59</t>
  </si>
  <si>
    <t>11:31:30</t>
  </si>
  <si>
    <t>11:35:29</t>
  </si>
  <si>
    <t>00:05:24</t>
  </si>
  <si>
    <t>11:35:32</t>
  </si>
  <si>
    <t>11:40:56</t>
  </si>
  <si>
    <t>C1010119</t>
  </si>
  <si>
    <t>00:18:41</t>
  </si>
  <si>
    <t>C1：【減】雇用保険受給開始</t>
  </si>
  <si>
    <t>11:41:02</t>
  </si>
  <si>
    <t>11:59:43</t>
  </si>
  <si>
    <t>9940050601007677C1010119</t>
  </si>
  <si>
    <t>00:57:20</t>
  </si>
  <si>
    <t>11:59:45</t>
  </si>
  <si>
    <t>12:57:05</t>
  </si>
  <si>
    <t>00:29:13</t>
  </si>
  <si>
    <t>12:57:19</t>
  </si>
  <si>
    <t>13:26:32</t>
  </si>
  <si>
    <t>13:26:36</t>
  </si>
  <si>
    <t>13:40:34</t>
  </si>
  <si>
    <t>00:13:01</t>
  </si>
  <si>
    <t>13:40:36</t>
  </si>
  <si>
    <t>13:53:37</t>
  </si>
  <si>
    <t>00:38:40</t>
  </si>
  <si>
    <t>13:54:02</t>
  </si>
  <si>
    <t>14:32:42</t>
  </si>
  <si>
    <t>02:03:36</t>
  </si>
  <si>
    <t>14:32:45</t>
  </si>
  <si>
    <t>16:36:21</t>
  </si>
  <si>
    <t>00:08:00</t>
  </si>
  <si>
    <t>16:36:24</t>
  </si>
  <si>
    <t>16:44:24</t>
  </si>
  <si>
    <t>C1010117</t>
  </si>
  <si>
    <t>00:08:15</t>
  </si>
  <si>
    <t>C1：【減】扶養親族の就職</t>
  </si>
  <si>
    <t>16:44:33</t>
  </si>
  <si>
    <t>16:52:48</t>
  </si>
  <si>
    <t>9940050601007677C1010117</t>
  </si>
  <si>
    <t>00:30:25</t>
  </si>
  <si>
    <t>16:52:50</t>
  </si>
  <si>
    <t>17:23:15</t>
  </si>
  <si>
    <t>00:25:22</t>
  </si>
  <si>
    <t>17:23:21</t>
  </si>
  <si>
    <t>17:48:43</t>
  </si>
  <si>
    <t>00:32:02</t>
  </si>
  <si>
    <t>08:28:35</t>
  </si>
  <si>
    <t>09:00:37</t>
  </si>
  <si>
    <t>00:03:18</t>
  </si>
  <si>
    <t>09:00:39</t>
  </si>
  <si>
    <t>09:03:57</t>
  </si>
  <si>
    <t>01:06:50</t>
  </si>
  <si>
    <t>09:04:31</t>
  </si>
  <si>
    <t>10:11:21</t>
  </si>
  <si>
    <t>00:16:43</t>
  </si>
  <si>
    <t>00:22:28</t>
  </si>
  <si>
    <t>10:11:53</t>
  </si>
  <si>
    <t>10:34:21</t>
  </si>
  <si>
    <t>00:30:34</t>
  </si>
  <si>
    <t>10:34:31</t>
  </si>
  <si>
    <t>11:05:05</t>
  </si>
  <si>
    <t>00:15:17</t>
  </si>
  <si>
    <t>11:05:10</t>
  </si>
  <si>
    <t>11:06:25</t>
  </si>
  <si>
    <t>00:26:33</t>
  </si>
  <si>
    <t>11:06:28</t>
  </si>
  <si>
    <t>11:33:01</t>
  </si>
  <si>
    <t>00:13:16</t>
  </si>
  <si>
    <t>00:05:27</t>
  </si>
  <si>
    <t>11:38:31</t>
  </si>
  <si>
    <t>11:38:35</t>
  </si>
  <si>
    <t>12:02:34</t>
  </si>
  <si>
    <t>00:12:00</t>
  </si>
  <si>
    <t>00:59:45</t>
  </si>
  <si>
    <t>12:02:37</t>
  </si>
  <si>
    <t>13:02:22</t>
  </si>
  <si>
    <t>00:52:10</t>
  </si>
  <si>
    <t>13:02:38</t>
  </si>
  <si>
    <t>13:54:48</t>
  </si>
  <si>
    <t>00:17:23</t>
  </si>
  <si>
    <t>00:01:40</t>
  </si>
  <si>
    <t>13:54:55</t>
  </si>
  <si>
    <t>13:56:35</t>
  </si>
  <si>
    <t>13:56:39</t>
  </si>
  <si>
    <t>14:14:31</t>
  </si>
  <si>
    <t>00:04:30</t>
  </si>
  <si>
    <t>14:14:34</t>
  </si>
  <si>
    <t>14:19:04</t>
  </si>
  <si>
    <t>00:17:04</t>
  </si>
  <si>
    <t>14:19:07</t>
  </si>
  <si>
    <t>14:36:11</t>
  </si>
  <si>
    <t>00:18:38</t>
  </si>
  <si>
    <t>14:36:36</t>
  </si>
  <si>
    <t>14:55:14</t>
  </si>
  <si>
    <t>00:35:32</t>
  </si>
  <si>
    <t>14:55:18</t>
  </si>
  <si>
    <t>16:08:42</t>
  </si>
  <si>
    <t>00:37:52</t>
  </si>
  <si>
    <t>16:08:46</t>
  </si>
  <si>
    <t>16:10:09</t>
  </si>
  <si>
    <t>01:10:00</t>
  </si>
  <si>
    <t>16:10:14</t>
  </si>
  <si>
    <t>17:20:14</t>
  </si>
  <si>
    <t>00:23:20</t>
  </si>
  <si>
    <t>00:25:39</t>
  </si>
  <si>
    <t>17:20:29</t>
  </si>
  <si>
    <t>17:46:08</t>
  </si>
  <si>
    <t>E2010021</t>
  </si>
  <si>
    <t>E2：社内業務　面談</t>
  </si>
  <si>
    <t>14:55:36</t>
  </si>
  <si>
    <t>9940050601007677E2010021</t>
  </si>
  <si>
    <t>00:29:41</t>
  </si>
  <si>
    <t>08:25:51</t>
  </si>
  <si>
    <t>08:55:32</t>
  </si>
  <si>
    <t>08:56:07</t>
  </si>
  <si>
    <t>10:05:32</t>
  </si>
  <si>
    <t>00:05:12</t>
  </si>
  <si>
    <t>10:05:36</t>
  </si>
  <si>
    <t>10:10:48</t>
  </si>
  <si>
    <t>00:55:41</t>
  </si>
  <si>
    <t>10:10:51</t>
  </si>
  <si>
    <t>11:06:32</t>
  </si>
  <si>
    <t>00:01:20</t>
  </si>
  <si>
    <t>11:06:35</t>
  </si>
  <si>
    <t>11:07:55</t>
  </si>
  <si>
    <t>00:52:18</t>
  </si>
  <si>
    <t>11:07:58</t>
  </si>
  <si>
    <t>12:00:16</t>
  </si>
  <si>
    <t>00:17:26</t>
  </si>
  <si>
    <t>01:00:44</t>
  </si>
  <si>
    <t>12:00:20</t>
  </si>
  <si>
    <t>13:01:04</t>
  </si>
  <si>
    <t>02:54:23</t>
  </si>
  <si>
    <t>13:01:22</t>
  </si>
  <si>
    <t>16:30:20</t>
  </si>
  <si>
    <t>00:05:07</t>
  </si>
  <si>
    <t>16:30:22</t>
  </si>
  <si>
    <t>00:13:35</t>
  </si>
  <si>
    <t>16:35:43</t>
  </si>
  <si>
    <t>16:49:18</t>
  </si>
  <si>
    <t>E2010030</t>
  </si>
  <si>
    <t>16:49:27</t>
  </si>
  <si>
    <t>17:05:20</t>
  </si>
  <si>
    <t>9940050601007677E2010030</t>
  </si>
  <si>
    <t>00:30:42</t>
  </si>
  <si>
    <t>17:05:31</t>
  </si>
  <si>
    <t>17:36:13</t>
  </si>
  <si>
    <t>00:15:21</t>
  </si>
  <si>
    <t>00:03:38</t>
  </si>
  <si>
    <t>17:36:27</t>
  </si>
  <si>
    <t>17:40:05</t>
  </si>
  <si>
    <t>00:34:28</t>
  </si>
  <si>
    <t>17:40:09</t>
  </si>
  <si>
    <t>18:14:37</t>
  </si>
  <si>
    <t>00:17:14</t>
  </si>
  <si>
    <t>09:00:19</t>
  </si>
  <si>
    <t>09:08:15</t>
  </si>
  <si>
    <t>14:11:08</t>
  </si>
  <si>
    <t>14:45:43</t>
  </si>
  <si>
    <t>00:20:51</t>
  </si>
  <si>
    <t>08:26:59</t>
  </si>
  <si>
    <t>08:47:50</t>
  </si>
  <si>
    <t>00:08:13</t>
  </si>
  <si>
    <t>08:48:06</t>
  </si>
  <si>
    <t>08:56:19</t>
  </si>
  <si>
    <t>00:59:13</t>
  </si>
  <si>
    <t>08:56:30</t>
  </si>
  <si>
    <t>09:58:11</t>
  </si>
  <si>
    <t>00:19:44</t>
  </si>
  <si>
    <t>00:02:28</t>
  </si>
  <si>
    <t>00:34:40</t>
  </si>
  <si>
    <t>09:58:15</t>
  </si>
  <si>
    <t>10:32:55</t>
  </si>
  <si>
    <t>00:17:20</t>
  </si>
  <si>
    <t>10:32:57</t>
  </si>
  <si>
    <t>10:37:30</t>
  </si>
  <si>
    <t>00:41:04</t>
  </si>
  <si>
    <t>10:37:38</t>
  </si>
  <si>
    <t>11:18:42</t>
  </si>
  <si>
    <t>00:13:41</t>
  </si>
  <si>
    <t>00:07:27</t>
  </si>
  <si>
    <t>11:32:53</t>
  </si>
  <si>
    <t>11:40:20</t>
  </si>
  <si>
    <t>00:08:29</t>
  </si>
  <si>
    <t>11:40:32</t>
  </si>
  <si>
    <t>11:49:01</t>
  </si>
  <si>
    <t>11:49:03</t>
  </si>
  <si>
    <t>12:00:50</t>
  </si>
  <si>
    <t>12:00:53</t>
  </si>
  <si>
    <t>12:59:55</t>
  </si>
  <si>
    <t>01:27:54</t>
  </si>
  <si>
    <t>13:00:07</t>
  </si>
  <si>
    <t>14:28:01</t>
  </si>
  <si>
    <t>14:28:06</t>
  </si>
  <si>
    <t>14:50:06</t>
  </si>
  <si>
    <t>00:20:16</t>
  </si>
  <si>
    <t>14:50:09</t>
  </si>
  <si>
    <t>15:10:25</t>
  </si>
  <si>
    <t>00:14:27</t>
  </si>
  <si>
    <t>15:10:27</t>
  </si>
  <si>
    <t>15:24:54</t>
  </si>
  <si>
    <t>00:26:21</t>
  </si>
  <si>
    <t>15:24:57</t>
  </si>
  <si>
    <t>15:51:18</t>
  </si>
  <si>
    <t>00:30:19</t>
  </si>
  <si>
    <t>15:51:25</t>
  </si>
  <si>
    <t>16:21:44</t>
  </si>
  <si>
    <t>16:21:47</t>
  </si>
  <si>
    <t>16:33:30</t>
  </si>
  <si>
    <t>00:12:05</t>
  </si>
  <si>
    <t>16:33:40</t>
  </si>
  <si>
    <t>16:45:45</t>
  </si>
  <si>
    <t>00:58:44</t>
  </si>
  <si>
    <t>16:45:50</t>
  </si>
  <si>
    <t>17:44:34</t>
  </si>
  <si>
    <t>09:02:46</t>
  </si>
  <si>
    <t>00:25:56</t>
  </si>
  <si>
    <t>11:09:29</t>
  </si>
  <si>
    <t>11:35:25</t>
  </si>
  <si>
    <t>11:35:50</t>
  </si>
  <si>
    <t>11:57:14</t>
  </si>
  <si>
    <t>00:10:42</t>
  </si>
  <si>
    <t>00:08:25</t>
  </si>
  <si>
    <t>11:57:19</t>
  </si>
  <si>
    <t>12:05:44</t>
  </si>
  <si>
    <t>00:57:27</t>
  </si>
  <si>
    <t>12:05:46</t>
  </si>
  <si>
    <t>13:03:13</t>
  </si>
  <si>
    <t>00:35:29</t>
  </si>
  <si>
    <t>13:03:56</t>
  </si>
  <si>
    <t>13:39:25</t>
  </si>
  <si>
    <t>00:11:06</t>
  </si>
  <si>
    <t>13:39:32</t>
  </si>
  <si>
    <t>13:50:38</t>
  </si>
  <si>
    <t>01:43:24</t>
  </si>
  <si>
    <t>13:50:41</t>
  </si>
  <si>
    <t>15:34:05</t>
  </si>
  <si>
    <t>00:04:08</t>
  </si>
  <si>
    <t>15:34:08</t>
  </si>
  <si>
    <t>15:38:16</t>
  </si>
  <si>
    <t>00:53:08</t>
  </si>
  <si>
    <t>15:38:28</t>
  </si>
  <si>
    <t>16:31:36</t>
  </si>
  <si>
    <t>00:17:43</t>
  </si>
  <si>
    <t>00:00:59</t>
  </si>
  <si>
    <t>16:31:42</t>
  </si>
  <si>
    <t>16:32:41</t>
  </si>
  <si>
    <t>00:39:15</t>
  </si>
  <si>
    <t>16:32:47</t>
  </si>
  <si>
    <t>00:13:05</t>
  </si>
  <si>
    <t>17:12:05</t>
  </si>
  <si>
    <t>17:13:19</t>
  </si>
  <si>
    <t>00:23:49</t>
  </si>
  <si>
    <t>17:13:22</t>
  </si>
  <si>
    <t>17:37:11</t>
  </si>
  <si>
    <t>00:11:54</t>
  </si>
  <si>
    <t>00:06:53</t>
  </si>
  <si>
    <t>17:37:27</t>
  </si>
  <si>
    <t>17:44:20</t>
  </si>
  <si>
    <t>08:29:27</t>
  </si>
  <si>
    <t>08:51:34</t>
  </si>
  <si>
    <t>00:31:31</t>
  </si>
  <si>
    <t>08:52:03</t>
  </si>
  <si>
    <t>09:26:06</t>
  </si>
  <si>
    <t>00:06:18</t>
  </si>
  <si>
    <t>00:02:32</t>
  </si>
  <si>
    <t>00:02:45</t>
  </si>
  <si>
    <t>09:26:09</t>
  </si>
  <si>
    <t>09:28:54</t>
  </si>
  <si>
    <t>00:22:20</t>
  </si>
  <si>
    <t>09:28:58</t>
  </si>
  <si>
    <t>09:51:18</t>
  </si>
  <si>
    <t>00:04:32</t>
  </si>
  <si>
    <t>09:51:21</t>
  </si>
  <si>
    <t>09:55:53</t>
  </si>
  <si>
    <t>00:26:56</t>
  </si>
  <si>
    <t>09:55:57</t>
  </si>
  <si>
    <t>10:22:53</t>
  </si>
  <si>
    <t>00:11:50</t>
  </si>
  <si>
    <t>10:22:55</t>
  </si>
  <si>
    <t>10:34:45</t>
  </si>
  <si>
    <t>00:12:16</t>
  </si>
  <si>
    <t>10:34:47</t>
  </si>
  <si>
    <t>10:47:03</t>
  </si>
  <si>
    <t>00:15:06</t>
  </si>
  <si>
    <t>10:47:14</t>
  </si>
  <si>
    <t>11:02:20</t>
  </si>
  <si>
    <t>00:37:26</t>
  </si>
  <si>
    <t>11:02:33</t>
  </si>
  <si>
    <t>11:39:59</t>
  </si>
  <si>
    <t>00:18:43</t>
  </si>
  <si>
    <t>00:04:52</t>
  </si>
  <si>
    <t>11:40:02</t>
  </si>
  <si>
    <t>11:44:54</t>
  </si>
  <si>
    <t>00:11:07</t>
  </si>
  <si>
    <t>11:45:11</t>
  </si>
  <si>
    <t>11:56:18</t>
  </si>
  <si>
    <t>00:04:38</t>
  </si>
  <si>
    <t>11:56:27</t>
  </si>
  <si>
    <t>01:02:19</t>
  </si>
  <si>
    <t>13:03:29</t>
  </si>
  <si>
    <t>13:03:37</t>
  </si>
  <si>
    <t>13:26:05</t>
  </si>
  <si>
    <t>00:05:15</t>
  </si>
  <si>
    <t>13:26:07</t>
  </si>
  <si>
    <t>13:31:22</t>
  </si>
  <si>
    <t>13:31:24</t>
  </si>
  <si>
    <t>13:43:47</t>
  </si>
  <si>
    <t>01:07:18</t>
  </si>
  <si>
    <t>13:43:56</t>
  </si>
  <si>
    <t>14:51:14</t>
  </si>
  <si>
    <t>00:22:26</t>
  </si>
  <si>
    <t>14:51:16</t>
  </si>
  <si>
    <t>15:00:06</t>
  </si>
  <si>
    <t>00:14:51</t>
  </si>
  <si>
    <t>00:07:26</t>
  </si>
  <si>
    <t>00:41:53</t>
  </si>
  <si>
    <t>15:15:07</t>
  </si>
  <si>
    <t>15:57:00</t>
  </si>
  <si>
    <t>00:07:57</t>
  </si>
  <si>
    <t>15:57:02</t>
  </si>
  <si>
    <t>16:04:59</t>
  </si>
  <si>
    <t>00:19:13</t>
  </si>
  <si>
    <t>16:05:02</t>
  </si>
  <si>
    <t>16:24:15</t>
  </si>
  <si>
    <t>16:24:21</t>
  </si>
  <si>
    <t>16:25:54</t>
  </si>
  <si>
    <t>00:21:23</t>
  </si>
  <si>
    <t>16:25:58</t>
  </si>
  <si>
    <t>16:47:21</t>
  </si>
  <si>
    <t>00:01:48</t>
  </si>
  <si>
    <t>16:47:33</t>
  </si>
  <si>
    <t>16:49:21</t>
  </si>
  <si>
    <t>16:49:23</t>
  </si>
  <si>
    <t>17:01:17</t>
  </si>
  <si>
    <t>00:02:04</t>
  </si>
  <si>
    <t>17:01:19</t>
  </si>
  <si>
    <t>17:03:23</t>
  </si>
  <si>
    <t>17:03:31</t>
  </si>
  <si>
    <t>17:17:15</t>
  </si>
  <si>
    <t>00:12:48</t>
  </si>
  <si>
    <t>17:17:28</t>
  </si>
  <si>
    <t>17:30:16</t>
  </si>
  <si>
    <t>09:00:23</t>
  </si>
  <si>
    <t>09:02:55</t>
  </si>
  <si>
    <t>00:19:10</t>
  </si>
  <si>
    <t>08:47:55</t>
  </si>
  <si>
    <t>00:04:22</t>
  </si>
  <si>
    <t>08:48:17</t>
  </si>
  <si>
    <t>08:52:39</t>
  </si>
  <si>
    <t>00:04:58</t>
  </si>
  <si>
    <t>08:52:44</t>
  </si>
  <si>
    <t>08:57:42</t>
  </si>
  <si>
    <t>02:14:21</t>
  </si>
  <si>
    <t>08:57:46</t>
  </si>
  <si>
    <t>11:15:21</t>
  </si>
  <si>
    <t>00:22:24</t>
  </si>
  <si>
    <t>00:03:14</t>
  </si>
  <si>
    <t>00:07:23</t>
  </si>
  <si>
    <t>11:15:25</t>
  </si>
  <si>
    <t>11:22:48</t>
  </si>
  <si>
    <t>00:32:26</t>
  </si>
  <si>
    <t>11:22:52</t>
  </si>
  <si>
    <t>11:55:18</t>
  </si>
  <si>
    <t>00:06:44</t>
  </si>
  <si>
    <t>11:55:21</t>
  </si>
  <si>
    <t>12:02:05</t>
  </si>
  <si>
    <t>00:57:47</t>
  </si>
  <si>
    <t>12:02:07</t>
  </si>
  <si>
    <t>12:59:54</t>
  </si>
  <si>
    <t>02:12:06</t>
  </si>
  <si>
    <t>13:00:08</t>
  </si>
  <si>
    <t>15:12:14</t>
  </si>
  <si>
    <t>00:03:30</t>
  </si>
  <si>
    <t>15:12:16</t>
  </si>
  <si>
    <t>15:15:46</t>
  </si>
  <si>
    <t>00:33:01</t>
  </si>
  <si>
    <t>15:15:49</t>
  </si>
  <si>
    <t>15:48:50</t>
  </si>
  <si>
    <t>00:28:45</t>
  </si>
  <si>
    <t>15:49:43</t>
  </si>
  <si>
    <t>16:18:28</t>
  </si>
  <si>
    <t>01:20:42</t>
  </si>
  <si>
    <t>16:18:30</t>
  </si>
  <si>
    <t>17:39:12</t>
  </si>
  <si>
    <t>00:40:21</t>
  </si>
  <si>
    <t>17:39:14</t>
  </si>
  <si>
    <t>17:44:37</t>
  </si>
  <si>
    <t>09:03:32</t>
  </si>
  <si>
    <t>00:08:18</t>
  </si>
  <si>
    <t>08:32:17</t>
  </si>
  <si>
    <t>08:40:35</t>
  </si>
  <si>
    <t>08:40:39</t>
  </si>
  <si>
    <t>08:50:40</t>
  </si>
  <si>
    <t>00:42:30</t>
  </si>
  <si>
    <t>08:51:09</t>
  </si>
  <si>
    <t>09:42:48</t>
  </si>
  <si>
    <t>00:08:30</t>
  </si>
  <si>
    <t>00:09:09</t>
  </si>
  <si>
    <t>00:04:00</t>
  </si>
  <si>
    <t>09:42:52</t>
  </si>
  <si>
    <t>09:46:52</t>
  </si>
  <si>
    <t>09:46:57</t>
  </si>
  <si>
    <t>10:39:33</t>
  </si>
  <si>
    <t>00:10:31</t>
  </si>
  <si>
    <t>10:39:38</t>
  </si>
  <si>
    <t>11:34:02</t>
  </si>
  <si>
    <t>00:13:36</t>
  </si>
  <si>
    <t>00:07:22</t>
  </si>
  <si>
    <t>11:34:11</t>
  </si>
  <si>
    <t>11:41:33</t>
  </si>
  <si>
    <t>00:13:38</t>
  </si>
  <si>
    <t>11:41:38</t>
  </si>
  <si>
    <t>11:55:16</t>
  </si>
  <si>
    <t>00:07:43</t>
  </si>
  <si>
    <t>12:03:01</t>
  </si>
  <si>
    <t>00:56:44</t>
  </si>
  <si>
    <t>12:03:06</t>
  </si>
  <si>
    <t>12:59:50</t>
  </si>
  <si>
    <t>01:11:28</t>
  </si>
  <si>
    <t>13:00:05</t>
  </si>
  <si>
    <t>14:11:33</t>
  </si>
  <si>
    <t>14:11:35</t>
  </si>
  <si>
    <t>14:20:19</t>
  </si>
  <si>
    <t>01:36:01</t>
  </si>
  <si>
    <t>14:20:21</t>
  </si>
  <si>
    <t>15:56:22</t>
  </si>
  <si>
    <t>00:21:00</t>
  </si>
  <si>
    <t>15:57:07</t>
  </si>
  <si>
    <t>16:18:07</t>
  </si>
  <si>
    <t>00:15:27</t>
  </si>
  <si>
    <t>16:18:11</t>
  </si>
  <si>
    <t>16:33:38</t>
  </si>
  <si>
    <t>16:33:44</t>
  </si>
  <si>
    <t>16:55:47</t>
  </si>
  <si>
    <t>00:36:22</t>
  </si>
  <si>
    <t>16:55:49</t>
  </si>
  <si>
    <t>17:32:11</t>
  </si>
  <si>
    <t>09:09:36</t>
  </si>
  <si>
    <t>00:23:51</t>
  </si>
  <si>
    <t>13:51:50</t>
  </si>
  <si>
    <t>14:15:41</t>
  </si>
  <si>
    <t>00:06:29</t>
  </si>
  <si>
    <t>14:16:06</t>
  </si>
  <si>
    <t>14:22:35</t>
  </si>
  <si>
    <t>01:04:12</t>
  </si>
  <si>
    <t>14:22:38</t>
  </si>
  <si>
    <t>15:26:50</t>
  </si>
  <si>
    <t>00:16:03</t>
  </si>
  <si>
    <t>15:26:53</t>
  </si>
  <si>
    <t>15:29:38</t>
  </si>
  <si>
    <t>15:29:41</t>
  </si>
  <si>
    <t>15:33:54</t>
  </si>
  <si>
    <t>C2010074</t>
  </si>
  <si>
    <t>00:56:35</t>
  </si>
  <si>
    <t>C2：発送準備のダブルチェック</t>
  </si>
  <si>
    <t>15:34:07</t>
  </si>
  <si>
    <t>16:30:42</t>
  </si>
  <si>
    <t>9940050601007677C2010074</t>
  </si>
  <si>
    <t>00:10:26</t>
  </si>
  <si>
    <t>16:30:53</t>
  </si>
  <si>
    <t>16:41:19</t>
  </si>
  <si>
    <t>00:08:49</t>
  </si>
  <si>
    <t>16:41:23</t>
  </si>
  <si>
    <t>16:50:12</t>
  </si>
  <si>
    <t>00:24:13</t>
  </si>
  <si>
    <t>16:50:20</t>
  </si>
  <si>
    <t>17:14:33</t>
  </si>
  <si>
    <t>00:00:29</t>
  </si>
  <si>
    <t>17:14:40</t>
  </si>
  <si>
    <t>00:30:23</t>
  </si>
  <si>
    <t>08:00:24</t>
  </si>
  <si>
    <t>08:30:47</t>
  </si>
  <si>
    <t>00:28:04</t>
  </si>
  <si>
    <t>08:31:11</t>
  </si>
  <si>
    <t>08:59:15</t>
  </si>
  <si>
    <t>00:14:02</t>
  </si>
  <si>
    <t>00:08:03</t>
  </si>
  <si>
    <t>08:59:41</t>
  </si>
  <si>
    <t>09:08:04</t>
  </si>
  <si>
    <t>00:00:20</t>
  </si>
  <si>
    <t>00:27:32</t>
  </si>
  <si>
    <t>09:08:27</t>
  </si>
  <si>
    <t>09:35:59</t>
  </si>
  <si>
    <t>00:20:24</t>
  </si>
  <si>
    <t>09:36:16</t>
  </si>
  <si>
    <t>09:56:40</t>
  </si>
  <si>
    <t>09:56:45</t>
  </si>
  <si>
    <t>10:00:30</t>
  </si>
  <si>
    <t>00:23:42</t>
  </si>
  <si>
    <t>10:00:34</t>
  </si>
  <si>
    <t>00:11:51</t>
  </si>
  <si>
    <t>10:24:35</t>
  </si>
  <si>
    <t>10:27:45</t>
  </si>
  <si>
    <t>00:55:39</t>
  </si>
  <si>
    <t>10:27:49</t>
  </si>
  <si>
    <t>11:23:28</t>
  </si>
  <si>
    <t>00:13:55</t>
  </si>
  <si>
    <t>00:10:13</t>
  </si>
  <si>
    <t>11:23:31</t>
  </si>
  <si>
    <t>11:33:44</t>
  </si>
  <si>
    <t>00:25:03</t>
  </si>
  <si>
    <t>11:33:49</t>
  </si>
  <si>
    <t>11:58:52</t>
  </si>
  <si>
    <t>00:12:32</t>
  </si>
  <si>
    <t>00:02:36</t>
  </si>
  <si>
    <t>11:58:57</t>
  </si>
  <si>
    <t>12:01:33</t>
  </si>
  <si>
    <t>12:01:35</t>
  </si>
  <si>
    <t>13:01:53</t>
  </si>
  <si>
    <t>00:48:15</t>
  </si>
  <si>
    <t>13:01:59</t>
  </si>
  <si>
    <t>13:50:14</t>
  </si>
  <si>
    <t>00:16:05</t>
  </si>
  <si>
    <t>13:50:20</t>
  </si>
  <si>
    <t>13:51:38</t>
  </si>
  <si>
    <t>00:15:55</t>
  </si>
  <si>
    <t>08:26:42</t>
  </si>
  <si>
    <t>08:42:37</t>
  </si>
  <si>
    <t>08:42:44</t>
  </si>
  <si>
    <t>08:52:45</t>
  </si>
  <si>
    <t>00:10:16</t>
  </si>
  <si>
    <t>08:53:18</t>
  </si>
  <si>
    <t>09:05:40</t>
  </si>
  <si>
    <t>00:02:06</t>
  </si>
  <si>
    <t>00:26:54</t>
  </si>
  <si>
    <t>09:06:23</t>
  </si>
  <si>
    <t>09:33:17</t>
  </si>
  <si>
    <t>00:15:57</t>
  </si>
  <si>
    <t>09:33:25</t>
  </si>
  <si>
    <t>09:49:22</t>
  </si>
  <si>
    <t>00:46:00</t>
  </si>
  <si>
    <t>09:49:24</t>
  </si>
  <si>
    <t>10:35:24</t>
  </si>
  <si>
    <t>00:05:37</t>
  </si>
  <si>
    <t>10:35:26</t>
  </si>
  <si>
    <t>10:41:03</t>
  </si>
  <si>
    <t>01:11:16</t>
  </si>
  <si>
    <t>10:41:09</t>
  </si>
  <si>
    <t>11:52:25</t>
  </si>
  <si>
    <t>00:23:45</t>
  </si>
  <si>
    <t>00:06:40</t>
  </si>
  <si>
    <t>11:52:28</t>
  </si>
  <si>
    <t>11:59:08</t>
  </si>
  <si>
    <t>00:59:57</t>
  </si>
  <si>
    <t>11:59:11</t>
  </si>
  <si>
    <t>12:59:08</t>
  </si>
  <si>
    <t>01:01:28</t>
  </si>
  <si>
    <t>14:00:46</t>
  </si>
  <si>
    <t>14:00:47</t>
  </si>
  <si>
    <t>14:17:48</t>
  </si>
  <si>
    <t>00:44:40</t>
  </si>
  <si>
    <t>14:18:05</t>
  </si>
  <si>
    <t>15:02:45</t>
  </si>
  <si>
    <t>00:40:20</t>
  </si>
  <si>
    <t>15:02:52</t>
  </si>
  <si>
    <t>15:43:12</t>
  </si>
  <si>
    <t>00:42:33</t>
  </si>
  <si>
    <t>15:43:15</t>
  </si>
  <si>
    <t>16:25:48</t>
  </si>
  <si>
    <t>00:46:30</t>
  </si>
  <si>
    <t>17:12:28</t>
  </si>
  <si>
    <t>00:21:42</t>
  </si>
  <si>
    <t>17:12:37</t>
  </si>
  <si>
    <t>17:34:19</t>
  </si>
  <si>
    <t>09:02:23</t>
  </si>
  <si>
    <t>08:25:44</t>
  </si>
  <si>
    <t>08:43:03</t>
  </si>
  <si>
    <t>00:16:58</t>
  </si>
  <si>
    <t>08:43:22</t>
  </si>
  <si>
    <t>00:03:43</t>
  </si>
  <si>
    <t>09:04:06</t>
  </si>
  <si>
    <t>00:16:48</t>
  </si>
  <si>
    <t>09:04:15</t>
  </si>
  <si>
    <t>09:21:03</t>
  </si>
  <si>
    <t>01:04:04</t>
  </si>
  <si>
    <t>09:21:08</t>
  </si>
  <si>
    <t>10:25:12</t>
  </si>
  <si>
    <t>00:05:35</t>
  </si>
  <si>
    <t>10:25:15</t>
  </si>
  <si>
    <t>10:30:50</t>
  </si>
  <si>
    <t>00:36:47</t>
  </si>
  <si>
    <t>10:30:55</t>
  </si>
  <si>
    <t>11:07:42</t>
  </si>
  <si>
    <t>11:07:45</t>
  </si>
  <si>
    <t>11:35:27</t>
  </si>
  <si>
    <t>11:35:45</t>
  </si>
  <si>
    <t>12:04:09</t>
  </si>
  <si>
    <t>00:56:37</t>
  </si>
  <si>
    <t>12:04:14</t>
  </si>
  <si>
    <t>13:00:51</t>
  </si>
  <si>
    <t>00:37:43</t>
  </si>
  <si>
    <t>13:00:57</t>
  </si>
  <si>
    <t>13:38:40</t>
  </si>
  <si>
    <t>00:18:52</t>
  </si>
  <si>
    <t>00:34:02</t>
  </si>
  <si>
    <t>13:38:41</t>
  </si>
  <si>
    <t>14:12:43</t>
  </si>
  <si>
    <t>00:17:16</t>
  </si>
  <si>
    <t>14:13:20</t>
  </si>
  <si>
    <t>14:30:36</t>
  </si>
  <si>
    <t>14:30:40</t>
  </si>
  <si>
    <t>14:40:41</t>
  </si>
  <si>
    <t>14:40:53</t>
  </si>
  <si>
    <t>15:26:33</t>
  </si>
  <si>
    <t>00:22:50</t>
  </si>
  <si>
    <t>00:04:09</t>
  </si>
  <si>
    <t>15:26:35</t>
  </si>
  <si>
    <t>15:30:44</t>
  </si>
  <si>
    <t>15:30:51</t>
  </si>
  <si>
    <t>16:24:52</t>
  </si>
  <si>
    <t>00:27:01</t>
  </si>
  <si>
    <t>00:47:45</t>
  </si>
  <si>
    <t>16:25:26</t>
  </si>
  <si>
    <t>17:13:11</t>
  </si>
  <si>
    <t>00:17:47</t>
  </si>
  <si>
    <t>17:31:09</t>
  </si>
  <si>
    <t>00:26:14</t>
  </si>
  <si>
    <t>08:53:13</t>
  </si>
  <si>
    <t>00:44:15</t>
  </si>
  <si>
    <t>08:53:32</t>
  </si>
  <si>
    <t>09:38:36</t>
  </si>
  <si>
    <t>00:00:49</t>
  </si>
  <si>
    <t>00:16:26</t>
  </si>
  <si>
    <t>09:38:42</t>
  </si>
  <si>
    <t>09:55:08</t>
  </si>
  <si>
    <t>00:04:54</t>
  </si>
  <si>
    <t>09:55:12</t>
  </si>
  <si>
    <t>10:00:06</t>
  </si>
  <si>
    <t>00:15:08</t>
  </si>
  <si>
    <t>10:00:09</t>
  </si>
  <si>
    <t>10:15:17</t>
  </si>
  <si>
    <t>10:15:21</t>
  </si>
  <si>
    <t>10:29:21</t>
  </si>
  <si>
    <t>00:15:26</t>
  </si>
  <si>
    <t>10:29:47</t>
  </si>
  <si>
    <t>10:45:13</t>
  </si>
  <si>
    <t>00:18:01</t>
  </si>
  <si>
    <t>10:45:16</t>
  </si>
  <si>
    <t>11:03:17</t>
  </si>
  <si>
    <t>00:08:28</t>
  </si>
  <si>
    <t>11:03:49</t>
  </si>
  <si>
    <t>11:12:17</t>
  </si>
  <si>
    <t>00:13:33</t>
  </si>
  <si>
    <t>11:12:22</t>
  </si>
  <si>
    <t>11:25:55</t>
  </si>
  <si>
    <t>11:25:58</t>
  </si>
  <si>
    <t>11:38:28</t>
  </si>
  <si>
    <t>11:50:44</t>
  </si>
  <si>
    <t>00:09:23</t>
  </si>
  <si>
    <t>11:50:46</t>
  </si>
  <si>
    <t>12:00:09</t>
  </si>
  <si>
    <t>00:59:30</t>
  </si>
  <si>
    <t>12:00:11</t>
  </si>
  <si>
    <t>12:59:41</t>
  </si>
  <si>
    <t>00:28:58</t>
  </si>
  <si>
    <t>12:59:44</t>
  </si>
  <si>
    <t>13:28:42</t>
  </si>
  <si>
    <t>00:08:02</t>
  </si>
  <si>
    <t>13:28:46</t>
  </si>
  <si>
    <t>13:36:48</t>
  </si>
  <si>
    <t>00:14:57</t>
  </si>
  <si>
    <t>13:36:50</t>
  </si>
  <si>
    <t>13:51:47</t>
  </si>
  <si>
    <t>00:46:26</t>
  </si>
  <si>
    <t>13:51:51</t>
  </si>
  <si>
    <t>14:38:17</t>
  </si>
  <si>
    <t>01:17:02</t>
  </si>
  <si>
    <t>14:38:19</t>
  </si>
  <si>
    <t>15:55:21</t>
  </si>
  <si>
    <t>00:38:23</t>
  </si>
  <si>
    <t>15:55:30</t>
  </si>
  <si>
    <t>16:33:53</t>
  </si>
  <si>
    <t>00:10:49</t>
  </si>
  <si>
    <t>16:34:00</t>
  </si>
  <si>
    <t>16:44:49</t>
  </si>
  <si>
    <t>00:00:55</t>
  </si>
  <si>
    <t>16:45:48</t>
  </si>
  <si>
    <t>16:56:51</t>
  </si>
  <si>
    <t>00:33:37</t>
  </si>
  <si>
    <t>17:30:31</t>
  </si>
  <si>
    <t>09:01:21</t>
  </si>
  <si>
    <t>00:06:20</t>
  </si>
  <si>
    <t>08:32:04</t>
  </si>
  <si>
    <t>01:22:19</t>
  </si>
  <si>
    <t>08:32:07</t>
  </si>
  <si>
    <t>09:55:29</t>
  </si>
  <si>
    <t>09:55:34</t>
  </si>
  <si>
    <t>10:17:41</t>
  </si>
  <si>
    <t>00:05:38</t>
  </si>
  <si>
    <t>10:17:44</t>
  </si>
  <si>
    <t>10:23:22</t>
  </si>
  <si>
    <t>00:39:47</t>
  </si>
  <si>
    <t>10:23:26</t>
  </si>
  <si>
    <t>11:03:13</t>
  </si>
  <si>
    <t>00:19:54</t>
  </si>
  <si>
    <t>00:35:20</t>
  </si>
  <si>
    <t>11:03:18</t>
  </si>
  <si>
    <t>11:38:38</t>
  </si>
  <si>
    <t>00:11:26</t>
  </si>
  <si>
    <t>11:38:41</t>
  </si>
  <si>
    <t>11:50:07</t>
  </si>
  <si>
    <t>00:11:15</t>
  </si>
  <si>
    <t>11:50:21</t>
  </si>
  <si>
    <t>12:01:36</t>
  </si>
  <si>
    <t>01:00:22</t>
  </si>
  <si>
    <t>12:01:38</t>
  </si>
  <si>
    <t>13:02:00</t>
  </si>
  <si>
    <t>01:35:00</t>
  </si>
  <si>
    <t>13:02:14</t>
  </si>
  <si>
    <t>14:37:14</t>
  </si>
  <si>
    <t>00:28:40</t>
  </si>
  <si>
    <t>14:37:20</t>
  </si>
  <si>
    <t>15:06:00</t>
  </si>
  <si>
    <t>01:37:19</t>
  </si>
  <si>
    <t>15:06:02</t>
  </si>
  <si>
    <t>16:43:21</t>
  </si>
  <si>
    <t>00:24:20</t>
  </si>
  <si>
    <t>00:08:08</t>
  </si>
  <si>
    <t>16:43:35</t>
  </si>
  <si>
    <t>16:51:43</t>
  </si>
  <si>
    <t>00:21:36</t>
  </si>
  <si>
    <t>16:51:49</t>
  </si>
  <si>
    <t>00:11:33</t>
  </si>
  <si>
    <t>17:13:36</t>
  </si>
  <si>
    <t>17:25:09</t>
  </si>
  <si>
    <t>00:04:29</t>
  </si>
  <si>
    <t>17:25:11</t>
  </si>
  <si>
    <t>17:29:40</t>
  </si>
  <si>
    <t>09:00:14</t>
  </si>
  <si>
    <t>09:01:17</t>
  </si>
  <si>
    <t>08:31:46</t>
  </si>
  <si>
    <t>08:52:47</t>
  </si>
  <si>
    <t>00:07:44</t>
  </si>
  <si>
    <t>08:53:04</t>
  </si>
  <si>
    <t>09:00:48</t>
  </si>
  <si>
    <t>00:02:17</t>
  </si>
  <si>
    <t>09:00:51</t>
  </si>
  <si>
    <t>09:03:08</t>
  </si>
  <si>
    <t>09:03:13</t>
  </si>
  <si>
    <t>09:07:43</t>
  </si>
  <si>
    <t>09:07:50</t>
  </si>
  <si>
    <t>09:46:11</t>
  </si>
  <si>
    <t>00:12:47</t>
  </si>
  <si>
    <t>C1010067</t>
  </si>
  <si>
    <t>C1：【増】心身に著しい障害者</t>
  </si>
  <si>
    <t>09:46:16</t>
  </si>
  <si>
    <t>10:07:16</t>
  </si>
  <si>
    <t>9940050601007677C1010067</t>
  </si>
  <si>
    <t>00:03:27</t>
  </si>
  <si>
    <t>10:07:18</t>
  </si>
  <si>
    <t>10:10:45</t>
  </si>
  <si>
    <t>00:21:30</t>
  </si>
  <si>
    <t>10:10:54</t>
  </si>
  <si>
    <t>10:32:24</t>
  </si>
  <si>
    <t>00:23:22</t>
  </si>
  <si>
    <t>10:32:31</t>
  </si>
  <si>
    <t>10:55:53</t>
  </si>
  <si>
    <t>00:11:41</t>
  </si>
  <si>
    <t>10:55:56</t>
  </si>
  <si>
    <t>11:07:39</t>
  </si>
  <si>
    <t>11:15:45</t>
  </si>
  <si>
    <t>11:26:53</t>
  </si>
  <si>
    <t>11:27:11</t>
  </si>
  <si>
    <t>11:30:54</t>
  </si>
  <si>
    <t>00:06:23</t>
  </si>
  <si>
    <t>11:30:57</t>
  </si>
  <si>
    <t>11:37:20</t>
  </si>
  <si>
    <t>11:37:27</t>
  </si>
  <si>
    <t>11:50:05</t>
  </si>
  <si>
    <t>00:10:08</t>
  </si>
  <si>
    <t>11:50:14</t>
  </si>
  <si>
    <t>12:00:22</t>
  </si>
  <si>
    <t>01:00:53</t>
  </si>
  <si>
    <t>12:00:24</t>
  </si>
  <si>
    <t>13:01:38</t>
  </si>
  <si>
    <t>00:00:21</t>
  </si>
  <si>
    <t>02:39:54</t>
  </si>
  <si>
    <t>13:01:45</t>
  </si>
  <si>
    <t>15:41:39</t>
  </si>
  <si>
    <t>01:15:10</t>
  </si>
  <si>
    <t>15:41:46</t>
  </si>
  <si>
    <t>17:00:58</t>
  </si>
  <si>
    <t>00:37:35</t>
  </si>
  <si>
    <t>00:04:02</t>
  </si>
  <si>
    <t>17:01:11</t>
  </si>
  <si>
    <t>17:25:00</t>
  </si>
  <si>
    <t>00:13:34</t>
  </si>
  <si>
    <t>17:25:04</t>
  </si>
  <si>
    <t>17:38:38</t>
  </si>
  <si>
    <t>13:01:12</t>
  </si>
  <si>
    <t>13:01:33</t>
  </si>
  <si>
    <t>15:42:56</t>
  </si>
  <si>
    <t>15:46:58</t>
  </si>
  <si>
    <t>00:23:03</t>
  </si>
  <si>
    <t>08:25:22</t>
  </si>
  <si>
    <t>08:48:25</t>
  </si>
  <si>
    <t>08:48:47</t>
  </si>
  <si>
    <t>08:58:48</t>
  </si>
  <si>
    <t>00:01:08</t>
  </si>
  <si>
    <t>08:59:05</t>
  </si>
  <si>
    <t>00:02:08</t>
  </si>
  <si>
    <t>09:02:22</t>
  </si>
  <si>
    <t>09:02:26</t>
  </si>
  <si>
    <t>09:40:26</t>
  </si>
  <si>
    <t>09:40:30</t>
  </si>
  <si>
    <t>09:54:31</t>
  </si>
  <si>
    <t>09:55:26</t>
  </si>
  <si>
    <t>10:12:31</t>
  </si>
  <si>
    <t>00:05:34</t>
  </si>
  <si>
    <t>10:12:35</t>
  </si>
  <si>
    <t>10:18:09</t>
  </si>
  <si>
    <t>00:40:00</t>
  </si>
  <si>
    <t>10:18:15</t>
  </si>
  <si>
    <t>10:58:15</t>
  </si>
  <si>
    <t>00:20:00</t>
  </si>
  <si>
    <t>01:02:20</t>
  </si>
  <si>
    <t>10:58:17</t>
  </si>
  <si>
    <t>12:00:37</t>
  </si>
  <si>
    <t>00:59:54</t>
  </si>
  <si>
    <t>12:00:39</t>
  </si>
  <si>
    <t>13:00:33</t>
  </si>
  <si>
    <t>00:55:48</t>
  </si>
  <si>
    <t>13:00:55</t>
  </si>
  <si>
    <t>13:56:43</t>
  </si>
  <si>
    <t>00:27:54</t>
  </si>
  <si>
    <t>13:56:45</t>
  </si>
  <si>
    <t>14:08:59</t>
  </si>
  <si>
    <t>00:25:10</t>
  </si>
  <si>
    <t>14:09:11</t>
  </si>
  <si>
    <t>14:34:21</t>
  </si>
  <si>
    <t>00:21:37</t>
  </si>
  <si>
    <t>14:34:23</t>
  </si>
  <si>
    <t>14:56:00</t>
  </si>
  <si>
    <t>00:31:20</t>
  </si>
  <si>
    <t>14:56:08</t>
  </si>
  <si>
    <t>15:27:28</t>
  </si>
  <si>
    <t>15:27:55</t>
  </si>
  <si>
    <t>15:42:17</t>
  </si>
  <si>
    <t>00:20:08</t>
  </si>
  <si>
    <t>15:42:21</t>
  </si>
  <si>
    <t>16:02:29</t>
  </si>
  <si>
    <t>00:07:17</t>
  </si>
  <si>
    <t>16:02:38</t>
  </si>
  <si>
    <t>16:09:55</t>
  </si>
  <si>
    <t>00:29:48</t>
  </si>
  <si>
    <t>16:10:06</t>
  </si>
  <si>
    <t>16:39:54</t>
  </si>
  <si>
    <t>16:40:09</t>
  </si>
  <si>
    <t>16:58:54</t>
  </si>
  <si>
    <t>00:17:35</t>
  </si>
  <si>
    <t>16:59:25</t>
  </si>
  <si>
    <t>17:17:00</t>
  </si>
  <si>
    <t>00:19:05</t>
  </si>
  <si>
    <t>17:17:02</t>
  </si>
  <si>
    <t>17:36:07</t>
  </si>
  <si>
    <t>00:27:41</t>
  </si>
  <si>
    <t>08:32:51</t>
  </si>
  <si>
    <t>09:01:42</t>
  </si>
  <si>
    <t>00:03:08</t>
  </si>
  <si>
    <t>09:01:44</t>
  </si>
  <si>
    <t>09:04:52</t>
  </si>
  <si>
    <t>01:29:48</t>
  </si>
  <si>
    <t>09:05:12</t>
  </si>
  <si>
    <t>10:35:00</t>
  </si>
  <si>
    <t>00:44:54</t>
  </si>
  <si>
    <t>00:09:50</t>
  </si>
  <si>
    <t>10:35:16</t>
  </si>
  <si>
    <t>10:45:06</t>
  </si>
  <si>
    <t>01:11:55</t>
  </si>
  <si>
    <t>10:45:17</t>
  </si>
  <si>
    <t>11:57:12</t>
  </si>
  <si>
    <t>00:14:23</t>
  </si>
  <si>
    <t>11:57:16</t>
  </si>
  <si>
    <t>11:59:20</t>
  </si>
  <si>
    <t>00:58:18</t>
  </si>
  <si>
    <t>11:59:38</t>
  </si>
  <si>
    <t>12:57:56</t>
  </si>
  <si>
    <t>01:00:01</t>
  </si>
  <si>
    <t>12:58:00</t>
  </si>
  <si>
    <t>13:58:01</t>
  </si>
  <si>
    <t>00:39:34</t>
  </si>
  <si>
    <t>13:58:06</t>
  </si>
  <si>
    <t>14:37:40</t>
  </si>
  <si>
    <t>01:20:23</t>
  </si>
  <si>
    <t>14:37:49</t>
  </si>
  <si>
    <t>15:58:12</t>
  </si>
  <si>
    <t>00:20:33</t>
  </si>
  <si>
    <t>15:58:22</t>
  </si>
  <si>
    <t>16:18:55</t>
  </si>
  <si>
    <t>00:13:52</t>
  </si>
  <si>
    <t>16:18:59</t>
  </si>
  <si>
    <t>16:32:51</t>
  </si>
  <si>
    <t>01:09:01</t>
  </si>
  <si>
    <t>16:32:58</t>
  </si>
  <si>
    <t>17:41:59</t>
  </si>
  <si>
    <t>00:13:48</t>
  </si>
  <si>
    <t>00:06:07</t>
  </si>
  <si>
    <t>17:42:13</t>
  </si>
  <si>
    <t>17:48:20</t>
  </si>
  <si>
    <t>08:25:18</t>
  </si>
  <si>
    <t>08:46:21</t>
  </si>
  <si>
    <t>00:50:17</t>
  </si>
  <si>
    <t>08:46:56</t>
  </si>
  <si>
    <t>09:40:14</t>
  </si>
  <si>
    <t>00:06:17</t>
  </si>
  <si>
    <t>00:03:01</t>
  </si>
  <si>
    <t>00:17:12</t>
  </si>
  <si>
    <t>09:40:22</t>
  </si>
  <si>
    <t>09:57:34</t>
  </si>
  <si>
    <t>09:57:36</t>
  </si>
  <si>
    <t>10:08:21</t>
  </si>
  <si>
    <t>10:08:24</t>
  </si>
  <si>
    <t>10:19:13</t>
  </si>
  <si>
    <t>10:19:16</t>
  </si>
  <si>
    <t>10:27:44</t>
  </si>
  <si>
    <t>10:27:46</t>
  </si>
  <si>
    <t>10:35:12</t>
  </si>
  <si>
    <t>10:46:13</t>
  </si>
  <si>
    <t>00:22:39</t>
  </si>
  <si>
    <t>10:46:50</t>
  </si>
  <si>
    <t>00:07:36</t>
  </si>
  <si>
    <t>11:09:32</t>
  </si>
  <si>
    <t>11:17:08</t>
  </si>
  <si>
    <t>00:05:59</t>
  </si>
  <si>
    <t>11:17:11</t>
  </si>
  <si>
    <t>11:23:10</t>
  </si>
  <si>
    <t>00:12:50</t>
  </si>
  <si>
    <t>11:23:14</t>
  </si>
  <si>
    <t>11:36:04</t>
  </si>
  <si>
    <t>00:12:45</t>
  </si>
  <si>
    <t>11:36:09</t>
  </si>
  <si>
    <t>11:48:54</t>
  </si>
  <si>
    <t>00:09:06</t>
  </si>
  <si>
    <t>11:48:57</t>
  </si>
  <si>
    <t>11:58:03</t>
  </si>
  <si>
    <t>00:01:50</t>
  </si>
  <si>
    <t>11:58:05</t>
  </si>
  <si>
    <t>11:59:55</t>
  </si>
  <si>
    <t>00:59:46</t>
  </si>
  <si>
    <t>12:59:43</t>
  </si>
  <si>
    <t>00:36:24</t>
  </si>
  <si>
    <t>12:59:46</t>
  </si>
  <si>
    <t>13:36:10</t>
  </si>
  <si>
    <t>00:08:55</t>
  </si>
  <si>
    <t>13:36:12</t>
  </si>
  <si>
    <t>13:45:07</t>
  </si>
  <si>
    <t>00:31:01</t>
  </si>
  <si>
    <t>13:45:08</t>
  </si>
  <si>
    <t>14:16:09</t>
  </si>
  <si>
    <t>00:00:48</t>
  </si>
  <si>
    <t>14:16:42</t>
  </si>
  <si>
    <t>14:17:30</t>
  </si>
  <si>
    <t>14:17:38</t>
  </si>
  <si>
    <t>15:14:15</t>
  </si>
  <si>
    <t>00:46:12</t>
  </si>
  <si>
    <t>15:14:17</t>
  </si>
  <si>
    <t>16:00:29</t>
  </si>
  <si>
    <t>16:00:32</t>
  </si>
  <si>
    <t>16:05:13</t>
  </si>
  <si>
    <t>16:05:17</t>
  </si>
  <si>
    <t>16:29:12</t>
  </si>
  <si>
    <t>00:31:10</t>
  </si>
  <si>
    <t>16:29:14</t>
  </si>
  <si>
    <t>17:00:24</t>
  </si>
  <si>
    <t>00:27:30</t>
  </si>
  <si>
    <t>17:00:28</t>
  </si>
  <si>
    <t>17:28:04</t>
  </si>
  <si>
    <t>17:36:49</t>
  </si>
  <si>
    <t>09:00:01</t>
  </si>
  <si>
    <t>09:03:02</t>
  </si>
  <si>
    <t>00:11:22</t>
  </si>
  <si>
    <t>08:26:38</t>
  </si>
  <si>
    <t>08:38:00</t>
  </si>
  <si>
    <t>00:50:53</t>
  </si>
  <si>
    <t>08:38:18</t>
  </si>
  <si>
    <t>09:30:10</t>
  </si>
  <si>
    <t>00:34:05</t>
  </si>
  <si>
    <t>09:30:23</t>
  </si>
  <si>
    <t>10:04:28</t>
  </si>
  <si>
    <t>10:04:32</t>
  </si>
  <si>
    <t>10:10:06</t>
  </si>
  <si>
    <t>01:22:48</t>
  </si>
  <si>
    <t>10:10:11</t>
  </si>
  <si>
    <t>11:32:59</t>
  </si>
  <si>
    <t>00:16:34</t>
  </si>
  <si>
    <t>C2010098</t>
  </si>
  <si>
    <t>00:06:01</t>
  </si>
  <si>
    <t>11:33:12</t>
  </si>
  <si>
    <t>11:39:13</t>
  </si>
  <si>
    <t>9940050601007677C2010098</t>
  </si>
  <si>
    <t>00:12:59</t>
  </si>
  <si>
    <t>11:39:19</t>
  </si>
  <si>
    <t>11:52:18</t>
  </si>
  <si>
    <t>11:52:38</t>
  </si>
  <si>
    <t>12:00:01</t>
  </si>
  <si>
    <t>00:59:55</t>
  </si>
  <si>
    <t>12:00:04</t>
  </si>
  <si>
    <t>12:59:59</t>
  </si>
  <si>
    <t>00:39:42</t>
  </si>
  <si>
    <t>13:00:03</t>
  </si>
  <si>
    <t>13:39:45</t>
  </si>
  <si>
    <t>00:50:05</t>
  </si>
  <si>
    <t>13:39:48</t>
  </si>
  <si>
    <t>14:29:53</t>
  </si>
  <si>
    <t>14:29:56</t>
  </si>
  <si>
    <t>14:39:57</t>
  </si>
  <si>
    <t>00:02:29</t>
  </si>
  <si>
    <t>14:40:26</t>
  </si>
  <si>
    <t>14:42:55</t>
  </si>
  <si>
    <t>00:12:41</t>
  </si>
  <si>
    <t>14:43:04</t>
  </si>
  <si>
    <t>14:55:45</t>
  </si>
  <si>
    <t>00:00:51</t>
  </si>
  <si>
    <t>14:55:52</t>
  </si>
  <si>
    <t>14:56:43</t>
  </si>
  <si>
    <t>00:27:43</t>
  </si>
  <si>
    <t>14:56:47</t>
  </si>
  <si>
    <t>15:24:30</t>
  </si>
  <si>
    <t>00:10:29</t>
  </si>
  <si>
    <t>15:24:33</t>
  </si>
  <si>
    <t>15:35:02</t>
  </si>
  <si>
    <t>00:35:33</t>
  </si>
  <si>
    <t>15:35:10</t>
  </si>
  <si>
    <t>16:10:43</t>
  </si>
  <si>
    <t>00:41:11</t>
  </si>
  <si>
    <t>16:10:58</t>
  </si>
  <si>
    <t>16:52:09</t>
  </si>
  <si>
    <t>16:52:21</t>
  </si>
  <si>
    <t>17:05:34</t>
  </si>
  <si>
    <t>17:05:49</t>
  </si>
  <si>
    <t>17:24:59</t>
  </si>
  <si>
    <t>00:06:46</t>
  </si>
  <si>
    <t>17:25:05</t>
  </si>
  <si>
    <t>17:31:51</t>
  </si>
  <si>
    <t>00:13:07</t>
  </si>
  <si>
    <t>08:27:46</t>
  </si>
  <si>
    <t>08:40:53</t>
  </si>
  <si>
    <t>08:40:01</t>
  </si>
  <si>
    <t>09:00:03</t>
  </si>
  <si>
    <t>00:02:01</t>
  </si>
  <si>
    <t>09:00:09</t>
  </si>
  <si>
    <t>09:02:10</t>
  </si>
  <si>
    <t>09:02:51</t>
  </si>
  <si>
    <t>09:30:39</t>
  </si>
  <si>
    <t>00:14:42</t>
  </si>
  <si>
    <t>09:30:44</t>
  </si>
  <si>
    <t>09:45:26</t>
  </si>
  <si>
    <t>09:45:41</t>
  </si>
  <si>
    <t>10:07:05</t>
  </si>
  <si>
    <t>C1010126</t>
  </si>
  <si>
    <t>00:27:03</t>
  </si>
  <si>
    <t>C1：【減】扶養親族の結婚</t>
  </si>
  <si>
    <t>10:07:19</t>
  </si>
  <si>
    <t>9940050601007677C1010126</t>
  </si>
  <si>
    <t>00:36:13</t>
  </si>
  <si>
    <t>10:34:27</t>
  </si>
  <si>
    <t>11:10:40</t>
  </si>
  <si>
    <t>00:10:50</t>
  </si>
  <si>
    <t>11:10:45</t>
  </si>
  <si>
    <t>11:21:35</t>
  </si>
  <si>
    <t>00:12:31</t>
  </si>
  <si>
    <t>11:21:43</t>
  </si>
  <si>
    <t>11:34:14</t>
  </si>
  <si>
    <t>11:34:20</t>
  </si>
  <si>
    <t>11:42:06</t>
  </si>
  <si>
    <t>00:10:04</t>
  </si>
  <si>
    <t>11:42:11</t>
  </si>
  <si>
    <t>11:52:15</t>
  </si>
  <si>
    <t>11:52:20</t>
  </si>
  <si>
    <t>00:59:32</t>
  </si>
  <si>
    <t>13:00:39</t>
  </si>
  <si>
    <t>01:26:44</t>
  </si>
  <si>
    <t>13:00:44</t>
  </si>
  <si>
    <t>14:27:28</t>
  </si>
  <si>
    <t>14:27:47</t>
  </si>
  <si>
    <t>14:39:47</t>
  </si>
  <si>
    <t>14:39:50</t>
  </si>
  <si>
    <t>14:48:05</t>
  </si>
  <si>
    <t>00:12:49</t>
  </si>
  <si>
    <t>14:48:07</t>
  </si>
  <si>
    <t>15:00:56</t>
  </si>
  <si>
    <t>00:05:01</t>
  </si>
  <si>
    <t>15:00:58</t>
  </si>
  <si>
    <t>15:05:59</t>
  </si>
  <si>
    <t>15:06:20</t>
  </si>
  <si>
    <t>15:23:36</t>
  </si>
  <si>
    <t>00:12:13</t>
  </si>
  <si>
    <t>15:23:39</t>
  </si>
  <si>
    <t>15:35:52</t>
  </si>
  <si>
    <t>00:12:01</t>
  </si>
  <si>
    <t>15:35:56</t>
  </si>
  <si>
    <t>15:47:57</t>
  </si>
  <si>
    <t>15:48:21</t>
  </si>
  <si>
    <t>15:52:51</t>
  </si>
  <si>
    <t>00:12:29</t>
  </si>
  <si>
    <t>15:52:54</t>
  </si>
  <si>
    <t>16:05:23</t>
  </si>
  <si>
    <t>16:05:26</t>
  </si>
  <si>
    <t>16:11:46</t>
  </si>
  <si>
    <t>00:09:47</t>
  </si>
  <si>
    <t>16:11:49</t>
  </si>
  <si>
    <t>16:21:36</t>
  </si>
  <si>
    <t>00:07:10</t>
  </si>
  <si>
    <t>16:21:39</t>
  </si>
  <si>
    <t>16:28:49</t>
  </si>
  <si>
    <t>16:28:53</t>
  </si>
  <si>
    <t>16:50:46</t>
  </si>
  <si>
    <t>16:50:55</t>
  </si>
  <si>
    <t>16:55:57</t>
  </si>
  <si>
    <t>00:34:03</t>
  </si>
  <si>
    <t>16:56:18</t>
  </si>
  <si>
    <t>17:30:21</t>
  </si>
  <si>
    <t>09:08:16</t>
  </si>
  <si>
    <t>09:13:14</t>
  </si>
  <si>
    <t>00:42:44</t>
  </si>
  <si>
    <t>09:11:19</t>
  </si>
  <si>
    <t>00:39:22</t>
  </si>
  <si>
    <t>09:11:39</t>
  </si>
  <si>
    <t>09:51:01</t>
  </si>
  <si>
    <t>09:51:04</t>
  </si>
  <si>
    <t>09:55:37</t>
  </si>
  <si>
    <t>00:10:12</t>
  </si>
  <si>
    <t>09:55:42</t>
  </si>
  <si>
    <t>10:05:54</t>
  </si>
  <si>
    <t>00:36:01</t>
  </si>
  <si>
    <t>10:05:57</t>
  </si>
  <si>
    <t>10:41:58</t>
  </si>
  <si>
    <t>00:25:59</t>
  </si>
  <si>
    <t>10:42:41</t>
  </si>
  <si>
    <t>11:08:40</t>
  </si>
  <si>
    <t>11:08:42</t>
  </si>
  <si>
    <t>11:13:43</t>
  </si>
  <si>
    <t>00:17:39</t>
  </si>
  <si>
    <t>11:13:48</t>
  </si>
  <si>
    <t>11:31:27</t>
  </si>
  <si>
    <t>00:32:55</t>
  </si>
  <si>
    <t>11:31:31</t>
  </si>
  <si>
    <t>12:04:26</t>
  </si>
  <si>
    <t>00:56:11</t>
  </si>
  <si>
    <t>12:04:29</t>
  </si>
  <si>
    <t>13:00:40</t>
  </si>
  <si>
    <t>02:15:19</t>
  </si>
  <si>
    <t>13:00:47</t>
  </si>
  <si>
    <t>15:16:06</t>
  </si>
  <si>
    <t>15:16:13</t>
  </si>
  <si>
    <t>15:36:12</t>
  </si>
  <si>
    <t>00:24:18</t>
  </si>
  <si>
    <t>15:36:19</t>
  </si>
  <si>
    <t>16:00:37</t>
  </si>
  <si>
    <t>00:27:53</t>
  </si>
  <si>
    <t>16:28:34</t>
  </si>
  <si>
    <t>00:14:47</t>
  </si>
  <si>
    <t>16:28:38</t>
  </si>
  <si>
    <t>16:43:25</t>
  </si>
  <si>
    <t>00:32:19</t>
  </si>
  <si>
    <t>16:43:51</t>
  </si>
  <si>
    <t>17:16:10</t>
  </si>
  <si>
    <t>00:16:51</t>
  </si>
  <si>
    <t>17:16:12</t>
  </si>
  <si>
    <t>17:33:03</t>
  </si>
  <si>
    <t>17:33:05</t>
  </si>
  <si>
    <t>17:41:38</t>
  </si>
  <si>
    <t>00:22:06</t>
  </si>
  <si>
    <t>08:51:33</t>
  </si>
  <si>
    <t>01:58:29</t>
  </si>
  <si>
    <t>08:51:53</t>
  </si>
  <si>
    <t>10:53:48</t>
  </si>
  <si>
    <t>00:03:26</t>
  </si>
  <si>
    <t>00:02:15</t>
  </si>
  <si>
    <t>10:53:54</t>
  </si>
  <si>
    <t>10:56:09</t>
  </si>
  <si>
    <t>00:11:32</t>
  </si>
  <si>
    <t>10:56:13</t>
  </si>
  <si>
    <t>11:07:48</t>
  </si>
  <si>
    <t>11:16:46</t>
  </si>
  <si>
    <t>00:38:11</t>
  </si>
  <si>
    <t>11:16:54</t>
  </si>
  <si>
    <t>11:55:05</t>
  </si>
  <si>
    <t>00:05:18</t>
  </si>
  <si>
    <t>11:55:19</t>
  </si>
  <si>
    <t>01:02:00</t>
  </si>
  <si>
    <t>12:00:42</t>
  </si>
  <si>
    <t>13:02:42</t>
  </si>
  <si>
    <t>13:02:46</t>
  </si>
  <si>
    <t>14:00:06</t>
  </si>
  <si>
    <t>00:25:01</t>
  </si>
  <si>
    <t>14:00:09</t>
  </si>
  <si>
    <t>14:25:10</t>
  </si>
  <si>
    <t>14:25:12</t>
  </si>
  <si>
    <t>14:35:12</t>
  </si>
  <si>
    <t>14:35:42</t>
  </si>
  <si>
    <t>14:42:12</t>
  </si>
  <si>
    <t>01:30:57</t>
  </si>
  <si>
    <t>14:42:16</t>
  </si>
  <si>
    <t>16:13:13</t>
  </si>
  <si>
    <t>00:17:17</t>
  </si>
  <si>
    <t>16:13:21</t>
  </si>
  <si>
    <t>16:30:38</t>
  </si>
  <si>
    <t>00:28:46</t>
  </si>
  <si>
    <t>16:30:41</t>
  </si>
  <si>
    <t>16:59:27</t>
  </si>
  <si>
    <t>00:00:27</t>
  </si>
  <si>
    <t>16:59:47</t>
  </si>
  <si>
    <t>17:00:14</t>
  </si>
  <si>
    <t>00:15:36</t>
  </si>
  <si>
    <t>17:15:53</t>
  </si>
  <si>
    <t>17:32:51</t>
  </si>
  <si>
    <t>00:12:18</t>
  </si>
  <si>
    <t>08:28:38</t>
  </si>
  <si>
    <t>08:40:56</t>
  </si>
  <si>
    <t>08:40:59</t>
  </si>
  <si>
    <t>08:47:00</t>
  </si>
  <si>
    <t>01:16:25</t>
  </si>
  <si>
    <t>08:47:19</t>
  </si>
  <si>
    <t>10:05:48</t>
  </si>
  <si>
    <t>00:07:38</t>
  </si>
  <si>
    <t>10:31:15</t>
  </si>
  <si>
    <t>00:08:47</t>
  </si>
  <si>
    <t>10:31:18</t>
  </si>
  <si>
    <t>10:40:05</t>
  </si>
  <si>
    <t>10:40:09</t>
  </si>
  <si>
    <t>11:04:00</t>
  </si>
  <si>
    <t>00:42:22</t>
  </si>
  <si>
    <t>11:04:02</t>
  </si>
  <si>
    <t>11:46:24</t>
  </si>
  <si>
    <t>11:46:26</t>
  </si>
  <si>
    <t>11:51:45</t>
  </si>
  <si>
    <t>11:51:48</t>
  </si>
  <si>
    <t>11:59:35</t>
  </si>
  <si>
    <t>00:00:34</t>
  </si>
  <si>
    <t>11:59:37</t>
  </si>
  <si>
    <t>01:00:21</t>
  </si>
  <si>
    <t>12:00:14</t>
  </si>
  <si>
    <t>00:30:04</t>
  </si>
  <si>
    <t>13:00:43</t>
  </si>
  <si>
    <t>13:30:47</t>
  </si>
  <si>
    <t>13:30:49</t>
  </si>
  <si>
    <t>13:35:50</t>
  </si>
  <si>
    <t>00:23:13</t>
  </si>
  <si>
    <t>13:36:06</t>
  </si>
  <si>
    <t>13:59:19</t>
  </si>
  <si>
    <t>00:42:14</t>
  </si>
  <si>
    <t>13:59:25</t>
  </si>
  <si>
    <t>14:41:39</t>
  </si>
  <si>
    <t>C2010058</t>
  </si>
  <si>
    <t>00:56:04</t>
  </si>
  <si>
    <t>14:41:41</t>
  </si>
  <si>
    <t>15:37:45</t>
  </si>
  <si>
    <t>9940050601007677C2010058</t>
  </si>
  <si>
    <t>00:11:12</t>
  </si>
  <si>
    <t>15:37:47</t>
  </si>
  <si>
    <t>15:48:59</t>
  </si>
  <si>
    <t>00:43:42</t>
  </si>
  <si>
    <t>15:49:05</t>
  </si>
  <si>
    <t>16:32:50</t>
  </si>
  <si>
    <t>16:47:28</t>
  </si>
  <si>
    <t>00:24:35</t>
  </si>
  <si>
    <t>16:47:38</t>
  </si>
  <si>
    <t>17:12:13</t>
  </si>
  <si>
    <t>00:18:09</t>
  </si>
  <si>
    <t>17:12:46</t>
  </si>
  <si>
    <t>17:30:55</t>
  </si>
  <si>
    <t>00:09:05</t>
  </si>
  <si>
    <t>17:31:00</t>
  </si>
  <si>
    <t>00:03:12</t>
  </si>
  <si>
    <t>08:24:06</t>
  </si>
  <si>
    <t>08:27:18</t>
  </si>
  <si>
    <t>00:03:57</t>
  </si>
  <si>
    <t>08:27:23</t>
  </si>
  <si>
    <t>08:31:20</t>
  </si>
  <si>
    <t>00:27:05</t>
  </si>
  <si>
    <t>08:31:22</t>
  </si>
  <si>
    <t>08:58:27</t>
  </si>
  <si>
    <t>01:05:44</t>
  </si>
  <si>
    <t>08:58:34</t>
  </si>
  <si>
    <t>10:04:18</t>
  </si>
  <si>
    <t>00:13:09</t>
  </si>
  <si>
    <t>10:04:20</t>
  </si>
  <si>
    <t>10:09:33</t>
  </si>
  <si>
    <t>10:09:35</t>
  </si>
  <si>
    <t>10:14:50</t>
  </si>
  <si>
    <t>00:29:08</t>
  </si>
  <si>
    <t>10:14:53</t>
  </si>
  <si>
    <t>10:44:01</t>
  </si>
  <si>
    <t>00:14:34</t>
  </si>
  <si>
    <t>00:16:57</t>
  </si>
  <si>
    <t>10:44:08</t>
  </si>
  <si>
    <t>11:01:05</t>
  </si>
  <si>
    <t>00:19:02</t>
  </si>
  <si>
    <t>11:01:21</t>
  </si>
  <si>
    <t>11:20:23</t>
  </si>
  <si>
    <t>00:23:05</t>
  </si>
  <si>
    <t>11:20:27</t>
  </si>
  <si>
    <t>11:43:32</t>
  </si>
  <si>
    <t>00:16:39</t>
  </si>
  <si>
    <t>11:43:37</t>
  </si>
  <si>
    <t>01:01:18</t>
  </si>
  <si>
    <t>00:35:54</t>
  </si>
  <si>
    <t>13:37:39</t>
  </si>
  <si>
    <t>C2010059</t>
  </si>
  <si>
    <t>00:52:14</t>
  </si>
  <si>
    <t>13:37:44</t>
  </si>
  <si>
    <t>14:29:58</t>
  </si>
  <si>
    <t>9940050601007677C2010059</t>
  </si>
  <si>
    <t>14:30:03</t>
  </si>
  <si>
    <t>14:47:55</t>
  </si>
  <si>
    <t>C1010163</t>
  </si>
  <si>
    <t>00:57:59</t>
  </si>
  <si>
    <t>C1：【転居】別棟</t>
  </si>
  <si>
    <t>14:48:00</t>
  </si>
  <si>
    <t>15:45:59</t>
  </si>
  <si>
    <t>9940050601007677C1010163</t>
  </si>
  <si>
    <t>15:46:01</t>
  </si>
  <si>
    <t>15:54:00</t>
  </si>
  <si>
    <t>00:46:24</t>
  </si>
  <si>
    <t>15:54:03</t>
  </si>
  <si>
    <t>16:40:27</t>
  </si>
  <si>
    <t>00:11:36</t>
  </si>
  <si>
    <t>00:03:33</t>
  </si>
  <si>
    <t>16:40:30</t>
  </si>
  <si>
    <t>16:44:03</t>
  </si>
  <si>
    <t>16:44:06</t>
  </si>
  <si>
    <t>16:57:11</t>
  </si>
  <si>
    <t>00:21:27</t>
  </si>
  <si>
    <t>16:57:16</t>
  </si>
  <si>
    <t>17:18:43</t>
  </si>
  <si>
    <t>17:18:47</t>
  </si>
  <si>
    <t>17:30:40</t>
  </si>
  <si>
    <t>08:30:23</t>
  </si>
  <si>
    <t>08:54:07</t>
  </si>
  <si>
    <t>00:28:14</t>
  </si>
  <si>
    <t>08:54:36</t>
  </si>
  <si>
    <t>09:23:07</t>
  </si>
  <si>
    <t>00:08:54</t>
  </si>
  <si>
    <t>09:23:09</t>
  </si>
  <si>
    <t>09:32:03</t>
  </si>
  <si>
    <t>09:32:09</t>
  </si>
  <si>
    <t>09:44:59</t>
  </si>
  <si>
    <t>09:45:01</t>
  </si>
  <si>
    <t>10:05:34</t>
  </si>
  <si>
    <t>00:34:33</t>
  </si>
  <si>
    <t>00:19:01</t>
  </si>
  <si>
    <t>10:40:13</t>
  </si>
  <si>
    <t>10:59:14</t>
  </si>
  <si>
    <t>00:05:32</t>
  </si>
  <si>
    <t>10:59:45</t>
  </si>
  <si>
    <t>11:05:17</t>
  </si>
  <si>
    <t>00:14:44</t>
  </si>
  <si>
    <t>11:05:20</t>
  </si>
  <si>
    <t>11:20:04</t>
  </si>
  <si>
    <t>00:16:00</t>
  </si>
  <si>
    <t>11:20:07</t>
  </si>
  <si>
    <t>11:36:07</t>
  </si>
  <si>
    <t>00:14:05</t>
  </si>
  <si>
    <t>11:36:37</t>
  </si>
  <si>
    <t>11:50:42</t>
  </si>
  <si>
    <t>11:50:45</t>
  </si>
  <si>
    <t>11:55:09</t>
  </si>
  <si>
    <t>01:03:08</t>
  </si>
  <si>
    <t>12:01:51</t>
  </si>
  <si>
    <t>13:04:59</t>
  </si>
  <si>
    <t>00:57:52</t>
  </si>
  <si>
    <t>13:05:16</t>
  </si>
  <si>
    <t>14:03:08</t>
  </si>
  <si>
    <t>00:09:54</t>
  </si>
  <si>
    <t>14:03:11</t>
  </si>
  <si>
    <t>14:13:05</t>
  </si>
  <si>
    <t>00:11:00</t>
  </si>
  <si>
    <t>14:13:10</t>
  </si>
  <si>
    <t>14:24:10</t>
  </si>
  <si>
    <t>00:05:31</t>
  </si>
  <si>
    <t>14:24:13</t>
  </si>
  <si>
    <t>14:29:44</t>
  </si>
  <si>
    <t>14:30:00</t>
  </si>
  <si>
    <t>14:45:17</t>
  </si>
  <si>
    <t>00:08:01</t>
  </si>
  <si>
    <t>14:45:22</t>
  </si>
  <si>
    <t>14:53:23</t>
  </si>
  <si>
    <t>00:23:41</t>
  </si>
  <si>
    <t>14:53:55</t>
  </si>
  <si>
    <t>15:17:36</t>
  </si>
  <si>
    <t>00:13:47</t>
  </si>
  <si>
    <t>15:17:37</t>
  </si>
  <si>
    <t>15:31:24</t>
  </si>
  <si>
    <t>00:06:22</t>
  </si>
  <si>
    <t>15:31:27</t>
  </si>
  <si>
    <t>15:37:49</t>
  </si>
  <si>
    <t>00:15:09</t>
  </si>
  <si>
    <t>15:37:53</t>
  </si>
  <si>
    <t>15:53:02</t>
  </si>
  <si>
    <t>00:34:34</t>
  </si>
  <si>
    <t>15:53:09</t>
  </si>
  <si>
    <t>16:27:43</t>
  </si>
  <si>
    <t>16:28:28</t>
  </si>
  <si>
    <t>16:44:27</t>
  </si>
  <si>
    <t>00:15:40</t>
  </si>
  <si>
    <t>16:44:50</t>
  </si>
  <si>
    <t>17:00:30</t>
  </si>
  <si>
    <t>00:31:06</t>
  </si>
  <si>
    <t>17:00:34</t>
  </si>
  <si>
    <t>17:31:40</t>
  </si>
  <si>
    <t>08:30:25</t>
  </si>
  <si>
    <t>08:53:23</t>
  </si>
  <si>
    <t>09:16:08</t>
  </si>
  <si>
    <t>00:00:19</t>
  </si>
  <si>
    <t>09:16:52</t>
  </si>
  <si>
    <t>09:27:34</t>
  </si>
  <si>
    <t>09:27:40</t>
  </si>
  <si>
    <t>09:49:12</t>
  </si>
  <si>
    <t>00:19:08</t>
  </si>
  <si>
    <t>09:49:18</t>
  </si>
  <si>
    <t>10:08:26</t>
  </si>
  <si>
    <t>00:26:06</t>
  </si>
  <si>
    <t>10:08:37</t>
  </si>
  <si>
    <t>10:34:43</t>
  </si>
  <si>
    <t>00:19:38</t>
  </si>
  <si>
    <t>10:34:49</t>
  </si>
  <si>
    <t>10:54:27</t>
  </si>
  <si>
    <t>00:09:49</t>
  </si>
  <si>
    <t>10:54:30</t>
  </si>
  <si>
    <t>11:00:12</t>
  </si>
  <si>
    <t>00:36:58</t>
  </si>
  <si>
    <t>11:37:15</t>
  </si>
  <si>
    <t>00:23:53</t>
  </si>
  <si>
    <t>11:37:18</t>
  </si>
  <si>
    <t>12:01:11</t>
  </si>
  <si>
    <t>00:56:10</t>
  </si>
  <si>
    <t>12:01:14</t>
  </si>
  <si>
    <t>12:57:24</t>
  </si>
  <si>
    <t>01:06:15</t>
  </si>
  <si>
    <t>14:06:10</t>
  </si>
  <si>
    <t>00:35:39</t>
  </si>
  <si>
    <t>14:06:21</t>
  </si>
  <si>
    <t>14:42:00</t>
  </si>
  <si>
    <t>00:18:36</t>
  </si>
  <si>
    <t>14:42:03</t>
  </si>
  <si>
    <t>15:00:39</t>
  </si>
  <si>
    <t>00:07:01</t>
  </si>
  <si>
    <t>15:00:43</t>
  </si>
  <si>
    <t>15:07:44</t>
  </si>
  <si>
    <t>15:08:08</t>
  </si>
  <si>
    <t>15:24:26</t>
  </si>
  <si>
    <t>00:08:43</t>
  </si>
  <si>
    <t>15:33:13</t>
  </si>
  <si>
    <t>15:33:39</t>
  </si>
  <si>
    <t>15:45:29</t>
  </si>
  <si>
    <t>00:07:14</t>
  </si>
  <si>
    <t>15:45:31</t>
  </si>
  <si>
    <t>15:52:45</t>
  </si>
  <si>
    <t>00:03:25</t>
  </si>
  <si>
    <t>15:52:48</t>
  </si>
  <si>
    <t>15:56:13</t>
  </si>
  <si>
    <t>00:13:14</t>
  </si>
  <si>
    <t>15:56:16</t>
  </si>
  <si>
    <t>16:09:30</t>
  </si>
  <si>
    <t>00:03:22</t>
  </si>
  <si>
    <t>16:09:32</t>
  </si>
  <si>
    <t>16:12:54</t>
  </si>
  <si>
    <t>00:10:20</t>
  </si>
  <si>
    <t>16:12:59</t>
  </si>
  <si>
    <t>16:23:19</t>
  </si>
  <si>
    <t>00:16:33</t>
  </si>
  <si>
    <t>16:23:22</t>
  </si>
  <si>
    <t>16:39:55</t>
  </si>
  <si>
    <t>00:31:29</t>
  </si>
  <si>
    <t>16:39:57</t>
  </si>
  <si>
    <t>17:11:26</t>
  </si>
  <si>
    <t>00:30:55</t>
  </si>
  <si>
    <t>17:11:30</t>
  </si>
  <si>
    <t>17:42:25</t>
  </si>
  <si>
    <t>08:29:33</t>
  </si>
  <si>
    <t>08:41:47</t>
  </si>
  <si>
    <t>00:16:22</t>
  </si>
  <si>
    <t>08:41:48</t>
  </si>
  <si>
    <t>08:58:10</t>
  </si>
  <si>
    <t>08:58:16</t>
  </si>
  <si>
    <t>09:10:31</t>
  </si>
  <si>
    <t>00:00:58</t>
  </si>
  <si>
    <t>00:16:32</t>
  </si>
  <si>
    <t>09:10:36</t>
  </si>
  <si>
    <t>09:27:08</t>
  </si>
  <si>
    <t>09:27:10</t>
  </si>
  <si>
    <t>09:42:01</t>
  </si>
  <si>
    <t>00:10:30</t>
  </si>
  <si>
    <t>09:42:05</t>
  </si>
  <si>
    <t>09:52:35</t>
  </si>
  <si>
    <t>00:21:56</t>
  </si>
  <si>
    <t>09:52:39</t>
  </si>
  <si>
    <t>10:14:35</t>
  </si>
  <si>
    <t>00:32:34</t>
  </si>
  <si>
    <t>10:14:42</t>
  </si>
  <si>
    <t>10:51:26</t>
  </si>
  <si>
    <t>00:04:10</t>
  </si>
  <si>
    <t>10:51:32</t>
  </si>
  <si>
    <t>11:01:32</t>
  </si>
  <si>
    <t>11:01:34</t>
  </si>
  <si>
    <t>11:09:58</t>
  </si>
  <si>
    <t>00:17:57</t>
  </si>
  <si>
    <t>11:10:02</t>
  </si>
  <si>
    <t>11:27:59</t>
  </si>
  <si>
    <t>11:28:02</t>
  </si>
  <si>
    <t>00:16:14</t>
  </si>
  <si>
    <t>11:44:52</t>
  </si>
  <si>
    <t>12:01:06</t>
  </si>
  <si>
    <t>01:02:30</t>
  </si>
  <si>
    <t>12:01:08</t>
  </si>
  <si>
    <t>13:03:38</t>
  </si>
  <si>
    <t>00:37:21</t>
  </si>
  <si>
    <t>13:03:40</t>
  </si>
  <si>
    <t>13:41:01</t>
  </si>
  <si>
    <t>00:09:41</t>
  </si>
  <si>
    <t>13:41:05</t>
  </si>
  <si>
    <t>13:50:46</t>
  </si>
  <si>
    <t>13:50:50</t>
  </si>
  <si>
    <t>14:21:51</t>
  </si>
  <si>
    <t>00:04:27</t>
  </si>
  <si>
    <t>14:22:17</t>
  </si>
  <si>
    <t>14:26:44</t>
  </si>
  <si>
    <t>14:26:48</t>
  </si>
  <si>
    <t>14:38:51</t>
  </si>
  <si>
    <t>00:29:07</t>
  </si>
  <si>
    <t>15:08:05</t>
  </si>
  <si>
    <t>00:11:19</t>
  </si>
  <si>
    <t>15:08:13</t>
  </si>
  <si>
    <t>15:19:32</t>
  </si>
  <si>
    <t>00:10:27</t>
  </si>
  <si>
    <t>15:19:36</t>
  </si>
  <si>
    <t>15:30:03</t>
  </si>
  <si>
    <t>00:17:06</t>
  </si>
  <si>
    <t>15:30:11</t>
  </si>
  <si>
    <t>15:47:17</t>
  </si>
  <si>
    <t>00:04:16</t>
  </si>
  <si>
    <t>15:47:19</t>
  </si>
  <si>
    <t>15:51:35</t>
  </si>
  <si>
    <t>00:08:53</t>
  </si>
  <si>
    <t>15:51:40</t>
  </si>
  <si>
    <t>16:00:33</t>
  </si>
  <si>
    <t>16:00:36</t>
  </si>
  <si>
    <t>16:09:37</t>
  </si>
  <si>
    <t>00:39:13</t>
  </si>
  <si>
    <t>16:10:08</t>
  </si>
  <si>
    <t>16:49:30</t>
  </si>
  <si>
    <t>17:01:46</t>
  </si>
  <si>
    <t>00:11:48</t>
  </si>
  <si>
    <t>17:01:50</t>
  </si>
  <si>
    <t>17:13:38</t>
  </si>
  <si>
    <t>00:14:56</t>
  </si>
  <si>
    <t>17:13:44</t>
  </si>
  <si>
    <t>17:28:40</t>
  </si>
  <si>
    <t>00:01:38</t>
  </si>
  <si>
    <t>17:28:43</t>
  </si>
  <si>
    <t>10:17:51</t>
  </si>
  <si>
    <t>10:22:01</t>
  </si>
  <si>
    <t>00:24:15</t>
  </si>
  <si>
    <t>16:59:36</t>
  </si>
  <si>
    <t>17:23:51</t>
  </si>
  <si>
    <t>00:05:53</t>
  </si>
  <si>
    <t>17:23:55</t>
  </si>
  <si>
    <t>17:29:48</t>
  </si>
  <si>
    <t>08:26:31</t>
  </si>
  <si>
    <t>08:35:29</t>
  </si>
  <si>
    <t>01:59:17</t>
  </si>
  <si>
    <t>08:35:39</t>
  </si>
  <si>
    <t>00:19:53</t>
  </si>
  <si>
    <t>00:00:13</t>
  </si>
  <si>
    <t>10:42:11</t>
  </si>
  <si>
    <t>00:34:39</t>
  </si>
  <si>
    <t>10:42:22</t>
  </si>
  <si>
    <t>11:17:01</t>
  </si>
  <si>
    <t>00:09:37</t>
  </si>
  <si>
    <t>11:17:04</t>
  </si>
  <si>
    <t>11:26:41</t>
  </si>
  <si>
    <t>00:37:24</t>
  </si>
  <si>
    <t>11:26:47</t>
  </si>
  <si>
    <t>12:04:11</t>
  </si>
  <si>
    <t>00:58:14</t>
  </si>
  <si>
    <t>12:04:24</t>
  </si>
  <si>
    <t>13:02:57</t>
  </si>
  <si>
    <t>13:56:58</t>
  </si>
  <si>
    <t>00:13:28</t>
  </si>
  <si>
    <t>13:57:01</t>
  </si>
  <si>
    <t>14:10:29</t>
  </si>
  <si>
    <t>00:43:44</t>
  </si>
  <si>
    <t>14:10:31</t>
  </si>
  <si>
    <t>14:54:15</t>
  </si>
  <si>
    <t>00:31:04</t>
  </si>
  <si>
    <t>14:54:18</t>
  </si>
  <si>
    <t>15:25:22</t>
  </si>
  <si>
    <t>00:47:02</t>
  </si>
  <si>
    <t>15:25:32</t>
  </si>
  <si>
    <t>16:12:34</t>
  </si>
  <si>
    <t>00:23:31</t>
  </si>
  <si>
    <t>00:03:42</t>
  </si>
  <si>
    <t>16:12:40</t>
  </si>
  <si>
    <t>16:16:22</t>
  </si>
  <si>
    <t>00:28:56</t>
  </si>
  <si>
    <t>16:16:25</t>
  </si>
  <si>
    <t>16:45:21</t>
  </si>
  <si>
    <t>16:45:23</t>
  </si>
  <si>
    <t>16:59:32</t>
  </si>
  <si>
    <t>09:00:30</t>
  </si>
  <si>
    <t>00:16:55</t>
  </si>
  <si>
    <t>08:27:57</t>
  </si>
  <si>
    <t>08:45:10</t>
  </si>
  <si>
    <t>08:56:00</t>
  </si>
  <si>
    <t>00:01:47</t>
  </si>
  <si>
    <t>08:56:02</t>
  </si>
  <si>
    <t>08:57:49</t>
  </si>
  <si>
    <t>01:31:47</t>
  </si>
  <si>
    <t>08:57:54</t>
  </si>
  <si>
    <t>10:30:04</t>
  </si>
  <si>
    <t>00:09:11</t>
  </si>
  <si>
    <t>00:00:23</t>
  </si>
  <si>
    <t>00:37:05</t>
  </si>
  <si>
    <t>10:30:08</t>
  </si>
  <si>
    <t>11:07:13</t>
  </si>
  <si>
    <t>00:12:22</t>
  </si>
  <si>
    <t>11:07:16</t>
  </si>
  <si>
    <t>11:15:13</t>
  </si>
  <si>
    <t>00:12:24</t>
  </si>
  <si>
    <t>11:15:50</t>
  </si>
  <si>
    <t>11:28:14</t>
  </si>
  <si>
    <t>11:28:17</t>
  </si>
  <si>
    <t>11:37:21</t>
  </si>
  <si>
    <t>00:01:59</t>
  </si>
  <si>
    <t>11:37:23</t>
  </si>
  <si>
    <t>11:39:22</t>
  </si>
  <si>
    <t>11:39:25</t>
  </si>
  <si>
    <t>11:55:42</t>
  </si>
  <si>
    <t>00:08:09</t>
  </si>
  <si>
    <t>11:55:45</t>
  </si>
  <si>
    <t>11:59:03</t>
  </si>
  <si>
    <t>11:59:06</t>
  </si>
  <si>
    <t>12:58:38</t>
  </si>
  <si>
    <t>00:36:03</t>
  </si>
  <si>
    <t>12:58:40</t>
  </si>
  <si>
    <t>13:34:43</t>
  </si>
  <si>
    <t>00:10:59</t>
  </si>
  <si>
    <t>13:34:45</t>
  </si>
  <si>
    <t>13:45:44</t>
  </si>
  <si>
    <t>13:45:46</t>
  </si>
  <si>
    <t>14:11:05</t>
  </si>
  <si>
    <t>C2010117</t>
  </si>
  <si>
    <t>01:45:27</t>
  </si>
  <si>
    <t>C2：【発送作業】通勤以外</t>
  </si>
  <si>
    <t>14:11:07</t>
  </si>
  <si>
    <t>15:56:34</t>
  </si>
  <si>
    <t>9940050601007677C2010117</t>
  </si>
  <si>
    <t>15:56:37</t>
  </si>
  <si>
    <t>16:01:25</t>
  </si>
  <si>
    <t>00:32:16</t>
  </si>
  <si>
    <t>16:01:35</t>
  </si>
  <si>
    <t>16:33:51</t>
  </si>
  <si>
    <t>00:11:28</t>
  </si>
  <si>
    <t>16:33:56</t>
  </si>
  <si>
    <t>16:45:24</t>
  </si>
  <si>
    <t>00:15:52</t>
  </si>
  <si>
    <t>16:45:26</t>
  </si>
  <si>
    <t>17:01:18</t>
  </si>
  <si>
    <t>00:28:05</t>
  </si>
  <si>
    <t>17:01:32</t>
  </si>
  <si>
    <t>17:29:37</t>
  </si>
  <si>
    <t>09:00:50</t>
  </si>
  <si>
    <t>00:30:35</t>
  </si>
  <si>
    <t>08:27:07</t>
  </si>
  <si>
    <t>00:47:22</t>
  </si>
  <si>
    <t>08:58:07</t>
  </si>
  <si>
    <t>09:49:51</t>
  </si>
  <si>
    <t>00:05:49</t>
  </si>
  <si>
    <t>09:49:56</t>
  </si>
  <si>
    <t>09:55:45</t>
  </si>
  <si>
    <t>01:16:34</t>
  </si>
  <si>
    <t>09:55:50</t>
  </si>
  <si>
    <t>11:12:24</t>
  </si>
  <si>
    <t>00:19:09</t>
  </si>
  <si>
    <t>11:12:28</t>
  </si>
  <si>
    <t>11:22:04</t>
  </si>
  <si>
    <t>00:25:36</t>
  </si>
  <si>
    <t>11:22:12</t>
  </si>
  <si>
    <t>11:47:48</t>
  </si>
  <si>
    <t>00:14:13</t>
  </si>
  <si>
    <t>11:47:50</t>
  </si>
  <si>
    <t>12:02:03</t>
  </si>
  <si>
    <t>01:00:32</t>
  </si>
  <si>
    <t>12:02:06</t>
  </si>
  <si>
    <t>00:34:16</t>
  </si>
  <si>
    <t>13:02:44</t>
  </si>
  <si>
    <t>13:37:00</t>
  </si>
  <si>
    <t>13:37:10</t>
  </si>
  <si>
    <t>13:42:01</t>
  </si>
  <si>
    <t>00:47:28</t>
  </si>
  <si>
    <t>13:42:05</t>
  </si>
  <si>
    <t>14:29:33</t>
  </si>
  <si>
    <t>00:01:39</t>
  </si>
  <si>
    <t>14:29:36</t>
  </si>
  <si>
    <t>14:31:15</t>
  </si>
  <si>
    <t>14:31:18</t>
  </si>
  <si>
    <t>14:40:55</t>
  </si>
  <si>
    <t>14:40:58</t>
  </si>
  <si>
    <t>15:02:19</t>
  </si>
  <si>
    <t>01:22:03</t>
  </si>
  <si>
    <t>15:02:22</t>
  </si>
  <si>
    <t>16:24:25</t>
  </si>
  <si>
    <t>00:27:21</t>
  </si>
  <si>
    <t>16:24:36</t>
  </si>
  <si>
    <t>16:26:18</t>
  </si>
  <si>
    <t>16:26:32</t>
  </si>
  <si>
    <t>16:53:18</t>
  </si>
  <si>
    <t>00:13:39</t>
  </si>
  <si>
    <t>16:53:21</t>
  </si>
  <si>
    <t>17:07:00</t>
  </si>
  <si>
    <t>00:22:54</t>
  </si>
  <si>
    <t>17:07:12</t>
  </si>
  <si>
    <t>17:30:06</t>
  </si>
  <si>
    <t>09:00:11</t>
  </si>
  <si>
    <t>09:04:33</t>
  </si>
  <si>
    <t>00:10:34</t>
  </si>
  <si>
    <t>08:25:09</t>
  </si>
  <si>
    <t>08:35:43</t>
  </si>
  <si>
    <t>00:26:11</t>
  </si>
  <si>
    <t>08:35:49</t>
  </si>
  <si>
    <t>09:02:00</t>
  </si>
  <si>
    <t>00:05:14</t>
  </si>
  <si>
    <t>00:00:01</t>
  </si>
  <si>
    <t>09:02:02</t>
  </si>
  <si>
    <t>09:02:03</t>
  </si>
  <si>
    <t>00:24:21</t>
  </si>
  <si>
    <t>09:11:38</t>
  </si>
  <si>
    <t>00:08:07</t>
  </si>
  <si>
    <t>00:21:10</t>
  </si>
  <si>
    <t>09:36:12</t>
  </si>
  <si>
    <t>09:57:22</t>
  </si>
  <si>
    <t>00:19:49</t>
  </si>
  <si>
    <t>09:57:25</t>
  </si>
  <si>
    <t>10:17:14</t>
  </si>
  <si>
    <t>00:22:04</t>
  </si>
  <si>
    <t>10:39:23</t>
  </si>
  <si>
    <t>10:39:25</t>
  </si>
  <si>
    <t>10:43:34</t>
  </si>
  <si>
    <t>00:47:32</t>
  </si>
  <si>
    <t>10:43:37</t>
  </si>
  <si>
    <t>11:31:09</t>
  </si>
  <si>
    <t>00:15:51</t>
  </si>
  <si>
    <t>00:10:03</t>
  </si>
  <si>
    <t>11:31:11</t>
  </si>
  <si>
    <t>11:41:14</t>
  </si>
  <si>
    <t>11:41:20</t>
  </si>
  <si>
    <t>11:59:58</t>
  </si>
  <si>
    <t>00:58:45</t>
  </si>
  <si>
    <t>12:58:48</t>
  </si>
  <si>
    <t>00:38:27</t>
  </si>
  <si>
    <t>12:58:51</t>
  </si>
  <si>
    <t>13:37:18</t>
  </si>
  <si>
    <t>00:31:40</t>
  </si>
  <si>
    <t>13:37:20</t>
  </si>
  <si>
    <t>14:09:00</t>
  </si>
  <si>
    <t>00:23:11</t>
  </si>
  <si>
    <t>14:09:02</t>
  </si>
  <si>
    <t>14:32:13</t>
  </si>
  <si>
    <t>00:33:55</t>
  </si>
  <si>
    <t>14:32:16</t>
  </si>
  <si>
    <t>15:06:11</t>
  </si>
  <si>
    <t>15:06:16</t>
  </si>
  <si>
    <t>15:22:16</t>
  </si>
  <si>
    <t>15:22:20</t>
  </si>
  <si>
    <t>16:15:52</t>
  </si>
  <si>
    <t>00:17:51</t>
  </si>
  <si>
    <t>16:15:58</t>
  </si>
  <si>
    <t>16:27:00</t>
  </si>
  <si>
    <t>16:27:13</t>
  </si>
  <si>
    <t>16:40:07</t>
  </si>
  <si>
    <t>00:20:39</t>
  </si>
  <si>
    <t>16:40:10</t>
  </si>
  <si>
    <t>17:00:49</t>
  </si>
  <si>
    <t>00:19:00</t>
  </si>
  <si>
    <t>17:19:59</t>
  </si>
  <si>
    <t>00:09:56</t>
  </si>
  <si>
    <t>17:20:30</t>
  </si>
  <si>
    <t>17:30:26</t>
  </si>
  <si>
    <t>00:24:38</t>
  </si>
  <si>
    <t>08:30:17</t>
  </si>
  <si>
    <t>08:54:55</t>
  </si>
  <si>
    <t>00:05:06</t>
  </si>
  <si>
    <t>08:55:22</t>
  </si>
  <si>
    <t>C2010101</t>
  </si>
  <si>
    <t>00:00:22</t>
  </si>
  <si>
    <t>09:00:53</t>
  </si>
  <si>
    <t>9940050601007677C2010101</t>
  </si>
  <si>
    <t>09:01:13</t>
  </si>
  <si>
    <t>09:29:27</t>
  </si>
  <si>
    <t>00:29:09</t>
  </si>
  <si>
    <t>09:29:30</t>
  </si>
  <si>
    <t>09:58:39</t>
  </si>
  <si>
    <t>09:58:42</t>
  </si>
  <si>
    <t>00:17:00</t>
  </si>
  <si>
    <t>10:02:38</t>
  </si>
  <si>
    <t>10:19:38</t>
  </si>
  <si>
    <t>00:16:08</t>
  </si>
  <si>
    <t>10:19:41</t>
  </si>
  <si>
    <t>10:35:49</t>
  </si>
  <si>
    <t>10:35:52</t>
  </si>
  <si>
    <t>10:56:55</t>
  </si>
  <si>
    <t>10:56:15</t>
  </si>
  <si>
    <t>11:16:16</t>
  </si>
  <si>
    <t>00:09:30</t>
  </si>
  <si>
    <t>11:17:00</t>
  </si>
  <si>
    <t>11:26:30</t>
  </si>
  <si>
    <t>11:26:35</t>
  </si>
  <si>
    <t>11:42:38</t>
  </si>
  <si>
    <t>11:42:41</t>
  </si>
  <si>
    <t>01:00:05</t>
  </si>
  <si>
    <t>11:59:48</t>
  </si>
  <si>
    <t>12:59:53</t>
  </si>
  <si>
    <t>00:34:57</t>
  </si>
  <si>
    <t>13:00:00</t>
  </si>
  <si>
    <t>13:34:57</t>
  </si>
  <si>
    <t>00:08:38</t>
  </si>
  <si>
    <t>13:35:42</t>
  </si>
  <si>
    <t>13:44:20</t>
  </si>
  <si>
    <t>00:36:59</t>
  </si>
  <si>
    <t>13:44:23</t>
  </si>
  <si>
    <t>14:21:22</t>
  </si>
  <si>
    <t>14:21:40</t>
  </si>
  <si>
    <t>14:29:49</t>
  </si>
  <si>
    <t>14:29:51</t>
  </si>
  <si>
    <t>15:27:38</t>
  </si>
  <si>
    <t>00:40:05</t>
  </si>
  <si>
    <t>15:27:52</t>
  </si>
  <si>
    <t>16:07:57</t>
  </si>
  <si>
    <t>16:08:02</t>
  </si>
  <si>
    <t>16:25:08</t>
  </si>
  <si>
    <t>16:30:27</t>
  </si>
  <si>
    <t>16:31:01</t>
  </si>
  <si>
    <t>16:58:42</t>
  </si>
  <si>
    <t>00:27:40</t>
  </si>
  <si>
    <t>16:58:57</t>
  </si>
  <si>
    <t>17:26:37</t>
  </si>
  <si>
    <t>00:10:57</t>
  </si>
  <si>
    <t>17:26:45</t>
  </si>
  <si>
    <t>17:37:42</t>
  </si>
  <si>
    <t>08:30:15</t>
  </si>
  <si>
    <t>09:00:40</t>
  </si>
  <si>
    <t>09:06:41</t>
  </si>
  <si>
    <t>00:13:54</t>
  </si>
  <si>
    <t>09:06:48</t>
  </si>
  <si>
    <t>09:20:42</t>
  </si>
  <si>
    <t>00:43:11</t>
  </si>
  <si>
    <t>09:20:45</t>
  </si>
  <si>
    <t>10:03:56</t>
  </si>
  <si>
    <t>00:03:35</t>
  </si>
  <si>
    <t>10:03:58</t>
  </si>
  <si>
    <t>10:07:33</t>
  </si>
  <si>
    <t>01:10:41</t>
  </si>
  <si>
    <t>10:07:36</t>
  </si>
  <si>
    <t>11:18:17</t>
  </si>
  <si>
    <t>00:10:06</t>
  </si>
  <si>
    <t>11:18:19</t>
  </si>
  <si>
    <t>11:24:50</t>
  </si>
  <si>
    <t>00:10:58</t>
  </si>
  <si>
    <t>11:24:56</t>
  </si>
  <si>
    <t>11:35:54</t>
  </si>
  <si>
    <t>00:07:41</t>
  </si>
  <si>
    <t>11:35:56</t>
  </si>
  <si>
    <t>00:16:35</t>
  </si>
  <si>
    <t>11:43:51</t>
  </si>
  <si>
    <t>12:00:26</t>
  </si>
  <si>
    <t>01:02:01</t>
  </si>
  <si>
    <t>12:00:29</t>
  </si>
  <si>
    <t>13:02:30</t>
  </si>
  <si>
    <t>00:33:00</t>
  </si>
  <si>
    <t>13:02:34</t>
  </si>
  <si>
    <t>13:35:34</t>
  </si>
  <si>
    <t>13:35:37</t>
  </si>
  <si>
    <t>13:37:27</t>
  </si>
  <si>
    <t>13:37:29</t>
  </si>
  <si>
    <t>14:09:30</t>
  </si>
  <si>
    <t>01:04:01</t>
  </si>
  <si>
    <t>14:10:40</t>
  </si>
  <si>
    <t>15:14:41</t>
  </si>
  <si>
    <t>15:16:08</t>
  </si>
  <si>
    <t>15:36:52</t>
  </si>
  <si>
    <t>00:35:01</t>
  </si>
  <si>
    <t>15:37:00</t>
  </si>
  <si>
    <t>16:12:01</t>
  </si>
  <si>
    <t>00:41:32</t>
  </si>
  <si>
    <t>16:12:42</t>
  </si>
  <si>
    <t>16:54:14</t>
  </si>
  <si>
    <t>00:37:32</t>
  </si>
  <si>
    <t>16:54:19</t>
  </si>
  <si>
    <t>01:27:58</t>
  </si>
  <si>
    <t>09:13:49</t>
  </si>
  <si>
    <t>11:40:31</t>
  </si>
  <si>
    <t>00:43:59</t>
  </si>
  <si>
    <t>00:19:25</t>
  </si>
  <si>
    <t>11:40:49</t>
  </si>
  <si>
    <t>12:00:17</t>
  </si>
  <si>
    <t>12:58:23</t>
  </si>
  <si>
    <t>00:56:19</t>
  </si>
  <si>
    <t>12:58:27</t>
  </si>
  <si>
    <t>13:54:46</t>
  </si>
  <si>
    <t>13:54:49</t>
  </si>
  <si>
    <t>14:54:35</t>
  </si>
  <si>
    <t>01:05:49</t>
  </si>
  <si>
    <t>14:54:48</t>
  </si>
  <si>
    <t>16:00:44</t>
  </si>
  <si>
    <t>16:18:45</t>
  </si>
  <si>
    <t>00:14:20</t>
  </si>
  <si>
    <t>16:19:18</t>
  </si>
  <si>
    <t>16:33:41</t>
  </si>
  <si>
    <t>16:45:01</t>
  </si>
  <si>
    <t>C1010120</t>
  </si>
  <si>
    <t>00:36:18</t>
  </si>
  <si>
    <t>C1：【減】復職</t>
  </si>
  <si>
    <t>16:45:30</t>
  </si>
  <si>
    <t>17:21:48</t>
  </si>
  <si>
    <t>9940050601007677C1010120</t>
  </si>
  <si>
    <t>17:21:57</t>
  </si>
  <si>
    <t>17:31:41</t>
  </si>
  <si>
    <t>09:53:33</t>
  </si>
  <si>
    <t>10:00:02</t>
  </si>
  <si>
    <t>00:52:15</t>
  </si>
  <si>
    <t>10:00:05</t>
  </si>
  <si>
    <t>10:52:20</t>
  </si>
  <si>
    <t>08:20:25</t>
  </si>
  <si>
    <t>08:40:28</t>
  </si>
  <si>
    <t>00:20:13</t>
  </si>
  <si>
    <t>08:40:30</t>
  </si>
  <si>
    <t>00:01:04</t>
  </si>
  <si>
    <t>09:00:44</t>
  </si>
  <si>
    <t>09:01:48</t>
  </si>
  <si>
    <t>00:06:34</t>
  </si>
  <si>
    <t>09:01:52</t>
  </si>
  <si>
    <t>09:08:26</t>
  </si>
  <si>
    <t>09:09:05</t>
  </si>
  <si>
    <t>09:24:26</t>
  </si>
  <si>
    <t>00:36:17</t>
  </si>
  <si>
    <t>09:24:38</t>
  </si>
  <si>
    <t>10:00:55</t>
  </si>
  <si>
    <t>E2010013</t>
  </si>
  <si>
    <t>00:29:42</t>
  </si>
  <si>
    <t>10:01:00</t>
  </si>
  <si>
    <t>10:30:42</t>
  </si>
  <si>
    <t>9940050601007677E2010013</t>
  </si>
  <si>
    <t>00:24:25</t>
  </si>
  <si>
    <t>10:55:33</t>
  </si>
  <si>
    <t>00:25:09</t>
  </si>
  <si>
    <t>10:55:39</t>
  </si>
  <si>
    <t>11:20:48</t>
  </si>
  <si>
    <t>00:23:02</t>
  </si>
  <si>
    <t>11:20:51</t>
  </si>
  <si>
    <t>11:43:53</t>
  </si>
  <si>
    <t>11:44:13</t>
  </si>
  <si>
    <t>00:20:36</t>
  </si>
  <si>
    <t>11:49:05</t>
  </si>
  <si>
    <t>12:09:41</t>
  </si>
  <si>
    <t>00:46:39</t>
  </si>
  <si>
    <t>12:09:45</t>
  </si>
  <si>
    <t>12:56:24</t>
  </si>
  <si>
    <t>00:41:01</t>
  </si>
  <si>
    <t>13:37:32</t>
  </si>
  <si>
    <t>00:09:48</t>
  </si>
  <si>
    <t>13:38:29</t>
  </si>
  <si>
    <t>13:48:17</t>
  </si>
  <si>
    <t>00:39:01</t>
  </si>
  <si>
    <t>13:48:19</t>
  </si>
  <si>
    <t>14:27:20</t>
  </si>
  <si>
    <t>00:12:43</t>
  </si>
  <si>
    <t>14:27:55</t>
  </si>
  <si>
    <t>14:40:38</t>
  </si>
  <si>
    <t>00:35:36</t>
  </si>
  <si>
    <t>14:40:50</t>
  </si>
  <si>
    <t>15:16:26</t>
  </si>
  <si>
    <t>00:14:52</t>
  </si>
  <si>
    <t>15:16:30</t>
  </si>
  <si>
    <t>15:31:22</t>
  </si>
  <si>
    <t>00:42:51</t>
  </si>
  <si>
    <t>15:31:25</t>
  </si>
  <si>
    <t>16:14:16</t>
  </si>
  <si>
    <t>16:14:20</t>
  </si>
  <si>
    <t>16:30:13</t>
  </si>
  <si>
    <t>16:30:17</t>
  </si>
  <si>
    <t>16:43:18</t>
  </si>
  <si>
    <t>00:13:26</t>
  </si>
  <si>
    <t>16:43:57</t>
  </si>
  <si>
    <t>16:57:23</t>
  </si>
  <si>
    <t>16:57:29</t>
  </si>
  <si>
    <t>17:00:19</t>
  </si>
  <si>
    <t>17:16:42</t>
  </si>
  <si>
    <t>00:07:04</t>
  </si>
  <si>
    <t>17:16:46</t>
  </si>
  <si>
    <t>17:23:50</t>
  </si>
  <si>
    <t>00:06:41</t>
  </si>
  <si>
    <t>17:23:54</t>
  </si>
  <si>
    <t>17:30:35</t>
  </si>
  <si>
    <t>00:13:53</t>
  </si>
  <si>
    <t>08:25:08</t>
  </si>
  <si>
    <t>08:39:01</t>
  </si>
  <si>
    <t>00:11:45</t>
  </si>
  <si>
    <t>08:39:48</t>
  </si>
  <si>
    <t>08:51:36</t>
  </si>
  <si>
    <t>09:11:13</t>
  </si>
  <si>
    <t>00:06:51</t>
  </si>
  <si>
    <t>09:11:17</t>
  </si>
  <si>
    <t>09:18:08</t>
  </si>
  <si>
    <t>00:31:12</t>
  </si>
  <si>
    <t>09:18:11</t>
  </si>
  <si>
    <t>09:49:23</t>
  </si>
  <si>
    <t>00:10:24</t>
  </si>
  <si>
    <t>09:49:27</t>
  </si>
  <si>
    <t>09:59:04</t>
  </si>
  <si>
    <t>00:04:42</t>
  </si>
  <si>
    <t>09:59:10</t>
  </si>
  <si>
    <t>10:03:52</t>
  </si>
  <si>
    <t>00:29:32</t>
  </si>
  <si>
    <t>10:03:59</t>
  </si>
  <si>
    <t>10:33:31</t>
  </si>
  <si>
    <t>00:05:54</t>
  </si>
  <si>
    <t>01:03:17</t>
  </si>
  <si>
    <t>10:33:33</t>
  </si>
  <si>
    <t>11:36:50</t>
  </si>
  <si>
    <t>11:36:53</t>
  </si>
  <si>
    <t>11:43:00</t>
  </si>
  <si>
    <t>11:43:04</t>
  </si>
  <si>
    <t>12:00:18</t>
  </si>
  <si>
    <t>01:02:14</t>
  </si>
  <si>
    <t>12:00:21</t>
  </si>
  <si>
    <t>13:02:35</t>
  </si>
  <si>
    <t>13:02:37</t>
  </si>
  <si>
    <t>13:30:01</t>
  </si>
  <si>
    <t>00:07:11</t>
  </si>
  <si>
    <t>13:30:05</t>
  </si>
  <si>
    <t>13:37:16</t>
  </si>
  <si>
    <t>02:05:20</t>
  </si>
  <si>
    <t>13:38:19</t>
  </si>
  <si>
    <t>15:43:39</t>
  </si>
  <si>
    <t>00:14:36</t>
  </si>
  <si>
    <t>15:43:47</t>
  </si>
  <si>
    <t>15:58:23</t>
  </si>
  <si>
    <t>00:11:37</t>
  </si>
  <si>
    <t>16:10:02</t>
  </si>
  <si>
    <t>16:10:45</t>
  </si>
  <si>
    <t>16:21:46</t>
  </si>
  <si>
    <t>00:20:45</t>
  </si>
  <si>
    <t>16:22:53</t>
  </si>
  <si>
    <t>16:43:38</t>
  </si>
  <si>
    <t>16:43:42</t>
  </si>
  <si>
    <t>16:58:29</t>
  </si>
  <si>
    <t>00:31:26</t>
  </si>
  <si>
    <t>16:58:32</t>
  </si>
  <si>
    <t>17:29:58</t>
  </si>
  <si>
    <t>08:28:26</t>
  </si>
  <si>
    <t>08:39:40</t>
  </si>
  <si>
    <t>08:52:14</t>
  </si>
  <si>
    <t>00:22:22</t>
  </si>
  <si>
    <t>08:52:46</t>
  </si>
  <si>
    <t>09:19:06</t>
  </si>
  <si>
    <t>00:03:58</t>
  </si>
  <si>
    <t>09:19:09</t>
  </si>
  <si>
    <t>09:41:05</t>
  </si>
  <si>
    <t>00:28:59</t>
  </si>
  <si>
    <t>09:41:10</t>
  </si>
  <si>
    <t>10:10:09</t>
  </si>
  <si>
    <t>10:15:02</t>
  </si>
  <si>
    <t>10:15:07</t>
  </si>
  <si>
    <t>10:35:34</t>
  </si>
  <si>
    <t>00:30:36</t>
  </si>
  <si>
    <t>10:35:48</t>
  </si>
  <si>
    <t>11:06:24</t>
  </si>
  <si>
    <t>11:06:29</t>
  </si>
  <si>
    <t>11:18:20</t>
  </si>
  <si>
    <t>00:19:47</t>
  </si>
  <si>
    <t>11:38:33</t>
  </si>
  <si>
    <t>01:03:01</t>
  </si>
  <si>
    <t>12:00:19</t>
  </si>
  <si>
    <t>13:03:20</t>
  </si>
  <si>
    <t>01:33:08</t>
  </si>
  <si>
    <t>14:36:31</t>
  </si>
  <si>
    <t>00:47:47</t>
  </si>
  <si>
    <t>14:36:34</t>
  </si>
  <si>
    <t>15:24:21</t>
  </si>
  <si>
    <t>01:05:43</t>
  </si>
  <si>
    <t>15:24:23</t>
  </si>
  <si>
    <t>16:30:06</t>
  </si>
  <si>
    <t>16:30:09</t>
  </si>
  <si>
    <t>16:44:29</t>
  </si>
  <si>
    <t>16:44:37</t>
  </si>
  <si>
    <t>16:59:45</t>
  </si>
  <si>
    <t>16:59:52</t>
  </si>
  <si>
    <t>17:29:22</t>
  </si>
  <si>
    <t>00:02:52</t>
  </si>
  <si>
    <t>17:29:26</t>
  </si>
  <si>
    <t>17:32:18</t>
  </si>
  <si>
    <t>09:04:27</t>
  </si>
  <si>
    <t>14:24:32</t>
  </si>
  <si>
    <t>15:00:35</t>
  </si>
  <si>
    <t>17:10:55</t>
  </si>
  <si>
    <t>17:31:57</t>
  </si>
  <si>
    <t>02:03:19</t>
  </si>
  <si>
    <t>15:00:45</t>
  </si>
  <si>
    <t>17:04:04</t>
  </si>
  <si>
    <t>00:06:45</t>
  </si>
  <si>
    <t>17:04:07</t>
  </si>
  <si>
    <t>17:10:52</t>
  </si>
  <si>
    <t>01:00:37</t>
  </si>
  <si>
    <t>11:54:03</t>
  </si>
  <si>
    <t>12:54:40</t>
  </si>
  <si>
    <t>01:28:17</t>
  </si>
  <si>
    <t>14:24:16</t>
  </si>
  <si>
    <t>00:04:12</t>
  </si>
  <si>
    <t>14:57:35</t>
  </si>
  <si>
    <t>15:01:47</t>
  </si>
  <si>
    <t>16:59:20</t>
  </si>
  <si>
    <t>17:19:53</t>
  </si>
  <si>
    <t>10:52:27</t>
  </si>
  <si>
    <t>11:32:09</t>
  </si>
  <si>
    <t>13:44:18</t>
  </si>
  <si>
    <t>14:20:31</t>
  </si>
  <si>
    <t>00:07:15</t>
  </si>
  <si>
    <t>00:28:08</t>
  </si>
  <si>
    <t>14:20:36</t>
  </si>
  <si>
    <t>14:48:44</t>
  </si>
  <si>
    <t>00:04:45</t>
  </si>
  <si>
    <t>14:48:47</t>
  </si>
  <si>
    <t>14:53:32</t>
  </si>
  <si>
    <t>00:49:34</t>
  </si>
  <si>
    <t>09:47:56</t>
  </si>
  <si>
    <t>10:52:18</t>
  </si>
  <si>
    <t>00:14:48</t>
  </si>
  <si>
    <t>00:12:44</t>
  </si>
  <si>
    <t>08:56:36</t>
  </si>
  <si>
    <t>09:12:52</t>
  </si>
  <si>
    <t>00:03:32</t>
  </si>
  <si>
    <t>00:17:11</t>
  </si>
  <si>
    <t>09:13:09</t>
  </si>
  <si>
    <t>09:30:20</t>
  </si>
  <si>
    <t>09:30:27</t>
  </si>
  <si>
    <t>09:47:27</t>
  </si>
  <si>
    <t>13:03:02</t>
  </si>
  <si>
    <t>13:22:05</t>
  </si>
  <si>
    <t>00:08:46</t>
  </si>
  <si>
    <t>13:22:08</t>
  </si>
  <si>
    <t>13:30:54</t>
  </si>
  <si>
    <t>13:30:56</t>
  </si>
  <si>
    <t>13:43:57</t>
  </si>
  <si>
    <t>01:57:19</t>
  </si>
  <si>
    <t>15:01:58</t>
  </si>
  <si>
    <t>09:00:25</t>
  </si>
  <si>
    <t>14:53:34</t>
  </si>
  <si>
    <t>14:57:32</t>
  </si>
  <si>
    <t>17:19:56</t>
  </si>
  <si>
    <t>17:32:22</t>
  </si>
  <si>
    <t>08:26:40</t>
  </si>
  <si>
    <t>10:00:04</t>
  </si>
  <si>
    <t>10:14:52</t>
  </si>
  <si>
    <t>11:32:15</t>
  </si>
  <si>
    <t>11:39:58</t>
  </si>
  <si>
    <t>01:02:53</t>
  </si>
  <si>
    <t>12:00:06</t>
  </si>
  <si>
    <t>13:02:59</t>
  </si>
  <si>
    <t>16:25:10</t>
  </si>
  <si>
    <t>16:02:25</t>
  </si>
  <si>
    <t>16:12:41</t>
  </si>
  <si>
    <t>00:12:19</t>
  </si>
  <si>
    <t>16:12:43</t>
  </si>
  <si>
    <t>16:25:02</t>
  </si>
  <si>
    <t>00:10:17</t>
  </si>
  <si>
    <t>09:22:44</t>
  </si>
  <si>
    <t>09:33:01</t>
  </si>
  <si>
    <t>09:22:43</t>
  </si>
  <si>
    <t>09:33:03</t>
  </si>
  <si>
    <t>09:40:17</t>
  </si>
  <si>
    <t>00:10:18</t>
  </si>
  <si>
    <t>09:45:45</t>
  </si>
  <si>
    <t>09:56:03</t>
  </si>
  <si>
    <t>00:17:33</t>
  </si>
  <si>
    <t>14:36:08</t>
  </si>
  <si>
    <t>14:53:41</t>
  </si>
  <si>
    <t>00:13:27</t>
  </si>
  <si>
    <t>15:17:07</t>
  </si>
  <si>
    <t>15:30:34</t>
  </si>
  <si>
    <t>00:19:22</t>
  </si>
  <si>
    <t>15:50:06</t>
  </si>
  <si>
    <t>00:17:08</t>
  </si>
  <si>
    <t>16:57:58</t>
  </si>
  <si>
    <t>17:15:06</t>
  </si>
  <si>
    <t>00:12:08</t>
  </si>
  <si>
    <t>15:50:08</t>
  </si>
  <si>
    <t>16:02:16</t>
  </si>
  <si>
    <t>00:16:46</t>
  </si>
  <si>
    <t>17:31:55</t>
  </si>
  <si>
    <t>00:32:46</t>
  </si>
  <si>
    <t>13:01:17</t>
  </si>
  <si>
    <t>13:34:03</t>
  </si>
  <si>
    <t>C2010056</t>
  </si>
  <si>
    <t>C2：【受領作業】通勤の入力</t>
  </si>
  <si>
    <t>13:34:06</t>
  </si>
  <si>
    <t>13:52:11</t>
  </si>
  <si>
    <t>9940050601007677C2010056</t>
  </si>
  <si>
    <t>00:43:36</t>
  </si>
  <si>
    <t>13:52:15</t>
  </si>
  <si>
    <t>14:35:51</t>
  </si>
  <si>
    <t>14:53:49</t>
  </si>
  <si>
    <t>15:17:02</t>
  </si>
  <si>
    <t>02:03:06</t>
  </si>
  <si>
    <t>09:57:31</t>
  </si>
  <si>
    <t>00:43:51</t>
  </si>
  <si>
    <t>08:25:39</t>
  </si>
  <si>
    <t>09:09:30</t>
  </si>
  <si>
    <t>00:05:21</t>
  </si>
  <si>
    <t>09:40:19</t>
  </si>
  <si>
    <t>09:56:06</t>
  </si>
  <si>
    <t>09:57:29</t>
  </si>
  <si>
    <t>16:44:10</t>
  </si>
  <si>
    <t>16:57:54</t>
  </si>
  <si>
    <t>01:00:34</t>
  </si>
  <si>
    <t>13:01:13</t>
  </si>
  <si>
    <t>00:08:35</t>
  </si>
  <si>
    <t>08:27:21</t>
  </si>
  <si>
    <t>08:35:56</t>
  </si>
  <si>
    <t>00:30:40</t>
  </si>
  <si>
    <t>08:36:14</t>
  </si>
  <si>
    <t>09:06:54</t>
  </si>
  <si>
    <t>09:06:59</t>
  </si>
  <si>
    <t>09:07:00</t>
  </si>
  <si>
    <t>00:09:53</t>
  </si>
  <si>
    <t>09:07:05</t>
  </si>
  <si>
    <t>09:16:58</t>
  </si>
  <si>
    <t>00:12:40</t>
  </si>
  <si>
    <t>09:17:05</t>
  </si>
  <si>
    <t>09:29:45</t>
  </si>
  <si>
    <t>09:29:52</t>
  </si>
  <si>
    <t>09:48:21</t>
  </si>
  <si>
    <t>00:19:30</t>
  </si>
  <si>
    <t>09:48:23</t>
  </si>
  <si>
    <t>10:07:53</t>
  </si>
  <si>
    <t>00:19:43</t>
  </si>
  <si>
    <t>10:07:56</t>
  </si>
  <si>
    <t>10:27:39</t>
  </si>
  <si>
    <t>10:27:42</t>
  </si>
  <si>
    <t>11:13:42</t>
  </si>
  <si>
    <t>00:01:57</t>
  </si>
  <si>
    <t>11:13:49</t>
  </si>
  <si>
    <t>11:15:46</t>
  </si>
  <si>
    <t>00:08:22</t>
  </si>
  <si>
    <t>11:15:49</t>
  </si>
  <si>
    <t>11:24:11</t>
  </si>
  <si>
    <t>00:15:15</t>
  </si>
  <si>
    <t>11:24:17</t>
  </si>
  <si>
    <t>11:39:32</t>
  </si>
  <si>
    <t>00:06:37</t>
  </si>
  <si>
    <t>11:39:36</t>
  </si>
  <si>
    <t>11:46:13</t>
  </si>
  <si>
    <t>00:19:52</t>
  </si>
  <si>
    <t>11:46:17</t>
  </si>
  <si>
    <t>12:06:09</t>
  </si>
  <si>
    <t>12:06:13</t>
  </si>
  <si>
    <t>13:08:33</t>
  </si>
  <si>
    <t>00:28:15</t>
  </si>
  <si>
    <t>13:08:47</t>
  </si>
  <si>
    <t>13:37:02</t>
  </si>
  <si>
    <t>00:09:03</t>
  </si>
  <si>
    <t>13:37:06</t>
  </si>
  <si>
    <t>13:46:09</t>
  </si>
  <si>
    <t>13:46:12</t>
  </si>
  <si>
    <t>14:01:18</t>
  </si>
  <si>
    <t>02:00:02</t>
  </si>
  <si>
    <t>14:01:30</t>
  </si>
  <si>
    <t>16:01:32</t>
  </si>
  <si>
    <t>00:25:13</t>
  </si>
  <si>
    <t>16:01:56</t>
  </si>
  <si>
    <t>16:27:09</t>
  </si>
  <si>
    <t>16:27:17</t>
  </si>
  <si>
    <t>16:40:24</t>
  </si>
  <si>
    <t>00:22:59</t>
  </si>
  <si>
    <t>16:40:33</t>
  </si>
  <si>
    <t>17:03:32</t>
  </si>
  <si>
    <t>17:03:37</t>
  </si>
  <si>
    <t>17:30:38</t>
  </si>
  <si>
    <t>08:24:54</t>
  </si>
  <si>
    <t>08:41:55</t>
  </si>
  <si>
    <t>08:42:17</t>
  </si>
  <si>
    <t>08:58:11</t>
  </si>
  <si>
    <t>00:06:12</t>
  </si>
  <si>
    <t>08:58:17</t>
  </si>
  <si>
    <t>09:04:29</t>
  </si>
  <si>
    <t>00:58:43</t>
  </si>
  <si>
    <t>09:04:37</t>
  </si>
  <si>
    <t>10:03:20</t>
  </si>
  <si>
    <t>00:07:21</t>
  </si>
  <si>
    <t>10:03:27</t>
  </si>
  <si>
    <t>00:45:10</t>
  </si>
  <si>
    <t>10:10:55</t>
  </si>
  <si>
    <t>10:56:05</t>
  </si>
  <si>
    <t>00:22:35</t>
  </si>
  <si>
    <t>00:03:02</t>
  </si>
  <si>
    <t>10:56:18</t>
  </si>
  <si>
    <t>10:59:20</t>
  </si>
  <si>
    <t>00:51:05</t>
  </si>
  <si>
    <t>10:59:27</t>
  </si>
  <si>
    <t>11:50:32</t>
  </si>
  <si>
    <t>00:09:43</t>
  </si>
  <si>
    <t>11:50:35</t>
  </si>
  <si>
    <t>00:59:41</t>
  </si>
  <si>
    <t>13:00:01</t>
  </si>
  <si>
    <t>00:30:31</t>
  </si>
  <si>
    <t>13:30:36</t>
  </si>
  <si>
    <t>13:30:39</t>
  </si>
  <si>
    <t>13:50:59</t>
  </si>
  <si>
    <t>C2010050</t>
  </si>
  <si>
    <t>00:49:11</t>
  </si>
  <si>
    <t>13:51:02</t>
  </si>
  <si>
    <t>14:40:13</t>
  </si>
  <si>
    <t>9940050601007677C2010050</t>
  </si>
  <si>
    <t>00:25:35</t>
  </si>
  <si>
    <t>14:40:19</t>
  </si>
  <si>
    <t>15:05:54</t>
  </si>
  <si>
    <t>01:40:56</t>
  </si>
  <si>
    <t>15:06:04</t>
  </si>
  <si>
    <t>16:47:00</t>
  </si>
  <si>
    <t>00:23:52</t>
  </si>
  <si>
    <t>16:47:11</t>
  </si>
  <si>
    <t>17:11:03</t>
  </si>
  <si>
    <t>17:11:06</t>
  </si>
  <si>
    <t>00:02:27</t>
  </si>
  <si>
    <t>17:31:56</t>
  </si>
  <si>
    <t>17:34:23</t>
  </si>
  <si>
    <t>08:27:09</t>
  </si>
  <si>
    <t>08:49:08</t>
  </si>
  <si>
    <t>08:49:16</t>
  </si>
  <si>
    <t>09:04:35</t>
  </si>
  <si>
    <t>00:22:10</t>
  </si>
  <si>
    <t>09:27:14</t>
  </si>
  <si>
    <t>00:16:25</t>
  </si>
  <si>
    <t>09:27:23</t>
  </si>
  <si>
    <t>09:43:48</t>
  </si>
  <si>
    <t>09:43:50</t>
  </si>
  <si>
    <t>09:49:13</t>
  </si>
  <si>
    <t>09:49:19</t>
  </si>
  <si>
    <t>10:26:16</t>
  </si>
  <si>
    <t>00:48:14</t>
  </si>
  <si>
    <t>10:26:22</t>
  </si>
  <si>
    <t>11:14:36</t>
  </si>
  <si>
    <t>11:14:40</t>
  </si>
  <si>
    <t>11:22:54</t>
  </si>
  <si>
    <t>11:44:10</t>
  </si>
  <si>
    <t>11:44:17</t>
  </si>
  <si>
    <t>00:59:53</t>
  </si>
  <si>
    <t>12:01:16</t>
  </si>
  <si>
    <t>13:01:09</t>
  </si>
  <si>
    <t>00:45:33</t>
  </si>
  <si>
    <t>13:46:46</t>
  </si>
  <si>
    <t>13:46:49</t>
  </si>
  <si>
    <t>14:33:28</t>
  </si>
  <si>
    <t>01:01:34</t>
  </si>
  <si>
    <t>14:33:31</t>
  </si>
  <si>
    <t>15:35:05</t>
  </si>
  <si>
    <t>00:14:08</t>
  </si>
  <si>
    <t>15:35:18</t>
  </si>
  <si>
    <t>15:49:26</t>
  </si>
  <si>
    <t>15:50:02</t>
  </si>
  <si>
    <t>16:30:01</t>
  </si>
  <si>
    <t>16:30:07</t>
  </si>
  <si>
    <t>16:51:56</t>
  </si>
  <si>
    <t>16:52:01</t>
  </si>
  <si>
    <t>17:04:11</t>
  </si>
  <si>
    <t>17:17:24</t>
  </si>
  <si>
    <t>17:17:34</t>
  </si>
  <si>
    <t>17:49:08</t>
  </si>
  <si>
    <t>10:00:26</t>
  </si>
  <si>
    <t>10:12:13</t>
  </si>
  <si>
    <t>08:28:59</t>
  </si>
  <si>
    <t>08:41:54</t>
  </si>
  <si>
    <t>00:17:59</t>
  </si>
  <si>
    <t>08:41:58</t>
  </si>
  <si>
    <t>08:59:57</t>
  </si>
  <si>
    <t>00:07:37</t>
  </si>
  <si>
    <t>09:02:25</t>
  </si>
  <si>
    <t>09:10:02</t>
  </si>
  <si>
    <t>09:10:15</t>
  </si>
  <si>
    <t>09:25:16</t>
  </si>
  <si>
    <t>00:08:37</t>
  </si>
  <si>
    <t>09:25:47</t>
  </si>
  <si>
    <t>09:34:24</t>
  </si>
  <si>
    <t>09:34:31</t>
  </si>
  <si>
    <t>09:47:55</t>
  </si>
  <si>
    <t>00:26:22</t>
  </si>
  <si>
    <t>09:47:57</t>
  </si>
  <si>
    <t>10:14:19</t>
  </si>
  <si>
    <t>00:05:50</t>
  </si>
  <si>
    <t>10:14:22</t>
  </si>
  <si>
    <t>10:20:12</t>
  </si>
  <si>
    <t>00:16:38</t>
  </si>
  <si>
    <t>10:20:22</t>
  </si>
  <si>
    <t>10:37:00</t>
  </si>
  <si>
    <t>10:37:03</t>
  </si>
  <si>
    <t>10:54:17</t>
  </si>
  <si>
    <t>10:54:21</t>
  </si>
  <si>
    <t>11:11:05</t>
  </si>
  <si>
    <t>11:11:10</t>
  </si>
  <si>
    <t>11:19:34</t>
  </si>
  <si>
    <t>11:24:49</t>
  </si>
  <si>
    <t>11:24:55</t>
  </si>
  <si>
    <t>11:37:35</t>
  </si>
  <si>
    <t>00:25:31</t>
  </si>
  <si>
    <t>11:37:43</t>
  </si>
  <si>
    <t>12:03:14</t>
  </si>
  <si>
    <t>00:58:07</t>
  </si>
  <si>
    <t>12:03:16</t>
  </si>
  <si>
    <t>13:01:23</t>
  </si>
  <si>
    <t>14:03:29</t>
  </si>
  <si>
    <t>00:51:14</t>
  </si>
  <si>
    <t>14:03:38</t>
  </si>
  <si>
    <t>14:54:52</t>
  </si>
  <si>
    <t>14:54:56</t>
  </si>
  <si>
    <t>15:00:46</t>
  </si>
  <si>
    <t>00:45:20</t>
  </si>
  <si>
    <t>15:01:05</t>
  </si>
  <si>
    <t>15:46:25</t>
  </si>
  <si>
    <t>15:46:30</t>
  </si>
  <si>
    <t>15:55:12</t>
  </si>
  <si>
    <t>15:55:32</t>
  </si>
  <si>
    <t>00:13:21</t>
  </si>
  <si>
    <t>16:07:16</t>
  </si>
  <si>
    <t>16:20:37</t>
  </si>
  <si>
    <t>00:47:11</t>
  </si>
  <si>
    <t>16:20:43</t>
  </si>
  <si>
    <t>17:07:54</t>
  </si>
  <si>
    <t>00:07:52</t>
  </si>
  <si>
    <t>17:07:58</t>
  </si>
  <si>
    <t>17:36:43</t>
  </si>
  <si>
    <t>00:29:22</t>
  </si>
  <si>
    <t>08:31:10</t>
  </si>
  <si>
    <t>09:02:09</t>
  </si>
  <si>
    <t>C2010086</t>
  </si>
  <si>
    <t>00:58:42</t>
  </si>
  <si>
    <t>09:02:11</t>
  </si>
  <si>
    <t>10:00:53</t>
  </si>
  <si>
    <t>9940050601007677C2010086</t>
  </si>
  <si>
    <t>10:00:54</t>
  </si>
  <si>
    <t>10:22:50</t>
  </si>
  <si>
    <t>11:00:19</t>
  </si>
  <si>
    <t>00:41:28</t>
  </si>
  <si>
    <t>11:00:25</t>
  </si>
  <si>
    <t>11:41:53</t>
  </si>
  <si>
    <t>11:43:22</t>
  </si>
  <si>
    <t>11:52:08</t>
  </si>
  <si>
    <t>00:07:50</t>
  </si>
  <si>
    <t>11:52:57</t>
  </si>
  <si>
    <t>12:00:47</t>
  </si>
  <si>
    <t>00:59:08</t>
  </si>
  <si>
    <t>12:00:52</t>
  </si>
  <si>
    <t>01:01:26</t>
  </si>
  <si>
    <t>13:00:11</t>
  </si>
  <si>
    <t>14:01:37</t>
  </si>
  <si>
    <t>C2010065</t>
  </si>
  <si>
    <t>14:01:41</t>
  </si>
  <si>
    <t>14:30:59</t>
  </si>
  <si>
    <t>9940050601007677C2010065</t>
  </si>
  <si>
    <t>14:31:09</t>
  </si>
  <si>
    <t>15:02:10</t>
  </si>
  <si>
    <t>00:20:17</t>
  </si>
  <si>
    <t>15:02:59</t>
  </si>
  <si>
    <t>15:23:16</t>
  </si>
  <si>
    <t>00:43:00</t>
  </si>
  <si>
    <t>15:23:19</t>
  </si>
  <si>
    <t>16:06:19</t>
  </si>
  <si>
    <t>00:18:57</t>
  </si>
  <si>
    <t>16:06:23</t>
  </si>
  <si>
    <t>16:25:20</t>
  </si>
  <si>
    <t>16:25:24</t>
  </si>
  <si>
    <t>16:38:47</t>
  </si>
  <si>
    <t>16:38:55</t>
  </si>
  <si>
    <t>00:23:48</t>
  </si>
  <si>
    <t>16:40:13</t>
  </si>
  <si>
    <t>17:04:01</t>
  </si>
  <si>
    <t>00:29:35</t>
  </si>
  <si>
    <t>17:33:46</t>
  </si>
  <si>
    <t>00:34:41</t>
  </si>
  <si>
    <t>08:24:48</t>
  </si>
  <si>
    <t>08:59:29</t>
  </si>
  <si>
    <t>00:05:20</t>
  </si>
  <si>
    <t>08:59:31</t>
  </si>
  <si>
    <t>09:04:51</t>
  </si>
  <si>
    <t>C2010003</t>
  </si>
  <si>
    <t>02:54:32</t>
  </si>
  <si>
    <t>12:00:05</t>
  </si>
  <si>
    <t>9940050601007677C2010003</t>
  </si>
  <si>
    <t>D0010003</t>
  </si>
  <si>
    <t>01:01:19</t>
  </si>
  <si>
    <t>12:00:10</t>
  </si>
  <si>
    <t>9940050601007677D0010003</t>
  </si>
  <si>
    <t>00:43:14</t>
  </si>
  <si>
    <t>13:01:44</t>
  </si>
  <si>
    <t>13:44:58</t>
  </si>
  <si>
    <t>00:35:18</t>
  </si>
  <si>
    <t>13:45:00</t>
  </si>
  <si>
    <t>14:20:18</t>
  </si>
  <si>
    <t>C2010066</t>
  </si>
  <si>
    <t>01:32:18</t>
  </si>
  <si>
    <t>15:52:39</t>
  </si>
  <si>
    <t>9940050601007677C2010066</t>
  </si>
  <si>
    <t>15:52:42</t>
  </si>
  <si>
    <t>16:00:43</t>
  </si>
  <si>
    <t>00:23:10</t>
  </si>
  <si>
    <t>16:00:52</t>
  </si>
  <si>
    <t>16:24:02</t>
  </si>
  <si>
    <t>16:24:38</t>
  </si>
  <si>
    <t>16:39:44</t>
  </si>
  <si>
    <t>C1010040</t>
  </si>
  <si>
    <t>00:35:25</t>
  </si>
  <si>
    <t>16:39:50</t>
  </si>
  <si>
    <t>9940050601007677C1010040</t>
  </si>
  <si>
    <t>00:14:06</t>
  </si>
  <si>
    <t>17:15:20</t>
  </si>
  <si>
    <t>00:15:11</t>
  </si>
  <si>
    <t>08:45:11</t>
  </si>
  <si>
    <t>00:32:52</t>
  </si>
  <si>
    <t>09:19:13</t>
  </si>
  <si>
    <t>09:19:22</t>
  </si>
  <si>
    <t>10:04:16</t>
  </si>
  <si>
    <t>00:04:26</t>
  </si>
  <si>
    <t>10:08:44</t>
  </si>
  <si>
    <t>10:08:51</t>
  </si>
  <si>
    <t>10:16:12</t>
  </si>
  <si>
    <t>10:16:24</t>
  </si>
  <si>
    <t>10:31:02</t>
  </si>
  <si>
    <t>10:31:06</t>
  </si>
  <si>
    <t>10:40:12</t>
  </si>
  <si>
    <t>10:40:18</t>
  </si>
  <si>
    <t>10:50:31</t>
  </si>
  <si>
    <t>00:01:13</t>
  </si>
  <si>
    <t>10:51:01</t>
  </si>
  <si>
    <t>10:52:14</t>
  </si>
  <si>
    <t>11:01:48</t>
  </si>
  <si>
    <t>00:09:32</t>
  </si>
  <si>
    <t>11:01:50</t>
  </si>
  <si>
    <t>11:11:22</t>
  </si>
  <si>
    <t>00:24:11</t>
  </si>
  <si>
    <t>11:11:25</t>
  </si>
  <si>
    <t>11:35:36</t>
  </si>
  <si>
    <t>11:35:40</t>
  </si>
  <si>
    <t>11:44:24</t>
  </si>
  <si>
    <t>00:06:54</t>
  </si>
  <si>
    <t>11:44:36</t>
  </si>
  <si>
    <t>11:51:30</t>
  </si>
  <si>
    <t>11:51:35</t>
  </si>
  <si>
    <t>11:59:59</t>
  </si>
  <si>
    <t>01:01:23</t>
  </si>
  <si>
    <t>12:00:02</t>
  </si>
  <si>
    <t>13:01:25</t>
  </si>
  <si>
    <t>00:36:42</t>
  </si>
  <si>
    <t>13:38:20</t>
  </si>
  <si>
    <t>13:38:22</t>
  </si>
  <si>
    <t>14:19:55</t>
  </si>
  <si>
    <t>01:42:53</t>
  </si>
  <si>
    <t>14:20:06</t>
  </si>
  <si>
    <t>16:02:59</t>
  </si>
  <si>
    <t>00:16:41</t>
  </si>
  <si>
    <t>16:03:03</t>
  </si>
  <si>
    <t>16:19:44</t>
  </si>
  <si>
    <t>00:50:57</t>
  </si>
  <si>
    <t>16:19:47</t>
  </si>
  <si>
    <t>17:10:44</t>
  </si>
  <si>
    <t>00:16:59</t>
  </si>
  <si>
    <t>00:19:15</t>
  </si>
  <si>
    <t>17:10:48</t>
  </si>
  <si>
    <t>17:30:03</t>
  </si>
  <si>
    <t>00:25:21</t>
  </si>
  <si>
    <t>08:28:41</t>
  </si>
  <si>
    <t>08:54:02</t>
  </si>
  <si>
    <t>01:33:09</t>
  </si>
  <si>
    <t>08:54:06</t>
  </si>
  <si>
    <t>10:27:15</t>
  </si>
  <si>
    <t>00:31:03</t>
  </si>
  <si>
    <t>10:27:19</t>
  </si>
  <si>
    <t>10:30:57</t>
  </si>
  <si>
    <t>10:31:17</t>
  </si>
  <si>
    <t>10:44:22</t>
  </si>
  <si>
    <t>10:44:24</t>
  </si>
  <si>
    <t>10:53:17</t>
  </si>
  <si>
    <t>00:07:33</t>
  </si>
  <si>
    <t>10:53:20</t>
  </si>
  <si>
    <t>11:00:53</t>
  </si>
  <si>
    <t>11:00:55</t>
  </si>
  <si>
    <t>11:30:08</t>
  </si>
  <si>
    <t>12:02:17</t>
  </si>
  <si>
    <t>00:58:05</t>
  </si>
  <si>
    <t>12:02:50</t>
  </si>
  <si>
    <t>00:26:10</t>
  </si>
  <si>
    <t>13:00:58</t>
  </si>
  <si>
    <t>13:27:08</t>
  </si>
  <si>
    <t>13:27:13</t>
  </si>
  <si>
    <t>13:38:00</t>
  </si>
  <si>
    <t>13:38:05</t>
  </si>
  <si>
    <t>14:14:08</t>
  </si>
  <si>
    <t>14:14:13</t>
  </si>
  <si>
    <t>14:26:13</t>
  </si>
  <si>
    <t>00:34:18</t>
  </si>
  <si>
    <t>14:26:16</t>
  </si>
  <si>
    <t>15:00:34</t>
  </si>
  <si>
    <t>15:27:40</t>
  </si>
  <si>
    <t>00:26:49</t>
  </si>
  <si>
    <t>15:29:49</t>
  </si>
  <si>
    <t>15:56:38</t>
  </si>
  <si>
    <t>15:56:42</t>
  </si>
  <si>
    <t>00:53:51</t>
  </si>
  <si>
    <t>16:16:29</t>
  </si>
  <si>
    <t>17:10:20</t>
  </si>
  <si>
    <t>00:09:15</t>
  </si>
  <si>
    <t>17:10:31</t>
  </si>
  <si>
    <t>17:19:46</t>
  </si>
  <si>
    <t>17:34:59</t>
  </si>
  <si>
    <t>00:30:28</t>
  </si>
  <si>
    <t>08:21:53</t>
  </si>
  <si>
    <t>08:52:21</t>
  </si>
  <si>
    <t>01:07:43</t>
  </si>
  <si>
    <t>08:52:24</t>
  </si>
  <si>
    <t>10:00:07</t>
  </si>
  <si>
    <t>00:16:54</t>
  </si>
  <si>
    <t>10:17:03</t>
  </si>
  <si>
    <t>10:17:10</t>
  </si>
  <si>
    <t>10:19:46</t>
  </si>
  <si>
    <t>01:44:52</t>
  </si>
  <si>
    <t>10:19:48</t>
  </si>
  <si>
    <t>12:04:40</t>
  </si>
  <si>
    <t>00:57:51</t>
  </si>
  <si>
    <t>12:04:42</t>
  </si>
  <si>
    <t>13:02:33</t>
  </si>
  <si>
    <t>00:58:33</t>
  </si>
  <si>
    <t>14:01:13</t>
  </si>
  <si>
    <t>00:56:25</t>
  </si>
  <si>
    <t>14:01:19</t>
  </si>
  <si>
    <t>14:57:44</t>
  </si>
  <si>
    <t>00:18:48</t>
  </si>
  <si>
    <t>00:18:44</t>
  </si>
  <si>
    <t>14:57:46</t>
  </si>
  <si>
    <t>00:48:02</t>
  </si>
  <si>
    <t>15:16:34</t>
  </si>
  <si>
    <t>16:04:36</t>
  </si>
  <si>
    <t>00:24:01</t>
  </si>
  <si>
    <t>00:39:08</t>
  </si>
  <si>
    <t>16:05:04</t>
  </si>
  <si>
    <t>16:44:12</t>
  </si>
  <si>
    <t>16:44:18</t>
  </si>
  <si>
    <t>17:02:32</t>
  </si>
  <si>
    <t>00:08:31</t>
  </si>
  <si>
    <t>17:02:35</t>
  </si>
  <si>
    <t>00:11:49</t>
  </si>
  <si>
    <t>17:23:18</t>
  </si>
  <si>
    <t>17:31:16</t>
  </si>
  <si>
    <t>17:31:23</t>
  </si>
  <si>
    <t>08:20:58</t>
  </si>
  <si>
    <t>09:30:58</t>
  </si>
  <si>
    <t>00:25:25</t>
  </si>
  <si>
    <t>09:30:11</t>
  </si>
  <si>
    <t>09:55:36</t>
  </si>
  <si>
    <t>09:56:20</t>
  </si>
  <si>
    <t>10:19:33</t>
  </si>
  <si>
    <t>10:19:45</t>
  </si>
  <si>
    <t>10:49:30</t>
  </si>
  <si>
    <t>01:15:45</t>
  </si>
  <si>
    <t>10:49:34</t>
  </si>
  <si>
    <t>00:55:08</t>
  </si>
  <si>
    <t>12:05:26</t>
  </si>
  <si>
    <t>13:00:34</t>
  </si>
  <si>
    <t>00:52:51</t>
  </si>
  <si>
    <t>13:00:41</t>
  </si>
  <si>
    <t>13:53:32</t>
  </si>
  <si>
    <t>13:53:36</t>
  </si>
  <si>
    <t>14:52:49</t>
  </si>
  <si>
    <t>14:52:52</t>
  </si>
  <si>
    <t>15:00:28</t>
  </si>
  <si>
    <t>00:40:11</t>
  </si>
  <si>
    <t>15:00:30</t>
  </si>
  <si>
    <t>15:40:41</t>
  </si>
  <si>
    <t>15:40:01</t>
  </si>
  <si>
    <t>15:58:03</t>
  </si>
  <si>
    <t>15:58:27</t>
  </si>
  <si>
    <t>16:22:16</t>
  </si>
  <si>
    <t>16:22:20</t>
  </si>
  <si>
    <t>16:23:06</t>
  </si>
  <si>
    <t>00:13:40</t>
  </si>
  <si>
    <t>16:23:08</t>
  </si>
  <si>
    <t>16:36:48</t>
  </si>
  <si>
    <t>00:16:06</t>
  </si>
  <si>
    <t>16:36:54</t>
  </si>
  <si>
    <t>16:53:00</t>
  </si>
  <si>
    <t>16:53:06</t>
  </si>
  <si>
    <t>17:14:43</t>
  </si>
  <si>
    <t>00:31:24</t>
  </si>
  <si>
    <t>17:14:46</t>
  </si>
  <si>
    <t>17:46:10</t>
  </si>
  <si>
    <t>10:32:19</t>
  </si>
  <si>
    <t>10:42:45</t>
  </si>
  <si>
    <t>00:09:57</t>
  </si>
  <si>
    <t>08:25:54</t>
  </si>
  <si>
    <t>08:35:51</t>
  </si>
  <si>
    <t>08:35:53</t>
  </si>
  <si>
    <t>08:46:27</t>
  </si>
  <si>
    <t>01:09:12</t>
  </si>
  <si>
    <t>08:46:30</t>
  </si>
  <si>
    <t>09:57:44</t>
  </si>
  <si>
    <t>00:34:36</t>
  </si>
  <si>
    <t>00:02:02</t>
  </si>
  <si>
    <t>00:26:20</t>
  </si>
  <si>
    <t>09:57:48</t>
  </si>
  <si>
    <t>10:24:08</t>
  </si>
  <si>
    <t>10:24:12</t>
  </si>
  <si>
    <t>10:54:43</t>
  </si>
  <si>
    <t>00:30:59</t>
  </si>
  <si>
    <t>10:54:45</t>
  </si>
  <si>
    <t>11:25:44</t>
  </si>
  <si>
    <t>00:08:59</t>
  </si>
  <si>
    <t>11:25:46</t>
  </si>
  <si>
    <t>11:34:45</t>
  </si>
  <si>
    <t>00:58:48</t>
  </si>
  <si>
    <t>12:01:12</t>
  </si>
  <si>
    <t>00:32:12</t>
  </si>
  <si>
    <t>13:00:04</t>
  </si>
  <si>
    <t>13:32:16</t>
  </si>
  <si>
    <t>00:17:50</t>
  </si>
  <si>
    <t>13:32:18</t>
  </si>
  <si>
    <t>13:50:08</t>
  </si>
  <si>
    <t>13:50:11</t>
  </si>
  <si>
    <t>14:00:13</t>
  </si>
  <si>
    <t>14:00:17</t>
  </si>
  <si>
    <t>14:42:47</t>
  </si>
  <si>
    <t>00:20:09</t>
  </si>
  <si>
    <t>15:03:00</t>
  </si>
  <si>
    <t>15:03:02</t>
  </si>
  <si>
    <t>15:29:13</t>
  </si>
  <si>
    <t>00:42:56</t>
  </si>
  <si>
    <t>15:29:16</t>
  </si>
  <si>
    <t>16:12:12</t>
  </si>
  <si>
    <t>00:21:13</t>
  </si>
  <si>
    <t>16:12:15</t>
  </si>
  <si>
    <t>16:33:28</t>
  </si>
  <si>
    <t>00:31:27</t>
  </si>
  <si>
    <t>17:05:05</t>
  </si>
  <si>
    <t>00:25:44</t>
  </si>
  <si>
    <t>17:05:10</t>
  </si>
  <si>
    <t>17:30:54</t>
  </si>
  <si>
    <t>01:33:24</t>
  </si>
  <si>
    <t>09:54:22</t>
  </si>
  <si>
    <t>09:40:41</t>
  </si>
  <si>
    <t>09:54:42</t>
  </si>
  <si>
    <t>00:07:49</t>
  </si>
  <si>
    <t>09:55:00</t>
  </si>
  <si>
    <t>10:02:49</t>
  </si>
  <si>
    <t>00:08:26</t>
  </si>
  <si>
    <t>10:02:51</t>
  </si>
  <si>
    <t>10:11:17</t>
  </si>
  <si>
    <t>00:20:53</t>
  </si>
  <si>
    <t>10:32:13</t>
  </si>
  <si>
    <t>00:18:46</t>
  </si>
  <si>
    <t>10:32:17</t>
  </si>
  <si>
    <t>10:51:03</t>
  </si>
  <si>
    <t>00:56:31</t>
  </si>
  <si>
    <t>10:51:08</t>
  </si>
  <si>
    <t>11:47:39</t>
  </si>
  <si>
    <t>11:40:48</t>
  </si>
  <si>
    <t>11:48:12</t>
  </si>
  <si>
    <t>12:04:47</t>
  </si>
  <si>
    <t>12:04:49</t>
  </si>
  <si>
    <t>13:01:00</t>
  </si>
  <si>
    <t>13:01:06</t>
  </si>
  <si>
    <t>13:50:40</t>
  </si>
  <si>
    <t>13:50:42</t>
  </si>
  <si>
    <t>14:04:43</t>
  </si>
  <si>
    <t>01:04:30</t>
  </si>
  <si>
    <t>14:05:10</t>
  </si>
  <si>
    <t>15:09:40</t>
  </si>
  <si>
    <t>15:09:43</t>
  </si>
  <si>
    <t>15:22:53</t>
  </si>
  <si>
    <t>15:31:30</t>
  </si>
  <si>
    <t>15:31:32</t>
  </si>
  <si>
    <t>00:27:33</t>
  </si>
  <si>
    <t>15:51:27</t>
  </si>
  <si>
    <t>16:19:00</t>
  </si>
  <si>
    <t>16:19:14</t>
  </si>
  <si>
    <t>16:20:17</t>
  </si>
  <si>
    <t>16:20:22</t>
  </si>
  <si>
    <t>16:26:30</t>
  </si>
  <si>
    <t>16:34:21</t>
  </si>
  <si>
    <t>00:24:53</t>
  </si>
  <si>
    <t>16:34:25</t>
  </si>
  <si>
    <t>16:59:18</t>
  </si>
  <si>
    <t>00:01:29</t>
  </si>
  <si>
    <t>16:59:21</t>
  </si>
  <si>
    <t>17:00:50</t>
  </si>
  <si>
    <t>17:00:54</t>
  </si>
  <si>
    <t>17:03:52</t>
  </si>
  <si>
    <t>00:24:28</t>
  </si>
  <si>
    <t>17:03:58</t>
  </si>
  <si>
    <t>17:28:26</t>
  </si>
  <si>
    <t>17:28:30</t>
  </si>
  <si>
    <t>17:33:26</t>
  </si>
  <si>
    <t>17:33:31</t>
  </si>
  <si>
    <t>17:40:12</t>
  </si>
  <si>
    <t>00:38:01</t>
  </si>
  <si>
    <t>08:25:21</t>
  </si>
  <si>
    <t>09:09:28</t>
  </si>
  <si>
    <t>09:17:29</t>
  </si>
  <si>
    <t>00:42:35</t>
  </si>
  <si>
    <t>09:18:03</t>
  </si>
  <si>
    <t>10:00:38</t>
  </si>
  <si>
    <t>10:00:40</t>
  </si>
  <si>
    <t>10:25:00</t>
  </si>
  <si>
    <t>00:57:46</t>
  </si>
  <si>
    <t>10:25:11</t>
  </si>
  <si>
    <t>11:22:57</t>
  </si>
  <si>
    <t>00:42:11</t>
  </si>
  <si>
    <t>11:23:07</t>
  </si>
  <si>
    <t>12:05:18</t>
  </si>
  <si>
    <t>00:56:08</t>
  </si>
  <si>
    <t>00:48:38</t>
  </si>
  <si>
    <t>13:01:35</t>
  </si>
  <si>
    <t>13:50:13</t>
  </si>
  <si>
    <t>13:50:15</t>
  </si>
  <si>
    <t>13:55:00</t>
  </si>
  <si>
    <t>00:05:29</t>
  </si>
  <si>
    <t>13:55:08</t>
  </si>
  <si>
    <t>14:00:37</t>
  </si>
  <si>
    <t>14:01:10</t>
  </si>
  <si>
    <t>14:22:20</t>
  </si>
  <si>
    <t>14:22:26</t>
  </si>
  <si>
    <t>14:53:21</t>
  </si>
  <si>
    <t>14:54:00</t>
  </si>
  <si>
    <t>15:24:01</t>
  </si>
  <si>
    <t>00:22:34</t>
  </si>
  <si>
    <t>15:24:03</t>
  </si>
  <si>
    <t>15:46:37</t>
  </si>
  <si>
    <t>15:46:40</t>
  </si>
  <si>
    <t>16:17:33</t>
  </si>
  <si>
    <t>00:06:33</t>
  </si>
  <si>
    <t>00:03:16</t>
  </si>
  <si>
    <t>16:17:36</t>
  </si>
  <si>
    <t>16:20:52</t>
  </si>
  <si>
    <t>00:28:36</t>
  </si>
  <si>
    <t>16:20:57</t>
  </si>
  <si>
    <t>16:49:33</t>
  </si>
  <si>
    <t>00:25:05</t>
  </si>
  <si>
    <t>16:49:35</t>
  </si>
  <si>
    <t>00:45:23</t>
  </si>
  <si>
    <t>18:00:06</t>
  </si>
  <si>
    <t>16:03:54</t>
  </si>
  <si>
    <t>16:10:27</t>
  </si>
  <si>
    <t>01:02:37</t>
  </si>
  <si>
    <t>08:22:46</t>
  </si>
  <si>
    <t>09:25:23</t>
  </si>
  <si>
    <t>09:02:31</t>
  </si>
  <si>
    <t>09:25:32</t>
  </si>
  <si>
    <t>09:26:27</t>
  </si>
  <si>
    <t>09:53:00</t>
  </si>
  <si>
    <t>00:33:36</t>
  </si>
  <si>
    <t>09:53:56</t>
  </si>
  <si>
    <t>11:02:35</t>
  </si>
  <si>
    <t>00:35:03</t>
  </si>
  <si>
    <t>11:02:39</t>
  </si>
  <si>
    <t>11:38:11</t>
  </si>
  <si>
    <t>11:38:14</t>
  </si>
  <si>
    <t>11:41:57</t>
  </si>
  <si>
    <t>00:59:58</t>
  </si>
  <si>
    <t>12:02:26</t>
  </si>
  <si>
    <t>13:02:24</t>
  </si>
  <si>
    <t>00:43:15</t>
  </si>
  <si>
    <t>13:02:28</t>
  </si>
  <si>
    <t>13:45:43</t>
  </si>
  <si>
    <t>14:01:22</t>
  </si>
  <si>
    <t>14:01:25</t>
  </si>
  <si>
    <t>14:05:22</t>
  </si>
  <si>
    <t>02:05:06</t>
  </si>
  <si>
    <t>14:05:31</t>
  </si>
  <si>
    <t>16:10:37</t>
  </si>
  <si>
    <t>00:01:01</t>
  </si>
  <si>
    <t>16:11:44</t>
  </si>
  <si>
    <t>01:24:08</t>
  </si>
  <si>
    <t>16:11:51</t>
  </si>
  <si>
    <t>17:35:59</t>
  </si>
  <si>
    <t>17:36:02</t>
  </si>
  <si>
    <t>17:39:10</t>
  </si>
  <si>
    <t>00:08:51</t>
  </si>
  <si>
    <t>17:39:16</t>
  </si>
  <si>
    <t>17:48:07</t>
  </si>
  <si>
    <t>17:48:10</t>
  </si>
  <si>
    <t>18:00:50</t>
  </si>
  <si>
    <t>10:35:05</t>
  </si>
  <si>
    <t>08:29:13</t>
  </si>
  <si>
    <t>08:47:42</t>
  </si>
  <si>
    <t>00:46:34</t>
  </si>
  <si>
    <t>08:47:46</t>
  </si>
  <si>
    <t>09:39:49</t>
  </si>
  <si>
    <t>00:18:10</t>
  </si>
  <si>
    <t>09:39:52</t>
  </si>
  <si>
    <t>09:58:02</t>
  </si>
  <si>
    <t>00:39:17</t>
  </si>
  <si>
    <t>09:58:04</t>
  </si>
  <si>
    <t>10:37:21</t>
  </si>
  <si>
    <t>10:37:25</t>
  </si>
  <si>
    <t>10:58:51</t>
  </si>
  <si>
    <t>10:58:59</t>
  </si>
  <si>
    <t>11:20:58</t>
  </si>
  <si>
    <t>00:44:22</t>
  </si>
  <si>
    <t>11:21:01</t>
  </si>
  <si>
    <t>12:05:23</t>
  </si>
  <si>
    <t>00:56:29</t>
  </si>
  <si>
    <t>12:05:25</t>
  </si>
  <si>
    <t>13:01:54</t>
  </si>
  <si>
    <t>01:12:45</t>
  </si>
  <si>
    <t>13:01:58</t>
  </si>
  <si>
    <t>14:14:43</t>
  </si>
  <si>
    <t>14:14:47</t>
  </si>
  <si>
    <t>14:20:08</t>
  </si>
  <si>
    <t>00:28:01</t>
  </si>
  <si>
    <t>14:20:11</t>
  </si>
  <si>
    <t>14:48:12</t>
  </si>
  <si>
    <t>00:30:05</t>
  </si>
  <si>
    <t>14:48:31</t>
  </si>
  <si>
    <t>15:56:26</t>
  </si>
  <si>
    <t>00:37:50</t>
  </si>
  <si>
    <t>00:29:45</t>
  </si>
  <si>
    <t>15:56:30</t>
  </si>
  <si>
    <t>16:26:15</t>
  </si>
  <si>
    <t>00:09:46</t>
  </si>
  <si>
    <t>16:26:20</t>
  </si>
  <si>
    <t>16:36:06</t>
  </si>
  <si>
    <t>16:36:17</t>
  </si>
  <si>
    <t>00:02:23</t>
  </si>
  <si>
    <t>16:59:40</t>
  </si>
  <si>
    <t>17:02:03</t>
  </si>
  <si>
    <t>00:28:06</t>
  </si>
  <si>
    <t>17:02:10</t>
  </si>
  <si>
    <t>09:05:44</t>
  </si>
  <si>
    <t>E2010024</t>
  </si>
  <si>
    <t>E2：社内業務　ACNミーティング</t>
  </si>
  <si>
    <t>9940050601007677E2010024</t>
  </si>
  <si>
    <t>08:27:50</t>
  </si>
  <si>
    <t>08:45:09</t>
  </si>
  <si>
    <t>08:50:45</t>
  </si>
  <si>
    <t>00:02:47</t>
  </si>
  <si>
    <t>00:02:38</t>
  </si>
  <si>
    <t>08:50:47</t>
  </si>
  <si>
    <t>08:53:25</t>
  </si>
  <si>
    <t>00:37:09</t>
  </si>
  <si>
    <t>08:53:29</t>
  </si>
  <si>
    <t>10:10:00</t>
  </si>
  <si>
    <t>09:40:08</t>
  </si>
  <si>
    <t>10:10:43</t>
  </si>
  <si>
    <t>10:46:22</t>
  </si>
  <si>
    <t>10:46:24</t>
  </si>
  <si>
    <t>10:50:51</t>
  </si>
  <si>
    <t>00:48:00</t>
  </si>
  <si>
    <t>10:50:56</t>
  </si>
  <si>
    <t>11:38:56</t>
  </si>
  <si>
    <t>11:38:59</t>
  </si>
  <si>
    <t>11:57:55</t>
  </si>
  <si>
    <t>00:57:10</t>
  </si>
  <si>
    <t>11:57:57</t>
  </si>
  <si>
    <t>12:55:07</t>
  </si>
  <si>
    <t>01:10:34</t>
  </si>
  <si>
    <t>12:55:11</t>
  </si>
  <si>
    <t>14:05:45</t>
  </si>
  <si>
    <t>00:29:15</t>
  </si>
  <si>
    <t>14:05:49</t>
  </si>
  <si>
    <t>14:35:04</t>
  </si>
  <si>
    <t>14:35:23</t>
  </si>
  <si>
    <t>14:44:07</t>
  </si>
  <si>
    <t>02:58:04</t>
  </si>
  <si>
    <t>14:44:17</t>
  </si>
  <si>
    <t>17:42:21</t>
  </si>
  <si>
    <t>09:39:40</t>
  </si>
  <si>
    <t>00:25:48</t>
  </si>
  <si>
    <t>08:25:59</t>
  </si>
  <si>
    <t>08:51:47</t>
  </si>
  <si>
    <t>00:28:55</t>
  </si>
  <si>
    <t>08:51:57</t>
  </si>
  <si>
    <t>09:20:52</t>
  </si>
  <si>
    <t>00:15:16</t>
  </si>
  <si>
    <t>09:20:59</t>
  </si>
  <si>
    <t>00:06:00</t>
  </si>
  <si>
    <t>09:42:26</t>
  </si>
  <si>
    <t>00:16:23</t>
  </si>
  <si>
    <t>09:42:34</t>
  </si>
  <si>
    <t>09:58:57</t>
  </si>
  <si>
    <t>09:59:01</t>
  </si>
  <si>
    <t>10:32:45</t>
  </si>
  <si>
    <t>10:51:09</t>
  </si>
  <si>
    <t>10:51:10</t>
  </si>
  <si>
    <t>10:51:48</t>
  </si>
  <si>
    <t>11:36:55</t>
  </si>
  <si>
    <t>11:37:04</t>
  </si>
  <si>
    <t>11:53:55</t>
  </si>
  <si>
    <t>00:04:18</t>
  </si>
  <si>
    <t>11:53:57</t>
  </si>
  <si>
    <t>11:58:15</t>
  </si>
  <si>
    <t>01:03:14</t>
  </si>
  <si>
    <t>11:58:18</t>
  </si>
  <si>
    <t>13:01:32</t>
  </si>
  <si>
    <t>00:53:47</t>
  </si>
  <si>
    <t>13:01:34</t>
  </si>
  <si>
    <t>13:55:21</t>
  </si>
  <si>
    <t>C2010047</t>
  </si>
  <si>
    <t>00:25:00</t>
  </si>
  <si>
    <t>13:55:24</t>
  </si>
  <si>
    <t>14:20:24</t>
  </si>
  <si>
    <t>9940050601007677C2010047</t>
  </si>
  <si>
    <t>01:00:31</t>
  </si>
  <si>
    <t>14:20:27</t>
  </si>
  <si>
    <t>15:20:58</t>
  </si>
  <si>
    <t>00:22:15</t>
  </si>
  <si>
    <t>15:21:04</t>
  </si>
  <si>
    <t>15:43:19</t>
  </si>
  <si>
    <t>00:31:09</t>
  </si>
  <si>
    <t>15:43:22</t>
  </si>
  <si>
    <t>16:14:31</t>
  </si>
  <si>
    <t>16:14:35</t>
  </si>
  <si>
    <t>16:29:09</t>
  </si>
  <si>
    <t>00:10:15</t>
  </si>
  <si>
    <t>16:30:15</t>
  </si>
  <si>
    <t>C1010054</t>
  </si>
  <si>
    <t>00:04:03</t>
  </si>
  <si>
    <t>C1：【増】本人の結婚（扶養なし）</t>
  </si>
  <si>
    <t>16:40:46</t>
  </si>
  <si>
    <t>9940050601007677C1010054</t>
  </si>
  <si>
    <t>16:45:02</t>
  </si>
  <si>
    <t>16:54:03</t>
  </si>
  <si>
    <t>16:55:02</t>
  </si>
  <si>
    <t>17:34:42</t>
  </si>
  <si>
    <t>00:20:56</t>
  </si>
  <si>
    <t>17:05:13</t>
  </si>
  <si>
    <t>17:26:09</t>
  </si>
  <si>
    <t>00:18:11</t>
  </si>
  <si>
    <t>08:23:44</t>
  </si>
  <si>
    <t>08:42:00</t>
  </si>
  <si>
    <t>08:54:08</t>
  </si>
  <si>
    <t>01:15:53</t>
  </si>
  <si>
    <t>08:54:19</t>
  </si>
  <si>
    <t>10:40:06</t>
  </si>
  <si>
    <t>00:29:54</t>
  </si>
  <si>
    <t>00:35:13</t>
  </si>
  <si>
    <t>10:40:15</t>
  </si>
  <si>
    <t>11:15:28</t>
  </si>
  <si>
    <t>00:11:44</t>
  </si>
  <si>
    <t>00:13:49</t>
  </si>
  <si>
    <t>11:15:30</t>
  </si>
  <si>
    <t>11:29:19</t>
  </si>
  <si>
    <t>11:29:34</t>
  </si>
  <si>
    <t>11:54:09</t>
  </si>
  <si>
    <t>11:54:45</t>
  </si>
  <si>
    <t>12:01:30</t>
  </si>
  <si>
    <t>00:56:20</t>
  </si>
  <si>
    <t>12:01:32</t>
  </si>
  <si>
    <t>12:57:52</t>
  </si>
  <si>
    <t>01:04:36</t>
  </si>
  <si>
    <t>12:57:55</t>
  </si>
  <si>
    <t>14:02:31</t>
  </si>
  <si>
    <t>00:35:40</t>
  </si>
  <si>
    <t>14:03:09</t>
  </si>
  <si>
    <t>14:38:49</t>
  </si>
  <si>
    <t>00:29:01</t>
  </si>
  <si>
    <t>14:38:55</t>
  </si>
  <si>
    <t>16:08:32</t>
  </si>
  <si>
    <t>01:00:36</t>
  </si>
  <si>
    <t>01:11:35</t>
  </si>
  <si>
    <t>16:08:38</t>
  </si>
  <si>
    <t>17:21:12</t>
  </si>
  <si>
    <t>17:21:15</t>
  </si>
  <si>
    <t>17:29:44</t>
  </si>
  <si>
    <t>17:29:47</t>
  </si>
  <si>
    <t>17:30:46</t>
  </si>
  <si>
    <t>10:00:19</t>
  </si>
  <si>
    <t>10:30:13</t>
  </si>
  <si>
    <t>14:58:59</t>
  </si>
  <si>
    <t>15:59:35</t>
  </si>
  <si>
    <t>16:23:09</t>
  </si>
  <si>
    <t>16:24:08</t>
  </si>
  <si>
    <t>00:19:17</t>
  </si>
  <si>
    <t>08:23:20</t>
  </si>
  <si>
    <t>08:42:42</t>
  </si>
  <si>
    <t>09:20:41</t>
  </si>
  <si>
    <t>00:01:46</t>
  </si>
  <si>
    <t>00:39:05</t>
  </si>
  <si>
    <t>09:20:48</t>
  </si>
  <si>
    <t>09:59:53</t>
  </si>
  <si>
    <t>00:19:33</t>
  </si>
  <si>
    <t>00:04:35</t>
  </si>
  <si>
    <t>10:04:44</t>
  </si>
  <si>
    <t>10:04:49</t>
  </si>
  <si>
    <t>10:16:33</t>
  </si>
  <si>
    <t>00:25:33</t>
  </si>
  <si>
    <t>10:16:37</t>
  </si>
  <si>
    <t>10:56:59</t>
  </si>
  <si>
    <t>00:14:49</t>
  </si>
  <si>
    <t>10:57:02</t>
  </si>
  <si>
    <t>11:19:52</t>
  </si>
  <si>
    <t>11:19:55</t>
  </si>
  <si>
    <t>11:56:37</t>
  </si>
  <si>
    <t>11:56:51</t>
  </si>
  <si>
    <t>00:55:55</t>
  </si>
  <si>
    <t>12:06:38</t>
  </si>
  <si>
    <t>13:02:36</t>
  </si>
  <si>
    <t>13:41:51</t>
  </si>
  <si>
    <t>00:59:15</t>
  </si>
  <si>
    <t>13:41:54</t>
  </si>
  <si>
    <t>00:48:20</t>
  </si>
  <si>
    <t>14:41:13</t>
  </si>
  <si>
    <t>15:29:33</t>
  </si>
  <si>
    <t>00:12:56</t>
  </si>
  <si>
    <t>15:42:37</t>
  </si>
  <si>
    <t>00:11:58</t>
  </si>
  <si>
    <t>15:42:41</t>
  </si>
  <si>
    <t>15:54:39</t>
  </si>
  <si>
    <t>15:54:41</t>
  </si>
  <si>
    <t>16:09:10</t>
  </si>
  <si>
    <t>16:09:11</t>
  </si>
  <si>
    <t>16:35:12</t>
  </si>
  <si>
    <t>00:19:04</t>
  </si>
  <si>
    <t>16:35:14</t>
  </si>
  <si>
    <t>16:54:18</t>
  </si>
  <si>
    <t>16:54:22</t>
  </si>
  <si>
    <t>17:03:35</t>
  </si>
  <si>
    <t>17:03:39</t>
  </si>
  <si>
    <t>17:23:38</t>
  </si>
  <si>
    <t>00:07:25</t>
  </si>
  <si>
    <t>17:23:41</t>
  </si>
  <si>
    <t>10:31:22</t>
  </si>
  <si>
    <t>10:46:11</t>
  </si>
  <si>
    <t>toiawase_.csv</t>
  </si>
  <si>
    <t>データ行がありません（見出しのみ）</t>
  </si>
  <si>
    <t>2026/10/01～2026/10/06</t>
  </si>
  <si>
    <t>2025/04/10～2026/04/20</t>
  </si>
  <si>
    <t>2026/04/03～2026/10/05</t>
  </si>
  <si>
    <t>○ 本日取込済</t>
  </si>
  <si>
    <t>蓄積（同じ期間は上書き）</t>
    <phoneticPr fontId="8"/>
  </si>
  <si>
    <t>書き換え（毎回全件クリア）</t>
    <phoneticPr fontId="8"/>
  </si>
  <si>
    <t>取込方式
（蓄積／書き換え）</t>
    <phoneticPr fontId="8"/>
  </si>
  <si>
    <t>取込済データ期間
（いつから～いつまで）</t>
    <phoneticPr fontId="8"/>
  </si>
  <si>
    <t>上書きした行数</t>
    <phoneticPr fontId="8"/>
  </si>
  <si>
    <t>いつのデータから</t>
  </si>
  <si>
    <t>いつのデータから</t>
    <phoneticPr fontId="8"/>
  </si>
  <si>
    <t>いつのデータまで</t>
  </si>
  <si>
    <t>いつのデータまで</t>
    <phoneticPr fontId="8"/>
  </si>
  <si>
    <t>休日一覧</t>
  </si>
  <si>
    <t>取込状況の「営業日」の計算で、土日に加えてここにある日を休みとして扱います。会社の休業日（年末年始など）は下に追記してください。</t>
  </si>
  <si>
    <t>名称</t>
  </si>
  <si>
    <t>区分</t>
  </si>
  <si>
    <t>元日</t>
  </si>
  <si>
    <t>祝日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</si>
  <si>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</si>
  <si>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</si>
  <si>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</si>
  <si>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</si>
  <si>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</si>
  <si>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</si>
  <si>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</si>
  <si>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</si>
  <si>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</si>
  <si>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</si>
  <si>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</si>
  <si>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</si>
  <si>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</si>
  <si>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</si>
  <si>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</si>
  <si>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</si>
  <si>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国民の休日</t>
  </si>
  <si>
    <t>下のボタンを押すと、元ネタフォルダのファイルを「取込設定」に従ってシートに反映し、取込済フォルダへ移動します。蓄積するデータは貯めていき、書き換えるデータ（給与手当集計）は毎回すべて入れ替えます</t>
  </si>
  <si>
    <t>▶ 休日一覧を開く</t>
  </si>
  <si>
    <t>取込方法</t>
  </si>
  <si>
    <t>蓄積</t>
  </si>
  <si>
    <t>△ 10/7以降 未取込（4営業日）</t>
  </si>
  <si>
    <t>書き換え</t>
  </si>
  <si>
    <t>△ 10/6以降 未取込（5営業日）</t>
  </si>
  <si>
    <t>取込方法　蓄積＝取り込むたびにデータを貯めていく（同じ日付・同じ人のデータは新しいファイルの内容で上書き）／書き換え＝毎回シートを空にして、最新ファイルの内容だけにする</t>
  </si>
  <si>
    <t>状態　　　蓄積＝昨日分まで入っているか（土日・休日一覧の日は数えない）／書き換え＝今日取り込んだか</t>
  </si>
  <si>
    <t>現在の状況（給与手当）</t>
  </si>
  <si>
    <t>▶ 操作へ戻る</t>
  </si>
  <si>
    <t>フラグ付き（案件状況が入っているもの）</t>
  </si>
  <si>
    <t>計</t>
  </si>
  <si>
    <t>その他フラグ</t>
  </si>
  <si>
    <t>フラグ計</t>
  </si>
  <si>
    <t>合計</t>
  </si>
  <si>
    <t>■ 一覧にない値（表に行・列の追加が必要なもの）</t>
  </si>
  <si>
    <t>案件状況（フラグ）</t>
  </si>
  <si>
    <t>データ送付待ち</t>
    <rPh sb="3" eb="5">
      <t>ソウフ</t>
    </rPh>
    <rPh sb="5" eb="6">
      <t>マ</t>
    </rPh>
    <phoneticPr fontId="8"/>
  </si>
  <si>
    <t>記録日</t>
  </si>
  <si>
    <t>記録日時</t>
  </si>
  <si>
    <t>項目</t>
  </si>
  <si>
    <t>並び順</t>
  </si>
  <si>
    <t>確認</t>
  </si>
  <si>
    <t>給与手当の「申請種別 × ステータス・フラグ」の件数を見る（取り込むと自動で最新になります）</t>
  </si>
  <si>
    <t>▶ 現在の状況を開く</t>
  </si>
  <si>
    <t>記録</t>
  </si>
  <si>
    <t>フラグ</t>
  </si>
  <si>
    <t>期間計</t>
  </si>
  <si>
    <t>■ 一覧にない値（表に行の追加が必要なもの）</t>
  </si>
  <si>
    <t>④ 処理実績</t>
  </si>
  <si>
    <t>日別</t>
  </si>
  <si>
    <t>案件処理件数一覧を、日ごと × 申請種別ごとに Status 別（登録／ＳＶ承認／確認済締処理登録）で見る（取り込むと自動で最新になります）</t>
  </si>
  <si>
    <t>▶ 日別処理件数を開く</t>
  </si>
  <si>
    <t>日別処理件数の値を「日別処理件数（積み上げ）」に数字で残します（取込のあとに押す。記録済みの日の値が変わっていたら上書きするか確認）</t>
  </si>
  <si>
    <t>▶ 積み上げを見る</t>
  </si>
  <si>
    <t>ステータス別（フラグなし）</t>
    <phoneticPr fontId="8"/>
  </si>
  <si>
    <t>※ステータス別はフラグなし（案件状況が空、または「1,7」のような番号の組み合わせ）の件数、フラグ付きは案件状況が入っている件数。重複して数えないので、各行の「計＋フラグ計」がその申請種別の全件です。「その他フラグ」が赤いときや、合計と各行の和が合わないときは、一覧にない値があります（下の一覧を確認）。</t>
    <phoneticPr fontId="8"/>
  </si>
  <si>
    <t>申請番号</t>
    <phoneticPr fontId="8"/>
  </si>
  <si>
    <t>② データ取込</t>
  </si>
  <si>
    <t>■ データ別 取込状況</t>
  </si>
  <si>
    <t>■ 稼働記録 人別取込状況（EIDごと）</t>
  </si>
  <si>
    <t>③ 現在の状況</t>
  </si>
  <si>
    <t>進捗（簡易版）</t>
  </si>
  <si>
    <t>届出</t>
  </si>
  <si>
    <t>確認中</t>
  </si>
  <si>
    <t>認定件数</t>
  </si>
  <si>
    <t>⑤ 進捗</t>
  </si>
  <si>
    <t>▶ 進捗（簡易版）を開く</t>
  </si>
  <si>
    <t>確認中の最古申請日</t>
  </si>
  <si>
    <t>最古申請日</t>
  </si>
  <si>
    <t>見込み申請（昨年実績）</t>
  </si>
  <si>
    <t>▶ 進捗（簡易版）へ</t>
  </si>
  <si>
    <t>見込み申請件数</t>
  </si>
  <si>
    <t>見込み</t>
  </si>
  <si>
    <t>見込み申請件数のもとになる昨年度の日別申請実績を入力する（進捗の明日以降の残数に使います）</t>
  </si>
  <si>
    <t>▶ 見込み申請を入力</t>
  </si>
  <si>
    <t>最古</t>
  </si>
  <si>
    <t>届出ごとに、実績（確認中・認定件数・最古申請日）と予定（見込み申請・確認中・残数）を日別に見る。黄色の欄に1日あたりの認定見込みを入れると残数を予測します</t>
  </si>
  <si>
    <t>認定見込み
（件/日）</t>
  </si>
  <si>
    <t>実績</t>
  </si>
  <si>
    <t>予定</t>
  </si>
  <si>
    <t>確認中（見込み含む）</t>
  </si>
  <si>
    <t>残数</t>
  </si>
  <si>
    <t>稼働実績（稼働記録から）</t>
  </si>
  <si>
    <t>業務マスタ</t>
  </si>
  <si>
    <t>▶ 稼働実績へ</t>
  </si>
  <si>
    <t>業務ID ごとに、届出・工程（1次／2次 など）・集計区分を決めます。黄色の欄を確認・入力してください。稼働記録に新しい業務IDが出てくると、業務名から仮の分類で自動追加されます（備考に「自動追加」）。</t>
  </si>
  <si>
    <t>届出：給与口座／住居／通勤／扶養／児童　工程：1次／2次（案件処理以外は－）　集計区分：案件処理／間接作業／社内業務／休憩　標準工数はあとでリソース分析に使います。</t>
  </si>
  <si>
    <t>工程</t>
  </si>
  <si>
    <t>集計区分</t>
  </si>
  <si>
    <t>標準工数
（分/件）</t>
  </si>
  <si>
    <t>初回出現日</t>
  </si>
  <si>
    <t>最終出現日</t>
  </si>
  <si>
    <t>⑥ 稼働実績</t>
  </si>
  <si>
    <t>集計</t>
  </si>
  <si>
    <t>稼働記録を、届出×工程・業務別に、全員分と個人別で日ごとに集計します（②で稼働記録を取り込むと自動で更新）</t>
  </si>
  <si>
    <t>▶ 稼働実績を開く</t>
  </si>
  <si>
    <t>マスタ</t>
  </si>
  <si>
    <t>業務ID → 届出・工程（1次／2次）・集計区分の対応表。新しい業務IDは自動で追加されるので、届出・工程を確認・入力してください</t>
  </si>
  <si>
    <t>▶ 業務マスタを開く</t>
  </si>
  <si>
    <t>－</t>
  </si>
  <si>
    <t>間接作業</t>
  </si>
  <si>
    <t>自動追加 2026/10/14</t>
  </si>
  <si>
    <t>案件処理</t>
  </si>
  <si>
    <t>社内業務</t>
  </si>
  <si>
    <t>児童</t>
  </si>
  <si>
    <t>休憩</t>
  </si>
  <si>
    <t>届出 / 業務ID</t>
  </si>
  <si>
    <t>工程 / 業務名</t>
  </si>
  <si>
    <t>指標</t>
  </si>
  <si>
    <t>■ 全員</t>
  </si>
  <si>
    <t>　届出 × 工程</t>
  </si>
  <si>
    <t>処理件数</t>
  </si>
  <si>
    <t>所要時間（分）</t>
  </si>
  <si>
    <t>件/時間</t>
  </si>
  <si>
    <t>1件あたり分</t>
  </si>
  <si>
    <t>　業務別（詳細）</t>
  </si>
  <si>
    <t>1次</t>
  </si>
  <si>
    <t>■ 担当者一覧（名前をクリックすると、その人の表へ移動します）</t>
  </si>
  <si>
    <t>全員</t>
  </si>
  <si>
    <t>記録 84日</t>
  </si>
  <si>
    <t>期間 2026/4/3～2026/10/5</t>
  </si>
  <si>
    <t>件/時間(案件)</t>
  </si>
  <si>
    <t>■ mika.shima</t>
  </si>
  <si>
    <t>▲ 一覧へ戻る</t>
  </si>
  <si>
    <r>
      <t>実績：確認中・最古申請日はフラグなし（確認待ち＋申請受付＋ＯＰ確認中＋ＳＶ確認中）。フラグ付きは含みません。</t>
    </r>
    <r>
      <rPr>
        <sz val="8"/>
        <color rgb="FF595959"/>
        <rFont val="Meiryo UI"/>
        <family val="3"/>
        <charset val="128"/>
      </rPr>
      <t>認定件数＝ＳＶ承認。　予定：見込み申請＝1年前の同じ日。確認中（見込み含む）＝今日の確認中＋見込みの累計。残数＝前日＋見込み申請－認定見込み（黄色の欄。土日祝は引かない。0未満にしない）。</t>
    </r>
  </si>
  <si>
    <t>黄色の欄に、昨年度の日ごとの申請件数を入力。進捗の見込み申請＝1年前の同じ日付の値。その他＝児童（認定）＋児童（改定）。空欄は0扱い。</t>
  </si>
  <si>
    <t>現在の状況（積み上げ・記録用）</t>
  </si>
  <si>
    <t>③「記録する」で、現在の状況の件数をその日の列に数字で書き込みます（あとから変わりません）。日付は毎日、土日祝はグレー、記録しなかった日は空欄。</t>
  </si>
  <si>
    <t>日別処理件数（積み上げ）</t>
  </si>
  <si>
    <t>④「日別を記録する」で、日別処理件数の値を日付ごとに数字で書き込みます。記録済みの日の値が変わっていたら、上書きするか確認します。土日祝はグレー。</t>
  </si>
  <si>
    <t>日別処理件数</t>
  </si>
  <si>
    <t>ProcessCount の合計（取り込むと自動で更新）。日付は毎日、土日祝はグレー。</t>
  </si>
  <si>
    <t>▶ マスタ</t>
  </si>
  <si>
    <t>件/時間＝処理件数÷所要時間（時間）、1件あたり分＝所要時間（分）÷処理件数（案件処理のみ）。届出・工程は業務マスタで決まります。数字で書き込み（②の取込・⑥の更新ボタンで作り直し）。</t>
  </si>
  <si>
    <t>・同じキーワードのファイルが複数ある場合は、ファイルの更新日時が古い順に処理します（書き換えでは最後＝最新のファイルの内容が残ります）。</t>
  </si>
  <si>
    <t>・取込方式：「蓄積（同じ期間は上書き）」＝取り込むたびにデータを貯めていく。同じ日付（人別管理列があれば同じ人×同じ日付）は新しいファイルで上書き／「書き換え（毎回全件クリア）」＝毎回シートを空にして最新ファイルの内容だけにする（給与手当集計）。</t>
  </si>
  <si>
    <t>・日付列名：取込済データの期間（いつから～いつまで）の判定に使う列。蓄積では、この列の日付が同じ範囲の既存行を入れ替えます。</t>
  </si>
  <si>
    <t>・取込先シート：空欄ならファイル名キーワードと同じ名前のシートを作ります。</t>
  </si>
  <si>
    <t>表示更新：2026/10/14 23:10</t>
  </si>
  <si>
    <t>今日の件数を「現在の状況（積み上げ）」に残します（取込のあと1日1回。同じ日にもう一度押すと上書き）</t>
  </si>
  <si>
    <t>元データ：稼働記録_検索結果_出力データ　最終更新 2026/10/14 23:20　期間 2026/4/3～2026/10/5</t>
    <phoneticPr fontId="8"/>
  </si>
  <si>
    <t>元データ取込設定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</si>
</sst>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/mm/dd"/>
    <numFmt numFmtId="177" formatCode="yyyy/mm/dd\ hh:mm"/>
    <numFmt numFmtId="178" formatCode="yyyy/mm/dd\ hh:mm:ss"/>
    <numFmt numFmtId="179" formatCode="yyyy/mm/dd\(aaa\)"/>
    <numFmt numFmtId="180" formatCode="#,##0;\-#,##0;&quot;-&quot;"/>
    <numFmt numFmtId="181" formatCode="m/d\(aaa\)"/>
    <numFmt numFmtId="182" formatCode="yy/m/d"/>
    <numFmt numFmtId="183" formatCode="#,##0;\-#,##0;&quot;&quot;"/>
    <numFmt numFmtId="184" formatCode="0.0"/>
  </numFmts>
  <fonts count="45">
    <font>
      <sz val="11"/>
      <color theme="1"/>
      <name val="ＭＳ Ｐゴシック"/>
      <family val="2"/>
      <scheme val="minor"/>
    </font>
    <font>
      <b/>
      <sz val="14"/>
      <name val="Meiryo UI"/>
      <family val="3"/>
      <charset val="128"/>
    </font>
    <font>
      <sz val="10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808080"/>
      <name val="Meiryo UI"/>
      <family val="3"/>
      <charset val="128"/>
    </font>
    <font>
      <b/>
      <sz val="9"/>
      <color rgb="FFFFFFFF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b/>
      <sz val="10"/>
      <color rgb="FFFFFFFF"/>
      <name val="Meiryo UI"/>
      <family val="3"/>
      <charset val="128"/>
    </font>
    <font>
      <sz val="6"/>
      <name val="ＭＳ Ｐゴシック"/>
      <family val="3"/>
      <charset val="128"/>
      <scheme val="minor"/>
    </font>
    <font>
      <b/>
      <sz val="16"/>
      <color theme="1"/>
      <name val="Meiryo UI"/>
      <family val="3"/>
      <charset val="128"/>
    </font>
    <font>
      <b/>
      <sz val="12"/>
      <color rgb="FFFFFFFF"/>
      <name val="Meiryo UI"/>
      <family val="3"/>
      <charset val="128"/>
    </font>
    <font>
      <u/>
      <sz val="11"/>
      <color theme="10"/>
      <name val="ＭＳ Ｐゴシック"/>
      <family val="2"/>
      <scheme val="minor"/>
    </font>
    <font>
      <sz val="10"/>
      <color rgb="FF595959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0"/>
      <color rgb="FFC00000"/>
      <name val="Meiryo UI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rgb="FFC55A11"/>
      <name val="ＭＳ Ｐゴシック"/>
      <family val="2"/>
      <scheme val="minor"/>
    </font>
    <font>
      <b/>
      <sz val="14"/>
      <color theme="1"/>
      <name val="Meiryo UI"/>
      <family val="3"/>
      <charset val="128"/>
    </font>
    <font>
      <sz val="10"/>
      <color rgb="FF808080"/>
      <name val="Meiryo UI"/>
      <family val="3"/>
      <charset val="128"/>
    </font>
    <font>
      <b/>
      <sz val="10"/>
      <color rgb="FF808080"/>
      <name val="Meiryo UI"/>
      <family val="3"/>
      <charset val="128"/>
    </font>
    <font>
      <sz val="10"/>
      <color rgb="FFC00000"/>
      <name val="Meiryo UI"/>
      <family val="3"/>
      <charset val="128"/>
    </font>
    <font>
      <sz val="9"/>
      <color rgb="FF595959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0"/>
      <color rgb="FF000000"/>
      <name val="Meiryo UI"/>
      <family val="3"/>
      <charset val="128"/>
    </font>
    <font>
      <sz val="10"/>
      <color rgb="FF000000"/>
      <name val="Meiryo UI"/>
      <family val="3"/>
      <charset val="128"/>
    </font>
    <font>
      <sz val="10"/>
      <color rgb="FFBFBFBF"/>
      <name val="Meiryo UI"/>
      <family val="3"/>
      <charset val="128"/>
    </font>
    <font>
      <b/>
      <sz val="10"/>
      <color rgb="FFBFBFBF"/>
      <name val="Meiryo UI"/>
      <family val="3"/>
      <charset val="128"/>
    </font>
    <font>
      <b/>
      <sz val="11"/>
      <color rgb="FF546535"/>
      <name val="Meiryo UI"/>
      <family val="3"/>
      <charset val="128"/>
    </font>
    <font>
      <sz val="9"/>
      <color theme="1"/>
      <name val="Meiryo UI"/>
      <family val="3"/>
      <charset val="128"/>
    </font>
    <font>
      <sz val="10"/>
      <color rgb="FF548235"/>
      <name val="Meiryo UI"/>
      <family val="3"/>
      <charset val="128"/>
    </font>
    <font>
      <sz val="10"/>
      <color rgb="FFA6A6A6"/>
      <name val="Meiryo UI"/>
      <family val="3"/>
      <charset val="128"/>
    </font>
    <font>
      <sz val="10"/>
      <color rgb="FF969696"/>
      <name val="Meiryo UI"/>
      <family val="3"/>
      <charset val="128"/>
    </font>
    <font>
      <b/>
      <sz val="10"/>
      <color rgb="FF005A5A"/>
      <name val="Meiryo UI"/>
      <family val="3"/>
      <charset val="128"/>
    </font>
    <font>
      <b/>
      <sz val="12"/>
      <color rgb="FF808080"/>
      <name val="Meiryo UI"/>
      <family val="3"/>
      <charset val="128"/>
    </font>
    <font>
      <b/>
      <sz val="11"/>
      <color rgb="FF005A5A"/>
      <name val="Meiryo UI"/>
      <family val="3"/>
      <charset val="128"/>
    </font>
    <font>
      <b/>
      <sz val="11"/>
      <color rgb="FF808080"/>
      <name val="Meiryo UI"/>
      <family val="3"/>
      <charset val="128"/>
    </font>
    <font>
      <u/>
      <sz val="9"/>
      <color rgb="FFFFFFFF"/>
      <name val="ＭＳ Ｐゴシック"/>
      <family val="3"/>
      <charset val="128"/>
      <scheme val="minor"/>
    </font>
    <font>
      <b/>
      <sz val="14"/>
      <color rgb="FF000000"/>
      <name val="Meiryo UI"/>
      <family val="3"/>
      <charset val="128"/>
    </font>
    <font>
      <u/>
      <sz val="10"/>
      <color theme="10"/>
      <name val="ＭＳ Ｐゴシック"/>
      <family val="2"/>
      <scheme val="minor"/>
    </font>
    <font>
      <sz val="8"/>
      <color rgb="FF595959"/>
      <name val="Meiryo UI"/>
      <family val="3"/>
      <charset val="128"/>
    </font>
    <font>
      <sz val="8"/>
      <color rgb="FFC00000"/>
      <name val="Meiryo UI"/>
      <family val="3"/>
      <charset val="128"/>
    </font>
    <font>
      <b/>
      <sz val="13"/>
      <color rgb="FF000000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sz val="10"/>
      <color theme="1"/>
      <name val="ＭＳ Ｐゴシック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1F4E78"/>
      </patternFill>
    </fill>
    <fill>
      <patternFill patternType="solid">
        <fgColor rgb="FF548235"/>
      </patternFill>
    </fill>
    <fill>
      <patternFill patternType="solid">
        <fgColor rgb="FF7F7F7F"/>
      </patternFill>
    </fill>
    <fill>
      <patternFill patternType="solid">
        <fgColor rgb="FFEDEDED"/>
      </patternFill>
    </fill>
    <fill>
      <patternFill patternType="solid">
        <fgColor rgb="FF1F4E78"/>
        <bgColor indexed="64"/>
      </patternFill>
    </fill>
    <fill>
      <patternFill patternType="solid">
        <fgColor rgb="FF54653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5591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E4B7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007070"/>
        <bgColor indexed="64"/>
      </patternFill>
    </fill>
    <fill>
      <patternFill patternType="solid">
        <fgColor rgb="FFDAEEEE"/>
        <bgColor indexed="64"/>
      </patternFill>
    </fill>
  </fills>
  <borders count="24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medium">
        <color rgb="FFA6A6A6"/>
      </top>
      <bottom style="thin">
        <color rgb="FFA6A6A6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medium">
        <color rgb="FF595959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medium">
        <color rgb="FFBFBFBF"/>
      </top>
      <bottom style="thin">
        <color rgb="FFBFBFBF"/>
      </bottom>
      <diagonal/>
    </border>
    <border>
      <left/>
      <right/>
      <top/>
      <bottom style="thin">
        <color rgb="FF546535"/>
      </bottom>
      <diagonal/>
    </border>
    <border>
      <left style="thin">
        <color rgb="FFA6A6A6"/>
      </left>
      <right/>
      <top style="thin">
        <color rgb="FF546535"/>
      </top>
      <bottom style="thin">
        <color rgb="FFA6A6A6"/>
      </bottom>
      <diagonal/>
    </border>
    <border>
      <left/>
      <right/>
      <top style="thin">
        <color rgb="FF546535"/>
      </top>
      <bottom style="thin">
        <color rgb="FFA6A6A6"/>
      </bottom>
      <diagonal/>
    </border>
    <border>
      <left/>
      <right style="thin">
        <color rgb="FFA6A6A6"/>
      </right>
      <top style="thin">
        <color rgb="FF546535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/>
      <diagonal/>
    </border>
    <border>
      <left/>
      <right/>
      <top style="thin">
        <color rgb="FFA6A6A6"/>
      </top>
      <bottom style="thick">
        <color rgb="FF546535"/>
      </bottom>
      <diagonal/>
    </border>
    <border>
      <left/>
      <right/>
      <top/>
      <bottom style="thick">
        <color rgb="FFC5591E"/>
      </bottom>
      <diagonal/>
    </border>
    <border>
      <left/>
      <right/>
      <top/>
      <bottom style="thick">
        <color rgb="FF2E4B7A"/>
      </bottom>
      <diagonal/>
    </border>
    <border>
      <left/>
      <right/>
      <top/>
      <bottom style="thick">
        <color rgb="FF7030A0"/>
      </bottom>
      <diagonal/>
    </border>
    <border>
      <left style="thin">
        <color rgb="FFBFBFBF"/>
      </left>
      <right style="thin">
        <color rgb="FFBFBFBF"/>
      </right>
      <top style="thick">
        <color rgb="FFC5591E"/>
      </top>
      <bottom style="thin">
        <color rgb="FFBFBFBF"/>
      </bottom>
      <diagonal/>
    </border>
    <border>
      <left/>
      <right/>
      <top/>
      <bottom style="thick">
        <color rgb="FF00707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medium">
        <color rgb="FF808080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/>
      <right/>
      <top/>
      <bottom style="thin">
        <color rgb="FFBFBFBF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24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2" fillId="2" borderId="1" xfId="0" applyFont="1" applyFill="1" applyBorder="1"/>
    <xf numFmtId="0" fontId="4" fillId="0" borderId="0" xfId="0" applyFont="1"/>
    <xf numFmtId="0" fontId="5" fillId="3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vertical="top" wrapText="1"/>
    </xf>
    <xf numFmtId="0" fontId="2" fillId="2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vertical="top" wrapText="1"/>
    </xf>
    <xf numFmtId="0" fontId="9" fillId="0" borderId="0" xfId="0" applyFont="1"/>
    <xf numFmtId="0" fontId="11" fillId="0" borderId="0" xfId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4" fillId="0" borderId="0" xfId="0" applyFont="1" applyAlignment="1">
      <alignment vertical="center"/>
    </xf>
    <xf numFmtId="0" fontId="0" fillId="0" borderId="1" xfId="0" applyBorder="1"/>
    <xf numFmtId="49" fontId="0" fillId="0" borderId="0" xfId="0" applyNumberFormat="1"/>
    <xf numFmtId="176" fontId="0" fillId="0" borderId="0" xfId="0" applyNumberFormat="1"/>
    <xf numFmtId="178" fontId="0" fillId="0" borderId="0" xfId="0" applyNumberFormat="1"/>
    <xf numFmtId="49" fontId="16" fillId="10" borderId="0" xfId="0" applyNumberFormat="1" applyFont="1" applyFill="1"/>
    <xf numFmtId="49" fontId="16" fillId="11" borderId="0" xfId="0" applyNumberFormat="1" applyFont="1" applyFill="1"/>
    <xf numFmtId="178" fontId="0" fillId="0" borderId="1" xfId="0" applyNumberFormat="1" applyBorder="1"/>
    <xf numFmtId="49" fontId="0" fillId="0" borderId="1" xfId="0" applyNumberFormat="1" applyBorder="1"/>
    <xf numFmtId="176" fontId="0" fillId="0" borderId="1" xfId="0" applyNumberFormat="1" applyBorder="1"/>
    <xf numFmtId="0" fontId="17" fillId="0" borderId="1" xfId="0" applyFont="1" applyBorder="1"/>
    <xf numFmtId="177" fontId="2" fillId="6" borderId="1" xfId="0" applyNumberFormat="1" applyFont="1" applyFill="1" applyBorder="1" applyAlignment="1">
      <alignment vertical="top" wrapText="1"/>
    </xf>
    <xf numFmtId="0" fontId="11" fillId="0" borderId="1" xfId="1" applyBorder="1"/>
    <xf numFmtId="0" fontId="18" fillId="0" borderId="0" xfId="0" applyFont="1"/>
    <xf numFmtId="179" fontId="13" fillId="0" borderId="0" xfId="0" applyNumberFormat="1" applyFont="1"/>
    <xf numFmtId="0" fontId="7" fillId="7" borderId="2" xfId="0" applyFont="1" applyFill="1" applyBorder="1" applyAlignment="1">
      <alignment horizontal="center"/>
    </xf>
    <xf numFmtId="179" fontId="13" fillId="0" borderId="2" xfId="0" applyNumberFormat="1" applyFont="1" applyBorder="1"/>
    <xf numFmtId="0" fontId="13" fillId="0" borderId="2" xfId="0" applyFont="1" applyBorder="1"/>
    <xf numFmtId="179" fontId="13" fillId="12" borderId="0" xfId="0" applyNumberFormat="1" applyFont="1" applyFill="1"/>
    <xf numFmtId="0" fontId="13" fillId="12" borderId="0" xfId="0" applyFont="1" applyFill="1"/>
    <xf numFmtId="0" fontId="11" fillId="0" borderId="0" xfId="1" applyAlignment="1">
      <alignment vertical="center"/>
    </xf>
    <xf numFmtId="0" fontId="12" fillId="0" borderId="0" xfId="0" applyFont="1"/>
    <xf numFmtId="180" fontId="13" fillId="0" borderId="0" xfId="0" applyNumberFormat="1" applyFont="1" applyAlignment="1">
      <alignment horizontal="right"/>
    </xf>
    <xf numFmtId="0" fontId="14" fillId="10" borderId="1" xfId="0" applyFont="1" applyFill="1" applyBorder="1" applyAlignment="1">
      <alignment horizontal="center" wrapText="1"/>
    </xf>
    <xf numFmtId="0" fontId="13" fillId="0" borderId="1" xfId="0" applyFont="1" applyBorder="1"/>
    <xf numFmtId="180" fontId="13" fillId="0" borderId="1" xfId="0" applyNumberFormat="1" applyFont="1" applyBorder="1" applyAlignment="1">
      <alignment horizontal="right"/>
    </xf>
    <xf numFmtId="180" fontId="14" fillId="15" borderId="1" xfId="0" applyNumberFormat="1" applyFont="1" applyFill="1" applyBorder="1" applyAlignment="1">
      <alignment horizontal="right"/>
    </xf>
    <xf numFmtId="0" fontId="14" fillId="15" borderId="3" xfId="0" applyFont="1" applyFill="1" applyBorder="1"/>
    <xf numFmtId="180" fontId="14" fillId="15" borderId="3" xfId="0" applyNumberFormat="1" applyFont="1" applyFill="1" applyBorder="1" applyAlignment="1">
      <alignment horizontal="right"/>
    </xf>
    <xf numFmtId="180" fontId="19" fillId="0" borderId="1" xfId="0" applyNumberFormat="1" applyFont="1" applyBorder="1" applyAlignment="1">
      <alignment horizontal="right"/>
    </xf>
    <xf numFmtId="180" fontId="20" fillId="15" borderId="3" xfId="0" applyNumberFormat="1" applyFont="1" applyFill="1" applyBorder="1" applyAlignment="1">
      <alignment horizontal="right"/>
    </xf>
    <xf numFmtId="0" fontId="22" fillId="0" borderId="0" xfId="0" applyFont="1"/>
    <xf numFmtId="0" fontId="23" fillId="0" borderId="0" xfId="0" applyFont="1"/>
    <xf numFmtId="0" fontId="14" fillId="10" borderId="1" xfId="0" applyFont="1" applyFill="1" applyBorder="1"/>
    <xf numFmtId="0" fontId="21" fillId="0" borderId="0" xfId="0" applyFont="1"/>
    <xf numFmtId="0" fontId="14" fillId="11" borderId="0" xfId="0" applyFont="1" applyFill="1"/>
    <xf numFmtId="176" fontId="13" fillId="0" borderId="0" xfId="0" applyNumberFormat="1" applyFont="1"/>
    <xf numFmtId="177" fontId="13" fillId="0" borderId="0" xfId="0" applyNumberFormat="1" applyFont="1"/>
    <xf numFmtId="3" fontId="13" fillId="0" borderId="0" xfId="0" applyNumberFormat="1" applyFont="1"/>
    <xf numFmtId="181" fontId="24" fillId="10" borderId="0" xfId="0" applyNumberFormat="1" applyFont="1" applyFill="1" applyAlignment="1">
      <alignment horizontal="center"/>
    </xf>
    <xf numFmtId="0" fontId="25" fillId="0" borderId="4" xfId="0" applyFont="1" applyBorder="1"/>
    <xf numFmtId="3" fontId="25" fillId="0" borderId="4" xfId="0" applyNumberFormat="1" applyFont="1" applyBorder="1"/>
    <xf numFmtId="0" fontId="14" fillId="10" borderId="5" xfId="0" applyFont="1" applyFill="1" applyBorder="1" applyAlignment="1">
      <alignment horizontal="center"/>
    </xf>
    <xf numFmtId="0" fontId="25" fillId="0" borderId="6" xfId="0" applyFont="1" applyBorder="1"/>
    <xf numFmtId="3" fontId="25" fillId="0" borderId="6" xfId="0" applyNumberFormat="1" applyFont="1" applyBorder="1"/>
    <xf numFmtId="0" fontId="24" fillId="0" borderId="7" xfId="0" applyFont="1" applyBorder="1"/>
    <xf numFmtId="0" fontId="25" fillId="0" borderId="7" xfId="0" applyFont="1" applyBorder="1"/>
    <xf numFmtId="3" fontId="25" fillId="0" borderId="7" xfId="0" applyNumberFormat="1" applyFont="1" applyBorder="1"/>
    <xf numFmtId="0" fontId="26" fillId="0" borderId="6" xfId="0" applyFont="1" applyBorder="1"/>
    <xf numFmtId="0" fontId="26" fillId="0" borderId="4" xfId="0" applyFont="1" applyBorder="1"/>
    <xf numFmtId="0" fontId="24" fillId="15" borderId="4" xfId="0" applyFont="1" applyFill="1" applyBorder="1"/>
    <xf numFmtId="3" fontId="24" fillId="15" borderId="4" xfId="0" applyNumberFormat="1" applyFont="1" applyFill="1" applyBorder="1"/>
    <xf numFmtId="0" fontId="26" fillId="0" borderId="5" xfId="0" applyFont="1" applyBorder="1"/>
    <xf numFmtId="0" fontId="24" fillId="15" borderId="5" xfId="0" applyFont="1" applyFill="1" applyBorder="1"/>
    <xf numFmtId="3" fontId="24" fillId="15" borderId="5" xfId="0" applyNumberFormat="1" applyFont="1" applyFill="1" applyBorder="1"/>
    <xf numFmtId="0" fontId="14" fillId="10" borderId="0" xfId="0" applyFont="1" applyFill="1" applyAlignment="1">
      <alignment horizontal="center"/>
    </xf>
    <xf numFmtId="181" fontId="14" fillId="0" borderId="0" xfId="0" applyNumberFormat="1" applyFont="1" applyAlignment="1">
      <alignment horizontal="center"/>
    </xf>
    <xf numFmtId="0" fontId="13" fillId="0" borderId="4" xfId="0" applyFont="1" applyBorder="1"/>
    <xf numFmtId="0" fontId="27" fillId="15" borderId="4" xfId="0" applyFont="1" applyFill="1" applyBorder="1"/>
    <xf numFmtId="0" fontId="14" fillId="15" borderId="4" xfId="0" applyFont="1" applyFill="1" applyBorder="1"/>
    <xf numFmtId="0" fontId="14" fillId="0" borderId="8" xfId="0" applyFont="1" applyBorder="1"/>
    <xf numFmtId="0" fontId="13" fillId="0" borderId="8" xfId="0" applyFont="1" applyBorder="1"/>
    <xf numFmtId="0" fontId="27" fillId="15" borderId="5" xfId="0" applyFont="1" applyFill="1" applyBorder="1"/>
    <xf numFmtId="0" fontId="14" fillId="15" borderId="5" xfId="0" applyFont="1" applyFill="1" applyBorder="1"/>
    <xf numFmtId="180" fontId="13" fillId="0" borderId="0" xfId="0" applyNumberFormat="1" applyFont="1"/>
    <xf numFmtId="180" fontId="14" fillId="15" borderId="5" xfId="0" applyNumberFormat="1" applyFont="1" applyFill="1" applyBorder="1"/>
    <xf numFmtId="180" fontId="14" fillId="15" borderId="4" xfId="0" applyNumberFormat="1" applyFont="1" applyFill="1" applyBorder="1"/>
    <xf numFmtId="180" fontId="14" fillId="0" borderId="8" xfId="0" applyNumberFormat="1" applyFont="1" applyBorder="1"/>
    <xf numFmtId="180" fontId="14" fillId="0" borderId="4" xfId="0" applyNumberFormat="1" applyFont="1" applyBorder="1"/>
    <xf numFmtId="181" fontId="20" fillId="11" borderId="0" xfId="0" applyNumberFormat="1" applyFont="1" applyFill="1" applyAlignment="1">
      <alignment horizontal="center"/>
    </xf>
    <xf numFmtId="3" fontId="19" fillId="11" borderId="7" xfId="0" applyNumberFormat="1" applyFont="1" applyFill="1" applyBorder="1"/>
    <xf numFmtId="3" fontId="19" fillId="11" borderId="6" xfId="0" applyNumberFormat="1" applyFont="1" applyFill="1" applyBorder="1"/>
    <xf numFmtId="3" fontId="19" fillId="11" borderId="4" xfId="0" applyNumberFormat="1" applyFont="1" applyFill="1" applyBorder="1"/>
    <xf numFmtId="3" fontId="20" fillId="11" borderId="5" xfId="0" applyNumberFormat="1" applyFont="1" applyFill="1" applyBorder="1"/>
    <xf numFmtId="3" fontId="20" fillId="11" borderId="4" xfId="0" applyNumberFormat="1" applyFont="1" applyFill="1" applyBorder="1"/>
    <xf numFmtId="0" fontId="13" fillId="13" borderId="9" xfId="0" applyFont="1" applyFill="1" applyBorder="1"/>
    <xf numFmtId="0" fontId="28" fillId="13" borderId="9" xfId="0" applyFont="1" applyFill="1" applyBorder="1"/>
    <xf numFmtId="0" fontId="29" fillId="13" borderId="9" xfId="0" applyFont="1" applyFill="1" applyBorder="1" applyAlignment="1">
      <alignment horizontal="right"/>
    </xf>
    <xf numFmtId="0" fontId="7" fillId="8" borderId="1" xfId="0" applyFont="1" applyFill="1" applyBorder="1" applyAlignment="1">
      <alignment horizontal="center"/>
    </xf>
    <xf numFmtId="0" fontId="13" fillId="13" borderId="1" xfId="0" applyFont="1" applyFill="1" applyBorder="1" applyAlignment="1">
      <alignment horizontal="center"/>
    </xf>
    <xf numFmtId="179" fontId="13" fillId="0" borderId="1" xfId="0" applyNumberFormat="1" applyFont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77" fontId="13" fillId="0" borderId="1" xfId="0" applyNumberFormat="1" applyFont="1" applyBorder="1" applyAlignment="1">
      <alignment horizontal="center"/>
    </xf>
    <xf numFmtId="0" fontId="21" fillId="9" borderId="1" xfId="0" applyFont="1" applyFill="1" applyBorder="1"/>
    <xf numFmtId="0" fontId="13" fillId="12" borderId="1" xfId="0" applyFont="1" applyFill="1" applyBorder="1" applyAlignment="1">
      <alignment horizontal="center"/>
    </xf>
    <xf numFmtId="0" fontId="30" fillId="0" borderId="1" xfId="0" applyFont="1" applyBorder="1"/>
    <xf numFmtId="0" fontId="13" fillId="0" borderId="13" xfId="0" applyFont="1" applyBorder="1"/>
    <xf numFmtId="179" fontId="13" fillId="0" borderId="13" xfId="0" applyNumberFormat="1" applyFont="1" applyBorder="1" applyAlignment="1">
      <alignment horizontal="center"/>
    </xf>
    <xf numFmtId="3" fontId="13" fillId="0" borderId="13" xfId="0" applyNumberFormat="1" applyFont="1" applyBorder="1" applyAlignment="1">
      <alignment horizontal="center"/>
    </xf>
    <xf numFmtId="177" fontId="13" fillId="0" borderId="13" xfId="0" applyNumberFormat="1" applyFont="1" applyBorder="1" applyAlignment="1">
      <alignment horizontal="center"/>
    </xf>
    <xf numFmtId="0" fontId="21" fillId="9" borderId="13" xfId="0" applyFont="1" applyFill="1" applyBorder="1"/>
    <xf numFmtId="0" fontId="13" fillId="0" borderId="14" xfId="0" applyFont="1" applyBorder="1"/>
    <xf numFmtId="0" fontId="14" fillId="0" borderId="0" xfId="0" applyFont="1" applyAlignment="1">
      <alignment vertical="center"/>
    </xf>
    <xf numFmtId="0" fontId="13" fillId="0" borderId="15" xfId="0" applyFont="1" applyBorder="1"/>
    <xf numFmtId="0" fontId="13" fillId="0" borderId="16" xfId="0" applyFont="1" applyBorder="1"/>
    <xf numFmtId="0" fontId="14" fillId="15" borderId="8" xfId="0" applyFont="1" applyFill="1" applyBorder="1"/>
    <xf numFmtId="0" fontId="13" fillId="0" borderId="17" xfId="0" applyFont="1" applyBorder="1"/>
    <xf numFmtId="0" fontId="7" fillId="8" borderId="0" xfId="0" applyFont="1" applyFill="1" applyAlignment="1">
      <alignment horizontal="center" wrapText="1"/>
    </xf>
    <xf numFmtId="0" fontId="14" fillId="10" borderId="1" xfId="0" applyFont="1" applyFill="1" applyBorder="1" applyAlignment="1">
      <alignment horizontal="center"/>
    </xf>
    <xf numFmtId="176" fontId="13" fillId="0" borderId="1" xfId="0" applyNumberFormat="1" applyFont="1" applyBorder="1" applyAlignment="1">
      <alignment horizontal="center"/>
    </xf>
    <xf numFmtId="176" fontId="14" fillId="15" borderId="1" xfId="0" applyNumberFormat="1" applyFont="1" applyFill="1" applyBorder="1" applyAlignment="1">
      <alignment horizontal="center"/>
    </xf>
    <xf numFmtId="0" fontId="14" fillId="10" borderId="4" xfId="0" applyFont="1" applyFill="1" applyBorder="1" applyAlignment="1">
      <alignment horizontal="center"/>
    </xf>
    <xf numFmtId="3" fontId="13" fillId="12" borderId="4" xfId="0" applyNumberFormat="1" applyFont="1" applyFill="1" applyBorder="1"/>
    <xf numFmtId="3" fontId="14" fillId="15" borderId="4" xfId="0" applyNumberFormat="1" applyFont="1" applyFill="1" applyBorder="1"/>
    <xf numFmtId="182" fontId="13" fillId="0" borderId="0" xfId="0" applyNumberFormat="1" applyFont="1"/>
    <xf numFmtId="0" fontId="26" fillId="15" borderId="4" xfId="0" applyFont="1" applyFill="1" applyBorder="1"/>
    <xf numFmtId="181" fontId="14" fillId="10" borderId="4" xfId="0" applyNumberFormat="1" applyFont="1" applyFill="1" applyBorder="1" applyAlignment="1">
      <alignment horizontal="center"/>
    </xf>
    <xf numFmtId="0" fontId="14" fillId="0" borderId="4" xfId="0" applyFont="1" applyBorder="1"/>
    <xf numFmtId="0" fontId="14" fillId="10" borderId="0" xfId="0" applyFont="1" applyFill="1" applyAlignment="1">
      <alignment horizontal="center" wrapText="1"/>
    </xf>
    <xf numFmtId="0" fontId="13" fillId="10" borderId="4" xfId="0" applyFont="1" applyFill="1" applyBorder="1"/>
    <xf numFmtId="0" fontId="31" fillId="10" borderId="4" xfId="0" applyFont="1" applyFill="1" applyBorder="1"/>
    <xf numFmtId="0" fontId="14" fillId="12" borderId="4" xfId="0" applyFont="1" applyFill="1" applyBorder="1"/>
    <xf numFmtId="0" fontId="13" fillId="12" borderId="4" xfId="0" applyFont="1" applyFill="1" applyBorder="1"/>
    <xf numFmtId="0" fontId="31" fillId="12" borderId="4" xfId="0" applyFont="1" applyFill="1" applyBorder="1"/>
    <xf numFmtId="0" fontId="14" fillId="10" borderId="8" xfId="0" applyFont="1" applyFill="1" applyBorder="1"/>
    <xf numFmtId="0" fontId="13" fillId="10" borderId="8" xfId="0" applyFont="1" applyFill="1" applyBorder="1"/>
    <xf numFmtId="0" fontId="31" fillId="10" borderId="5" xfId="0" applyFont="1" applyFill="1" applyBorder="1"/>
    <xf numFmtId="0" fontId="13" fillId="10" borderId="5" xfId="0" applyFont="1" applyFill="1" applyBorder="1"/>
    <xf numFmtId="0" fontId="14" fillId="12" borderId="8" xfId="0" applyFont="1" applyFill="1" applyBorder="1"/>
    <xf numFmtId="0" fontId="13" fillId="12" borderId="8" xfId="0" applyFont="1" applyFill="1" applyBorder="1"/>
    <xf numFmtId="0" fontId="26" fillId="0" borderId="8" xfId="0" applyFont="1" applyBorder="1"/>
    <xf numFmtId="0" fontId="31" fillId="12" borderId="5" xfId="0" applyFont="1" applyFill="1" applyBorder="1"/>
    <xf numFmtId="0" fontId="14" fillId="12" borderId="5" xfId="0" applyFont="1" applyFill="1" applyBorder="1"/>
    <xf numFmtId="0" fontId="26" fillId="15" borderId="5" xfId="0" applyFont="1" applyFill="1" applyBorder="1"/>
    <xf numFmtId="0" fontId="26" fillId="15" borderId="8" xfId="0" applyFont="1" applyFill="1" applyBorder="1"/>
    <xf numFmtId="0" fontId="25" fillId="13" borderId="7" xfId="0" applyFont="1" applyFill="1" applyBorder="1"/>
    <xf numFmtId="0" fontId="24" fillId="13" borderId="7" xfId="0" applyFont="1" applyFill="1" applyBorder="1"/>
    <xf numFmtId="0" fontId="25" fillId="13" borderId="6" xfId="0" applyFont="1" applyFill="1" applyBorder="1"/>
    <xf numFmtId="0" fontId="32" fillId="13" borderId="6" xfId="0" applyFont="1" applyFill="1" applyBorder="1"/>
    <xf numFmtId="0" fontId="25" fillId="13" borderId="4" xfId="0" applyFont="1" applyFill="1" applyBorder="1"/>
    <xf numFmtId="0" fontId="32" fillId="13" borderId="4" xfId="0" applyFont="1" applyFill="1" applyBorder="1"/>
    <xf numFmtId="0" fontId="24" fillId="13" borderId="4" xfId="0" applyFont="1" applyFill="1" applyBorder="1"/>
    <xf numFmtId="0" fontId="25" fillId="9" borderId="4" xfId="0" applyFont="1" applyFill="1" applyBorder="1"/>
    <xf numFmtId="0" fontId="24" fillId="13" borderId="5" xfId="0" applyFont="1" applyFill="1" applyBorder="1"/>
    <xf numFmtId="0" fontId="25" fillId="13" borderId="5" xfId="0" applyFont="1" applyFill="1" applyBorder="1"/>
    <xf numFmtId="0" fontId="25" fillId="9" borderId="18" xfId="0" applyFont="1" applyFill="1" applyBorder="1"/>
    <xf numFmtId="0" fontId="24" fillId="9" borderId="18" xfId="0" applyFont="1" applyFill="1" applyBorder="1"/>
    <xf numFmtId="0" fontId="25" fillId="9" borderId="6" xfId="0" applyFont="1" applyFill="1" applyBorder="1"/>
    <xf numFmtId="0" fontId="32" fillId="9" borderId="6" xfId="0" applyFont="1" applyFill="1" applyBorder="1"/>
    <xf numFmtId="0" fontId="32" fillId="9" borderId="4" xfId="0" applyFont="1" applyFill="1" applyBorder="1"/>
    <xf numFmtId="0" fontId="24" fillId="9" borderId="4" xfId="0" applyFont="1" applyFill="1" applyBorder="1"/>
    <xf numFmtId="0" fontId="32" fillId="9" borderId="5" xfId="0" applyFont="1" applyFill="1" applyBorder="1"/>
    <xf numFmtId="0" fontId="24" fillId="9" borderId="5" xfId="0" applyFont="1" applyFill="1" applyBorder="1"/>
    <xf numFmtId="182" fontId="25" fillId="0" borderId="5" xfId="0" applyNumberFormat="1" applyFont="1" applyBorder="1"/>
    <xf numFmtId="0" fontId="26" fillId="0" borderId="18" xfId="0" applyFont="1" applyBorder="1"/>
    <xf numFmtId="3" fontId="25" fillId="0" borderId="18" xfId="0" applyNumberFormat="1" applyFont="1" applyBorder="1"/>
    <xf numFmtId="0" fontId="14" fillId="18" borderId="0" xfId="0" applyFont="1" applyFill="1" applyAlignment="1">
      <alignment horizontal="center" wrapText="1"/>
    </xf>
    <xf numFmtId="49" fontId="9" fillId="0" borderId="0" xfId="0" applyNumberFormat="1" applyFont="1"/>
    <xf numFmtId="49" fontId="22" fillId="0" borderId="0" xfId="0" applyNumberFormat="1" applyFont="1"/>
    <xf numFmtId="49" fontId="14" fillId="10" borderId="0" xfId="0" applyNumberFormat="1" applyFont="1" applyFill="1" applyAlignment="1">
      <alignment horizontal="center" wrapText="1"/>
    </xf>
    <xf numFmtId="49" fontId="13" fillId="0" borderId="0" xfId="0" applyNumberFormat="1" applyFont="1"/>
    <xf numFmtId="0" fontId="13" fillId="0" borderId="19" xfId="0" applyFont="1" applyBorder="1"/>
    <xf numFmtId="49" fontId="13" fillId="0" borderId="4" xfId="0" applyNumberFormat="1" applyFont="1" applyBorder="1"/>
    <xf numFmtId="176" fontId="13" fillId="0" borderId="4" xfId="0" applyNumberFormat="1" applyFont="1" applyBorder="1"/>
    <xf numFmtId="181" fontId="14" fillId="10" borderId="0" xfId="0" applyNumberFormat="1" applyFont="1" applyFill="1" applyAlignment="1">
      <alignment horizontal="center"/>
    </xf>
    <xf numFmtId="0" fontId="10" fillId="19" borderId="0" xfId="0" applyFont="1" applyFill="1"/>
    <xf numFmtId="0" fontId="33" fillId="20" borderId="0" xfId="0" applyFont="1" applyFill="1"/>
    <xf numFmtId="0" fontId="10" fillId="15" borderId="0" xfId="0" applyFont="1" applyFill="1"/>
    <xf numFmtId="0" fontId="33" fillId="15" borderId="0" xfId="0" applyFont="1" applyFill="1"/>
    <xf numFmtId="183" fontId="14" fillId="15" borderId="21" xfId="0" applyNumberFormat="1" applyFont="1" applyFill="1" applyBorder="1"/>
    <xf numFmtId="183" fontId="14" fillId="15" borderId="20" xfId="0" applyNumberFormat="1" applyFont="1" applyFill="1" applyBorder="1"/>
    <xf numFmtId="184" fontId="14" fillId="15" borderId="20" xfId="0" applyNumberFormat="1" applyFont="1" applyFill="1" applyBorder="1"/>
    <xf numFmtId="184" fontId="14" fillId="15" borderId="22" xfId="0" applyNumberFormat="1" applyFont="1" applyFill="1" applyBorder="1"/>
    <xf numFmtId="0" fontId="34" fillId="11" borderId="0" xfId="0" applyFont="1" applyFill="1"/>
    <xf numFmtId="0" fontId="20" fillId="11" borderId="0" xfId="0" applyFont="1" applyFill="1"/>
    <xf numFmtId="183" fontId="19" fillId="11" borderId="21" xfId="0" applyNumberFormat="1" applyFont="1" applyFill="1" applyBorder="1"/>
    <xf numFmtId="183" fontId="19" fillId="11" borderId="20" xfId="0" applyNumberFormat="1" applyFont="1" applyFill="1" applyBorder="1"/>
    <xf numFmtId="184" fontId="20" fillId="11" borderId="20" xfId="0" applyNumberFormat="1" applyFont="1" applyFill="1" applyBorder="1"/>
    <xf numFmtId="184" fontId="19" fillId="11" borderId="22" xfId="0" applyNumberFormat="1" applyFont="1" applyFill="1" applyBorder="1"/>
    <xf numFmtId="184" fontId="19" fillId="11" borderId="20" xfId="0" applyNumberFormat="1" applyFont="1" applyFill="1" applyBorder="1"/>
    <xf numFmtId="0" fontId="35" fillId="12" borderId="0" xfId="0" applyFont="1" applyFill="1"/>
    <xf numFmtId="0" fontId="35" fillId="15" borderId="0" xfId="0" applyFont="1" applyFill="1"/>
    <xf numFmtId="0" fontId="36" fillId="11" borderId="0" xfId="0" applyFont="1" applyFill="1"/>
    <xf numFmtId="0" fontId="19" fillId="11" borderId="0" xfId="0" applyFont="1" applyFill="1"/>
    <xf numFmtId="0" fontId="11" fillId="0" borderId="20" xfId="1" applyFill="1" applyBorder="1"/>
    <xf numFmtId="0" fontId="37" fillId="19" borderId="0" xfId="1" applyFont="1" applyFill="1"/>
    <xf numFmtId="0" fontId="38" fillId="0" borderId="0" xfId="0" applyFont="1"/>
    <xf numFmtId="0" fontId="39" fillId="0" borderId="0" xfId="1" applyFont="1" applyFill="1" applyAlignment="1">
      <alignment vertical="center"/>
    </xf>
    <xf numFmtId="0" fontId="40" fillId="0" borderId="0" xfId="0" applyFont="1" applyAlignment="1">
      <alignment vertical="top" wrapText="1"/>
    </xf>
    <xf numFmtId="0" fontId="42" fillId="0" borderId="0" xfId="0" applyFont="1"/>
    <xf numFmtId="0" fontId="43" fillId="0" borderId="0" xfId="0" applyFont="1"/>
    <xf numFmtId="0" fontId="39" fillId="0" borderId="0" xfId="1" applyFont="1" applyAlignment="1">
      <alignment vertical="center"/>
    </xf>
    <xf numFmtId="0" fontId="44" fillId="0" borderId="0" xfId="0" applyFont="1"/>
    <xf numFmtId="0" fontId="16" fillId="0" borderId="0" xfId="0" applyFont="1"/>
    <xf numFmtId="0" fontId="10" fillId="19" borderId="0" xfId="0" applyFont="1" applyFill="1" applyAlignment="1">
      <alignment vertical="center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0" fillId="16" borderId="0" xfId="0" applyFont="1" applyFill="1" applyAlignment="1">
      <alignment vertical="center"/>
    </xf>
    <xf numFmtId="0" fontId="10" fillId="8" borderId="0" xfId="0" applyFont="1" applyFill="1" applyAlignment="1">
      <alignment vertical="center"/>
    </xf>
    <xf numFmtId="0" fontId="13" fillId="0" borderId="0" xfId="0" applyFont="1" applyAlignment="1">
      <alignment wrapText="1"/>
    </xf>
    <xf numFmtId="0" fontId="7" fillId="8" borderId="10" xfId="0" applyFont="1" applyFill="1" applyBorder="1" applyAlignment="1">
      <alignment horizontal="center"/>
    </xf>
    <xf numFmtId="0" fontId="7" fillId="8" borderId="11" xfId="0" applyFont="1" applyFill="1" applyBorder="1" applyAlignment="1">
      <alignment horizontal="center"/>
    </xf>
    <xf numFmtId="0" fontId="7" fillId="8" borderId="12" xfId="0" applyFont="1" applyFill="1" applyBorder="1" applyAlignment="1">
      <alignment horizontal="center"/>
    </xf>
    <xf numFmtId="0" fontId="10" fillId="17" borderId="0" xfId="0" applyFont="1" applyFill="1" applyAlignment="1">
      <alignment vertical="center"/>
    </xf>
    <xf numFmtId="49" fontId="13" fillId="0" borderId="13" xfId="0" applyNumberFormat="1" applyFont="1" applyBorder="1"/>
    <xf numFmtId="0" fontId="13" fillId="0" borderId="13" xfId="0" applyFont="1" applyBorder="1"/>
    <xf numFmtId="0" fontId="10" fillId="14" borderId="0" xfId="0" applyFont="1" applyFill="1" applyAlignment="1">
      <alignment vertical="center"/>
    </xf>
    <xf numFmtId="0" fontId="10" fillId="7" borderId="0" xfId="0" applyFont="1" applyFill="1" applyAlignment="1">
      <alignment vertical="center"/>
    </xf>
    <xf numFmtId="0" fontId="13" fillId="0" borderId="0" xfId="0" applyFont="1" applyAlignment="1">
      <alignment horizontal="left" wrapText="1"/>
    </xf>
    <xf numFmtId="0" fontId="15" fillId="0" borderId="0" xfId="0" applyFont="1" applyAlignment="1">
      <alignment wrapText="1"/>
    </xf>
    <xf numFmtId="0" fontId="12" fillId="0" borderId="0" xfId="0" applyFont="1" applyAlignment="1">
      <alignment wrapText="1"/>
    </xf>
    <xf numFmtId="0" fontId="41" fillId="0" borderId="0" xfId="0" applyFont="1" applyAlignment="1">
      <alignment vertical="top" wrapText="1"/>
    </xf>
    <xf numFmtId="0" fontId="40" fillId="0" borderId="0" xfId="0" applyFont="1" applyAlignment="1">
      <alignment vertical="top" wrapText="1"/>
    </xf>
    <xf numFmtId="3" fontId="23" fillId="15" borderId="8" xfId="0" applyNumberFormat="1" applyFont="1" applyFill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23" fillId="12" borderId="8" xfId="0" applyNumberFormat="1" applyFont="1" applyFill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7" fillId="7" borderId="1" xfId="0" applyFont="1" applyFill="1" applyBorder="1" applyAlignment="1">
      <alignment horizontal="center"/>
    </xf>
    <xf numFmtId="0" fontId="7" fillId="14" borderId="1" xfId="0" applyFont="1" applyFill="1" applyBorder="1" applyAlignment="1">
      <alignment horizontal="center"/>
    </xf>
    <xf numFmtId="0" fontId="40" fillId="0" borderId="23" xfId="0" applyFont="1" applyBorder="1" applyAlignment="1">
      <alignment vertical="top" wrapText="1"/>
    </xf>
    <xf numFmtId="0" fontId="6" fillId="3" borderId="0" xfId="0" applyFont="1" applyFill="1" applyAlignment="1">
      <alignment horizontal="center" vertical="center" wrapText="1"/>
    </xf>
    <xf numFmtId="0" fontId="0" fillId="0" borderId="0" xfId="0"/>
    <xf numFmtId="0" fontId="6" fillId="5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13" fillId="0" borderId="20" xfId="0" applyFont="1" applyFill="1" applyBorder="1"/>
    <xf numFmtId="184" fontId="13" fillId="0" borderId="20" xfId="0" applyNumberFormat="1" applyFont="1" applyFill="1" applyBorder="1"/>
    <xf numFmtId="183" fontId="13" fillId="0" borderId="20" xfId="0" applyNumberFormat="1" applyFont="1" applyFill="1" applyBorder="1"/>
    <xf numFmtId="0" fontId="13" fillId="0" borderId="21" xfId="0" applyFont="1" applyFill="1" applyBorder="1"/>
    <xf numFmtId="183" fontId="13" fillId="0" borderId="21" xfId="0" applyNumberFormat="1" applyFont="1" applyFill="1" applyBorder="1"/>
    <xf numFmtId="0" fontId="26" fillId="0" borderId="20" xfId="0" applyFont="1" applyFill="1" applyBorder="1"/>
    <xf numFmtId="0" fontId="14" fillId="0" borderId="20" xfId="0" applyFont="1" applyFill="1" applyBorder="1"/>
    <xf numFmtId="184" fontId="14" fillId="0" borderId="20" xfId="0" applyNumberFormat="1" applyFont="1" applyFill="1" applyBorder="1"/>
    <xf numFmtId="0" fontId="26" fillId="0" borderId="22" xfId="0" applyFont="1" applyFill="1" applyBorder="1"/>
    <xf numFmtId="0" fontId="13" fillId="0" borderId="22" xfId="0" applyFont="1" applyFill="1" applyBorder="1"/>
    <xf numFmtId="184" fontId="13" fillId="0" borderId="22" xfId="0" applyNumberFormat="1" applyFont="1" applyFill="1" applyBorder="1"/>
  </cellXfs>
  <cellStyles count="2">
    <cellStyle name="ハイパーリンク" xfId="1" builtinId="8"/>
    <cellStyle name="標準" xfId="0" builtinId="0"/>
  </cellStyles>
  <dxfs count="49">
    <dxf>
      <font>
        <b/>
        <i val="0"/>
        <color rgb="FFFFFFFF"/>
      </font>
      <fill>
        <patternFill>
          <bgColor rgb="FFED7D31"/>
        </patternFill>
      </fill>
    </dxf>
    <dxf>
      <fill>
        <patternFill>
          <bgColor rgb="FFFFE6BE"/>
        </patternFill>
      </fill>
    </dxf>
    <dxf>
      <font>
        <color rgb="FF808080"/>
      </font>
      <fill>
        <patternFill>
          <bgColor rgb="FFD9D9D9"/>
        </patternFill>
      </fill>
    </dxf>
    <dxf>
      <fill>
        <patternFill>
          <bgColor rgb="FFFFE6BE"/>
        </patternFill>
      </fill>
    </dxf>
    <dxf>
      <font>
        <color rgb="FF808080"/>
      </font>
      <fill>
        <patternFill>
          <bgColor rgb="FFD9D9D9"/>
        </patternFill>
      </fill>
    </dxf>
    <dxf>
      <fill>
        <patternFill>
          <bgColor rgb="FFFFE6BE"/>
        </patternFill>
      </fill>
    </dxf>
    <dxf>
      <font>
        <color rgb="FF808080"/>
      </font>
      <fill>
        <patternFill>
          <bgColor rgb="FFD9D9D9"/>
        </patternFill>
      </fill>
    </dxf>
    <dxf>
      <fill>
        <patternFill>
          <bgColor rgb="FFFFE6BE"/>
        </patternFill>
      </fill>
    </dxf>
    <dxf>
      <font>
        <color rgb="FF808080"/>
      </font>
      <fill>
        <patternFill>
          <bgColor rgb="FFD9D9D9"/>
        </patternFill>
      </fill>
    </dxf>
    <dxf>
      <fill>
        <patternFill>
          <bgColor rgb="FFFFE6BE"/>
        </patternFill>
      </fill>
    </dxf>
    <dxf>
      <font>
        <b/>
        <i val="0"/>
        <color rgb="FFC00000"/>
      </font>
    </dxf>
    <dxf>
      <font>
        <b/>
        <i val="0"/>
        <color rgb="FFFFFFFF"/>
      </font>
      <fill>
        <patternFill>
          <bgColor rgb="FFED7D31"/>
        </patternFill>
      </fill>
    </dxf>
    <dxf>
      <fill>
        <patternFill>
          <bgColor rgb="FFFFE6BE"/>
        </patternFill>
      </fill>
    </dxf>
    <dxf>
      <font>
        <b/>
        <i val="0"/>
        <color rgb="FFFFFFFF"/>
      </font>
      <fill>
        <patternFill>
          <bgColor rgb="FFED7D31"/>
        </patternFill>
      </fill>
    </dxf>
    <dxf>
      <fill>
        <patternFill>
          <bgColor rgb="FFFFE6BE"/>
        </patternFill>
      </fill>
    </dxf>
    <dxf>
      <font>
        <color rgb="FF808080"/>
      </font>
      <fill>
        <patternFill>
          <bgColor rgb="FFD9D9D9"/>
        </patternFill>
      </fill>
    </dxf>
    <dxf>
      <fill>
        <patternFill>
          <bgColor rgb="FFFFE6BE"/>
        </patternFill>
      </fill>
    </dxf>
    <dxf>
      <font>
        <b/>
        <i val="0"/>
        <color rgb="FFFFFFFF"/>
      </font>
      <fill>
        <patternFill>
          <bgColor rgb="FFED7D31"/>
        </patternFill>
      </fill>
    </dxf>
    <dxf>
      <fill>
        <patternFill>
          <bgColor rgb="FFDDEBF7"/>
        </patternFill>
      </fill>
    </dxf>
    <dxf>
      <font>
        <b/>
        <i val="0"/>
      </font>
      <fill>
        <patternFill>
          <bgColor rgb="FFF2F2F2"/>
        </patternFill>
      </fill>
    </dxf>
    <dxf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/>
        <i val="0"/>
        <color rgb="FFFFFFFF"/>
      </font>
      <fill>
        <patternFill>
          <bgColor rgb="FFED7D31"/>
        </patternFill>
      </fill>
    </dxf>
    <dxf>
      <fill>
        <patternFill>
          <bgColor rgb="FFFFE6BE"/>
        </patternFill>
      </fill>
    </dxf>
    <dxf>
      <font>
        <b/>
        <i val="0"/>
        <color rgb="FFC00000"/>
      </font>
      <fill>
        <patternFill>
          <bgColor rgb="FFFCE4D6"/>
        </patternFill>
      </fill>
    </dxf>
    <dxf>
      <font>
        <b/>
        <i val="0"/>
        <color rgb="FFFFFFFF"/>
      </font>
      <fill>
        <patternFill>
          <bgColor rgb="FFED7D31"/>
        </patternFill>
      </fill>
    </dxf>
    <dxf>
      <font>
        <color rgb="FF808080"/>
      </font>
      <fill>
        <patternFill>
          <bgColor rgb="FFD9D9D9"/>
        </patternFill>
      </fill>
    </dxf>
    <dxf>
      <fill>
        <patternFill>
          <bgColor rgb="FFFFE6BE"/>
        </patternFill>
      </fill>
    </dxf>
    <dxf>
      <font>
        <b val="0"/>
        <i val="0"/>
        <color rgb="FFA6A6A6"/>
      </font>
      <fill>
        <patternFill>
          <bgColor rgb="FFE7E7E7"/>
        </patternFill>
      </fill>
    </dxf>
    <dxf>
      <font>
        <color rgb="FFA6A6A6"/>
      </font>
      <fill>
        <patternFill>
          <bgColor rgb="FFE7E7E7"/>
        </patternFill>
      </fill>
    </dxf>
    <dxf>
      <font>
        <b/>
        <i val="0"/>
      </font>
    </dxf>
    <dxf>
      <font>
        <b val="0"/>
        <i val="0"/>
        <color rgb="FFA6A6A6"/>
      </font>
      <fill>
        <patternFill>
          <bgColor rgb="FFE7E7E7"/>
        </patternFill>
      </fill>
    </dxf>
    <dxf>
      <font>
        <color rgb="FFA6A6A6"/>
      </font>
      <fill>
        <patternFill>
          <bgColor rgb="FFE7E7E7"/>
        </patternFill>
      </fill>
    </dxf>
    <dxf>
      <font>
        <b/>
        <i val="0"/>
      </font>
    </dxf>
    <dxf>
      <font>
        <b val="0"/>
        <i val="0"/>
        <color rgb="FFA6A6A6"/>
      </font>
      <fill>
        <patternFill>
          <bgColor rgb="FFE7E7E7"/>
        </patternFill>
      </fill>
    </dxf>
    <dxf>
      <font>
        <color rgb="FFA6A6A6"/>
      </font>
      <fill>
        <patternFill>
          <bgColor rgb="FFE7E7E7"/>
        </patternFill>
      </fill>
    </dxf>
    <dxf>
      <font>
        <b/>
        <i val="0"/>
      </font>
    </dxf>
    <dxf>
      <font>
        <b val="0"/>
        <i val="0"/>
        <color rgb="FFA6A6A6"/>
      </font>
      <fill>
        <patternFill>
          <bgColor rgb="FFE7E7E7"/>
        </patternFill>
      </fill>
    </dxf>
    <dxf>
      <font>
        <color rgb="FFA6A6A6"/>
      </font>
      <fill>
        <patternFill>
          <bgColor rgb="FFE7E7E7"/>
        </patternFill>
      </fill>
    </dxf>
    <dxf>
      <font>
        <b/>
        <i val="0"/>
      </font>
    </dxf>
    <dxf>
      <font>
        <b val="0"/>
        <i val="0"/>
        <color rgb="FFA6A6A6"/>
      </font>
      <fill>
        <patternFill>
          <bgColor rgb="FFE7E7E7"/>
        </patternFill>
      </fill>
    </dxf>
    <dxf>
      <font>
        <color rgb="FFA6A6A6"/>
      </font>
      <fill>
        <patternFill>
          <bgColor rgb="FFE7E7E7"/>
        </patternFill>
      </fill>
    </dxf>
    <dxf>
      <font>
        <b/>
        <i val="0"/>
      </font>
    </dxf>
    <dxf>
      <font>
        <b val="0"/>
        <i val="0"/>
        <color rgb="FFA6A6A6"/>
      </font>
      <fill>
        <patternFill>
          <bgColor rgb="FFE7E7E7"/>
        </patternFill>
      </fill>
    </dxf>
    <dxf>
      <font>
        <color rgb="FFA6A6A6"/>
      </font>
      <fill>
        <patternFill>
          <bgColor rgb="FFE7E7E7"/>
        </patternFill>
      </fill>
    </dxf>
    <dxf>
      <font>
        <b/>
        <i val="0"/>
      </font>
    </dxf>
    <dxf>
      <font>
        <b/>
        <i val="0"/>
        <color rgb="FFFFFFFF"/>
      </font>
      <fill>
        <patternFill>
          <bgColor rgb="FFED7D31"/>
        </patternFill>
      </fill>
    </dxf>
    <dxf>
      <fill>
        <patternFill>
          <bgColor rgb="FFDDEBF7"/>
        </patternFill>
      </fill>
    </dxf>
    <dxf>
      <fill>
        <patternFill>
          <bgColor rgb="FFFFE699"/>
        </patternFill>
      </fill>
    </dxf>
    <dxf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11</xdr:row>
      <xdr:rowOff>76200</xdr:rowOff>
    </xdr:from>
    <xdr:to>
      <xdr:col>2</xdr:col>
      <xdr:colOff>1171575</xdr:colOff>
      <xdr:row>11</xdr:row>
      <xdr:rowOff>508000</xdr:rowOff>
    </xdr:to>
    <xdr:sp macro="データ取込" textlink="">
      <xdr:nvSpPr>
        <xdr:cNvPr id="2" name="btnImport">
          <a:extLst>
            <a:ext uri="{FF2B5EF4-FFF2-40B4-BE49-F238E27FC236}">
              <a16:creationId xmlns:a16="http://schemas.microsoft.com/office/drawing/2014/main" id="{30AA1492-8779-1CD5-97D3-75BAEAF8266C}"/>
            </a:ext>
          </a:extLst>
        </xdr:cNvPr>
        <xdr:cNvSpPr/>
      </xdr:nvSpPr>
      <xdr:spPr>
        <a:xfrm>
          <a:off x="225425" y="3162300"/>
          <a:ext cx="2413000" cy="431800"/>
        </a:xfrm>
        <a:prstGeom prst="roundRect">
          <a:avLst/>
        </a:prstGeom>
        <a:solidFill>
          <a:srgbClr val="5465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300" b="1">
              <a:latin typeface="Meiryo UI" panose="020B0604030504040204" pitchFamily="50" charset="-128"/>
              <a:ea typeface="Meiryo UI" panose="020B0604030504040204" pitchFamily="50" charset="-128"/>
            </a:rPr>
            <a:t>データ取込</a:t>
          </a:r>
        </a:p>
      </xdr:txBody>
    </xdr:sp>
    <xdr:clientData/>
  </xdr:twoCellAnchor>
  <xdr:twoCellAnchor>
    <xdr:from>
      <xdr:col>2</xdr:col>
      <xdr:colOff>25400</xdr:colOff>
      <xdr:row>29</xdr:row>
      <xdr:rowOff>63500</xdr:rowOff>
    </xdr:from>
    <xdr:to>
      <xdr:col>2</xdr:col>
      <xdr:colOff>1930400</xdr:colOff>
      <xdr:row>29</xdr:row>
      <xdr:rowOff>444500</xdr:rowOff>
    </xdr:to>
    <xdr:sp macro="状況を記録" textlink="">
      <xdr:nvSpPr>
        <xdr:cNvPr id="4" name="btnRecord">
          <a:extLst>
            <a:ext uri="{FF2B5EF4-FFF2-40B4-BE49-F238E27FC236}">
              <a16:creationId xmlns:a16="http://schemas.microsoft.com/office/drawing/2014/main" id="{C26FD655-58F1-9CA5-4A82-63D0A4600595}"/>
            </a:ext>
          </a:extLst>
        </xdr:cNvPr>
        <xdr:cNvSpPr/>
      </xdr:nvSpPr>
      <xdr:spPr>
        <a:xfrm>
          <a:off x="1492250" y="7083425"/>
          <a:ext cx="1905000" cy="381000"/>
        </a:xfrm>
        <a:prstGeom prst="roundRect">
          <a:avLst/>
        </a:prstGeom>
        <a:solidFill>
          <a:srgbClr val="C5591E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latin typeface="Meiryo UI" panose="020B0604030504040204" pitchFamily="50" charset="-128"/>
              <a:ea typeface="Meiryo UI" panose="020B0604030504040204" pitchFamily="50" charset="-128"/>
            </a:rPr>
            <a:t>記録する</a:t>
          </a:r>
        </a:p>
      </xdr:txBody>
    </xdr:sp>
    <xdr:clientData/>
  </xdr:twoCellAnchor>
  <xdr:twoCellAnchor>
    <xdr:from>
      <xdr:col>2</xdr:col>
      <xdr:colOff>25400</xdr:colOff>
      <xdr:row>34</xdr:row>
      <xdr:rowOff>63500</xdr:rowOff>
    </xdr:from>
    <xdr:to>
      <xdr:col>2</xdr:col>
      <xdr:colOff>1930400</xdr:colOff>
      <xdr:row>34</xdr:row>
      <xdr:rowOff>444500</xdr:rowOff>
    </xdr:to>
    <xdr:sp macro="日別を記録" textlink="">
      <xdr:nvSpPr>
        <xdr:cNvPr id="6" name="btnDailyRecord">
          <a:extLst>
            <a:ext uri="{FF2B5EF4-FFF2-40B4-BE49-F238E27FC236}">
              <a16:creationId xmlns:a16="http://schemas.microsoft.com/office/drawing/2014/main" id="{46DA273D-596A-658A-A021-CC63F69A5E09}"/>
            </a:ext>
          </a:extLst>
        </xdr:cNvPr>
        <xdr:cNvSpPr/>
      </xdr:nvSpPr>
      <xdr:spPr>
        <a:xfrm>
          <a:off x="1492250" y="8550275"/>
          <a:ext cx="1905000" cy="381000"/>
        </a:xfrm>
        <a:prstGeom prst="roundRect">
          <a:avLst/>
        </a:prstGeom>
        <a:solidFill>
          <a:srgbClr val="2E4B7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latin typeface="Meiryo UI" panose="020B0604030504040204" pitchFamily="50" charset="-128"/>
              <a:ea typeface="Meiryo UI" panose="020B0604030504040204" pitchFamily="50" charset="-128"/>
            </a:rPr>
            <a:t>日別を記録する</a:t>
          </a:r>
        </a:p>
      </xdr:txBody>
    </xdr:sp>
    <xdr:clientData/>
  </xdr:twoCellAnchor>
  <xdr:twoCellAnchor>
    <xdr:from>
      <xdr:col>2</xdr:col>
      <xdr:colOff>25400</xdr:colOff>
      <xdr:row>43</xdr:row>
      <xdr:rowOff>63500</xdr:rowOff>
    </xdr:from>
    <xdr:to>
      <xdr:col>2</xdr:col>
      <xdr:colOff>1930400</xdr:colOff>
      <xdr:row>43</xdr:row>
      <xdr:rowOff>444500</xdr:rowOff>
    </xdr:to>
    <xdr:sp macro="稼働実績を更新" textlink="">
      <xdr:nvSpPr>
        <xdr:cNvPr id="8" name="btnWork">
          <a:extLst>
            <a:ext uri="{FF2B5EF4-FFF2-40B4-BE49-F238E27FC236}">
              <a16:creationId xmlns:a16="http://schemas.microsoft.com/office/drawing/2014/main" id="{4D7618EF-916D-D484-A545-4A8BE91AEDB2}"/>
            </a:ext>
          </a:extLst>
        </xdr:cNvPr>
        <xdr:cNvSpPr/>
      </xdr:nvSpPr>
      <xdr:spPr>
        <a:xfrm>
          <a:off x="1492250" y="10674350"/>
          <a:ext cx="1905000" cy="381000"/>
        </a:xfrm>
        <a:prstGeom prst="roundRect">
          <a:avLst/>
        </a:prstGeom>
        <a:solidFill>
          <a:srgbClr val="00707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latin typeface="Meiryo UI" panose="020B0604030504040204" pitchFamily="50" charset="-128"/>
              <a:ea typeface="Meiryo UI" panose="020B0604030504040204" pitchFamily="50" charset="-128"/>
            </a:rPr>
            <a:t>稼働実績を更新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&#20803;&#12493;&#12479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BE3A1-84ED-4EF5-8D77-E93BD77ED7A5}">
  <sheetPr codeName="Sheet1"/>
  <dimension ref="B2:J2014"/>
  <sheetViews>
    <sheetView showGridLines="0" workbookViewId="0">
      <pane ySplit="3" topLeftCell="A22" activePane="bottomLeft" state="frozen"/>
      <selection pane="bottomLeft" activeCell="J44" sqref="J44"/>
    </sheetView>
  </sheetViews>
  <sheetFormatPr defaultRowHeight="14.25"/>
  <cols>
    <col min="1" max="1" width="2.625" style="18" customWidth="1"/>
    <col min="2" max="2" width="16.625" style="18" customWidth="1"/>
    <col min="3" max="3" width="26.625" style="18" customWidth="1"/>
    <col min="4" max="4" width="10.625" style="18" customWidth="1"/>
    <col min="5" max="6" width="15.625" style="18" customWidth="1"/>
    <col min="7" max="7" width="8.625" style="18" customWidth="1"/>
    <col min="8" max="8" width="18.625" style="18" customWidth="1"/>
    <col min="9" max="9" width="42.625" style="18" customWidth="1"/>
    <col min="10" max="10" width="30.625" style="18" customWidth="1"/>
    <col min="11" max="16384" width="9" style="18"/>
  </cols>
  <sheetData>
    <row r="2" spans="2:10" ht="21">
      <c r="B2" s="16" t="s">
        <v>121</v>
      </c>
    </row>
    <row r="4" spans="2:10" ht="24" customHeight="1">
      <c r="B4" s="218" t="s">
        <v>122</v>
      </c>
      <c r="C4" s="218"/>
      <c r="D4" s="218"/>
      <c r="E4" s="218"/>
      <c r="F4" s="218"/>
      <c r="G4" s="218"/>
      <c r="H4" s="218"/>
      <c r="I4" s="218"/>
      <c r="J4" s="218"/>
    </row>
    <row r="5" spans="2:10" ht="20.100000000000001" customHeight="1">
      <c r="B5" s="19" t="s">
        <v>123</v>
      </c>
      <c r="C5" s="210" t="s">
        <v>124</v>
      </c>
      <c r="D5" s="210"/>
      <c r="E5" s="210"/>
      <c r="F5" s="210"/>
      <c r="G5" s="210"/>
      <c r="H5" s="210"/>
      <c r="I5" s="210"/>
      <c r="J5" s="17" t="s">
        <v>125</v>
      </c>
    </row>
    <row r="6" spans="2:10" ht="20.100000000000001" customHeight="1">
      <c r="B6" s="19" t="s">
        <v>126</v>
      </c>
      <c r="C6" s="219" t="str">
        <f>取込設定!B4</f>
        <v>.\元ネタ</v>
      </c>
      <c r="D6" s="219"/>
      <c r="E6" s="219"/>
      <c r="F6" s="219"/>
      <c r="G6" s="219"/>
      <c r="H6" s="219"/>
      <c r="I6" s="219"/>
      <c r="J6" s="17" t="s">
        <v>127</v>
      </c>
    </row>
    <row r="7" spans="2:10" ht="32.1" customHeight="1">
      <c r="B7" s="20" t="s">
        <v>128</v>
      </c>
      <c r="C7" s="220" t="s">
        <v>137</v>
      </c>
      <c r="D7" s="220"/>
      <c r="E7" s="220"/>
      <c r="F7" s="220"/>
      <c r="G7" s="220"/>
      <c r="H7" s="220"/>
      <c r="I7" s="220"/>
      <c r="J7" s="220"/>
    </row>
    <row r="8" spans="2:10" ht="20.100000000000001" customHeight="1">
      <c r="B8" s="19"/>
      <c r="C8" s="221" t="s">
        <v>138</v>
      </c>
      <c r="D8" s="221"/>
      <c r="E8" s="221"/>
      <c r="F8" s="221"/>
      <c r="G8" s="221"/>
      <c r="H8" s="221"/>
      <c r="I8" s="221"/>
      <c r="J8" s="221"/>
    </row>
    <row r="9" spans="2:10" ht="24" customHeight="1"/>
    <row r="10" spans="2:10" ht="24" customHeight="1">
      <c r="B10" s="209" t="s">
        <v>5160</v>
      </c>
      <c r="C10" s="209"/>
      <c r="D10" s="209"/>
      <c r="E10" s="209"/>
      <c r="F10" s="209"/>
      <c r="G10" s="209"/>
      <c r="H10" s="209"/>
      <c r="I10" s="209"/>
      <c r="J10" s="209"/>
    </row>
    <row r="11" spans="2:10" ht="32.1" customHeight="1">
      <c r="B11" s="19" t="s">
        <v>123</v>
      </c>
      <c r="C11" s="210" t="s">
        <v>5121</v>
      </c>
      <c r="D11" s="210"/>
      <c r="E11" s="210"/>
      <c r="F11" s="210"/>
      <c r="G11" s="210"/>
      <c r="H11" s="210"/>
      <c r="I11" s="210"/>
      <c r="J11" s="210"/>
    </row>
    <row r="12" spans="2:10" ht="45.95" customHeight="1">
      <c r="D12" s="21" t="s">
        <v>139</v>
      </c>
      <c r="J12" s="41" t="s">
        <v>5122</v>
      </c>
    </row>
    <row r="14" spans="2:10" ht="21.95" customHeight="1">
      <c r="B14" s="97" t="s">
        <v>5161</v>
      </c>
      <c r="C14" s="96"/>
      <c r="D14" s="96"/>
      <c r="E14" s="96"/>
      <c r="F14" s="96"/>
      <c r="G14" s="96"/>
      <c r="H14" s="96"/>
      <c r="I14" s="96"/>
      <c r="J14" s="98" t="s">
        <v>5241</v>
      </c>
    </row>
    <row r="15" spans="2:10" ht="14.25" customHeight="1">
      <c r="B15" s="99" t="s">
        <v>12</v>
      </c>
      <c r="C15" s="99" t="s">
        <v>27</v>
      </c>
      <c r="D15" s="99" t="s">
        <v>5123</v>
      </c>
      <c r="E15" s="99" t="s">
        <v>5094</v>
      </c>
      <c r="F15" s="99" t="s">
        <v>5096</v>
      </c>
      <c r="G15" s="99" t="s">
        <v>140</v>
      </c>
      <c r="H15" s="99" t="s">
        <v>30</v>
      </c>
      <c r="I15" s="99" t="s">
        <v>141</v>
      </c>
      <c r="J15" s="99" t="s">
        <v>142</v>
      </c>
    </row>
    <row r="16" spans="2:10" ht="14.25" customHeight="1">
      <c r="B16" s="45" t="s">
        <v>34</v>
      </c>
      <c r="C16" s="33" t="s">
        <v>36</v>
      </c>
      <c r="D16" s="100" t="s">
        <v>5124</v>
      </c>
      <c r="E16" s="101">
        <v>46296</v>
      </c>
      <c r="F16" s="101">
        <v>46301</v>
      </c>
      <c r="G16" s="102">
        <v>77</v>
      </c>
      <c r="H16" s="103">
        <v>46309.803796296299</v>
      </c>
      <c r="I16" s="45" t="s">
        <v>149</v>
      </c>
      <c r="J16" s="104" t="s">
        <v>5125</v>
      </c>
    </row>
    <row r="17" spans="2:10" ht="14.25" customHeight="1">
      <c r="B17" s="45" t="s">
        <v>43</v>
      </c>
      <c r="C17" s="33" t="s">
        <v>45</v>
      </c>
      <c r="D17" s="105" t="s">
        <v>5126</v>
      </c>
      <c r="E17" s="101">
        <v>45757</v>
      </c>
      <c r="F17" s="101">
        <v>46132</v>
      </c>
      <c r="G17" s="102">
        <v>4030</v>
      </c>
      <c r="H17" s="103">
        <v>46309.803796296299</v>
      </c>
      <c r="I17" s="45" t="s">
        <v>180</v>
      </c>
      <c r="J17" s="106" t="s">
        <v>5088</v>
      </c>
    </row>
    <row r="18" spans="2:10" ht="14.25" customHeight="1">
      <c r="B18" s="45" t="s">
        <v>50</v>
      </c>
      <c r="C18" s="33" t="s">
        <v>52</v>
      </c>
      <c r="D18" s="100" t="s">
        <v>5124</v>
      </c>
      <c r="E18" s="101">
        <v>46115</v>
      </c>
      <c r="F18" s="101">
        <v>46300</v>
      </c>
      <c r="G18" s="102">
        <v>1733</v>
      </c>
      <c r="H18" s="103">
        <v>46309.803796296299</v>
      </c>
      <c r="I18" s="45" t="s">
        <v>231</v>
      </c>
      <c r="J18" s="104" t="s">
        <v>5127</v>
      </c>
    </row>
    <row r="19" spans="2:10" ht="14.25" customHeight="1">
      <c r="B19" s="45" t="s">
        <v>55</v>
      </c>
      <c r="C19" s="33" t="s">
        <v>56</v>
      </c>
      <c r="D19" s="100" t="s">
        <v>5124</v>
      </c>
      <c r="E19" s="101"/>
      <c r="F19" s="101"/>
      <c r="G19" s="102">
        <v>0</v>
      </c>
      <c r="H19" s="103"/>
      <c r="I19" s="45"/>
      <c r="J19" s="104" t="s">
        <v>143</v>
      </c>
    </row>
    <row r="20" spans="2:10" ht="14.25" customHeight="1">
      <c r="B20" s="52" t="s">
        <v>5128</v>
      </c>
    </row>
    <row r="21" spans="2:10" ht="14.25" customHeight="1">
      <c r="B21" s="52" t="s">
        <v>5129</v>
      </c>
    </row>
    <row r="22" spans="2:10" ht="14.25" customHeight="1"/>
    <row r="23" spans="2:10" ht="21.95" customHeight="1">
      <c r="B23" s="97" t="s">
        <v>5162</v>
      </c>
      <c r="C23" s="96"/>
      <c r="D23" s="96"/>
      <c r="E23" s="96"/>
      <c r="F23" s="96"/>
      <c r="G23" s="96"/>
      <c r="H23" s="96"/>
      <c r="I23" s="96"/>
      <c r="J23" s="96"/>
    </row>
    <row r="24" spans="2:10" ht="14.25" customHeight="1">
      <c r="B24" s="211" t="s">
        <v>84</v>
      </c>
      <c r="C24" s="212"/>
      <c r="D24" s="213"/>
      <c r="E24" s="99" t="s">
        <v>5094</v>
      </c>
      <c r="F24" s="99" t="s">
        <v>5096</v>
      </c>
      <c r="G24" s="99" t="s">
        <v>140</v>
      </c>
      <c r="H24" s="99" t="s">
        <v>30</v>
      </c>
      <c r="I24" s="99" t="s">
        <v>141</v>
      </c>
      <c r="J24" s="99" t="s">
        <v>142</v>
      </c>
    </row>
    <row r="25" spans="2:10" ht="14.25" customHeight="1">
      <c r="B25" s="215" t="s">
        <v>223</v>
      </c>
      <c r="C25" s="216"/>
      <c r="D25" s="216"/>
      <c r="E25" s="108">
        <v>46115</v>
      </c>
      <c r="F25" s="108">
        <v>46300</v>
      </c>
      <c r="G25" s="109">
        <v>1733</v>
      </c>
      <c r="H25" s="110">
        <v>46309.803796296299</v>
      </c>
      <c r="I25" s="107" t="s">
        <v>231</v>
      </c>
      <c r="J25" s="111" t="s">
        <v>5127</v>
      </c>
    </row>
    <row r="26" spans="2:10" ht="6" customHeight="1" thickBot="1">
      <c r="B26" s="112"/>
      <c r="C26" s="112"/>
      <c r="D26" s="112"/>
      <c r="E26" s="112"/>
      <c r="F26" s="112"/>
      <c r="G26" s="112"/>
      <c r="H26" s="112"/>
      <c r="I26" s="112"/>
      <c r="J26" s="112"/>
    </row>
    <row r="27" spans="2:10" ht="14.25" customHeight="1" thickTop="1"/>
    <row r="28" spans="2:10" ht="24" customHeight="1">
      <c r="B28" s="217" t="s">
        <v>5163</v>
      </c>
      <c r="C28" s="217"/>
      <c r="D28" s="217"/>
      <c r="E28" s="217"/>
      <c r="F28" s="217"/>
      <c r="G28" s="217"/>
      <c r="H28" s="217"/>
      <c r="I28" s="217"/>
      <c r="J28" s="217"/>
    </row>
    <row r="29" spans="2:10" ht="20.100000000000001" customHeight="1">
      <c r="B29" s="19" t="s">
        <v>5144</v>
      </c>
      <c r="C29" s="207" t="s">
        <v>5145</v>
      </c>
      <c r="D29" s="207"/>
      <c r="E29" s="207"/>
      <c r="F29" s="207"/>
      <c r="G29" s="207"/>
      <c r="H29" s="207"/>
      <c r="I29" s="207"/>
      <c r="J29" s="41" t="s">
        <v>5146</v>
      </c>
    </row>
    <row r="30" spans="2:10" ht="39.950000000000003" customHeight="1">
      <c r="B30" s="113" t="s">
        <v>5147</v>
      </c>
      <c r="D30" s="206" t="s">
        <v>5242</v>
      </c>
      <c r="E30" s="206"/>
      <c r="F30" s="206"/>
      <c r="G30" s="206"/>
      <c r="H30" s="206"/>
      <c r="I30" s="206"/>
      <c r="J30" s="41" t="s">
        <v>5156</v>
      </c>
    </row>
    <row r="31" spans="2:10" ht="6" customHeight="1" thickBot="1">
      <c r="B31" s="114"/>
      <c r="C31" s="114"/>
      <c r="D31" s="114"/>
      <c r="E31" s="114"/>
      <c r="F31" s="114"/>
      <c r="G31" s="114"/>
      <c r="H31" s="114"/>
      <c r="I31" s="114"/>
      <c r="J31" s="114"/>
    </row>
    <row r="32" spans="2:10" ht="14.25" customHeight="1" thickTop="1"/>
    <row r="33" spans="2:10" ht="24" customHeight="1">
      <c r="B33" s="208" t="s">
        <v>5151</v>
      </c>
      <c r="C33" s="208"/>
      <c r="D33" s="208"/>
      <c r="E33" s="208"/>
      <c r="F33" s="208"/>
      <c r="G33" s="208"/>
      <c r="H33" s="208"/>
      <c r="I33" s="208"/>
      <c r="J33" s="208"/>
    </row>
    <row r="34" spans="2:10" ht="32.1" customHeight="1">
      <c r="B34" s="19" t="s">
        <v>5152</v>
      </c>
      <c r="C34" s="207" t="s">
        <v>5153</v>
      </c>
      <c r="D34" s="207"/>
      <c r="E34" s="207"/>
      <c r="F34" s="207"/>
      <c r="G34" s="207"/>
      <c r="H34" s="207"/>
      <c r="I34" s="207"/>
      <c r="J34" s="41" t="s">
        <v>5154</v>
      </c>
    </row>
    <row r="35" spans="2:10" ht="39.950000000000003" customHeight="1">
      <c r="B35" s="113" t="s">
        <v>5147</v>
      </c>
      <c r="D35" s="206" t="s">
        <v>5155</v>
      </c>
      <c r="E35" s="206"/>
      <c r="F35" s="206"/>
      <c r="G35" s="206"/>
      <c r="H35" s="206"/>
      <c r="I35" s="206"/>
      <c r="J35" s="41" t="s">
        <v>5156</v>
      </c>
    </row>
    <row r="36" spans="2:10" ht="6" customHeight="1" thickBot="1">
      <c r="B36" s="115"/>
      <c r="C36" s="115"/>
      <c r="D36" s="115"/>
      <c r="E36" s="115"/>
      <c r="F36" s="115"/>
      <c r="G36" s="115"/>
      <c r="H36" s="115"/>
      <c r="I36" s="115"/>
      <c r="J36" s="115"/>
    </row>
    <row r="37" spans="2:10" ht="14.25" customHeight="1" thickTop="1"/>
    <row r="38" spans="2:10" ht="24" customHeight="1">
      <c r="B38" s="214" t="s">
        <v>5168</v>
      </c>
      <c r="C38" s="214"/>
      <c r="D38" s="214"/>
      <c r="E38" s="214"/>
      <c r="F38" s="214"/>
      <c r="G38" s="214"/>
      <c r="H38" s="214"/>
      <c r="I38" s="214"/>
      <c r="J38" s="214"/>
    </row>
    <row r="39" spans="2:10" ht="20.100000000000001" customHeight="1">
      <c r="B39" s="19" t="s">
        <v>5144</v>
      </c>
      <c r="C39" s="207" t="s">
        <v>5179</v>
      </c>
      <c r="D39" s="207"/>
      <c r="E39" s="207"/>
      <c r="F39" s="207"/>
      <c r="G39" s="207"/>
      <c r="H39" s="207"/>
      <c r="I39" s="207"/>
      <c r="J39" s="41" t="s">
        <v>5169</v>
      </c>
    </row>
    <row r="40" spans="2:10" ht="20.100000000000001" customHeight="1">
      <c r="B40" s="19" t="s">
        <v>5175</v>
      </c>
      <c r="C40" s="207" t="s">
        <v>5176</v>
      </c>
      <c r="D40" s="207"/>
      <c r="E40" s="207"/>
      <c r="F40" s="207"/>
      <c r="G40" s="207"/>
      <c r="H40" s="207"/>
      <c r="I40" s="207"/>
      <c r="J40" s="41" t="s">
        <v>5177</v>
      </c>
    </row>
    <row r="41" spans="2:10" ht="6" customHeight="1" thickBot="1">
      <c r="B41" s="117"/>
      <c r="C41" s="117"/>
      <c r="D41" s="117"/>
      <c r="E41" s="117"/>
      <c r="F41" s="117"/>
      <c r="G41" s="117"/>
      <c r="H41" s="117"/>
      <c r="I41" s="117"/>
      <c r="J41" s="117"/>
    </row>
    <row r="42" spans="2:10" ht="14.25" customHeight="1" thickTop="1"/>
    <row r="43" spans="2:10" ht="24" customHeight="1">
      <c r="B43" s="205" t="s">
        <v>5195</v>
      </c>
      <c r="C43" s="205"/>
      <c r="D43" s="205"/>
      <c r="E43" s="205"/>
      <c r="F43" s="205"/>
      <c r="G43" s="205"/>
      <c r="H43" s="205"/>
      <c r="I43" s="205"/>
      <c r="J43" s="205"/>
    </row>
    <row r="44" spans="2:10" ht="39.950000000000003" customHeight="1">
      <c r="B44" s="113" t="s">
        <v>5196</v>
      </c>
      <c r="D44" s="206" t="s">
        <v>5197</v>
      </c>
      <c r="E44" s="206"/>
      <c r="F44" s="206"/>
      <c r="G44" s="206"/>
      <c r="H44" s="206"/>
      <c r="I44" s="206"/>
      <c r="J44" s="41" t="s">
        <v>5198</v>
      </c>
    </row>
    <row r="45" spans="2:10" ht="20.100000000000001" customHeight="1">
      <c r="B45" s="19" t="s">
        <v>5199</v>
      </c>
      <c r="C45" s="207" t="s">
        <v>5200</v>
      </c>
      <c r="D45" s="207"/>
      <c r="E45" s="207"/>
      <c r="F45" s="207"/>
      <c r="G45" s="207"/>
      <c r="H45" s="207"/>
      <c r="I45" s="207"/>
      <c r="J45" s="41" t="s">
        <v>5201</v>
      </c>
    </row>
    <row r="46" spans="2:10" ht="6" customHeight="1" thickBot="1">
      <c r="B46" s="172"/>
      <c r="C46" s="172"/>
      <c r="D46" s="172"/>
      <c r="E46" s="172"/>
      <c r="F46" s="172"/>
      <c r="G46" s="172"/>
      <c r="H46" s="172"/>
      <c r="I46" s="172"/>
      <c r="J46" s="172"/>
    </row>
    <row r="47" spans="2:10" ht="14.25" customHeight="1" thickTop="1"/>
    <row r="48" spans="2:10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  <row r="1001" ht="14.25" customHeight="1"/>
    <row r="1002" ht="14.25" customHeight="1"/>
    <row r="1003" ht="14.25" customHeight="1"/>
    <row r="1004" ht="14.25" customHeight="1"/>
    <row r="1005" ht="14.25" customHeight="1"/>
    <row r="1006" ht="14.25" customHeight="1"/>
    <row r="1007" ht="14.25" customHeight="1"/>
    <row r="1008" ht="14.25" customHeight="1"/>
    <row r="1009" ht="14.25" customHeight="1"/>
    <row r="1010" ht="14.25" customHeight="1"/>
    <row r="1011" ht="14.25" customHeight="1"/>
    <row r="1012" ht="14.25" customHeight="1"/>
    <row r="1013" ht="14.25" customHeight="1"/>
    <row r="1014" ht="14.25" customHeight="1"/>
    <row r="1015" ht="14.25" customHeight="1"/>
    <row r="1016" ht="14.25" customHeight="1"/>
    <row r="1017" ht="14.25" customHeight="1"/>
    <row r="1018" ht="14.25" customHeight="1"/>
    <row r="1019" ht="14.25" customHeight="1"/>
    <row r="1020" ht="14.25" customHeight="1"/>
    <row r="1021" ht="14.25" customHeight="1"/>
    <row r="1022" ht="14.25" customHeight="1"/>
    <row r="1023" ht="14.25" customHeight="1"/>
    <row r="1024" ht="14.25" customHeight="1"/>
    <row r="1025" ht="14.25" customHeight="1"/>
    <row r="1026" ht="14.25" customHeight="1"/>
    <row r="1027" ht="14.25" customHeight="1"/>
    <row r="1028" ht="14.25" customHeight="1"/>
    <row r="1029" ht="14.25" customHeight="1"/>
    <row r="1030" ht="14.25" customHeight="1"/>
    <row r="1031" ht="14.25" customHeight="1"/>
    <row r="1032" ht="14.25" customHeight="1"/>
    <row r="1033" ht="14.25" customHeight="1"/>
    <row r="1034" ht="14.25" customHeight="1"/>
    <row r="1035" ht="14.25" customHeight="1"/>
    <row r="1036" ht="14.25" customHeight="1"/>
    <row r="1037" ht="14.25" customHeight="1"/>
    <row r="1038" ht="14.25" customHeight="1"/>
    <row r="1039" ht="14.25" customHeight="1"/>
    <row r="1040" ht="14.25" customHeight="1"/>
    <row r="1041" ht="14.25" customHeight="1"/>
    <row r="1042" ht="14.25" customHeight="1"/>
    <row r="1043" ht="14.25" customHeight="1"/>
    <row r="1044" ht="14.25" customHeight="1"/>
    <row r="1045" ht="14.25" customHeight="1"/>
    <row r="1046" ht="14.25" customHeight="1"/>
    <row r="1047" ht="14.25" customHeight="1"/>
    <row r="1048" ht="14.25" customHeight="1"/>
    <row r="1049" ht="14.25" customHeight="1"/>
    <row r="1050" ht="14.25" customHeight="1"/>
    <row r="1051" ht="14.25" customHeight="1"/>
    <row r="1052" ht="14.25" customHeight="1"/>
    <row r="1053" ht="14.25" customHeight="1"/>
    <row r="1054" ht="14.25" customHeight="1"/>
    <row r="1055" ht="14.25" customHeight="1"/>
    <row r="1056" ht="14.25" customHeight="1"/>
    <row r="1057" ht="14.25" customHeight="1"/>
    <row r="1058" ht="14.25" customHeight="1"/>
    <row r="1059" ht="14.25" customHeight="1"/>
    <row r="1060" ht="14.25" customHeight="1"/>
    <row r="1061" ht="14.25" customHeight="1"/>
    <row r="1062" ht="14.25" customHeight="1"/>
    <row r="1063" ht="14.25" customHeight="1"/>
    <row r="1064" ht="14.25" customHeight="1"/>
    <row r="1065" ht="14.25" customHeight="1"/>
    <row r="1066" ht="14.25" customHeight="1"/>
    <row r="1067" ht="14.25" customHeight="1"/>
    <row r="1068" ht="14.25" customHeight="1"/>
    <row r="1069" ht="14.25" customHeight="1"/>
    <row r="1070" ht="14.25" customHeight="1"/>
    <row r="1071" ht="14.25" customHeight="1"/>
    <row r="1072" ht="14.25" customHeight="1"/>
    <row r="1073" ht="14.25" customHeight="1"/>
    <row r="1074" ht="14.25" customHeight="1"/>
    <row r="1075" ht="14.25" customHeight="1"/>
    <row r="1076" ht="14.25" customHeight="1"/>
    <row r="1077" ht="14.25" customHeight="1"/>
    <row r="1078" ht="14.25" customHeight="1"/>
    <row r="1079" ht="14.25" customHeight="1"/>
    <row r="1080" ht="14.25" customHeight="1"/>
    <row r="1081" ht="14.25" customHeight="1"/>
    <row r="1082" ht="14.25" customHeight="1"/>
    <row r="1083" ht="14.25" customHeight="1"/>
    <row r="1084" ht="14.25" customHeight="1"/>
    <row r="1085" ht="14.25" customHeight="1"/>
    <row r="1086" ht="14.25" customHeight="1"/>
    <row r="1087" ht="14.25" customHeight="1"/>
    <row r="1088" ht="14.25" customHeight="1"/>
    <row r="1089" ht="14.25" customHeight="1"/>
    <row r="1090" ht="14.25" customHeight="1"/>
    <row r="1091" ht="14.25" customHeight="1"/>
    <row r="1092" ht="14.25" customHeight="1"/>
    <row r="1093" ht="14.25" customHeight="1"/>
    <row r="1094" ht="14.25" customHeight="1"/>
    <row r="1095" ht="14.25" customHeight="1"/>
    <row r="1096" ht="14.25" customHeight="1"/>
    <row r="1097" ht="14.25" customHeight="1"/>
    <row r="1098" ht="14.25" customHeight="1"/>
    <row r="1099" ht="14.25" customHeight="1"/>
    <row r="1100" ht="14.25" customHeight="1"/>
    <row r="1101" ht="14.25" customHeight="1"/>
    <row r="1102" ht="14.25" customHeight="1"/>
    <row r="1103" ht="14.25" customHeight="1"/>
    <row r="1104" ht="14.25" customHeight="1"/>
    <row r="1105" ht="14.25" customHeight="1"/>
    <row r="1106" ht="14.25" customHeight="1"/>
    <row r="1107" ht="14.25" customHeight="1"/>
    <row r="1108" ht="14.25" customHeight="1"/>
    <row r="1109" ht="14.25" customHeight="1"/>
    <row r="1110" ht="14.25" customHeight="1"/>
    <row r="1111" ht="14.25" customHeight="1"/>
    <row r="1112" ht="14.25" customHeight="1"/>
    <row r="1113" ht="14.25" customHeight="1"/>
    <row r="1114" ht="14.25" customHeight="1"/>
    <row r="1115" ht="14.25" customHeight="1"/>
    <row r="1116" ht="14.25" customHeight="1"/>
    <row r="1117" ht="14.25" customHeight="1"/>
    <row r="1118" ht="14.25" customHeight="1"/>
    <row r="1119" ht="14.25" customHeight="1"/>
    <row r="1120" ht="14.25" customHeight="1"/>
    <row r="1121" ht="14.25" customHeight="1"/>
    <row r="1122" ht="14.25" customHeight="1"/>
    <row r="1123" ht="14.25" customHeight="1"/>
    <row r="1124" ht="14.25" customHeight="1"/>
    <row r="1125" ht="14.25" customHeight="1"/>
    <row r="1126" ht="14.25" customHeight="1"/>
    <row r="1127" ht="14.25" customHeight="1"/>
    <row r="1128" ht="14.25" customHeight="1"/>
    <row r="1129" ht="14.25" customHeight="1"/>
    <row r="1130" ht="14.25" customHeight="1"/>
    <row r="1131" ht="14.25" customHeight="1"/>
    <row r="1132" ht="14.25" customHeight="1"/>
    <row r="1133" ht="14.25" customHeight="1"/>
    <row r="1134" ht="14.25" customHeight="1"/>
    <row r="1135" ht="14.25" customHeight="1"/>
    <row r="1136" ht="14.25" customHeight="1"/>
    <row r="1137" ht="14.25" customHeight="1"/>
    <row r="1138" ht="14.25" customHeight="1"/>
    <row r="1139" ht="14.25" customHeight="1"/>
    <row r="1140" ht="14.25" customHeight="1"/>
    <row r="1141" ht="14.25" customHeight="1"/>
    <row r="1142" ht="14.25" customHeight="1"/>
    <row r="1143" ht="14.25" customHeight="1"/>
    <row r="1144" ht="14.25" customHeight="1"/>
    <row r="1145" ht="14.25" customHeight="1"/>
    <row r="1146" ht="14.25" customHeight="1"/>
    <row r="1147" ht="14.25" customHeight="1"/>
    <row r="1148" ht="14.25" customHeight="1"/>
    <row r="1149" ht="14.25" customHeight="1"/>
    <row r="1150" ht="14.25" customHeight="1"/>
    <row r="1151" ht="14.25" customHeight="1"/>
    <row r="1152" ht="14.25" customHeight="1"/>
    <row r="1153" ht="14.25" customHeight="1"/>
    <row r="1154" ht="14.25" customHeight="1"/>
    <row r="1155" ht="14.25" customHeight="1"/>
    <row r="1156" ht="14.25" customHeight="1"/>
    <row r="1157" ht="14.25" customHeight="1"/>
    <row r="1158" ht="14.25" customHeight="1"/>
    <row r="1159" ht="14.25" customHeight="1"/>
    <row r="1160" ht="14.25" customHeight="1"/>
    <row r="1161" ht="14.25" customHeight="1"/>
    <row r="1162" ht="14.25" customHeight="1"/>
    <row r="1163" ht="14.25" customHeight="1"/>
    <row r="1164" ht="14.25" customHeight="1"/>
    <row r="1165" ht="14.25" customHeight="1"/>
    <row r="1166" ht="14.25" customHeight="1"/>
    <row r="1167" ht="14.25" customHeight="1"/>
    <row r="1168" ht="14.25" customHeight="1"/>
    <row r="1169" ht="14.25" customHeight="1"/>
    <row r="1170" ht="14.25" customHeight="1"/>
    <row r="1171" ht="14.25" customHeight="1"/>
    <row r="1172" ht="14.25" customHeight="1"/>
    <row r="1173" ht="14.25" customHeight="1"/>
    <row r="1174" ht="14.25" customHeight="1"/>
    <row r="1175" ht="14.25" customHeight="1"/>
    <row r="1176" ht="14.25" customHeight="1"/>
    <row r="1177" ht="14.25" customHeight="1"/>
    <row r="1178" ht="14.25" customHeight="1"/>
    <row r="1179" ht="14.25" customHeight="1"/>
    <row r="1180" ht="14.25" customHeight="1"/>
    <row r="1181" ht="14.25" customHeight="1"/>
    <row r="1182" ht="14.25" customHeight="1"/>
    <row r="1183" ht="14.25" customHeight="1"/>
    <row r="1184" ht="14.25" customHeight="1"/>
    <row r="1185" ht="14.25" customHeight="1"/>
    <row r="1186" ht="14.25" customHeight="1"/>
    <row r="1187" ht="14.25" customHeight="1"/>
    <row r="1188" ht="14.25" customHeight="1"/>
    <row r="1189" ht="14.25" customHeight="1"/>
    <row r="1190" ht="14.25" customHeight="1"/>
    <row r="1191" ht="14.25" customHeight="1"/>
    <row r="1192" ht="14.25" customHeight="1"/>
    <row r="1193" ht="14.25" customHeight="1"/>
    <row r="1194" ht="14.25" customHeight="1"/>
    <row r="1195" ht="14.25" customHeight="1"/>
    <row r="1196" ht="14.25" customHeight="1"/>
    <row r="1197" ht="14.25" customHeight="1"/>
    <row r="1198" ht="14.25" customHeight="1"/>
    <row r="1199" ht="14.25" customHeight="1"/>
    <row r="1200" ht="14.25" customHeight="1"/>
    <row r="1201" ht="14.25" customHeight="1"/>
    <row r="1202" ht="14.25" customHeight="1"/>
    <row r="1203" ht="14.25" customHeight="1"/>
    <row r="1204" ht="14.25" customHeight="1"/>
    <row r="1205" ht="14.25" customHeight="1"/>
    <row r="1206" ht="14.25" customHeight="1"/>
    <row r="1207" ht="14.25" customHeight="1"/>
    <row r="1208" ht="14.25" customHeight="1"/>
    <row r="1209" ht="14.25" customHeight="1"/>
    <row r="1210" ht="14.25" customHeight="1"/>
    <row r="1211" ht="14.25" customHeight="1"/>
    <row r="1212" ht="14.25" customHeight="1"/>
    <row r="1213" ht="14.25" customHeight="1"/>
    <row r="1214" ht="14.25" customHeight="1"/>
    <row r="1215" ht="14.25" customHeight="1"/>
    <row r="1216" ht="14.25" customHeight="1"/>
    <row r="1217" ht="14.25" customHeight="1"/>
    <row r="1218" ht="14.25" customHeight="1"/>
    <row r="1219" ht="14.25" customHeight="1"/>
    <row r="1220" ht="14.25" customHeight="1"/>
    <row r="1221" ht="14.25" customHeight="1"/>
    <row r="1222" ht="14.25" customHeight="1"/>
    <row r="1223" ht="14.25" customHeight="1"/>
    <row r="1224" ht="14.25" customHeight="1"/>
    <row r="1225" ht="14.25" customHeight="1"/>
    <row r="1226" ht="14.25" customHeight="1"/>
    <row r="1227" ht="14.25" customHeight="1"/>
    <row r="1228" ht="14.25" customHeight="1"/>
    <row r="1229" ht="14.25" customHeight="1"/>
    <row r="1230" ht="14.25" customHeight="1"/>
    <row r="1231" ht="14.25" customHeight="1"/>
    <row r="1232" ht="14.25" customHeight="1"/>
    <row r="1233" ht="14.25" customHeight="1"/>
    <row r="1234" ht="14.25" customHeight="1"/>
    <row r="1235" ht="14.25" customHeight="1"/>
    <row r="1236" ht="14.25" customHeight="1"/>
    <row r="1237" ht="14.25" customHeight="1"/>
    <row r="1238" ht="14.25" customHeight="1"/>
    <row r="1239" ht="14.25" customHeight="1"/>
    <row r="1240" ht="14.25" customHeight="1"/>
    <row r="1241" ht="14.25" customHeight="1"/>
    <row r="1242" ht="14.25" customHeight="1"/>
    <row r="1243" ht="14.25" customHeight="1"/>
    <row r="1244" ht="14.25" customHeight="1"/>
    <row r="1245" ht="14.25" customHeight="1"/>
    <row r="1246" ht="14.25" customHeight="1"/>
    <row r="1247" ht="14.25" customHeight="1"/>
    <row r="1248" ht="14.25" customHeight="1"/>
    <row r="1249" ht="14.25" customHeight="1"/>
    <row r="1250" ht="14.25" customHeight="1"/>
    <row r="1251" ht="14.25" customHeight="1"/>
    <row r="1252" ht="14.25" customHeight="1"/>
    <row r="1253" ht="14.25" customHeight="1"/>
    <row r="1254" ht="14.25" customHeight="1"/>
    <row r="1255" ht="14.25" customHeight="1"/>
    <row r="1256" ht="14.25" customHeight="1"/>
    <row r="1257" ht="14.25" customHeight="1"/>
    <row r="1258" ht="14.25" customHeight="1"/>
    <row r="1259" ht="14.25" customHeight="1"/>
    <row r="1260" ht="14.25" customHeight="1"/>
    <row r="1261" ht="14.25" customHeight="1"/>
    <row r="1262" ht="14.25" customHeight="1"/>
    <row r="1263" ht="14.25" customHeight="1"/>
    <row r="1264" ht="14.25" customHeight="1"/>
    <row r="1265" ht="14.25" customHeight="1"/>
    <row r="1266" ht="14.25" customHeight="1"/>
    <row r="1267" ht="14.25" customHeight="1"/>
    <row r="1268" ht="14.25" customHeight="1"/>
    <row r="1269" ht="14.25" customHeight="1"/>
    <row r="1270" ht="14.25" customHeight="1"/>
    <row r="1271" ht="14.25" customHeight="1"/>
    <row r="1272" ht="14.25" customHeight="1"/>
    <row r="1273" ht="14.25" customHeight="1"/>
    <row r="1274" ht="14.25" customHeight="1"/>
    <row r="1275" ht="14.25" customHeight="1"/>
    <row r="1276" ht="14.25" customHeight="1"/>
    <row r="1277" ht="14.25" customHeight="1"/>
    <row r="1278" ht="14.25" customHeight="1"/>
    <row r="1279" ht="14.25" customHeight="1"/>
    <row r="1280" ht="14.25" customHeight="1"/>
    <row r="1281" ht="14.25" customHeight="1"/>
    <row r="1282" ht="14.25" customHeight="1"/>
    <row r="1283" ht="14.25" customHeight="1"/>
    <row r="1284" ht="14.25" customHeight="1"/>
    <row r="1285" ht="14.25" customHeight="1"/>
    <row r="1286" ht="14.25" customHeight="1"/>
    <row r="1287" ht="14.25" customHeight="1"/>
    <row r="1288" ht="14.25" customHeight="1"/>
    <row r="1289" ht="14.25" customHeight="1"/>
    <row r="1290" ht="14.25" customHeight="1"/>
    <row r="1291" ht="14.25" customHeight="1"/>
    <row r="1292" ht="14.25" customHeight="1"/>
    <row r="1293" ht="14.25" customHeight="1"/>
    <row r="1294" ht="14.25" customHeight="1"/>
    <row r="1295" ht="14.25" customHeight="1"/>
    <row r="1296" ht="14.25" customHeight="1"/>
    <row r="1297" ht="14.25" customHeight="1"/>
    <row r="1298" ht="14.25" customHeight="1"/>
    <row r="1299" ht="14.25" customHeight="1"/>
    <row r="1300" ht="14.25" customHeight="1"/>
    <row r="1301" ht="14.25" customHeight="1"/>
    <row r="1302" ht="14.25" customHeight="1"/>
    <row r="1303" ht="14.25" customHeight="1"/>
    <row r="1304" ht="14.25" customHeight="1"/>
    <row r="1305" ht="14.25" customHeight="1"/>
    <row r="1306" ht="14.25" customHeight="1"/>
    <row r="1307" ht="14.25" customHeight="1"/>
    <row r="1308" ht="14.25" customHeight="1"/>
    <row r="1309" ht="14.25" customHeight="1"/>
    <row r="1310" ht="14.25" customHeight="1"/>
    <row r="1311" ht="14.25" customHeight="1"/>
    <row r="1312" ht="14.25" customHeight="1"/>
    <row r="1313" ht="14.25" customHeight="1"/>
    <row r="1314" ht="14.25" customHeight="1"/>
    <row r="1315" ht="14.25" customHeight="1"/>
    <row r="1316" ht="14.25" customHeight="1"/>
    <row r="1317" ht="14.25" customHeight="1"/>
    <row r="1318" ht="14.25" customHeight="1"/>
    <row r="1319" ht="14.25" customHeight="1"/>
    <row r="1320" ht="14.25" customHeight="1"/>
    <row r="1321" ht="14.25" customHeight="1"/>
    <row r="1322" ht="14.25" customHeight="1"/>
    <row r="1323" ht="14.25" customHeight="1"/>
    <row r="1324" ht="14.25" customHeight="1"/>
    <row r="1325" ht="14.25" customHeight="1"/>
    <row r="1326" ht="14.25" customHeight="1"/>
    <row r="1327" ht="14.25" customHeight="1"/>
    <row r="1328" ht="14.25" customHeight="1"/>
    <row r="1329" ht="14.25" customHeight="1"/>
    <row r="1330" ht="14.25" customHeight="1"/>
    <row r="1331" ht="14.25" customHeight="1"/>
    <row r="1332" ht="14.25" customHeight="1"/>
    <row r="1333" ht="14.25" customHeight="1"/>
    <row r="1334" ht="14.25" customHeight="1"/>
    <row r="1335" ht="14.25" customHeight="1"/>
    <row r="1336" ht="14.25" customHeight="1"/>
    <row r="1337" ht="14.25" customHeight="1"/>
    <row r="1338" ht="14.25" customHeight="1"/>
    <row r="1339" ht="14.25" customHeight="1"/>
    <row r="1340" ht="14.25" customHeight="1"/>
    <row r="1341" ht="14.25" customHeight="1"/>
    <row r="1342" ht="14.25" customHeight="1"/>
    <row r="1343" ht="14.25" customHeight="1"/>
    <row r="1344" ht="14.25" customHeight="1"/>
    <row r="1345" ht="14.25" customHeight="1"/>
    <row r="1346" ht="14.25" customHeight="1"/>
    <row r="1347" ht="14.25" customHeight="1"/>
    <row r="1348" ht="14.25" customHeight="1"/>
    <row r="1349" ht="14.25" customHeight="1"/>
    <row r="1350" ht="14.25" customHeight="1"/>
    <row r="1351" ht="14.25" customHeight="1"/>
    <row r="1352" ht="14.25" customHeight="1"/>
    <row r="1353" ht="14.25" customHeight="1"/>
    <row r="1354" ht="14.25" customHeight="1"/>
    <row r="1355" ht="14.25" customHeight="1"/>
    <row r="1356" ht="14.25" customHeight="1"/>
    <row r="1357" ht="14.25" customHeight="1"/>
    <row r="1358" ht="14.25" customHeight="1"/>
    <row r="1359" ht="14.25" customHeight="1"/>
    <row r="1360" ht="14.25" customHeight="1"/>
    <row r="1361" ht="14.25" customHeight="1"/>
    <row r="1362" ht="14.25" customHeight="1"/>
    <row r="1363" ht="14.25" customHeight="1"/>
    <row r="1364" ht="14.25" customHeight="1"/>
    <row r="1365" ht="14.25" customHeight="1"/>
    <row r="1366" ht="14.25" customHeight="1"/>
    <row r="1367" ht="14.25" customHeight="1"/>
    <row r="1368" ht="14.25" customHeight="1"/>
    <row r="1369" ht="14.25" customHeight="1"/>
    <row r="1370" ht="14.25" customHeight="1"/>
    <row r="1371" ht="14.25" customHeight="1"/>
    <row r="1372" ht="14.25" customHeight="1"/>
    <row r="1373" ht="14.25" customHeight="1"/>
    <row r="1374" ht="14.25" customHeight="1"/>
    <row r="1375" ht="14.25" customHeight="1"/>
    <row r="1376" ht="14.25" customHeight="1"/>
    <row r="1377" ht="14.25" customHeight="1"/>
    <row r="1378" ht="14.25" customHeight="1"/>
    <row r="1379" ht="14.25" customHeight="1"/>
    <row r="1380" ht="14.25" customHeight="1"/>
    <row r="1381" ht="14.25" customHeight="1"/>
    <row r="1382" ht="14.25" customHeight="1"/>
    <row r="1383" ht="14.25" customHeight="1"/>
    <row r="1384" ht="14.25" customHeight="1"/>
    <row r="1385" ht="14.25" customHeight="1"/>
    <row r="1386" ht="14.25" customHeight="1"/>
    <row r="1387" ht="14.25" customHeight="1"/>
    <row r="1388" ht="14.25" customHeight="1"/>
    <row r="1389" ht="14.25" customHeight="1"/>
    <row r="1390" ht="14.25" customHeight="1"/>
    <row r="1391" ht="14.25" customHeight="1"/>
    <row r="1392" ht="14.25" customHeight="1"/>
    <row r="1393" ht="14.25" customHeight="1"/>
    <row r="1394" ht="14.25" customHeight="1"/>
    <row r="1395" ht="14.25" customHeight="1"/>
    <row r="1396" ht="14.25" customHeight="1"/>
    <row r="1397" ht="14.25" customHeight="1"/>
    <row r="1398" ht="14.25" customHeight="1"/>
    <row r="1399" ht="14.25" customHeight="1"/>
    <row r="1400" ht="14.25" customHeight="1"/>
    <row r="1401" ht="14.25" customHeight="1"/>
    <row r="1402" ht="14.25" customHeight="1"/>
    <row r="1403" ht="14.25" customHeight="1"/>
    <row r="1404" ht="14.25" customHeight="1"/>
    <row r="1405" ht="14.25" customHeight="1"/>
    <row r="1406" ht="14.25" customHeight="1"/>
    <row r="1407" ht="14.25" customHeight="1"/>
    <row r="1408" ht="14.25" customHeight="1"/>
    <row r="1409" ht="14.25" customHeight="1"/>
    <row r="1410" ht="14.25" customHeight="1"/>
    <row r="1411" ht="14.25" customHeight="1"/>
    <row r="1412" ht="14.25" customHeight="1"/>
    <row r="1413" ht="14.25" customHeight="1"/>
    <row r="1414" ht="14.25" customHeight="1"/>
    <row r="1415" ht="14.25" customHeight="1"/>
    <row r="1416" ht="14.25" customHeight="1"/>
    <row r="1417" ht="14.25" customHeight="1"/>
    <row r="1418" ht="14.25" customHeight="1"/>
    <row r="1419" ht="14.25" customHeight="1"/>
    <row r="1420" ht="14.25" customHeight="1"/>
    <row r="1421" ht="14.25" customHeight="1"/>
    <row r="1422" ht="14.25" customHeight="1"/>
    <row r="1423" ht="14.25" customHeight="1"/>
    <row r="1424" ht="14.25" customHeight="1"/>
    <row r="1425" ht="14.25" customHeight="1"/>
    <row r="1426" ht="14.25" customHeight="1"/>
    <row r="1427" ht="14.25" customHeight="1"/>
    <row r="1428" ht="14.25" customHeight="1"/>
    <row r="1429" ht="14.25" customHeight="1"/>
    <row r="1430" ht="14.25" customHeight="1"/>
    <row r="1431" ht="14.25" customHeight="1"/>
    <row r="1432" ht="14.25" customHeight="1"/>
    <row r="1433" ht="14.25" customHeight="1"/>
    <row r="1434" ht="14.25" customHeight="1"/>
    <row r="1435" ht="14.25" customHeight="1"/>
    <row r="1436" ht="14.25" customHeight="1"/>
    <row r="1437" ht="14.25" customHeight="1"/>
    <row r="1438" ht="14.25" customHeight="1"/>
    <row r="1439" ht="14.25" customHeight="1"/>
    <row r="1440" ht="14.25" customHeight="1"/>
    <row r="1441" ht="14.25" customHeight="1"/>
    <row r="1442" ht="14.25" customHeight="1"/>
    <row r="1443" ht="14.25" customHeight="1"/>
    <row r="1444" ht="14.25" customHeight="1"/>
    <row r="1445" ht="14.25" customHeight="1"/>
    <row r="1446" ht="14.25" customHeight="1"/>
    <row r="1447" ht="14.25" customHeight="1"/>
    <row r="1448" ht="14.25" customHeight="1"/>
    <row r="1449" ht="14.25" customHeight="1"/>
    <row r="1450" ht="14.25" customHeight="1"/>
    <row r="1451" ht="14.25" customHeight="1"/>
    <row r="1452" ht="14.25" customHeight="1"/>
    <row r="1453" ht="14.25" customHeight="1"/>
    <row r="1454" ht="14.25" customHeight="1"/>
    <row r="1455" ht="14.25" customHeight="1"/>
    <row r="1456" ht="14.25" customHeight="1"/>
    <row r="1457" ht="14.25" customHeight="1"/>
    <row r="1458" ht="14.25" customHeight="1"/>
    <row r="1459" ht="14.25" customHeight="1"/>
    <row r="1460" ht="14.25" customHeight="1"/>
    <row r="1461" ht="14.25" customHeight="1"/>
    <row r="1462" ht="14.25" customHeight="1"/>
    <row r="1463" ht="14.25" customHeight="1"/>
    <row r="1464" ht="14.25" customHeight="1"/>
    <row r="1465" ht="14.25" customHeight="1"/>
    <row r="1466" ht="14.25" customHeight="1"/>
    <row r="1467" ht="14.25" customHeight="1"/>
    <row r="1468" ht="14.25" customHeight="1"/>
    <row r="1469" ht="14.25" customHeight="1"/>
    <row r="1470" ht="14.25" customHeight="1"/>
    <row r="1471" ht="14.25" customHeight="1"/>
    <row r="1472" ht="14.25" customHeight="1"/>
    <row r="1473" ht="14.25" customHeight="1"/>
    <row r="1474" ht="14.25" customHeight="1"/>
    <row r="1475" ht="14.25" customHeight="1"/>
    <row r="1476" ht="14.25" customHeight="1"/>
    <row r="1477" ht="14.25" customHeight="1"/>
    <row r="1478" ht="14.25" customHeight="1"/>
    <row r="1479" ht="14.25" customHeight="1"/>
    <row r="1480" ht="14.25" customHeight="1"/>
    <row r="1481" ht="14.25" customHeight="1"/>
    <row r="1482" ht="14.25" customHeight="1"/>
    <row r="1483" ht="14.25" customHeight="1"/>
    <row r="1484" ht="14.25" customHeight="1"/>
    <row r="1485" ht="14.25" customHeight="1"/>
    <row r="1486" ht="14.25" customHeight="1"/>
    <row r="1487" ht="14.25" customHeight="1"/>
    <row r="1488" ht="14.25" customHeight="1"/>
    <row r="1489" ht="14.25" customHeight="1"/>
    <row r="1490" ht="14.25" customHeight="1"/>
    <row r="1491" ht="14.25" customHeight="1"/>
    <row r="1492" ht="14.25" customHeight="1"/>
    <row r="1493" ht="14.25" customHeight="1"/>
    <row r="1494" ht="14.25" customHeight="1"/>
    <row r="1495" ht="14.25" customHeight="1"/>
    <row r="1496" ht="14.25" customHeight="1"/>
    <row r="1497" ht="14.25" customHeight="1"/>
    <row r="1498" ht="14.25" customHeight="1"/>
    <row r="1499" ht="14.25" customHeight="1"/>
    <row r="1500" ht="14.25" customHeight="1"/>
    <row r="1501" ht="14.25" customHeight="1"/>
    <row r="1502" ht="14.25" customHeight="1"/>
    <row r="1503" ht="14.25" customHeight="1"/>
    <row r="1504" ht="14.25" customHeight="1"/>
    <row r="1505" ht="14.25" customHeight="1"/>
    <row r="1506" ht="14.25" customHeight="1"/>
    <row r="1507" ht="14.25" customHeight="1"/>
    <row r="1508" ht="14.25" customHeight="1"/>
    <row r="1509" ht="14.25" customHeight="1"/>
    <row r="1510" ht="14.25" customHeight="1"/>
    <row r="1511" ht="14.25" customHeight="1"/>
    <row r="1512" ht="14.25" customHeight="1"/>
    <row r="1513" ht="14.25" customHeight="1"/>
    <row r="1514" ht="14.25" customHeight="1"/>
    <row r="1515" ht="14.25" customHeight="1"/>
    <row r="1516" ht="14.25" customHeight="1"/>
    <row r="1517" ht="14.25" customHeight="1"/>
    <row r="1518" ht="14.25" customHeight="1"/>
    <row r="1519" ht="14.25" customHeight="1"/>
    <row r="1520" ht="14.25" customHeight="1"/>
    <row r="1521" ht="14.25" customHeight="1"/>
    <row r="1522" ht="14.25" customHeight="1"/>
    <row r="1523" ht="14.25" customHeight="1"/>
    <row r="1524" ht="14.25" customHeight="1"/>
    <row r="1525" ht="14.25" customHeight="1"/>
    <row r="1526" ht="14.25" customHeight="1"/>
    <row r="1527" ht="14.25" customHeight="1"/>
    <row r="1528" ht="14.25" customHeight="1"/>
    <row r="1529" ht="14.25" customHeight="1"/>
    <row r="1530" ht="14.25" customHeight="1"/>
    <row r="1531" ht="14.25" customHeight="1"/>
    <row r="1532" ht="14.25" customHeight="1"/>
    <row r="1533" ht="14.25" customHeight="1"/>
    <row r="1534" ht="14.25" customHeight="1"/>
    <row r="1535" ht="14.25" customHeight="1"/>
    <row r="1536" ht="14.25" customHeight="1"/>
    <row r="1537" ht="14.25" customHeight="1"/>
    <row r="1538" ht="14.25" customHeight="1"/>
    <row r="1539" ht="14.25" customHeight="1"/>
    <row r="1540" ht="14.25" customHeight="1"/>
    <row r="1541" ht="14.25" customHeight="1"/>
    <row r="1542" ht="14.25" customHeight="1"/>
    <row r="1543" ht="14.25" customHeight="1"/>
    <row r="1544" ht="14.25" customHeight="1"/>
    <row r="1545" ht="14.25" customHeight="1"/>
    <row r="1546" ht="14.25" customHeight="1"/>
    <row r="1547" ht="14.25" customHeight="1"/>
    <row r="1548" ht="14.25" customHeight="1"/>
    <row r="1549" ht="14.25" customHeight="1"/>
    <row r="1550" ht="14.25" customHeight="1"/>
    <row r="1551" ht="14.25" customHeight="1"/>
    <row r="1552" ht="14.25" customHeight="1"/>
    <row r="1553" ht="14.25" customHeight="1"/>
    <row r="1554" ht="14.25" customHeight="1"/>
    <row r="1555" ht="14.25" customHeight="1"/>
    <row r="1556" ht="14.25" customHeight="1"/>
    <row r="1557" ht="14.25" customHeight="1"/>
    <row r="1558" ht="14.25" customHeight="1"/>
    <row r="1559" ht="14.25" customHeight="1"/>
    <row r="1560" ht="14.25" customHeight="1"/>
    <row r="1561" ht="14.25" customHeight="1"/>
    <row r="1562" ht="14.25" customHeight="1"/>
    <row r="1563" ht="14.25" customHeight="1"/>
    <row r="1564" ht="14.25" customHeight="1"/>
    <row r="1565" ht="14.25" customHeight="1"/>
    <row r="1566" ht="14.25" customHeight="1"/>
    <row r="1567" ht="14.25" customHeight="1"/>
    <row r="1568" ht="14.25" customHeight="1"/>
    <row r="1569" ht="14.25" customHeight="1"/>
    <row r="1570" ht="14.25" customHeight="1"/>
    <row r="1571" ht="14.25" customHeight="1"/>
    <row r="1572" ht="14.25" customHeight="1"/>
    <row r="1573" ht="14.25" customHeight="1"/>
    <row r="1574" ht="14.25" customHeight="1"/>
    <row r="1575" ht="14.25" customHeight="1"/>
    <row r="1576" ht="14.25" customHeight="1"/>
    <row r="1577" ht="14.25" customHeight="1"/>
    <row r="1578" ht="14.25" customHeight="1"/>
    <row r="1579" ht="14.25" customHeight="1"/>
    <row r="1580" ht="14.25" customHeight="1"/>
    <row r="1581" ht="14.25" customHeight="1"/>
    <row r="1582" ht="14.25" customHeight="1"/>
    <row r="1583" ht="14.25" customHeight="1"/>
    <row r="1584" ht="14.25" customHeight="1"/>
    <row r="1585" ht="14.25" customHeight="1"/>
    <row r="1586" ht="14.25" customHeight="1"/>
    <row r="1587" ht="14.25" customHeight="1"/>
    <row r="1588" ht="14.25" customHeight="1"/>
    <row r="1589" ht="14.25" customHeight="1"/>
    <row r="1590" ht="14.25" customHeight="1"/>
    <row r="1591" ht="14.25" customHeight="1"/>
    <row r="1592" ht="14.25" customHeight="1"/>
    <row r="1593" ht="14.25" customHeight="1"/>
    <row r="1594" ht="14.25" customHeight="1"/>
    <row r="1595" ht="14.25" customHeight="1"/>
    <row r="1596" ht="14.25" customHeight="1"/>
    <row r="1597" ht="14.25" customHeight="1"/>
    <row r="1598" ht="14.25" customHeight="1"/>
    <row r="1599" ht="14.25" customHeight="1"/>
    <row r="1600" ht="14.25" customHeight="1"/>
    <row r="1601" ht="14.25" customHeight="1"/>
    <row r="1602" ht="14.25" customHeight="1"/>
    <row r="1603" ht="14.25" customHeight="1"/>
    <row r="1604" ht="14.25" customHeight="1"/>
    <row r="1605" ht="14.25" customHeight="1"/>
    <row r="1606" ht="14.25" customHeight="1"/>
    <row r="1607" ht="14.25" customHeight="1"/>
    <row r="1608" ht="14.25" customHeight="1"/>
    <row r="1609" ht="14.25" customHeight="1"/>
    <row r="1610" ht="14.25" customHeight="1"/>
    <row r="1611" ht="14.25" customHeight="1"/>
    <row r="1612" ht="14.25" customHeight="1"/>
    <row r="1613" ht="14.25" customHeight="1"/>
    <row r="1614" ht="14.25" customHeight="1"/>
    <row r="1615" ht="14.25" customHeight="1"/>
    <row r="1616" ht="14.25" customHeight="1"/>
    <row r="1617" ht="14.25" customHeight="1"/>
    <row r="1618" ht="14.25" customHeight="1"/>
    <row r="1619" ht="14.25" customHeight="1"/>
    <row r="1620" ht="14.25" customHeight="1"/>
    <row r="1621" ht="14.25" customHeight="1"/>
    <row r="1622" ht="14.25" customHeight="1"/>
    <row r="1623" ht="14.25" customHeight="1"/>
    <row r="1624" ht="14.25" customHeight="1"/>
    <row r="1625" ht="14.25" customHeight="1"/>
    <row r="1626" ht="14.25" customHeight="1"/>
    <row r="1627" ht="14.25" customHeight="1"/>
    <row r="1628" ht="14.25" customHeight="1"/>
    <row r="1629" ht="14.25" customHeight="1"/>
    <row r="1630" ht="14.25" customHeight="1"/>
    <row r="1631" ht="14.25" customHeight="1"/>
    <row r="1632" ht="14.25" customHeight="1"/>
    <row r="1633" ht="14.25" customHeight="1"/>
    <row r="1634" ht="14.25" customHeight="1"/>
    <row r="1635" ht="14.25" customHeight="1"/>
    <row r="1636" ht="14.25" customHeight="1"/>
    <row r="1637" ht="14.25" customHeight="1"/>
    <row r="1638" ht="14.25" customHeight="1"/>
    <row r="1639" ht="14.25" customHeight="1"/>
    <row r="1640" ht="14.25" customHeight="1"/>
    <row r="1641" ht="14.25" customHeight="1"/>
    <row r="1642" ht="14.25" customHeight="1"/>
    <row r="1643" ht="14.25" customHeight="1"/>
    <row r="1644" ht="14.25" customHeight="1"/>
    <row r="1645" ht="14.25" customHeight="1"/>
    <row r="1646" ht="14.25" customHeight="1"/>
    <row r="1647" ht="14.25" customHeight="1"/>
    <row r="1648" ht="14.25" customHeight="1"/>
    <row r="1649" ht="14.25" customHeight="1"/>
    <row r="1650" ht="14.25" customHeight="1"/>
    <row r="1651" ht="14.25" customHeight="1"/>
    <row r="1652" ht="14.25" customHeight="1"/>
    <row r="1653" ht="14.25" customHeight="1"/>
    <row r="1654" ht="14.25" customHeight="1"/>
    <row r="1655" ht="14.25" customHeight="1"/>
    <row r="1656" ht="14.25" customHeight="1"/>
    <row r="1657" ht="14.25" customHeight="1"/>
    <row r="1658" ht="14.25" customHeight="1"/>
    <row r="1659" ht="14.25" customHeight="1"/>
    <row r="1660" ht="14.25" customHeight="1"/>
    <row r="1661" ht="14.25" customHeight="1"/>
    <row r="1662" ht="14.25" customHeight="1"/>
    <row r="1663" ht="14.25" customHeight="1"/>
    <row r="1664" ht="14.25" customHeight="1"/>
    <row r="1665" ht="14.25" customHeight="1"/>
    <row r="1666" ht="14.25" customHeight="1"/>
    <row r="1667" ht="14.25" customHeight="1"/>
    <row r="1668" ht="14.25" customHeight="1"/>
    <row r="1669" ht="14.25" customHeight="1"/>
    <row r="1670" ht="14.25" customHeight="1"/>
    <row r="1671" ht="14.25" customHeight="1"/>
    <row r="1672" ht="14.25" customHeight="1"/>
    <row r="1673" ht="14.25" customHeight="1"/>
    <row r="1674" ht="14.25" customHeight="1"/>
    <row r="1675" ht="14.25" customHeight="1"/>
    <row r="1676" ht="14.25" customHeight="1"/>
    <row r="1677" ht="14.25" customHeight="1"/>
    <row r="1678" ht="14.25" customHeight="1"/>
    <row r="1679" ht="14.25" customHeight="1"/>
    <row r="1680" ht="14.25" customHeight="1"/>
    <row r="1681" ht="14.25" customHeight="1"/>
    <row r="1682" ht="14.25" customHeight="1"/>
    <row r="1683" ht="14.25" customHeight="1"/>
    <row r="1684" ht="14.25" customHeight="1"/>
    <row r="1685" ht="14.25" customHeight="1"/>
    <row r="1686" ht="14.25" customHeight="1"/>
    <row r="1687" ht="14.25" customHeight="1"/>
    <row r="1688" ht="14.25" customHeight="1"/>
    <row r="1689" ht="14.25" customHeight="1"/>
    <row r="1690" ht="14.25" customHeight="1"/>
    <row r="1691" ht="14.25" customHeight="1"/>
    <row r="1692" ht="14.25" customHeight="1"/>
    <row r="1693" ht="14.25" customHeight="1"/>
    <row r="1694" ht="14.25" customHeight="1"/>
    <row r="1695" ht="14.25" customHeight="1"/>
    <row r="1696" ht="14.25" customHeight="1"/>
    <row r="1697" ht="14.25" customHeight="1"/>
    <row r="1698" ht="14.25" customHeight="1"/>
    <row r="1699" ht="14.25" customHeight="1"/>
    <row r="1700" ht="14.25" customHeight="1"/>
    <row r="1701" ht="14.25" customHeight="1"/>
    <row r="1702" ht="14.25" customHeight="1"/>
    <row r="1703" ht="14.25" customHeight="1"/>
    <row r="1704" ht="14.25" customHeight="1"/>
    <row r="1705" ht="14.25" customHeight="1"/>
    <row r="1706" ht="14.25" customHeight="1"/>
    <row r="1707" ht="14.25" customHeight="1"/>
    <row r="1708" ht="14.25" customHeight="1"/>
    <row r="1709" ht="14.25" customHeight="1"/>
    <row r="1710" ht="14.25" customHeight="1"/>
    <row r="1711" ht="14.25" customHeight="1"/>
    <row r="1712" ht="14.25" customHeight="1"/>
    <row r="1713" ht="14.25" customHeight="1"/>
    <row r="1714" ht="14.25" customHeight="1"/>
    <row r="1715" ht="14.25" customHeight="1"/>
    <row r="1716" ht="14.25" customHeight="1"/>
    <row r="1717" ht="14.25" customHeight="1"/>
    <row r="1718" ht="14.25" customHeight="1"/>
    <row r="1719" ht="14.25" customHeight="1"/>
    <row r="1720" ht="14.25" customHeight="1"/>
    <row r="1721" ht="14.25" customHeight="1"/>
    <row r="1722" ht="14.25" customHeight="1"/>
    <row r="1723" ht="14.25" customHeight="1"/>
    <row r="1724" ht="14.25" customHeight="1"/>
    <row r="1725" ht="14.25" customHeight="1"/>
    <row r="1726" ht="14.25" customHeight="1"/>
    <row r="1727" ht="14.25" customHeight="1"/>
    <row r="1728" ht="14.25" customHeight="1"/>
    <row r="1729" ht="14.25" customHeight="1"/>
    <row r="1730" ht="14.25" customHeight="1"/>
    <row r="1731" ht="14.25" customHeight="1"/>
    <row r="1732" ht="14.25" customHeight="1"/>
    <row r="1733" ht="14.25" customHeight="1"/>
    <row r="1734" ht="14.25" customHeight="1"/>
    <row r="1735" ht="14.25" customHeight="1"/>
    <row r="1736" ht="14.25" customHeight="1"/>
    <row r="1737" ht="14.25" customHeight="1"/>
    <row r="1738" ht="14.25" customHeight="1"/>
    <row r="1739" ht="14.25" customHeight="1"/>
    <row r="1740" ht="14.25" customHeight="1"/>
    <row r="1741" ht="14.25" customHeight="1"/>
    <row r="1742" ht="14.25" customHeight="1"/>
    <row r="1743" ht="14.25" customHeight="1"/>
    <row r="1744" ht="14.25" customHeight="1"/>
    <row r="1745" ht="14.25" customHeight="1"/>
    <row r="1746" ht="14.25" customHeight="1"/>
    <row r="1747" ht="14.25" customHeight="1"/>
    <row r="1748" ht="14.25" customHeight="1"/>
    <row r="1749" ht="14.25" customHeight="1"/>
    <row r="1750" ht="14.25" customHeight="1"/>
    <row r="1751" ht="14.25" customHeight="1"/>
    <row r="1752" ht="14.25" customHeight="1"/>
    <row r="1753" ht="14.25" customHeight="1"/>
    <row r="1754" ht="14.25" customHeight="1"/>
    <row r="1755" ht="14.25" customHeight="1"/>
    <row r="1756" ht="14.25" customHeight="1"/>
    <row r="1757" ht="14.25" customHeight="1"/>
    <row r="1758" ht="14.25" customHeight="1"/>
    <row r="1759" ht="14.25" customHeight="1"/>
    <row r="1760" ht="14.25" customHeight="1"/>
    <row r="1761" ht="14.25" customHeight="1"/>
    <row r="1762" ht="14.25" customHeight="1"/>
    <row r="1763" ht="14.25" customHeight="1"/>
    <row r="1764" ht="14.25" customHeight="1"/>
    <row r="1765" ht="14.25" customHeight="1"/>
    <row r="1766" ht="14.25" customHeight="1"/>
    <row r="1767" ht="14.25" customHeight="1"/>
    <row r="1768" ht="14.25" customHeight="1"/>
    <row r="1769" ht="14.25" customHeight="1"/>
    <row r="1770" ht="14.25" customHeight="1"/>
    <row r="1771" ht="14.25" customHeight="1"/>
    <row r="1772" ht="14.25" customHeight="1"/>
    <row r="1773" ht="14.25" customHeight="1"/>
    <row r="1774" ht="14.25" customHeight="1"/>
    <row r="1775" ht="14.25" customHeight="1"/>
    <row r="1776" ht="14.25" customHeight="1"/>
    <row r="1777" ht="14.25" customHeight="1"/>
    <row r="1778" ht="14.25" customHeight="1"/>
    <row r="1779" ht="14.25" customHeight="1"/>
    <row r="1780" ht="14.25" customHeight="1"/>
    <row r="1781" ht="14.25" customHeight="1"/>
    <row r="1782" ht="14.25" customHeight="1"/>
    <row r="1783" ht="14.25" customHeight="1"/>
    <row r="1784" ht="14.25" customHeight="1"/>
    <row r="1785" ht="14.25" customHeight="1"/>
    <row r="1786" ht="14.25" customHeight="1"/>
    <row r="1787" ht="14.25" customHeight="1"/>
    <row r="1788" ht="14.25" customHeight="1"/>
    <row r="1789" ht="14.25" customHeight="1"/>
    <row r="1790" ht="14.25" customHeight="1"/>
    <row r="1791" ht="14.25" customHeight="1"/>
    <row r="1792" ht="14.25" customHeight="1"/>
    <row r="1793" ht="14.25" customHeight="1"/>
    <row r="1794" ht="14.25" customHeight="1"/>
    <row r="1795" ht="14.25" customHeight="1"/>
    <row r="1796" ht="14.25" customHeight="1"/>
    <row r="1797" ht="14.25" customHeight="1"/>
    <row r="1798" ht="14.25" customHeight="1"/>
    <row r="1799" ht="14.25" customHeight="1"/>
    <row r="1800" ht="14.25" customHeight="1"/>
    <row r="1801" ht="14.25" customHeight="1"/>
    <row r="1802" ht="14.25" customHeight="1"/>
    <row r="1803" ht="14.25" customHeight="1"/>
    <row r="1804" ht="14.25" customHeight="1"/>
    <row r="1805" ht="14.25" customHeight="1"/>
    <row r="1806" ht="14.25" customHeight="1"/>
    <row r="1807" ht="14.25" customHeight="1"/>
    <row r="1808" ht="14.25" customHeight="1"/>
    <row r="1809" ht="14.25" customHeight="1"/>
    <row r="1810" ht="14.25" customHeight="1"/>
    <row r="1811" ht="14.25" customHeight="1"/>
    <row r="1812" ht="14.25" customHeight="1"/>
    <row r="1813" ht="14.25" customHeight="1"/>
    <row r="1814" ht="14.25" customHeight="1"/>
    <row r="1815" ht="14.25" customHeight="1"/>
    <row r="1816" ht="14.25" customHeight="1"/>
    <row r="1817" ht="14.25" customHeight="1"/>
    <row r="1818" ht="14.25" customHeight="1"/>
    <row r="1819" ht="14.25" customHeight="1"/>
    <row r="1820" ht="14.25" customHeight="1"/>
    <row r="1821" ht="14.25" customHeight="1"/>
    <row r="1822" ht="14.25" customHeight="1"/>
    <row r="1823" ht="14.25" customHeight="1"/>
    <row r="1824" ht="14.25" customHeight="1"/>
    <row r="1825" ht="14.25" customHeight="1"/>
    <row r="1826" ht="14.25" customHeight="1"/>
    <row r="1827" ht="14.25" customHeight="1"/>
    <row r="1828" ht="14.25" customHeight="1"/>
    <row r="1829" ht="14.25" customHeight="1"/>
    <row r="1830" ht="14.25" customHeight="1"/>
    <row r="1831" ht="14.25" customHeight="1"/>
    <row r="1832" ht="14.25" customHeight="1"/>
    <row r="1833" ht="14.25" customHeight="1"/>
    <row r="1834" ht="14.25" customHeight="1"/>
    <row r="1835" ht="14.25" customHeight="1"/>
    <row r="1836" ht="14.25" customHeight="1"/>
    <row r="1837" ht="14.25" customHeight="1"/>
    <row r="1838" ht="14.25" customHeight="1"/>
    <row r="1839" ht="14.25" customHeight="1"/>
    <row r="1840" ht="14.25" customHeight="1"/>
    <row r="1841" ht="14.25" customHeight="1"/>
    <row r="1842" ht="14.25" customHeight="1"/>
    <row r="1843" ht="14.25" customHeight="1"/>
    <row r="1844" ht="14.25" customHeight="1"/>
    <row r="1845" ht="14.25" customHeight="1"/>
    <row r="1846" ht="14.25" customHeight="1"/>
    <row r="1847" ht="14.25" customHeight="1"/>
    <row r="1848" ht="14.25" customHeight="1"/>
    <row r="1849" ht="14.25" customHeight="1"/>
    <row r="1850" ht="14.25" customHeight="1"/>
    <row r="1851" ht="14.25" customHeight="1"/>
    <row r="1852" ht="14.25" customHeight="1"/>
    <row r="1853" ht="14.25" customHeight="1"/>
    <row r="1854" ht="14.25" customHeight="1"/>
    <row r="1855" ht="14.25" customHeight="1"/>
    <row r="1856" ht="14.25" customHeight="1"/>
    <row r="1857" ht="14.25" customHeight="1"/>
    <row r="1858" ht="14.25" customHeight="1"/>
    <row r="1859" ht="14.25" customHeight="1"/>
    <row r="1860" ht="14.25" customHeight="1"/>
    <row r="1861" ht="14.25" customHeight="1"/>
    <row r="1862" ht="14.25" customHeight="1"/>
    <row r="1863" ht="14.25" customHeight="1"/>
    <row r="1864" ht="14.25" customHeight="1"/>
    <row r="1865" ht="14.25" customHeight="1"/>
    <row r="1866" ht="14.25" customHeight="1"/>
    <row r="1867" ht="14.25" customHeight="1"/>
    <row r="1868" ht="14.25" customHeight="1"/>
    <row r="1869" ht="14.25" customHeight="1"/>
    <row r="1870" ht="14.25" customHeight="1"/>
    <row r="1871" ht="14.25" customHeight="1"/>
    <row r="1872" ht="14.25" customHeight="1"/>
    <row r="1873" ht="14.25" customHeight="1"/>
    <row r="1874" ht="14.25" customHeight="1"/>
    <row r="1875" ht="14.25" customHeight="1"/>
    <row r="1876" ht="14.25" customHeight="1"/>
    <row r="1877" ht="14.25" customHeight="1"/>
    <row r="1878" ht="14.25" customHeight="1"/>
    <row r="1879" ht="14.25" customHeight="1"/>
    <row r="1880" ht="14.25" customHeight="1"/>
    <row r="1881" ht="14.25" customHeight="1"/>
    <row r="1882" ht="14.25" customHeight="1"/>
    <row r="1883" ht="14.25" customHeight="1"/>
    <row r="1884" ht="14.25" customHeight="1"/>
    <row r="1885" ht="14.25" customHeight="1"/>
    <row r="1886" ht="14.25" customHeight="1"/>
    <row r="1887" ht="14.25" customHeight="1"/>
    <row r="1888" ht="14.25" customHeight="1"/>
    <row r="1889" ht="14.25" customHeight="1"/>
    <row r="1890" ht="14.25" customHeight="1"/>
    <row r="1891" ht="14.25" customHeight="1"/>
    <row r="1892" ht="14.25" customHeight="1"/>
    <row r="1893" ht="14.25" customHeight="1"/>
    <row r="1894" ht="14.25" customHeight="1"/>
    <row r="1895" ht="14.25" customHeight="1"/>
    <row r="1896" ht="14.25" customHeight="1"/>
    <row r="1897" ht="14.25" customHeight="1"/>
    <row r="1898" ht="14.25" customHeight="1"/>
    <row r="1899" ht="14.25" customHeight="1"/>
    <row r="1900" ht="14.25" customHeight="1"/>
    <row r="1901" ht="14.25" customHeight="1"/>
    <row r="1902" ht="14.25" customHeight="1"/>
    <row r="1903" ht="14.25" customHeight="1"/>
    <row r="1904" ht="14.25" customHeight="1"/>
    <row r="1905" ht="14.25" customHeight="1"/>
    <row r="1906" ht="14.25" customHeight="1"/>
    <row r="1907" ht="14.25" customHeight="1"/>
    <row r="1908" ht="14.25" customHeight="1"/>
    <row r="1909" ht="14.25" customHeight="1"/>
    <row r="1910" ht="14.25" customHeight="1"/>
    <row r="1911" ht="14.25" customHeight="1"/>
    <row r="1912" ht="14.25" customHeight="1"/>
    <row r="1913" ht="14.25" customHeight="1"/>
    <row r="1914" ht="14.25" customHeight="1"/>
    <row r="1915" ht="14.25" customHeight="1"/>
    <row r="1916" ht="14.25" customHeight="1"/>
    <row r="1917" ht="14.25" customHeight="1"/>
    <row r="1918" ht="14.25" customHeight="1"/>
    <row r="1919" ht="14.25" customHeight="1"/>
    <row r="1920" ht="14.25" customHeight="1"/>
    <row r="1921" ht="14.25" customHeight="1"/>
    <row r="1922" ht="14.25" customHeight="1"/>
    <row r="1923" ht="14.25" customHeight="1"/>
    <row r="1924" ht="14.25" customHeight="1"/>
    <row r="1925" ht="14.25" customHeight="1"/>
    <row r="1926" ht="14.25" customHeight="1"/>
    <row r="1927" ht="14.25" customHeight="1"/>
    <row r="1928" ht="14.25" customHeight="1"/>
    <row r="1929" ht="14.25" customHeight="1"/>
    <row r="1930" ht="14.25" customHeight="1"/>
    <row r="1931" ht="14.25" customHeight="1"/>
    <row r="1932" ht="14.25" customHeight="1"/>
    <row r="1933" ht="14.25" customHeight="1"/>
    <row r="1934" ht="14.25" customHeight="1"/>
    <row r="1935" ht="14.25" customHeight="1"/>
    <row r="1936" ht="14.25" customHeight="1"/>
    <row r="1937" ht="14.25" customHeight="1"/>
    <row r="1938" ht="14.25" customHeight="1"/>
    <row r="1939" ht="14.25" customHeight="1"/>
    <row r="1940" ht="14.25" customHeight="1"/>
    <row r="1941" ht="14.25" customHeight="1"/>
    <row r="1942" ht="14.25" customHeight="1"/>
    <row r="1943" ht="14.25" customHeight="1"/>
    <row r="1944" ht="14.25" customHeight="1"/>
    <row r="1945" ht="14.25" customHeight="1"/>
    <row r="1946" ht="14.25" customHeight="1"/>
    <row r="1947" ht="14.25" customHeight="1"/>
    <row r="1948" ht="14.25" customHeight="1"/>
    <row r="1949" ht="14.25" customHeight="1"/>
    <row r="1950" ht="14.25" customHeight="1"/>
    <row r="1951" ht="14.25" customHeight="1"/>
    <row r="1952" ht="14.25" customHeight="1"/>
    <row r="1953" ht="14.25" customHeight="1"/>
    <row r="1954" ht="14.25" customHeight="1"/>
    <row r="1955" ht="14.25" customHeight="1"/>
    <row r="1956" ht="14.25" customHeight="1"/>
    <row r="1957" ht="14.25" customHeight="1"/>
    <row r="1958" ht="14.25" customHeight="1"/>
    <row r="1959" ht="14.25" customHeight="1"/>
    <row r="1960" ht="14.25" customHeight="1"/>
    <row r="1961" ht="14.25" customHeight="1"/>
    <row r="1962" ht="14.25" customHeight="1"/>
    <row r="1963" ht="14.25" customHeight="1"/>
    <row r="1964" ht="14.25" customHeight="1"/>
    <row r="1965" ht="14.25" customHeight="1"/>
    <row r="1966" ht="14.25" customHeight="1"/>
    <row r="1967" ht="14.25" customHeight="1"/>
    <row r="1968" ht="14.25" customHeight="1"/>
    <row r="1969" ht="14.25" customHeight="1"/>
    <row r="1970" ht="14.25" customHeight="1"/>
    <row r="1971" ht="14.25" customHeight="1"/>
    <row r="1972" ht="14.25" customHeight="1"/>
    <row r="1973" ht="14.25" customHeight="1"/>
    <row r="1974" ht="14.25" customHeight="1"/>
    <row r="1975" ht="14.25" customHeight="1"/>
    <row r="1976" ht="14.25" customHeight="1"/>
    <row r="1977" ht="14.25" customHeight="1"/>
    <row r="1978" ht="14.25" customHeight="1"/>
    <row r="1979" ht="14.25" customHeight="1"/>
    <row r="1980" ht="14.25" customHeight="1"/>
    <row r="1981" ht="14.25" customHeight="1"/>
    <row r="1982" ht="14.25" customHeight="1"/>
    <row r="1983" ht="14.25" customHeight="1"/>
    <row r="1984" ht="14.25" customHeight="1"/>
    <row r="1985" ht="14.25" customHeight="1"/>
    <row r="1986" ht="14.25" customHeight="1"/>
    <row r="1987" ht="14.25" customHeight="1"/>
    <row r="1988" ht="14.25" customHeight="1"/>
    <row r="1989" ht="14.25" customHeight="1"/>
    <row r="1990" ht="14.25" customHeight="1"/>
    <row r="1991" ht="14.25" customHeight="1"/>
    <row r="1992" ht="14.25" customHeight="1"/>
    <row r="1993" ht="14.25" customHeight="1"/>
    <row r="1994" ht="14.25" customHeight="1"/>
    <row r="1995" ht="14.25" customHeight="1"/>
    <row r="1996" ht="14.25" customHeight="1"/>
    <row r="1997" ht="14.25" customHeight="1"/>
    <row r="1998" ht="14.25" customHeight="1"/>
    <row r="1999" ht="14.25" customHeight="1"/>
    <row r="2000" ht="14.25" customHeight="1"/>
    <row r="2001" ht="14.25" customHeight="1"/>
    <row r="2002" ht="14.25" customHeight="1"/>
    <row r="2003" ht="14.25" customHeight="1"/>
    <row r="2004" ht="14.25" customHeight="1"/>
    <row r="2005" ht="14.25" customHeight="1"/>
    <row r="2006" ht="14.25" customHeight="1"/>
    <row r="2007" ht="14.25" customHeight="1"/>
    <row r="2008" ht="14.25" customHeight="1"/>
    <row r="2009" ht="14.25" customHeight="1"/>
    <row r="2010" ht="14.25" customHeight="1"/>
    <row r="2011" ht="14.25" customHeight="1"/>
    <row r="2012" ht="14.25" customHeight="1"/>
    <row r="2013" ht="14.25" customHeight="1"/>
    <row r="2014" ht="14.25" customHeight="1"/>
  </sheetData>
  <mergeCells count="21">
    <mergeCell ref="B4:J4"/>
    <mergeCell ref="C5:I5"/>
    <mergeCell ref="C6:I6"/>
    <mergeCell ref="C7:J7"/>
    <mergeCell ref="C8:J8"/>
    <mergeCell ref="B10:J10"/>
    <mergeCell ref="C11:J11"/>
    <mergeCell ref="B24:D24"/>
    <mergeCell ref="B38:J38"/>
    <mergeCell ref="C39:I39"/>
    <mergeCell ref="C34:I34"/>
    <mergeCell ref="D35:I35"/>
    <mergeCell ref="B25:D25"/>
    <mergeCell ref="B28:J28"/>
    <mergeCell ref="C29:I29"/>
    <mergeCell ref="B43:J43"/>
    <mergeCell ref="D44:I44"/>
    <mergeCell ref="C45:I45"/>
    <mergeCell ref="D30:I30"/>
    <mergeCell ref="B33:J33"/>
    <mergeCell ref="C40:I40"/>
  </mergeCells>
  <phoneticPr fontId="8"/>
  <hyperlinks>
    <hyperlink ref="J5" location="'取込設定'!A1" tooltip="取込設定シートへ" display="▶ 取込設定を開く" xr:uid="{C5FD5535-D93D-4B3B-843C-463D5575137E}"/>
    <hyperlink ref="J6" r:id="rId1" tooltip="元ネタフォルダを開く" xr:uid="{9DC04647-90D3-4F72-9FD8-7A804F4EC233}"/>
    <hyperlink ref="J12" location="'休日一覧'!A1" tooltip="休日一覧シートへ" display="▶ 休日一覧を開く" xr:uid="{729408EB-9D21-40E0-95F9-8282EA60764E}"/>
    <hyperlink ref="C16" location="'案件処理件数一覧'!A1" display="案件処理件数一覧" xr:uid="{65281A87-5C84-4B19-998A-5A820490892C}"/>
    <hyperlink ref="C17" location="'【給与手当】集計'!A1" display="【給与手当】集計" xr:uid="{7B4400B3-7A43-4C7B-AF41-B8D295AF2AFF}"/>
    <hyperlink ref="C18" location="'稼働記録_検索結果_出力データ'!A1" display="稼働記録_検索結果_出力データ" xr:uid="{98A2CDA5-ACEF-4117-9C32-3CB203AD5EA2}"/>
    <hyperlink ref="C19" location="'toiawase'!A1" display="toiawase" xr:uid="{A9BAACD2-5505-452D-8264-EE5D3464068C}"/>
    <hyperlink ref="J29" location="'現在の状況'!A1" display="▶ 現在の状況を開く" xr:uid="{5D14190B-10F0-4B6A-8DDC-5ECB47D2C377}"/>
    <hyperlink ref="J30" location="'現在の状況（積み上げ）'!A1" display="▶ 積み上げを見る" xr:uid="{444CA270-4F33-4064-A6B6-B3A3B1C3F3E6}"/>
    <hyperlink ref="J34" location="'日別処理件数'!A1" display="▶ 日別処理件数を開く" xr:uid="{4881682E-7A89-4814-AE14-A4938D7C0A93}"/>
    <hyperlink ref="J35" location="'日別処理件数（積み上げ）'!A1" display="▶ 積み上げを見る" xr:uid="{37B235FE-17B6-4EAA-9F2C-2C88AFF844C7}"/>
    <hyperlink ref="J39" location="'進捗（簡易版）'!A1" display="▶ 進捗（簡易版）を開く" xr:uid="{C19AA889-9674-402F-97F3-8FA442326F01}"/>
    <hyperlink ref="J40" location="'見込み申請（昨年実績）'!A1" display="▶ 見込み申請を入力" xr:uid="{7D23E006-E00A-42F5-8A95-62CA014897DA}"/>
    <hyperlink ref="J44" location="'稼働実績'!A1" display="▶ 稼働実績を開く" xr:uid="{843AA7F0-EE49-4056-8665-0725F4AEB9FB}"/>
    <hyperlink ref="J45" location="'業務マスタ'!A1" display="▶ 業務マスタを開く" xr:uid="{80ADE1E2-A260-42B9-A94A-ACD5D893CB0D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BF2EC-C256-476C-BCE1-EE45BD12D4E6}">
  <sheetPr codeName="Sheet16">
    <tabColor rgb="FF7030A0"/>
  </sheetPr>
  <dimension ref="B1:NZ40"/>
  <sheetViews>
    <sheetView showGridLines="0" tabSelected="1" workbookViewId="0">
      <pane xSplit="5" ySplit="4" topLeftCell="S8" activePane="bottomRight" state="frozen"/>
      <selection pane="topRight" activeCell="F1" sqref="F1"/>
      <selection pane="bottomLeft" activeCell="A5" sqref="A5"/>
      <selection pane="bottomRight" activeCell="S22" sqref="S22"/>
    </sheetView>
  </sheetViews>
  <sheetFormatPr defaultRowHeight="14.25"/>
  <cols>
    <col min="1" max="1" width="2.625" style="18" customWidth="1"/>
    <col min="2" max="2" width="9.625" style="18" customWidth="1"/>
    <col min="3" max="3" width="5.625" style="18" customWidth="1"/>
    <col min="4" max="4" width="17.625" style="18" customWidth="1"/>
    <col min="5" max="5" width="13.625" style="18" customWidth="1"/>
    <col min="6" max="390" width="10.625" style="18" customWidth="1"/>
    <col min="391" max="16384" width="9" style="18"/>
  </cols>
  <sheetData>
    <row r="1" spans="2:390" ht="22.35" customHeight="1">
      <c r="B1" s="197" t="s">
        <v>5164</v>
      </c>
      <c r="I1"/>
      <c r="L1"/>
    </row>
    <row r="2" spans="2:390" ht="18" customHeight="1">
      <c r="B2" s="198" t="s">
        <v>5131</v>
      </c>
      <c r="D2" s="198" t="s">
        <v>5177</v>
      </c>
    </row>
    <row r="3" spans="2:390" ht="75" customHeight="1">
      <c r="B3" s="222" t="s">
        <v>5227</v>
      </c>
      <c r="C3" s="223"/>
      <c r="D3" s="223"/>
      <c r="E3" s="223"/>
    </row>
    <row r="4" spans="2:390" ht="30" customHeight="1" thickBot="1">
      <c r="B4" s="129" t="s">
        <v>5165</v>
      </c>
      <c r="C4" s="129" t="s">
        <v>5101</v>
      </c>
      <c r="D4" s="129" t="s">
        <v>5142</v>
      </c>
      <c r="E4" s="129" t="s">
        <v>5180</v>
      </c>
      <c r="F4" s="77" cm="1">
        <f t="array" aca="1" ref="F4:GE4" ca="1">_xlfn.LET(_xlpm.a,'現在の状況（積み上げ）'!$A$4:$ALL$4,_xlpm.b,'日別処理件数（積み上げ）'!$A$4:$ALL$4,_xlpm.e,DATE(YEAR(TODAY())+(MONTH(TODAY())&gt;=4),3,31),IF(COUNT(_xlpm.a,_xlpm.b)=0,"まだ記録がありません",_xlfn.SEQUENCE(1,_xlpm.e-MIN(_xlpm.a,_xlpm.b)+1,MIN(_xlpm.a,_xlpm.b))))</f>
        <v>46296</v>
      </c>
      <c r="G4" s="77">
        <f ca="1"/>
        <v>46297</v>
      </c>
      <c r="H4" s="77">
        <f ca="1"/>
        <v>46298</v>
      </c>
      <c r="I4" s="77">
        <f ca="1"/>
        <v>46299</v>
      </c>
      <c r="J4" s="77">
        <f ca="1"/>
        <v>46300</v>
      </c>
      <c r="K4" s="77">
        <f ca="1"/>
        <v>46301</v>
      </c>
      <c r="L4" s="77">
        <f ca="1"/>
        <v>46302</v>
      </c>
      <c r="M4" s="77">
        <f ca="1"/>
        <v>46303</v>
      </c>
      <c r="N4" s="77">
        <f ca="1"/>
        <v>46304</v>
      </c>
      <c r="O4" s="77">
        <f ca="1"/>
        <v>46305</v>
      </c>
      <c r="P4" s="77">
        <f ca="1"/>
        <v>46306</v>
      </c>
      <c r="Q4" s="77">
        <f ca="1"/>
        <v>46307</v>
      </c>
      <c r="R4" s="77">
        <f ca="1"/>
        <v>46308</v>
      </c>
      <c r="S4" s="77">
        <f ca="1"/>
        <v>46309</v>
      </c>
      <c r="T4" s="77">
        <f ca="1"/>
        <v>46310</v>
      </c>
      <c r="U4" s="77">
        <f ca="1"/>
        <v>46311</v>
      </c>
      <c r="V4" s="77">
        <f ca="1"/>
        <v>46312</v>
      </c>
      <c r="W4" s="77">
        <f ca="1"/>
        <v>46313</v>
      </c>
      <c r="X4" s="77">
        <f ca="1"/>
        <v>46314</v>
      </c>
      <c r="Y4" s="77">
        <f ca="1"/>
        <v>46315</v>
      </c>
      <c r="Z4" s="77">
        <f ca="1"/>
        <v>46316</v>
      </c>
      <c r="AA4" s="77">
        <f ca="1"/>
        <v>46317</v>
      </c>
      <c r="AB4" s="77">
        <f ca="1"/>
        <v>46318</v>
      </c>
      <c r="AC4" s="77">
        <f ca="1"/>
        <v>46319</v>
      </c>
      <c r="AD4" s="77">
        <f ca="1"/>
        <v>46320</v>
      </c>
      <c r="AE4" s="77">
        <f ca="1"/>
        <v>46321</v>
      </c>
      <c r="AF4" s="77">
        <f ca="1"/>
        <v>46322</v>
      </c>
      <c r="AG4" s="77">
        <f ca="1"/>
        <v>46323</v>
      </c>
      <c r="AH4" s="77">
        <f ca="1"/>
        <v>46324</v>
      </c>
      <c r="AI4" s="77">
        <f ca="1"/>
        <v>46325</v>
      </c>
      <c r="AJ4" s="77">
        <f ca="1"/>
        <v>46326</v>
      </c>
      <c r="AK4" s="77">
        <f ca="1"/>
        <v>46327</v>
      </c>
      <c r="AL4" s="77">
        <f ca="1"/>
        <v>46328</v>
      </c>
      <c r="AM4" s="77">
        <f ca="1"/>
        <v>46329</v>
      </c>
      <c r="AN4" s="77">
        <f ca="1"/>
        <v>46330</v>
      </c>
      <c r="AO4" s="77">
        <f ca="1"/>
        <v>46331</v>
      </c>
      <c r="AP4" s="77">
        <f ca="1"/>
        <v>46332</v>
      </c>
      <c r="AQ4" s="77">
        <f ca="1"/>
        <v>46333</v>
      </c>
      <c r="AR4" s="77">
        <f ca="1"/>
        <v>46334</v>
      </c>
      <c r="AS4" s="77">
        <f ca="1"/>
        <v>46335</v>
      </c>
      <c r="AT4" s="77">
        <f ca="1"/>
        <v>46336</v>
      </c>
      <c r="AU4" s="77">
        <f ca="1"/>
        <v>46337</v>
      </c>
      <c r="AV4" s="77">
        <f ca="1"/>
        <v>46338</v>
      </c>
      <c r="AW4" s="77">
        <f ca="1"/>
        <v>46339</v>
      </c>
      <c r="AX4" s="77">
        <f ca="1"/>
        <v>46340</v>
      </c>
      <c r="AY4" s="77">
        <f ca="1"/>
        <v>46341</v>
      </c>
      <c r="AZ4" s="77">
        <f ca="1"/>
        <v>46342</v>
      </c>
      <c r="BA4" s="77">
        <f ca="1"/>
        <v>46343</v>
      </c>
      <c r="BB4" s="77">
        <f ca="1"/>
        <v>46344</v>
      </c>
      <c r="BC4" s="77">
        <f ca="1"/>
        <v>46345</v>
      </c>
      <c r="BD4" s="77">
        <f ca="1"/>
        <v>46346</v>
      </c>
      <c r="BE4" s="77">
        <f ca="1"/>
        <v>46347</v>
      </c>
      <c r="BF4" s="77">
        <f ca="1"/>
        <v>46348</v>
      </c>
      <c r="BG4" s="77">
        <f ca="1"/>
        <v>46349</v>
      </c>
      <c r="BH4" s="77">
        <f ca="1"/>
        <v>46350</v>
      </c>
      <c r="BI4" s="77">
        <f ca="1"/>
        <v>46351</v>
      </c>
      <c r="BJ4" s="77">
        <f ca="1"/>
        <v>46352</v>
      </c>
      <c r="BK4" s="77">
        <f ca="1"/>
        <v>46353</v>
      </c>
      <c r="BL4" s="77">
        <f ca="1"/>
        <v>46354</v>
      </c>
      <c r="BM4" s="77">
        <f ca="1"/>
        <v>46355</v>
      </c>
      <c r="BN4" s="77">
        <f ca="1"/>
        <v>46356</v>
      </c>
      <c r="BO4" s="77">
        <f ca="1"/>
        <v>46357</v>
      </c>
      <c r="BP4" s="77">
        <f ca="1"/>
        <v>46358</v>
      </c>
      <c r="BQ4" s="77">
        <f ca="1"/>
        <v>46359</v>
      </c>
      <c r="BR4" s="77">
        <f ca="1"/>
        <v>46360</v>
      </c>
      <c r="BS4" s="77">
        <f ca="1"/>
        <v>46361</v>
      </c>
      <c r="BT4" s="77">
        <f ca="1"/>
        <v>46362</v>
      </c>
      <c r="BU4" s="77">
        <f ca="1"/>
        <v>46363</v>
      </c>
      <c r="BV4" s="77">
        <f ca="1"/>
        <v>46364</v>
      </c>
      <c r="BW4" s="77">
        <f ca="1"/>
        <v>46365</v>
      </c>
      <c r="BX4" s="77">
        <f ca="1"/>
        <v>46366</v>
      </c>
      <c r="BY4" s="77">
        <f ca="1"/>
        <v>46367</v>
      </c>
      <c r="BZ4" s="77">
        <f ca="1"/>
        <v>46368</v>
      </c>
      <c r="CA4" s="77">
        <f ca="1"/>
        <v>46369</v>
      </c>
      <c r="CB4" s="77">
        <f ca="1"/>
        <v>46370</v>
      </c>
      <c r="CC4" s="77">
        <f ca="1"/>
        <v>46371</v>
      </c>
      <c r="CD4" s="77">
        <f ca="1"/>
        <v>46372</v>
      </c>
      <c r="CE4" s="77">
        <f ca="1"/>
        <v>46373</v>
      </c>
      <c r="CF4" s="77">
        <f ca="1"/>
        <v>46374</v>
      </c>
      <c r="CG4" s="77">
        <f ca="1"/>
        <v>46375</v>
      </c>
      <c r="CH4" s="77">
        <f ca="1"/>
        <v>46376</v>
      </c>
      <c r="CI4" s="77">
        <f ca="1"/>
        <v>46377</v>
      </c>
      <c r="CJ4" s="77">
        <f ca="1"/>
        <v>46378</v>
      </c>
      <c r="CK4" s="77">
        <f ca="1"/>
        <v>46379</v>
      </c>
      <c r="CL4" s="77">
        <f ca="1"/>
        <v>46380</v>
      </c>
      <c r="CM4" s="77">
        <f ca="1"/>
        <v>46381</v>
      </c>
      <c r="CN4" s="77">
        <f ca="1"/>
        <v>46382</v>
      </c>
      <c r="CO4" s="77">
        <f ca="1"/>
        <v>46383</v>
      </c>
      <c r="CP4" s="77">
        <f ca="1"/>
        <v>46384</v>
      </c>
      <c r="CQ4" s="77">
        <f ca="1"/>
        <v>46385</v>
      </c>
      <c r="CR4" s="77">
        <f ca="1"/>
        <v>46386</v>
      </c>
      <c r="CS4" s="77">
        <f ca="1"/>
        <v>46387</v>
      </c>
      <c r="CT4" s="77">
        <f ca="1"/>
        <v>46388</v>
      </c>
      <c r="CU4" s="77">
        <f ca="1"/>
        <v>46389</v>
      </c>
      <c r="CV4" s="77">
        <f ca="1"/>
        <v>46390</v>
      </c>
      <c r="CW4" s="77">
        <f ca="1"/>
        <v>46391</v>
      </c>
      <c r="CX4" s="77">
        <f ca="1"/>
        <v>46392</v>
      </c>
      <c r="CY4" s="77">
        <f ca="1"/>
        <v>46393</v>
      </c>
      <c r="CZ4" s="77">
        <f ca="1"/>
        <v>46394</v>
      </c>
      <c r="DA4" s="77">
        <f ca="1"/>
        <v>46395</v>
      </c>
      <c r="DB4" s="77">
        <f ca="1"/>
        <v>46396</v>
      </c>
      <c r="DC4" s="77">
        <f ca="1"/>
        <v>46397</v>
      </c>
      <c r="DD4" s="77">
        <f ca="1"/>
        <v>46398</v>
      </c>
      <c r="DE4" s="77">
        <f ca="1"/>
        <v>46399</v>
      </c>
      <c r="DF4" s="77">
        <f ca="1"/>
        <v>46400</v>
      </c>
      <c r="DG4" s="77">
        <f ca="1"/>
        <v>46401</v>
      </c>
      <c r="DH4" s="77">
        <f ca="1"/>
        <v>46402</v>
      </c>
      <c r="DI4" s="77">
        <f ca="1"/>
        <v>46403</v>
      </c>
      <c r="DJ4" s="77">
        <f ca="1"/>
        <v>46404</v>
      </c>
      <c r="DK4" s="77">
        <f ca="1"/>
        <v>46405</v>
      </c>
      <c r="DL4" s="77">
        <f ca="1"/>
        <v>46406</v>
      </c>
      <c r="DM4" s="77">
        <f ca="1"/>
        <v>46407</v>
      </c>
      <c r="DN4" s="77">
        <f ca="1"/>
        <v>46408</v>
      </c>
      <c r="DO4" s="77">
        <f ca="1"/>
        <v>46409</v>
      </c>
      <c r="DP4" s="77">
        <f ca="1"/>
        <v>46410</v>
      </c>
      <c r="DQ4" s="77">
        <f ca="1"/>
        <v>46411</v>
      </c>
      <c r="DR4" s="77">
        <f ca="1"/>
        <v>46412</v>
      </c>
      <c r="DS4" s="77">
        <f ca="1"/>
        <v>46413</v>
      </c>
      <c r="DT4" s="77">
        <f ca="1"/>
        <v>46414</v>
      </c>
      <c r="DU4" s="77">
        <f ca="1"/>
        <v>46415</v>
      </c>
      <c r="DV4" s="77">
        <f ca="1"/>
        <v>46416</v>
      </c>
      <c r="DW4" s="77">
        <f ca="1"/>
        <v>46417</v>
      </c>
      <c r="DX4" s="77">
        <f ca="1"/>
        <v>46418</v>
      </c>
      <c r="DY4" s="77">
        <f ca="1"/>
        <v>46419</v>
      </c>
      <c r="DZ4" s="77">
        <f ca="1"/>
        <v>46420</v>
      </c>
      <c r="EA4" s="77">
        <f ca="1"/>
        <v>46421</v>
      </c>
      <c r="EB4" s="77">
        <f ca="1"/>
        <v>46422</v>
      </c>
      <c r="EC4" s="77">
        <f ca="1"/>
        <v>46423</v>
      </c>
      <c r="ED4" s="77">
        <f ca="1"/>
        <v>46424</v>
      </c>
      <c r="EE4" s="77">
        <f ca="1"/>
        <v>46425</v>
      </c>
      <c r="EF4" s="77">
        <f ca="1"/>
        <v>46426</v>
      </c>
      <c r="EG4" s="77">
        <f ca="1"/>
        <v>46427</v>
      </c>
      <c r="EH4" s="77">
        <f ca="1"/>
        <v>46428</v>
      </c>
      <c r="EI4" s="77">
        <f ca="1"/>
        <v>46429</v>
      </c>
      <c r="EJ4" s="77">
        <f ca="1"/>
        <v>46430</v>
      </c>
      <c r="EK4" s="77">
        <f ca="1"/>
        <v>46431</v>
      </c>
      <c r="EL4" s="77">
        <f ca="1"/>
        <v>46432</v>
      </c>
      <c r="EM4" s="77">
        <f ca="1"/>
        <v>46433</v>
      </c>
      <c r="EN4" s="77">
        <f ca="1"/>
        <v>46434</v>
      </c>
      <c r="EO4" s="77">
        <f ca="1"/>
        <v>46435</v>
      </c>
      <c r="EP4" s="77">
        <f ca="1"/>
        <v>46436</v>
      </c>
      <c r="EQ4" s="77">
        <f ca="1"/>
        <v>46437</v>
      </c>
      <c r="ER4" s="77">
        <f ca="1"/>
        <v>46438</v>
      </c>
      <c r="ES4" s="77">
        <f ca="1"/>
        <v>46439</v>
      </c>
      <c r="ET4" s="77">
        <f ca="1"/>
        <v>46440</v>
      </c>
      <c r="EU4" s="77">
        <f ca="1"/>
        <v>46441</v>
      </c>
      <c r="EV4" s="77">
        <f ca="1"/>
        <v>46442</v>
      </c>
      <c r="EW4" s="77">
        <f ca="1"/>
        <v>46443</v>
      </c>
      <c r="EX4" s="77">
        <f ca="1"/>
        <v>46444</v>
      </c>
      <c r="EY4" s="77">
        <f ca="1"/>
        <v>46445</v>
      </c>
      <c r="EZ4" s="77">
        <f ca="1"/>
        <v>46446</v>
      </c>
      <c r="FA4" s="77">
        <f ca="1"/>
        <v>46447</v>
      </c>
      <c r="FB4" s="77">
        <f ca="1"/>
        <v>46448</v>
      </c>
      <c r="FC4" s="77">
        <f ca="1"/>
        <v>46449</v>
      </c>
      <c r="FD4" s="77">
        <f ca="1"/>
        <v>46450</v>
      </c>
      <c r="FE4" s="77">
        <f ca="1"/>
        <v>46451</v>
      </c>
      <c r="FF4" s="77">
        <f ca="1"/>
        <v>46452</v>
      </c>
      <c r="FG4" s="77">
        <f ca="1"/>
        <v>46453</v>
      </c>
      <c r="FH4" s="77">
        <f ca="1"/>
        <v>46454</v>
      </c>
      <c r="FI4" s="77">
        <f ca="1"/>
        <v>46455</v>
      </c>
      <c r="FJ4" s="77">
        <f ca="1"/>
        <v>46456</v>
      </c>
      <c r="FK4" s="77">
        <f ca="1"/>
        <v>46457</v>
      </c>
      <c r="FL4" s="77">
        <f ca="1"/>
        <v>46458</v>
      </c>
      <c r="FM4" s="77">
        <f ca="1"/>
        <v>46459</v>
      </c>
      <c r="FN4" s="77">
        <f ca="1"/>
        <v>46460</v>
      </c>
      <c r="FO4" s="77">
        <f ca="1"/>
        <v>46461</v>
      </c>
      <c r="FP4" s="77">
        <f ca="1"/>
        <v>46462</v>
      </c>
      <c r="FQ4" s="77">
        <f ca="1"/>
        <v>46463</v>
      </c>
      <c r="FR4" s="77">
        <f ca="1"/>
        <v>46464</v>
      </c>
      <c r="FS4" s="77">
        <f ca="1"/>
        <v>46465</v>
      </c>
      <c r="FT4" s="77">
        <f ca="1"/>
        <v>46466</v>
      </c>
      <c r="FU4" s="77">
        <f ca="1"/>
        <v>46467</v>
      </c>
      <c r="FV4" s="77">
        <f ca="1"/>
        <v>46468</v>
      </c>
      <c r="FW4" s="77">
        <f ca="1"/>
        <v>46469</v>
      </c>
      <c r="FX4" s="77">
        <f ca="1"/>
        <v>46470</v>
      </c>
      <c r="FY4" s="77">
        <f ca="1"/>
        <v>46471</v>
      </c>
      <c r="FZ4" s="77">
        <f ca="1"/>
        <v>46472</v>
      </c>
      <c r="GA4" s="77">
        <f ca="1"/>
        <v>46473</v>
      </c>
      <c r="GB4" s="77">
        <f ca="1"/>
        <v>46474</v>
      </c>
      <c r="GC4" s="77">
        <f ca="1"/>
        <v>46475</v>
      </c>
      <c r="GD4" s="77">
        <f ca="1"/>
        <v>46476</v>
      </c>
      <c r="GE4" s="77">
        <f ca="1"/>
        <v>46477</v>
      </c>
      <c r="GF4" s="77"/>
      <c r="GG4" s="77"/>
      <c r="GH4" s="77"/>
      <c r="GI4" s="77"/>
      <c r="GJ4" s="77"/>
      <c r="GK4" s="77"/>
      <c r="GL4" s="77"/>
      <c r="GM4" s="77"/>
      <c r="GN4" s="77"/>
      <c r="GO4" s="77"/>
      <c r="GP4" s="77"/>
      <c r="GQ4" s="77"/>
      <c r="GR4" s="77"/>
      <c r="GS4" s="77"/>
      <c r="GT4" s="77"/>
      <c r="GU4" s="77"/>
      <c r="GV4" s="77"/>
      <c r="GW4" s="77"/>
      <c r="GX4" s="77"/>
      <c r="GY4" s="77"/>
      <c r="GZ4" s="77"/>
      <c r="HA4" s="77"/>
      <c r="HB4" s="77"/>
      <c r="HC4" s="77"/>
      <c r="HD4" s="77"/>
      <c r="HE4" s="77"/>
      <c r="HF4" s="77"/>
      <c r="HG4" s="77"/>
      <c r="HH4" s="77"/>
      <c r="HI4" s="77"/>
      <c r="HJ4" s="77"/>
      <c r="HK4" s="77"/>
      <c r="HL4" s="77"/>
      <c r="HM4" s="77"/>
      <c r="HN4" s="77"/>
      <c r="HO4" s="77"/>
      <c r="HP4" s="77"/>
      <c r="HQ4" s="77"/>
      <c r="HR4" s="77"/>
      <c r="HS4" s="77"/>
      <c r="HT4" s="77"/>
      <c r="HU4" s="77"/>
      <c r="HV4" s="77"/>
      <c r="HW4" s="77"/>
      <c r="HX4" s="77"/>
      <c r="HY4" s="77"/>
      <c r="HZ4" s="77"/>
      <c r="IA4" s="77"/>
      <c r="IB4" s="77"/>
      <c r="IC4" s="77"/>
      <c r="ID4" s="77"/>
      <c r="IE4" s="77"/>
      <c r="IF4" s="77"/>
      <c r="IG4" s="77"/>
      <c r="IH4" s="77"/>
      <c r="II4" s="77"/>
      <c r="IJ4" s="77"/>
      <c r="IK4" s="77"/>
      <c r="IL4" s="77"/>
      <c r="IM4" s="77"/>
      <c r="IN4" s="77"/>
      <c r="IO4" s="77"/>
      <c r="IP4" s="77"/>
      <c r="IQ4" s="77"/>
      <c r="IR4" s="77"/>
      <c r="IS4" s="77"/>
      <c r="IT4" s="77"/>
      <c r="IU4" s="77"/>
      <c r="IV4" s="77"/>
      <c r="IW4" s="77"/>
      <c r="IX4" s="77"/>
      <c r="IY4" s="77"/>
      <c r="IZ4" s="77"/>
      <c r="JA4" s="77"/>
      <c r="JB4" s="77"/>
      <c r="JC4" s="77"/>
      <c r="JD4" s="77"/>
      <c r="JE4" s="77"/>
      <c r="JF4" s="77"/>
      <c r="JG4" s="77"/>
      <c r="JH4" s="77"/>
      <c r="JI4" s="77"/>
      <c r="JJ4" s="77"/>
      <c r="JK4" s="77"/>
      <c r="JL4" s="77"/>
      <c r="JM4" s="77"/>
      <c r="JN4" s="77"/>
      <c r="JO4" s="77"/>
      <c r="JP4" s="77"/>
      <c r="JQ4" s="77"/>
      <c r="JR4" s="77"/>
      <c r="JS4" s="77"/>
      <c r="JT4" s="77"/>
      <c r="JU4" s="77"/>
      <c r="JV4" s="77"/>
      <c r="JW4" s="77"/>
      <c r="JX4" s="77"/>
      <c r="JY4" s="77"/>
      <c r="JZ4" s="77"/>
      <c r="KA4" s="77"/>
      <c r="KB4" s="77"/>
      <c r="KC4" s="77"/>
      <c r="KD4" s="77"/>
      <c r="KE4" s="77"/>
      <c r="KF4" s="77"/>
      <c r="KG4" s="77"/>
      <c r="KH4" s="77"/>
      <c r="KI4" s="77"/>
      <c r="KJ4" s="77"/>
      <c r="KK4" s="77"/>
      <c r="KL4" s="77"/>
      <c r="KM4" s="77"/>
      <c r="KN4" s="77"/>
      <c r="KO4" s="77"/>
      <c r="KP4" s="77"/>
      <c r="KQ4" s="77"/>
      <c r="KR4" s="77"/>
      <c r="KS4" s="77"/>
      <c r="KT4" s="77"/>
      <c r="KU4" s="77"/>
      <c r="KV4" s="77"/>
      <c r="KW4" s="77"/>
      <c r="KX4" s="77"/>
      <c r="KY4" s="77"/>
      <c r="KZ4" s="77"/>
      <c r="LA4" s="77"/>
      <c r="LB4" s="77"/>
      <c r="LC4" s="77"/>
      <c r="LD4" s="77"/>
      <c r="LE4" s="77"/>
      <c r="LF4" s="77"/>
      <c r="LG4" s="77"/>
      <c r="LH4" s="77"/>
      <c r="LI4" s="77"/>
      <c r="LJ4" s="77"/>
      <c r="LK4" s="77"/>
      <c r="LL4" s="77"/>
      <c r="LM4" s="77"/>
      <c r="LN4" s="77"/>
      <c r="LO4" s="77"/>
      <c r="LP4" s="77"/>
      <c r="LQ4" s="77"/>
      <c r="LR4" s="77"/>
      <c r="LS4" s="77"/>
      <c r="LT4" s="77"/>
      <c r="LU4" s="77"/>
      <c r="LV4" s="77"/>
      <c r="LW4" s="77"/>
      <c r="LX4" s="77"/>
      <c r="LY4" s="77"/>
      <c r="LZ4" s="77"/>
      <c r="MA4" s="77"/>
      <c r="MB4" s="77"/>
      <c r="MC4" s="77"/>
      <c r="MD4" s="77"/>
      <c r="ME4" s="77"/>
      <c r="MF4" s="77"/>
      <c r="MG4" s="77"/>
      <c r="MH4" s="77"/>
      <c r="MI4" s="77"/>
      <c r="MJ4" s="77"/>
      <c r="MK4" s="77"/>
      <c r="ML4" s="77"/>
      <c r="MM4" s="77"/>
      <c r="MN4" s="77"/>
      <c r="MO4" s="77"/>
      <c r="MP4" s="77"/>
      <c r="MQ4" s="77"/>
      <c r="MR4" s="77"/>
      <c r="MS4" s="77"/>
      <c r="MT4" s="77"/>
      <c r="MU4" s="77"/>
      <c r="MV4" s="77"/>
      <c r="MW4" s="77"/>
      <c r="MX4" s="77"/>
      <c r="MY4" s="77"/>
      <c r="MZ4" s="77"/>
      <c r="NA4" s="77"/>
      <c r="NB4" s="77"/>
      <c r="NC4" s="77"/>
      <c r="ND4" s="77"/>
      <c r="NE4" s="77"/>
      <c r="NF4" s="77"/>
      <c r="NG4" s="77"/>
      <c r="NH4" s="77"/>
      <c r="NI4" s="77"/>
      <c r="NJ4" s="77"/>
      <c r="NK4" s="77"/>
      <c r="NL4" s="77"/>
      <c r="NM4" s="77"/>
      <c r="NN4" s="77"/>
      <c r="NO4" s="77"/>
      <c r="NP4" s="77"/>
      <c r="NQ4" s="77"/>
      <c r="NR4" s="77"/>
      <c r="NS4" s="77"/>
      <c r="NT4" s="77"/>
      <c r="NU4" s="77"/>
      <c r="NV4" s="77"/>
      <c r="NW4" s="77"/>
      <c r="NX4" s="77"/>
      <c r="NY4" s="77"/>
      <c r="NZ4" s="77"/>
    </row>
    <row r="5" spans="2:390">
      <c r="B5" s="81" t="s">
        <v>147</v>
      </c>
      <c r="C5" s="135" t="s">
        <v>5181</v>
      </c>
      <c r="D5" s="136" t="s">
        <v>5166</v>
      </c>
      <c r="E5" s="226">
        <v>10</v>
      </c>
      <c r="F5" s="59" t="str" cm="1">
        <f t="array" aca="1" ref="F5:GE5" ca="1">IF(ISNUMBER($F$4),_xlfn.LET(_xlpm.h,'現在の状況（積み上げ）'!$A$4:$ALL$4,_xlpm.v,'現在の状況（積み上げ）'!$A$5:$ALL$400,_xlpm.sel,--(ISNUMBER(MATCH('現在の状況（積み上げ）'!$B$5:$B$400,{"給与口座"},0))*('現在の状況（積み上げ）'!$C$5:$C$400="ステータス")*ISNUMBER(MATCH('現在の状況（積み上げ）'!$D$5:$D$400,{"確認待ち","申請受付","ＯＰ確認中","ＳＶ確認中"},0))),_xlpm.s,MMULT(TRANSPOSE(_xlpm.sel),IF(ISNUMBER(_xlpm.v),_xlpm.v,0)),_xlpm.n,MMULT(TRANSPOSE(_xlpm.sel),--ISNUMBER(_xlpm.v)),_xlfn.XLOOKUP(_xlfn.ANCHORARRAY($F$4),_xlpm.h,IF(_xlpm.n&gt;0,_xlpm.s,""),"")),"")</f>
        <v/>
      </c>
      <c r="G5" s="59" t="str">
        <f ca="1"/>
        <v/>
      </c>
      <c r="H5" s="59" t="str">
        <f ca="1"/>
        <v/>
      </c>
      <c r="I5" s="59" t="str">
        <f ca="1"/>
        <v/>
      </c>
      <c r="J5" s="59" t="str">
        <f ca="1"/>
        <v/>
      </c>
      <c r="K5" s="59" t="str">
        <f ca="1"/>
        <v/>
      </c>
      <c r="L5" s="59" t="str">
        <f ca="1"/>
        <v/>
      </c>
      <c r="M5" s="59" t="str">
        <f ca="1"/>
        <v/>
      </c>
      <c r="N5" s="59" t="str">
        <f ca="1"/>
        <v/>
      </c>
      <c r="O5" s="59" t="str">
        <f ca="1"/>
        <v/>
      </c>
      <c r="P5" s="59" t="str">
        <f ca="1"/>
        <v/>
      </c>
      <c r="Q5" s="59" t="str">
        <f ca="1"/>
        <v/>
      </c>
      <c r="R5" s="59" t="str">
        <f ca="1"/>
        <v/>
      </c>
      <c r="S5" s="59">
        <f ca="1"/>
        <v>16</v>
      </c>
      <c r="T5" s="59" t="str">
        <f ca="1"/>
        <v/>
      </c>
      <c r="U5" s="59" t="str">
        <f ca="1"/>
        <v/>
      </c>
      <c r="V5" s="59" t="str">
        <f ca="1"/>
        <v/>
      </c>
      <c r="W5" s="59" t="str">
        <f ca="1"/>
        <v/>
      </c>
      <c r="X5" s="59" t="str">
        <f ca="1"/>
        <v/>
      </c>
      <c r="Y5" s="59" t="str">
        <f ca="1"/>
        <v/>
      </c>
      <c r="Z5" s="59" t="str">
        <f ca="1"/>
        <v/>
      </c>
      <c r="AA5" s="59" t="str">
        <f ca="1"/>
        <v/>
      </c>
      <c r="AB5" s="59" t="str">
        <f ca="1"/>
        <v/>
      </c>
      <c r="AC5" s="59" t="str">
        <f ca="1"/>
        <v/>
      </c>
      <c r="AD5" s="59" t="str">
        <f ca="1"/>
        <v/>
      </c>
      <c r="AE5" s="59" t="str">
        <f ca="1"/>
        <v/>
      </c>
      <c r="AF5" s="59" t="str">
        <f ca="1"/>
        <v/>
      </c>
      <c r="AG5" s="59" t="str">
        <f ca="1"/>
        <v/>
      </c>
      <c r="AH5" s="59" t="str">
        <f ca="1"/>
        <v/>
      </c>
      <c r="AI5" s="59" t="str">
        <f ca="1"/>
        <v/>
      </c>
      <c r="AJ5" s="59" t="str">
        <f ca="1"/>
        <v/>
      </c>
      <c r="AK5" s="59" t="str">
        <f ca="1"/>
        <v/>
      </c>
      <c r="AL5" s="59" t="str">
        <f ca="1"/>
        <v/>
      </c>
      <c r="AM5" s="59" t="str">
        <f ca="1"/>
        <v/>
      </c>
      <c r="AN5" s="59" t="str">
        <f ca="1"/>
        <v/>
      </c>
      <c r="AO5" s="59" t="str">
        <f ca="1"/>
        <v/>
      </c>
      <c r="AP5" s="59" t="str">
        <f ca="1"/>
        <v/>
      </c>
      <c r="AQ5" s="59" t="str">
        <f ca="1"/>
        <v/>
      </c>
      <c r="AR5" s="59" t="str">
        <f ca="1"/>
        <v/>
      </c>
      <c r="AS5" s="59" t="str">
        <f ca="1"/>
        <v/>
      </c>
      <c r="AT5" s="59" t="str">
        <f ca="1"/>
        <v/>
      </c>
      <c r="AU5" s="59" t="str">
        <f ca="1"/>
        <v/>
      </c>
      <c r="AV5" s="59" t="str">
        <f ca="1"/>
        <v/>
      </c>
      <c r="AW5" s="59" t="str">
        <f ca="1"/>
        <v/>
      </c>
      <c r="AX5" s="59" t="str">
        <f ca="1"/>
        <v/>
      </c>
      <c r="AY5" s="59" t="str">
        <f ca="1"/>
        <v/>
      </c>
      <c r="AZ5" s="59" t="str">
        <f ca="1"/>
        <v/>
      </c>
      <c r="BA5" s="59" t="str">
        <f ca="1"/>
        <v/>
      </c>
      <c r="BB5" s="59" t="str">
        <f ca="1"/>
        <v/>
      </c>
      <c r="BC5" s="59" t="str">
        <f ca="1"/>
        <v/>
      </c>
      <c r="BD5" s="59" t="str">
        <f ca="1"/>
        <v/>
      </c>
      <c r="BE5" s="59" t="str">
        <f ca="1"/>
        <v/>
      </c>
      <c r="BF5" s="59" t="str">
        <f ca="1"/>
        <v/>
      </c>
      <c r="BG5" s="59" t="str">
        <f ca="1"/>
        <v/>
      </c>
      <c r="BH5" s="59" t="str">
        <f ca="1"/>
        <v/>
      </c>
      <c r="BI5" s="59" t="str">
        <f ca="1"/>
        <v/>
      </c>
      <c r="BJ5" s="59" t="str">
        <f ca="1"/>
        <v/>
      </c>
      <c r="BK5" s="59" t="str">
        <f ca="1"/>
        <v/>
      </c>
      <c r="BL5" s="59" t="str">
        <f ca="1"/>
        <v/>
      </c>
      <c r="BM5" s="59" t="str">
        <f ca="1"/>
        <v/>
      </c>
      <c r="BN5" s="59" t="str">
        <f ca="1"/>
        <v/>
      </c>
      <c r="BO5" s="59" t="str">
        <f ca="1"/>
        <v/>
      </c>
      <c r="BP5" s="59" t="str">
        <f ca="1"/>
        <v/>
      </c>
      <c r="BQ5" s="59" t="str">
        <f ca="1"/>
        <v/>
      </c>
      <c r="BR5" s="59" t="str">
        <f ca="1"/>
        <v/>
      </c>
      <c r="BS5" s="59" t="str">
        <f ca="1"/>
        <v/>
      </c>
      <c r="BT5" s="59" t="str">
        <f ca="1"/>
        <v/>
      </c>
      <c r="BU5" s="59" t="str">
        <f ca="1"/>
        <v/>
      </c>
      <c r="BV5" s="59" t="str">
        <f ca="1"/>
        <v/>
      </c>
      <c r="BW5" s="59" t="str">
        <f ca="1"/>
        <v/>
      </c>
      <c r="BX5" s="59" t="str">
        <f ca="1"/>
        <v/>
      </c>
      <c r="BY5" s="59" t="str">
        <f ca="1"/>
        <v/>
      </c>
      <c r="BZ5" s="59" t="str">
        <f ca="1"/>
        <v/>
      </c>
      <c r="CA5" s="59" t="str">
        <f ca="1"/>
        <v/>
      </c>
      <c r="CB5" s="59" t="str">
        <f ca="1"/>
        <v/>
      </c>
      <c r="CC5" s="59" t="str">
        <f ca="1"/>
        <v/>
      </c>
      <c r="CD5" s="59" t="str">
        <f ca="1"/>
        <v/>
      </c>
      <c r="CE5" s="59" t="str">
        <f ca="1"/>
        <v/>
      </c>
      <c r="CF5" s="59" t="str">
        <f ca="1"/>
        <v/>
      </c>
      <c r="CG5" s="59" t="str">
        <f ca="1"/>
        <v/>
      </c>
      <c r="CH5" s="59" t="str">
        <f ca="1"/>
        <v/>
      </c>
      <c r="CI5" s="59" t="str">
        <f ca="1"/>
        <v/>
      </c>
      <c r="CJ5" s="59" t="str">
        <f ca="1"/>
        <v/>
      </c>
      <c r="CK5" s="59" t="str">
        <f ca="1"/>
        <v/>
      </c>
      <c r="CL5" s="59" t="str">
        <f ca="1"/>
        <v/>
      </c>
      <c r="CM5" s="59" t="str">
        <f ca="1"/>
        <v/>
      </c>
      <c r="CN5" s="59" t="str">
        <f ca="1"/>
        <v/>
      </c>
      <c r="CO5" s="59" t="str">
        <f ca="1"/>
        <v/>
      </c>
      <c r="CP5" s="59" t="str">
        <f ca="1"/>
        <v/>
      </c>
      <c r="CQ5" s="59" t="str">
        <f ca="1"/>
        <v/>
      </c>
      <c r="CR5" s="59" t="str">
        <f ca="1"/>
        <v/>
      </c>
      <c r="CS5" s="59" t="str">
        <f ca="1"/>
        <v/>
      </c>
      <c r="CT5" s="59" t="str">
        <f ca="1"/>
        <v/>
      </c>
      <c r="CU5" s="59" t="str">
        <f ca="1"/>
        <v/>
      </c>
      <c r="CV5" s="59" t="str">
        <f ca="1"/>
        <v/>
      </c>
      <c r="CW5" s="59" t="str">
        <f ca="1"/>
        <v/>
      </c>
      <c r="CX5" s="59" t="str">
        <f ca="1"/>
        <v/>
      </c>
      <c r="CY5" s="59" t="str">
        <f ca="1"/>
        <v/>
      </c>
      <c r="CZ5" s="59" t="str">
        <f ca="1"/>
        <v/>
      </c>
      <c r="DA5" s="59" t="str">
        <f ca="1"/>
        <v/>
      </c>
      <c r="DB5" s="59" t="str">
        <f ca="1"/>
        <v/>
      </c>
      <c r="DC5" s="59" t="str">
        <f ca="1"/>
        <v/>
      </c>
      <c r="DD5" s="59" t="str">
        <f ca="1"/>
        <v/>
      </c>
      <c r="DE5" s="59" t="str">
        <f ca="1"/>
        <v/>
      </c>
      <c r="DF5" s="59" t="str">
        <f ca="1"/>
        <v/>
      </c>
      <c r="DG5" s="59" t="str">
        <f ca="1"/>
        <v/>
      </c>
      <c r="DH5" s="59" t="str">
        <f ca="1"/>
        <v/>
      </c>
      <c r="DI5" s="59" t="str">
        <f ca="1"/>
        <v/>
      </c>
      <c r="DJ5" s="59" t="str">
        <f ca="1"/>
        <v/>
      </c>
      <c r="DK5" s="59" t="str">
        <f ca="1"/>
        <v/>
      </c>
      <c r="DL5" s="59" t="str">
        <f ca="1"/>
        <v/>
      </c>
      <c r="DM5" s="59" t="str">
        <f ca="1"/>
        <v/>
      </c>
      <c r="DN5" s="59" t="str">
        <f ca="1"/>
        <v/>
      </c>
      <c r="DO5" s="59" t="str">
        <f ca="1"/>
        <v/>
      </c>
      <c r="DP5" s="59" t="str">
        <f ca="1"/>
        <v/>
      </c>
      <c r="DQ5" s="59" t="str">
        <f ca="1"/>
        <v/>
      </c>
      <c r="DR5" s="59" t="str">
        <f ca="1"/>
        <v/>
      </c>
      <c r="DS5" s="59" t="str">
        <f ca="1"/>
        <v/>
      </c>
      <c r="DT5" s="59" t="str">
        <f ca="1"/>
        <v/>
      </c>
      <c r="DU5" s="59" t="str">
        <f ca="1"/>
        <v/>
      </c>
      <c r="DV5" s="59" t="str">
        <f ca="1"/>
        <v/>
      </c>
      <c r="DW5" s="59" t="str">
        <f ca="1"/>
        <v/>
      </c>
      <c r="DX5" s="59" t="str">
        <f ca="1"/>
        <v/>
      </c>
      <c r="DY5" s="59" t="str">
        <f ca="1"/>
        <v/>
      </c>
      <c r="DZ5" s="59" t="str">
        <f ca="1"/>
        <v/>
      </c>
      <c r="EA5" s="59" t="str">
        <f ca="1"/>
        <v/>
      </c>
      <c r="EB5" s="59" t="str">
        <f ca="1"/>
        <v/>
      </c>
      <c r="EC5" s="59" t="str">
        <f ca="1"/>
        <v/>
      </c>
      <c r="ED5" s="59" t="str">
        <f ca="1"/>
        <v/>
      </c>
      <c r="EE5" s="59" t="str">
        <f ca="1"/>
        <v/>
      </c>
      <c r="EF5" s="59" t="str">
        <f ca="1"/>
        <v/>
      </c>
      <c r="EG5" s="59" t="str">
        <f ca="1"/>
        <v/>
      </c>
      <c r="EH5" s="59" t="str">
        <f ca="1"/>
        <v/>
      </c>
      <c r="EI5" s="59" t="str">
        <f ca="1"/>
        <v/>
      </c>
      <c r="EJ5" s="59" t="str">
        <f ca="1"/>
        <v/>
      </c>
      <c r="EK5" s="59" t="str">
        <f ca="1"/>
        <v/>
      </c>
      <c r="EL5" s="59" t="str">
        <f ca="1"/>
        <v/>
      </c>
      <c r="EM5" s="59" t="str">
        <f ca="1"/>
        <v/>
      </c>
      <c r="EN5" s="59" t="str">
        <f ca="1"/>
        <v/>
      </c>
      <c r="EO5" s="59" t="str">
        <f ca="1"/>
        <v/>
      </c>
      <c r="EP5" s="59" t="str">
        <f ca="1"/>
        <v/>
      </c>
      <c r="EQ5" s="59" t="str">
        <f ca="1"/>
        <v/>
      </c>
      <c r="ER5" s="59" t="str">
        <f ca="1"/>
        <v/>
      </c>
      <c r="ES5" s="59" t="str">
        <f ca="1"/>
        <v/>
      </c>
      <c r="ET5" s="59" t="str">
        <f ca="1"/>
        <v/>
      </c>
      <c r="EU5" s="59" t="str">
        <f ca="1"/>
        <v/>
      </c>
      <c r="EV5" s="59" t="str">
        <f ca="1"/>
        <v/>
      </c>
      <c r="EW5" s="59" t="str">
        <f ca="1"/>
        <v/>
      </c>
      <c r="EX5" s="59" t="str">
        <f ca="1"/>
        <v/>
      </c>
      <c r="EY5" s="59" t="str">
        <f ca="1"/>
        <v/>
      </c>
      <c r="EZ5" s="59" t="str">
        <f ca="1"/>
        <v/>
      </c>
      <c r="FA5" s="59" t="str">
        <f ca="1"/>
        <v/>
      </c>
      <c r="FB5" s="59" t="str">
        <f ca="1"/>
        <v/>
      </c>
      <c r="FC5" s="59" t="str">
        <f ca="1"/>
        <v/>
      </c>
      <c r="FD5" s="59" t="str">
        <f ca="1"/>
        <v/>
      </c>
      <c r="FE5" s="59" t="str">
        <f ca="1"/>
        <v/>
      </c>
      <c r="FF5" s="59" t="str">
        <f ca="1"/>
        <v/>
      </c>
      <c r="FG5" s="59" t="str">
        <f ca="1"/>
        <v/>
      </c>
      <c r="FH5" s="59" t="str">
        <f ca="1"/>
        <v/>
      </c>
      <c r="FI5" s="59" t="str">
        <f ca="1"/>
        <v/>
      </c>
      <c r="FJ5" s="59" t="str">
        <f ca="1"/>
        <v/>
      </c>
      <c r="FK5" s="59" t="str">
        <f ca="1"/>
        <v/>
      </c>
      <c r="FL5" s="59" t="str">
        <f ca="1"/>
        <v/>
      </c>
      <c r="FM5" s="59" t="str">
        <f ca="1"/>
        <v/>
      </c>
      <c r="FN5" s="59" t="str">
        <f ca="1"/>
        <v/>
      </c>
      <c r="FO5" s="59" t="str">
        <f ca="1"/>
        <v/>
      </c>
      <c r="FP5" s="59" t="str">
        <f ca="1"/>
        <v/>
      </c>
      <c r="FQ5" s="59" t="str">
        <f ca="1"/>
        <v/>
      </c>
      <c r="FR5" s="59" t="str">
        <f ca="1"/>
        <v/>
      </c>
      <c r="FS5" s="59" t="str">
        <f ca="1"/>
        <v/>
      </c>
      <c r="FT5" s="59" t="str">
        <f ca="1"/>
        <v/>
      </c>
      <c r="FU5" s="59" t="str">
        <f ca="1"/>
        <v/>
      </c>
      <c r="FV5" s="59" t="str">
        <f ca="1"/>
        <v/>
      </c>
      <c r="FW5" s="59" t="str">
        <f ca="1"/>
        <v/>
      </c>
      <c r="FX5" s="59" t="str">
        <f ca="1"/>
        <v/>
      </c>
      <c r="FY5" s="59" t="str">
        <f ca="1"/>
        <v/>
      </c>
      <c r="FZ5" s="59" t="str">
        <f ca="1"/>
        <v/>
      </c>
      <c r="GA5" s="59" t="str">
        <f ca="1"/>
        <v/>
      </c>
      <c r="GB5" s="59" t="str">
        <f ca="1"/>
        <v/>
      </c>
      <c r="GC5" s="59" t="str">
        <f ca="1"/>
        <v/>
      </c>
      <c r="GD5" s="59" t="str">
        <f ca="1"/>
        <v/>
      </c>
      <c r="GE5" s="59" t="str">
        <f ca="1"/>
        <v/>
      </c>
      <c r="GF5" s="59"/>
      <c r="GG5" s="59"/>
      <c r="GH5" s="59"/>
      <c r="GI5" s="59"/>
      <c r="GJ5" s="59"/>
      <c r="GK5" s="59"/>
      <c r="GL5" s="59"/>
      <c r="GM5" s="59"/>
      <c r="GN5" s="59"/>
      <c r="GO5" s="59"/>
      <c r="GP5" s="59"/>
      <c r="GQ5" s="59"/>
      <c r="GR5" s="59"/>
      <c r="GS5" s="59"/>
      <c r="GT5" s="59"/>
      <c r="GU5" s="59"/>
      <c r="GV5" s="59"/>
      <c r="GW5" s="59"/>
      <c r="GX5" s="59"/>
      <c r="GY5" s="59"/>
      <c r="GZ5" s="59"/>
      <c r="HA5" s="59"/>
      <c r="HB5" s="59"/>
      <c r="HC5" s="59"/>
      <c r="HD5" s="59"/>
      <c r="HE5" s="59"/>
      <c r="HF5" s="59"/>
      <c r="HG5" s="59"/>
      <c r="HH5" s="59"/>
      <c r="HI5" s="59"/>
      <c r="HJ5" s="59"/>
      <c r="HK5" s="59"/>
      <c r="HL5" s="59"/>
      <c r="HM5" s="59"/>
      <c r="HN5" s="59"/>
      <c r="HO5" s="59"/>
      <c r="HP5" s="59"/>
      <c r="HQ5" s="59"/>
      <c r="HR5" s="59"/>
      <c r="HS5" s="59"/>
      <c r="HT5" s="59"/>
      <c r="HU5" s="59"/>
      <c r="HV5" s="59"/>
      <c r="HW5" s="59"/>
      <c r="HX5" s="59"/>
      <c r="HY5" s="59"/>
      <c r="HZ5" s="59"/>
      <c r="IA5" s="59"/>
      <c r="IB5" s="59"/>
      <c r="IC5" s="59"/>
      <c r="ID5" s="59"/>
      <c r="IE5" s="59"/>
      <c r="IF5" s="59"/>
      <c r="IG5" s="59"/>
      <c r="IH5" s="59"/>
      <c r="II5" s="59"/>
      <c r="IJ5" s="59"/>
      <c r="IK5" s="59"/>
      <c r="IL5" s="59"/>
      <c r="IM5" s="59"/>
      <c r="IN5" s="59"/>
      <c r="IO5" s="59"/>
      <c r="IP5" s="59"/>
      <c r="IQ5" s="59"/>
      <c r="IR5" s="59"/>
      <c r="IS5" s="59"/>
      <c r="IT5" s="59"/>
      <c r="IU5" s="59"/>
      <c r="IV5" s="59"/>
      <c r="IW5" s="59"/>
      <c r="IX5" s="59"/>
      <c r="IY5" s="59"/>
      <c r="IZ5" s="59"/>
      <c r="JA5" s="59"/>
      <c r="JB5" s="59"/>
      <c r="JC5" s="59"/>
      <c r="JD5" s="59"/>
      <c r="JE5" s="59"/>
      <c r="JF5" s="59"/>
      <c r="JG5" s="59"/>
      <c r="JH5" s="59"/>
      <c r="JI5" s="59"/>
      <c r="JJ5" s="59"/>
      <c r="JK5" s="59"/>
      <c r="JL5" s="59"/>
      <c r="JM5" s="59"/>
      <c r="JN5" s="59"/>
      <c r="JO5" s="59"/>
      <c r="JP5" s="59"/>
      <c r="JQ5" s="59"/>
      <c r="JR5" s="59"/>
      <c r="JS5" s="59"/>
      <c r="JT5" s="59"/>
      <c r="JU5" s="59"/>
      <c r="JV5" s="59"/>
      <c r="JW5" s="59"/>
      <c r="JX5" s="59"/>
      <c r="JY5" s="59"/>
      <c r="JZ5" s="59"/>
      <c r="KA5" s="59"/>
      <c r="KB5" s="59"/>
      <c r="KC5" s="59"/>
      <c r="KD5" s="59"/>
      <c r="KE5" s="59"/>
      <c r="KF5" s="59"/>
      <c r="KG5" s="59"/>
      <c r="KH5" s="59"/>
      <c r="KI5" s="59"/>
      <c r="KJ5" s="59"/>
      <c r="KK5" s="59"/>
      <c r="KL5" s="59"/>
      <c r="KM5" s="59"/>
      <c r="KN5" s="59"/>
      <c r="KO5" s="59"/>
      <c r="KP5" s="59"/>
      <c r="KQ5" s="59"/>
      <c r="KR5" s="59"/>
      <c r="KS5" s="59"/>
      <c r="KT5" s="59"/>
      <c r="KU5" s="59"/>
      <c r="KV5" s="59"/>
      <c r="KW5" s="59"/>
      <c r="KX5" s="59"/>
      <c r="KY5" s="59"/>
      <c r="KZ5" s="59"/>
      <c r="LA5" s="59"/>
      <c r="LB5" s="59"/>
      <c r="LC5" s="59"/>
      <c r="LD5" s="59"/>
      <c r="LE5" s="59"/>
      <c r="LF5" s="59"/>
      <c r="LG5" s="59"/>
      <c r="LH5" s="59"/>
      <c r="LI5" s="59"/>
      <c r="LJ5" s="59"/>
      <c r="LK5" s="59"/>
      <c r="LL5" s="59"/>
      <c r="LM5" s="59"/>
      <c r="LN5" s="59"/>
      <c r="LO5" s="59"/>
      <c r="LP5" s="59"/>
      <c r="LQ5" s="59"/>
      <c r="LR5" s="59"/>
      <c r="LS5" s="59"/>
      <c r="LT5" s="59"/>
      <c r="LU5" s="59"/>
      <c r="LV5" s="59"/>
      <c r="LW5" s="59"/>
      <c r="LX5" s="59"/>
      <c r="LY5" s="59"/>
      <c r="LZ5" s="59"/>
      <c r="MA5" s="59"/>
      <c r="MB5" s="59"/>
      <c r="MC5" s="59"/>
      <c r="MD5" s="59"/>
      <c r="ME5" s="59"/>
      <c r="MF5" s="59"/>
      <c r="MG5" s="59"/>
      <c r="MH5" s="59"/>
      <c r="MI5" s="59"/>
      <c r="MJ5" s="59"/>
      <c r="MK5" s="59"/>
      <c r="ML5" s="59"/>
      <c r="MM5" s="59"/>
      <c r="MN5" s="59"/>
      <c r="MO5" s="59"/>
      <c r="MP5" s="59"/>
      <c r="MQ5" s="59"/>
      <c r="MR5" s="59"/>
      <c r="MS5" s="59"/>
      <c r="MT5" s="59"/>
      <c r="MU5" s="59"/>
      <c r="MV5" s="59"/>
      <c r="MW5" s="59"/>
      <c r="MX5" s="59"/>
      <c r="MY5" s="59"/>
      <c r="MZ5" s="59"/>
      <c r="NA5" s="59"/>
      <c r="NB5" s="59"/>
      <c r="NC5" s="59"/>
      <c r="ND5" s="59"/>
      <c r="NE5" s="59"/>
      <c r="NF5" s="59"/>
      <c r="NG5" s="59"/>
      <c r="NH5" s="59"/>
      <c r="NI5" s="59"/>
      <c r="NJ5" s="59"/>
      <c r="NK5" s="59"/>
      <c r="NL5" s="59"/>
      <c r="NM5" s="59"/>
      <c r="NN5" s="59"/>
      <c r="NO5" s="59"/>
      <c r="NP5" s="59"/>
      <c r="NQ5" s="59"/>
      <c r="NR5" s="59"/>
      <c r="NS5" s="59"/>
      <c r="NT5" s="59"/>
      <c r="NU5" s="59"/>
      <c r="NV5" s="59"/>
      <c r="NW5" s="59"/>
      <c r="NX5" s="59"/>
      <c r="NY5" s="59"/>
      <c r="NZ5" s="59"/>
    </row>
    <row r="6" spans="2:390">
      <c r="B6" s="70" t="s">
        <v>147</v>
      </c>
      <c r="C6" s="131" t="s">
        <v>5181</v>
      </c>
      <c r="D6" s="130" t="s">
        <v>5167</v>
      </c>
      <c r="E6" s="225"/>
      <c r="F6" s="59" cm="1">
        <f t="array" aca="1" ref="F6:GE6" ca="1">IF(ISNUMBER($F$4),_xlfn.LET(_xlpm.h,'日別処理件数（積み上げ）'!$A$4:$ALL$4,_xlpm.k,MATCH(1,('日別処理件数（積み上げ）'!$B$5:$B$400="給与口座")*('日別処理件数（積み上げ）'!$C$5:$C$400="ＳＶ承認"),0),IFERROR(_xlfn.LET(_xlpm.row,INDEX('日別処理件数（積み上げ）'!$A$5:$ALL$400,_xlpm.k,0),_xlfn.XLOOKUP(_xlfn.ANCHORARRAY($F$4),_xlpm.h,IF(ISNUMBER(_xlpm.row),_xlpm.row,""),"")),"")),"")</f>
        <v>28</v>
      </c>
      <c r="G6" s="59">
        <f ca="1"/>
        <v>5</v>
      </c>
      <c r="H6" s="59">
        <f ca="1"/>
        <v>0</v>
      </c>
      <c r="I6" s="59">
        <f ca="1"/>
        <v>0</v>
      </c>
      <c r="J6" s="59">
        <f ca="1"/>
        <v>3</v>
      </c>
      <c r="K6" s="59">
        <f ca="1"/>
        <v>0</v>
      </c>
      <c r="L6" s="59" t="str">
        <f ca="1"/>
        <v/>
      </c>
      <c r="M6" s="59" t="str">
        <f ca="1"/>
        <v/>
      </c>
      <c r="N6" s="59" t="str">
        <f ca="1"/>
        <v/>
      </c>
      <c r="O6" s="59" t="str">
        <f ca="1"/>
        <v/>
      </c>
      <c r="P6" s="59" t="str">
        <f ca="1"/>
        <v/>
      </c>
      <c r="Q6" s="59" t="str">
        <f ca="1"/>
        <v/>
      </c>
      <c r="R6" s="59" t="str">
        <f ca="1"/>
        <v/>
      </c>
      <c r="S6" s="59" t="str">
        <f ca="1"/>
        <v/>
      </c>
      <c r="T6" s="59" t="str">
        <f ca="1"/>
        <v/>
      </c>
      <c r="U6" s="59" t="str">
        <f ca="1"/>
        <v/>
      </c>
      <c r="V6" s="59" t="str">
        <f ca="1"/>
        <v/>
      </c>
      <c r="W6" s="59" t="str">
        <f ca="1"/>
        <v/>
      </c>
      <c r="X6" s="59" t="str">
        <f ca="1"/>
        <v/>
      </c>
      <c r="Y6" s="59" t="str">
        <f ca="1"/>
        <v/>
      </c>
      <c r="Z6" s="59" t="str">
        <f ca="1"/>
        <v/>
      </c>
      <c r="AA6" s="59" t="str">
        <f ca="1"/>
        <v/>
      </c>
      <c r="AB6" s="59" t="str">
        <f ca="1"/>
        <v/>
      </c>
      <c r="AC6" s="59" t="str">
        <f ca="1"/>
        <v/>
      </c>
      <c r="AD6" s="59" t="str">
        <f ca="1"/>
        <v/>
      </c>
      <c r="AE6" s="59" t="str">
        <f ca="1"/>
        <v/>
      </c>
      <c r="AF6" s="59" t="str">
        <f ca="1"/>
        <v/>
      </c>
      <c r="AG6" s="59" t="str">
        <f ca="1"/>
        <v/>
      </c>
      <c r="AH6" s="59" t="str">
        <f ca="1"/>
        <v/>
      </c>
      <c r="AI6" s="59" t="str">
        <f ca="1"/>
        <v/>
      </c>
      <c r="AJ6" s="59" t="str">
        <f ca="1"/>
        <v/>
      </c>
      <c r="AK6" s="59" t="str">
        <f ca="1"/>
        <v/>
      </c>
      <c r="AL6" s="59" t="str">
        <f ca="1"/>
        <v/>
      </c>
      <c r="AM6" s="59" t="str">
        <f ca="1"/>
        <v/>
      </c>
      <c r="AN6" s="59" t="str">
        <f ca="1"/>
        <v/>
      </c>
      <c r="AO6" s="59" t="str">
        <f ca="1"/>
        <v/>
      </c>
      <c r="AP6" s="59" t="str">
        <f ca="1"/>
        <v/>
      </c>
      <c r="AQ6" s="59" t="str">
        <f ca="1"/>
        <v/>
      </c>
      <c r="AR6" s="59" t="str">
        <f ca="1"/>
        <v/>
      </c>
      <c r="AS6" s="59" t="str">
        <f ca="1"/>
        <v/>
      </c>
      <c r="AT6" s="59" t="str">
        <f ca="1"/>
        <v/>
      </c>
      <c r="AU6" s="59" t="str">
        <f ca="1"/>
        <v/>
      </c>
      <c r="AV6" s="59" t="str">
        <f ca="1"/>
        <v/>
      </c>
      <c r="AW6" s="59" t="str">
        <f ca="1"/>
        <v/>
      </c>
      <c r="AX6" s="59" t="str">
        <f ca="1"/>
        <v/>
      </c>
      <c r="AY6" s="59" t="str">
        <f ca="1"/>
        <v/>
      </c>
      <c r="AZ6" s="59" t="str">
        <f ca="1"/>
        <v/>
      </c>
      <c r="BA6" s="59" t="str">
        <f ca="1"/>
        <v/>
      </c>
      <c r="BB6" s="59" t="str">
        <f ca="1"/>
        <v/>
      </c>
      <c r="BC6" s="59" t="str">
        <f ca="1"/>
        <v/>
      </c>
      <c r="BD6" s="59" t="str">
        <f ca="1"/>
        <v/>
      </c>
      <c r="BE6" s="59" t="str">
        <f ca="1"/>
        <v/>
      </c>
      <c r="BF6" s="59" t="str">
        <f ca="1"/>
        <v/>
      </c>
      <c r="BG6" s="59" t="str">
        <f ca="1"/>
        <v/>
      </c>
      <c r="BH6" s="59" t="str">
        <f ca="1"/>
        <v/>
      </c>
      <c r="BI6" s="59" t="str">
        <f ca="1"/>
        <v/>
      </c>
      <c r="BJ6" s="59" t="str">
        <f ca="1"/>
        <v/>
      </c>
      <c r="BK6" s="59" t="str">
        <f ca="1"/>
        <v/>
      </c>
      <c r="BL6" s="59" t="str">
        <f ca="1"/>
        <v/>
      </c>
      <c r="BM6" s="59" t="str">
        <f ca="1"/>
        <v/>
      </c>
      <c r="BN6" s="59" t="str">
        <f ca="1"/>
        <v/>
      </c>
      <c r="BO6" s="59" t="str">
        <f ca="1"/>
        <v/>
      </c>
      <c r="BP6" s="59" t="str">
        <f ca="1"/>
        <v/>
      </c>
      <c r="BQ6" s="59" t="str">
        <f ca="1"/>
        <v/>
      </c>
      <c r="BR6" s="59" t="str">
        <f ca="1"/>
        <v/>
      </c>
      <c r="BS6" s="59" t="str">
        <f ca="1"/>
        <v/>
      </c>
      <c r="BT6" s="59" t="str">
        <f ca="1"/>
        <v/>
      </c>
      <c r="BU6" s="59" t="str">
        <f ca="1"/>
        <v/>
      </c>
      <c r="BV6" s="59" t="str">
        <f ca="1"/>
        <v/>
      </c>
      <c r="BW6" s="59" t="str">
        <f ca="1"/>
        <v/>
      </c>
      <c r="BX6" s="59" t="str">
        <f ca="1"/>
        <v/>
      </c>
      <c r="BY6" s="59" t="str">
        <f ca="1"/>
        <v/>
      </c>
      <c r="BZ6" s="59" t="str">
        <f ca="1"/>
        <v/>
      </c>
      <c r="CA6" s="59" t="str">
        <f ca="1"/>
        <v/>
      </c>
      <c r="CB6" s="59" t="str">
        <f ca="1"/>
        <v/>
      </c>
      <c r="CC6" s="59" t="str">
        <f ca="1"/>
        <v/>
      </c>
      <c r="CD6" s="59" t="str">
        <f ca="1"/>
        <v/>
      </c>
      <c r="CE6" s="59" t="str">
        <f ca="1"/>
        <v/>
      </c>
      <c r="CF6" s="59" t="str">
        <f ca="1"/>
        <v/>
      </c>
      <c r="CG6" s="59" t="str">
        <f ca="1"/>
        <v/>
      </c>
      <c r="CH6" s="59" t="str">
        <f ca="1"/>
        <v/>
      </c>
      <c r="CI6" s="59" t="str">
        <f ca="1"/>
        <v/>
      </c>
      <c r="CJ6" s="59" t="str">
        <f ca="1"/>
        <v/>
      </c>
      <c r="CK6" s="59" t="str">
        <f ca="1"/>
        <v/>
      </c>
      <c r="CL6" s="59" t="str">
        <f ca="1"/>
        <v/>
      </c>
      <c r="CM6" s="59" t="str">
        <f ca="1"/>
        <v/>
      </c>
      <c r="CN6" s="59" t="str">
        <f ca="1"/>
        <v/>
      </c>
      <c r="CO6" s="59" t="str">
        <f ca="1"/>
        <v/>
      </c>
      <c r="CP6" s="59" t="str">
        <f ca="1"/>
        <v/>
      </c>
      <c r="CQ6" s="59" t="str">
        <f ca="1"/>
        <v/>
      </c>
      <c r="CR6" s="59" t="str">
        <f ca="1"/>
        <v/>
      </c>
      <c r="CS6" s="59" t="str">
        <f ca="1"/>
        <v/>
      </c>
      <c r="CT6" s="59" t="str">
        <f ca="1"/>
        <v/>
      </c>
      <c r="CU6" s="59" t="str">
        <f ca="1"/>
        <v/>
      </c>
      <c r="CV6" s="59" t="str">
        <f ca="1"/>
        <v/>
      </c>
      <c r="CW6" s="59" t="str">
        <f ca="1"/>
        <v/>
      </c>
      <c r="CX6" s="59" t="str">
        <f ca="1"/>
        <v/>
      </c>
      <c r="CY6" s="59" t="str">
        <f ca="1"/>
        <v/>
      </c>
      <c r="CZ6" s="59" t="str">
        <f ca="1"/>
        <v/>
      </c>
      <c r="DA6" s="59" t="str">
        <f ca="1"/>
        <v/>
      </c>
      <c r="DB6" s="59" t="str">
        <f ca="1"/>
        <v/>
      </c>
      <c r="DC6" s="59" t="str">
        <f ca="1"/>
        <v/>
      </c>
      <c r="DD6" s="59" t="str">
        <f ca="1"/>
        <v/>
      </c>
      <c r="DE6" s="59" t="str">
        <f ca="1"/>
        <v/>
      </c>
      <c r="DF6" s="59" t="str">
        <f ca="1"/>
        <v/>
      </c>
      <c r="DG6" s="59" t="str">
        <f ca="1"/>
        <v/>
      </c>
      <c r="DH6" s="59" t="str">
        <f ca="1"/>
        <v/>
      </c>
      <c r="DI6" s="59" t="str">
        <f ca="1"/>
        <v/>
      </c>
      <c r="DJ6" s="59" t="str">
        <f ca="1"/>
        <v/>
      </c>
      <c r="DK6" s="59" t="str">
        <f ca="1"/>
        <v/>
      </c>
      <c r="DL6" s="59" t="str">
        <f ca="1"/>
        <v/>
      </c>
      <c r="DM6" s="59" t="str">
        <f ca="1"/>
        <v/>
      </c>
      <c r="DN6" s="59" t="str">
        <f ca="1"/>
        <v/>
      </c>
      <c r="DO6" s="59" t="str">
        <f ca="1"/>
        <v/>
      </c>
      <c r="DP6" s="59" t="str">
        <f ca="1"/>
        <v/>
      </c>
      <c r="DQ6" s="59" t="str">
        <f ca="1"/>
        <v/>
      </c>
      <c r="DR6" s="59" t="str">
        <f ca="1"/>
        <v/>
      </c>
      <c r="DS6" s="59" t="str">
        <f ca="1"/>
        <v/>
      </c>
      <c r="DT6" s="59" t="str">
        <f ca="1"/>
        <v/>
      </c>
      <c r="DU6" s="59" t="str">
        <f ca="1"/>
        <v/>
      </c>
      <c r="DV6" s="59" t="str">
        <f ca="1"/>
        <v/>
      </c>
      <c r="DW6" s="59" t="str">
        <f ca="1"/>
        <v/>
      </c>
      <c r="DX6" s="59" t="str">
        <f ca="1"/>
        <v/>
      </c>
      <c r="DY6" s="59" t="str">
        <f ca="1"/>
        <v/>
      </c>
      <c r="DZ6" s="59" t="str">
        <f ca="1"/>
        <v/>
      </c>
      <c r="EA6" s="59" t="str">
        <f ca="1"/>
        <v/>
      </c>
      <c r="EB6" s="59" t="str">
        <f ca="1"/>
        <v/>
      </c>
      <c r="EC6" s="59" t="str">
        <f ca="1"/>
        <v/>
      </c>
      <c r="ED6" s="59" t="str">
        <f ca="1"/>
        <v/>
      </c>
      <c r="EE6" s="59" t="str">
        <f ca="1"/>
        <v/>
      </c>
      <c r="EF6" s="59" t="str">
        <f ca="1"/>
        <v/>
      </c>
      <c r="EG6" s="59" t="str">
        <f ca="1"/>
        <v/>
      </c>
      <c r="EH6" s="59" t="str">
        <f ca="1"/>
        <v/>
      </c>
      <c r="EI6" s="59" t="str">
        <f ca="1"/>
        <v/>
      </c>
      <c r="EJ6" s="59" t="str">
        <f ca="1"/>
        <v/>
      </c>
      <c r="EK6" s="59" t="str">
        <f ca="1"/>
        <v/>
      </c>
      <c r="EL6" s="59" t="str">
        <f ca="1"/>
        <v/>
      </c>
      <c r="EM6" s="59" t="str">
        <f ca="1"/>
        <v/>
      </c>
      <c r="EN6" s="59" t="str">
        <f ca="1"/>
        <v/>
      </c>
      <c r="EO6" s="59" t="str">
        <f ca="1"/>
        <v/>
      </c>
      <c r="EP6" s="59" t="str">
        <f ca="1"/>
        <v/>
      </c>
      <c r="EQ6" s="59" t="str">
        <f ca="1"/>
        <v/>
      </c>
      <c r="ER6" s="59" t="str">
        <f ca="1"/>
        <v/>
      </c>
      <c r="ES6" s="59" t="str">
        <f ca="1"/>
        <v/>
      </c>
      <c r="ET6" s="59" t="str">
        <f ca="1"/>
        <v/>
      </c>
      <c r="EU6" s="59" t="str">
        <f ca="1"/>
        <v/>
      </c>
      <c r="EV6" s="59" t="str">
        <f ca="1"/>
        <v/>
      </c>
      <c r="EW6" s="59" t="str">
        <f ca="1"/>
        <v/>
      </c>
      <c r="EX6" s="59" t="str">
        <f ca="1"/>
        <v/>
      </c>
      <c r="EY6" s="59" t="str">
        <f ca="1"/>
        <v/>
      </c>
      <c r="EZ6" s="59" t="str">
        <f ca="1"/>
        <v/>
      </c>
      <c r="FA6" s="59" t="str">
        <f ca="1"/>
        <v/>
      </c>
      <c r="FB6" s="59" t="str">
        <f ca="1"/>
        <v/>
      </c>
      <c r="FC6" s="59" t="str">
        <f ca="1"/>
        <v/>
      </c>
      <c r="FD6" s="59" t="str">
        <f ca="1"/>
        <v/>
      </c>
      <c r="FE6" s="59" t="str">
        <f ca="1"/>
        <v/>
      </c>
      <c r="FF6" s="59" t="str">
        <f ca="1"/>
        <v/>
      </c>
      <c r="FG6" s="59" t="str">
        <f ca="1"/>
        <v/>
      </c>
      <c r="FH6" s="59" t="str">
        <f ca="1"/>
        <v/>
      </c>
      <c r="FI6" s="59" t="str">
        <f ca="1"/>
        <v/>
      </c>
      <c r="FJ6" s="59" t="str">
        <f ca="1"/>
        <v/>
      </c>
      <c r="FK6" s="59" t="str">
        <f ca="1"/>
        <v/>
      </c>
      <c r="FL6" s="59" t="str">
        <f ca="1"/>
        <v/>
      </c>
      <c r="FM6" s="59" t="str">
        <f ca="1"/>
        <v/>
      </c>
      <c r="FN6" s="59" t="str">
        <f ca="1"/>
        <v/>
      </c>
      <c r="FO6" s="59" t="str">
        <f ca="1"/>
        <v/>
      </c>
      <c r="FP6" s="59" t="str">
        <f ca="1"/>
        <v/>
      </c>
      <c r="FQ6" s="59" t="str">
        <f ca="1"/>
        <v/>
      </c>
      <c r="FR6" s="59" t="str">
        <f ca="1"/>
        <v/>
      </c>
      <c r="FS6" s="59" t="str">
        <f ca="1"/>
        <v/>
      </c>
      <c r="FT6" s="59" t="str">
        <f ca="1"/>
        <v/>
      </c>
      <c r="FU6" s="59" t="str">
        <f ca="1"/>
        <v/>
      </c>
      <c r="FV6" s="59" t="str">
        <f ca="1"/>
        <v/>
      </c>
      <c r="FW6" s="59" t="str">
        <f ca="1"/>
        <v/>
      </c>
      <c r="FX6" s="59" t="str">
        <f ca="1"/>
        <v/>
      </c>
      <c r="FY6" s="59" t="str">
        <f ca="1"/>
        <v/>
      </c>
      <c r="FZ6" s="59" t="str">
        <f ca="1"/>
        <v/>
      </c>
      <c r="GA6" s="59" t="str">
        <f ca="1"/>
        <v/>
      </c>
      <c r="GB6" s="59" t="str">
        <f ca="1"/>
        <v/>
      </c>
      <c r="GC6" s="59" t="str">
        <f ca="1"/>
        <v/>
      </c>
      <c r="GD6" s="59" t="str">
        <f ca="1"/>
        <v/>
      </c>
      <c r="GE6" s="59" t="str">
        <f ca="1"/>
        <v/>
      </c>
      <c r="GF6" s="59"/>
      <c r="GG6" s="59"/>
      <c r="GH6" s="59"/>
      <c r="GI6" s="59"/>
      <c r="GJ6" s="59"/>
      <c r="GK6" s="59"/>
      <c r="GL6" s="59"/>
      <c r="GM6" s="59"/>
      <c r="GN6" s="59"/>
      <c r="GO6" s="59"/>
      <c r="GP6" s="59"/>
      <c r="GQ6" s="59"/>
      <c r="GR6" s="59"/>
      <c r="GS6" s="59"/>
      <c r="GT6" s="59"/>
      <c r="GU6" s="59"/>
      <c r="GV6" s="59"/>
      <c r="GW6" s="59"/>
      <c r="GX6" s="59"/>
      <c r="GY6" s="59"/>
      <c r="GZ6" s="59"/>
      <c r="HA6" s="59"/>
      <c r="HB6" s="59"/>
      <c r="HC6" s="59"/>
      <c r="HD6" s="59"/>
      <c r="HE6" s="59"/>
      <c r="HF6" s="59"/>
      <c r="HG6" s="59"/>
      <c r="HH6" s="59"/>
      <c r="HI6" s="59"/>
      <c r="HJ6" s="59"/>
      <c r="HK6" s="59"/>
      <c r="HL6" s="59"/>
      <c r="HM6" s="59"/>
      <c r="HN6" s="59"/>
      <c r="HO6" s="59"/>
      <c r="HP6" s="59"/>
      <c r="HQ6" s="59"/>
      <c r="HR6" s="59"/>
      <c r="HS6" s="59"/>
      <c r="HT6" s="59"/>
      <c r="HU6" s="59"/>
      <c r="HV6" s="59"/>
      <c r="HW6" s="59"/>
      <c r="HX6" s="59"/>
      <c r="HY6" s="59"/>
      <c r="HZ6" s="59"/>
      <c r="IA6" s="59"/>
      <c r="IB6" s="59"/>
      <c r="IC6" s="59"/>
      <c r="ID6" s="59"/>
      <c r="IE6" s="59"/>
      <c r="IF6" s="59"/>
      <c r="IG6" s="59"/>
      <c r="IH6" s="59"/>
      <c r="II6" s="59"/>
      <c r="IJ6" s="59"/>
      <c r="IK6" s="59"/>
      <c r="IL6" s="59"/>
      <c r="IM6" s="59"/>
      <c r="IN6" s="59"/>
      <c r="IO6" s="59"/>
      <c r="IP6" s="59"/>
      <c r="IQ6" s="59"/>
      <c r="IR6" s="59"/>
      <c r="IS6" s="59"/>
      <c r="IT6" s="59"/>
      <c r="IU6" s="59"/>
      <c r="IV6" s="59"/>
      <c r="IW6" s="59"/>
      <c r="IX6" s="59"/>
      <c r="IY6" s="59"/>
      <c r="IZ6" s="59"/>
      <c r="JA6" s="59"/>
      <c r="JB6" s="59"/>
      <c r="JC6" s="59"/>
      <c r="JD6" s="59"/>
      <c r="JE6" s="59"/>
      <c r="JF6" s="59"/>
      <c r="JG6" s="59"/>
      <c r="JH6" s="59"/>
      <c r="JI6" s="59"/>
      <c r="JJ6" s="59"/>
      <c r="JK6" s="59"/>
      <c r="JL6" s="59"/>
      <c r="JM6" s="59"/>
      <c r="JN6" s="59"/>
      <c r="JO6" s="59"/>
      <c r="JP6" s="59"/>
      <c r="JQ6" s="59"/>
      <c r="JR6" s="59"/>
      <c r="JS6" s="59"/>
      <c r="JT6" s="59"/>
      <c r="JU6" s="59"/>
      <c r="JV6" s="59"/>
      <c r="JW6" s="59"/>
      <c r="JX6" s="59"/>
      <c r="JY6" s="59"/>
      <c r="JZ6" s="59"/>
      <c r="KA6" s="59"/>
      <c r="KB6" s="59"/>
      <c r="KC6" s="59"/>
      <c r="KD6" s="59"/>
      <c r="KE6" s="59"/>
      <c r="KF6" s="59"/>
      <c r="KG6" s="59"/>
      <c r="KH6" s="59"/>
      <c r="KI6" s="59"/>
      <c r="KJ6" s="59"/>
      <c r="KK6" s="59"/>
      <c r="KL6" s="59"/>
      <c r="KM6" s="59"/>
      <c r="KN6" s="59"/>
      <c r="KO6" s="59"/>
      <c r="KP6" s="59"/>
      <c r="KQ6" s="59"/>
      <c r="KR6" s="59"/>
      <c r="KS6" s="59"/>
      <c r="KT6" s="59"/>
      <c r="KU6" s="59"/>
      <c r="KV6" s="59"/>
      <c r="KW6" s="59"/>
      <c r="KX6" s="59"/>
      <c r="KY6" s="59"/>
      <c r="KZ6" s="59"/>
      <c r="LA6" s="59"/>
      <c r="LB6" s="59"/>
      <c r="LC6" s="59"/>
      <c r="LD6" s="59"/>
      <c r="LE6" s="59"/>
      <c r="LF6" s="59"/>
      <c r="LG6" s="59"/>
      <c r="LH6" s="59"/>
      <c r="LI6" s="59"/>
      <c r="LJ6" s="59"/>
      <c r="LK6" s="59"/>
      <c r="LL6" s="59"/>
      <c r="LM6" s="59"/>
      <c r="LN6" s="59"/>
      <c r="LO6" s="59"/>
      <c r="LP6" s="59"/>
      <c r="LQ6" s="59"/>
      <c r="LR6" s="59"/>
      <c r="LS6" s="59"/>
      <c r="LT6" s="59"/>
      <c r="LU6" s="59"/>
      <c r="LV6" s="59"/>
      <c r="LW6" s="59"/>
      <c r="LX6" s="59"/>
      <c r="LY6" s="59"/>
      <c r="LZ6" s="59"/>
      <c r="MA6" s="59"/>
      <c r="MB6" s="59"/>
      <c r="MC6" s="59"/>
      <c r="MD6" s="59"/>
      <c r="ME6" s="59"/>
      <c r="MF6" s="59"/>
      <c r="MG6" s="59"/>
      <c r="MH6" s="59"/>
      <c r="MI6" s="59"/>
      <c r="MJ6" s="59"/>
      <c r="MK6" s="59"/>
      <c r="ML6" s="59"/>
      <c r="MM6" s="59"/>
      <c r="MN6" s="59"/>
      <c r="MO6" s="59"/>
      <c r="MP6" s="59"/>
      <c r="MQ6" s="59"/>
      <c r="MR6" s="59"/>
      <c r="MS6" s="59"/>
      <c r="MT6" s="59"/>
      <c r="MU6" s="59"/>
      <c r="MV6" s="59"/>
      <c r="MW6" s="59"/>
      <c r="MX6" s="59"/>
      <c r="MY6" s="59"/>
      <c r="MZ6" s="59"/>
      <c r="NA6" s="59"/>
      <c r="NB6" s="59"/>
      <c r="NC6" s="59"/>
      <c r="ND6" s="59"/>
      <c r="NE6" s="59"/>
      <c r="NF6" s="59"/>
      <c r="NG6" s="59"/>
      <c r="NH6" s="59"/>
      <c r="NI6" s="59"/>
      <c r="NJ6" s="59"/>
      <c r="NK6" s="59"/>
      <c r="NL6" s="59"/>
      <c r="NM6" s="59"/>
      <c r="NN6" s="59"/>
      <c r="NO6" s="59"/>
      <c r="NP6" s="59"/>
      <c r="NQ6" s="59"/>
      <c r="NR6" s="59"/>
      <c r="NS6" s="59"/>
      <c r="NT6" s="59"/>
      <c r="NU6" s="59"/>
      <c r="NV6" s="59"/>
      <c r="NW6" s="59"/>
      <c r="NX6" s="59"/>
      <c r="NY6" s="59"/>
      <c r="NZ6" s="59"/>
    </row>
    <row r="7" spans="2:390" ht="15" thickBot="1">
      <c r="B7" s="73" t="s">
        <v>147</v>
      </c>
      <c r="C7" s="137" t="s">
        <v>5181</v>
      </c>
      <c r="D7" s="138" t="s">
        <v>5171</v>
      </c>
      <c r="E7" s="225"/>
      <c r="F7" s="125" t="str" cm="1">
        <f t="array" aca="1" ref="F7:GE7" ca="1">IF(ISNUMBER($F$4),_xlfn.LET(_xlpm.h,'現在の状況（積み上げ）'!$A$4:$ALL$4,_xlpm.v,'現在の状況（積み上げ）'!$A$5:$ALL$400,_xlpm.colb,'現在の状況（積み上げ）'!$B$5:$B$400,_xlpm.colc,'現在の状況（積み上げ）'!$C$5:$C$400,_xlpm.idx_a,MATCH(1,(_xlpm.colb="給与口座")*(_xlpm.colc="最古"),0),_xlpm.idx_b,MATCH(1,(_xlpm.colb="給与口座")*(_xlpm.colc="最古"),0),_xlpm.raw_a,IFERROR(INDEX(_xlpm.v,_xlpm.idx_a,0),""),_xlpm.raw_b,IFERROR(INDEX(_xlpm.v,_xlpm.idx_b,0),""),_xlpm.row_a,IF(ISNUMBER(_xlpm.raw_a),IF(_xlpm.raw_a&gt;0,_xlpm.raw_a,""),""),_xlpm.row_b,IF(ISNUMBER(_xlpm.raw_b),IF(_xlpm.raw_b&gt;0,_xlpm.raw_b,""),""),_xlpm.m,IF(ISNUMBER(_xlpm.row_a),IF(ISNUMBER(_xlpm.row_b),IF(_xlpm.row_a&lt;_xlpm.row_b,_xlpm.row_a,_xlpm.row_b),_xlpm.row_a),IF(ISNUMBER(_xlpm.row_b),_xlpm.row_b,"")),IFERROR(_xlfn.XLOOKUP(_xlfn.ANCHORARRAY($F$4),_xlpm.h,_xlpm.m,""),"")),"")</f>
        <v/>
      </c>
      <c r="G7" s="125" t="str">
        <f ca="1"/>
        <v/>
      </c>
      <c r="H7" s="125" t="str">
        <f ca="1"/>
        <v/>
      </c>
      <c r="I7" s="125" t="str">
        <f ca="1"/>
        <v/>
      </c>
      <c r="J7" s="125" t="str">
        <f ca="1"/>
        <v/>
      </c>
      <c r="K7" s="125" t="str">
        <f ca="1"/>
        <v/>
      </c>
      <c r="L7" s="125" t="str">
        <f ca="1"/>
        <v/>
      </c>
      <c r="M7" s="125" t="str">
        <f ca="1"/>
        <v/>
      </c>
      <c r="N7" s="125" t="str">
        <f ca="1"/>
        <v/>
      </c>
      <c r="O7" s="125" t="str">
        <f ca="1"/>
        <v/>
      </c>
      <c r="P7" s="125" t="str">
        <f ca="1"/>
        <v/>
      </c>
      <c r="Q7" s="125" t="str">
        <f ca="1"/>
        <v/>
      </c>
      <c r="R7" s="125" t="str">
        <f ca="1"/>
        <v/>
      </c>
      <c r="S7" s="125">
        <f ca="1"/>
        <v>46120</v>
      </c>
      <c r="T7" s="125" t="str">
        <f ca="1"/>
        <v/>
      </c>
      <c r="U7" s="125" t="str">
        <f ca="1"/>
        <v/>
      </c>
      <c r="V7" s="125" t="str">
        <f ca="1"/>
        <v/>
      </c>
      <c r="W7" s="125" t="str">
        <f ca="1"/>
        <v/>
      </c>
      <c r="X7" s="125" t="str">
        <f ca="1"/>
        <v/>
      </c>
      <c r="Y7" s="125" t="str">
        <f ca="1"/>
        <v/>
      </c>
      <c r="Z7" s="125" t="str">
        <f ca="1"/>
        <v/>
      </c>
      <c r="AA7" s="125" t="str">
        <f ca="1"/>
        <v/>
      </c>
      <c r="AB7" s="125" t="str">
        <f ca="1"/>
        <v/>
      </c>
      <c r="AC7" s="125" t="str">
        <f ca="1"/>
        <v/>
      </c>
      <c r="AD7" s="125" t="str">
        <f ca="1"/>
        <v/>
      </c>
      <c r="AE7" s="125" t="str">
        <f ca="1"/>
        <v/>
      </c>
      <c r="AF7" s="125" t="str">
        <f ca="1"/>
        <v/>
      </c>
      <c r="AG7" s="125" t="str">
        <f ca="1"/>
        <v/>
      </c>
      <c r="AH7" s="125" t="str">
        <f ca="1"/>
        <v/>
      </c>
      <c r="AI7" s="125" t="str">
        <f ca="1"/>
        <v/>
      </c>
      <c r="AJ7" s="125" t="str">
        <f ca="1"/>
        <v/>
      </c>
      <c r="AK7" s="125" t="str">
        <f ca="1"/>
        <v/>
      </c>
      <c r="AL7" s="125" t="str">
        <f ca="1"/>
        <v/>
      </c>
      <c r="AM7" s="125" t="str">
        <f ca="1"/>
        <v/>
      </c>
      <c r="AN7" s="125" t="str">
        <f ca="1"/>
        <v/>
      </c>
      <c r="AO7" s="125" t="str">
        <f ca="1"/>
        <v/>
      </c>
      <c r="AP7" s="125" t="str">
        <f ca="1"/>
        <v/>
      </c>
      <c r="AQ7" s="125" t="str">
        <f ca="1"/>
        <v/>
      </c>
      <c r="AR7" s="125" t="str">
        <f ca="1"/>
        <v/>
      </c>
      <c r="AS7" s="125" t="str">
        <f ca="1"/>
        <v/>
      </c>
      <c r="AT7" s="125" t="str">
        <f ca="1"/>
        <v/>
      </c>
      <c r="AU7" s="125" t="str">
        <f ca="1"/>
        <v/>
      </c>
      <c r="AV7" s="125" t="str">
        <f ca="1"/>
        <v/>
      </c>
      <c r="AW7" s="125" t="str">
        <f ca="1"/>
        <v/>
      </c>
      <c r="AX7" s="125" t="str">
        <f ca="1"/>
        <v/>
      </c>
      <c r="AY7" s="125" t="str">
        <f ca="1"/>
        <v/>
      </c>
      <c r="AZ7" s="125" t="str">
        <f ca="1"/>
        <v/>
      </c>
      <c r="BA7" s="125" t="str">
        <f ca="1"/>
        <v/>
      </c>
      <c r="BB7" s="125" t="str">
        <f ca="1"/>
        <v/>
      </c>
      <c r="BC7" s="125" t="str">
        <f ca="1"/>
        <v/>
      </c>
      <c r="BD7" s="125" t="str">
        <f ca="1"/>
        <v/>
      </c>
      <c r="BE7" s="125" t="str">
        <f ca="1"/>
        <v/>
      </c>
      <c r="BF7" s="125" t="str">
        <f ca="1"/>
        <v/>
      </c>
      <c r="BG7" s="125" t="str">
        <f ca="1"/>
        <v/>
      </c>
      <c r="BH7" s="125" t="str">
        <f ca="1"/>
        <v/>
      </c>
      <c r="BI7" s="125" t="str">
        <f ca="1"/>
        <v/>
      </c>
      <c r="BJ7" s="125" t="str">
        <f ca="1"/>
        <v/>
      </c>
      <c r="BK7" s="125" t="str">
        <f ca="1"/>
        <v/>
      </c>
      <c r="BL7" s="125" t="str">
        <f ca="1"/>
        <v/>
      </c>
      <c r="BM7" s="125" t="str">
        <f ca="1"/>
        <v/>
      </c>
      <c r="BN7" s="125" t="str">
        <f ca="1"/>
        <v/>
      </c>
      <c r="BO7" s="125" t="str">
        <f ca="1"/>
        <v/>
      </c>
      <c r="BP7" s="125" t="str">
        <f ca="1"/>
        <v/>
      </c>
      <c r="BQ7" s="125" t="str">
        <f ca="1"/>
        <v/>
      </c>
      <c r="BR7" s="125" t="str">
        <f ca="1"/>
        <v/>
      </c>
      <c r="BS7" s="125" t="str">
        <f ca="1"/>
        <v/>
      </c>
      <c r="BT7" s="125" t="str">
        <f ca="1"/>
        <v/>
      </c>
      <c r="BU7" s="125" t="str">
        <f ca="1"/>
        <v/>
      </c>
      <c r="BV7" s="125" t="str">
        <f ca="1"/>
        <v/>
      </c>
      <c r="BW7" s="125" t="str">
        <f ca="1"/>
        <v/>
      </c>
      <c r="BX7" s="125" t="str">
        <f ca="1"/>
        <v/>
      </c>
      <c r="BY7" s="125" t="str">
        <f ca="1"/>
        <v/>
      </c>
      <c r="BZ7" s="125" t="str">
        <f ca="1"/>
        <v/>
      </c>
      <c r="CA7" s="125" t="str">
        <f ca="1"/>
        <v/>
      </c>
      <c r="CB7" s="125" t="str">
        <f ca="1"/>
        <v/>
      </c>
      <c r="CC7" s="125" t="str">
        <f ca="1"/>
        <v/>
      </c>
      <c r="CD7" s="125" t="str">
        <f ca="1"/>
        <v/>
      </c>
      <c r="CE7" s="125" t="str">
        <f ca="1"/>
        <v/>
      </c>
      <c r="CF7" s="125" t="str">
        <f ca="1"/>
        <v/>
      </c>
      <c r="CG7" s="125" t="str">
        <f ca="1"/>
        <v/>
      </c>
      <c r="CH7" s="125" t="str">
        <f ca="1"/>
        <v/>
      </c>
      <c r="CI7" s="125" t="str">
        <f ca="1"/>
        <v/>
      </c>
      <c r="CJ7" s="125" t="str">
        <f ca="1"/>
        <v/>
      </c>
      <c r="CK7" s="125" t="str">
        <f ca="1"/>
        <v/>
      </c>
      <c r="CL7" s="125" t="str">
        <f ca="1"/>
        <v/>
      </c>
      <c r="CM7" s="125" t="str">
        <f ca="1"/>
        <v/>
      </c>
      <c r="CN7" s="125" t="str">
        <f ca="1"/>
        <v/>
      </c>
      <c r="CO7" s="125" t="str">
        <f ca="1"/>
        <v/>
      </c>
      <c r="CP7" s="125" t="str">
        <f ca="1"/>
        <v/>
      </c>
      <c r="CQ7" s="125" t="str">
        <f ca="1"/>
        <v/>
      </c>
      <c r="CR7" s="125" t="str">
        <f ca="1"/>
        <v/>
      </c>
      <c r="CS7" s="125" t="str">
        <f ca="1"/>
        <v/>
      </c>
      <c r="CT7" s="125" t="str">
        <f ca="1"/>
        <v/>
      </c>
      <c r="CU7" s="125" t="str">
        <f ca="1"/>
        <v/>
      </c>
      <c r="CV7" s="125" t="str">
        <f ca="1"/>
        <v/>
      </c>
      <c r="CW7" s="125" t="str">
        <f ca="1"/>
        <v/>
      </c>
      <c r="CX7" s="125" t="str">
        <f ca="1"/>
        <v/>
      </c>
      <c r="CY7" s="125" t="str">
        <f ca="1"/>
        <v/>
      </c>
      <c r="CZ7" s="125" t="str">
        <f ca="1"/>
        <v/>
      </c>
      <c r="DA7" s="125" t="str">
        <f ca="1"/>
        <v/>
      </c>
      <c r="DB7" s="125" t="str">
        <f ca="1"/>
        <v/>
      </c>
      <c r="DC7" s="125" t="str">
        <f ca="1"/>
        <v/>
      </c>
      <c r="DD7" s="125" t="str">
        <f ca="1"/>
        <v/>
      </c>
      <c r="DE7" s="125" t="str">
        <f ca="1"/>
        <v/>
      </c>
      <c r="DF7" s="125" t="str">
        <f ca="1"/>
        <v/>
      </c>
      <c r="DG7" s="125" t="str">
        <f ca="1"/>
        <v/>
      </c>
      <c r="DH7" s="125" t="str">
        <f ca="1"/>
        <v/>
      </c>
      <c r="DI7" s="125" t="str">
        <f ca="1"/>
        <v/>
      </c>
      <c r="DJ7" s="125" t="str">
        <f ca="1"/>
        <v/>
      </c>
      <c r="DK7" s="125" t="str">
        <f ca="1"/>
        <v/>
      </c>
      <c r="DL7" s="125" t="str">
        <f ca="1"/>
        <v/>
      </c>
      <c r="DM7" s="125" t="str">
        <f ca="1"/>
        <v/>
      </c>
      <c r="DN7" s="125" t="str">
        <f ca="1"/>
        <v/>
      </c>
      <c r="DO7" s="125" t="str">
        <f ca="1"/>
        <v/>
      </c>
      <c r="DP7" s="125" t="str">
        <f ca="1"/>
        <v/>
      </c>
      <c r="DQ7" s="125" t="str">
        <f ca="1"/>
        <v/>
      </c>
      <c r="DR7" s="125" t="str">
        <f ca="1"/>
        <v/>
      </c>
      <c r="DS7" s="125" t="str">
        <f ca="1"/>
        <v/>
      </c>
      <c r="DT7" s="125" t="str">
        <f ca="1"/>
        <v/>
      </c>
      <c r="DU7" s="125" t="str">
        <f ca="1"/>
        <v/>
      </c>
      <c r="DV7" s="125" t="str">
        <f ca="1"/>
        <v/>
      </c>
      <c r="DW7" s="125" t="str">
        <f ca="1"/>
        <v/>
      </c>
      <c r="DX7" s="125" t="str">
        <f ca="1"/>
        <v/>
      </c>
      <c r="DY7" s="125" t="str">
        <f ca="1"/>
        <v/>
      </c>
      <c r="DZ7" s="125" t="str">
        <f ca="1"/>
        <v/>
      </c>
      <c r="EA7" s="125" t="str">
        <f ca="1"/>
        <v/>
      </c>
      <c r="EB7" s="125" t="str">
        <f ca="1"/>
        <v/>
      </c>
      <c r="EC7" s="125" t="str">
        <f ca="1"/>
        <v/>
      </c>
      <c r="ED7" s="125" t="str">
        <f ca="1"/>
        <v/>
      </c>
      <c r="EE7" s="125" t="str">
        <f ca="1"/>
        <v/>
      </c>
      <c r="EF7" s="125" t="str">
        <f ca="1"/>
        <v/>
      </c>
      <c r="EG7" s="125" t="str">
        <f ca="1"/>
        <v/>
      </c>
      <c r="EH7" s="125" t="str">
        <f ca="1"/>
        <v/>
      </c>
      <c r="EI7" s="125" t="str">
        <f ca="1"/>
        <v/>
      </c>
      <c r="EJ7" s="125" t="str">
        <f ca="1"/>
        <v/>
      </c>
      <c r="EK7" s="125" t="str">
        <f ca="1"/>
        <v/>
      </c>
      <c r="EL7" s="125" t="str">
        <f ca="1"/>
        <v/>
      </c>
      <c r="EM7" s="125" t="str">
        <f ca="1"/>
        <v/>
      </c>
      <c r="EN7" s="125" t="str">
        <f ca="1"/>
        <v/>
      </c>
      <c r="EO7" s="125" t="str">
        <f ca="1"/>
        <v/>
      </c>
      <c r="EP7" s="125" t="str">
        <f ca="1"/>
        <v/>
      </c>
      <c r="EQ7" s="125" t="str">
        <f ca="1"/>
        <v/>
      </c>
      <c r="ER7" s="125" t="str">
        <f ca="1"/>
        <v/>
      </c>
      <c r="ES7" s="125" t="str">
        <f ca="1"/>
        <v/>
      </c>
      <c r="ET7" s="125" t="str">
        <f ca="1"/>
        <v/>
      </c>
      <c r="EU7" s="125" t="str">
        <f ca="1"/>
        <v/>
      </c>
      <c r="EV7" s="125" t="str">
        <f ca="1"/>
        <v/>
      </c>
      <c r="EW7" s="125" t="str">
        <f ca="1"/>
        <v/>
      </c>
      <c r="EX7" s="125" t="str">
        <f ca="1"/>
        <v/>
      </c>
      <c r="EY7" s="125" t="str">
        <f ca="1"/>
        <v/>
      </c>
      <c r="EZ7" s="125" t="str">
        <f ca="1"/>
        <v/>
      </c>
      <c r="FA7" s="125" t="str">
        <f ca="1"/>
        <v/>
      </c>
      <c r="FB7" s="125" t="str">
        <f ca="1"/>
        <v/>
      </c>
      <c r="FC7" s="125" t="str">
        <f ca="1"/>
        <v/>
      </c>
      <c r="FD7" s="125" t="str">
        <f ca="1"/>
        <v/>
      </c>
      <c r="FE7" s="125" t="str">
        <f ca="1"/>
        <v/>
      </c>
      <c r="FF7" s="125" t="str">
        <f ca="1"/>
        <v/>
      </c>
      <c r="FG7" s="125" t="str">
        <f ca="1"/>
        <v/>
      </c>
      <c r="FH7" s="125" t="str">
        <f ca="1"/>
        <v/>
      </c>
      <c r="FI7" s="125" t="str">
        <f ca="1"/>
        <v/>
      </c>
      <c r="FJ7" s="125" t="str">
        <f ca="1"/>
        <v/>
      </c>
      <c r="FK7" s="125" t="str">
        <f ca="1"/>
        <v/>
      </c>
      <c r="FL7" s="125" t="str">
        <f ca="1"/>
        <v/>
      </c>
      <c r="FM7" s="125" t="str">
        <f ca="1"/>
        <v/>
      </c>
      <c r="FN7" s="125" t="str">
        <f ca="1"/>
        <v/>
      </c>
      <c r="FO7" s="125" t="str">
        <f ca="1"/>
        <v/>
      </c>
      <c r="FP7" s="125" t="str">
        <f ca="1"/>
        <v/>
      </c>
      <c r="FQ7" s="125" t="str">
        <f ca="1"/>
        <v/>
      </c>
      <c r="FR7" s="125" t="str">
        <f ca="1"/>
        <v/>
      </c>
      <c r="FS7" s="125" t="str">
        <f ca="1"/>
        <v/>
      </c>
      <c r="FT7" s="125" t="str">
        <f ca="1"/>
        <v/>
      </c>
      <c r="FU7" s="125" t="str">
        <f ca="1"/>
        <v/>
      </c>
      <c r="FV7" s="125" t="str">
        <f ca="1"/>
        <v/>
      </c>
      <c r="FW7" s="125" t="str">
        <f ca="1"/>
        <v/>
      </c>
      <c r="FX7" s="125" t="str">
        <f ca="1"/>
        <v/>
      </c>
      <c r="FY7" s="125" t="str">
        <f ca="1"/>
        <v/>
      </c>
      <c r="FZ7" s="125" t="str">
        <f ca="1"/>
        <v/>
      </c>
      <c r="GA7" s="125" t="str">
        <f ca="1"/>
        <v/>
      </c>
      <c r="GB7" s="125" t="str">
        <f ca="1"/>
        <v/>
      </c>
      <c r="GC7" s="125" t="str">
        <f ca="1"/>
        <v/>
      </c>
      <c r="GD7" s="125" t="str">
        <f ca="1"/>
        <v/>
      </c>
      <c r="GE7" s="125" t="str">
        <f ca="1"/>
        <v/>
      </c>
      <c r="GF7" s="125"/>
      <c r="GG7" s="125"/>
      <c r="GH7" s="125"/>
      <c r="GI7" s="125"/>
      <c r="GJ7" s="125"/>
      <c r="GK7" s="125"/>
      <c r="GL7" s="125"/>
      <c r="GM7" s="125"/>
      <c r="GN7" s="125"/>
      <c r="GO7" s="125"/>
      <c r="GP7" s="125"/>
      <c r="GQ7" s="125"/>
      <c r="GR7" s="125"/>
      <c r="GS7" s="125"/>
      <c r="GT7" s="125"/>
      <c r="GU7" s="125"/>
      <c r="GV7" s="125"/>
      <c r="GW7" s="125"/>
      <c r="GX7" s="125"/>
      <c r="GY7" s="125"/>
      <c r="GZ7" s="125"/>
      <c r="HA7" s="125"/>
      <c r="HB7" s="125"/>
      <c r="HC7" s="125"/>
      <c r="HD7" s="125"/>
      <c r="HE7" s="125"/>
      <c r="HF7" s="125"/>
      <c r="HG7" s="125"/>
      <c r="HH7" s="125"/>
      <c r="HI7" s="125"/>
      <c r="HJ7" s="125"/>
      <c r="HK7" s="125"/>
      <c r="HL7" s="125"/>
      <c r="HM7" s="125"/>
      <c r="HN7" s="125"/>
      <c r="HO7" s="125"/>
      <c r="HP7" s="125"/>
      <c r="HQ7" s="125"/>
      <c r="HR7" s="125"/>
      <c r="HS7" s="125"/>
      <c r="HT7" s="125"/>
      <c r="HU7" s="125"/>
      <c r="HV7" s="125"/>
      <c r="HW7" s="125"/>
      <c r="HX7" s="125"/>
      <c r="HY7" s="125"/>
      <c r="HZ7" s="125"/>
      <c r="IA7" s="125"/>
      <c r="IB7" s="125"/>
      <c r="IC7" s="125"/>
      <c r="ID7" s="125"/>
      <c r="IE7" s="125"/>
      <c r="IF7" s="125"/>
      <c r="IG7" s="125"/>
      <c r="IH7" s="125"/>
      <c r="II7" s="125"/>
      <c r="IJ7" s="125"/>
      <c r="IK7" s="125"/>
      <c r="IL7" s="125"/>
      <c r="IM7" s="125"/>
      <c r="IN7" s="125"/>
      <c r="IO7" s="125"/>
      <c r="IP7" s="125"/>
      <c r="IQ7" s="125"/>
      <c r="IR7" s="125"/>
      <c r="IS7" s="125"/>
      <c r="IT7" s="125"/>
      <c r="IU7" s="125"/>
      <c r="IV7" s="125"/>
      <c r="IW7" s="125"/>
      <c r="IX7" s="125"/>
      <c r="IY7" s="125"/>
      <c r="IZ7" s="125"/>
      <c r="JA7" s="125"/>
      <c r="JB7" s="125"/>
      <c r="JC7" s="125"/>
      <c r="JD7" s="125"/>
      <c r="JE7" s="125"/>
      <c r="JF7" s="125"/>
      <c r="JG7" s="125"/>
      <c r="JH7" s="125"/>
      <c r="JI7" s="125"/>
      <c r="JJ7" s="125"/>
      <c r="JK7" s="125"/>
      <c r="JL7" s="125"/>
      <c r="JM7" s="125"/>
      <c r="JN7" s="125"/>
      <c r="JO7" s="125"/>
      <c r="JP7" s="125"/>
      <c r="JQ7" s="125"/>
      <c r="JR7" s="125"/>
      <c r="JS7" s="125"/>
      <c r="JT7" s="125"/>
      <c r="JU7" s="125"/>
      <c r="JV7" s="125"/>
      <c r="JW7" s="125"/>
      <c r="JX7" s="125"/>
      <c r="JY7" s="125"/>
      <c r="JZ7" s="125"/>
      <c r="KA7" s="125"/>
      <c r="KB7" s="125"/>
      <c r="KC7" s="125"/>
      <c r="KD7" s="125"/>
      <c r="KE7" s="125"/>
      <c r="KF7" s="125"/>
      <c r="KG7" s="125"/>
      <c r="KH7" s="125"/>
      <c r="KI7" s="125"/>
      <c r="KJ7" s="125"/>
      <c r="KK7" s="125"/>
      <c r="KL7" s="125"/>
      <c r="KM7" s="125"/>
      <c r="KN7" s="125"/>
      <c r="KO7" s="125"/>
      <c r="KP7" s="125"/>
      <c r="KQ7" s="125"/>
      <c r="KR7" s="125"/>
      <c r="KS7" s="125"/>
      <c r="KT7" s="125"/>
      <c r="KU7" s="125"/>
      <c r="KV7" s="125"/>
      <c r="KW7" s="125"/>
      <c r="KX7" s="125"/>
      <c r="KY7" s="125"/>
      <c r="KZ7" s="125"/>
      <c r="LA7" s="125"/>
      <c r="LB7" s="125"/>
      <c r="LC7" s="125"/>
      <c r="LD7" s="125"/>
      <c r="LE7" s="125"/>
      <c r="LF7" s="125"/>
      <c r="LG7" s="125"/>
      <c r="LH7" s="125"/>
      <c r="LI7" s="125"/>
      <c r="LJ7" s="125"/>
      <c r="LK7" s="125"/>
      <c r="LL7" s="125"/>
      <c r="LM7" s="125"/>
      <c r="LN7" s="125"/>
      <c r="LO7" s="125"/>
      <c r="LP7" s="125"/>
      <c r="LQ7" s="125"/>
      <c r="LR7" s="125"/>
      <c r="LS7" s="125"/>
      <c r="LT7" s="125"/>
      <c r="LU7" s="125"/>
      <c r="LV7" s="125"/>
      <c r="LW7" s="125"/>
      <c r="LX7" s="125"/>
      <c r="LY7" s="125"/>
      <c r="LZ7" s="125"/>
      <c r="MA7" s="125"/>
      <c r="MB7" s="125"/>
      <c r="MC7" s="125"/>
      <c r="MD7" s="125"/>
      <c r="ME7" s="125"/>
      <c r="MF7" s="125"/>
      <c r="MG7" s="125"/>
      <c r="MH7" s="125"/>
      <c r="MI7" s="125"/>
      <c r="MJ7" s="125"/>
      <c r="MK7" s="125"/>
      <c r="ML7" s="125"/>
      <c r="MM7" s="125"/>
      <c r="MN7" s="125"/>
      <c r="MO7" s="125"/>
      <c r="MP7" s="125"/>
      <c r="MQ7" s="125"/>
      <c r="MR7" s="125"/>
      <c r="MS7" s="125"/>
      <c r="MT7" s="125"/>
      <c r="MU7" s="125"/>
      <c r="MV7" s="125"/>
      <c r="MW7" s="125"/>
      <c r="MX7" s="125"/>
      <c r="MY7" s="125"/>
      <c r="MZ7" s="125"/>
      <c r="NA7" s="125"/>
      <c r="NB7" s="125"/>
      <c r="NC7" s="125"/>
      <c r="ND7" s="125"/>
      <c r="NE7" s="125"/>
      <c r="NF7" s="125"/>
      <c r="NG7" s="125"/>
      <c r="NH7" s="125"/>
      <c r="NI7" s="125"/>
      <c r="NJ7" s="125"/>
      <c r="NK7" s="125"/>
      <c r="NL7" s="125"/>
      <c r="NM7" s="125"/>
      <c r="NN7" s="125"/>
      <c r="NO7" s="125"/>
      <c r="NP7" s="125"/>
      <c r="NQ7" s="125"/>
      <c r="NR7" s="125"/>
      <c r="NS7" s="125"/>
      <c r="NT7" s="125"/>
      <c r="NU7" s="125"/>
      <c r="NV7" s="125"/>
      <c r="NW7" s="125"/>
      <c r="NX7" s="125"/>
      <c r="NY7" s="125"/>
      <c r="NZ7" s="125"/>
    </row>
    <row r="8" spans="2:390">
      <c r="B8" s="141" t="s">
        <v>147</v>
      </c>
      <c r="C8" s="139" t="s">
        <v>5182</v>
      </c>
      <c r="D8" s="140" t="s">
        <v>5174</v>
      </c>
      <c r="E8" s="225"/>
      <c r="F8" s="59" t="str" cm="1">
        <f t="array" aca="1" ref="F8:GE8" ca="1">IF(ISNUMBER($F$4),_xlfn.LET(_xlpm.d,_xlfn.ANCHORARRAY($F$4),_xlpm.x,_xlfn.XLOOKUP(DATE(YEAR(_xlpm.d)-1,MONTH(_xlpm.d),DAY(_xlpm.d)),'見込み申請（昨年実績）'!$C$4:$NZ$4,'見込み申請（昨年実績）'!$C$5:$NZ$5,""),IF(ISNUMBER(_xlpm.x),_xlpm.x,"")),"")</f>
        <v/>
      </c>
      <c r="G8" s="59" t="str">
        <f ca="1"/>
        <v/>
      </c>
      <c r="H8" s="59" t="str">
        <f ca="1"/>
        <v/>
      </c>
      <c r="I8" s="59" t="str">
        <f ca="1"/>
        <v/>
      </c>
      <c r="J8" s="59" t="str">
        <f ca="1"/>
        <v/>
      </c>
      <c r="K8" s="59" t="str">
        <f ca="1"/>
        <v/>
      </c>
      <c r="L8" s="59" t="str">
        <f ca="1"/>
        <v/>
      </c>
      <c r="M8" s="59" t="str">
        <f ca="1"/>
        <v/>
      </c>
      <c r="N8" s="59" t="str">
        <f ca="1"/>
        <v/>
      </c>
      <c r="O8" s="59" t="str">
        <f ca="1"/>
        <v/>
      </c>
      <c r="P8" s="59" t="str">
        <f ca="1"/>
        <v/>
      </c>
      <c r="Q8" s="59" t="str">
        <f ca="1"/>
        <v/>
      </c>
      <c r="R8" s="59" t="str">
        <f ca="1"/>
        <v/>
      </c>
      <c r="S8" s="59" t="str">
        <f ca="1"/>
        <v/>
      </c>
      <c r="T8" s="59">
        <f ca="1"/>
        <v>10</v>
      </c>
      <c r="U8" s="59">
        <f ca="1"/>
        <v>10</v>
      </c>
      <c r="V8" s="59">
        <f ca="1"/>
        <v>10</v>
      </c>
      <c r="W8" s="59" t="str">
        <f ca="1"/>
        <v/>
      </c>
      <c r="X8" s="59" t="str">
        <f ca="1"/>
        <v/>
      </c>
      <c r="Y8" s="59">
        <f ca="1"/>
        <v>10</v>
      </c>
      <c r="Z8" s="59">
        <f ca="1"/>
        <v>10</v>
      </c>
      <c r="AA8" s="59">
        <f ca="1"/>
        <v>10</v>
      </c>
      <c r="AB8" s="59">
        <f ca="1"/>
        <v>10</v>
      </c>
      <c r="AC8" s="59">
        <f ca="1"/>
        <v>10</v>
      </c>
      <c r="AD8" s="59" t="str">
        <f ca="1"/>
        <v/>
      </c>
      <c r="AE8" s="59" t="str">
        <f ca="1"/>
        <v/>
      </c>
      <c r="AF8" s="59">
        <f ca="1"/>
        <v>10</v>
      </c>
      <c r="AG8" s="59">
        <f ca="1"/>
        <v>10</v>
      </c>
      <c r="AH8" s="59">
        <f ca="1"/>
        <v>10</v>
      </c>
      <c r="AI8" s="59">
        <f ca="1"/>
        <v>10</v>
      </c>
      <c r="AJ8" s="59">
        <f ca="1"/>
        <v>10</v>
      </c>
      <c r="AK8" s="59" t="str">
        <f ca="1"/>
        <v/>
      </c>
      <c r="AL8" s="59" t="str">
        <f ca="1"/>
        <v/>
      </c>
      <c r="AM8" s="59" t="str">
        <f ca="1"/>
        <v/>
      </c>
      <c r="AN8" s="59">
        <f ca="1"/>
        <v>10</v>
      </c>
      <c r="AO8" s="59">
        <f ca="1"/>
        <v>10</v>
      </c>
      <c r="AP8" s="59">
        <f ca="1"/>
        <v>10</v>
      </c>
      <c r="AQ8" s="59">
        <f ca="1"/>
        <v>10</v>
      </c>
      <c r="AR8" s="59" t="str">
        <f ca="1"/>
        <v/>
      </c>
      <c r="AS8" s="59" t="str">
        <f ca="1"/>
        <v/>
      </c>
      <c r="AT8" s="59">
        <f ca="1"/>
        <v>10</v>
      </c>
      <c r="AU8" s="59">
        <f ca="1"/>
        <v>10</v>
      </c>
      <c r="AV8" s="59">
        <f ca="1"/>
        <v>10</v>
      </c>
      <c r="AW8" s="59">
        <f ca="1"/>
        <v>10</v>
      </c>
      <c r="AX8" s="59">
        <f ca="1"/>
        <v>10</v>
      </c>
      <c r="AY8" s="59" t="str">
        <f ca="1"/>
        <v/>
      </c>
      <c r="AZ8" s="59" t="str">
        <f ca="1"/>
        <v/>
      </c>
      <c r="BA8" s="59">
        <f ca="1"/>
        <v>10</v>
      </c>
      <c r="BB8" s="59">
        <f ca="1"/>
        <v>10</v>
      </c>
      <c r="BC8" s="59">
        <f ca="1"/>
        <v>10</v>
      </c>
      <c r="BD8" s="59">
        <f ca="1"/>
        <v>10</v>
      </c>
      <c r="BE8" s="59">
        <f ca="1"/>
        <v>10</v>
      </c>
      <c r="BF8" s="59" t="str">
        <f ca="1"/>
        <v/>
      </c>
      <c r="BG8" s="59" t="str">
        <f ca="1"/>
        <v/>
      </c>
      <c r="BH8" s="59" t="str">
        <f ca="1"/>
        <v/>
      </c>
      <c r="BI8" s="59">
        <f ca="1"/>
        <v>10</v>
      </c>
      <c r="BJ8" s="59">
        <f ca="1"/>
        <v>10</v>
      </c>
      <c r="BK8" s="59">
        <f ca="1"/>
        <v>10</v>
      </c>
      <c r="BL8" s="59">
        <f ca="1"/>
        <v>10</v>
      </c>
      <c r="BM8" s="59" t="str">
        <f ca="1"/>
        <v/>
      </c>
      <c r="BN8" s="59" t="str">
        <f ca="1"/>
        <v/>
      </c>
      <c r="BO8" s="59">
        <f ca="1"/>
        <v>10</v>
      </c>
      <c r="BP8" s="59">
        <f ca="1"/>
        <v>10</v>
      </c>
      <c r="BQ8" s="59">
        <f ca="1"/>
        <v>10</v>
      </c>
      <c r="BR8" s="59">
        <f ca="1"/>
        <v>10</v>
      </c>
      <c r="BS8" s="59">
        <f ca="1"/>
        <v>10</v>
      </c>
      <c r="BT8" s="59" t="str">
        <f ca="1"/>
        <v/>
      </c>
      <c r="BU8" s="59" t="str">
        <f ca="1"/>
        <v/>
      </c>
      <c r="BV8" s="59">
        <f ca="1"/>
        <v>10</v>
      </c>
      <c r="BW8" s="59">
        <f ca="1"/>
        <v>10</v>
      </c>
      <c r="BX8" s="59">
        <f ca="1"/>
        <v>10</v>
      </c>
      <c r="BY8" s="59">
        <f ca="1"/>
        <v>10</v>
      </c>
      <c r="BZ8" s="59">
        <f ca="1"/>
        <v>10</v>
      </c>
      <c r="CA8" s="59" t="str">
        <f ca="1"/>
        <v/>
      </c>
      <c r="CB8" s="59" t="str">
        <f ca="1"/>
        <v/>
      </c>
      <c r="CC8" s="59">
        <f ca="1"/>
        <v>10</v>
      </c>
      <c r="CD8" s="59">
        <f ca="1"/>
        <v>10</v>
      </c>
      <c r="CE8" s="59">
        <f ca="1"/>
        <v>10</v>
      </c>
      <c r="CF8" s="59">
        <f ca="1"/>
        <v>10</v>
      </c>
      <c r="CG8" s="59">
        <f ca="1"/>
        <v>10</v>
      </c>
      <c r="CH8" s="59" t="str">
        <f ca="1"/>
        <v/>
      </c>
      <c r="CI8" s="59" t="str">
        <f ca="1"/>
        <v/>
      </c>
      <c r="CJ8" s="59">
        <f ca="1"/>
        <v>10</v>
      </c>
      <c r="CK8" s="59">
        <f ca="1"/>
        <v>10</v>
      </c>
      <c r="CL8" s="59">
        <f ca="1"/>
        <v>10</v>
      </c>
      <c r="CM8" s="59">
        <f ca="1"/>
        <v>10</v>
      </c>
      <c r="CN8" s="59">
        <f ca="1"/>
        <v>10</v>
      </c>
      <c r="CO8" s="59" t="str">
        <f ca="1"/>
        <v/>
      </c>
      <c r="CP8" s="59" t="str">
        <f ca="1"/>
        <v/>
      </c>
      <c r="CQ8" s="59">
        <f ca="1"/>
        <v>10</v>
      </c>
      <c r="CR8" s="59">
        <f ca="1"/>
        <v>10</v>
      </c>
      <c r="CS8" s="59">
        <f ca="1"/>
        <v>10</v>
      </c>
      <c r="CT8" s="59" t="str">
        <f ca="1"/>
        <v/>
      </c>
      <c r="CU8" s="59">
        <f ca="1"/>
        <v>10</v>
      </c>
      <c r="CV8" s="59" t="str">
        <f ca="1"/>
        <v/>
      </c>
      <c r="CW8" s="59" t="str">
        <f ca="1"/>
        <v/>
      </c>
      <c r="CX8" s="59">
        <f ca="1"/>
        <v>10</v>
      </c>
      <c r="CY8" s="59">
        <f ca="1"/>
        <v>10</v>
      </c>
      <c r="CZ8" s="59">
        <f ca="1"/>
        <v>10</v>
      </c>
      <c r="DA8" s="59">
        <f ca="1"/>
        <v>10</v>
      </c>
      <c r="DB8" s="59">
        <f ca="1"/>
        <v>10</v>
      </c>
      <c r="DC8" s="59" t="str">
        <f ca="1"/>
        <v/>
      </c>
      <c r="DD8" s="59" t="str">
        <f ca="1"/>
        <v/>
      </c>
      <c r="DE8" s="59" t="str">
        <f ca="1"/>
        <v/>
      </c>
      <c r="DF8" s="59">
        <f ca="1"/>
        <v>10</v>
      </c>
      <c r="DG8" s="59">
        <f ca="1"/>
        <v>10</v>
      </c>
      <c r="DH8" s="59">
        <f ca="1"/>
        <v>10</v>
      </c>
      <c r="DI8" s="59">
        <f ca="1"/>
        <v>10</v>
      </c>
      <c r="DJ8" s="59" t="str">
        <f ca="1"/>
        <v/>
      </c>
      <c r="DK8" s="59" t="str">
        <f ca="1"/>
        <v/>
      </c>
      <c r="DL8" s="59">
        <f ca="1"/>
        <v>10</v>
      </c>
      <c r="DM8" s="59">
        <f ca="1"/>
        <v>10</v>
      </c>
      <c r="DN8" s="59">
        <f ca="1"/>
        <v>10</v>
      </c>
      <c r="DO8" s="59">
        <f ca="1"/>
        <v>10</v>
      </c>
      <c r="DP8" s="59">
        <f ca="1"/>
        <v>10</v>
      </c>
      <c r="DQ8" s="59" t="str">
        <f ca="1"/>
        <v/>
      </c>
      <c r="DR8" s="59" t="str">
        <f ca="1"/>
        <v/>
      </c>
      <c r="DS8" s="59">
        <f ca="1"/>
        <v>10</v>
      </c>
      <c r="DT8" s="59">
        <f ca="1"/>
        <v>10</v>
      </c>
      <c r="DU8" s="59">
        <f ca="1"/>
        <v>10</v>
      </c>
      <c r="DV8" s="59">
        <f ca="1"/>
        <v>10</v>
      </c>
      <c r="DW8" s="59">
        <f ca="1"/>
        <v>10</v>
      </c>
      <c r="DX8" s="59" t="str">
        <f ca="1"/>
        <v/>
      </c>
      <c r="DY8" s="59" t="str">
        <f ca="1"/>
        <v/>
      </c>
      <c r="DZ8" s="59">
        <f ca="1"/>
        <v>10</v>
      </c>
      <c r="EA8" s="59">
        <f ca="1"/>
        <v>10</v>
      </c>
      <c r="EB8" s="59">
        <f ca="1"/>
        <v>10</v>
      </c>
      <c r="EC8" s="59">
        <f ca="1"/>
        <v>10</v>
      </c>
      <c r="ED8" s="59">
        <f ca="1"/>
        <v>10</v>
      </c>
      <c r="EE8" s="59" t="str">
        <f ca="1"/>
        <v/>
      </c>
      <c r="EF8" s="59" t="str">
        <f ca="1"/>
        <v/>
      </c>
      <c r="EG8" s="59">
        <f ca="1"/>
        <v>10</v>
      </c>
      <c r="EH8" s="59">
        <f ca="1"/>
        <v>10</v>
      </c>
      <c r="EI8" s="59" t="str">
        <f ca="1"/>
        <v/>
      </c>
      <c r="EJ8" s="59">
        <f ca="1"/>
        <v>10</v>
      </c>
      <c r="EK8" s="59">
        <f ca="1"/>
        <v>10</v>
      </c>
      <c r="EL8" s="59" t="str">
        <f ca="1"/>
        <v/>
      </c>
      <c r="EM8" s="59" t="str">
        <f ca="1"/>
        <v/>
      </c>
      <c r="EN8" s="59">
        <f ca="1"/>
        <v>10</v>
      </c>
      <c r="EO8" s="59">
        <f ca="1"/>
        <v>10</v>
      </c>
      <c r="EP8" s="59">
        <f ca="1"/>
        <v>10</v>
      </c>
      <c r="EQ8" s="59">
        <f ca="1"/>
        <v>10</v>
      </c>
      <c r="ER8" s="59">
        <f ca="1"/>
        <v>10</v>
      </c>
      <c r="ES8" s="59" t="str">
        <f ca="1"/>
        <v/>
      </c>
      <c r="ET8" s="59" t="str">
        <f ca="1"/>
        <v/>
      </c>
      <c r="EU8" s="59" t="str">
        <f ca="1"/>
        <v/>
      </c>
      <c r="EV8" s="59">
        <f ca="1"/>
        <v>10</v>
      </c>
      <c r="EW8" s="59">
        <f ca="1"/>
        <v>10</v>
      </c>
      <c r="EX8" s="59">
        <f ca="1"/>
        <v>10</v>
      </c>
      <c r="EY8" s="59">
        <f ca="1"/>
        <v>10</v>
      </c>
      <c r="EZ8" s="59" t="str">
        <f ca="1"/>
        <v/>
      </c>
      <c r="FA8" s="59" t="str">
        <f ca="1"/>
        <v/>
      </c>
      <c r="FB8" s="59">
        <f ca="1"/>
        <v>10</v>
      </c>
      <c r="FC8" s="59">
        <f ca="1"/>
        <v>10</v>
      </c>
      <c r="FD8" s="59">
        <f ca="1"/>
        <v>10</v>
      </c>
      <c r="FE8" s="59">
        <f ca="1"/>
        <v>10</v>
      </c>
      <c r="FF8" s="59">
        <f ca="1"/>
        <v>10</v>
      </c>
      <c r="FG8" s="59" t="str">
        <f ca="1"/>
        <v/>
      </c>
      <c r="FH8" s="59" t="str">
        <f ca="1"/>
        <v/>
      </c>
      <c r="FI8" s="59">
        <f ca="1"/>
        <v>10</v>
      </c>
      <c r="FJ8" s="59">
        <f ca="1"/>
        <v>10</v>
      </c>
      <c r="FK8" s="59">
        <f ca="1"/>
        <v>10</v>
      </c>
      <c r="FL8" s="59">
        <f ca="1"/>
        <v>10</v>
      </c>
      <c r="FM8" s="59">
        <f ca="1"/>
        <v>10</v>
      </c>
      <c r="FN8" s="59" t="str">
        <f ca="1"/>
        <v/>
      </c>
      <c r="FO8" s="59" t="str">
        <f ca="1"/>
        <v/>
      </c>
      <c r="FP8" s="59">
        <f ca="1"/>
        <v>10</v>
      </c>
      <c r="FQ8" s="59">
        <f ca="1"/>
        <v>10</v>
      </c>
      <c r="FR8" s="59">
        <f ca="1"/>
        <v>10</v>
      </c>
      <c r="FS8" s="59">
        <f ca="1"/>
        <v>10</v>
      </c>
      <c r="FT8" s="59" t="str">
        <f ca="1"/>
        <v/>
      </c>
      <c r="FU8" s="59" t="str">
        <f ca="1"/>
        <v/>
      </c>
      <c r="FV8" s="59" t="str">
        <f ca="1"/>
        <v/>
      </c>
      <c r="FW8" s="59">
        <f ca="1"/>
        <v>10</v>
      </c>
      <c r="FX8" s="59">
        <f ca="1"/>
        <v>10</v>
      </c>
      <c r="FY8" s="59">
        <f ca="1"/>
        <v>10</v>
      </c>
      <c r="FZ8" s="59">
        <f ca="1"/>
        <v>10</v>
      </c>
      <c r="GA8" s="59">
        <f ca="1"/>
        <v>10</v>
      </c>
      <c r="GB8" s="59" t="str">
        <f ca="1"/>
        <v/>
      </c>
      <c r="GC8" s="59" t="str">
        <f ca="1"/>
        <v/>
      </c>
      <c r="GD8" s="59">
        <f ca="1"/>
        <v>10</v>
      </c>
      <c r="GE8" s="59">
        <f ca="1"/>
        <v>10</v>
      </c>
      <c r="GF8" s="59"/>
      <c r="GG8" s="59"/>
      <c r="GH8" s="59"/>
      <c r="GI8" s="59"/>
      <c r="GJ8" s="59"/>
      <c r="GK8" s="59"/>
      <c r="GL8" s="59"/>
      <c r="GM8" s="59"/>
      <c r="GN8" s="59"/>
      <c r="GO8" s="59"/>
      <c r="GP8" s="59"/>
      <c r="GQ8" s="59"/>
      <c r="GR8" s="59"/>
      <c r="GS8" s="59"/>
      <c r="GT8" s="59"/>
      <c r="GU8" s="59"/>
      <c r="GV8" s="59"/>
      <c r="GW8" s="59"/>
      <c r="GX8" s="59"/>
      <c r="GY8" s="59"/>
      <c r="GZ8" s="59"/>
      <c r="HA8" s="59"/>
      <c r="HB8" s="59"/>
      <c r="HC8" s="59"/>
      <c r="HD8" s="59"/>
      <c r="HE8" s="59"/>
      <c r="HF8" s="59"/>
      <c r="HG8" s="59"/>
      <c r="HH8" s="59"/>
      <c r="HI8" s="59"/>
      <c r="HJ8" s="59"/>
      <c r="HK8" s="59"/>
      <c r="HL8" s="59"/>
      <c r="HM8" s="59"/>
      <c r="HN8" s="59"/>
      <c r="HO8" s="59"/>
      <c r="HP8" s="59"/>
      <c r="HQ8" s="59"/>
      <c r="HR8" s="59"/>
      <c r="HS8" s="59"/>
      <c r="HT8" s="59"/>
      <c r="HU8" s="59"/>
      <c r="HV8" s="59"/>
      <c r="HW8" s="59"/>
      <c r="HX8" s="59"/>
      <c r="HY8" s="59"/>
      <c r="HZ8" s="59"/>
      <c r="IA8" s="59"/>
      <c r="IB8" s="59"/>
      <c r="IC8" s="59"/>
      <c r="ID8" s="59"/>
      <c r="IE8" s="59"/>
      <c r="IF8" s="59"/>
      <c r="IG8" s="59"/>
      <c r="IH8" s="59"/>
      <c r="II8" s="59"/>
      <c r="IJ8" s="59"/>
      <c r="IK8" s="59"/>
      <c r="IL8" s="59"/>
      <c r="IM8" s="59"/>
      <c r="IN8" s="59"/>
      <c r="IO8" s="59"/>
      <c r="IP8" s="59"/>
      <c r="IQ8" s="59"/>
      <c r="IR8" s="59"/>
      <c r="IS8" s="59"/>
      <c r="IT8" s="59"/>
      <c r="IU8" s="59"/>
      <c r="IV8" s="59"/>
      <c r="IW8" s="59"/>
      <c r="IX8" s="59"/>
      <c r="IY8" s="59"/>
      <c r="IZ8" s="59"/>
      <c r="JA8" s="59"/>
      <c r="JB8" s="59"/>
      <c r="JC8" s="59"/>
      <c r="JD8" s="59"/>
      <c r="JE8" s="59"/>
      <c r="JF8" s="59"/>
      <c r="JG8" s="59"/>
      <c r="JH8" s="59"/>
      <c r="JI8" s="59"/>
      <c r="JJ8" s="59"/>
      <c r="JK8" s="59"/>
      <c r="JL8" s="59"/>
      <c r="JM8" s="59"/>
      <c r="JN8" s="59"/>
      <c r="JO8" s="59"/>
      <c r="JP8" s="59"/>
      <c r="JQ8" s="59"/>
      <c r="JR8" s="59"/>
      <c r="JS8" s="59"/>
      <c r="JT8" s="59"/>
      <c r="JU8" s="59"/>
      <c r="JV8" s="59"/>
      <c r="JW8" s="59"/>
      <c r="JX8" s="59"/>
      <c r="JY8" s="59"/>
      <c r="JZ8" s="59"/>
      <c r="KA8" s="59"/>
      <c r="KB8" s="59"/>
      <c r="KC8" s="59"/>
      <c r="KD8" s="59"/>
      <c r="KE8" s="59"/>
      <c r="KF8" s="59"/>
      <c r="KG8" s="59"/>
      <c r="KH8" s="59"/>
      <c r="KI8" s="59"/>
      <c r="KJ8" s="59"/>
      <c r="KK8" s="59"/>
      <c r="KL8" s="59"/>
      <c r="KM8" s="59"/>
      <c r="KN8" s="59"/>
      <c r="KO8" s="59"/>
      <c r="KP8" s="59"/>
      <c r="KQ8" s="59"/>
      <c r="KR8" s="59"/>
      <c r="KS8" s="59"/>
      <c r="KT8" s="59"/>
      <c r="KU8" s="59"/>
      <c r="KV8" s="59"/>
      <c r="KW8" s="59"/>
      <c r="KX8" s="59"/>
      <c r="KY8" s="59"/>
      <c r="KZ8" s="59"/>
      <c r="LA8" s="59"/>
      <c r="LB8" s="59"/>
      <c r="LC8" s="59"/>
      <c r="LD8" s="59"/>
      <c r="LE8" s="59"/>
      <c r="LF8" s="59"/>
      <c r="LG8" s="59"/>
      <c r="LH8" s="59"/>
      <c r="LI8" s="59"/>
      <c r="LJ8" s="59"/>
      <c r="LK8" s="59"/>
      <c r="LL8" s="59"/>
      <c r="LM8" s="59"/>
      <c r="LN8" s="59"/>
      <c r="LO8" s="59"/>
      <c r="LP8" s="59"/>
      <c r="LQ8" s="59"/>
      <c r="LR8" s="59"/>
      <c r="LS8" s="59"/>
      <c r="LT8" s="59"/>
      <c r="LU8" s="59"/>
      <c r="LV8" s="59"/>
      <c r="LW8" s="59"/>
      <c r="LX8" s="59"/>
      <c r="LY8" s="59"/>
      <c r="LZ8" s="59"/>
      <c r="MA8" s="59"/>
      <c r="MB8" s="59"/>
      <c r="MC8" s="59"/>
      <c r="MD8" s="59"/>
      <c r="ME8" s="59"/>
      <c r="MF8" s="59"/>
      <c r="MG8" s="59"/>
      <c r="MH8" s="59"/>
      <c r="MI8" s="59"/>
      <c r="MJ8" s="59"/>
      <c r="MK8" s="59"/>
      <c r="ML8" s="59"/>
      <c r="MM8" s="59"/>
      <c r="MN8" s="59"/>
      <c r="MO8" s="59"/>
      <c r="MP8" s="59"/>
      <c r="MQ8" s="59"/>
      <c r="MR8" s="59"/>
      <c r="MS8" s="59"/>
      <c r="MT8" s="59"/>
      <c r="MU8" s="59"/>
      <c r="MV8" s="59"/>
      <c r="MW8" s="59"/>
      <c r="MX8" s="59"/>
      <c r="MY8" s="59"/>
      <c r="MZ8" s="59"/>
      <c r="NA8" s="59"/>
      <c r="NB8" s="59"/>
      <c r="NC8" s="59"/>
      <c r="ND8" s="59"/>
      <c r="NE8" s="59"/>
      <c r="NF8" s="59"/>
      <c r="NG8" s="59"/>
      <c r="NH8" s="59"/>
      <c r="NI8" s="59"/>
      <c r="NJ8" s="59"/>
      <c r="NK8" s="59"/>
      <c r="NL8" s="59"/>
      <c r="NM8" s="59"/>
      <c r="NN8" s="59"/>
      <c r="NO8" s="59"/>
      <c r="NP8" s="59"/>
      <c r="NQ8" s="59"/>
      <c r="NR8" s="59"/>
      <c r="NS8" s="59"/>
      <c r="NT8" s="59"/>
      <c r="NU8" s="59"/>
      <c r="NV8" s="59"/>
      <c r="NW8" s="59"/>
      <c r="NX8" s="59"/>
      <c r="NY8" s="59"/>
      <c r="NZ8" s="59"/>
    </row>
    <row r="9" spans="2:390">
      <c r="B9" s="70" t="s">
        <v>147</v>
      </c>
      <c r="C9" s="134" t="s">
        <v>5182</v>
      </c>
      <c r="D9" s="133" t="s">
        <v>5183</v>
      </c>
      <c r="E9" s="225"/>
      <c r="F9" s="59" t="str" cm="1">
        <f t="array" aca="1" ref="F9" ca="1">IF(ISNUMBER(F$4),IF(F$4&lt;TODAY(),F5,IF(F$4=TODAY(),_xlfn.XLOOKUP(1,($F$4:$NZ$4&lt;=TODAY())*ISNUMBER($F$5:$NZ$5),$F$5:$NZ$5,"",0,-1),IF(ISNUMBER(E9),E9+N(F8),""))),"")</f>
        <v/>
      </c>
      <c r="G9" s="59" t="str" cm="1">
        <f t="array" aca="1" ref="G9" ca="1">IF(ISNUMBER(G$4),IF(G$4&lt;TODAY(),G5,IF(G$4=TODAY(),_xlfn.XLOOKUP(1,($F$4:$NZ$4&lt;=TODAY())*ISNUMBER($F$5:$NZ$5),$F$5:$NZ$5,"",0,-1),IF(ISNUMBER(F9),F9+N(G8),""))),"")</f>
        <v/>
      </c>
      <c r="H9" s="59" t="str" cm="1">
        <f t="array" aca="1" ref="H9" ca="1">IF(ISNUMBER(H$4),IF(H$4&lt;TODAY(),H5,IF(H$4=TODAY(),_xlfn.XLOOKUP(1,($F$4:$NZ$4&lt;=TODAY())*ISNUMBER($F$5:$NZ$5),$F$5:$NZ$5,"",0,-1),IF(ISNUMBER(G9),G9+N(H8),""))),"")</f>
        <v/>
      </c>
      <c r="I9" s="59" t="str" cm="1">
        <f t="array" aca="1" ref="I9" ca="1">IF(ISNUMBER(I$4),IF(I$4&lt;TODAY(),I5,IF(I$4=TODAY(),_xlfn.XLOOKUP(1,($F$4:$NZ$4&lt;=TODAY())*ISNUMBER($F$5:$NZ$5),$F$5:$NZ$5,"",0,-1),IF(ISNUMBER(H9),H9+N(I8),""))),"")</f>
        <v/>
      </c>
      <c r="J9" s="59" t="str" cm="1">
        <f t="array" aca="1" ref="J9" ca="1">IF(ISNUMBER(J$4),IF(J$4&lt;TODAY(),J5,IF(J$4=TODAY(),_xlfn.XLOOKUP(1,($F$4:$NZ$4&lt;=TODAY())*ISNUMBER($F$5:$NZ$5),$F$5:$NZ$5,"",0,-1),IF(ISNUMBER(I9),I9+N(J8),""))),"")</f>
        <v/>
      </c>
      <c r="K9" s="59" t="str" cm="1">
        <f t="array" aca="1" ref="K9" ca="1">IF(ISNUMBER(K$4),IF(K$4&lt;TODAY(),K5,IF(K$4=TODAY(),_xlfn.XLOOKUP(1,($F$4:$NZ$4&lt;=TODAY())*ISNUMBER($F$5:$NZ$5),$F$5:$NZ$5,"",0,-1),IF(ISNUMBER(J9),J9+N(K8),""))),"")</f>
        <v/>
      </c>
      <c r="L9" s="59" t="str" cm="1">
        <f t="array" aca="1" ref="L9" ca="1">IF(ISNUMBER(L$4),IF(L$4&lt;TODAY(),L5,IF(L$4=TODAY(),_xlfn.XLOOKUP(1,($F$4:$NZ$4&lt;=TODAY())*ISNUMBER($F$5:$NZ$5),$F$5:$NZ$5,"",0,-1),IF(ISNUMBER(K9),K9+N(L8),""))),"")</f>
        <v/>
      </c>
      <c r="M9" s="59" t="str" cm="1">
        <f t="array" aca="1" ref="M9" ca="1">IF(ISNUMBER(M$4),IF(M$4&lt;TODAY(),M5,IF(M$4=TODAY(),_xlfn.XLOOKUP(1,($F$4:$NZ$4&lt;=TODAY())*ISNUMBER($F$5:$NZ$5),$F$5:$NZ$5,"",0,-1),IF(ISNUMBER(L9),L9+N(M8),""))),"")</f>
        <v/>
      </c>
      <c r="N9" s="59" t="str" cm="1">
        <f t="array" aca="1" ref="N9" ca="1">IF(ISNUMBER(N$4),IF(N$4&lt;TODAY(),N5,IF(N$4=TODAY(),_xlfn.XLOOKUP(1,($F$4:$NZ$4&lt;=TODAY())*ISNUMBER($F$5:$NZ$5),$F$5:$NZ$5,"",0,-1),IF(ISNUMBER(M9),M9+N(N8),""))),"")</f>
        <v/>
      </c>
      <c r="O9" s="59" t="str" cm="1">
        <f t="array" aca="1" ref="O9" ca="1">IF(ISNUMBER(O$4),IF(O$4&lt;TODAY(),O5,IF(O$4=TODAY(),_xlfn.XLOOKUP(1,($F$4:$NZ$4&lt;=TODAY())*ISNUMBER($F$5:$NZ$5),$F$5:$NZ$5,"",0,-1),IF(ISNUMBER(N9),N9+N(O8),""))),"")</f>
        <v/>
      </c>
      <c r="P9" s="59" t="str" cm="1">
        <f t="array" aca="1" ref="P9" ca="1">IF(ISNUMBER(P$4),IF(P$4&lt;TODAY(),P5,IF(P$4=TODAY(),_xlfn.XLOOKUP(1,($F$4:$NZ$4&lt;=TODAY())*ISNUMBER($F$5:$NZ$5),$F$5:$NZ$5,"",0,-1),IF(ISNUMBER(O9),O9+N(P8),""))),"")</f>
        <v/>
      </c>
      <c r="Q9" s="59" t="str" cm="1">
        <f t="array" aca="1" ref="Q9" ca="1">IF(ISNUMBER(Q$4),IF(Q$4&lt;TODAY(),Q5,IF(Q$4=TODAY(),_xlfn.XLOOKUP(1,($F$4:$NZ$4&lt;=TODAY())*ISNUMBER($F$5:$NZ$5),$F$5:$NZ$5,"",0,-1),IF(ISNUMBER(P9),P9+N(Q8),""))),"")</f>
        <v/>
      </c>
      <c r="R9" s="59" t="str" cm="1">
        <f t="array" aca="1" ref="R9" ca="1">IF(ISNUMBER(R$4),IF(R$4&lt;TODAY(),R5,IF(R$4=TODAY(),_xlfn.XLOOKUP(1,($F$4:$NZ$4&lt;=TODAY())*ISNUMBER($F$5:$NZ$5),$F$5:$NZ$5,"",0,-1),IF(ISNUMBER(Q9),Q9+N(R8),""))),"")</f>
        <v/>
      </c>
      <c r="S9" s="59" cm="1">
        <f t="array" aca="1" ref="S9" ca="1">IF(ISNUMBER(S$4),IF(S$4&lt;TODAY(),S5,IF(S$4=TODAY(),_xlfn.XLOOKUP(1,($F$4:$NZ$4&lt;=TODAY())*ISNUMBER($F$5:$NZ$5),$F$5:$NZ$5,"",0,-1),IF(ISNUMBER(R9),R9+N(S8),""))),"")</f>
        <v>16</v>
      </c>
      <c r="T9" s="59" cm="1">
        <f t="array" aca="1" ref="T9" ca="1">IF(ISNUMBER(T$4),IF(T$4&lt;TODAY(),T5,IF(T$4=TODAY(),_xlfn.XLOOKUP(1,($F$4:$NZ$4&lt;=TODAY())*ISNUMBER($F$5:$NZ$5),$F$5:$NZ$5,"",0,-1),IF(ISNUMBER(S9),S9+N(T8),""))),"")</f>
        <v>26</v>
      </c>
      <c r="U9" s="59" cm="1">
        <f t="array" aca="1" ref="U9" ca="1">IF(ISNUMBER(U$4),IF(U$4&lt;TODAY(),U5,IF(U$4=TODAY(),_xlfn.XLOOKUP(1,($F$4:$NZ$4&lt;=TODAY())*ISNUMBER($F$5:$NZ$5),$F$5:$NZ$5,"",0,-1),IF(ISNUMBER(T9),T9+N(U8),""))),"")</f>
        <v>36</v>
      </c>
      <c r="V9" s="59" cm="1">
        <f t="array" aca="1" ref="V9" ca="1">IF(ISNUMBER(V$4),IF(V$4&lt;TODAY(),V5,IF(V$4=TODAY(),_xlfn.XLOOKUP(1,($F$4:$NZ$4&lt;=TODAY())*ISNUMBER($F$5:$NZ$5),$F$5:$NZ$5,"",0,-1),IF(ISNUMBER(U9),U9+N(V8),""))),"")</f>
        <v>46</v>
      </c>
      <c r="W9" s="59" cm="1">
        <f t="array" aca="1" ref="W9" ca="1">IF(ISNUMBER(W$4),IF(W$4&lt;TODAY(),W5,IF(W$4=TODAY(),_xlfn.XLOOKUP(1,($F$4:$NZ$4&lt;=TODAY())*ISNUMBER($F$5:$NZ$5),$F$5:$NZ$5,"",0,-1),IF(ISNUMBER(V9),V9+N(W8),""))),"")</f>
        <v>46</v>
      </c>
      <c r="X9" s="59" cm="1">
        <f t="array" aca="1" ref="X9" ca="1">IF(ISNUMBER(X$4),IF(X$4&lt;TODAY(),X5,IF(X$4=TODAY(),_xlfn.XLOOKUP(1,($F$4:$NZ$4&lt;=TODAY())*ISNUMBER($F$5:$NZ$5),$F$5:$NZ$5,"",0,-1),IF(ISNUMBER(W9),W9+N(X8),""))),"")</f>
        <v>46</v>
      </c>
      <c r="Y9" s="59" cm="1">
        <f t="array" aca="1" ref="Y9" ca="1">IF(ISNUMBER(Y$4),IF(Y$4&lt;TODAY(),Y5,IF(Y$4=TODAY(),_xlfn.XLOOKUP(1,($F$4:$NZ$4&lt;=TODAY())*ISNUMBER($F$5:$NZ$5),$F$5:$NZ$5,"",0,-1),IF(ISNUMBER(X9),X9+N(Y8),""))),"")</f>
        <v>56</v>
      </c>
      <c r="Z9" s="59" cm="1">
        <f t="array" aca="1" ref="Z9" ca="1">IF(ISNUMBER(Z$4),IF(Z$4&lt;TODAY(),Z5,IF(Z$4=TODAY(),_xlfn.XLOOKUP(1,($F$4:$NZ$4&lt;=TODAY())*ISNUMBER($F$5:$NZ$5),$F$5:$NZ$5,"",0,-1),IF(ISNUMBER(Y9),Y9+N(Z8),""))),"")</f>
        <v>66</v>
      </c>
      <c r="AA9" s="59" cm="1">
        <f t="array" aca="1" ref="AA9" ca="1">IF(ISNUMBER(AA$4),IF(AA$4&lt;TODAY(),AA5,IF(AA$4=TODAY(),_xlfn.XLOOKUP(1,($F$4:$NZ$4&lt;=TODAY())*ISNUMBER($F$5:$NZ$5),$F$5:$NZ$5,"",0,-1),IF(ISNUMBER(Z9),Z9+N(AA8),""))),"")</f>
        <v>76</v>
      </c>
      <c r="AB9" s="59" cm="1">
        <f t="array" aca="1" ref="AB9" ca="1">IF(ISNUMBER(AB$4),IF(AB$4&lt;TODAY(),AB5,IF(AB$4=TODAY(),_xlfn.XLOOKUP(1,($F$4:$NZ$4&lt;=TODAY())*ISNUMBER($F$5:$NZ$5),$F$5:$NZ$5,"",0,-1),IF(ISNUMBER(AA9),AA9+N(AB8),""))),"")</f>
        <v>86</v>
      </c>
      <c r="AC9" s="59" cm="1">
        <f t="array" aca="1" ref="AC9" ca="1">IF(ISNUMBER(AC$4),IF(AC$4&lt;TODAY(),AC5,IF(AC$4=TODAY(),_xlfn.XLOOKUP(1,($F$4:$NZ$4&lt;=TODAY())*ISNUMBER($F$5:$NZ$5),$F$5:$NZ$5,"",0,-1),IF(ISNUMBER(AB9),AB9+N(AC8),""))),"")</f>
        <v>96</v>
      </c>
      <c r="AD9" s="59" cm="1">
        <f t="array" aca="1" ref="AD9" ca="1">IF(ISNUMBER(AD$4),IF(AD$4&lt;TODAY(),AD5,IF(AD$4=TODAY(),_xlfn.XLOOKUP(1,($F$4:$NZ$4&lt;=TODAY())*ISNUMBER($F$5:$NZ$5),$F$5:$NZ$5,"",0,-1),IF(ISNUMBER(AC9),AC9+N(AD8),""))),"")</f>
        <v>96</v>
      </c>
      <c r="AE9" s="59" cm="1">
        <f t="array" aca="1" ref="AE9" ca="1">IF(ISNUMBER(AE$4),IF(AE$4&lt;TODAY(),AE5,IF(AE$4=TODAY(),_xlfn.XLOOKUP(1,($F$4:$NZ$4&lt;=TODAY())*ISNUMBER($F$5:$NZ$5),$F$5:$NZ$5,"",0,-1),IF(ISNUMBER(AD9),AD9+N(AE8),""))),"")</f>
        <v>96</v>
      </c>
      <c r="AF9" s="59" cm="1">
        <f t="array" aca="1" ref="AF9" ca="1">IF(ISNUMBER(AF$4),IF(AF$4&lt;TODAY(),AF5,IF(AF$4=TODAY(),_xlfn.XLOOKUP(1,($F$4:$NZ$4&lt;=TODAY())*ISNUMBER($F$5:$NZ$5),$F$5:$NZ$5,"",0,-1),IF(ISNUMBER(AE9),AE9+N(AF8),""))),"")</f>
        <v>106</v>
      </c>
      <c r="AG9" s="59" cm="1">
        <f t="array" aca="1" ref="AG9" ca="1">IF(ISNUMBER(AG$4),IF(AG$4&lt;TODAY(),AG5,IF(AG$4=TODAY(),_xlfn.XLOOKUP(1,($F$4:$NZ$4&lt;=TODAY())*ISNUMBER($F$5:$NZ$5),$F$5:$NZ$5,"",0,-1),IF(ISNUMBER(AF9),AF9+N(AG8),""))),"")</f>
        <v>116</v>
      </c>
      <c r="AH9" s="59" cm="1">
        <f t="array" aca="1" ref="AH9" ca="1">IF(ISNUMBER(AH$4),IF(AH$4&lt;TODAY(),AH5,IF(AH$4=TODAY(),_xlfn.XLOOKUP(1,($F$4:$NZ$4&lt;=TODAY())*ISNUMBER($F$5:$NZ$5),$F$5:$NZ$5,"",0,-1),IF(ISNUMBER(AG9),AG9+N(AH8),""))),"")</f>
        <v>126</v>
      </c>
      <c r="AI9" s="59" cm="1">
        <f t="array" aca="1" ref="AI9" ca="1">IF(ISNUMBER(AI$4),IF(AI$4&lt;TODAY(),AI5,IF(AI$4=TODAY(),_xlfn.XLOOKUP(1,($F$4:$NZ$4&lt;=TODAY())*ISNUMBER($F$5:$NZ$5),$F$5:$NZ$5,"",0,-1),IF(ISNUMBER(AH9),AH9+N(AI8),""))),"")</f>
        <v>136</v>
      </c>
      <c r="AJ9" s="59" cm="1">
        <f t="array" aca="1" ref="AJ9" ca="1">IF(ISNUMBER(AJ$4),IF(AJ$4&lt;TODAY(),AJ5,IF(AJ$4=TODAY(),_xlfn.XLOOKUP(1,($F$4:$NZ$4&lt;=TODAY())*ISNUMBER($F$5:$NZ$5),$F$5:$NZ$5,"",0,-1),IF(ISNUMBER(AI9),AI9+N(AJ8),""))),"")</f>
        <v>146</v>
      </c>
      <c r="AK9" s="59" cm="1">
        <f t="array" aca="1" ref="AK9" ca="1">IF(ISNUMBER(AK$4),IF(AK$4&lt;TODAY(),AK5,IF(AK$4=TODAY(),_xlfn.XLOOKUP(1,($F$4:$NZ$4&lt;=TODAY())*ISNUMBER($F$5:$NZ$5),$F$5:$NZ$5,"",0,-1),IF(ISNUMBER(AJ9),AJ9+N(AK8),""))),"")</f>
        <v>146</v>
      </c>
      <c r="AL9" s="59" cm="1">
        <f t="array" aca="1" ref="AL9" ca="1">IF(ISNUMBER(AL$4),IF(AL$4&lt;TODAY(),AL5,IF(AL$4=TODAY(),_xlfn.XLOOKUP(1,($F$4:$NZ$4&lt;=TODAY())*ISNUMBER($F$5:$NZ$5),$F$5:$NZ$5,"",0,-1),IF(ISNUMBER(AK9),AK9+N(AL8),""))),"")</f>
        <v>146</v>
      </c>
      <c r="AM9" s="59" cm="1">
        <f t="array" aca="1" ref="AM9" ca="1">IF(ISNUMBER(AM$4),IF(AM$4&lt;TODAY(),AM5,IF(AM$4=TODAY(),_xlfn.XLOOKUP(1,($F$4:$NZ$4&lt;=TODAY())*ISNUMBER($F$5:$NZ$5),$F$5:$NZ$5,"",0,-1),IF(ISNUMBER(AL9),AL9+N(AM8),""))),"")</f>
        <v>146</v>
      </c>
      <c r="AN9" s="59" cm="1">
        <f t="array" aca="1" ref="AN9" ca="1">IF(ISNUMBER(AN$4),IF(AN$4&lt;TODAY(),AN5,IF(AN$4=TODAY(),_xlfn.XLOOKUP(1,($F$4:$NZ$4&lt;=TODAY())*ISNUMBER($F$5:$NZ$5),$F$5:$NZ$5,"",0,-1),IF(ISNUMBER(AM9),AM9+N(AN8),""))),"")</f>
        <v>156</v>
      </c>
      <c r="AO9" s="59" cm="1">
        <f t="array" aca="1" ref="AO9" ca="1">IF(ISNUMBER(AO$4),IF(AO$4&lt;TODAY(),AO5,IF(AO$4=TODAY(),_xlfn.XLOOKUP(1,($F$4:$NZ$4&lt;=TODAY())*ISNUMBER($F$5:$NZ$5),$F$5:$NZ$5,"",0,-1),IF(ISNUMBER(AN9),AN9+N(AO8),""))),"")</f>
        <v>166</v>
      </c>
      <c r="AP9" s="59" cm="1">
        <f t="array" aca="1" ref="AP9" ca="1">IF(ISNUMBER(AP$4),IF(AP$4&lt;TODAY(),AP5,IF(AP$4=TODAY(),_xlfn.XLOOKUP(1,($F$4:$NZ$4&lt;=TODAY())*ISNUMBER($F$5:$NZ$5),$F$5:$NZ$5,"",0,-1),IF(ISNUMBER(AO9),AO9+N(AP8),""))),"")</f>
        <v>176</v>
      </c>
      <c r="AQ9" s="59" cm="1">
        <f t="array" aca="1" ref="AQ9" ca="1">IF(ISNUMBER(AQ$4),IF(AQ$4&lt;TODAY(),AQ5,IF(AQ$4=TODAY(),_xlfn.XLOOKUP(1,($F$4:$NZ$4&lt;=TODAY())*ISNUMBER($F$5:$NZ$5),$F$5:$NZ$5,"",0,-1),IF(ISNUMBER(AP9),AP9+N(AQ8),""))),"")</f>
        <v>186</v>
      </c>
      <c r="AR9" s="59" cm="1">
        <f t="array" aca="1" ref="AR9" ca="1">IF(ISNUMBER(AR$4),IF(AR$4&lt;TODAY(),AR5,IF(AR$4=TODAY(),_xlfn.XLOOKUP(1,($F$4:$NZ$4&lt;=TODAY())*ISNUMBER($F$5:$NZ$5),$F$5:$NZ$5,"",0,-1),IF(ISNUMBER(AQ9),AQ9+N(AR8),""))),"")</f>
        <v>186</v>
      </c>
      <c r="AS9" s="59" cm="1">
        <f t="array" aca="1" ref="AS9" ca="1">IF(ISNUMBER(AS$4),IF(AS$4&lt;TODAY(),AS5,IF(AS$4=TODAY(),_xlfn.XLOOKUP(1,($F$4:$NZ$4&lt;=TODAY())*ISNUMBER($F$5:$NZ$5),$F$5:$NZ$5,"",0,-1),IF(ISNUMBER(AR9),AR9+N(AS8),""))),"")</f>
        <v>186</v>
      </c>
      <c r="AT9" s="59" cm="1">
        <f t="array" aca="1" ref="AT9" ca="1">IF(ISNUMBER(AT$4),IF(AT$4&lt;TODAY(),AT5,IF(AT$4=TODAY(),_xlfn.XLOOKUP(1,($F$4:$NZ$4&lt;=TODAY())*ISNUMBER($F$5:$NZ$5),$F$5:$NZ$5,"",0,-1),IF(ISNUMBER(AS9),AS9+N(AT8),""))),"")</f>
        <v>196</v>
      </c>
      <c r="AU9" s="59" cm="1">
        <f t="array" aca="1" ref="AU9" ca="1">IF(ISNUMBER(AU$4),IF(AU$4&lt;TODAY(),AU5,IF(AU$4=TODAY(),_xlfn.XLOOKUP(1,($F$4:$NZ$4&lt;=TODAY())*ISNUMBER($F$5:$NZ$5),$F$5:$NZ$5,"",0,-1),IF(ISNUMBER(AT9),AT9+N(AU8),""))),"")</f>
        <v>206</v>
      </c>
      <c r="AV9" s="59" cm="1">
        <f t="array" aca="1" ref="AV9" ca="1">IF(ISNUMBER(AV$4),IF(AV$4&lt;TODAY(),AV5,IF(AV$4=TODAY(),_xlfn.XLOOKUP(1,($F$4:$NZ$4&lt;=TODAY())*ISNUMBER($F$5:$NZ$5),$F$5:$NZ$5,"",0,-1),IF(ISNUMBER(AU9),AU9+N(AV8),""))),"")</f>
        <v>216</v>
      </c>
      <c r="AW9" s="59" cm="1">
        <f t="array" aca="1" ref="AW9" ca="1">IF(ISNUMBER(AW$4),IF(AW$4&lt;TODAY(),AW5,IF(AW$4=TODAY(),_xlfn.XLOOKUP(1,($F$4:$NZ$4&lt;=TODAY())*ISNUMBER($F$5:$NZ$5),$F$5:$NZ$5,"",0,-1),IF(ISNUMBER(AV9),AV9+N(AW8),""))),"")</f>
        <v>226</v>
      </c>
      <c r="AX9" s="59" cm="1">
        <f t="array" aca="1" ref="AX9" ca="1">IF(ISNUMBER(AX$4),IF(AX$4&lt;TODAY(),AX5,IF(AX$4=TODAY(),_xlfn.XLOOKUP(1,($F$4:$NZ$4&lt;=TODAY())*ISNUMBER($F$5:$NZ$5),$F$5:$NZ$5,"",0,-1),IF(ISNUMBER(AW9),AW9+N(AX8),""))),"")</f>
        <v>236</v>
      </c>
      <c r="AY9" s="59" cm="1">
        <f t="array" aca="1" ref="AY9" ca="1">IF(ISNUMBER(AY$4),IF(AY$4&lt;TODAY(),AY5,IF(AY$4=TODAY(),_xlfn.XLOOKUP(1,($F$4:$NZ$4&lt;=TODAY())*ISNUMBER($F$5:$NZ$5),$F$5:$NZ$5,"",0,-1),IF(ISNUMBER(AX9),AX9+N(AY8),""))),"")</f>
        <v>236</v>
      </c>
      <c r="AZ9" s="59" cm="1">
        <f t="array" aca="1" ref="AZ9" ca="1">IF(ISNUMBER(AZ$4),IF(AZ$4&lt;TODAY(),AZ5,IF(AZ$4=TODAY(),_xlfn.XLOOKUP(1,($F$4:$NZ$4&lt;=TODAY())*ISNUMBER($F$5:$NZ$5),$F$5:$NZ$5,"",0,-1),IF(ISNUMBER(AY9),AY9+N(AZ8),""))),"")</f>
        <v>236</v>
      </c>
      <c r="BA9" s="59" cm="1">
        <f t="array" aca="1" ref="BA9" ca="1">IF(ISNUMBER(BA$4),IF(BA$4&lt;TODAY(),BA5,IF(BA$4=TODAY(),_xlfn.XLOOKUP(1,($F$4:$NZ$4&lt;=TODAY())*ISNUMBER($F$5:$NZ$5),$F$5:$NZ$5,"",0,-1),IF(ISNUMBER(AZ9),AZ9+N(BA8),""))),"")</f>
        <v>246</v>
      </c>
      <c r="BB9" s="59" cm="1">
        <f t="array" aca="1" ref="BB9" ca="1">IF(ISNUMBER(BB$4),IF(BB$4&lt;TODAY(),BB5,IF(BB$4=TODAY(),_xlfn.XLOOKUP(1,($F$4:$NZ$4&lt;=TODAY())*ISNUMBER($F$5:$NZ$5),$F$5:$NZ$5,"",0,-1),IF(ISNUMBER(BA9),BA9+N(BB8),""))),"")</f>
        <v>256</v>
      </c>
      <c r="BC9" s="59" cm="1">
        <f t="array" aca="1" ref="BC9" ca="1">IF(ISNUMBER(BC$4),IF(BC$4&lt;TODAY(),BC5,IF(BC$4=TODAY(),_xlfn.XLOOKUP(1,($F$4:$NZ$4&lt;=TODAY())*ISNUMBER($F$5:$NZ$5),$F$5:$NZ$5,"",0,-1),IF(ISNUMBER(BB9),BB9+N(BC8),""))),"")</f>
        <v>266</v>
      </c>
      <c r="BD9" s="59" cm="1">
        <f t="array" aca="1" ref="BD9" ca="1">IF(ISNUMBER(BD$4),IF(BD$4&lt;TODAY(),BD5,IF(BD$4=TODAY(),_xlfn.XLOOKUP(1,($F$4:$NZ$4&lt;=TODAY())*ISNUMBER($F$5:$NZ$5),$F$5:$NZ$5,"",0,-1),IF(ISNUMBER(BC9),BC9+N(BD8),""))),"")</f>
        <v>276</v>
      </c>
      <c r="BE9" s="59" cm="1">
        <f t="array" aca="1" ref="BE9" ca="1">IF(ISNUMBER(BE$4),IF(BE$4&lt;TODAY(),BE5,IF(BE$4=TODAY(),_xlfn.XLOOKUP(1,($F$4:$NZ$4&lt;=TODAY())*ISNUMBER($F$5:$NZ$5),$F$5:$NZ$5,"",0,-1),IF(ISNUMBER(BD9),BD9+N(BE8),""))),"")</f>
        <v>286</v>
      </c>
      <c r="BF9" s="59" cm="1">
        <f t="array" aca="1" ref="BF9" ca="1">IF(ISNUMBER(BF$4),IF(BF$4&lt;TODAY(),BF5,IF(BF$4=TODAY(),_xlfn.XLOOKUP(1,($F$4:$NZ$4&lt;=TODAY())*ISNUMBER($F$5:$NZ$5),$F$5:$NZ$5,"",0,-1),IF(ISNUMBER(BE9),BE9+N(BF8),""))),"")</f>
        <v>286</v>
      </c>
      <c r="BG9" s="59" cm="1">
        <f t="array" aca="1" ref="BG9" ca="1">IF(ISNUMBER(BG$4),IF(BG$4&lt;TODAY(),BG5,IF(BG$4=TODAY(),_xlfn.XLOOKUP(1,($F$4:$NZ$4&lt;=TODAY())*ISNUMBER($F$5:$NZ$5),$F$5:$NZ$5,"",0,-1),IF(ISNUMBER(BF9),BF9+N(BG8),""))),"")</f>
        <v>286</v>
      </c>
      <c r="BH9" s="59" cm="1">
        <f t="array" aca="1" ref="BH9" ca="1">IF(ISNUMBER(BH$4),IF(BH$4&lt;TODAY(),BH5,IF(BH$4=TODAY(),_xlfn.XLOOKUP(1,($F$4:$NZ$4&lt;=TODAY())*ISNUMBER($F$5:$NZ$5),$F$5:$NZ$5,"",0,-1),IF(ISNUMBER(BG9),BG9+N(BH8),""))),"")</f>
        <v>286</v>
      </c>
      <c r="BI9" s="59" cm="1">
        <f t="array" aca="1" ref="BI9" ca="1">IF(ISNUMBER(BI$4),IF(BI$4&lt;TODAY(),BI5,IF(BI$4=TODAY(),_xlfn.XLOOKUP(1,($F$4:$NZ$4&lt;=TODAY())*ISNUMBER($F$5:$NZ$5),$F$5:$NZ$5,"",0,-1),IF(ISNUMBER(BH9),BH9+N(BI8),""))),"")</f>
        <v>296</v>
      </c>
      <c r="BJ9" s="59" cm="1">
        <f t="array" aca="1" ref="BJ9" ca="1">IF(ISNUMBER(BJ$4),IF(BJ$4&lt;TODAY(),BJ5,IF(BJ$4=TODAY(),_xlfn.XLOOKUP(1,($F$4:$NZ$4&lt;=TODAY())*ISNUMBER($F$5:$NZ$5),$F$5:$NZ$5,"",0,-1),IF(ISNUMBER(BI9),BI9+N(BJ8),""))),"")</f>
        <v>306</v>
      </c>
      <c r="BK9" s="59" cm="1">
        <f t="array" aca="1" ref="BK9" ca="1">IF(ISNUMBER(BK$4),IF(BK$4&lt;TODAY(),BK5,IF(BK$4=TODAY(),_xlfn.XLOOKUP(1,($F$4:$NZ$4&lt;=TODAY())*ISNUMBER($F$5:$NZ$5),$F$5:$NZ$5,"",0,-1),IF(ISNUMBER(BJ9),BJ9+N(BK8),""))),"")</f>
        <v>316</v>
      </c>
      <c r="BL9" s="59" cm="1">
        <f t="array" aca="1" ref="BL9" ca="1">IF(ISNUMBER(BL$4),IF(BL$4&lt;TODAY(),BL5,IF(BL$4=TODAY(),_xlfn.XLOOKUP(1,($F$4:$NZ$4&lt;=TODAY())*ISNUMBER($F$5:$NZ$5),$F$5:$NZ$5,"",0,-1),IF(ISNUMBER(BK9),BK9+N(BL8),""))),"")</f>
        <v>326</v>
      </c>
      <c r="BM9" s="59" cm="1">
        <f t="array" aca="1" ref="BM9" ca="1">IF(ISNUMBER(BM$4),IF(BM$4&lt;TODAY(),BM5,IF(BM$4=TODAY(),_xlfn.XLOOKUP(1,($F$4:$NZ$4&lt;=TODAY())*ISNUMBER($F$5:$NZ$5),$F$5:$NZ$5,"",0,-1),IF(ISNUMBER(BL9),BL9+N(BM8),""))),"")</f>
        <v>326</v>
      </c>
      <c r="BN9" s="59" cm="1">
        <f t="array" aca="1" ref="BN9" ca="1">IF(ISNUMBER(BN$4),IF(BN$4&lt;TODAY(),BN5,IF(BN$4=TODAY(),_xlfn.XLOOKUP(1,($F$4:$NZ$4&lt;=TODAY())*ISNUMBER($F$5:$NZ$5),$F$5:$NZ$5,"",0,-1),IF(ISNUMBER(BM9),BM9+N(BN8),""))),"")</f>
        <v>326</v>
      </c>
      <c r="BO9" s="59" cm="1">
        <f t="array" aca="1" ref="BO9" ca="1">IF(ISNUMBER(BO$4),IF(BO$4&lt;TODAY(),BO5,IF(BO$4=TODAY(),_xlfn.XLOOKUP(1,($F$4:$NZ$4&lt;=TODAY())*ISNUMBER($F$5:$NZ$5),$F$5:$NZ$5,"",0,-1),IF(ISNUMBER(BN9),BN9+N(BO8),""))),"")</f>
        <v>336</v>
      </c>
      <c r="BP9" s="59" cm="1">
        <f t="array" aca="1" ref="BP9" ca="1">IF(ISNUMBER(BP$4),IF(BP$4&lt;TODAY(),BP5,IF(BP$4=TODAY(),_xlfn.XLOOKUP(1,($F$4:$NZ$4&lt;=TODAY())*ISNUMBER($F$5:$NZ$5),$F$5:$NZ$5,"",0,-1),IF(ISNUMBER(BO9),BO9+N(BP8),""))),"")</f>
        <v>346</v>
      </c>
      <c r="BQ9" s="59" cm="1">
        <f t="array" aca="1" ref="BQ9" ca="1">IF(ISNUMBER(BQ$4),IF(BQ$4&lt;TODAY(),BQ5,IF(BQ$4=TODAY(),_xlfn.XLOOKUP(1,($F$4:$NZ$4&lt;=TODAY())*ISNUMBER($F$5:$NZ$5),$F$5:$NZ$5,"",0,-1),IF(ISNUMBER(BP9),BP9+N(BQ8),""))),"")</f>
        <v>356</v>
      </c>
      <c r="BR9" s="59" cm="1">
        <f t="array" aca="1" ref="BR9" ca="1">IF(ISNUMBER(BR$4),IF(BR$4&lt;TODAY(),BR5,IF(BR$4=TODAY(),_xlfn.XLOOKUP(1,($F$4:$NZ$4&lt;=TODAY())*ISNUMBER($F$5:$NZ$5),$F$5:$NZ$5,"",0,-1),IF(ISNUMBER(BQ9),BQ9+N(BR8),""))),"")</f>
        <v>366</v>
      </c>
      <c r="BS9" s="59" cm="1">
        <f t="array" aca="1" ref="BS9" ca="1">IF(ISNUMBER(BS$4),IF(BS$4&lt;TODAY(),BS5,IF(BS$4=TODAY(),_xlfn.XLOOKUP(1,($F$4:$NZ$4&lt;=TODAY())*ISNUMBER($F$5:$NZ$5),$F$5:$NZ$5,"",0,-1),IF(ISNUMBER(BR9),BR9+N(BS8),""))),"")</f>
        <v>376</v>
      </c>
      <c r="BT9" s="59" cm="1">
        <f t="array" aca="1" ref="BT9" ca="1">IF(ISNUMBER(BT$4),IF(BT$4&lt;TODAY(),BT5,IF(BT$4=TODAY(),_xlfn.XLOOKUP(1,($F$4:$NZ$4&lt;=TODAY())*ISNUMBER($F$5:$NZ$5),$F$5:$NZ$5,"",0,-1),IF(ISNUMBER(BS9),BS9+N(BT8),""))),"")</f>
        <v>376</v>
      </c>
      <c r="BU9" s="59" cm="1">
        <f t="array" aca="1" ref="BU9" ca="1">IF(ISNUMBER(BU$4),IF(BU$4&lt;TODAY(),BU5,IF(BU$4=TODAY(),_xlfn.XLOOKUP(1,($F$4:$NZ$4&lt;=TODAY())*ISNUMBER($F$5:$NZ$5),$F$5:$NZ$5,"",0,-1),IF(ISNUMBER(BT9),BT9+N(BU8),""))),"")</f>
        <v>376</v>
      </c>
      <c r="BV9" s="59" cm="1">
        <f t="array" aca="1" ref="BV9" ca="1">IF(ISNUMBER(BV$4),IF(BV$4&lt;TODAY(),BV5,IF(BV$4=TODAY(),_xlfn.XLOOKUP(1,($F$4:$NZ$4&lt;=TODAY())*ISNUMBER($F$5:$NZ$5),$F$5:$NZ$5,"",0,-1),IF(ISNUMBER(BU9),BU9+N(BV8),""))),"")</f>
        <v>386</v>
      </c>
      <c r="BW9" s="59" cm="1">
        <f t="array" aca="1" ref="BW9" ca="1">IF(ISNUMBER(BW$4),IF(BW$4&lt;TODAY(),BW5,IF(BW$4=TODAY(),_xlfn.XLOOKUP(1,($F$4:$NZ$4&lt;=TODAY())*ISNUMBER($F$5:$NZ$5),$F$5:$NZ$5,"",0,-1),IF(ISNUMBER(BV9),BV9+N(BW8),""))),"")</f>
        <v>396</v>
      </c>
      <c r="BX9" s="59" cm="1">
        <f t="array" aca="1" ref="BX9" ca="1">IF(ISNUMBER(BX$4),IF(BX$4&lt;TODAY(),BX5,IF(BX$4=TODAY(),_xlfn.XLOOKUP(1,($F$4:$NZ$4&lt;=TODAY())*ISNUMBER($F$5:$NZ$5),$F$5:$NZ$5,"",0,-1),IF(ISNUMBER(BW9),BW9+N(BX8),""))),"")</f>
        <v>406</v>
      </c>
      <c r="BY9" s="59" cm="1">
        <f t="array" aca="1" ref="BY9" ca="1">IF(ISNUMBER(BY$4),IF(BY$4&lt;TODAY(),BY5,IF(BY$4=TODAY(),_xlfn.XLOOKUP(1,($F$4:$NZ$4&lt;=TODAY())*ISNUMBER($F$5:$NZ$5),$F$5:$NZ$5,"",0,-1),IF(ISNUMBER(BX9),BX9+N(BY8),""))),"")</f>
        <v>416</v>
      </c>
      <c r="BZ9" s="59" cm="1">
        <f t="array" aca="1" ref="BZ9" ca="1">IF(ISNUMBER(BZ$4),IF(BZ$4&lt;TODAY(),BZ5,IF(BZ$4=TODAY(),_xlfn.XLOOKUP(1,($F$4:$NZ$4&lt;=TODAY())*ISNUMBER($F$5:$NZ$5),$F$5:$NZ$5,"",0,-1),IF(ISNUMBER(BY9),BY9+N(BZ8),""))),"")</f>
        <v>426</v>
      </c>
      <c r="CA9" s="59" cm="1">
        <f t="array" aca="1" ref="CA9" ca="1">IF(ISNUMBER(CA$4),IF(CA$4&lt;TODAY(),CA5,IF(CA$4=TODAY(),_xlfn.XLOOKUP(1,($F$4:$NZ$4&lt;=TODAY())*ISNUMBER($F$5:$NZ$5),$F$5:$NZ$5,"",0,-1),IF(ISNUMBER(BZ9),BZ9+N(CA8),""))),"")</f>
        <v>426</v>
      </c>
      <c r="CB9" s="59" cm="1">
        <f t="array" aca="1" ref="CB9" ca="1">IF(ISNUMBER(CB$4),IF(CB$4&lt;TODAY(),CB5,IF(CB$4=TODAY(),_xlfn.XLOOKUP(1,($F$4:$NZ$4&lt;=TODAY())*ISNUMBER($F$5:$NZ$5),$F$5:$NZ$5,"",0,-1),IF(ISNUMBER(CA9),CA9+N(CB8),""))),"")</f>
        <v>426</v>
      </c>
      <c r="CC9" s="59" cm="1">
        <f t="array" aca="1" ref="CC9" ca="1">IF(ISNUMBER(CC$4),IF(CC$4&lt;TODAY(),CC5,IF(CC$4=TODAY(),_xlfn.XLOOKUP(1,($F$4:$NZ$4&lt;=TODAY())*ISNUMBER($F$5:$NZ$5),$F$5:$NZ$5,"",0,-1),IF(ISNUMBER(CB9),CB9+N(CC8),""))),"")</f>
        <v>436</v>
      </c>
      <c r="CD9" s="59" cm="1">
        <f t="array" aca="1" ref="CD9" ca="1">IF(ISNUMBER(CD$4),IF(CD$4&lt;TODAY(),CD5,IF(CD$4=TODAY(),_xlfn.XLOOKUP(1,($F$4:$NZ$4&lt;=TODAY())*ISNUMBER($F$5:$NZ$5),$F$5:$NZ$5,"",0,-1),IF(ISNUMBER(CC9),CC9+N(CD8),""))),"")</f>
        <v>446</v>
      </c>
      <c r="CE9" s="59" cm="1">
        <f t="array" aca="1" ref="CE9" ca="1">IF(ISNUMBER(CE$4),IF(CE$4&lt;TODAY(),CE5,IF(CE$4=TODAY(),_xlfn.XLOOKUP(1,($F$4:$NZ$4&lt;=TODAY())*ISNUMBER($F$5:$NZ$5),$F$5:$NZ$5,"",0,-1),IF(ISNUMBER(CD9),CD9+N(CE8),""))),"")</f>
        <v>456</v>
      </c>
      <c r="CF9" s="59" cm="1">
        <f t="array" aca="1" ref="CF9" ca="1">IF(ISNUMBER(CF$4),IF(CF$4&lt;TODAY(),CF5,IF(CF$4=TODAY(),_xlfn.XLOOKUP(1,($F$4:$NZ$4&lt;=TODAY())*ISNUMBER($F$5:$NZ$5),$F$5:$NZ$5,"",0,-1),IF(ISNUMBER(CE9),CE9+N(CF8),""))),"")</f>
        <v>466</v>
      </c>
      <c r="CG9" s="59" cm="1">
        <f t="array" aca="1" ref="CG9" ca="1">IF(ISNUMBER(CG$4),IF(CG$4&lt;TODAY(),CG5,IF(CG$4=TODAY(),_xlfn.XLOOKUP(1,($F$4:$NZ$4&lt;=TODAY())*ISNUMBER($F$5:$NZ$5),$F$5:$NZ$5,"",0,-1),IF(ISNUMBER(CF9),CF9+N(CG8),""))),"")</f>
        <v>476</v>
      </c>
      <c r="CH9" s="59" cm="1">
        <f t="array" aca="1" ref="CH9" ca="1">IF(ISNUMBER(CH$4),IF(CH$4&lt;TODAY(),CH5,IF(CH$4=TODAY(),_xlfn.XLOOKUP(1,($F$4:$NZ$4&lt;=TODAY())*ISNUMBER($F$5:$NZ$5),$F$5:$NZ$5,"",0,-1),IF(ISNUMBER(CG9),CG9+N(CH8),""))),"")</f>
        <v>476</v>
      </c>
      <c r="CI9" s="59" cm="1">
        <f t="array" aca="1" ref="CI9" ca="1">IF(ISNUMBER(CI$4),IF(CI$4&lt;TODAY(),CI5,IF(CI$4=TODAY(),_xlfn.XLOOKUP(1,($F$4:$NZ$4&lt;=TODAY())*ISNUMBER($F$5:$NZ$5),$F$5:$NZ$5,"",0,-1),IF(ISNUMBER(CH9),CH9+N(CI8),""))),"")</f>
        <v>476</v>
      </c>
      <c r="CJ9" s="59" cm="1">
        <f t="array" aca="1" ref="CJ9" ca="1">IF(ISNUMBER(CJ$4),IF(CJ$4&lt;TODAY(),CJ5,IF(CJ$4=TODAY(),_xlfn.XLOOKUP(1,($F$4:$NZ$4&lt;=TODAY())*ISNUMBER($F$5:$NZ$5),$F$5:$NZ$5,"",0,-1),IF(ISNUMBER(CI9),CI9+N(CJ8),""))),"")</f>
        <v>486</v>
      </c>
      <c r="CK9" s="59" cm="1">
        <f t="array" aca="1" ref="CK9" ca="1">IF(ISNUMBER(CK$4),IF(CK$4&lt;TODAY(),CK5,IF(CK$4=TODAY(),_xlfn.XLOOKUP(1,($F$4:$NZ$4&lt;=TODAY())*ISNUMBER($F$5:$NZ$5),$F$5:$NZ$5,"",0,-1),IF(ISNUMBER(CJ9),CJ9+N(CK8),""))),"")</f>
        <v>496</v>
      </c>
      <c r="CL9" s="59" cm="1">
        <f t="array" aca="1" ref="CL9" ca="1">IF(ISNUMBER(CL$4),IF(CL$4&lt;TODAY(),CL5,IF(CL$4=TODAY(),_xlfn.XLOOKUP(1,($F$4:$NZ$4&lt;=TODAY())*ISNUMBER($F$5:$NZ$5),$F$5:$NZ$5,"",0,-1),IF(ISNUMBER(CK9),CK9+N(CL8),""))),"")</f>
        <v>506</v>
      </c>
      <c r="CM9" s="59" cm="1">
        <f t="array" aca="1" ref="CM9" ca="1">IF(ISNUMBER(CM$4),IF(CM$4&lt;TODAY(),CM5,IF(CM$4=TODAY(),_xlfn.XLOOKUP(1,($F$4:$NZ$4&lt;=TODAY())*ISNUMBER($F$5:$NZ$5),$F$5:$NZ$5,"",0,-1),IF(ISNUMBER(CL9),CL9+N(CM8),""))),"")</f>
        <v>516</v>
      </c>
      <c r="CN9" s="59" cm="1">
        <f t="array" aca="1" ref="CN9" ca="1">IF(ISNUMBER(CN$4),IF(CN$4&lt;TODAY(),CN5,IF(CN$4=TODAY(),_xlfn.XLOOKUP(1,($F$4:$NZ$4&lt;=TODAY())*ISNUMBER($F$5:$NZ$5),$F$5:$NZ$5,"",0,-1),IF(ISNUMBER(CM9),CM9+N(CN8),""))),"")</f>
        <v>526</v>
      </c>
      <c r="CO9" s="59" cm="1">
        <f t="array" aca="1" ref="CO9" ca="1">IF(ISNUMBER(CO$4),IF(CO$4&lt;TODAY(),CO5,IF(CO$4=TODAY(),_xlfn.XLOOKUP(1,($F$4:$NZ$4&lt;=TODAY())*ISNUMBER($F$5:$NZ$5),$F$5:$NZ$5,"",0,-1),IF(ISNUMBER(CN9),CN9+N(CO8),""))),"")</f>
        <v>526</v>
      </c>
      <c r="CP9" s="59" cm="1">
        <f t="array" aca="1" ref="CP9" ca="1">IF(ISNUMBER(CP$4),IF(CP$4&lt;TODAY(),CP5,IF(CP$4=TODAY(),_xlfn.XLOOKUP(1,($F$4:$NZ$4&lt;=TODAY())*ISNUMBER($F$5:$NZ$5),$F$5:$NZ$5,"",0,-1),IF(ISNUMBER(CO9),CO9+N(CP8),""))),"")</f>
        <v>526</v>
      </c>
      <c r="CQ9" s="59" cm="1">
        <f t="array" aca="1" ref="CQ9" ca="1">IF(ISNUMBER(CQ$4),IF(CQ$4&lt;TODAY(),CQ5,IF(CQ$4=TODAY(),_xlfn.XLOOKUP(1,($F$4:$NZ$4&lt;=TODAY())*ISNUMBER($F$5:$NZ$5),$F$5:$NZ$5,"",0,-1),IF(ISNUMBER(CP9),CP9+N(CQ8),""))),"")</f>
        <v>536</v>
      </c>
      <c r="CR9" s="59" cm="1">
        <f t="array" aca="1" ref="CR9" ca="1">IF(ISNUMBER(CR$4),IF(CR$4&lt;TODAY(),CR5,IF(CR$4=TODAY(),_xlfn.XLOOKUP(1,($F$4:$NZ$4&lt;=TODAY())*ISNUMBER($F$5:$NZ$5),$F$5:$NZ$5,"",0,-1),IF(ISNUMBER(CQ9),CQ9+N(CR8),""))),"")</f>
        <v>546</v>
      </c>
      <c r="CS9" s="59" cm="1">
        <f t="array" aca="1" ref="CS9" ca="1">IF(ISNUMBER(CS$4),IF(CS$4&lt;TODAY(),CS5,IF(CS$4=TODAY(),_xlfn.XLOOKUP(1,($F$4:$NZ$4&lt;=TODAY())*ISNUMBER($F$5:$NZ$5),$F$5:$NZ$5,"",0,-1),IF(ISNUMBER(CR9),CR9+N(CS8),""))),"")</f>
        <v>556</v>
      </c>
      <c r="CT9" s="59" cm="1">
        <f t="array" aca="1" ref="CT9" ca="1">IF(ISNUMBER(CT$4),IF(CT$4&lt;TODAY(),CT5,IF(CT$4=TODAY(),_xlfn.XLOOKUP(1,($F$4:$NZ$4&lt;=TODAY())*ISNUMBER($F$5:$NZ$5),$F$5:$NZ$5,"",0,-1),IF(ISNUMBER(CS9),CS9+N(CT8),""))),"")</f>
        <v>556</v>
      </c>
      <c r="CU9" s="59" cm="1">
        <f t="array" aca="1" ref="CU9" ca="1">IF(ISNUMBER(CU$4),IF(CU$4&lt;TODAY(),CU5,IF(CU$4=TODAY(),_xlfn.XLOOKUP(1,($F$4:$NZ$4&lt;=TODAY())*ISNUMBER($F$5:$NZ$5),$F$5:$NZ$5,"",0,-1),IF(ISNUMBER(CT9),CT9+N(CU8),""))),"")</f>
        <v>566</v>
      </c>
      <c r="CV9" s="59" cm="1">
        <f t="array" aca="1" ref="CV9" ca="1">IF(ISNUMBER(CV$4),IF(CV$4&lt;TODAY(),CV5,IF(CV$4=TODAY(),_xlfn.XLOOKUP(1,($F$4:$NZ$4&lt;=TODAY())*ISNUMBER($F$5:$NZ$5),$F$5:$NZ$5,"",0,-1),IF(ISNUMBER(CU9),CU9+N(CV8),""))),"")</f>
        <v>566</v>
      </c>
      <c r="CW9" s="59" cm="1">
        <f t="array" aca="1" ref="CW9" ca="1">IF(ISNUMBER(CW$4),IF(CW$4&lt;TODAY(),CW5,IF(CW$4=TODAY(),_xlfn.XLOOKUP(1,($F$4:$NZ$4&lt;=TODAY())*ISNUMBER($F$5:$NZ$5),$F$5:$NZ$5,"",0,-1),IF(ISNUMBER(CV9),CV9+N(CW8),""))),"")</f>
        <v>566</v>
      </c>
      <c r="CX9" s="59" cm="1">
        <f t="array" aca="1" ref="CX9" ca="1">IF(ISNUMBER(CX$4),IF(CX$4&lt;TODAY(),CX5,IF(CX$4=TODAY(),_xlfn.XLOOKUP(1,($F$4:$NZ$4&lt;=TODAY())*ISNUMBER($F$5:$NZ$5),$F$5:$NZ$5,"",0,-1),IF(ISNUMBER(CW9),CW9+N(CX8),""))),"")</f>
        <v>576</v>
      </c>
      <c r="CY9" s="59" cm="1">
        <f t="array" aca="1" ref="CY9" ca="1">IF(ISNUMBER(CY$4),IF(CY$4&lt;TODAY(),CY5,IF(CY$4=TODAY(),_xlfn.XLOOKUP(1,($F$4:$NZ$4&lt;=TODAY())*ISNUMBER($F$5:$NZ$5),$F$5:$NZ$5,"",0,-1),IF(ISNUMBER(CX9),CX9+N(CY8),""))),"")</f>
        <v>586</v>
      </c>
      <c r="CZ9" s="59" cm="1">
        <f t="array" aca="1" ref="CZ9" ca="1">IF(ISNUMBER(CZ$4),IF(CZ$4&lt;TODAY(),CZ5,IF(CZ$4=TODAY(),_xlfn.XLOOKUP(1,($F$4:$NZ$4&lt;=TODAY())*ISNUMBER($F$5:$NZ$5),$F$5:$NZ$5,"",0,-1),IF(ISNUMBER(CY9),CY9+N(CZ8),""))),"")</f>
        <v>596</v>
      </c>
      <c r="DA9" s="59" cm="1">
        <f t="array" aca="1" ref="DA9" ca="1">IF(ISNUMBER(DA$4),IF(DA$4&lt;TODAY(),DA5,IF(DA$4=TODAY(),_xlfn.XLOOKUP(1,($F$4:$NZ$4&lt;=TODAY())*ISNUMBER($F$5:$NZ$5),$F$5:$NZ$5,"",0,-1),IF(ISNUMBER(CZ9),CZ9+N(DA8),""))),"")</f>
        <v>606</v>
      </c>
      <c r="DB9" s="59" cm="1">
        <f t="array" aca="1" ref="DB9" ca="1">IF(ISNUMBER(DB$4),IF(DB$4&lt;TODAY(),DB5,IF(DB$4=TODAY(),_xlfn.XLOOKUP(1,($F$4:$NZ$4&lt;=TODAY())*ISNUMBER($F$5:$NZ$5),$F$5:$NZ$5,"",0,-1),IF(ISNUMBER(DA9),DA9+N(DB8),""))),"")</f>
        <v>616</v>
      </c>
      <c r="DC9" s="59" cm="1">
        <f t="array" aca="1" ref="DC9" ca="1">IF(ISNUMBER(DC$4),IF(DC$4&lt;TODAY(),DC5,IF(DC$4=TODAY(),_xlfn.XLOOKUP(1,($F$4:$NZ$4&lt;=TODAY())*ISNUMBER($F$5:$NZ$5),$F$5:$NZ$5,"",0,-1),IF(ISNUMBER(DB9),DB9+N(DC8),""))),"")</f>
        <v>616</v>
      </c>
      <c r="DD9" s="59" cm="1">
        <f t="array" aca="1" ref="DD9" ca="1">IF(ISNUMBER(DD$4),IF(DD$4&lt;TODAY(),DD5,IF(DD$4=TODAY(),_xlfn.XLOOKUP(1,($F$4:$NZ$4&lt;=TODAY())*ISNUMBER($F$5:$NZ$5),$F$5:$NZ$5,"",0,-1),IF(ISNUMBER(DC9),DC9+N(DD8),""))),"")</f>
        <v>616</v>
      </c>
      <c r="DE9" s="59" cm="1">
        <f t="array" aca="1" ref="DE9" ca="1">IF(ISNUMBER(DE$4),IF(DE$4&lt;TODAY(),DE5,IF(DE$4=TODAY(),_xlfn.XLOOKUP(1,($F$4:$NZ$4&lt;=TODAY())*ISNUMBER($F$5:$NZ$5),$F$5:$NZ$5,"",0,-1),IF(ISNUMBER(DD9),DD9+N(DE8),""))),"")</f>
        <v>616</v>
      </c>
      <c r="DF9" s="59" cm="1">
        <f t="array" aca="1" ref="DF9" ca="1">IF(ISNUMBER(DF$4),IF(DF$4&lt;TODAY(),DF5,IF(DF$4=TODAY(),_xlfn.XLOOKUP(1,($F$4:$NZ$4&lt;=TODAY())*ISNUMBER($F$5:$NZ$5),$F$5:$NZ$5,"",0,-1),IF(ISNUMBER(DE9),DE9+N(DF8),""))),"")</f>
        <v>626</v>
      </c>
      <c r="DG9" s="59" cm="1">
        <f t="array" aca="1" ref="DG9" ca="1">IF(ISNUMBER(DG$4),IF(DG$4&lt;TODAY(),DG5,IF(DG$4=TODAY(),_xlfn.XLOOKUP(1,($F$4:$NZ$4&lt;=TODAY())*ISNUMBER($F$5:$NZ$5),$F$5:$NZ$5,"",0,-1),IF(ISNUMBER(DF9),DF9+N(DG8),""))),"")</f>
        <v>636</v>
      </c>
      <c r="DH9" s="59" cm="1">
        <f t="array" aca="1" ref="DH9" ca="1">IF(ISNUMBER(DH$4),IF(DH$4&lt;TODAY(),DH5,IF(DH$4=TODAY(),_xlfn.XLOOKUP(1,($F$4:$NZ$4&lt;=TODAY())*ISNUMBER($F$5:$NZ$5),$F$5:$NZ$5,"",0,-1),IF(ISNUMBER(DG9),DG9+N(DH8),""))),"")</f>
        <v>646</v>
      </c>
      <c r="DI9" s="59" cm="1">
        <f t="array" aca="1" ref="DI9" ca="1">IF(ISNUMBER(DI$4),IF(DI$4&lt;TODAY(),DI5,IF(DI$4=TODAY(),_xlfn.XLOOKUP(1,($F$4:$NZ$4&lt;=TODAY())*ISNUMBER($F$5:$NZ$5),$F$5:$NZ$5,"",0,-1),IF(ISNUMBER(DH9),DH9+N(DI8),""))),"")</f>
        <v>656</v>
      </c>
      <c r="DJ9" s="59" cm="1">
        <f t="array" aca="1" ref="DJ9" ca="1">IF(ISNUMBER(DJ$4),IF(DJ$4&lt;TODAY(),DJ5,IF(DJ$4=TODAY(),_xlfn.XLOOKUP(1,($F$4:$NZ$4&lt;=TODAY())*ISNUMBER($F$5:$NZ$5),$F$5:$NZ$5,"",0,-1),IF(ISNUMBER(DI9),DI9+N(DJ8),""))),"")</f>
        <v>656</v>
      </c>
      <c r="DK9" s="59" cm="1">
        <f t="array" aca="1" ref="DK9" ca="1">IF(ISNUMBER(DK$4),IF(DK$4&lt;TODAY(),DK5,IF(DK$4=TODAY(),_xlfn.XLOOKUP(1,($F$4:$NZ$4&lt;=TODAY())*ISNUMBER($F$5:$NZ$5),$F$5:$NZ$5,"",0,-1),IF(ISNUMBER(DJ9),DJ9+N(DK8),""))),"")</f>
        <v>656</v>
      </c>
      <c r="DL9" s="59" cm="1">
        <f t="array" aca="1" ref="DL9" ca="1">IF(ISNUMBER(DL$4),IF(DL$4&lt;TODAY(),DL5,IF(DL$4=TODAY(),_xlfn.XLOOKUP(1,($F$4:$NZ$4&lt;=TODAY())*ISNUMBER($F$5:$NZ$5),$F$5:$NZ$5,"",0,-1),IF(ISNUMBER(DK9),DK9+N(DL8),""))),"")</f>
        <v>666</v>
      </c>
      <c r="DM9" s="59" cm="1">
        <f t="array" aca="1" ref="DM9" ca="1">IF(ISNUMBER(DM$4),IF(DM$4&lt;TODAY(),DM5,IF(DM$4=TODAY(),_xlfn.XLOOKUP(1,($F$4:$NZ$4&lt;=TODAY())*ISNUMBER($F$5:$NZ$5),$F$5:$NZ$5,"",0,-1),IF(ISNUMBER(DL9),DL9+N(DM8),""))),"")</f>
        <v>676</v>
      </c>
      <c r="DN9" s="59" cm="1">
        <f t="array" aca="1" ref="DN9" ca="1">IF(ISNUMBER(DN$4),IF(DN$4&lt;TODAY(),DN5,IF(DN$4=TODAY(),_xlfn.XLOOKUP(1,($F$4:$NZ$4&lt;=TODAY())*ISNUMBER($F$5:$NZ$5),$F$5:$NZ$5,"",0,-1),IF(ISNUMBER(DM9),DM9+N(DN8),""))),"")</f>
        <v>686</v>
      </c>
      <c r="DO9" s="59" cm="1">
        <f t="array" aca="1" ref="DO9" ca="1">IF(ISNUMBER(DO$4),IF(DO$4&lt;TODAY(),DO5,IF(DO$4=TODAY(),_xlfn.XLOOKUP(1,($F$4:$NZ$4&lt;=TODAY())*ISNUMBER($F$5:$NZ$5),$F$5:$NZ$5,"",0,-1),IF(ISNUMBER(DN9),DN9+N(DO8),""))),"")</f>
        <v>696</v>
      </c>
      <c r="DP9" s="59" cm="1">
        <f t="array" aca="1" ref="DP9" ca="1">IF(ISNUMBER(DP$4),IF(DP$4&lt;TODAY(),DP5,IF(DP$4=TODAY(),_xlfn.XLOOKUP(1,($F$4:$NZ$4&lt;=TODAY())*ISNUMBER($F$5:$NZ$5),$F$5:$NZ$5,"",0,-1),IF(ISNUMBER(DO9),DO9+N(DP8),""))),"")</f>
        <v>706</v>
      </c>
      <c r="DQ9" s="59" cm="1">
        <f t="array" aca="1" ref="DQ9" ca="1">IF(ISNUMBER(DQ$4),IF(DQ$4&lt;TODAY(),DQ5,IF(DQ$4=TODAY(),_xlfn.XLOOKUP(1,($F$4:$NZ$4&lt;=TODAY())*ISNUMBER($F$5:$NZ$5),$F$5:$NZ$5,"",0,-1),IF(ISNUMBER(DP9),DP9+N(DQ8),""))),"")</f>
        <v>706</v>
      </c>
      <c r="DR9" s="59" cm="1">
        <f t="array" aca="1" ref="DR9" ca="1">IF(ISNUMBER(DR$4),IF(DR$4&lt;TODAY(),DR5,IF(DR$4=TODAY(),_xlfn.XLOOKUP(1,($F$4:$NZ$4&lt;=TODAY())*ISNUMBER($F$5:$NZ$5),$F$5:$NZ$5,"",0,-1),IF(ISNUMBER(DQ9),DQ9+N(DR8),""))),"")</f>
        <v>706</v>
      </c>
      <c r="DS9" s="59" cm="1">
        <f t="array" aca="1" ref="DS9" ca="1">IF(ISNUMBER(DS$4),IF(DS$4&lt;TODAY(),DS5,IF(DS$4=TODAY(),_xlfn.XLOOKUP(1,($F$4:$NZ$4&lt;=TODAY())*ISNUMBER($F$5:$NZ$5),$F$5:$NZ$5,"",0,-1),IF(ISNUMBER(DR9),DR9+N(DS8),""))),"")</f>
        <v>716</v>
      </c>
      <c r="DT9" s="59" cm="1">
        <f t="array" aca="1" ref="DT9" ca="1">IF(ISNUMBER(DT$4),IF(DT$4&lt;TODAY(),DT5,IF(DT$4=TODAY(),_xlfn.XLOOKUP(1,($F$4:$NZ$4&lt;=TODAY())*ISNUMBER($F$5:$NZ$5),$F$5:$NZ$5,"",0,-1),IF(ISNUMBER(DS9),DS9+N(DT8),""))),"")</f>
        <v>726</v>
      </c>
      <c r="DU9" s="59" cm="1">
        <f t="array" aca="1" ref="DU9" ca="1">IF(ISNUMBER(DU$4),IF(DU$4&lt;TODAY(),DU5,IF(DU$4=TODAY(),_xlfn.XLOOKUP(1,($F$4:$NZ$4&lt;=TODAY())*ISNUMBER($F$5:$NZ$5),$F$5:$NZ$5,"",0,-1),IF(ISNUMBER(DT9),DT9+N(DU8),""))),"")</f>
        <v>736</v>
      </c>
      <c r="DV9" s="59" cm="1">
        <f t="array" aca="1" ref="DV9" ca="1">IF(ISNUMBER(DV$4),IF(DV$4&lt;TODAY(),DV5,IF(DV$4=TODAY(),_xlfn.XLOOKUP(1,($F$4:$NZ$4&lt;=TODAY())*ISNUMBER($F$5:$NZ$5),$F$5:$NZ$5,"",0,-1),IF(ISNUMBER(DU9),DU9+N(DV8),""))),"")</f>
        <v>746</v>
      </c>
      <c r="DW9" s="59" cm="1">
        <f t="array" aca="1" ref="DW9" ca="1">IF(ISNUMBER(DW$4),IF(DW$4&lt;TODAY(),DW5,IF(DW$4=TODAY(),_xlfn.XLOOKUP(1,($F$4:$NZ$4&lt;=TODAY())*ISNUMBER($F$5:$NZ$5),$F$5:$NZ$5,"",0,-1),IF(ISNUMBER(DV9),DV9+N(DW8),""))),"")</f>
        <v>756</v>
      </c>
      <c r="DX9" s="59" cm="1">
        <f t="array" aca="1" ref="DX9" ca="1">IF(ISNUMBER(DX$4),IF(DX$4&lt;TODAY(),DX5,IF(DX$4=TODAY(),_xlfn.XLOOKUP(1,($F$4:$NZ$4&lt;=TODAY())*ISNUMBER($F$5:$NZ$5),$F$5:$NZ$5,"",0,-1),IF(ISNUMBER(DW9),DW9+N(DX8),""))),"")</f>
        <v>756</v>
      </c>
      <c r="DY9" s="59" cm="1">
        <f t="array" aca="1" ref="DY9" ca="1">IF(ISNUMBER(DY$4),IF(DY$4&lt;TODAY(),DY5,IF(DY$4=TODAY(),_xlfn.XLOOKUP(1,($F$4:$NZ$4&lt;=TODAY())*ISNUMBER($F$5:$NZ$5),$F$5:$NZ$5,"",0,-1),IF(ISNUMBER(DX9),DX9+N(DY8),""))),"")</f>
        <v>756</v>
      </c>
      <c r="DZ9" s="59" cm="1">
        <f t="array" aca="1" ref="DZ9" ca="1">IF(ISNUMBER(DZ$4),IF(DZ$4&lt;TODAY(),DZ5,IF(DZ$4=TODAY(),_xlfn.XLOOKUP(1,($F$4:$NZ$4&lt;=TODAY())*ISNUMBER($F$5:$NZ$5),$F$5:$NZ$5,"",0,-1),IF(ISNUMBER(DY9),DY9+N(DZ8),""))),"")</f>
        <v>766</v>
      </c>
      <c r="EA9" s="59" cm="1">
        <f t="array" aca="1" ref="EA9" ca="1">IF(ISNUMBER(EA$4),IF(EA$4&lt;TODAY(),EA5,IF(EA$4=TODAY(),_xlfn.XLOOKUP(1,($F$4:$NZ$4&lt;=TODAY())*ISNUMBER($F$5:$NZ$5),$F$5:$NZ$5,"",0,-1),IF(ISNUMBER(DZ9),DZ9+N(EA8),""))),"")</f>
        <v>776</v>
      </c>
      <c r="EB9" s="59" cm="1">
        <f t="array" aca="1" ref="EB9" ca="1">IF(ISNUMBER(EB$4),IF(EB$4&lt;TODAY(),EB5,IF(EB$4=TODAY(),_xlfn.XLOOKUP(1,($F$4:$NZ$4&lt;=TODAY())*ISNUMBER($F$5:$NZ$5),$F$5:$NZ$5,"",0,-1),IF(ISNUMBER(EA9),EA9+N(EB8),""))),"")</f>
        <v>786</v>
      </c>
      <c r="EC9" s="59" cm="1">
        <f t="array" aca="1" ref="EC9" ca="1">IF(ISNUMBER(EC$4),IF(EC$4&lt;TODAY(),EC5,IF(EC$4=TODAY(),_xlfn.XLOOKUP(1,($F$4:$NZ$4&lt;=TODAY())*ISNUMBER($F$5:$NZ$5),$F$5:$NZ$5,"",0,-1),IF(ISNUMBER(EB9),EB9+N(EC8),""))),"")</f>
        <v>796</v>
      </c>
      <c r="ED9" s="59" cm="1">
        <f t="array" aca="1" ref="ED9" ca="1">IF(ISNUMBER(ED$4),IF(ED$4&lt;TODAY(),ED5,IF(ED$4=TODAY(),_xlfn.XLOOKUP(1,($F$4:$NZ$4&lt;=TODAY())*ISNUMBER($F$5:$NZ$5),$F$5:$NZ$5,"",0,-1),IF(ISNUMBER(EC9),EC9+N(ED8),""))),"")</f>
        <v>806</v>
      </c>
      <c r="EE9" s="59" cm="1">
        <f t="array" aca="1" ref="EE9" ca="1">IF(ISNUMBER(EE$4),IF(EE$4&lt;TODAY(),EE5,IF(EE$4=TODAY(),_xlfn.XLOOKUP(1,($F$4:$NZ$4&lt;=TODAY())*ISNUMBER($F$5:$NZ$5),$F$5:$NZ$5,"",0,-1),IF(ISNUMBER(ED9),ED9+N(EE8),""))),"")</f>
        <v>806</v>
      </c>
      <c r="EF9" s="59" cm="1">
        <f t="array" aca="1" ref="EF9" ca="1">IF(ISNUMBER(EF$4),IF(EF$4&lt;TODAY(),EF5,IF(EF$4=TODAY(),_xlfn.XLOOKUP(1,($F$4:$NZ$4&lt;=TODAY())*ISNUMBER($F$5:$NZ$5),$F$5:$NZ$5,"",0,-1),IF(ISNUMBER(EE9),EE9+N(EF8),""))),"")</f>
        <v>806</v>
      </c>
      <c r="EG9" s="59" cm="1">
        <f t="array" aca="1" ref="EG9" ca="1">IF(ISNUMBER(EG$4),IF(EG$4&lt;TODAY(),EG5,IF(EG$4=TODAY(),_xlfn.XLOOKUP(1,($F$4:$NZ$4&lt;=TODAY())*ISNUMBER($F$5:$NZ$5),$F$5:$NZ$5,"",0,-1),IF(ISNUMBER(EF9),EF9+N(EG8),""))),"")</f>
        <v>816</v>
      </c>
      <c r="EH9" s="59" cm="1">
        <f t="array" aca="1" ref="EH9" ca="1">IF(ISNUMBER(EH$4),IF(EH$4&lt;TODAY(),EH5,IF(EH$4=TODAY(),_xlfn.XLOOKUP(1,($F$4:$NZ$4&lt;=TODAY())*ISNUMBER($F$5:$NZ$5),$F$5:$NZ$5,"",0,-1),IF(ISNUMBER(EG9),EG9+N(EH8),""))),"")</f>
        <v>826</v>
      </c>
      <c r="EI9" s="59" cm="1">
        <f t="array" aca="1" ref="EI9" ca="1">IF(ISNUMBER(EI$4),IF(EI$4&lt;TODAY(),EI5,IF(EI$4=TODAY(),_xlfn.XLOOKUP(1,($F$4:$NZ$4&lt;=TODAY())*ISNUMBER($F$5:$NZ$5),$F$5:$NZ$5,"",0,-1),IF(ISNUMBER(EH9),EH9+N(EI8),""))),"")</f>
        <v>826</v>
      </c>
      <c r="EJ9" s="59" cm="1">
        <f t="array" aca="1" ref="EJ9" ca="1">IF(ISNUMBER(EJ$4),IF(EJ$4&lt;TODAY(),EJ5,IF(EJ$4=TODAY(),_xlfn.XLOOKUP(1,($F$4:$NZ$4&lt;=TODAY())*ISNUMBER($F$5:$NZ$5),$F$5:$NZ$5,"",0,-1),IF(ISNUMBER(EI9),EI9+N(EJ8),""))),"")</f>
        <v>836</v>
      </c>
      <c r="EK9" s="59" cm="1">
        <f t="array" aca="1" ref="EK9" ca="1">IF(ISNUMBER(EK$4),IF(EK$4&lt;TODAY(),EK5,IF(EK$4=TODAY(),_xlfn.XLOOKUP(1,($F$4:$NZ$4&lt;=TODAY())*ISNUMBER($F$5:$NZ$5),$F$5:$NZ$5,"",0,-1),IF(ISNUMBER(EJ9),EJ9+N(EK8),""))),"")</f>
        <v>846</v>
      </c>
      <c r="EL9" s="59" cm="1">
        <f t="array" aca="1" ref="EL9" ca="1">IF(ISNUMBER(EL$4),IF(EL$4&lt;TODAY(),EL5,IF(EL$4=TODAY(),_xlfn.XLOOKUP(1,($F$4:$NZ$4&lt;=TODAY())*ISNUMBER($F$5:$NZ$5),$F$5:$NZ$5,"",0,-1),IF(ISNUMBER(EK9),EK9+N(EL8),""))),"")</f>
        <v>846</v>
      </c>
      <c r="EM9" s="59" cm="1">
        <f t="array" aca="1" ref="EM9" ca="1">IF(ISNUMBER(EM$4),IF(EM$4&lt;TODAY(),EM5,IF(EM$4=TODAY(),_xlfn.XLOOKUP(1,($F$4:$NZ$4&lt;=TODAY())*ISNUMBER($F$5:$NZ$5),$F$5:$NZ$5,"",0,-1),IF(ISNUMBER(EL9),EL9+N(EM8),""))),"")</f>
        <v>846</v>
      </c>
      <c r="EN9" s="59" cm="1">
        <f t="array" aca="1" ref="EN9" ca="1">IF(ISNUMBER(EN$4),IF(EN$4&lt;TODAY(),EN5,IF(EN$4=TODAY(),_xlfn.XLOOKUP(1,($F$4:$NZ$4&lt;=TODAY())*ISNUMBER($F$5:$NZ$5),$F$5:$NZ$5,"",0,-1),IF(ISNUMBER(EM9),EM9+N(EN8),""))),"")</f>
        <v>856</v>
      </c>
      <c r="EO9" s="59" cm="1">
        <f t="array" aca="1" ref="EO9" ca="1">IF(ISNUMBER(EO$4),IF(EO$4&lt;TODAY(),EO5,IF(EO$4=TODAY(),_xlfn.XLOOKUP(1,($F$4:$NZ$4&lt;=TODAY())*ISNUMBER($F$5:$NZ$5),$F$5:$NZ$5,"",0,-1),IF(ISNUMBER(EN9),EN9+N(EO8),""))),"")</f>
        <v>866</v>
      </c>
      <c r="EP9" s="59" cm="1">
        <f t="array" aca="1" ref="EP9" ca="1">IF(ISNUMBER(EP$4),IF(EP$4&lt;TODAY(),EP5,IF(EP$4=TODAY(),_xlfn.XLOOKUP(1,($F$4:$NZ$4&lt;=TODAY())*ISNUMBER($F$5:$NZ$5),$F$5:$NZ$5,"",0,-1),IF(ISNUMBER(EO9),EO9+N(EP8),""))),"")</f>
        <v>876</v>
      </c>
      <c r="EQ9" s="59" cm="1">
        <f t="array" aca="1" ref="EQ9" ca="1">IF(ISNUMBER(EQ$4),IF(EQ$4&lt;TODAY(),EQ5,IF(EQ$4=TODAY(),_xlfn.XLOOKUP(1,($F$4:$NZ$4&lt;=TODAY())*ISNUMBER($F$5:$NZ$5),$F$5:$NZ$5,"",0,-1),IF(ISNUMBER(EP9),EP9+N(EQ8),""))),"")</f>
        <v>886</v>
      </c>
      <c r="ER9" s="59" cm="1">
        <f t="array" aca="1" ref="ER9" ca="1">IF(ISNUMBER(ER$4),IF(ER$4&lt;TODAY(),ER5,IF(ER$4=TODAY(),_xlfn.XLOOKUP(1,($F$4:$NZ$4&lt;=TODAY())*ISNUMBER($F$5:$NZ$5),$F$5:$NZ$5,"",0,-1),IF(ISNUMBER(EQ9),EQ9+N(ER8),""))),"")</f>
        <v>896</v>
      </c>
      <c r="ES9" s="59" cm="1">
        <f t="array" aca="1" ref="ES9" ca="1">IF(ISNUMBER(ES$4),IF(ES$4&lt;TODAY(),ES5,IF(ES$4=TODAY(),_xlfn.XLOOKUP(1,($F$4:$NZ$4&lt;=TODAY())*ISNUMBER($F$5:$NZ$5),$F$5:$NZ$5,"",0,-1),IF(ISNUMBER(ER9),ER9+N(ES8),""))),"")</f>
        <v>896</v>
      </c>
      <c r="ET9" s="59" cm="1">
        <f t="array" aca="1" ref="ET9" ca="1">IF(ISNUMBER(ET$4),IF(ET$4&lt;TODAY(),ET5,IF(ET$4=TODAY(),_xlfn.XLOOKUP(1,($F$4:$NZ$4&lt;=TODAY())*ISNUMBER($F$5:$NZ$5),$F$5:$NZ$5,"",0,-1),IF(ISNUMBER(ES9),ES9+N(ET8),""))),"")</f>
        <v>896</v>
      </c>
      <c r="EU9" s="59" cm="1">
        <f t="array" aca="1" ref="EU9" ca="1">IF(ISNUMBER(EU$4),IF(EU$4&lt;TODAY(),EU5,IF(EU$4=TODAY(),_xlfn.XLOOKUP(1,($F$4:$NZ$4&lt;=TODAY())*ISNUMBER($F$5:$NZ$5),$F$5:$NZ$5,"",0,-1),IF(ISNUMBER(ET9),ET9+N(EU8),""))),"")</f>
        <v>896</v>
      </c>
      <c r="EV9" s="59" cm="1">
        <f t="array" aca="1" ref="EV9" ca="1">IF(ISNUMBER(EV$4),IF(EV$4&lt;TODAY(),EV5,IF(EV$4=TODAY(),_xlfn.XLOOKUP(1,($F$4:$NZ$4&lt;=TODAY())*ISNUMBER($F$5:$NZ$5),$F$5:$NZ$5,"",0,-1),IF(ISNUMBER(EU9),EU9+N(EV8),""))),"")</f>
        <v>906</v>
      </c>
      <c r="EW9" s="59" cm="1">
        <f t="array" aca="1" ref="EW9" ca="1">IF(ISNUMBER(EW$4),IF(EW$4&lt;TODAY(),EW5,IF(EW$4=TODAY(),_xlfn.XLOOKUP(1,($F$4:$NZ$4&lt;=TODAY())*ISNUMBER($F$5:$NZ$5),$F$5:$NZ$5,"",0,-1),IF(ISNUMBER(EV9),EV9+N(EW8),""))),"")</f>
        <v>916</v>
      </c>
      <c r="EX9" s="59" cm="1">
        <f t="array" aca="1" ref="EX9" ca="1">IF(ISNUMBER(EX$4),IF(EX$4&lt;TODAY(),EX5,IF(EX$4=TODAY(),_xlfn.XLOOKUP(1,($F$4:$NZ$4&lt;=TODAY())*ISNUMBER($F$5:$NZ$5),$F$5:$NZ$5,"",0,-1),IF(ISNUMBER(EW9),EW9+N(EX8),""))),"")</f>
        <v>926</v>
      </c>
      <c r="EY9" s="59" cm="1">
        <f t="array" aca="1" ref="EY9" ca="1">IF(ISNUMBER(EY$4),IF(EY$4&lt;TODAY(),EY5,IF(EY$4=TODAY(),_xlfn.XLOOKUP(1,($F$4:$NZ$4&lt;=TODAY())*ISNUMBER($F$5:$NZ$5),$F$5:$NZ$5,"",0,-1),IF(ISNUMBER(EX9),EX9+N(EY8),""))),"")</f>
        <v>936</v>
      </c>
      <c r="EZ9" s="59" cm="1">
        <f t="array" aca="1" ref="EZ9" ca="1">IF(ISNUMBER(EZ$4),IF(EZ$4&lt;TODAY(),EZ5,IF(EZ$4=TODAY(),_xlfn.XLOOKUP(1,($F$4:$NZ$4&lt;=TODAY())*ISNUMBER($F$5:$NZ$5),$F$5:$NZ$5,"",0,-1),IF(ISNUMBER(EY9),EY9+N(EZ8),""))),"")</f>
        <v>936</v>
      </c>
      <c r="FA9" s="59" cm="1">
        <f t="array" aca="1" ref="FA9" ca="1">IF(ISNUMBER(FA$4),IF(FA$4&lt;TODAY(),FA5,IF(FA$4=TODAY(),_xlfn.XLOOKUP(1,($F$4:$NZ$4&lt;=TODAY())*ISNUMBER($F$5:$NZ$5),$F$5:$NZ$5,"",0,-1),IF(ISNUMBER(EZ9),EZ9+N(FA8),""))),"")</f>
        <v>936</v>
      </c>
      <c r="FB9" s="59" cm="1">
        <f t="array" aca="1" ref="FB9" ca="1">IF(ISNUMBER(FB$4),IF(FB$4&lt;TODAY(),FB5,IF(FB$4=TODAY(),_xlfn.XLOOKUP(1,($F$4:$NZ$4&lt;=TODAY())*ISNUMBER($F$5:$NZ$5),$F$5:$NZ$5,"",0,-1),IF(ISNUMBER(FA9),FA9+N(FB8),""))),"")</f>
        <v>946</v>
      </c>
      <c r="FC9" s="59" cm="1">
        <f t="array" aca="1" ref="FC9" ca="1">IF(ISNUMBER(FC$4),IF(FC$4&lt;TODAY(),FC5,IF(FC$4=TODAY(),_xlfn.XLOOKUP(1,($F$4:$NZ$4&lt;=TODAY())*ISNUMBER($F$5:$NZ$5),$F$5:$NZ$5,"",0,-1),IF(ISNUMBER(FB9),FB9+N(FC8),""))),"")</f>
        <v>956</v>
      </c>
      <c r="FD9" s="59" cm="1">
        <f t="array" aca="1" ref="FD9" ca="1">IF(ISNUMBER(FD$4),IF(FD$4&lt;TODAY(),FD5,IF(FD$4=TODAY(),_xlfn.XLOOKUP(1,($F$4:$NZ$4&lt;=TODAY())*ISNUMBER($F$5:$NZ$5),$F$5:$NZ$5,"",0,-1),IF(ISNUMBER(FC9),FC9+N(FD8),""))),"")</f>
        <v>966</v>
      </c>
      <c r="FE9" s="59" cm="1">
        <f t="array" aca="1" ref="FE9" ca="1">IF(ISNUMBER(FE$4),IF(FE$4&lt;TODAY(),FE5,IF(FE$4=TODAY(),_xlfn.XLOOKUP(1,($F$4:$NZ$4&lt;=TODAY())*ISNUMBER($F$5:$NZ$5),$F$5:$NZ$5,"",0,-1),IF(ISNUMBER(FD9),FD9+N(FE8),""))),"")</f>
        <v>976</v>
      </c>
      <c r="FF9" s="59" cm="1">
        <f t="array" aca="1" ref="FF9" ca="1">IF(ISNUMBER(FF$4),IF(FF$4&lt;TODAY(),FF5,IF(FF$4=TODAY(),_xlfn.XLOOKUP(1,($F$4:$NZ$4&lt;=TODAY())*ISNUMBER($F$5:$NZ$5),$F$5:$NZ$5,"",0,-1),IF(ISNUMBER(FE9),FE9+N(FF8),""))),"")</f>
        <v>986</v>
      </c>
      <c r="FG9" s="59" cm="1">
        <f t="array" aca="1" ref="FG9" ca="1">IF(ISNUMBER(FG$4),IF(FG$4&lt;TODAY(),FG5,IF(FG$4=TODAY(),_xlfn.XLOOKUP(1,($F$4:$NZ$4&lt;=TODAY())*ISNUMBER($F$5:$NZ$5),$F$5:$NZ$5,"",0,-1),IF(ISNUMBER(FF9),FF9+N(FG8),""))),"")</f>
        <v>986</v>
      </c>
      <c r="FH9" s="59" cm="1">
        <f t="array" aca="1" ref="FH9" ca="1">IF(ISNUMBER(FH$4),IF(FH$4&lt;TODAY(),FH5,IF(FH$4=TODAY(),_xlfn.XLOOKUP(1,($F$4:$NZ$4&lt;=TODAY())*ISNUMBER($F$5:$NZ$5),$F$5:$NZ$5,"",0,-1),IF(ISNUMBER(FG9),FG9+N(FH8),""))),"")</f>
        <v>986</v>
      </c>
      <c r="FI9" s="59" cm="1">
        <f t="array" aca="1" ref="FI9" ca="1">IF(ISNUMBER(FI$4),IF(FI$4&lt;TODAY(),FI5,IF(FI$4=TODAY(),_xlfn.XLOOKUP(1,($F$4:$NZ$4&lt;=TODAY())*ISNUMBER($F$5:$NZ$5),$F$5:$NZ$5,"",0,-1),IF(ISNUMBER(FH9),FH9+N(FI8),""))),"")</f>
        <v>996</v>
      </c>
      <c r="FJ9" s="59" cm="1">
        <f t="array" aca="1" ref="FJ9" ca="1">IF(ISNUMBER(FJ$4),IF(FJ$4&lt;TODAY(),FJ5,IF(FJ$4=TODAY(),_xlfn.XLOOKUP(1,($F$4:$NZ$4&lt;=TODAY())*ISNUMBER($F$5:$NZ$5),$F$5:$NZ$5,"",0,-1),IF(ISNUMBER(FI9),FI9+N(FJ8),""))),"")</f>
        <v>1006</v>
      </c>
      <c r="FK9" s="59" cm="1">
        <f t="array" aca="1" ref="FK9" ca="1">IF(ISNUMBER(FK$4),IF(FK$4&lt;TODAY(),FK5,IF(FK$4=TODAY(),_xlfn.XLOOKUP(1,($F$4:$NZ$4&lt;=TODAY())*ISNUMBER($F$5:$NZ$5),$F$5:$NZ$5,"",0,-1),IF(ISNUMBER(FJ9),FJ9+N(FK8),""))),"")</f>
        <v>1016</v>
      </c>
      <c r="FL9" s="59" cm="1">
        <f t="array" aca="1" ref="FL9" ca="1">IF(ISNUMBER(FL$4),IF(FL$4&lt;TODAY(),FL5,IF(FL$4=TODAY(),_xlfn.XLOOKUP(1,($F$4:$NZ$4&lt;=TODAY())*ISNUMBER($F$5:$NZ$5),$F$5:$NZ$5,"",0,-1),IF(ISNUMBER(FK9),FK9+N(FL8),""))),"")</f>
        <v>1026</v>
      </c>
      <c r="FM9" s="59" cm="1">
        <f t="array" aca="1" ref="FM9" ca="1">IF(ISNUMBER(FM$4),IF(FM$4&lt;TODAY(),FM5,IF(FM$4=TODAY(),_xlfn.XLOOKUP(1,($F$4:$NZ$4&lt;=TODAY())*ISNUMBER($F$5:$NZ$5),$F$5:$NZ$5,"",0,-1),IF(ISNUMBER(FL9),FL9+N(FM8),""))),"")</f>
        <v>1036</v>
      </c>
      <c r="FN9" s="59" cm="1">
        <f t="array" aca="1" ref="FN9" ca="1">IF(ISNUMBER(FN$4),IF(FN$4&lt;TODAY(),FN5,IF(FN$4=TODAY(),_xlfn.XLOOKUP(1,($F$4:$NZ$4&lt;=TODAY())*ISNUMBER($F$5:$NZ$5),$F$5:$NZ$5,"",0,-1),IF(ISNUMBER(FM9),FM9+N(FN8),""))),"")</f>
        <v>1036</v>
      </c>
      <c r="FO9" s="59" cm="1">
        <f t="array" aca="1" ref="FO9" ca="1">IF(ISNUMBER(FO$4),IF(FO$4&lt;TODAY(),FO5,IF(FO$4=TODAY(),_xlfn.XLOOKUP(1,($F$4:$NZ$4&lt;=TODAY())*ISNUMBER($F$5:$NZ$5),$F$5:$NZ$5,"",0,-1),IF(ISNUMBER(FN9),FN9+N(FO8),""))),"")</f>
        <v>1036</v>
      </c>
      <c r="FP9" s="59" cm="1">
        <f t="array" aca="1" ref="FP9" ca="1">IF(ISNUMBER(FP$4),IF(FP$4&lt;TODAY(),FP5,IF(FP$4=TODAY(),_xlfn.XLOOKUP(1,($F$4:$NZ$4&lt;=TODAY())*ISNUMBER($F$5:$NZ$5),$F$5:$NZ$5,"",0,-1),IF(ISNUMBER(FO9),FO9+N(FP8),""))),"")</f>
        <v>1046</v>
      </c>
      <c r="FQ9" s="59" cm="1">
        <f t="array" aca="1" ref="FQ9" ca="1">IF(ISNUMBER(FQ$4),IF(FQ$4&lt;TODAY(),FQ5,IF(FQ$4=TODAY(),_xlfn.XLOOKUP(1,($F$4:$NZ$4&lt;=TODAY())*ISNUMBER($F$5:$NZ$5),$F$5:$NZ$5,"",0,-1),IF(ISNUMBER(FP9),FP9+N(FQ8),""))),"")</f>
        <v>1056</v>
      </c>
      <c r="FR9" s="59" cm="1">
        <f t="array" aca="1" ref="FR9" ca="1">IF(ISNUMBER(FR$4),IF(FR$4&lt;TODAY(),FR5,IF(FR$4=TODAY(),_xlfn.XLOOKUP(1,($F$4:$NZ$4&lt;=TODAY())*ISNUMBER($F$5:$NZ$5),$F$5:$NZ$5,"",0,-1),IF(ISNUMBER(FQ9),FQ9+N(FR8),""))),"")</f>
        <v>1066</v>
      </c>
      <c r="FS9" s="59" cm="1">
        <f t="array" aca="1" ref="FS9" ca="1">IF(ISNUMBER(FS$4),IF(FS$4&lt;TODAY(),FS5,IF(FS$4=TODAY(),_xlfn.XLOOKUP(1,($F$4:$NZ$4&lt;=TODAY())*ISNUMBER($F$5:$NZ$5),$F$5:$NZ$5,"",0,-1),IF(ISNUMBER(FR9),FR9+N(FS8),""))),"")</f>
        <v>1076</v>
      </c>
      <c r="FT9" s="59" cm="1">
        <f t="array" aca="1" ref="FT9" ca="1">IF(ISNUMBER(FT$4),IF(FT$4&lt;TODAY(),FT5,IF(FT$4=TODAY(),_xlfn.XLOOKUP(1,($F$4:$NZ$4&lt;=TODAY())*ISNUMBER($F$5:$NZ$5),$F$5:$NZ$5,"",0,-1),IF(ISNUMBER(FS9),FS9+N(FT8),""))),"")</f>
        <v>1076</v>
      </c>
      <c r="FU9" s="59" cm="1">
        <f t="array" aca="1" ref="FU9" ca="1">IF(ISNUMBER(FU$4),IF(FU$4&lt;TODAY(),FU5,IF(FU$4=TODAY(),_xlfn.XLOOKUP(1,($F$4:$NZ$4&lt;=TODAY())*ISNUMBER($F$5:$NZ$5),$F$5:$NZ$5,"",0,-1),IF(ISNUMBER(FT9),FT9+N(FU8),""))),"")</f>
        <v>1076</v>
      </c>
      <c r="FV9" s="59" cm="1">
        <f t="array" aca="1" ref="FV9" ca="1">IF(ISNUMBER(FV$4),IF(FV$4&lt;TODAY(),FV5,IF(FV$4=TODAY(),_xlfn.XLOOKUP(1,($F$4:$NZ$4&lt;=TODAY())*ISNUMBER($F$5:$NZ$5),$F$5:$NZ$5,"",0,-1),IF(ISNUMBER(FU9),FU9+N(FV8),""))),"")</f>
        <v>1076</v>
      </c>
      <c r="FW9" s="59" cm="1">
        <f t="array" aca="1" ref="FW9" ca="1">IF(ISNUMBER(FW$4),IF(FW$4&lt;TODAY(),FW5,IF(FW$4=TODAY(),_xlfn.XLOOKUP(1,($F$4:$NZ$4&lt;=TODAY())*ISNUMBER($F$5:$NZ$5),$F$5:$NZ$5,"",0,-1),IF(ISNUMBER(FV9),FV9+N(FW8),""))),"")</f>
        <v>1086</v>
      </c>
      <c r="FX9" s="59" cm="1">
        <f t="array" aca="1" ref="FX9" ca="1">IF(ISNUMBER(FX$4),IF(FX$4&lt;TODAY(),FX5,IF(FX$4=TODAY(),_xlfn.XLOOKUP(1,($F$4:$NZ$4&lt;=TODAY())*ISNUMBER($F$5:$NZ$5),$F$5:$NZ$5,"",0,-1),IF(ISNUMBER(FW9),FW9+N(FX8),""))),"")</f>
        <v>1096</v>
      </c>
      <c r="FY9" s="59" cm="1">
        <f t="array" aca="1" ref="FY9" ca="1">IF(ISNUMBER(FY$4),IF(FY$4&lt;TODAY(),FY5,IF(FY$4=TODAY(),_xlfn.XLOOKUP(1,($F$4:$NZ$4&lt;=TODAY())*ISNUMBER($F$5:$NZ$5),$F$5:$NZ$5,"",0,-1),IF(ISNUMBER(FX9),FX9+N(FY8),""))),"")</f>
        <v>1106</v>
      </c>
      <c r="FZ9" s="59" cm="1">
        <f t="array" aca="1" ref="FZ9" ca="1">IF(ISNUMBER(FZ$4),IF(FZ$4&lt;TODAY(),FZ5,IF(FZ$4=TODAY(),_xlfn.XLOOKUP(1,($F$4:$NZ$4&lt;=TODAY())*ISNUMBER($F$5:$NZ$5),$F$5:$NZ$5,"",0,-1),IF(ISNUMBER(FY9),FY9+N(FZ8),""))),"")</f>
        <v>1116</v>
      </c>
      <c r="GA9" s="59" cm="1">
        <f t="array" aca="1" ref="GA9" ca="1">IF(ISNUMBER(GA$4),IF(GA$4&lt;TODAY(),GA5,IF(GA$4=TODAY(),_xlfn.XLOOKUP(1,($F$4:$NZ$4&lt;=TODAY())*ISNUMBER($F$5:$NZ$5),$F$5:$NZ$5,"",0,-1),IF(ISNUMBER(FZ9),FZ9+N(GA8),""))),"")</f>
        <v>1126</v>
      </c>
      <c r="GB9" s="59" cm="1">
        <f t="array" aca="1" ref="GB9" ca="1">IF(ISNUMBER(GB$4),IF(GB$4&lt;TODAY(),GB5,IF(GB$4=TODAY(),_xlfn.XLOOKUP(1,($F$4:$NZ$4&lt;=TODAY())*ISNUMBER($F$5:$NZ$5),$F$5:$NZ$5,"",0,-1),IF(ISNUMBER(GA9),GA9+N(GB8),""))),"")</f>
        <v>1126</v>
      </c>
      <c r="GC9" s="59" cm="1">
        <f t="array" aca="1" ref="GC9" ca="1">IF(ISNUMBER(GC$4),IF(GC$4&lt;TODAY(),GC5,IF(GC$4=TODAY(),_xlfn.XLOOKUP(1,($F$4:$NZ$4&lt;=TODAY())*ISNUMBER($F$5:$NZ$5),$F$5:$NZ$5,"",0,-1),IF(ISNUMBER(GB9),GB9+N(GC8),""))),"")</f>
        <v>1126</v>
      </c>
      <c r="GD9" s="59" cm="1">
        <f t="array" aca="1" ref="GD9" ca="1">IF(ISNUMBER(GD$4),IF(GD$4&lt;TODAY(),GD5,IF(GD$4=TODAY(),_xlfn.XLOOKUP(1,($F$4:$NZ$4&lt;=TODAY())*ISNUMBER($F$5:$NZ$5),$F$5:$NZ$5,"",0,-1),IF(ISNUMBER(GC9),GC9+N(GD8),""))),"")</f>
        <v>1136</v>
      </c>
      <c r="GE9" s="59" cm="1">
        <f t="array" aca="1" ref="GE9" ca="1">IF(ISNUMBER(GE$4),IF(GE$4&lt;TODAY(),GE5,IF(GE$4=TODAY(),_xlfn.XLOOKUP(1,($F$4:$NZ$4&lt;=TODAY())*ISNUMBER($F$5:$NZ$5),$F$5:$NZ$5,"",0,-1),IF(ISNUMBER(GD9),GD9+N(GE8),""))),"")</f>
        <v>1146</v>
      </c>
      <c r="GF9" s="59" t="str" cm="1">
        <f t="array" aca="1" ref="GF9" ca="1">IF(ISNUMBER(GF$4),IF(GF$4&lt;TODAY(),GF5,IF(GF$4=TODAY(),_xlfn.XLOOKUP(1,($F$4:$NZ$4&lt;=TODAY())*ISNUMBER($F$5:$NZ$5),$F$5:$NZ$5,"",0,-1),IF(ISNUMBER(GE9),GE9+N(GF8),""))),"")</f>
        <v/>
      </c>
      <c r="GG9" s="59" t="str" cm="1">
        <f t="array" aca="1" ref="GG9" ca="1">IF(ISNUMBER(GG$4),IF(GG$4&lt;TODAY(),GG5,IF(GG$4=TODAY(),_xlfn.XLOOKUP(1,($F$4:$NZ$4&lt;=TODAY())*ISNUMBER($F$5:$NZ$5),$F$5:$NZ$5,"",0,-1),IF(ISNUMBER(GF9),GF9+N(GG8),""))),"")</f>
        <v/>
      </c>
      <c r="GH9" s="59" t="str" cm="1">
        <f t="array" aca="1" ref="GH9" ca="1">IF(ISNUMBER(GH$4),IF(GH$4&lt;TODAY(),GH5,IF(GH$4=TODAY(),_xlfn.XLOOKUP(1,($F$4:$NZ$4&lt;=TODAY())*ISNUMBER($F$5:$NZ$5),$F$5:$NZ$5,"",0,-1),IF(ISNUMBER(GG9),GG9+N(GH8),""))),"")</f>
        <v/>
      </c>
      <c r="GI9" s="59" t="str" cm="1">
        <f t="array" aca="1" ref="GI9" ca="1">IF(ISNUMBER(GI$4),IF(GI$4&lt;TODAY(),GI5,IF(GI$4=TODAY(),_xlfn.XLOOKUP(1,($F$4:$NZ$4&lt;=TODAY())*ISNUMBER($F$5:$NZ$5),$F$5:$NZ$5,"",0,-1),IF(ISNUMBER(GH9),GH9+N(GI8),""))),"")</f>
        <v/>
      </c>
      <c r="GJ9" s="59" t="str" cm="1">
        <f t="array" aca="1" ref="GJ9" ca="1">IF(ISNUMBER(GJ$4),IF(GJ$4&lt;TODAY(),GJ5,IF(GJ$4=TODAY(),_xlfn.XLOOKUP(1,($F$4:$NZ$4&lt;=TODAY())*ISNUMBER($F$5:$NZ$5),$F$5:$NZ$5,"",0,-1),IF(ISNUMBER(GI9),GI9+N(GJ8),""))),"")</f>
        <v/>
      </c>
      <c r="GK9" s="59" t="str" cm="1">
        <f t="array" aca="1" ref="GK9" ca="1">IF(ISNUMBER(GK$4),IF(GK$4&lt;TODAY(),GK5,IF(GK$4=TODAY(),_xlfn.XLOOKUP(1,($F$4:$NZ$4&lt;=TODAY())*ISNUMBER($F$5:$NZ$5),$F$5:$NZ$5,"",0,-1),IF(ISNUMBER(GJ9),GJ9+N(GK8),""))),"")</f>
        <v/>
      </c>
      <c r="GL9" s="59" t="str" cm="1">
        <f t="array" aca="1" ref="GL9" ca="1">IF(ISNUMBER(GL$4),IF(GL$4&lt;TODAY(),GL5,IF(GL$4=TODAY(),_xlfn.XLOOKUP(1,($F$4:$NZ$4&lt;=TODAY())*ISNUMBER($F$5:$NZ$5),$F$5:$NZ$5,"",0,-1),IF(ISNUMBER(GK9),GK9+N(GL8),""))),"")</f>
        <v/>
      </c>
      <c r="GM9" s="59" t="str" cm="1">
        <f t="array" aca="1" ref="GM9" ca="1">IF(ISNUMBER(GM$4),IF(GM$4&lt;TODAY(),GM5,IF(GM$4=TODAY(),_xlfn.XLOOKUP(1,($F$4:$NZ$4&lt;=TODAY())*ISNUMBER($F$5:$NZ$5),$F$5:$NZ$5,"",0,-1),IF(ISNUMBER(GL9),GL9+N(GM8),""))),"")</f>
        <v/>
      </c>
      <c r="GN9" s="59" t="str" cm="1">
        <f t="array" aca="1" ref="GN9" ca="1">IF(ISNUMBER(GN$4),IF(GN$4&lt;TODAY(),GN5,IF(GN$4=TODAY(),_xlfn.XLOOKUP(1,($F$4:$NZ$4&lt;=TODAY())*ISNUMBER($F$5:$NZ$5),$F$5:$NZ$5,"",0,-1),IF(ISNUMBER(GM9),GM9+N(GN8),""))),"")</f>
        <v/>
      </c>
      <c r="GO9" s="59" t="str" cm="1">
        <f t="array" aca="1" ref="GO9" ca="1">IF(ISNUMBER(GO$4),IF(GO$4&lt;TODAY(),GO5,IF(GO$4=TODAY(),_xlfn.XLOOKUP(1,($F$4:$NZ$4&lt;=TODAY())*ISNUMBER($F$5:$NZ$5),$F$5:$NZ$5,"",0,-1),IF(ISNUMBER(GN9),GN9+N(GO8),""))),"")</f>
        <v/>
      </c>
      <c r="GP9" s="59" t="str" cm="1">
        <f t="array" aca="1" ref="GP9" ca="1">IF(ISNUMBER(GP$4),IF(GP$4&lt;TODAY(),GP5,IF(GP$4=TODAY(),_xlfn.XLOOKUP(1,($F$4:$NZ$4&lt;=TODAY())*ISNUMBER($F$5:$NZ$5),$F$5:$NZ$5,"",0,-1),IF(ISNUMBER(GO9),GO9+N(GP8),""))),"")</f>
        <v/>
      </c>
      <c r="GQ9" s="59" t="str" cm="1">
        <f t="array" aca="1" ref="GQ9" ca="1">IF(ISNUMBER(GQ$4),IF(GQ$4&lt;TODAY(),GQ5,IF(GQ$4=TODAY(),_xlfn.XLOOKUP(1,($F$4:$NZ$4&lt;=TODAY())*ISNUMBER($F$5:$NZ$5),$F$5:$NZ$5,"",0,-1),IF(ISNUMBER(GP9),GP9+N(GQ8),""))),"")</f>
        <v/>
      </c>
      <c r="GR9" s="59" t="str" cm="1">
        <f t="array" aca="1" ref="GR9" ca="1">IF(ISNUMBER(GR$4),IF(GR$4&lt;TODAY(),GR5,IF(GR$4=TODAY(),_xlfn.XLOOKUP(1,($F$4:$NZ$4&lt;=TODAY())*ISNUMBER($F$5:$NZ$5),$F$5:$NZ$5,"",0,-1),IF(ISNUMBER(GQ9),GQ9+N(GR8),""))),"")</f>
        <v/>
      </c>
      <c r="GS9" s="59" t="str" cm="1">
        <f t="array" aca="1" ref="GS9" ca="1">IF(ISNUMBER(GS$4),IF(GS$4&lt;TODAY(),GS5,IF(GS$4=TODAY(),_xlfn.XLOOKUP(1,($F$4:$NZ$4&lt;=TODAY())*ISNUMBER($F$5:$NZ$5),$F$5:$NZ$5,"",0,-1),IF(ISNUMBER(GR9),GR9+N(GS8),""))),"")</f>
        <v/>
      </c>
      <c r="GT9" s="59" t="str" cm="1">
        <f t="array" aca="1" ref="GT9" ca="1">IF(ISNUMBER(GT$4),IF(GT$4&lt;TODAY(),GT5,IF(GT$4=TODAY(),_xlfn.XLOOKUP(1,($F$4:$NZ$4&lt;=TODAY())*ISNUMBER($F$5:$NZ$5),$F$5:$NZ$5,"",0,-1),IF(ISNUMBER(GS9),GS9+N(GT8),""))),"")</f>
        <v/>
      </c>
      <c r="GU9" s="59" t="str" cm="1">
        <f t="array" aca="1" ref="GU9" ca="1">IF(ISNUMBER(GU$4),IF(GU$4&lt;TODAY(),GU5,IF(GU$4=TODAY(),_xlfn.XLOOKUP(1,($F$4:$NZ$4&lt;=TODAY())*ISNUMBER($F$5:$NZ$5),$F$5:$NZ$5,"",0,-1),IF(ISNUMBER(GT9),GT9+N(GU8),""))),"")</f>
        <v/>
      </c>
      <c r="GV9" s="59" t="str" cm="1">
        <f t="array" aca="1" ref="GV9" ca="1">IF(ISNUMBER(GV$4),IF(GV$4&lt;TODAY(),GV5,IF(GV$4=TODAY(),_xlfn.XLOOKUP(1,($F$4:$NZ$4&lt;=TODAY())*ISNUMBER($F$5:$NZ$5),$F$5:$NZ$5,"",0,-1),IF(ISNUMBER(GU9),GU9+N(GV8),""))),"")</f>
        <v/>
      </c>
      <c r="GW9" s="59" t="str" cm="1">
        <f t="array" aca="1" ref="GW9" ca="1">IF(ISNUMBER(GW$4),IF(GW$4&lt;TODAY(),GW5,IF(GW$4=TODAY(),_xlfn.XLOOKUP(1,($F$4:$NZ$4&lt;=TODAY())*ISNUMBER($F$5:$NZ$5),$F$5:$NZ$5,"",0,-1),IF(ISNUMBER(GV9),GV9+N(GW8),""))),"")</f>
        <v/>
      </c>
      <c r="GX9" s="59" t="str" cm="1">
        <f t="array" aca="1" ref="GX9" ca="1">IF(ISNUMBER(GX$4),IF(GX$4&lt;TODAY(),GX5,IF(GX$4=TODAY(),_xlfn.XLOOKUP(1,($F$4:$NZ$4&lt;=TODAY())*ISNUMBER($F$5:$NZ$5),$F$5:$NZ$5,"",0,-1),IF(ISNUMBER(GW9),GW9+N(GX8),""))),"")</f>
        <v/>
      </c>
      <c r="GY9" s="59" t="str" cm="1">
        <f t="array" aca="1" ref="GY9" ca="1">IF(ISNUMBER(GY$4),IF(GY$4&lt;TODAY(),GY5,IF(GY$4=TODAY(),_xlfn.XLOOKUP(1,($F$4:$NZ$4&lt;=TODAY())*ISNUMBER($F$5:$NZ$5),$F$5:$NZ$5,"",0,-1),IF(ISNUMBER(GX9),GX9+N(GY8),""))),"")</f>
        <v/>
      </c>
      <c r="GZ9" s="59" t="str" cm="1">
        <f t="array" aca="1" ref="GZ9" ca="1">IF(ISNUMBER(GZ$4),IF(GZ$4&lt;TODAY(),GZ5,IF(GZ$4=TODAY(),_xlfn.XLOOKUP(1,($F$4:$NZ$4&lt;=TODAY())*ISNUMBER($F$5:$NZ$5),$F$5:$NZ$5,"",0,-1),IF(ISNUMBER(GY9),GY9+N(GZ8),""))),"")</f>
        <v/>
      </c>
      <c r="HA9" s="59" t="str" cm="1">
        <f t="array" aca="1" ref="HA9" ca="1">IF(ISNUMBER(HA$4),IF(HA$4&lt;TODAY(),HA5,IF(HA$4=TODAY(),_xlfn.XLOOKUP(1,($F$4:$NZ$4&lt;=TODAY())*ISNUMBER($F$5:$NZ$5),$F$5:$NZ$5,"",0,-1),IF(ISNUMBER(GZ9),GZ9+N(HA8),""))),"")</f>
        <v/>
      </c>
      <c r="HB9" s="59" t="str" cm="1">
        <f t="array" aca="1" ref="HB9" ca="1">IF(ISNUMBER(HB$4),IF(HB$4&lt;TODAY(),HB5,IF(HB$4=TODAY(),_xlfn.XLOOKUP(1,($F$4:$NZ$4&lt;=TODAY())*ISNUMBER($F$5:$NZ$5),$F$5:$NZ$5,"",0,-1),IF(ISNUMBER(HA9),HA9+N(HB8),""))),"")</f>
        <v/>
      </c>
      <c r="HC9" s="59" t="str" cm="1">
        <f t="array" aca="1" ref="HC9" ca="1">IF(ISNUMBER(HC$4),IF(HC$4&lt;TODAY(),HC5,IF(HC$4=TODAY(),_xlfn.XLOOKUP(1,($F$4:$NZ$4&lt;=TODAY())*ISNUMBER($F$5:$NZ$5),$F$5:$NZ$5,"",0,-1),IF(ISNUMBER(HB9),HB9+N(HC8),""))),"")</f>
        <v/>
      </c>
      <c r="HD9" s="59" t="str" cm="1">
        <f t="array" aca="1" ref="HD9" ca="1">IF(ISNUMBER(HD$4),IF(HD$4&lt;TODAY(),HD5,IF(HD$4=TODAY(),_xlfn.XLOOKUP(1,($F$4:$NZ$4&lt;=TODAY())*ISNUMBER($F$5:$NZ$5),$F$5:$NZ$5,"",0,-1),IF(ISNUMBER(HC9),HC9+N(HD8),""))),"")</f>
        <v/>
      </c>
      <c r="HE9" s="59" t="str" cm="1">
        <f t="array" aca="1" ref="HE9" ca="1">IF(ISNUMBER(HE$4),IF(HE$4&lt;TODAY(),HE5,IF(HE$4=TODAY(),_xlfn.XLOOKUP(1,($F$4:$NZ$4&lt;=TODAY())*ISNUMBER($F$5:$NZ$5),$F$5:$NZ$5,"",0,-1),IF(ISNUMBER(HD9),HD9+N(HE8),""))),"")</f>
        <v/>
      </c>
      <c r="HF9" s="59" t="str" cm="1">
        <f t="array" aca="1" ref="HF9" ca="1">IF(ISNUMBER(HF$4),IF(HF$4&lt;TODAY(),HF5,IF(HF$4=TODAY(),_xlfn.XLOOKUP(1,($F$4:$NZ$4&lt;=TODAY())*ISNUMBER($F$5:$NZ$5),$F$5:$NZ$5,"",0,-1),IF(ISNUMBER(HE9),HE9+N(HF8),""))),"")</f>
        <v/>
      </c>
      <c r="HG9" s="59" t="str" cm="1">
        <f t="array" aca="1" ref="HG9" ca="1">IF(ISNUMBER(HG$4),IF(HG$4&lt;TODAY(),HG5,IF(HG$4=TODAY(),_xlfn.XLOOKUP(1,($F$4:$NZ$4&lt;=TODAY())*ISNUMBER($F$5:$NZ$5),$F$5:$NZ$5,"",0,-1),IF(ISNUMBER(HF9),HF9+N(HG8),""))),"")</f>
        <v/>
      </c>
      <c r="HH9" s="59" t="str" cm="1">
        <f t="array" aca="1" ref="HH9" ca="1">IF(ISNUMBER(HH$4),IF(HH$4&lt;TODAY(),HH5,IF(HH$4=TODAY(),_xlfn.XLOOKUP(1,($F$4:$NZ$4&lt;=TODAY())*ISNUMBER($F$5:$NZ$5),$F$5:$NZ$5,"",0,-1),IF(ISNUMBER(HG9),HG9+N(HH8),""))),"")</f>
        <v/>
      </c>
      <c r="HI9" s="59" t="str" cm="1">
        <f t="array" aca="1" ref="HI9" ca="1">IF(ISNUMBER(HI$4),IF(HI$4&lt;TODAY(),HI5,IF(HI$4=TODAY(),_xlfn.XLOOKUP(1,($F$4:$NZ$4&lt;=TODAY())*ISNUMBER($F$5:$NZ$5),$F$5:$NZ$5,"",0,-1),IF(ISNUMBER(HH9),HH9+N(HI8),""))),"")</f>
        <v/>
      </c>
      <c r="HJ9" s="59" t="str" cm="1">
        <f t="array" aca="1" ref="HJ9" ca="1">IF(ISNUMBER(HJ$4),IF(HJ$4&lt;TODAY(),HJ5,IF(HJ$4=TODAY(),_xlfn.XLOOKUP(1,($F$4:$NZ$4&lt;=TODAY())*ISNUMBER($F$5:$NZ$5),$F$5:$NZ$5,"",0,-1),IF(ISNUMBER(HI9),HI9+N(HJ8),""))),"")</f>
        <v/>
      </c>
      <c r="HK9" s="59" t="str" cm="1">
        <f t="array" aca="1" ref="HK9" ca="1">IF(ISNUMBER(HK$4),IF(HK$4&lt;TODAY(),HK5,IF(HK$4=TODAY(),_xlfn.XLOOKUP(1,($F$4:$NZ$4&lt;=TODAY())*ISNUMBER($F$5:$NZ$5),$F$5:$NZ$5,"",0,-1),IF(ISNUMBER(HJ9),HJ9+N(HK8),""))),"")</f>
        <v/>
      </c>
      <c r="HL9" s="59" t="str" cm="1">
        <f t="array" aca="1" ref="HL9" ca="1">IF(ISNUMBER(HL$4),IF(HL$4&lt;TODAY(),HL5,IF(HL$4=TODAY(),_xlfn.XLOOKUP(1,($F$4:$NZ$4&lt;=TODAY())*ISNUMBER($F$5:$NZ$5),$F$5:$NZ$5,"",0,-1),IF(ISNUMBER(HK9),HK9+N(HL8),""))),"")</f>
        <v/>
      </c>
      <c r="HM9" s="59" t="str" cm="1">
        <f t="array" aca="1" ref="HM9" ca="1">IF(ISNUMBER(HM$4),IF(HM$4&lt;TODAY(),HM5,IF(HM$4=TODAY(),_xlfn.XLOOKUP(1,($F$4:$NZ$4&lt;=TODAY())*ISNUMBER($F$5:$NZ$5),$F$5:$NZ$5,"",0,-1),IF(ISNUMBER(HL9),HL9+N(HM8),""))),"")</f>
        <v/>
      </c>
      <c r="HN9" s="59" t="str" cm="1">
        <f t="array" aca="1" ref="HN9" ca="1">IF(ISNUMBER(HN$4),IF(HN$4&lt;TODAY(),HN5,IF(HN$4=TODAY(),_xlfn.XLOOKUP(1,($F$4:$NZ$4&lt;=TODAY())*ISNUMBER($F$5:$NZ$5),$F$5:$NZ$5,"",0,-1),IF(ISNUMBER(HM9),HM9+N(HN8),""))),"")</f>
        <v/>
      </c>
      <c r="HO9" s="59" t="str" cm="1">
        <f t="array" aca="1" ref="HO9" ca="1">IF(ISNUMBER(HO$4),IF(HO$4&lt;TODAY(),HO5,IF(HO$4=TODAY(),_xlfn.XLOOKUP(1,($F$4:$NZ$4&lt;=TODAY())*ISNUMBER($F$5:$NZ$5),$F$5:$NZ$5,"",0,-1),IF(ISNUMBER(HN9),HN9+N(HO8),""))),"")</f>
        <v/>
      </c>
      <c r="HP9" s="59" t="str" cm="1">
        <f t="array" aca="1" ref="HP9" ca="1">IF(ISNUMBER(HP$4),IF(HP$4&lt;TODAY(),HP5,IF(HP$4=TODAY(),_xlfn.XLOOKUP(1,($F$4:$NZ$4&lt;=TODAY())*ISNUMBER($F$5:$NZ$5),$F$5:$NZ$5,"",0,-1),IF(ISNUMBER(HO9),HO9+N(HP8),""))),"")</f>
        <v/>
      </c>
      <c r="HQ9" s="59" t="str" cm="1">
        <f t="array" aca="1" ref="HQ9" ca="1">IF(ISNUMBER(HQ$4),IF(HQ$4&lt;TODAY(),HQ5,IF(HQ$4=TODAY(),_xlfn.XLOOKUP(1,($F$4:$NZ$4&lt;=TODAY())*ISNUMBER($F$5:$NZ$5),$F$5:$NZ$5,"",0,-1),IF(ISNUMBER(HP9),HP9+N(HQ8),""))),"")</f>
        <v/>
      </c>
      <c r="HR9" s="59" t="str" cm="1">
        <f t="array" aca="1" ref="HR9" ca="1">IF(ISNUMBER(HR$4),IF(HR$4&lt;TODAY(),HR5,IF(HR$4=TODAY(),_xlfn.XLOOKUP(1,($F$4:$NZ$4&lt;=TODAY())*ISNUMBER($F$5:$NZ$5),$F$5:$NZ$5,"",0,-1),IF(ISNUMBER(HQ9),HQ9+N(HR8),""))),"")</f>
        <v/>
      </c>
      <c r="HS9" s="59" t="str" cm="1">
        <f t="array" aca="1" ref="HS9" ca="1">IF(ISNUMBER(HS$4),IF(HS$4&lt;TODAY(),HS5,IF(HS$4=TODAY(),_xlfn.XLOOKUP(1,($F$4:$NZ$4&lt;=TODAY())*ISNUMBER($F$5:$NZ$5),$F$5:$NZ$5,"",0,-1),IF(ISNUMBER(HR9),HR9+N(HS8),""))),"")</f>
        <v/>
      </c>
      <c r="HT9" s="59" t="str" cm="1">
        <f t="array" aca="1" ref="HT9" ca="1">IF(ISNUMBER(HT$4),IF(HT$4&lt;TODAY(),HT5,IF(HT$4=TODAY(),_xlfn.XLOOKUP(1,($F$4:$NZ$4&lt;=TODAY())*ISNUMBER($F$5:$NZ$5),$F$5:$NZ$5,"",0,-1),IF(ISNUMBER(HS9),HS9+N(HT8),""))),"")</f>
        <v/>
      </c>
      <c r="HU9" s="59" t="str" cm="1">
        <f t="array" aca="1" ref="HU9" ca="1">IF(ISNUMBER(HU$4),IF(HU$4&lt;TODAY(),HU5,IF(HU$4=TODAY(),_xlfn.XLOOKUP(1,($F$4:$NZ$4&lt;=TODAY())*ISNUMBER($F$5:$NZ$5),$F$5:$NZ$5,"",0,-1),IF(ISNUMBER(HT9),HT9+N(HU8),""))),"")</f>
        <v/>
      </c>
      <c r="HV9" s="59" t="str" cm="1">
        <f t="array" aca="1" ref="HV9" ca="1">IF(ISNUMBER(HV$4),IF(HV$4&lt;TODAY(),HV5,IF(HV$4=TODAY(),_xlfn.XLOOKUP(1,($F$4:$NZ$4&lt;=TODAY())*ISNUMBER($F$5:$NZ$5),$F$5:$NZ$5,"",0,-1),IF(ISNUMBER(HU9),HU9+N(HV8),""))),"")</f>
        <v/>
      </c>
      <c r="HW9" s="59" t="str" cm="1">
        <f t="array" aca="1" ref="HW9" ca="1">IF(ISNUMBER(HW$4),IF(HW$4&lt;TODAY(),HW5,IF(HW$4=TODAY(),_xlfn.XLOOKUP(1,($F$4:$NZ$4&lt;=TODAY())*ISNUMBER($F$5:$NZ$5),$F$5:$NZ$5,"",0,-1),IF(ISNUMBER(HV9),HV9+N(HW8),""))),"")</f>
        <v/>
      </c>
      <c r="HX9" s="59" t="str" cm="1">
        <f t="array" aca="1" ref="HX9" ca="1">IF(ISNUMBER(HX$4),IF(HX$4&lt;TODAY(),HX5,IF(HX$4=TODAY(),_xlfn.XLOOKUP(1,($F$4:$NZ$4&lt;=TODAY())*ISNUMBER($F$5:$NZ$5),$F$5:$NZ$5,"",0,-1),IF(ISNUMBER(HW9),HW9+N(HX8),""))),"")</f>
        <v/>
      </c>
      <c r="HY9" s="59" t="str" cm="1">
        <f t="array" aca="1" ref="HY9" ca="1">IF(ISNUMBER(HY$4),IF(HY$4&lt;TODAY(),HY5,IF(HY$4=TODAY(),_xlfn.XLOOKUP(1,($F$4:$NZ$4&lt;=TODAY())*ISNUMBER($F$5:$NZ$5),$F$5:$NZ$5,"",0,-1),IF(ISNUMBER(HX9),HX9+N(HY8),""))),"")</f>
        <v/>
      </c>
      <c r="HZ9" s="59" t="str" cm="1">
        <f t="array" aca="1" ref="HZ9" ca="1">IF(ISNUMBER(HZ$4),IF(HZ$4&lt;TODAY(),HZ5,IF(HZ$4=TODAY(),_xlfn.XLOOKUP(1,($F$4:$NZ$4&lt;=TODAY())*ISNUMBER($F$5:$NZ$5),$F$5:$NZ$5,"",0,-1),IF(ISNUMBER(HY9),HY9+N(HZ8),""))),"")</f>
        <v/>
      </c>
      <c r="IA9" s="59" t="str" cm="1">
        <f t="array" aca="1" ref="IA9" ca="1">IF(ISNUMBER(IA$4),IF(IA$4&lt;TODAY(),IA5,IF(IA$4=TODAY(),_xlfn.XLOOKUP(1,($F$4:$NZ$4&lt;=TODAY())*ISNUMBER($F$5:$NZ$5),$F$5:$NZ$5,"",0,-1),IF(ISNUMBER(HZ9),HZ9+N(IA8),""))),"")</f>
        <v/>
      </c>
      <c r="IB9" s="59" t="str" cm="1">
        <f t="array" aca="1" ref="IB9" ca="1">IF(ISNUMBER(IB$4),IF(IB$4&lt;TODAY(),IB5,IF(IB$4=TODAY(),_xlfn.XLOOKUP(1,($F$4:$NZ$4&lt;=TODAY())*ISNUMBER($F$5:$NZ$5),$F$5:$NZ$5,"",0,-1),IF(ISNUMBER(IA9),IA9+N(IB8),""))),"")</f>
        <v/>
      </c>
      <c r="IC9" s="59" t="str" cm="1">
        <f t="array" aca="1" ref="IC9" ca="1">IF(ISNUMBER(IC$4),IF(IC$4&lt;TODAY(),IC5,IF(IC$4=TODAY(),_xlfn.XLOOKUP(1,($F$4:$NZ$4&lt;=TODAY())*ISNUMBER($F$5:$NZ$5),$F$5:$NZ$5,"",0,-1),IF(ISNUMBER(IB9),IB9+N(IC8),""))),"")</f>
        <v/>
      </c>
      <c r="ID9" s="59" t="str" cm="1">
        <f t="array" aca="1" ref="ID9" ca="1">IF(ISNUMBER(ID$4),IF(ID$4&lt;TODAY(),ID5,IF(ID$4=TODAY(),_xlfn.XLOOKUP(1,($F$4:$NZ$4&lt;=TODAY())*ISNUMBER($F$5:$NZ$5),$F$5:$NZ$5,"",0,-1),IF(ISNUMBER(IC9),IC9+N(ID8),""))),"")</f>
        <v/>
      </c>
      <c r="IE9" s="59" t="str" cm="1">
        <f t="array" aca="1" ref="IE9" ca="1">IF(ISNUMBER(IE$4),IF(IE$4&lt;TODAY(),IE5,IF(IE$4=TODAY(),_xlfn.XLOOKUP(1,($F$4:$NZ$4&lt;=TODAY())*ISNUMBER($F$5:$NZ$5),$F$5:$NZ$5,"",0,-1),IF(ISNUMBER(ID9),ID9+N(IE8),""))),"")</f>
        <v/>
      </c>
      <c r="IF9" s="59" t="str" cm="1">
        <f t="array" aca="1" ref="IF9" ca="1">IF(ISNUMBER(IF$4),IF(IF$4&lt;TODAY(),IF5,IF(IF$4=TODAY(),_xlfn.XLOOKUP(1,($F$4:$NZ$4&lt;=TODAY())*ISNUMBER($F$5:$NZ$5),$F$5:$NZ$5,"",0,-1),IF(ISNUMBER(IE9),IE9+N(IF8),""))),"")</f>
        <v/>
      </c>
      <c r="IG9" s="59" t="str" cm="1">
        <f t="array" aca="1" ref="IG9" ca="1">IF(ISNUMBER(IG$4),IF(IG$4&lt;TODAY(),IG5,IF(IG$4=TODAY(),_xlfn.XLOOKUP(1,($F$4:$NZ$4&lt;=TODAY())*ISNUMBER($F$5:$NZ$5),$F$5:$NZ$5,"",0,-1),IF(ISNUMBER(IF9),IF9+N(IG8),""))),"")</f>
        <v/>
      </c>
      <c r="IH9" s="59" t="str" cm="1">
        <f t="array" aca="1" ref="IH9" ca="1">IF(ISNUMBER(IH$4),IF(IH$4&lt;TODAY(),IH5,IF(IH$4=TODAY(),_xlfn.XLOOKUP(1,($F$4:$NZ$4&lt;=TODAY())*ISNUMBER($F$5:$NZ$5),$F$5:$NZ$5,"",0,-1),IF(ISNUMBER(IG9),IG9+N(IH8),""))),"")</f>
        <v/>
      </c>
      <c r="II9" s="59" t="str" cm="1">
        <f t="array" aca="1" ref="II9" ca="1">IF(ISNUMBER(II$4),IF(II$4&lt;TODAY(),II5,IF(II$4=TODAY(),_xlfn.XLOOKUP(1,($F$4:$NZ$4&lt;=TODAY())*ISNUMBER($F$5:$NZ$5),$F$5:$NZ$5,"",0,-1),IF(ISNUMBER(IH9),IH9+N(II8),""))),"")</f>
        <v/>
      </c>
      <c r="IJ9" s="59" t="str" cm="1">
        <f t="array" aca="1" ref="IJ9" ca="1">IF(ISNUMBER(IJ$4),IF(IJ$4&lt;TODAY(),IJ5,IF(IJ$4=TODAY(),_xlfn.XLOOKUP(1,($F$4:$NZ$4&lt;=TODAY())*ISNUMBER($F$5:$NZ$5),$F$5:$NZ$5,"",0,-1),IF(ISNUMBER(II9),II9+N(IJ8),""))),"")</f>
        <v/>
      </c>
      <c r="IK9" s="59" t="str" cm="1">
        <f t="array" aca="1" ref="IK9" ca="1">IF(ISNUMBER(IK$4),IF(IK$4&lt;TODAY(),IK5,IF(IK$4=TODAY(),_xlfn.XLOOKUP(1,($F$4:$NZ$4&lt;=TODAY())*ISNUMBER($F$5:$NZ$5),$F$5:$NZ$5,"",0,-1),IF(ISNUMBER(IJ9),IJ9+N(IK8),""))),"")</f>
        <v/>
      </c>
      <c r="IL9" s="59" t="str" cm="1">
        <f t="array" aca="1" ref="IL9" ca="1">IF(ISNUMBER(IL$4),IF(IL$4&lt;TODAY(),IL5,IF(IL$4=TODAY(),_xlfn.XLOOKUP(1,($F$4:$NZ$4&lt;=TODAY())*ISNUMBER($F$5:$NZ$5),$F$5:$NZ$5,"",0,-1),IF(ISNUMBER(IK9),IK9+N(IL8),""))),"")</f>
        <v/>
      </c>
      <c r="IM9" s="59" t="str" cm="1">
        <f t="array" aca="1" ref="IM9" ca="1">IF(ISNUMBER(IM$4),IF(IM$4&lt;TODAY(),IM5,IF(IM$4=TODAY(),_xlfn.XLOOKUP(1,($F$4:$NZ$4&lt;=TODAY())*ISNUMBER($F$5:$NZ$5),$F$5:$NZ$5,"",0,-1),IF(ISNUMBER(IL9),IL9+N(IM8),""))),"")</f>
        <v/>
      </c>
      <c r="IN9" s="59" t="str" cm="1">
        <f t="array" aca="1" ref="IN9" ca="1">IF(ISNUMBER(IN$4),IF(IN$4&lt;TODAY(),IN5,IF(IN$4=TODAY(),_xlfn.XLOOKUP(1,($F$4:$NZ$4&lt;=TODAY())*ISNUMBER($F$5:$NZ$5),$F$5:$NZ$5,"",0,-1),IF(ISNUMBER(IM9),IM9+N(IN8),""))),"")</f>
        <v/>
      </c>
      <c r="IO9" s="59" t="str" cm="1">
        <f t="array" aca="1" ref="IO9" ca="1">IF(ISNUMBER(IO$4),IF(IO$4&lt;TODAY(),IO5,IF(IO$4=TODAY(),_xlfn.XLOOKUP(1,($F$4:$NZ$4&lt;=TODAY())*ISNUMBER($F$5:$NZ$5),$F$5:$NZ$5,"",0,-1),IF(ISNUMBER(IN9),IN9+N(IO8),""))),"")</f>
        <v/>
      </c>
      <c r="IP9" s="59" t="str" cm="1">
        <f t="array" aca="1" ref="IP9" ca="1">IF(ISNUMBER(IP$4),IF(IP$4&lt;TODAY(),IP5,IF(IP$4=TODAY(),_xlfn.XLOOKUP(1,($F$4:$NZ$4&lt;=TODAY())*ISNUMBER($F$5:$NZ$5),$F$5:$NZ$5,"",0,-1),IF(ISNUMBER(IO9),IO9+N(IP8),""))),"")</f>
        <v/>
      </c>
      <c r="IQ9" s="59" t="str" cm="1">
        <f t="array" aca="1" ref="IQ9" ca="1">IF(ISNUMBER(IQ$4),IF(IQ$4&lt;TODAY(),IQ5,IF(IQ$4=TODAY(),_xlfn.XLOOKUP(1,($F$4:$NZ$4&lt;=TODAY())*ISNUMBER($F$5:$NZ$5),$F$5:$NZ$5,"",0,-1),IF(ISNUMBER(IP9),IP9+N(IQ8),""))),"")</f>
        <v/>
      </c>
      <c r="IR9" s="59" t="str" cm="1">
        <f t="array" aca="1" ref="IR9" ca="1">IF(ISNUMBER(IR$4),IF(IR$4&lt;TODAY(),IR5,IF(IR$4=TODAY(),_xlfn.XLOOKUP(1,($F$4:$NZ$4&lt;=TODAY())*ISNUMBER($F$5:$NZ$5),$F$5:$NZ$5,"",0,-1),IF(ISNUMBER(IQ9),IQ9+N(IR8),""))),"")</f>
        <v/>
      </c>
      <c r="IS9" s="59" t="str" cm="1">
        <f t="array" aca="1" ref="IS9" ca="1">IF(ISNUMBER(IS$4),IF(IS$4&lt;TODAY(),IS5,IF(IS$4=TODAY(),_xlfn.XLOOKUP(1,($F$4:$NZ$4&lt;=TODAY())*ISNUMBER($F$5:$NZ$5),$F$5:$NZ$5,"",0,-1),IF(ISNUMBER(IR9),IR9+N(IS8),""))),"")</f>
        <v/>
      </c>
      <c r="IT9" s="59" t="str" cm="1">
        <f t="array" aca="1" ref="IT9" ca="1">IF(ISNUMBER(IT$4),IF(IT$4&lt;TODAY(),IT5,IF(IT$4=TODAY(),_xlfn.XLOOKUP(1,($F$4:$NZ$4&lt;=TODAY())*ISNUMBER($F$5:$NZ$5),$F$5:$NZ$5,"",0,-1),IF(ISNUMBER(IS9),IS9+N(IT8),""))),"")</f>
        <v/>
      </c>
      <c r="IU9" s="59" t="str" cm="1">
        <f t="array" aca="1" ref="IU9" ca="1">IF(ISNUMBER(IU$4),IF(IU$4&lt;TODAY(),IU5,IF(IU$4=TODAY(),_xlfn.XLOOKUP(1,($F$4:$NZ$4&lt;=TODAY())*ISNUMBER($F$5:$NZ$5),$F$5:$NZ$5,"",0,-1),IF(ISNUMBER(IT9),IT9+N(IU8),""))),"")</f>
        <v/>
      </c>
      <c r="IV9" s="59" t="str" cm="1">
        <f t="array" aca="1" ref="IV9" ca="1">IF(ISNUMBER(IV$4),IF(IV$4&lt;TODAY(),IV5,IF(IV$4=TODAY(),_xlfn.XLOOKUP(1,($F$4:$NZ$4&lt;=TODAY())*ISNUMBER($F$5:$NZ$5),$F$5:$NZ$5,"",0,-1),IF(ISNUMBER(IU9),IU9+N(IV8),""))),"")</f>
        <v/>
      </c>
      <c r="IW9" s="59" t="str" cm="1">
        <f t="array" aca="1" ref="IW9" ca="1">IF(ISNUMBER(IW$4),IF(IW$4&lt;TODAY(),IW5,IF(IW$4=TODAY(),_xlfn.XLOOKUP(1,($F$4:$NZ$4&lt;=TODAY())*ISNUMBER($F$5:$NZ$5),$F$5:$NZ$5,"",0,-1),IF(ISNUMBER(IV9),IV9+N(IW8),""))),"")</f>
        <v/>
      </c>
      <c r="IX9" s="59" t="str" cm="1">
        <f t="array" aca="1" ref="IX9" ca="1">IF(ISNUMBER(IX$4),IF(IX$4&lt;TODAY(),IX5,IF(IX$4=TODAY(),_xlfn.XLOOKUP(1,($F$4:$NZ$4&lt;=TODAY())*ISNUMBER($F$5:$NZ$5),$F$5:$NZ$5,"",0,-1),IF(ISNUMBER(IW9),IW9+N(IX8),""))),"")</f>
        <v/>
      </c>
      <c r="IY9" s="59" t="str" cm="1">
        <f t="array" aca="1" ref="IY9" ca="1">IF(ISNUMBER(IY$4),IF(IY$4&lt;TODAY(),IY5,IF(IY$4=TODAY(),_xlfn.XLOOKUP(1,($F$4:$NZ$4&lt;=TODAY())*ISNUMBER($F$5:$NZ$5),$F$5:$NZ$5,"",0,-1),IF(ISNUMBER(IX9),IX9+N(IY8),""))),"")</f>
        <v/>
      </c>
      <c r="IZ9" s="59" t="str" cm="1">
        <f t="array" aca="1" ref="IZ9" ca="1">IF(ISNUMBER(IZ$4),IF(IZ$4&lt;TODAY(),IZ5,IF(IZ$4=TODAY(),_xlfn.XLOOKUP(1,($F$4:$NZ$4&lt;=TODAY())*ISNUMBER($F$5:$NZ$5),$F$5:$NZ$5,"",0,-1),IF(ISNUMBER(IY9),IY9+N(IZ8),""))),"")</f>
        <v/>
      </c>
      <c r="JA9" s="59" t="str" cm="1">
        <f t="array" aca="1" ref="JA9" ca="1">IF(ISNUMBER(JA$4),IF(JA$4&lt;TODAY(),JA5,IF(JA$4=TODAY(),_xlfn.XLOOKUP(1,($F$4:$NZ$4&lt;=TODAY())*ISNUMBER($F$5:$NZ$5),$F$5:$NZ$5,"",0,-1),IF(ISNUMBER(IZ9),IZ9+N(JA8),""))),"")</f>
        <v/>
      </c>
      <c r="JB9" s="59" t="str" cm="1">
        <f t="array" aca="1" ref="JB9" ca="1">IF(ISNUMBER(JB$4),IF(JB$4&lt;TODAY(),JB5,IF(JB$4=TODAY(),_xlfn.XLOOKUP(1,($F$4:$NZ$4&lt;=TODAY())*ISNUMBER($F$5:$NZ$5),$F$5:$NZ$5,"",0,-1),IF(ISNUMBER(JA9),JA9+N(JB8),""))),"")</f>
        <v/>
      </c>
      <c r="JC9" s="59" t="str" cm="1">
        <f t="array" aca="1" ref="JC9" ca="1">IF(ISNUMBER(JC$4),IF(JC$4&lt;TODAY(),JC5,IF(JC$4=TODAY(),_xlfn.XLOOKUP(1,($F$4:$NZ$4&lt;=TODAY())*ISNUMBER($F$5:$NZ$5),$F$5:$NZ$5,"",0,-1),IF(ISNUMBER(JB9),JB9+N(JC8),""))),"")</f>
        <v/>
      </c>
      <c r="JD9" s="59" t="str" cm="1">
        <f t="array" aca="1" ref="JD9" ca="1">IF(ISNUMBER(JD$4),IF(JD$4&lt;TODAY(),JD5,IF(JD$4=TODAY(),_xlfn.XLOOKUP(1,($F$4:$NZ$4&lt;=TODAY())*ISNUMBER($F$5:$NZ$5),$F$5:$NZ$5,"",0,-1),IF(ISNUMBER(JC9),JC9+N(JD8),""))),"")</f>
        <v/>
      </c>
      <c r="JE9" s="59" t="str" cm="1">
        <f t="array" aca="1" ref="JE9" ca="1">IF(ISNUMBER(JE$4),IF(JE$4&lt;TODAY(),JE5,IF(JE$4=TODAY(),_xlfn.XLOOKUP(1,($F$4:$NZ$4&lt;=TODAY())*ISNUMBER($F$5:$NZ$5),$F$5:$NZ$5,"",0,-1),IF(ISNUMBER(JD9),JD9+N(JE8),""))),"")</f>
        <v/>
      </c>
      <c r="JF9" s="59" t="str" cm="1">
        <f t="array" aca="1" ref="JF9" ca="1">IF(ISNUMBER(JF$4),IF(JF$4&lt;TODAY(),JF5,IF(JF$4=TODAY(),_xlfn.XLOOKUP(1,($F$4:$NZ$4&lt;=TODAY())*ISNUMBER($F$5:$NZ$5),$F$5:$NZ$5,"",0,-1),IF(ISNUMBER(JE9),JE9+N(JF8),""))),"")</f>
        <v/>
      </c>
      <c r="JG9" s="59" t="str" cm="1">
        <f t="array" aca="1" ref="JG9" ca="1">IF(ISNUMBER(JG$4),IF(JG$4&lt;TODAY(),JG5,IF(JG$4=TODAY(),_xlfn.XLOOKUP(1,($F$4:$NZ$4&lt;=TODAY())*ISNUMBER($F$5:$NZ$5),$F$5:$NZ$5,"",0,-1),IF(ISNUMBER(JF9),JF9+N(JG8),""))),"")</f>
        <v/>
      </c>
      <c r="JH9" s="59" t="str" cm="1">
        <f t="array" aca="1" ref="JH9" ca="1">IF(ISNUMBER(JH$4),IF(JH$4&lt;TODAY(),JH5,IF(JH$4=TODAY(),_xlfn.XLOOKUP(1,($F$4:$NZ$4&lt;=TODAY())*ISNUMBER($F$5:$NZ$5),$F$5:$NZ$5,"",0,-1),IF(ISNUMBER(JG9),JG9+N(JH8),""))),"")</f>
        <v/>
      </c>
      <c r="JI9" s="59" t="str" cm="1">
        <f t="array" aca="1" ref="JI9" ca="1">IF(ISNUMBER(JI$4),IF(JI$4&lt;TODAY(),JI5,IF(JI$4=TODAY(),_xlfn.XLOOKUP(1,($F$4:$NZ$4&lt;=TODAY())*ISNUMBER($F$5:$NZ$5),$F$5:$NZ$5,"",0,-1),IF(ISNUMBER(JH9),JH9+N(JI8),""))),"")</f>
        <v/>
      </c>
      <c r="JJ9" s="59" t="str" cm="1">
        <f t="array" aca="1" ref="JJ9" ca="1">IF(ISNUMBER(JJ$4),IF(JJ$4&lt;TODAY(),JJ5,IF(JJ$4=TODAY(),_xlfn.XLOOKUP(1,($F$4:$NZ$4&lt;=TODAY())*ISNUMBER($F$5:$NZ$5),$F$5:$NZ$5,"",0,-1),IF(ISNUMBER(JI9),JI9+N(JJ8),""))),"")</f>
        <v/>
      </c>
      <c r="JK9" s="59" t="str" cm="1">
        <f t="array" aca="1" ref="JK9" ca="1">IF(ISNUMBER(JK$4),IF(JK$4&lt;TODAY(),JK5,IF(JK$4=TODAY(),_xlfn.XLOOKUP(1,($F$4:$NZ$4&lt;=TODAY())*ISNUMBER($F$5:$NZ$5),$F$5:$NZ$5,"",0,-1),IF(ISNUMBER(JJ9),JJ9+N(JK8),""))),"")</f>
        <v/>
      </c>
      <c r="JL9" s="59" t="str" cm="1">
        <f t="array" aca="1" ref="JL9" ca="1">IF(ISNUMBER(JL$4),IF(JL$4&lt;TODAY(),JL5,IF(JL$4=TODAY(),_xlfn.XLOOKUP(1,($F$4:$NZ$4&lt;=TODAY())*ISNUMBER($F$5:$NZ$5),$F$5:$NZ$5,"",0,-1),IF(ISNUMBER(JK9),JK9+N(JL8),""))),"")</f>
        <v/>
      </c>
      <c r="JM9" s="59" t="str" cm="1">
        <f t="array" aca="1" ref="JM9" ca="1">IF(ISNUMBER(JM$4),IF(JM$4&lt;TODAY(),JM5,IF(JM$4=TODAY(),_xlfn.XLOOKUP(1,($F$4:$NZ$4&lt;=TODAY())*ISNUMBER($F$5:$NZ$5),$F$5:$NZ$5,"",0,-1),IF(ISNUMBER(JL9),JL9+N(JM8),""))),"")</f>
        <v/>
      </c>
      <c r="JN9" s="59" t="str" cm="1">
        <f t="array" aca="1" ref="JN9" ca="1">IF(ISNUMBER(JN$4),IF(JN$4&lt;TODAY(),JN5,IF(JN$4=TODAY(),_xlfn.XLOOKUP(1,($F$4:$NZ$4&lt;=TODAY())*ISNUMBER($F$5:$NZ$5),$F$5:$NZ$5,"",0,-1),IF(ISNUMBER(JM9),JM9+N(JN8),""))),"")</f>
        <v/>
      </c>
      <c r="JO9" s="59" t="str" cm="1">
        <f t="array" aca="1" ref="JO9" ca="1">IF(ISNUMBER(JO$4),IF(JO$4&lt;TODAY(),JO5,IF(JO$4=TODAY(),_xlfn.XLOOKUP(1,($F$4:$NZ$4&lt;=TODAY())*ISNUMBER($F$5:$NZ$5),$F$5:$NZ$5,"",0,-1),IF(ISNUMBER(JN9),JN9+N(JO8),""))),"")</f>
        <v/>
      </c>
      <c r="JP9" s="59" t="str" cm="1">
        <f t="array" aca="1" ref="JP9" ca="1">IF(ISNUMBER(JP$4),IF(JP$4&lt;TODAY(),JP5,IF(JP$4=TODAY(),_xlfn.XLOOKUP(1,($F$4:$NZ$4&lt;=TODAY())*ISNUMBER($F$5:$NZ$5),$F$5:$NZ$5,"",0,-1),IF(ISNUMBER(JO9),JO9+N(JP8),""))),"")</f>
        <v/>
      </c>
      <c r="JQ9" s="59" t="str" cm="1">
        <f t="array" aca="1" ref="JQ9" ca="1">IF(ISNUMBER(JQ$4),IF(JQ$4&lt;TODAY(),JQ5,IF(JQ$4=TODAY(),_xlfn.XLOOKUP(1,($F$4:$NZ$4&lt;=TODAY())*ISNUMBER($F$5:$NZ$5),$F$5:$NZ$5,"",0,-1),IF(ISNUMBER(JP9),JP9+N(JQ8),""))),"")</f>
        <v/>
      </c>
      <c r="JR9" s="59" t="str" cm="1">
        <f t="array" aca="1" ref="JR9" ca="1">IF(ISNUMBER(JR$4),IF(JR$4&lt;TODAY(),JR5,IF(JR$4=TODAY(),_xlfn.XLOOKUP(1,($F$4:$NZ$4&lt;=TODAY())*ISNUMBER($F$5:$NZ$5),$F$5:$NZ$5,"",0,-1),IF(ISNUMBER(JQ9),JQ9+N(JR8),""))),"")</f>
        <v/>
      </c>
      <c r="JS9" s="59" t="str" cm="1">
        <f t="array" aca="1" ref="JS9" ca="1">IF(ISNUMBER(JS$4),IF(JS$4&lt;TODAY(),JS5,IF(JS$4=TODAY(),_xlfn.XLOOKUP(1,($F$4:$NZ$4&lt;=TODAY())*ISNUMBER($F$5:$NZ$5),$F$5:$NZ$5,"",0,-1),IF(ISNUMBER(JR9),JR9+N(JS8),""))),"")</f>
        <v/>
      </c>
      <c r="JT9" s="59" t="str" cm="1">
        <f t="array" aca="1" ref="JT9" ca="1">IF(ISNUMBER(JT$4),IF(JT$4&lt;TODAY(),JT5,IF(JT$4=TODAY(),_xlfn.XLOOKUP(1,($F$4:$NZ$4&lt;=TODAY())*ISNUMBER($F$5:$NZ$5),$F$5:$NZ$5,"",0,-1),IF(ISNUMBER(JS9),JS9+N(JT8),""))),"")</f>
        <v/>
      </c>
      <c r="JU9" s="59" t="str" cm="1">
        <f t="array" aca="1" ref="JU9" ca="1">IF(ISNUMBER(JU$4),IF(JU$4&lt;TODAY(),JU5,IF(JU$4=TODAY(),_xlfn.XLOOKUP(1,($F$4:$NZ$4&lt;=TODAY())*ISNUMBER($F$5:$NZ$5),$F$5:$NZ$5,"",0,-1),IF(ISNUMBER(JT9),JT9+N(JU8),""))),"")</f>
        <v/>
      </c>
      <c r="JV9" s="59" t="str" cm="1">
        <f t="array" aca="1" ref="JV9" ca="1">IF(ISNUMBER(JV$4),IF(JV$4&lt;TODAY(),JV5,IF(JV$4=TODAY(),_xlfn.XLOOKUP(1,($F$4:$NZ$4&lt;=TODAY())*ISNUMBER($F$5:$NZ$5),$F$5:$NZ$5,"",0,-1),IF(ISNUMBER(JU9),JU9+N(JV8),""))),"")</f>
        <v/>
      </c>
      <c r="JW9" s="59" t="str" cm="1">
        <f t="array" aca="1" ref="JW9" ca="1">IF(ISNUMBER(JW$4),IF(JW$4&lt;TODAY(),JW5,IF(JW$4=TODAY(),_xlfn.XLOOKUP(1,($F$4:$NZ$4&lt;=TODAY())*ISNUMBER($F$5:$NZ$5),$F$5:$NZ$5,"",0,-1),IF(ISNUMBER(JV9),JV9+N(JW8),""))),"")</f>
        <v/>
      </c>
      <c r="JX9" s="59" t="str" cm="1">
        <f t="array" aca="1" ref="JX9" ca="1">IF(ISNUMBER(JX$4),IF(JX$4&lt;TODAY(),JX5,IF(JX$4=TODAY(),_xlfn.XLOOKUP(1,($F$4:$NZ$4&lt;=TODAY())*ISNUMBER($F$5:$NZ$5),$F$5:$NZ$5,"",0,-1),IF(ISNUMBER(JW9),JW9+N(JX8),""))),"")</f>
        <v/>
      </c>
      <c r="JY9" s="59" t="str" cm="1">
        <f t="array" aca="1" ref="JY9" ca="1">IF(ISNUMBER(JY$4),IF(JY$4&lt;TODAY(),JY5,IF(JY$4=TODAY(),_xlfn.XLOOKUP(1,($F$4:$NZ$4&lt;=TODAY())*ISNUMBER($F$5:$NZ$5),$F$5:$NZ$5,"",0,-1),IF(ISNUMBER(JX9),JX9+N(JY8),""))),"")</f>
        <v/>
      </c>
      <c r="JZ9" s="59" t="str" cm="1">
        <f t="array" aca="1" ref="JZ9" ca="1">IF(ISNUMBER(JZ$4),IF(JZ$4&lt;TODAY(),JZ5,IF(JZ$4=TODAY(),_xlfn.XLOOKUP(1,($F$4:$NZ$4&lt;=TODAY())*ISNUMBER($F$5:$NZ$5),$F$5:$NZ$5,"",0,-1),IF(ISNUMBER(JY9),JY9+N(JZ8),""))),"")</f>
        <v/>
      </c>
      <c r="KA9" s="59" t="str" cm="1">
        <f t="array" aca="1" ref="KA9" ca="1">IF(ISNUMBER(KA$4),IF(KA$4&lt;TODAY(),KA5,IF(KA$4=TODAY(),_xlfn.XLOOKUP(1,($F$4:$NZ$4&lt;=TODAY())*ISNUMBER($F$5:$NZ$5),$F$5:$NZ$5,"",0,-1),IF(ISNUMBER(JZ9),JZ9+N(KA8),""))),"")</f>
        <v/>
      </c>
      <c r="KB9" s="59" t="str" cm="1">
        <f t="array" aca="1" ref="KB9" ca="1">IF(ISNUMBER(KB$4),IF(KB$4&lt;TODAY(),KB5,IF(KB$4=TODAY(),_xlfn.XLOOKUP(1,($F$4:$NZ$4&lt;=TODAY())*ISNUMBER($F$5:$NZ$5),$F$5:$NZ$5,"",0,-1),IF(ISNUMBER(KA9),KA9+N(KB8),""))),"")</f>
        <v/>
      </c>
      <c r="KC9" s="59" t="str" cm="1">
        <f t="array" aca="1" ref="KC9" ca="1">IF(ISNUMBER(KC$4),IF(KC$4&lt;TODAY(),KC5,IF(KC$4=TODAY(),_xlfn.XLOOKUP(1,($F$4:$NZ$4&lt;=TODAY())*ISNUMBER($F$5:$NZ$5),$F$5:$NZ$5,"",0,-1),IF(ISNUMBER(KB9),KB9+N(KC8),""))),"")</f>
        <v/>
      </c>
      <c r="KD9" s="59" t="str" cm="1">
        <f t="array" aca="1" ref="KD9" ca="1">IF(ISNUMBER(KD$4),IF(KD$4&lt;TODAY(),KD5,IF(KD$4=TODAY(),_xlfn.XLOOKUP(1,($F$4:$NZ$4&lt;=TODAY())*ISNUMBER($F$5:$NZ$5),$F$5:$NZ$5,"",0,-1),IF(ISNUMBER(KC9),KC9+N(KD8),""))),"")</f>
        <v/>
      </c>
      <c r="KE9" s="59" t="str" cm="1">
        <f t="array" aca="1" ref="KE9" ca="1">IF(ISNUMBER(KE$4),IF(KE$4&lt;TODAY(),KE5,IF(KE$4=TODAY(),_xlfn.XLOOKUP(1,($F$4:$NZ$4&lt;=TODAY())*ISNUMBER($F$5:$NZ$5),$F$5:$NZ$5,"",0,-1),IF(ISNUMBER(KD9),KD9+N(KE8),""))),"")</f>
        <v/>
      </c>
      <c r="KF9" s="59" t="str" cm="1">
        <f t="array" aca="1" ref="KF9" ca="1">IF(ISNUMBER(KF$4),IF(KF$4&lt;TODAY(),KF5,IF(KF$4=TODAY(),_xlfn.XLOOKUP(1,($F$4:$NZ$4&lt;=TODAY())*ISNUMBER($F$5:$NZ$5),$F$5:$NZ$5,"",0,-1),IF(ISNUMBER(KE9),KE9+N(KF8),""))),"")</f>
        <v/>
      </c>
      <c r="KG9" s="59" t="str" cm="1">
        <f t="array" aca="1" ref="KG9" ca="1">IF(ISNUMBER(KG$4),IF(KG$4&lt;TODAY(),KG5,IF(KG$4=TODAY(),_xlfn.XLOOKUP(1,($F$4:$NZ$4&lt;=TODAY())*ISNUMBER($F$5:$NZ$5),$F$5:$NZ$5,"",0,-1),IF(ISNUMBER(KF9),KF9+N(KG8),""))),"")</f>
        <v/>
      </c>
      <c r="KH9" s="59" t="str" cm="1">
        <f t="array" aca="1" ref="KH9" ca="1">IF(ISNUMBER(KH$4),IF(KH$4&lt;TODAY(),KH5,IF(KH$4=TODAY(),_xlfn.XLOOKUP(1,($F$4:$NZ$4&lt;=TODAY())*ISNUMBER($F$5:$NZ$5),$F$5:$NZ$5,"",0,-1),IF(ISNUMBER(KG9),KG9+N(KH8),""))),"")</f>
        <v/>
      </c>
      <c r="KI9" s="59" t="str" cm="1">
        <f t="array" aca="1" ref="KI9" ca="1">IF(ISNUMBER(KI$4),IF(KI$4&lt;TODAY(),KI5,IF(KI$4=TODAY(),_xlfn.XLOOKUP(1,($F$4:$NZ$4&lt;=TODAY())*ISNUMBER($F$5:$NZ$5),$F$5:$NZ$5,"",0,-1),IF(ISNUMBER(KH9),KH9+N(KI8),""))),"")</f>
        <v/>
      </c>
      <c r="KJ9" s="59" t="str" cm="1">
        <f t="array" aca="1" ref="KJ9" ca="1">IF(ISNUMBER(KJ$4),IF(KJ$4&lt;TODAY(),KJ5,IF(KJ$4=TODAY(),_xlfn.XLOOKUP(1,($F$4:$NZ$4&lt;=TODAY())*ISNUMBER($F$5:$NZ$5),$F$5:$NZ$5,"",0,-1),IF(ISNUMBER(KI9),KI9+N(KJ8),""))),"")</f>
        <v/>
      </c>
      <c r="KK9" s="59" t="str" cm="1">
        <f t="array" aca="1" ref="KK9" ca="1">IF(ISNUMBER(KK$4),IF(KK$4&lt;TODAY(),KK5,IF(KK$4=TODAY(),_xlfn.XLOOKUP(1,($F$4:$NZ$4&lt;=TODAY())*ISNUMBER($F$5:$NZ$5),$F$5:$NZ$5,"",0,-1),IF(ISNUMBER(KJ9),KJ9+N(KK8),""))),"")</f>
        <v/>
      </c>
      <c r="KL9" s="59" t="str" cm="1">
        <f t="array" aca="1" ref="KL9" ca="1">IF(ISNUMBER(KL$4),IF(KL$4&lt;TODAY(),KL5,IF(KL$4=TODAY(),_xlfn.XLOOKUP(1,($F$4:$NZ$4&lt;=TODAY())*ISNUMBER($F$5:$NZ$5),$F$5:$NZ$5,"",0,-1),IF(ISNUMBER(KK9),KK9+N(KL8),""))),"")</f>
        <v/>
      </c>
      <c r="KM9" s="59" t="str" cm="1">
        <f t="array" aca="1" ref="KM9" ca="1">IF(ISNUMBER(KM$4),IF(KM$4&lt;TODAY(),KM5,IF(KM$4=TODAY(),_xlfn.XLOOKUP(1,($F$4:$NZ$4&lt;=TODAY())*ISNUMBER($F$5:$NZ$5),$F$5:$NZ$5,"",0,-1),IF(ISNUMBER(KL9),KL9+N(KM8),""))),"")</f>
        <v/>
      </c>
      <c r="KN9" s="59" t="str" cm="1">
        <f t="array" aca="1" ref="KN9" ca="1">IF(ISNUMBER(KN$4),IF(KN$4&lt;TODAY(),KN5,IF(KN$4=TODAY(),_xlfn.XLOOKUP(1,($F$4:$NZ$4&lt;=TODAY())*ISNUMBER($F$5:$NZ$5),$F$5:$NZ$5,"",0,-1),IF(ISNUMBER(KM9),KM9+N(KN8),""))),"")</f>
        <v/>
      </c>
      <c r="KO9" s="59" t="str" cm="1">
        <f t="array" aca="1" ref="KO9" ca="1">IF(ISNUMBER(KO$4),IF(KO$4&lt;TODAY(),KO5,IF(KO$4=TODAY(),_xlfn.XLOOKUP(1,($F$4:$NZ$4&lt;=TODAY())*ISNUMBER($F$5:$NZ$5),$F$5:$NZ$5,"",0,-1),IF(ISNUMBER(KN9),KN9+N(KO8),""))),"")</f>
        <v/>
      </c>
      <c r="KP9" s="59" t="str" cm="1">
        <f t="array" aca="1" ref="KP9" ca="1">IF(ISNUMBER(KP$4),IF(KP$4&lt;TODAY(),KP5,IF(KP$4=TODAY(),_xlfn.XLOOKUP(1,($F$4:$NZ$4&lt;=TODAY())*ISNUMBER($F$5:$NZ$5),$F$5:$NZ$5,"",0,-1),IF(ISNUMBER(KO9),KO9+N(KP8),""))),"")</f>
        <v/>
      </c>
      <c r="KQ9" s="59" t="str" cm="1">
        <f t="array" aca="1" ref="KQ9" ca="1">IF(ISNUMBER(KQ$4),IF(KQ$4&lt;TODAY(),KQ5,IF(KQ$4=TODAY(),_xlfn.XLOOKUP(1,($F$4:$NZ$4&lt;=TODAY())*ISNUMBER($F$5:$NZ$5),$F$5:$NZ$5,"",0,-1),IF(ISNUMBER(KP9),KP9+N(KQ8),""))),"")</f>
        <v/>
      </c>
      <c r="KR9" s="59" t="str" cm="1">
        <f t="array" aca="1" ref="KR9" ca="1">IF(ISNUMBER(KR$4),IF(KR$4&lt;TODAY(),KR5,IF(KR$4=TODAY(),_xlfn.XLOOKUP(1,($F$4:$NZ$4&lt;=TODAY())*ISNUMBER($F$5:$NZ$5),$F$5:$NZ$5,"",0,-1),IF(ISNUMBER(KQ9),KQ9+N(KR8),""))),"")</f>
        <v/>
      </c>
      <c r="KS9" s="59" t="str" cm="1">
        <f t="array" aca="1" ref="KS9" ca="1">IF(ISNUMBER(KS$4),IF(KS$4&lt;TODAY(),KS5,IF(KS$4=TODAY(),_xlfn.XLOOKUP(1,($F$4:$NZ$4&lt;=TODAY())*ISNUMBER($F$5:$NZ$5),$F$5:$NZ$5,"",0,-1),IF(ISNUMBER(KR9),KR9+N(KS8),""))),"")</f>
        <v/>
      </c>
      <c r="KT9" s="59" t="str" cm="1">
        <f t="array" aca="1" ref="KT9" ca="1">IF(ISNUMBER(KT$4),IF(KT$4&lt;TODAY(),KT5,IF(KT$4=TODAY(),_xlfn.XLOOKUP(1,($F$4:$NZ$4&lt;=TODAY())*ISNUMBER($F$5:$NZ$5),$F$5:$NZ$5,"",0,-1),IF(ISNUMBER(KS9),KS9+N(KT8),""))),"")</f>
        <v/>
      </c>
      <c r="KU9" s="59" t="str" cm="1">
        <f t="array" aca="1" ref="KU9" ca="1">IF(ISNUMBER(KU$4),IF(KU$4&lt;TODAY(),KU5,IF(KU$4=TODAY(),_xlfn.XLOOKUP(1,($F$4:$NZ$4&lt;=TODAY())*ISNUMBER($F$5:$NZ$5),$F$5:$NZ$5,"",0,-1),IF(ISNUMBER(KT9),KT9+N(KU8),""))),"")</f>
        <v/>
      </c>
      <c r="KV9" s="59" t="str" cm="1">
        <f t="array" aca="1" ref="KV9" ca="1">IF(ISNUMBER(KV$4),IF(KV$4&lt;TODAY(),KV5,IF(KV$4=TODAY(),_xlfn.XLOOKUP(1,($F$4:$NZ$4&lt;=TODAY())*ISNUMBER($F$5:$NZ$5),$F$5:$NZ$5,"",0,-1),IF(ISNUMBER(KU9),KU9+N(KV8),""))),"")</f>
        <v/>
      </c>
      <c r="KW9" s="59" t="str" cm="1">
        <f t="array" aca="1" ref="KW9" ca="1">IF(ISNUMBER(KW$4),IF(KW$4&lt;TODAY(),KW5,IF(KW$4=TODAY(),_xlfn.XLOOKUP(1,($F$4:$NZ$4&lt;=TODAY())*ISNUMBER($F$5:$NZ$5),$F$5:$NZ$5,"",0,-1),IF(ISNUMBER(KV9),KV9+N(KW8),""))),"")</f>
        <v/>
      </c>
      <c r="KX9" s="59" t="str" cm="1">
        <f t="array" aca="1" ref="KX9" ca="1">IF(ISNUMBER(KX$4),IF(KX$4&lt;TODAY(),KX5,IF(KX$4=TODAY(),_xlfn.XLOOKUP(1,($F$4:$NZ$4&lt;=TODAY())*ISNUMBER($F$5:$NZ$5),$F$5:$NZ$5,"",0,-1),IF(ISNUMBER(KW9),KW9+N(KX8),""))),"")</f>
        <v/>
      </c>
      <c r="KY9" s="59" t="str" cm="1">
        <f t="array" aca="1" ref="KY9" ca="1">IF(ISNUMBER(KY$4),IF(KY$4&lt;TODAY(),KY5,IF(KY$4=TODAY(),_xlfn.XLOOKUP(1,($F$4:$NZ$4&lt;=TODAY())*ISNUMBER($F$5:$NZ$5),$F$5:$NZ$5,"",0,-1),IF(ISNUMBER(KX9),KX9+N(KY8),""))),"")</f>
        <v/>
      </c>
      <c r="KZ9" s="59" t="str" cm="1">
        <f t="array" aca="1" ref="KZ9" ca="1">IF(ISNUMBER(KZ$4),IF(KZ$4&lt;TODAY(),KZ5,IF(KZ$4=TODAY(),_xlfn.XLOOKUP(1,($F$4:$NZ$4&lt;=TODAY())*ISNUMBER($F$5:$NZ$5),$F$5:$NZ$5,"",0,-1),IF(ISNUMBER(KY9),KY9+N(KZ8),""))),"")</f>
        <v/>
      </c>
      <c r="LA9" s="59" t="str" cm="1">
        <f t="array" aca="1" ref="LA9" ca="1">IF(ISNUMBER(LA$4),IF(LA$4&lt;TODAY(),LA5,IF(LA$4=TODAY(),_xlfn.XLOOKUP(1,($F$4:$NZ$4&lt;=TODAY())*ISNUMBER($F$5:$NZ$5),$F$5:$NZ$5,"",0,-1),IF(ISNUMBER(KZ9),KZ9+N(LA8),""))),"")</f>
        <v/>
      </c>
      <c r="LB9" s="59" t="str" cm="1">
        <f t="array" aca="1" ref="LB9" ca="1">IF(ISNUMBER(LB$4),IF(LB$4&lt;TODAY(),LB5,IF(LB$4=TODAY(),_xlfn.XLOOKUP(1,($F$4:$NZ$4&lt;=TODAY())*ISNUMBER($F$5:$NZ$5),$F$5:$NZ$5,"",0,-1),IF(ISNUMBER(LA9),LA9+N(LB8),""))),"")</f>
        <v/>
      </c>
      <c r="LC9" s="59" t="str" cm="1">
        <f t="array" aca="1" ref="LC9" ca="1">IF(ISNUMBER(LC$4),IF(LC$4&lt;TODAY(),LC5,IF(LC$4=TODAY(),_xlfn.XLOOKUP(1,($F$4:$NZ$4&lt;=TODAY())*ISNUMBER($F$5:$NZ$5),$F$5:$NZ$5,"",0,-1),IF(ISNUMBER(LB9),LB9+N(LC8),""))),"")</f>
        <v/>
      </c>
      <c r="LD9" s="59" t="str" cm="1">
        <f t="array" aca="1" ref="LD9" ca="1">IF(ISNUMBER(LD$4),IF(LD$4&lt;TODAY(),LD5,IF(LD$4=TODAY(),_xlfn.XLOOKUP(1,($F$4:$NZ$4&lt;=TODAY())*ISNUMBER($F$5:$NZ$5),$F$5:$NZ$5,"",0,-1),IF(ISNUMBER(LC9),LC9+N(LD8),""))),"")</f>
        <v/>
      </c>
      <c r="LE9" s="59" t="str" cm="1">
        <f t="array" aca="1" ref="LE9" ca="1">IF(ISNUMBER(LE$4),IF(LE$4&lt;TODAY(),LE5,IF(LE$4=TODAY(),_xlfn.XLOOKUP(1,($F$4:$NZ$4&lt;=TODAY())*ISNUMBER($F$5:$NZ$5),$F$5:$NZ$5,"",0,-1),IF(ISNUMBER(LD9),LD9+N(LE8),""))),"")</f>
        <v/>
      </c>
      <c r="LF9" s="59" t="str" cm="1">
        <f t="array" aca="1" ref="LF9" ca="1">IF(ISNUMBER(LF$4),IF(LF$4&lt;TODAY(),LF5,IF(LF$4=TODAY(),_xlfn.XLOOKUP(1,($F$4:$NZ$4&lt;=TODAY())*ISNUMBER($F$5:$NZ$5),$F$5:$NZ$5,"",0,-1),IF(ISNUMBER(LE9),LE9+N(LF8),""))),"")</f>
        <v/>
      </c>
      <c r="LG9" s="59" t="str" cm="1">
        <f t="array" aca="1" ref="LG9" ca="1">IF(ISNUMBER(LG$4),IF(LG$4&lt;TODAY(),LG5,IF(LG$4=TODAY(),_xlfn.XLOOKUP(1,($F$4:$NZ$4&lt;=TODAY())*ISNUMBER($F$5:$NZ$5),$F$5:$NZ$5,"",0,-1),IF(ISNUMBER(LF9),LF9+N(LG8),""))),"")</f>
        <v/>
      </c>
      <c r="LH9" s="59" t="str" cm="1">
        <f t="array" aca="1" ref="LH9" ca="1">IF(ISNUMBER(LH$4),IF(LH$4&lt;TODAY(),LH5,IF(LH$4=TODAY(),_xlfn.XLOOKUP(1,($F$4:$NZ$4&lt;=TODAY())*ISNUMBER($F$5:$NZ$5),$F$5:$NZ$5,"",0,-1),IF(ISNUMBER(LG9),LG9+N(LH8),""))),"")</f>
        <v/>
      </c>
      <c r="LI9" s="59" t="str" cm="1">
        <f t="array" aca="1" ref="LI9" ca="1">IF(ISNUMBER(LI$4),IF(LI$4&lt;TODAY(),LI5,IF(LI$4=TODAY(),_xlfn.XLOOKUP(1,($F$4:$NZ$4&lt;=TODAY())*ISNUMBER($F$5:$NZ$5),$F$5:$NZ$5,"",0,-1),IF(ISNUMBER(LH9),LH9+N(LI8),""))),"")</f>
        <v/>
      </c>
      <c r="LJ9" s="59" t="str" cm="1">
        <f t="array" aca="1" ref="LJ9" ca="1">IF(ISNUMBER(LJ$4),IF(LJ$4&lt;TODAY(),LJ5,IF(LJ$4=TODAY(),_xlfn.XLOOKUP(1,($F$4:$NZ$4&lt;=TODAY())*ISNUMBER($F$5:$NZ$5),$F$5:$NZ$5,"",0,-1),IF(ISNUMBER(LI9),LI9+N(LJ8),""))),"")</f>
        <v/>
      </c>
      <c r="LK9" s="59" t="str" cm="1">
        <f t="array" aca="1" ref="LK9" ca="1">IF(ISNUMBER(LK$4),IF(LK$4&lt;TODAY(),LK5,IF(LK$4=TODAY(),_xlfn.XLOOKUP(1,($F$4:$NZ$4&lt;=TODAY())*ISNUMBER($F$5:$NZ$5),$F$5:$NZ$5,"",0,-1),IF(ISNUMBER(LJ9),LJ9+N(LK8),""))),"")</f>
        <v/>
      </c>
      <c r="LL9" s="59" t="str" cm="1">
        <f t="array" aca="1" ref="LL9" ca="1">IF(ISNUMBER(LL$4),IF(LL$4&lt;TODAY(),LL5,IF(LL$4=TODAY(),_xlfn.XLOOKUP(1,($F$4:$NZ$4&lt;=TODAY())*ISNUMBER($F$5:$NZ$5),$F$5:$NZ$5,"",0,-1),IF(ISNUMBER(LK9),LK9+N(LL8),""))),"")</f>
        <v/>
      </c>
      <c r="LM9" s="59" t="str" cm="1">
        <f t="array" aca="1" ref="LM9" ca="1">IF(ISNUMBER(LM$4),IF(LM$4&lt;TODAY(),LM5,IF(LM$4=TODAY(),_xlfn.XLOOKUP(1,($F$4:$NZ$4&lt;=TODAY())*ISNUMBER($F$5:$NZ$5),$F$5:$NZ$5,"",0,-1),IF(ISNUMBER(LL9),LL9+N(LM8),""))),"")</f>
        <v/>
      </c>
      <c r="LN9" s="59" t="str" cm="1">
        <f t="array" aca="1" ref="LN9" ca="1">IF(ISNUMBER(LN$4),IF(LN$4&lt;TODAY(),LN5,IF(LN$4=TODAY(),_xlfn.XLOOKUP(1,($F$4:$NZ$4&lt;=TODAY())*ISNUMBER($F$5:$NZ$5),$F$5:$NZ$5,"",0,-1),IF(ISNUMBER(LM9),LM9+N(LN8),""))),"")</f>
        <v/>
      </c>
      <c r="LO9" s="59" t="str" cm="1">
        <f t="array" aca="1" ref="LO9" ca="1">IF(ISNUMBER(LO$4),IF(LO$4&lt;TODAY(),LO5,IF(LO$4=TODAY(),_xlfn.XLOOKUP(1,($F$4:$NZ$4&lt;=TODAY())*ISNUMBER($F$5:$NZ$5),$F$5:$NZ$5,"",0,-1),IF(ISNUMBER(LN9),LN9+N(LO8),""))),"")</f>
        <v/>
      </c>
      <c r="LP9" s="59" t="str" cm="1">
        <f t="array" aca="1" ref="LP9" ca="1">IF(ISNUMBER(LP$4),IF(LP$4&lt;TODAY(),LP5,IF(LP$4=TODAY(),_xlfn.XLOOKUP(1,($F$4:$NZ$4&lt;=TODAY())*ISNUMBER($F$5:$NZ$5),$F$5:$NZ$5,"",0,-1),IF(ISNUMBER(LO9),LO9+N(LP8),""))),"")</f>
        <v/>
      </c>
      <c r="LQ9" s="59" t="str" cm="1">
        <f t="array" aca="1" ref="LQ9" ca="1">IF(ISNUMBER(LQ$4),IF(LQ$4&lt;TODAY(),LQ5,IF(LQ$4=TODAY(),_xlfn.XLOOKUP(1,($F$4:$NZ$4&lt;=TODAY())*ISNUMBER($F$5:$NZ$5),$F$5:$NZ$5,"",0,-1),IF(ISNUMBER(LP9),LP9+N(LQ8),""))),"")</f>
        <v/>
      </c>
      <c r="LR9" s="59" t="str" cm="1">
        <f t="array" aca="1" ref="LR9" ca="1">IF(ISNUMBER(LR$4),IF(LR$4&lt;TODAY(),LR5,IF(LR$4=TODAY(),_xlfn.XLOOKUP(1,($F$4:$NZ$4&lt;=TODAY())*ISNUMBER($F$5:$NZ$5),$F$5:$NZ$5,"",0,-1),IF(ISNUMBER(LQ9),LQ9+N(LR8),""))),"")</f>
        <v/>
      </c>
      <c r="LS9" s="59" t="str" cm="1">
        <f t="array" aca="1" ref="LS9" ca="1">IF(ISNUMBER(LS$4),IF(LS$4&lt;TODAY(),LS5,IF(LS$4=TODAY(),_xlfn.XLOOKUP(1,($F$4:$NZ$4&lt;=TODAY())*ISNUMBER($F$5:$NZ$5),$F$5:$NZ$5,"",0,-1),IF(ISNUMBER(LR9),LR9+N(LS8),""))),"")</f>
        <v/>
      </c>
      <c r="LT9" s="59" t="str" cm="1">
        <f t="array" aca="1" ref="LT9" ca="1">IF(ISNUMBER(LT$4),IF(LT$4&lt;TODAY(),LT5,IF(LT$4=TODAY(),_xlfn.XLOOKUP(1,($F$4:$NZ$4&lt;=TODAY())*ISNUMBER($F$5:$NZ$5),$F$5:$NZ$5,"",0,-1),IF(ISNUMBER(LS9),LS9+N(LT8),""))),"")</f>
        <v/>
      </c>
      <c r="LU9" s="59" t="str" cm="1">
        <f t="array" aca="1" ref="LU9" ca="1">IF(ISNUMBER(LU$4),IF(LU$4&lt;TODAY(),LU5,IF(LU$4=TODAY(),_xlfn.XLOOKUP(1,($F$4:$NZ$4&lt;=TODAY())*ISNUMBER($F$5:$NZ$5),$F$5:$NZ$5,"",0,-1),IF(ISNUMBER(LT9),LT9+N(LU8),""))),"")</f>
        <v/>
      </c>
      <c r="LV9" s="59" t="str" cm="1">
        <f t="array" aca="1" ref="LV9" ca="1">IF(ISNUMBER(LV$4),IF(LV$4&lt;TODAY(),LV5,IF(LV$4=TODAY(),_xlfn.XLOOKUP(1,($F$4:$NZ$4&lt;=TODAY())*ISNUMBER($F$5:$NZ$5),$F$5:$NZ$5,"",0,-1),IF(ISNUMBER(LU9),LU9+N(LV8),""))),"")</f>
        <v/>
      </c>
      <c r="LW9" s="59" t="str" cm="1">
        <f t="array" aca="1" ref="LW9" ca="1">IF(ISNUMBER(LW$4),IF(LW$4&lt;TODAY(),LW5,IF(LW$4=TODAY(),_xlfn.XLOOKUP(1,($F$4:$NZ$4&lt;=TODAY())*ISNUMBER($F$5:$NZ$5),$F$5:$NZ$5,"",0,-1),IF(ISNUMBER(LV9),LV9+N(LW8),""))),"")</f>
        <v/>
      </c>
      <c r="LX9" s="59" t="str" cm="1">
        <f t="array" aca="1" ref="LX9" ca="1">IF(ISNUMBER(LX$4),IF(LX$4&lt;TODAY(),LX5,IF(LX$4=TODAY(),_xlfn.XLOOKUP(1,($F$4:$NZ$4&lt;=TODAY())*ISNUMBER($F$5:$NZ$5),$F$5:$NZ$5,"",0,-1),IF(ISNUMBER(LW9),LW9+N(LX8),""))),"")</f>
        <v/>
      </c>
      <c r="LY9" s="59" t="str" cm="1">
        <f t="array" aca="1" ref="LY9" ca="1">IF(ISNUMBER(LY$4),IF(LY$4&lt;TODAY(),LY5,IF(LY$4=TODAY(),_xlfn.XLOOKUP(1,($F$4:$NZ$4&lt;=TODAY())*ISNUMBER($F$5:$NZ$5),$F$5:$NZ$5,"",0,-1),IF(ISNUMBER(LX9),LX9+N(LY8),""))),"")</f>
        <v/>
      </c>
      <c r="LZ9" s="59" t="str" cm="1">
        <f t="array" aca="1" ref="LZ9" ca="1">IF(ISNUMBER(LZ$4),IF(LZ$4&lt;TODAY(),LZ5,IF(LZ$4=TODAY(),_xlfn.XLOOKUP(1,($F$4:$NZ$4&lt;=TODAY())*ISNUMBER($F$5:$NZ$5),$F$5:$NZ$5,"",0,-1),IF(ISNUMBER(LY9),LY9+N(LZ8),""))),"")</f>
        <v/>
      </c>
      <c r="MA9" s="59" t="str" cm="1">
        <f t="array" aca="1" ref="MA9" ca="1">IF(ISNUMBER(MA$4),IF(MA$4&lt;TODAY(),MA5,IF(MA$4=TODAY(),_xlfn.XLOOKUP(1,($F$4:$NZ$4&lt;=TODAY())*ISNUMBER($F$5:$NZ$5),$F$5:$NZ$5,"",0,-1),IF(ISNUMBER(LZ9),LZ9+N(MA8),""))),"")</f>
        <v/>
      </c>
      <c r="MB9" s="59" t="str" cm="1">
        <f t="array" aca="1" ref="MB9" ca="1">IF(ISNUMBER(MB$4),IF(MB$4&lt;TODAY(),MB5,IF(MB$4=TODAY(),_xlfn.XLOOKUP(1,($F$4:$NZ$4&lt;=TODAY())*ISNUMBER($F$5:$NZ$5),$F$5:$NZ$5,"",0,-1),IF(ISNUMBER(MA9),MA9+N(MB8),""))),"")</f>
        <v/>
      </c>
      <c r="MC9" s="59" t="str" cm="1">
        <f t="array" aca="1" ref="MC9" ca="1">IF(ISNUMBER(MC$4),IF(MC$4&lt;TODAY(),MC5,IF(MC$4=TODAY(),_xlfn.XLOOKUP(1,($F$4:$NZ$4&lt;=TODAY())*ISNUMBER($F$5:$NZ$5),$F$5:$NZ$5,"",0,-1),IF(ISNUMBER(MB9),MB9+N(MC8),""))),"")</f>
        <v/>
      </c>
      <c r="MD9" s="59" t="str" cm="1">
        <f t="array" aca="1" ref="MD9" ca="1">IF(ISNUMBER(MD$4),IF(MD$4&lt;TODAY(),MD5,IF(MD$4=TODAY(),_xlfn.XLOOKUP(1,($F$4:$NZ$4&lt;=TODAY())*ISNUMBER($F$5:$NZ$5),$F$5:$NZ$5,"",0,-1),IF(ISNUMBER(MC9),MC9+N(MD8),""))),"")</f>
        <v/>
      </c>
      <c r="ME9" s="59" t="str" cm="1">
        <f t="array" aca="1" ref="ME9" ca="1">IF(ISNUMBER(ME$4),IF(ME$4&lt;TODAY(),ME5,IF(ME$4=TODAY(),_xlfn.XLOOKUP(1,($F$4:$NZ$4&lt;=TODAY())*ISNUMBER($F$5:$NZ$5),$F$5:$NZ$5,"",0,-1),IF(ISNUMBER(MD9),MD9+N(ME8),""))),"")</f>
        <v/>
      </c>
      <c r="MF9" s="59" t="str" cm="1">
        <f t="array" aca="1" ref="MF9" ca="1">IF(ISNUMBER(MF$4),IF(MF$4&lt;TODAY(),MF5,IF(MF$4=TODAY(),_xlfn.XLOOKUP(1,($F$4:$NZ$4&lt;=TODAY())*ISNUMBER($F$5:$NZ$5),$F$5:$NZ$5,"",0,-1),IF(ISNUMBER(ME9),ME9+N(MF8),""))),"")</f>
        <v/>
      </c>
      <c r="MG9" s="59" t="str" cm="1">
        <f t="array" aca="1" ref="MG9" ca="1">IF(ISNUMBER(MG$4),IF(MG$4&lt;TODAY(),MG5,IF(MG$4=TODAY(),_xlfn.XLOOKUP(1,($F$4:$NZ$4&lt;=TODAY())*ISNUMBER($F$5:$NZ$5),$F$5:$NZ$5,"",0,-1),IF(ISNUMBER(MF9),MF9+N(MG8),""))),"")</f>
        <v/>
      </c>
      <c r="MH9" s="59" t="str" cm="1">
        <f t="array" aca="1" ref="MH9" ca="1">IF(ISNUMBER(MH$4),IF(MH$4&lt;TODAY(),MH5,IF(MH$4=TODAY(),_xlfn.XLOOKUP(1,($F$4:$NZ$4&lt;=TODAY())*ISNUMBER($F$5:$NZ$5),$F$5:$NZ$5,"",0,-1),IF(ISNUMBER(MG9),MG9+N(MH8),""))),"")</f>
        <v/>
      </c>
      <c r="MI9" s="59" t="str" cm="1">
        <f t="array" aca="1" ref="MI9" ca="1">IF(ISNUMBER(MI$4),IF(MI$4&lt;TODAY(),MI5,IF(MI$4=TODAY(),_xlfn.XLOOKUP(1,($F$4:$NZ$4&lt;=TODAY())*ISNUMBER($F$5:$NZ$5),$F$5:$NZ$5,"",0,-1),IF(ISNUMBER(MH9),MH9+N(MI8),""))),"")</f>
        <v/>
      </c>
      <c r="MJ9" s="59" t="str" cm="1">
        <f t="array" aca="1" ref="MJ9" ca="1">IF(ISNUMBER(MJ$4),IF(MJ$4&lt;TODAY(),MJ5,IF(MJ$4=TODAY(),_xlfn.XLOOKUP(1,($F$4:$NZ$4&lt;=TODAY())*ISNUMBER($F$5:$NZ$5),$F$5:$NZ$5,"",0,-1),IF(ISNUMBER(MI9),MI9+N(MJ8),""))),"")</f>
        <v/>
      </c>
      <c r="MK9" s="59" t="str" cm="1">
        <f t="array" aca="1" ref="MK9" ca="1">IF(ISNUMBER(MK$4),IF(MK$4&lt;TODAY(),MK5,IF(MK$4=TODAY(),_xlfn.XLOOKUP(1,($F$4:$NZ$4&lt;=TODAY())*ISNUMBER($F$5:$NZ$5),$F$5:$NZ$5,"",0,-1),IF(ISNUMBER(MJ9),MJ9+N(MK8),""))),"")</f>
        <v/>
      </c>
      <c r="ML9" s="59" t="str" cm="1">
        <f t="array" aca="1" ref="ML9" ca="1">IF(ISNUMBER(ML$4),IF(ML$4&lt;TODAY(),ML5,IF(ML$4=TODAY(),_xlfn.XLOOKUP(1,($F$4:$NZ$4&lt;=TODAY())*ISNUMBER($F$5:$NZ$5),$F$5:$NZ$5,"",0,-1),IF(ISNUMBER(MK9),MK9+N(ML8),""))),"")</f>
        <v/>
      </c>
      <c r="MM9" s="59" t="str" cm="1">
        <f t="array" aca="1" ref="MM9" ca="1">IF(ISNUMBER(MM$4),IF(MM$4&lt;TODAY(),MM5,IF(MM$4=TODAY(),_xlfn.XLOOKUP(1,($F$4:$NZ$4&lt;=TODAY())*ISNUMBER($F$5:$NZ$5),$F$5:$NZ$5,"",0,-1),IF(ISNUMBER(ML9),ML9+N(MM8),""))),"")</f>
        <v/>
      </c>
      <c r="MN9" s="59" t="str" cm="1">
        <f t="array" aca="1" ref="MN9" ca="1">IF(ISNUMBER(MN$4),IF(MN$4&lt;TODAY(),MN5,IF(MN$4=TODAY(),_xlfn.XLOOKUP(1,($F$4:$NZ$4&lt;=TODAY())*ISNUMBER($F$5:$NZ$5),$F$5:$NZ$5,"",0,-1),IF(ISNUMBER(MM9),MM9+N(MN8),""))),"")</f>
        <v/>
      </c>
      <c r="MO9" s="59" t="str" cm="1">
        <f t="array" aca="1" ref="MO9" ca="1">IF(ISNUMBER(MO$4),IF(MO$4&lt;TODAY(),MO5,IF(MO$4=TODAY(),_xlfn.XLOOKUP(1,($F$4:$NZ$4&lt;=TODAY())*ISNUMBER($F$5:$NZ$5),$F$5:$NZ$5,"",0,-1),IF(ISNUMBER(MN9),MN9+N(MO8),""))),"")</f>
        <v/>
      </c>
      <c r="MP9" s="59" t="str" cm="1">
        <f t="array" aca="1" ref="MP9" ca="1">IF(ISNUMBER(MP$4),IF(MP$4&lt;TODAY(),MP5,IF(MP$4=TODAY(),_xlfn.XLOOKUP(1,($F$4:$NZ$4&lt;=TODAY())*ISNUMBER($F$5:$NZ$5),$F$5:$NZ$5,"",0,-1),IF(ISNUMBER(MO9),MO9+N(MP8),""))),"")</f>
        <v/>
      </c>
      <c r="MQ9" s="59" t="str" cm="1">
        <f t="array" aca="1" ref="MQ9" ca="1">IF(ISNUMBER(MQ$4),IF(MQ$4&lt;TODAY(),MQ5,IF(MQ$4=TODAY(),_xlfn.XLOOKUP(1,($F$4:$NZ$4&lt;=TODAY())*ISNUMBER($F$5:$NZ$5),$F$5:$NZ$5,"",0,-1),IF(ISNUMBER(MP9),MP9+N(MQ8),""))),"")</f>
        <v/>
      </c>
      <c r="MR9" s="59" t="str" cm="1">
        <f t="array" aca="1" ref="MR9" ca="1">IF(ISNUMBER(MR$4),IF(MR$4&lt;TODAY(),MR5,IF(MR$4=TODAY(),_xlfn.XLOOKUP(1,($F$4:$NZ$4&lt;=TODAY())*ISNUMBER($F$5:$NZ$5),$F$5:$NZ$5,"",0,-1),IF(ISNUMBER(MQ9),MQ9+N(MR8),""))),"")</f>
        <v/>
      </c>
      <c r="MS9" s="59" t="str" cm="1">
        <f t="array" aca="1" ref="MS9" ca="1">IF(ISNUMBER(MS$4),IF(MS$4&lt;TODAY(),MS5,IF(MS$4=TODAY(),_xlfn.XLOOKUP(1,($F$4:$NZ$4&lt;=TODAY())*ISNUMBER($F$5:$NZ$5),$F$5:$NZ$5,"",0,-1),IF(ISNUMBER(MR9),MR9+N(MS8),""))),"")</f>
        <v/>
      </c>
      <c r="MT9" s="59" t="str" cm="1">
        <f t="array" aca="1" ref="MT9" ca="1">IF(ISNUMBER(MT$4),IF(MT$4&lt;TODAY(),MT5,IF(MT$4=TODAY(),_xlfn.XLOOKUP(1,($F$4:$NZ$4&lt;=TODAY())*ISNUMBER($F$5:$NZ$5),$F$5:$NZ$5,"",0,-1),IF(ISNUMBER(MS9),MS9+N(MT8),""))),"")</f>
        <v/>
      </c>
      <c r="MU9" s="59" t="str" cm="1">
        <f t="array" aca="1" ref="MU9" ca="1">IF(ISNUMBER(MU$4),IF(MU$4&lt;TODAY(),MU5,IF(MU$4=TODAY(),_xlfn.XLOOKUP(1,($F$4:$NZ$4&lt;=TODAY())*ISNUMBER($F$5:$NZ$5),$F$5:$NZ$5,"",0,-1),IF(ISNUMBER(MT9),MT9+N(MU8),""))),"")</f>
        <v/>
      </c>
      <c r="MV9" s="59" t="str" cm="1">
        <f t="array" aca="1" ref="MV9" ca="1">IF(ISNUMBER(MV$4),IF(MV$4&lt;TODAY(),MV5,IF(MV$4=TODAY(),_xlfn.XLOOKUP(1,($F$4:$NZ$4&lt;=TODAY())*ISNUMBER($F$5:$NZ$5),$F$5:$NZ$5,"",0,-1),IF(ISNUMBER(MU9),MU9+N(MV8),""))),"")</f>
        <v/>
      </c>
      <c r="MW9" s="59" t="str" cm="1">
        <f t="array" aca="1" ref="MW9" ca="1">IF(ISNUMBER(MW$4),IF(MW$4&lt;TODAY(),MW5,IF(MW$4=TODAY(),_xlfn.XLOOKUP(1,($F$4:$NZ$4&lt;=TODAY())*ISNUMBER($F$5:$NZ$5),$F$5:$NZ$5,"",0,-1),IF(ISNUMBER(MV9),MV9+N(MW8),""))),"")</f>
        <v/>
      </c>
      <c r="MX9" s="59" t="str" cm="1">
        <f t="array" aca="1" ref="MX9" ca="1">IF(ISNUMBER(MX$4),IF(MX$4&lt;TODAY(),MX5,IF(MX$4=TODAY(),_xlfn.XLOOKUP(1,($F$4:$NZ$4&lt;=TODAY())*ISNUMBER($F$5:$NZ$5),$F$5:$NZ$5,"",0,-1),IF(ISNUMBER(MW9),MW9+N(MX8),""))),"")</f>
        <v/>
      </c>
      <c r="MY9" s="59" t="str" cm="1">
        <f t="array" aca="1" ref="MY9" ca="1">IF(ISNUMBER(MY$4),IF(MY$4&lt;TODAY(),MY5,IF(MY$4=TODAY(),_xlfn.XLOOKUP(1,($F$4:$NZ$4&lt;=TODAY())*ISNUMBER($F$5:$NZ$5),$F$5:$NZ$5,"",0,-1),IF(ISNUMBER(MX9),MX9+N(MY8),""))),"")</f>
        <v/>
      </c>
      <c r="MZ9" s="59" t="str" cm="1">
        <f t="array" aca="1" ref="MZ9" ca="1">IF(ISNUMBER(MZ$4),IF(MZ$4&lt;TODAY(),MZ5,IF(MZ$4=TODAY(),_xlfn.XLOOKUP(1,($F$4:$NZ$4&lt;=TODAY())*ISNUMBER($F$5:$NZ$5),$F$5:$NZ$5,"",0,-1),IF(ISNUMBER(MY9),MY9+N(MZ8),""))),"")</f>
        <v/>
      </c>
      <c r="NA9" s="59" t="str" cm="1">
        <f t="array" aca="1" ref="NA9" ca="1">IF(ISNUMBER(NA$4),IF(NA$4&lt;TODAY(),NA5,IF(NA$4=TODAY(),_xlfn.XLOOKUP(1,($F$4:$NZ$4&lt;=TODAY())*ISNUMBER($F$5:$NZ$5),$F$5:$NZ$5,"",0,-1),IF(ISNUMBER(MZ9),MZ9+N(NA8),""))),"")</f>
        <v/>
      </c>
      <c r="NB9" s="59" t="str" cm="1">
        <f t="array" aca="1" ref="NB9" ca="1">IF(ISNUMBER(NB$4),IF(NB$4&lt;TODAY(),NB5,IF(NB$4=TODAY(),_xlfn.XLOOKUP(1,($F$4:$NZ$4&lt;=TODAY())*ISNUMBER($F$5:$NZ$5),$F$5:$NZ$5,"",0,-1),IF(ISNUMBER(NA9),NA9+N(NB8),""))),"")</f>
        <v/>
      </c>
      <c r="NC9" s="59" t="str" cm="1">
        <f t="array" aca="1" ref="NC9" ca="1">IF(ISNUMBER(NC$4),IF(NC$4&lt;TODAY(),NC5,IF(NC$4=TODAY(),_xlfn.XLOOKUP(1,($F$4:$NZ$4&lt;=TODAY())*ISNUMBER($F$5:$NZ$5),$F$5:$NZ$5,"",0,-1),IF(ISNUMBER(NB9),NB9+N(NC8),""))),"")</f>
        <v/>
      </c>
      <c r="ND9" s="59" t="str" cm="1">
        <f t="array" aca="1" ref="ND9" ca="1">IF(ISNUMBER(ND$4),IF(ND$4&lt;TODAY(),ND5,IF(ND$4=TODAY(),_xlfn.XLOOKUP(1,($F$4:$NZ$4&lt;=TODAY())*ISNUMBER($F$5:$NZ$5),$F$5:$NZ$5,"",0,-1),IF(ISNUMBER(NC9),NC9+N(ND8),""))),"")</f>
        <v/>
      </c>
      <c r="NE9" s="59" t="str" cm="1">
        <f t="array" aca="1" ref="NE9" ca="1">IF(ISNUMBER(NE$4),IF(NE$4&lt;TODAY(),NE5,IF(NE$4=TODAY(),_xlfn.XLOOKUP(1,($F$4:$NZ$4&lt;=TODAY())*ISNUMBER($F$5:$NZ$5),$F$5:$NZ$5,"",0,-1),IF(ISNUMBER(ND9),ND9+N(NE8),""))),"")</f>
        <v/>
      </c>
      <c r="NF9" s="59" t="str" cm="1">
        <f t="array" aca="1" ref="NF9" ca="1">IF(ISNUMBER(NF$4),IF(NF$4&lt;TODAY(),NF5,IF(NF$4=TODAY(),_xlfn.XLOOKUP(1,($F$4:$NZ$4&lt;=TODAY())*ISNUMBER($F$5:$NZ$5),$F$5:$NZ$5,"",0,-1),IF(ISNUMBER(NE9),NE9+N(NF8),""))),"")</f>
        <v/>
      </c>
      <c r="NG9" s="59" t="str" cm="1">
        <f t="array" aca="1" ref="NG9" ca="1">IF(ISNUMBER(NG$4),IF(NG$4&lt;TODAY(),NG5,IF(NG$4=TODAY(),_xlfn.XLOOKUP(1,($F$4:$NZ$4&lt;=TODAY())*ISNUMBER($F$5:$NZ$5),$F$5:$NZ$5,"",0,-1),IF(ISNUMBER(NF9),NF9+N(NG8),""))),"")</f>
        <v/>
      </c>
      <c r="NH9" s="59" t="str" cm="1">
        <f t="array" aca="1" ref="NH9" ca="1">IF(ISNUMBER(NH$4),IF(NH$4&lt;TODAY(),NH5,IF(NH$4=TODAY(),_xlfn.XLOOKUP(1,($F$4:$NZ$4&lt;=TODAY())*ISNUMBER($F$5:$NZ$5),$F$5:$NZ$5,"",0,-1),IF(ISNUMBER(NG9),NG9+N(NH8),""))),"")</f>
        <v/>
      </c>
      <c r="NI9" s="59" t="str" cm="1">
        <f t="array" aca="1" ref="NI9" ca="1">IF(ISNUMBER(NI$4),IF(NI$4&lt;TODAY(),NI5,IF(NI$4=TODAY(),_xlfn.XLOOKUP(1,($F$4:$NZ$4&lt;=TODAY())*ISNUMBER($F$5:$NZ$5),$F$5:$NZ$5,"",0,-1),IF(ISNUMBER(NH9),NH9+N(NI8),""))),"")</f>
        <v/>
      </c>
      <c r="NJ9" s="59" t="str" cm="1">
        <f t="array" aca="1" ref="NJ9" ca="1">IF(ISNUMBER(NJ$4),IF(NJ$4&lt;TODAY(),NJ5,IF(NJ$4=TODAY(),_xlfn.XLOOKUP(1,($F$4:$NZ$4&lt;=TODAY())*ISNUMBER($F$5:$NZ$5),$F$5:$NZ$5,"",0,-1),IF(ISNUMBER(NI9),NI9+N(NJ8),""))),"")</f>
        <v/>
      </c>
      <c r="NK9" s="59" t="str" cm="1">
        <f t="array" aca="1" ref="NK9" ca="1">IF(ISNUMBER(NK$4),IF(NK$4&lt;TODAY(),NK5,IF(NK$4=TODAY(),_xlfn.XLOOKUP(1,($F$4:$NZ$4&lt;=TODAY())*ISNUMBER($F$5:$NZ$5),$F$5:$NZ$5,"",0,-1),IF(ISNUMBER(NJ9),NJ9+N(NK8),""))),"")</f>
        <v/>
      </c>
      <c r="NL9" s="59" t="str" cm="1">
        <f t="array" aca="1" ref="NL9" ca="1">IF(ISNUMBER(NL$4),IF(NL$4&lt;TODAY(),NL5,IF(NL$4=TODAY(),_xlfn.XLOOKUP(1,($F$4:$NZ$4&lt;=TODAY())*ISNUMBER($F$5:$NZ$5),$F$5:$NZ$5,"",0,-1),IF(ISNUMBER(NK9),NK9+N(NL8),""))),"")</f>
        <v/>
      </c>
      <c r="NM9" s="59" t="str" cm="1">
        <f t="array" aca="1" ref="NM9" ca="1">IF(ISNUMBER(NM$4),IF(NM$4&lt;TODAY(),NM5,IF(NM$4=TODAY(),_xlfn.XLOOKUP(1,($F$4:$NZ$4&lt;=TODAY())*ISNUMBER($F$5:$NZ$5),$F$5:$NZ$5,"",0,-1),IF(ISNUMBER(NL9),NL9+N(NM8),""))),"")</f>
        <v/>
      </c>
      <c r="NN9" s="59" t="str" cm="1">
        <f t="array" aca="1" ref="NN9" ca="1">IF(ISNUMBER(NN$4),IF(NN$4&lt;TODAY(),NN5,IF(NN$4=TODAY(),_xlfn.XLOOKUP(1,($F$4:$NZ$4&lt;=TODAY())*ISNUMBER($F$5:$NZ$5),$F$5:$NZ$5,"",0,-1),IF(ISNUMBER(NM9),NM9+N(NN8),""))),"")</f>
        <v/>
      </c>
      <c r="NO9" s="59" t="str" cm="1">
        <f t="array" aca="1" ref="NO9" ca="1">IF(ISNUMBER(NO$4),IF(NO$4&lt;TODAY(),NO5,IF(NO$4=TODAY(),_xlfn.XLOOKUP(1,($F$4:$NZ$4&lt;=TODAY())*ISNUMBER($F$5:$NZ$5),$F$5:$NZ$5,"",0,-1),IF(ISNUMBER(NN9),NN9+N(NO8),""))),"")</f>
        <v/>
      </c>
      <c r="NP9" s="59" t="str" cm="1">
        <f t="array" aca="1" ref="NP9" ca="1">IF(ISNUMBER(NP$4),IF(NP$4&lt;TODAY(),NP5,IF(NP$4=TODAY(),_xlfn.XLOOKUP(1,($F$4:$NZ$4&lt;=TODAY())*ISNUMBER($F$5:$NZ$5),$F$5:$NZ$5,"",0,-1),IF(ISNUMBER(NO9),NO9+N(NP8),""))),"")</f>
        <v/>
      </c>
      <c r="NQ9" s="59" t="str" cm="1">
        <f t="array" aca="1" ref="NQ9" ca="1">IF(ISNUMBER(NQ$4),IF(NQ$4&lt;TODAY(),NQ5,IF(NQ$4=TODAY(),_xlfn.XLOOKUP(1,($F$4:$NZ$4&lt;=TODAY())*ISNUMBER($F$5:$NZ$5),$F$5:$NZ$5,"",0,-1),IF(ISNUMBER(NP9),NP9+N(NQ8),""))),"")</f>
        <v/>
      </c>
      <c r="NR9" s="59" t="str" cm="1">
        <f t="array" aca="1" ref="NR9" ca="1">IF(ISNUMBER(NR$4),IF(NR$4&lt;TODAY(),NR5,IF(NR$4=TODAY(),_xlfn.XLOOKUP(1,($F$4:$NZ$4&lt;=TODAY())*ISNUMBER($F$5:$NZ$5),$F$5:$NZ$5,"",0,-1),IF(ISNUMBER(NQ9),NQ9+N(NR8),""))),"")</f>
        <v/>
      </c>
      <c r="NS9" s="59" t="str" cm="1">
        <f t="array" aca="1" ref="NS9" ca="1">IF(ISNUMBER(NS$4),IF(NS$4&lt;TODAY(),NS5,IF(NS$4=TODAY(),_xlfn.XLOOKUP(1,($F$4:$NZ$4&lt;=TODAY())*ISNUMBER($F$5:$NZ$5),$F$5:$NZ$5,"",0,-1),IF(ISNUMBER(NR9),NR9+N(NS8),""))),"")</f>
        <v/>
      </c>
      <c r="NT9" s="59" t="str" cm="1">
        <f t="array" aca="1" ref="NT9" ca="1">IF(ISNUMBER(NT$4),IF(NT$4&lt;TODAY(),NT5,IF(NT$4=TODAY(),_xlfn.XLOOKUP(1,($F$4:$NZ$4&lt;=TODAY())*ISNUMBER($F$5:$NZ$5),$F$5:$NZ$5,"",0,-1),IF(ISNUMBER(NS9),NS9+N(NT8),""))),"")</f>
        <v/>
      </c>
      <c r="NU9" s="59" t="str" cm="1">
        <f t="array" aca="1" ref="NU9" ca="1">IF(ISNUMBER(NU$4),IF(NU$4&lt;TODAY(),NU5,IF(NU$4=TODAY(),_xlfn.XLOOKUP(1,($F$4:$NZ$4&lt;=TODAY())*ISNUMBER($F$5:$NZ$5),$F$5:$NZ$5,"",0,-1),IF(ISNUMBER(NT9),NT9+N(NU8),""))),"")</f>
        <v/>
      </c>
      <c r="NV9" s="59" t="str" cm="1">
        <f t="array" aca="1" ref="NV9" ca="1">IF(ISNUMBER(NV$4),IF(NV$4&lt;TODAY(),NV5,IF(NV$4=TODAY(),_xlfn.XLOOKUP(1,($F$4:$NZ$4&lt;=TODAY())*ISNUMBER($F$5:$NZ$5),$F$5:$NZ$5,"",0,-1),IF(ISNUMBER(NU9),NU9+N(NV8),""))),"")</f>
        <v/>
      </c>
      <c r="NW9" s="59" t="str" cm="1">
        <f t="array" aca="1" ref="NW9" ca="1">IF(ISNUMBER(NW$4),IF(NW$4&lt;TODAY(),NW5,IF(NW$4=TODAY(),_xlfn.XLOOKUP(1,($F$4:$NZ$4&lt;=TODAY())*ISNUMBER($F$5:$NZ$5),$F$5:$NZ$5,"",0,-1),IF(ISNUMBER(NV9),NV9+N(NW8),""))),"")</f>
        <v/>
      </c>
      <c r="NX9" s="59" t="str" cm="1">
        <f t="array" aca="1" ref="NX9" ca="1">IF(ISNUMBER(NX$4),IF(NX$4&lt;TODAY(),NX5,IF(NX$4=TODAY(),_xlfn.XLOOKUP(1,($F$4:$NZ$4&lt;=TODAY())*ISNUMBER($F$5:$NZ$5),$F$5:$NZ$5,"",0,-1),IF(ISNUMBER(NW9),NW9+N(NX8),""))),"")</f>
        <v/>
      </c>
      <c r="NY9" s="59" t="str" cm="1">
        <f t="array" aca="1" ref="NY9" ca="1">IF(ISNUMBER(NY$4),IF(NY$4&lt;TODAY(),NY5,IF(NY$4=TODAY(),_xlfn.XLOOKUP(1,($F$4:$NZ$4&lt;=TODAY())*ISNUMBER($F$5:$NZ$5),$F$5:$NZ$5,"",0,-1),IF(ISNUMBER(NX9),NX9+N(NY8),""))),"")</f>
        <v/>
      </c>
      <c r="NZ9" s="59" t="str" cm="1">
        <f t="array" aca="1" ref="NZ9" ca="1">IF(ISNUMBER(NZ$4),IF(NZ$4&lt;TODAY(),NZ5,IF(NZ$4=TODAY(),_xlfn.XLOOKUP(1,($F$4:$NZ$4&lt;=TODAY())*ISNUMBER($F$5:$NZ$5),$F$5:$NZ$5,"",0,-1),IF(ISNUMBER(NY9),NY9+N(NZ8),""))),"")</f>
        <v/>
      </c>
    </row>
    <row r="10" spans="2:390" ht="15" thickBot="1">
      <c r="B10" s="73" t="s">
        <v>147</v>
      </c>
      <c r="C10" s="142" t="s">
        <v>5182</v>
      </c>
      <c r="D10" s="143" t="s">
        <v>5184</v>
      </c>
      <c r="E10" s="227"/>
      <c r="F10" s="59" t="str" cm="1">
        <f t="array" aca="1" ref="F10" ca="1">IF(ISNUMBER(F$4),IF(F$4&lt;TODAY(),F5,IF(F$4=TODAY(),_xlfn.XLOOKUP(1,($F$4:$NZ$4&lt;=TODAY())*ISNUMBER($F$5:$NZ$5),$F$5:$NZ$5,"",0,-1),IF(ISNUMBER(E10),MAX(0,E10+N(F8)-IF(OR(WEEKDAY(F$4,2)&gt;5,COUNTIF(休日一覧!$A:$A,F$4)&gt;0),0,N($E$5))),""))),"")</f>
        <v/>
      </c>
      <c r="G10" s="59" t="str" cm="1">
        <f t="array" aca="1" ref="G10" ca="1">IF(ISNUMBER(G$4),IF(G$4&lt;TODAY(),G5,IF(G$4=TODAY(),_xlfn.XLOOKUP(1,($F$4:$NZ$4&lt;=TODAY())*ISNUMBER($F$5:$NZ$5),$F$5:$NZ$5,"",0,-1),IF(ISNUMBER(F10),MAX(0,F10+N(G8)-IF(OR(WEEKDAY(G$4,2)&gt;5,COUNTIF(休日一覧!$A:$A,G$4)&gt;0),0,N($E$5))),""))),"")</f>
        <v/>
      </c>
      <c r="H10" s="59" t="str" cm="1">
        <f t="array" aca="1" ref="H10" ca="1">IF(ISNUMBER(H$4),IF(H$4&lt;TODAY(),H5,IF(H$4=TODAY(),_xlfn.XLOOKUP(1,($F$4:$NZ$4&lt;=TODAY())*ISNUMBER($F$5:$NZ$5),$F$5:$NZ$5,"",0,-1),IF(ISNUMBER(G10),MAX(0,G10+N(H8)-IF(OR(WEEKDAY(H$4,2)&gt;5,COUNTIF(休日一覧!$A:$A,H$4)&gt;0),0,N($E$5))),""))),"")</f>
        <v/>
      </c>
      <c r="I10" s="59" t="str" cm="1">
        <f t="array" aca="1" ref="I10" ca="1">IF(ISNUMBER(I$4),IF(I$4&lt;TODAY(),I5,IF(I$4=TODAY(),_xlfn.XLOOKUP(1,($F$4:$NZ$4&lt;=TODAY())*ISNUMBER($F$5:$NZ$5),$F$5:$NZ$5,"",0,-1),IF(ISNUMBER(H10),MAX(0,H10+N(I8)-IF(OR(WEEKDAY(I$4,2)&gt;5,COUNTIF(休日一覧!$A:$A,I$4)&gt;0),0,N($E$5))),""))),"")</f>
        <v/>
      </c>
      <c r="J10" s="59" t="str" cm="1">
        <f t="array" aca="1" ref="J10" ca="1">IF(ISNUMBER(J$4),IF(J$4&lt;TODAY(),J5,IF(J$4=TODAY(),_xlfn.XLOOKUP(1,($F$4:$NZ$4&lt;=TODAY())*ISNUMBER($F$5:$NZ$5),$F$5:$NZ$5,"",0,-1),IF(ISNUMBER(I10),MAX(0,I10+N(J8)-IF(OR(WEEKDAY(J$4,2)&gt;5,COUNTIF(休日一覧!$A:$A,J$4)&gt;0),0,N($E$5))),""))),"")</f>
        <v/>
      </c>
      <c r="K10" s="59" t="str" cm="1">
        <f t="array" aca="1" ref="K10" ca="1">IF(ISNUMBER(K$4),IF(K$4&lt;TODAY(),K5,IF(K$4=TODAY(),_xlfn.XLOOKUP(1,($F$4:$NZ$4&lt;=TODAY())*ISNUMBER($F$5:$NZ$5),$F$5:$NZ$5,"",0,-1),IF(ISNUMBER(J10),MAX(0,J10+N(K8)-IF(OR(WEEKDAY(K$4,2)&gt;5,COUNTIF(休日一覧!$A:$A,K$4)&gt;0),0,N($E$5))),""))),"")</f>
        <v/>
      </c>
      <c r="L10" s="59" t="str" cm="1">
        <f t="array" aca="1" ref="L10" ca="1">IF(ISNUMBER(L$4),IF(L$4&lt;TODAY(),L5,IF(L$4=TODAY(),_xlfn.XLOOKUP(1,($F$4:$NZ$4&lt;=TODAY())*ISNUMBER($F$5:$NZ$5),$F$5:$NZ$5,"",0,-1),IF(ISNUMBER(K10),MAX(0,K10+N(L8)-IF(OR(WEEKDAY(L$4,2)&gt;5,COUNTIF(休日一覧!$A:$A,L$4)&gt;0),0,N($E$5))),""))),"")</f>
        <v/>
      </c>
      <c r="M10" s="59" t="str" cm="1">
        <f t="array" aca="1" ref="M10" ca="1">IF(ISNUMBER(M$4),IF(M$4&lt;TODAY(),M5,IF(M$4=TODAY(),_xlfn.XLOOKUP(1,($F$4:$NZ$4&lt;=TODAY())*ISNUMBER($F$5:$NZ$5),$F$5:$NZ$5,"",0,-1),IF(ISNUMBER(L10),MAX(0,L10+N(M8)-IF(OR(WEEKDAY(M$4,2)&gt;5,COUNTIF(休日一覧!$A:$A,M$4)&gt;0),0,N($E$5))),""))),"")</f>
        <v/>
      </c>
      <c r="N10" s="59" t="str" cm="1">
        <f t="array" aca="1" ref="N10" ca="1">IF(ISNUMBER(N$4),IF(N$4&lt;TODAY(),N5,IF(N$4=TODAY(),_xlfn.XLOOKUP(1,($F$4:$NZ$4&lt;=TODAY())*ISNUMBER($F$5:$NZ$5),$F$5:$NZ$5,"",0,-1),IF(ISNUMBER(M10),MAX(0,M10+N(N8)-IF(OR(WEEKDAY(N$4,2)&gt;5,COUNTIF(休日一覧!$A:$A,N$4)&gt;0),0,N($E$5))),""))),"")</f>
        <v/>
      </c>
      <c r="O10" s="59" t="str" cm="1">
        <f t="array" aca="1" ref="O10" ca="1">IF(ISNUMBER(O$4),IF(O$4&lt;TODAY(),O5,IF(O$4=TODAY(),_xlfn.XLOOKUP(1,($F$4:$NZ$4&lt;=TODAY())*ISNUMBER($F$5:$NZ$5),$F$5:$NZ$5,"",0,-1),IF(ISNUMBER(N10),MAX(0,N10+N(O8)-IF(OR(WEEKDAY(O$4,2)&gt;5,COUNTIF(休日一覧!$A:$A,O$4)&gt;0),0,N($E$5))),""))),"")</f>
        <v/>
      </c>
      <c r="P10" s="59" t="str" cm="1">
        <f t="array" aca="1" ref="P10" ca="1">IF(ISNUMBER(P$4),IF(P$4&lt;TODAY(),P5,IF(P$4=TODAY(),_xlfn.XLOOKUP(1,($F$4:$NZ$4&lt;=TODAY())*ISNUMBER($F$5:$NZ$5),$F$5:$NZ$5,"",0,-1),IF(ISNUMBER(O10),MAX(0,O10+N(P8)-IF(OR(WEEKDAY(P$4,2)&gt;5,COUNTIF(休日一覧!$A:$A,P$4)&gt;0),0,N($E$5))),""))),"")</f>
        <v/>
      </c>
      <c r="Q10" s="59" t="str" cm="1">
        <f t="array" aca="1" ref="Q10" ca="1">IF(ISNUMBER(Q$4),IF(Q$4&lt;TODAY(),Q5,IF(Q$4=TODAY(),_xlfn.XLOOKUP(1,($F$4:$NZ$4&lt;=TODAY())*ISNUMBER($F$5:$NZ$5),$F$5:$NZ$5,"",0,-1),IF(ISNUMBER(P10),MAX(0,P10+N(Q8)-IF(OR(WEEKDAY(Q$4,2)&gt;5,COUNTIF(休日一覧!$A:$A,Q$4)&gt;0),0,N($E$5))),""))),"")</f>
        <v/>
      </c>
      <c r="R10" s="59" t="str" cm="1">
        <f t="array" aca="1" ref="R10" ca="1">IF(ISNUMBER(R$4),IF(R$4&lt;TODAY(),R5,IF(R$4=TODAY(),_xlfn.XLOOKUP(1,($F$4:$NZ$4&lt;=TODAY())*ISNUMBER($F$5:$NZ$5),$F$5:$NZ$5,"",0,-1),IF(ISNUMBER(Q10),MAX(0,Q10+N(R8)-IF(OR(WEEKDAY(R$4,2)&gt;5,COUNTIF(休日一覧!$A:$A,R$4)&gt;0),0,N($E$5))),""))),"")</f>
        <v/>
      </c>
      <c r="S10" s="59" cm="1">
        <f t="array" aca="1" ref="S10" ca="1">IF(ISNUMBER(S$4),IF(S$4&lt;TODAY(),S5,IF(S$4=TODAY(),_xlfn.XLOOKUP(1,($F$4:$NZ$4&lt;=TODAY())*ISNUMBER($F$5:$NZ$5),$F$5:$NZ$5,"",0,-1),IF(ISNUMBER(R10),MAX(0,R10+N(S8)-IF(OR(WEEKDAY(S$4,2)&gt;5,COUNTIF(休日一覧!$A:$A,S$4)&gt;0),0,N($E$5))),""))),"")</f>
        <v>16</v>
      </c>
      <c r="T10" s="59" cm="1">
        <f t="array" aca="1" ref="T10" ca="1">IF(ISNUMBER(T$4),IF(T$4&lt;TODAY(),T5,IF(T$4=TODAY(),_xlfn.XLOOKUP(1,($F$4:$NZ$4&lt;=TODAY())*ISNUMBER($F$5:$NZ$5),$F$5:$NZ$5,"",0,-1),IF(ISNUMBER(S10),MAX(0,S10+N(T8)-IF(OR(WEEKDAY(T$4,2)&gt;5,COUNTIF(休日一覧!$A:$A,T$4)&gt;0),0,N($E$5))),""))),"")</f>
        <v>16</v>
      </c>
      <c r="U10" s="59" cm="1">
        <f t="array" aca="1" ref="U10" ca="1">IF(ISNUMBER(U$4),IF(U$4&lt;TODAY(),U5,IF(U$4=TODAY(),_xlfn.XLOOKUP(1,($F$4:$NZ$4&lt;=TODAY())*ISNUMBER($F$5:$NZ$5),$F$5:$NZ$5,"",0,-1),IF(ISNUMBER(T10),MAX(0,T10+N(U8)-IF(OR(WEEKDAY(U$4,2)&gt;5,COUNTIF(休日一覧!$A:$A,U$4)&gt;0),0,N($E$5))),""))),"")</f>
        <v>16</v>
      </c>
      <c r="V10" s="59" cm="1">
        <f t="array" aca="1" ref="V10" ca="1">IF(ISNUMBER(V$4),IF(V$4&lt;TODAY(),V5,IF(V$4=TODAY(),_xlfn.XLOOKUP(1,($F$4:$NZ$4&lt;=TODAY())*ISNUMBER($F$5:$NZ$5),$F$5:$NZ$5,"",0,-1),IF(ISNUMBER(U10),MAX(0,U10+N(V8)-IF(OR(WEEKDAY(V$4,2)&gt;5,COUNTIF(休日一覧!$A:$A,V$4)&gt;0),0,N($E$5))),""))),"")</f>
        <v>26</v>
      </c>
      <c r="W10" s="59" cm="1">
        <f t="array" aca="1" ref="W10" ca="1">IF(ISNUMBER(W$4),IF(W$4&lt;TODAY(),W5,IF(W$4=TODAY(),_xlfn.XLOOKUP(1,($F$4:$NZ$4&lt;=TODAY())*ISNUMBER($F$5:$NZ$5),$F$5:$NZ$5,"",0,-1),IF(ISNUMBER(V10),MAX(0,V10+N(W8)-IF(OR(WEEKDAY(W$4,2)&gt;5,COUNTIF(休日一覧!$A:$A,W$4)&gt;0),0,N($E$5))),""))),"")</f>
        <v>26</v>
      </c>
      <c r="X10" s="59" cm="1">
        <f t="array" aca="1" ref="X10" ca="1">IF(ISNUMBER(X$4),IF(X$4&lt;TODAY(),X5,IF(X$4=TODAY(),_xlfn.XLOOKUP(1,($F$4:$NZ$4&lt;=TODAY())*ISNUMBER($F$5:$NZ$5),$F$5:$NZ$5,"",0,-1),IF(ISNUMBER(W10),MAX(0,W10+N(X8)-IF(OR(WEEKDAY(X$4,2)&gt;5,COUNTIF(休日一覧!$A:$A,X$4)&gt;0),0,N($E$5))),""))),"")</f>
        <v>16</v>
      </c>
      <c r="Y10" s="59" cm="1">
        <f t="array" aca="1" ref="Y10" ca="1">IF(ISNUMBER(Y$4),IF(Y$4&lt;TODAY(),Y5,IF(Y$4=TODAY(),_xlfn.XLOOKUP(1,($F$4:$NZ$4&lt;=TODAY())*ISNUMBER($F$5:$NZ$5),$F$5:$NZ$5,"",0,-1),IF(ISNUMBER(X10),MAX(0,X10+N(Y8)-IF(OR(WEEKDAY(Y$4,2)&gt;5,COUNTIF(休日一覧!$A:$A,Y$4)&gt;0),0,N($E$5))),""))),"")</f>
        <v>16</v>
      </c>
      <c r="Z10" s="59" cm="1">
        <f t="array" aca="1" ref="Z10" ca="1">IF(ISNUMBER(Z$4),IF(Z$4&lt;TODAY(),Z5,IF(Z$4=TODAY(),_xlfn.XLOOKUP(1,($F$4:$NZ$4&lt;=TODAY())*ISNUMBER($F$5:$NZ$5),$F$5:$NZ$5,"",0,-1),IF(ISNUMBER(Y10),MAX(0,Y10+N(Z8)-IF(OR(WEEKDAY(Z$4,2)&gt;5,COUNTIF(休日一覧!$A:$A,Z$4)&gt;0),0,N($E$5))),""))),"")</f>
        <v>16</v>
      </c>
      <c r="AA10" s="59" cm="1">
        <f t="array" aca="1" ref="AA10" ca="1">IF(ISNUMBER(AA$4),IF(AA$4&lt;TODAY(),AA5,IF(AA$4=TODAY(),_xlfn.XLOOKUP(1,($F$4:$NZ$4&lt;=TODAY())*ISNUMBER($F$5:$NZ$5),$F$5:$NZ$5,"",0,-1),IF(ISNUMBER(Z10),MAX(0,Z10+N(AA8)-IF(OR(WEEKDAY(AA$4,2)&gt;5,COUNTIF(休日一覧!$A:$A,AA$4)&gt;0),0,N($E$5))),""))),"")</f>
        <v>16</v>
      </c>
      <c r="AB10" s="59" cm="1">
        <f t="array" aca="1" ref="AB10" ca="1">IF(ISNUMBER(AB$4),IF(AB$4&lt;TODAY(),AB5,IF(AB$4=TODAY(),_xlfn.XLOOKUP(1,($F$4:$NZ$4&lt;=TODAY())*ISNUMBER($F$5:$NZ$5),$F$5:$NZ$5,"",0,-1),IF(ISNUMBER(AA10),MAX(0,AA10+N(AB8)-IF(OR(WEEKDAY(AB$4,2)&gt;5,COUNTIF(休日一覧!$A:$A,AB$4)&gt;0),0,N($E$5))),""))),"")</f>
        <v>16</v>
      </c>
      <c r="AC10" s="59" cm="1">
        <f t="array" aca="1" ref="AC10" ca="1">IF(ISNUMBER(AC$4),IF(AC$4&lt;TODAY(),AC5,IF(AC$4=TODAY(),_xlfn.XLOOKUP(1,($F$4:$NZ$4&lt;=TODAY())*ISNUMBER($F$5:$NZ$5),$F$5:$NZ$5,"",0,-1),IF(ISNUMBER(AB10),MAX(0,AB10+N(AC8)-IF(OR(WEEKDAY(AC$4,2)&gt;5,COUNTIF(休日一覧!$A:$A,AC$4)&gt;0),0,N($E$5))),""))),"")</f>
        <v>26</v>
      </c>
      <c r="AD10" s="59" cm="1">
        <f t="array" aca="1" ref="AD10" ca="1">IF(ISNUMBER(AD$4),IF(AD$4&lt;TODAY(),AD5,IF(AD$4=TODAY(),_xlfn.XLOOKUP(1,($F$4:$NZ$4&lt;=TODAY())*ISNUMBER($F$5:$NZ$5),$F$5:$NZ$5,"",0,-1),IF(ISNUMBER(AC10),MAX(0,AC10+N(AD8)-IF(OR(WEEKDAY(AD$4,2)&gt;5,COUNTIF(休日一覧!$A:$A,AD$4)&gt;0),0,N($E$5))),""))),"")</f>
        <v>26</v>
      </c>
      <c r="AE10" s="59" cm="1">
        <f t="array" aca="1" ref="AE10" ca="1">IF(ISNUMBER(AE$4),IF(AE$4&lt;TODAY(),AE5,IF(AE$4=TODAY(),_xlfn.XLOOKUP(1,($F$4:$NZ$4&lt;=TODAY())*ISNUMBER($F$5:$NZ$5),$F$5:$NZ$5,"",0,-1),IF(ISNUMBER(AD10),MAX(0,AD10+N(AE8)-IF(OR(WEEKDAY(AE$4,2)&gt;5,COUNTIF(休日一覧!$A:$A,AE$4)&gt;0),0,N($E$5))),""))),"")</f>
        <v>16</v>
      </c>
      <c r="AF10" s="59" cm="1">
        <f t="array" aca="1" ref="AF10" ca="1">IF(ISNUMBER(AF$4),IF(AF$4&lt;TODAY(),AF5,IF(AF$4=TODAY(),_xlfn.XLOOKUP(1,($F$4:$NZ$4&lt;=TODAY())*ISNUMBER($F$5:$NZ$5),$F$5:$NZ$5,"",0,-1),IF(ISNUMBER(AE10),MAX(0,AE10+N(AF8)-IF(OR(WEEKDAY(AF$4,2)&gt;5,COUNTIF(休日一覧!$A:$A,AF$4)&gt;0),0,N($E$5))),""))),"")</f>
        <v>16</v>
      </c>
      <c r="AG10" s="59" cm="1">
        <f t="array" aca="1" ref="AG10" ca="1">IF(ISNUMBER(AG$4),IF(AG$4&lt;TODAY(),AG5,IF(AG$4=TODAY(),_xlfn.XLOOKUP(1,($F$4:$NZ$4&lt;=TODAY())*ISNUMBER($F$5:$NZ$5),$F$5:$NZ$5,"",0,-1),IF(ISNUMBER(AF10),MAX(0,AF10+N(AG8)-IF(OR(WEEKDAY(AG$4,2)&gt;5,COUNTIF(休日一覧!$A:$A,AG$4)&gt;0),0,N($E$5))),""))),"")</f>
        <v>16</v>
      </c>
      <c r="AH10" s="59" cm="1">
        <f t="array" aca="1" ref="AH10" ca="1">IF(ISNUMBER(AH$4),IF(AH$4&lt;TODAY(),AH5,IF(AH$4=TODAY(),_xlfn.XLOOKUP(1,($F$4:$NZ$4&lt;=TODAY())*ISNUMBER($F$5:$NZ$5),$F$5:$NZ$5,"",0,-1),IF(ISNUMBER(AG10),MAX(0,AG10+N(AH8)-IF(OR(WEEKDAY(AH$4,2)&gt;5,COUNTIF(休日一覧!$A:$A,AH$4)&gt;0),0,N($E$5))),""))),"")</f>
        <v>16</v>
      </c>
      <c r="AI10" s="59" cm="1">
        <f t="array" aca="1" ref="AI10" ca="1">IF(ISNUMBER(AI$4),IF(AI$4&lt;TODAY(),AI5,IF(AI$4=TODAY(),_xlfn.XLOOKUP(1,($F$4:$NZ$4&lt;=TODAY())*ISNUMBER($F$5:$NZ$5),$F$5:$NZ$5,"",0,-1),IF(ISNUMBER(AH10),MAX(0,AH10+N(AI8)-IF(OR(WEEKDAY(AI$4,2)&gt;5,COUNTIF(休日一覧!$A:$A,AI$4)&gt;0),0,N($E$5))),""))),"")</f>
        <v>16</v>
      </c>
      <c r="AJ10" s="59" cm="1">
        <f t="array" aca="1" ref="AJ10" ca="1">IF(ISNUMBER(AJ$4),IF(AJ$4&lt;TODAY(),AJ5,IF(AJ$4=TODAY(),_xlfn.XLOOKUP(1,($F$4:$NZ$4&lt;=TODAY())*ISNUMBER($F$5:$NZ$5),$F$5:$NZ$5,"",0,-1),IF(ISNUMBER(AI10),MAX(0,AI10+N(AJ8)-IF(OR(WEEKDAY(AJ$4,2)&gt;5,COUNTIF(休日一覧!$A:$A,AJ$4)&gt;0),0,N($E$5))),""))),"")</f>
        <v>26</v>
      </c>
      <c r="AK10" s="59" cm="1">
        <f t="array" aca="1" ref="AK10" ca="1">IF(ISNUMBER(AK$4),IF(AK$4&lt;TODAY(),AK5,IF(AK$4=TODAY(),_xlfn.XLOOKUP(1,($F$4:$NZ$4&lt;=TODAY())*ISNUMBER($F$5:$NZ$5),$F$5:$NZ$5,"",0,-1),IF(ISNUMBER(AJ10),MAX(0,AJ10+N(AK8)-IF(OR(WEEKDAY(AK$4,2)&gt;5,COUNTIF(休日一覧!$A:$A,AK$4)&gt;0),0,N($E$5))),""))),"")</f>
        <v>26</v>
      </c>
      <c r="AL10" s="59" cm="1">
        <f t="array" aca="1" ref="AL10" ca="1">IF(ISNUMBER(AL$4),IF(AL$4&lt;TODAY(),AL5,IF(AL$4=TODAY(),_xlfn.XLOOKUP(1,($F$4:$NZ$4&lt;=TODAY())*ISNUMBER($F$5:$NZ$5),$F$5:$NZ$5,"",0,-1),IF(ISNUMBER(AK10),MAX(0,AK10+N(AL8)-IF(OR(WEEKDAY(AL$4,2)&gt;5,COUNTIF(休日一覧!$A:$A,AL$4)&gt;0),0,N($E$5))),""))),"")</f>
        <v>16</v>
      </c>
      <c r="AM10" s="59" cm="1">
        <f t="array" aca="1" ref="AM10" ca="1">IF(ISNUMBER(AM$4),IF(AM$4&lt;TODAY(),AM5,IF(AM$4=TODAY(),_xlfn.XLOOKUP(1,($F$4:$NZ$4&lt;=TODAY())*ISNUMBER($F$5:$NZ$5),$F$5:$NZ$5,"",0,-1),IF(ISNUMBER(AL10),MAX(0,AL10+N(AM8)-IF(OR(WEEKDAY(AM$4,2)&gt;5,COUNTIF(休日一覧!$A:$A,AM$4)&gt;0),0,N($E$5))),""))),"")</f>
        <v>16</v>
      </c>
      <c r="AN10" s="59" cm="1">
        <f t="array" aca="1" ref="AN10" ca="1">IF(ISNUMBER(AN$4),IF(AN$4&lt;TODAY(),AN5,IF(AN$4=TODAY(),_xlfn.XLOOKUP(1,($F$4:$NZ$4&lt;=TODAY())*ISNUMBER($F$5:$NZ$5),$F$5:$NZ$5,"",0,-1),IF(ISNUMBER(AM10),MAX(0,AM10+N(AN8)-IF(OR(WEEKDAY(AN$4,2)&gt;5,COUNTIF(休日一覧!$A:$A,AN$4)&gt;0),0,N($E$5))),""))),"")</f>
        <v>16</v>
      </c>
      <c r="AO10" s="59" cm="1">
        <f t="array" aca="1" ref="AO10" ca="1">IF(ISNUMBER(AO$4),IF(AO$4&lt;TODAY(),AO5,IF(AO$4=TODAY(),_xlfn.XLOOKUP(1,($F$4:$NZ$4&lt;=TODAY())*ISNUMBER($F$5:$NZ$5),$F$5:$NZ$5,"",0,-1),IF(ISNUMBER(AN10),MAX(0,AN10+N(AO8)-IF(OR(WEEKDAY(AO$4,2)&gt;5,COUNTIF(休日一覧!$A:$A,AO$4)&gt;0),0,N($E$5))),""))),"")</f>
        <v>16</v>
      </c>
      <c r="AP10" s="59" cm="1">
        <f t="array" aca="1" ref="AP10" ca="1">IF(ISNUMBER(AP$4),IF(AP$4&lt;TODAY(),AP5,IF(AP$4=TODAY(),_xlfn.XLOOKUP(1,($F$4:$NZ$4&lt;=TODAY())*ISNUMBER($F$5:$NZ$5),$F$5:$NZ$5,"",0,-1),IF(ISNUMBER(AO10),MAX(0,AO10+N(AP8)-IF(OR(WEEKDAY(AP$4,2)&gt;5,COUNTIF(休日一覧!$A:$A,AP$4)&gt;0),0,N($E$5))),""))),"")</f>
        <v>16</v>
      </c>
      <c r="AQ10" s="59" cm="1">
        <f t="array" aca="1" ref="AQ10" ca="1">IF(ISNUMBER(AQ$4),IF(AQ$4&lt;TODAY(),AQ5,IF(AQ$4=TODAY(),_xlfn.XLOOKUP(1,($F$4:$NZ$4&lt;=TODAY())*ISNUMBER($F$5:$NZ$5),$F$5:$NZ$5,"",0,-1),IF(ISNUMBER(AP10),MAX(0,AP10+N(AQ8)-IF(OR(WEEKDAY(AQ$4,2)&gt;5,COUNTIF(休日一覧!$A:$A,AQ$4)&gt;0),0,N($E$5))),""))),"")</f>
        <v>26</v>
      </c>
      <c r="AR10" s="59" cm="1">
        <f t="array" aca="1" ref="AR10" ca="1">IF(ISNUMBER(AR$4),IF(AR$4&lt;TODAY(),AR5,IF(AR$4=TODAY(),_xlfn.XLOOKUP(1,($F$4:$NZ$4&lt;=TODAY())*ISNUMBER($F$5:$NZ$5),$F$5:$NZ$5,"",0,-1),IF(ISNUMBER(AQ10),MAX(0,AQ10+N(AR8)-IF(OR(WEEKDAY(AR$4,2)&gt;5,COUNTIF(休日一覧!$A:$A,AR$4)&gt;0),0,N($E$5))),""))),"")</f>
        <v>26</v>
      </c>
      <c r="AS10" s="59" cm="1">
        <f t="array" aca="1" ref="AS10" ca="1">IF(ISNUMBER(AS$4),IF(AS$4&lt;TODAY(),AS5,IF(AS$4=TODAY(),_xlfn.XLOOKUP(1,($F$4:$NZ$4&lt;=TODAY())*ISNUMBER($F$5:$NZ$5),$F$5:$NZ$5,"",0,-1),IF(ISNUMBER(AR10),MAX(0,AR10+N(AS8)-IF(OR(WEEKDAY(AS$4,2)&gt;5,COUNTIF(休日一覧!$A:$A,AS$4)&gt;0),0,N($E$5))),""))),"")</f>
        <v>16</v>
      </c>
      <c r="AT10" s="59" cm="1">
        <f t="array" aca="1" ref="AT10" ca="1">IF(ISNUMBER(AT$4),IF(AT$4&lt;TODAY(),AT5,IF(AT$4=TODAY(),_xlfn.XLOOKUP(1,($F$4:$NZ$4&lt;=TODAY())*ISNUMBER($F$5:$NZ$5),$F$5:$NZ$5,"",0,-1),IF(ISNUMBER(AS10),MAX(0,AS10+N(AT8)-IF(OR(WEEKDAY(AT$4,2)&gt;5,COUNTIF(休日一覧!$A:$A,AT$4)&gt;0),0,N($E$5))),""))),"")</f>
        <v>16</v>
      </c>
      <c r="AU10" s="59" cm="1">
        <f t="array" aca="1" ref="AU10" ca="1">IF(ISNUMBER(AU$4),IF(AU$4&lt;TODAY(),AU5,IF(AU$4=TODAY(),_xlfn.XLOOKUP(1,($F$4:$NZ$4&lt;=TODAY())*ISNUMBER($F$5:$NZ$5),$F$5:$NZ$5,"",0,-1),IF(ISNUMBER(AT10),MAX(0,AT10+N(AU8)-IF(OR(WEEKDAY(AU$4,2)&gt;5,COUNTIF(休日一覧!$A:$A,AU$4)&gt;0),0,N($E$5))),""))),"")</f>
        <v>16</v>
      </c>
      <c r="AV10" s="59" cm="1">
        <f t="array" aca="1" ref="AV10" ca="1">IF(ISNUMBER(AV$4),IF(AV$4&lt;TODAY(),AV5,IF(AV$4=TODAY(),_xlfn.XLOOKUP(1,($F$4:$NZ$4&lt;=TODAY())*ISNUMBER($F$5:$NZ$5),$F$5:$NZ$5,"",0,-1),IF(ISNUMBER(AU10),MAX(0,AU10+N(AV8)-IF(OR(WEEKDAY(AV$4,2)&gt;5,COUNTIF(休日一覧!$A:$A,AV$4)&gt;0),0,N($E$5))),""))),"")</f>
        <v>16</v>
      </c>
      <c r="AW10" s="59" cm="1">
        <f t="array" aca="1" ref="AW10" ca="1">IF(ISNUMBER(AW$4),IF(AW$4&lt;TODAY(),AW5,IF(AW$4=TODAY(),_xlfn.XLOOKUP(1,($F$4:$NZ$4&lt;=TODAY())*ISNUMBER($F$5:$NZ$5),$F$5:$NZ$5,"",0,-1),IF(ISNUMBER(AV10),MAX(0,AV10+N(AW8)-IF(OR(WEEKDAY(AW$4,2)&gt;5,COUNTIF(休日一覧!$A:$A,AW$4)&gt;0),0,N($E$5))),""))),"")</f>
        <v>16</v>
      </c>
      <c r="AX10" s="59" cm="1">
        <f t="array" aca="1" ref="AX10" ca="1">IF(ISNUMBER(AX$4),IF(AX$4&lt;TODAY(),AX5,IF(AX$4=TODAY(),_xlfn.XLOOKUP(1,($F$4:$NZ$4&lt;=TODAY())*ISNUMBER($F$5:$NZ$5),$F$5:$NZ$5,"",0,-1),IF(ISNUMBER(AW10),MAX(0,AW10+N(AX8)-IF(OR(WEEKDAY(AX$4,2)&gt;5,COUNTIF(休日一覧!$A:$A,AX$4)&gt;0),0,N($E$5))),""))),"")</f>
        <v>26</v>
      </c>
      <c r="AY10" s="59" cm="1">
        <f t="array" aca="1" ref="AY10" ca="1">IF(ISNUMBER(AY$4),IF(AY$4&lt;TODAY(),AY5,IF(AY$4=TODAY(),_xlfn.XLOOKUP(1,($F$4:$NZ$4&lt;=TODAY())*ISNUMBER($F$5:$NZ$5),$F$5:$NZ$5,"",0,-1),IF(ISNUMBER(AX10),MAX(0,AX10+N(AY8)-IF(OR(WEEKDAY(AY$4,2)&gt;5,COUNTIF(休日一覧!$A:$A,AY$4)&gt;0),0,N($E$5))),""))),"")</f>
        <v>26</v>
      </c>
      <c r="AZ10" s="59" cm="1">
        <f t="array" aca="1" ref="AZ10" ca="1">IF(ISNUMBER(AZ$4),IF(AZ$4&lt;TODAY(),AZ5,IF(AZ$4=TODAY(),_xlfn.XLOOKUP(1,($F$4:$NZ$4&lt;=TODAY())*ISNUMBER($F$5:$NZ$5),$F$5:$NZ$5,"",0,-1),IF(ISNUMBER(AY10),MAX(0,AY10+N(AZ8)-IF(OR(WEEKDAY(AZ$4,2)&gt;5,COUNTIF(休日一覧!$A:$A,AZ$4)&gt;0),0,N($E$5))),""))),"")</f>
        <v>16</v>
      </c>
      <c r="BA10" s="59" cm="1">
        <f t="array" aca="1" ref="BA10" ca="1">IF(ISNUMBER(BA$4),IF(BA$4&lt;TODAY(),BA5,IF(BA$4=TODAY(),_xlfn.XLOOKUP(1,($F$4:$NZ$4&lt;=TODAY())*ISNUMBER($F$5:$NZ$5),$F$5:$NZ$5,"",0,-1),IF(ISNUMBER(AZ10),MAX(0,AZ10+N(BA8)-IF(OR(WEEKDAY(BA$4,2)&gt;5,COUNTIF(休日一覧!$A:$A,BA$4)&gt;0),0,N($E$5))),""))),"")</f>
        <v>16</v>
      </c>
      <c r="BB10" s="59" cm="1">
        <f t="array" aca="1" ref="BB10" ca="1">IF(ISNUMBER(BB$4),IF(BB$4&lt;TODAY(),BB5,IF(BB$4=TODAY(),_xlfn.XLOOKUP(1,($F$4:$NZ$4&lt;=TODAY())*ISNUMBER($F$5:$NZ$5),$F$5:$NZ$5,"",0,-1),IF(ISNUMBER(BA10),MAX(0,BA10+N(BB8)-IF(OR(WEEKDAY(BB$4,2)&gt;5,COUNTIF(休日一覧!$A:$A,BB$4)&gt;0),0,N($E$5))),""))),"")</f>
        <v>16</v>
      </c>
      <c r="BC10" s="59" cm="1">
        <f t="array" aca="1" ref="BC10" ca="1">IF(ISNUMBER(BC$4),IF(BC$4&lt;TODAY(),BC5,IF(BC$4=TODAY(),_xlfn.XLOOKUP(1,($F$4:$NZ$4&lt;=TODAY())*ISNUMBER($F$5:$NZ$5),$F$5:$NZ$5,"",0,-1),IF(ISNUMBER(BB10),MAX(0,BB10+N(BC8)-IF(OR(WEEKDAY(BC$4,2)&gt;5,COUNTIF(休日一覧!$A:$A,BC$4)&gt;0),0,N($E$5))),""))),"")</f>
        <v>16</v>
      </c>
      <c r="BD10" s="59" cm="1">
        <f t="array" aca="1" ref="BD10" ca="1">IF(ISNUMBER(BD$4),IF(BD$4&lt;TODAY(),BD5,IF(BD$4=TODAY(),_xlfn.XLOOKUP(1,($F$4:$NZ$4&lt;=TODAY())*ISNUMBER($F$5:$NZ$5),$F$5:$NZ$5,"",0,-1),IF(ISNUMBER(BC10),MAX(0,BC10+N(BD8)-IF(OR(WEEKDAY(BD$4,2)&gt;5,COUNTIF(休日一覧!$A:$A,BD$4)&gt;0),0,N($E$5))),""))),"")</f>
        <v>16</v>
      </c>
      <c r="BE10" s="59" cm="1">
        <f t="array" aca="1" ref="BE10" ca="1">IF(ISNUMBER(BE$4),IF(BE$4&lt;TODAY(),BE5,IF(BE$4=TODAY(),_xlfn.XLOOKUP(1,($F$4:$NZ$4&lt;=TODAY())*ISNUMBER($F$5:$NZ$5),$F$5:$NZ$5,"",0,-1),IF(ISNUMBER(BD10),MAX(0,BD10+N(BE8)-IF(OR(WEEKDAY(BE$4,2)&gt;5,COUNTIF(休日一覧!$A:$A,BE$4)&gt;0),0,N($E$5))),""))),"")</f>
        <v>26</v>
      </c>
      <c r="BF10" s="59" cm="1">
        <f t="array" aca="1" ref="BF10" ca="1">IF(ISNUMBER(BF$4),IF(BF$4&lt;TODAY(),BF5,IF(BF$4=TODAY(),_xlfn.XLOOKUP(1,($F$4:$NZ$4&lt;=TODAY())*ISNUMBER($F$5:$NZ$5),$F$5:$NZ$5,"",0,-1),IF(ISNUMBER(BE10),MAX(0,BE10+N(BF8)-IF(OR(WEEKDAY(BF$4,2)&gt;5,COUNTIF(休日一覧!$A:$A,BF$4)&gt;0),0,N($E$5))),""))),"")</f>
        <v>26</v>
      </c>
      <c r="BG10" s="59" cm="1">
        <f t="array" aca="1" ref="BG10" ca="1">IF(ISNUMBER(BG$4),IF(BG$4&lt;TODAY(),BG5,IF(BG$4=TODAY(),_xlfn.XLOOKUP(1,($F$4:$NZ$4&lt;=TODAY())*ISNUMBER($F$5:$NZ$5),$F$5:$NZ$5,"",0,-1),IF(ISNUMBER(BF10),MAX(0,BF10+N(BG8)-IF(OR(WEEKDAY(BG$4,2)&gt;5,COUNTIF(休日一覧!$A:$A,BG$4)&gt;0),0,N($E$5))),""))),"")</f>
        <v>26</v>
      </c>
      <c r="BH10" s="59" cm="1">
        <f t="array" aca="1" ref="BH10" ca="1">IF(ISNUMBER(BH$4),IF(BH$4&lt;TODAY(),BH5,IF(BH$4=TODAY(),_xlfn.XLOOKUP(1,($F$4:$NZ$4&lt;=TODAY())*ISNUMBER($F$5:$NZ$5),$F$5:$NZ$5,"",0,-1),IF(ISNUMBER(BG10),MAX(0,BG10+N(BH8)-IF(OR(WEEKDAY(BH$4,2)&gt;5,COUNTIF(休日一覧!$A:$A,BH$4)&gt;0),0,N($E$5))),""))),"")</f>
        <v>16</v>
      </c>
      <c r="BI10" s="59" cm="1">
        <f t="array" aca="1" ref="BI10" ca="1">IF(ISNUMBER(BI$4),IF(BI$4&lt;TODAY(),BI5,IF(BI$4=TODAY(),_xlfn.XLOOKUP(1,($F$4:$NZ$4&lt;=TODAY())*ISNUMBER($F$5:$NZ$5),$F$5:$NZ$5,"",0,-1),IF(ISNUMBER(BH10),MAX(0,BH10+N(BI8)-IF(OR(WEEKDAY(BI$4,2)&gt;5,COUNTIF(休日一覧!$A:$A,BI$4)&gt;0),0,N($E$5))),""))),"")</f>
        <v>16</v>
      </c>
      <c r="BJ10" s="59" cm="1">
        <f t="array" aca="1" ref="BJ10" ca="1">IF(ISNUMBER(BJ$4),IF(BJ$4&lt;TODAY(),BJ5,IF(BJ$4=TODAY(),_xlfn.XLOOKUP(1,($F$4:$NZ$4&lt;=TODAY())*ISNUMBER($F$5:$NZ$5),$F$5:$NZ$5,"",0,-1),IF(ISNUMBER(BI10),MAX(0,BI10+N(BJ8)-IF(OR(WEEKDAY(BJ$4,2)&gt;5,COUNTIF(休日一覧!$A:$A,BJ$4)&gt;0),0,N($E$5))),""))),"")</f>
        <v>16</v>
      </c>
      <c r="BK10" s="59" cm="1">
        <f t="array" aca="1" ref="BK10" ca="1">IF(ISNUMBER(BK$4),IF(BK$4&lt;TODAY(),BK5,IF(BK$4=TODAY(),_xlfn.XLOOKUP(1,($F$4:$NZ$4&lt;=TODAY())*ISNUMBER($F$5:$NZ$5),$F$5:$NZ$5,"",0,-1),IF(ISNUMBER(BJ10),MAX(0,BJ10+N(BK8)-IF(OR(WEEKDAY(BK$4,2)&gt;5,COUNTIF(休日一覧!$A:$A,BK$4)&gt;0),0,N($E$5))),""))),"")</f>
        <v>16</v>
      </c>
      <c r="BL10" s="59" cm="1">
        <f t="array" aca="1" ref="BL10" ca="1">IF(ISNUMBER(BL$4),IF(BL$4&lt;TODAY(),BL5,IF(BL$4=TODAY(),_xlfn.XLOOKUP(1,($F$4:$NZ$4&lt;=TODAY())*ISNUMBER($F$5:$NZ$5),$F$5:$NZ$5,"",0,-1),IF(ISNUMBER(BK10),MAX(0,BK10+N(BL8)-IF(OR(WEEKDAY(BL$4,2)&gt;5,COUNTIF(休日一覧!$A:$A,BL$4)&gt;0),0,N($E$5))),""))),"")</f>
        <v>26</v>
      </c>
      <c r="BM10" s="59" cm="1">
        <f t="array" aca="1" ref="BM10" ca="1">IF(ISNUMBER(BM$4),IF(BM$4&lt;TODAY(),BM5,IF(BM$4=TODAY(),_xlfn.XLOOKUP(1,($F$4:$NZ$4&lt;=TODAY())*ISNUMBER($F$5:$NZ$5),$F$5:$NZ$5,"",0,-1),IF(ISNUMBER(BL10),MAX(0,BL10+N(BM8)-IF(OR(WEEKDAY(BM$4,2)&gt;5,COUNTIF(休日一覧!$A:$A,BM$4)&gt;0),0,N($E$5))),""))),"")</f>
        <v>26</v>
      </c>
      <c r="BN10" s="59" cm="1">
        <f t="array" aca="1" ref="BN10" ca="1">IF(ISNUMBER(BN$4),IF(BN$4&lt;TODAY(),BN5,IF(BN$4=TODAY(),_xlfn.XLOOKUP(1,($F$4:$NZ$4&lt;=TODAY())*ISNUMBER($F$5:$NZ$5),$F$5:$NZ$5,"",0,-1),IF(ISNUMBER(BM10),MAX(0,BM10+N(BN8)-IF(OR(WEEKDAY(BN$4,2)&gt;5,COUNTIF(休日一覧!$A:$A,BN$4)&gt;0),0,N($E$5))),""))),"")</f>
        <v>16</v>
      </c>
      <c r="BO10" s="59" cm="1">
        <f t="array" aca="1" ref="BO10" ca="1">IF(ISNUMBER(BO$4),IF(BO$4&lt;TODAY(),BO5,IF(BO$4=TODAY(),_xlfn.XLOOKUP(1,($F$4:$NZ$4&lt;=TODAY())*ISNUMBER($F$5:$NZ$5),$F$5:$NZ$5,"",0,-1),IF(ISNUMBER(BN10),MAX(0,BN10+N(BO8)-IF(OR(WEEKDAY(BO$4,2)&gt;5,COUNTIF(休日一覧!$A:$A,BO$4)&gt;0),0,N($E$5))),""))),"")</f>
        <v>16</v>
      </c>
      <c r="BP10" s="59" cm="1">
        <f t="array" aca="1" ref="BP10" ca="1">IF(ISNUMBER(BP$4),IF(BP$4&lt;TODAY(),BP5,IF(BP$4=TODAY(),_xlfn.XLOOKUP(1,($F$4:$NZ$4&lt;=TODAY())*ISNUMBER($F$5:$NZ$5),$F$5:$NZ$5,"",0,-1),IF(ISNUMBER(BO10),MAX(0,BO10+N(BP8)-IF(OR(WEEKDAY(BP$4,2)&gt;5,COUNTIF(休日一覧!$A:$A,BP$4)&gt;0),0,N($E$5))),""))),"")</f>
        <v>16</v>
      </c>
      <c r="BQ10" s="59" cm="1">
        <f t="array" aca="1" ref="BQ10" ca="1">IF(ISNUMBER(BQ$4),IF(BQ$4&lt;TODAY(),BQ5,IF(BQ$4=TODAY(),_xlfn.XLOOKUP(1,($F$4:$NZ$4&lt;=TODAY())*ISNUMBER($F$5:$NZ$5),$F$5:$NZ$5,"",0,-1),IF(ISNUMBER(BP10),MAX(0,BP10+N(BQ8)-IF(OR(WEEKDAY(BQ$4,2)&gt;5,COUNTIF(休日一覧!$A:$A,BQ$4)&gt;0),0,N($E$5))),""))),"")</f>
        <v>16</v>
      </c>
      <c r="BR10" s="59" cm="1">
        <f t="array" aca="1" ref="BR10" ca="1">IF(ISNUMBER(BR$4),IF(BR$4&lt;TODAY(),BR5,IF(BR$4=TODAY(),_xlfn.XLOOKUP(1,($F$4:$NZ$4&lt;=TODAY())*ISNUMBER($F$5:$NZ$5),$F$5:$NZ$5,"",0,-1),IF(ISNUMBER(BQ10),MAX(0,BQ10+N(BR8)-IF(OR(WEEKDAY(BR$4,2)&gt;5,COUNTIF(休日一覧!$A:$A,BR$4)&gt;0),0,N($E$5))),""))),"")</f>
        <v>16</v>
      </c>
      <c r="BS10" s="59" cm="1">
        <f t="array" aca="1" ref="BS10" ca="1">IF(ISNUMBER(BS$4),IF(BS$4&lt;TODAY(),BS5,IF(BS$4=TODAY(),_xlfn.XLOOKUP(1,($F$4:$NZ$4&lt;=TODAY())*ISNUMBER($F$5:$NZ$5),$F$5:$NZ$5,"",0,-1),IF(ISNUMBER(BR10),MAX(0,BR10+N(BS8)-IF(OR(WEEKDAY(BS$4,2)&gt;5,COUNTIF(休日一覧!$A:$A,BS$4)&gt;0),0,N($E$5))),""))),"")</f>
        <v>26</v>
      </c>
      <c r="BT10" s="59" cm="1">
        <f t="array" aca="1" ref="BT10" ca="1">IF(ISNUMBER(BT$4),IF(BT$4&lt;TODAY(),BT5,IF(BT$4=TODAY(),_xlfn.XLOOKUP(1,($F$4:$NZ$4&lt;=TODAY())*ISNUMBER($F$5:$NZ$5),$F$5:$NZ$5,"",0,-1),IF(ISNUMBER(BS10),MAX(0,BS10+N(BT8)-IF(OR(WEEKDAY(BT$4,2)&gt;5,COUNTIF(休日一覧!$A:$A,BT$4)&gt;0),0,N($E$5))),""))),"")</f>
        <v>26</v>
      </c>
      <c r="BU10" s="59" cm="1">
        <f t="array" aca="1" ref="BU10" ca="1">IF(ISNUMBER(BU$4),IF(BU$4&lt;TODAY(),BU5,IF(BU$4=TODAY(),_xlfn.XLOOKUP(1,($F$4:$NZ$4&lt;=TODAY())*ISNUMBER($F$5:$NZ$5),$F$5:$NZ$5,"",0,-1),IF(ISNUMBER(BT10),MAX(0,BT10+N(BU8)-IF(OR(WEEKDAY(BU$4,2)&gt;5,COUNTIF(休日一覧!$A:$A,BU$4)&gt;0),0,N($E$5))),""))),"")</f>
        <v>16</v>
      </c>
      <c r="BV10" s="59" cm="1">
        <f t="array" aca="1" ref="BV10" ca="1">IF(ISNUMBER(BV$4),IF(BV$4&lt;TODAY(),BV5,IF(BV$4=TODAY(),_xlfn.XLOOKUP(1,($F$4:$NZ$4&lt;=TODAY())*ISNUMBER($F$5:$NZ$5),$F$5:$NZ$5,"",0,-1),IF(ISNUMBER(BU10),MAX(0,BU10+N(BV8)-IF(OR(WEEKDAY(BV$4,2)&gt;5,COUNTIF(休日一覧!$A:$A,BV$4)&gt;0),0,N($E$5))),""))),"")</f>
        <v>16</v>
      </c>
      <c r="BW10" s="59" cm="1">
        <f t="array" aca="1" ref="BW10" ca="1">IF(ISNUMBER(BW$4),IF(BW$4&lt;TODAY(),BW5,IF(BW$4=TODAY(),_xlfn.XLOOKUP(1,($F$4:$NZ$4&lt;=TODAY())*ISNUMBER($F$5:$NZ$5),$F$5:$NZ$5,"",0,-1),IF(ISNUMBER(BV10),MAX(0,BV10+N(BW8)-IF(OR(WEEKDAY(BW$4,2)&gt;5,COUNTIF(休日一覧!$A:$A,BW$4)&gt;0),0,N($E$5))),""))),"")</f>
        <v>16</v>
      </c>
      <c r="BX10" s="59" cm="1">
        <f t="array" aca="1" ref="BX10" ca="1">IF(ISNUMBER(BX$4),IF(BX$4&lt;TODAY(),BX5,IF(BX$4=TODAY(),_xlfn.XLOOKUP(1,($F$4:$NZ$4&lt;=TODAY())*ISNUMBER($F$5:$NZ$5),$F$5:$NZ$5,"",0,-1),IF(ISNUMBER(BW10),MAX(0,BW10+N(BX8)-IF(OR(WEEKDAY(BX$4,2)&gt;5,COUNTIF(休日一覧!$A:$A,BX$4)&gt;0),0,N($E$5))),""))),"")</f>
        <v>16</v>
      </c>
      <c r="BY10" s="59" cm="1">
        <f t="array" aca="1" ref="BY10" ca="1">IF(ISNUMBER(BY$4),IF(BY$4&lt;TODAY(),BY5,IF(BY$4=TODAY(),_xlfn.XLOOKUP(1,($F$4:$NZ$4&lt;=TODAY())*ISNUMBER($F$5:$NZ$5),$F$5:$NZ$5,"",0,-1),IF(ISNUMBER(BX10),MAX(0,BX10+N(BY8)-IF(OR(WEEKDAY(BY$4,2)&gt;5,COUNTIF(休日一覧!$A:$A,BY$4)&gt;0),0,N($E$5))),""))),"")</f>
        <v>16</v>
      </c>
      <c r="BZ10" s="59" cm="1">
        <f t="array" aca="1" ref="BZ10" ca="1">IF(ISNUMBER(BZ$4),IF(BZ$4&lt;TODAY(),BZ5,IF(BZ$4=TODAY(),_xlfn.XLOOKUP(1,($F$4:$NZ$4&lt;=TODAY())*ISNUMBER($F$5:$NZ$5),$F$5:$NZ$5,"",0,-1),IF(ISNUMBER(BY10),MAX(0,BY10+N(BZ8)-IF(OR(WEEKDAY(BZ$4,2)&gt;5,COUNTIF(休日一覧!$A:$A,BZ$4)&gt;0),0,N($E$5))),""))),"")</f>
        <v>26</v>
      </c>
      <c r="CA10" s="59" cm="1">
        <f t="array" aca="1" ref="CA10" ca="1">IF(ISNUMBER(CA$4),IF(CA$4&lt;TODAY(),CA5,IF(CA$4=TODAY(),_xlfn.XLOOKUP(1,($F$4:$NZ$4&lt;=TODAY())*ISNUMBER($F$5:$NZ$5),$F$5:$NZ$5,"",0,-1),IF(ISNUMBER(BZ10),MAX(0,BZ10+N(CA8)-IF(OR(WEEKDAY(CA$4,2)&gt;5,COUNTIF(休日一覧!$A:$A,CA$4)&gt;0),0,N($E$5))),""))),"")</f>
        <v>26</v>
      </c>
      <c r="CB10" s="59" cm="1">
        <f t="array" aca="1" ref="CB10" ca="1">IF(ISNUMBER(CB$4),IF(CB$4&lt;TODAY(),CB5,IF(CB$4=TODAY(),_xlfn.XLOOKUP(1,($F$4:$NZ$4&lt;=TODAY())*ISNUMBER($F$5:$NZ$5),$F$5:$NZ$5,"",0,-1),IF(ISNUMBER(CA10),MAX(0,CA10+N(CB8)-IF(OR(WEEKDAY(CB$4,2)&gt;5,COUNTIF(休日一覧!$A:$A,CB$4)&gt;0),0,N($E$5))),""))),"")</f>
        <v>16</v>
      </c>
      <c r="CC10" s="59" cm="1">
        <f t="array" aca="1" ref="CC10" ca="1">IF(ISNUMBER(CC$4),IF(CC$4&lt;TODAY(),CC5,IF(CC$4=TODAY(),_xlfn.XLOOKUP(1,($F$4:$NZ$4&lt;=TODAY())*ISNUMBER($F$5:$NZ$5),$F$5:$NZ$5,"",0,-1),IF(ISNUMBER(CB10),MAX(0,CB10+N(CC8)-IF(OR(WEEKDAY(CC$4,2)&gt;5,COUNTIF(休日一覧!$A:$A,CC$4)&gt;0),0,N($E$5))),""))),"")</f>
        <v>16</v>
      </c>
      <c r="CD10" s="59" cm="1">
        <f t="array" aca="1" ref="CD10" ca="1">IF(ISNUMBER(CD$4),IF(CD$4&lt;TODAY(),CD5,IF(CD$4=TODAY(),_xlfn.XLOOKUP(1,($F$4:$NZ$4&lt;=TODAY())*ISNUMBER($F$5:$NZ$5),$F$5:$NZ$5,"",0,-1),IF(ISNUMBER(CC10),MAX(0,CC10+N(CD8)-IF(OR(WEEKDAY(CD$4,2)&gt;5,COUNTIF(休日一覧!$A:$A,CD$4)&gt;0),0,N($E$5))),""))),"")</f>
        <v>16</v>
      </c>
      <c r="CE10" s="59" cm="1">
        <f t="array" aca="1" ref="CE10" ca="1">IF(ISNUMBER(CE$4),IF(CE$4&lt;TODAY(),CE5,IF(CE$4=TODAY(),_xlfn.XLOOKUP(1,($F$4:$NZ$4&lt;=TODAY())*ISNUMBER($F$5:$NZ$5),$F$5:$NZ$5,"",0,-1),IF(ISNUMBER(CD10),MAX(0,CD10+N(CE8)-IF(OR(WEEKDAY(CE$4,2)&gt;5,COUNTIF(休日一覧!$A:$A,CE$4)&gt;0),0,N($E$5))),""))),"")</f>
        <v>16</v>
      </c>
      <c r="CF10" s="59" cm="1">
        <f t="array" aca="1" ref="CF10" ca="1">IF(ISNUMBER(CF$4),IF(CF$4&lt;TODAY(),CF5,IF(CF$4=TODAY(),_xlfn.XLOOKUP(1,($F$4:$NZ$4&lt;=TODAY())*ISNUMBER($F$5:$NZ$5),$F$5:$NZ$5,"",0,-1),IF(ISNUMBER(CE10),MAX(0,CE10+N(CF8)-IF(OR(WEEKDAY(CF$4,2)&gt;5,COUNTIF(休日一覧!$A:$A,CF$4)&gt;0),0,N($E$5))),""))),"")</f>
        <v>16</v>
      </c>
      <c r="CG10" s="59" cm="1">
        <f t="array" aca="1" ref="CG10" ca="1">IF(ISNUMBER(CG$4),IF(CG$4&lt;TODAY(),CG5,IF(CG$4=TODAY(),_xlfn.XLOOKUP(1,($F$4:$NZ$4&lt;=TODAY())*ISNUMBER($F$5:$NZ$5),$F$5:$NZ$5,"",0,-1),IF(ISNUMBER(CF10),MAX(0,CF10+N(CG8)-IF(OR(WEEKDAY(CG$4,2)&gt;5,COUNTIF(休日一覧!$A:$A,CG$4)&gt;0),0,N($E$5))),""))),"")</f>
        <v>26</v>
      </c>
      <c r="CH10" s="59" cm="1">
        <f t="array" aca="1" ref="CH10" ca="1">IF(ISNUMBER(CH$4),IF(CH$4&lt;TODAY(),CH5,IF(CH$4=TODAY(),_xlfn.XLOOKUP(1,($F$4:$NZ$4&lt;=TODAY())*ISNUMBER($F$5:$NZ$5),$F$5:$NZ$5,"",0,-1),IF(ISNUMBER(CG10),MAX(0,CG10+N(CH8)-IF(OR(WEEKDAY(CH$4,2)&gt;5,COUNTIF(休日一覧!$A:$A,CH$4)&gt;0),0,N($E$5))),""))),"")</f>
        <v>26</v>
      </c>
      <c r="CI10" s="59" cm="1">
        <f t="array" aca="1" ref="CI10" ca="1">IF(ISNUMBER(CI$4),IF(CI$4&lt;TODAY(),CI5,IF(CI$4=TODAY(),_xlfn.XLOOKUP(1,($F$4:$NZ$4&lt;=TODAY())*ISNUMBER($F$5:$NZ$5),$F$5:$NZ$5,"",0,-1),IF(ISNUMBER(CH10),MAX(0,CH10+N(CI8)-IF(OR(WEEKDAY(CI$4,2)&gt;5,COUNTIF(休日一覧!$A:$A,CI$4)&gt;0),0,N($E$5))),""))),"")</f>
        <v>16</v>
      </c>
      <c r="CJ10" s="59" cm="1">
        <f t="array" aca="1" ref="CJ10" ca="1">IF(ISNUMBER(CJ$4),IF(CJ$4&lt;TODAY(),CJ5,IF(CJ$4=TODAY(),_xlfn.XLOOKUP(1,($F$4:$NZ$4&lt;=TODAY())*ISNUMBER($F$5:$NZ$5),$F$5:$NZ$5,"",0,-1),IF(ISNUMBER(CI10),MAX(0,CI10+N(CJ8)-IF(OR(WEEKDAY(CJ$4,2)&gt;5,COUNTIF(休日一覧!$A:$A,CJ$4)&gt;0),0,N($E$5))),""))),"")</f>
        <v>16</v>
      </c>
      <c r="CK10" s="59" cm="1">
        <f t="array" aca="1" ref="CK10" ca="1">IF(ISNUMBER(CK$4),IF(CK$4&lt;TODAY(),CK5,IF(CK$4=TODAY(),_xlfn.XLOOKUP(1,($F$4:$NZ$4&lt;=TODAY())*ISNUMBER($F$5:$NZ$5),$F$5:$NZ$5,"",0,-1),IF(ISNUMBER(CJ10),MAX(0,CJ10+N(CK8)-IF(OR(WEEKDAY(CK$4,2)&gt;5,COUNTIF(休日一覧!$A:$A,CK$4)&gt;0),0,N($E$5))),""))),"")</f>
        <v>16</v>
      </c>
      <c r="CL10" s="59" cm="1">
        <f t="array" aca="1" ref="CL10" ca="1">IF(ISNUMBER(CL$4),IF(CL$4&lt;TODAY(),CL5,IF(CL$4=TODAY(),_xlfn.XLOOKUP(1,($F$4:$NZ$4&lt;=TODAY())*ISNUMBER($F$5:$NZ$5),$F$5:$NZ$5,"",0,-1),IF(ISNUMBER(CK10),MAX(0,CK10+N(CL8)-IF(OR(WEEKDAY(CL$4,2)&gt;5,COUNTIF(休日一覧!$A:$A,CL$4)&gt;0),0,N($E$5))),""))),"")</f>
        <v>16</v>
      </c>
      <c r="CM10" s="59" cm="1">
        <f t="array" aca="1" ref="CM10" ca="1">IF(ISNUMBER(CM$4),IF(CM$4&lt;TODAY(),CM5,IF(CM$4=TODAY(),_xlfn.XLOOKUP(1,($F$4:$NZ$4&lt;=TODAY())*ISNUMBER($F$5:$NZ$5),$F$5:$NZ$5,"",0,-1),IF(ISNUMBER(CL10),MAX(0,CL10+N(CM8)-IF(OR(WEEKDAY(CM$4,2)&gt;5,COUNTIF(休日一覧!$A:$A,CM$4)&gt;0),0,N($E$5))),""))),"")</f>
        <v>16</v>
      </c>
      <c r="CN10" s="59" cm="1">
        <f t="array" aca="1" ref="CN10" ca="1">IF(ISNUMBER(CN$4),IF(CN$4&lt;TODAY(),CN5,IF(CN$4=TODAY(),_xlfn.XLOOKUP(1,($F$4:$NZ$4&lt;=TODAY())*ISNUMBER($F$5:$NZ$5),$F$5:$NZ$5,"",0,-1),IF(ISNUMBER(CM10),MAX(0,CM10+N(CN8)-IF(OR(WEEKDAY(CN$4,2)&gt;5,COUNTIF(休日一覧!$A:$A,CN$4)&gt;0),0,N($E$5))),""))),"")</f>
        <v>26</v>
      </c>
      <c r="CO10" s="59" cm="1">
        <f t="array" aca="1" ref="CO10" ca="1">IF(ISNUMBER(CO$4),IF(CO$4&lt;TODAY(),CO5,IF(CO$4=TODAY(),_xlfn.XLOOKUP(1,($F$4:$NZ$4&lt;=TODAY())*ISNUMBER($F$5:$NZ$5),$F$5:$NZ$5,"",0,-1),IF(ISNUMBER(CN10),MAX(0,CN10+N(CO8)-IF(OR(WEEKDAY(CO$4,2)&gt;5,COUNTIF(休日一覧!$A:$A,CO$4)&gt;0),0,N($E$5))),""))),"")</f>
        <v>26</v>
      </c>
      <c r="CP10" s="59" cm="1">
        <f t="array" aca="1" ref="CP10" ca="1">IF(ISNUMBER(CP$4),IF(CP$4&lt;TODAY(),CP5,IF(CP$4=TODAY(),_xlfn.XLOOKUP(1,($F$4:$NZ$4&lt;=TODAY())*ISNUMBER($F$5:$NZ$5),$F$5:$NZ$5,"",0,-1),IF(ISNUMBER(CO10),MAX(0,CO10+N(CP8)-IF(OR(WEEKDAY(CP$4,2)&gt;5,COUNTIF(休日一覧!$A:$A,CP$4)&gt;0),0,N($E$5))),""))),"")</f>
        <v>16</v>
      </c>
      <c r="CQ10" s="59" cm="1">
        <f t="array" aca="1" ref="CQ10" ca="1">IF(ISNUMBER(CQ$4),IF(CQ$4&lt;TODAY(),CQ5,IF(CQ$4=TODAY(),_xlfn.XLOOKUP(1,($F$4:$NZ$4&lt;=TODAY())*ISNUMBER($F$5:$NZ$5),$F$5:$NZ$5,"",0,-1),IF(ISNUMBER(CP10),MAX(0,CP10+N(CQ8)-IF(OR(WEEKDAY(CQ$4,2)&gt;5,COUNTIF(休日一覧!$A:$A,CQ$4)&gt;0),0,N($E$5))),""))),"")</f>
        <v>16</v>
      </c>
      <c r="CR10" s="59" cm="1">
        <f t="array" aca="1" ref="CR10" ca="1">IF(ISNUMBER(CR$4),IF(CR$4&lt;TODAY(),CR5,IF(CR$4=TODAY(),_xlfn.XLOOKUP(1,($F$4:$NZ$4&lt;=TODAY())*ISNUMBER($F$5:$NZ$5),$F$5:$NZ$5,"",0,-1),IF(ISNUMBER(CQ10),MAX(0,CQ10+N(CR8)-IF(OR(WEEKDAY(CR$4,2)&gt;5,COUNTIF(休日一覧!$A:$A,CR$4)&gt;0),0,N($E$5))),""))),"")</f>
        <v>16</v>
      </c>
      <c r="CS10" s="59" cm="1">
        <f t="array" aca="1" ref="CS10" ca="1">IF(ISNUMBER(CS$4),IF(CS$4&lt;TODAY(),CS5,IF(CS$4=TODAY(),_xlfn.XLOOKUP(1,($F$4:$NZ$4&lt;=TODAY())*ISNUMBER($F$5:$NZ$5),$F$5:$NZ$5,"",0,-1),IF(ISNUMBER(CR10),MAX(0,CR10+N(CS8)-IF(OR(WEEKDAY(CS$4,2)&gt;5,COUNTIF(休日一覧!$A:$A,CS$4)&gt;0),0,N($E$5))),""))),"")</f>
        <v>16</v>
      </c>
      <c r="CT10" s="59" cm="1">
        <f t="array" aca="1" ref="CT10" ca="1">IF(ISNUMBER(CT$4),IF(CT$4&lt;TODAY(),CT5,IF(CT$4=TODAY(),_xlfn.XLOOKUP(1,($F$4:$NZ$4&lt;=TODAY())*ISNUMBER($F$5:$NZ$5),$F$5:$NZ$5,"",0,-1),IF(ISNUMBER(CS10),MAX(0,CS10+N(CT8)-IF(OR(WEEKDAY(CT$4,2)&gt;5,COUNTIF(休日一覧!$A:$A,CT$4)&gt;0),0,N($E$5))),""))),"")</f>
        <v>16</v>
      </c>
      <c r="CU10" s="59" cm="1">
        <f t="array" aca="1" ref="CU10" ca="1">IF(ISNUMBER(CU$4),IF(CU$4&lt;TODAY(),CU5,IF(CU$4=TODAY(),_xlfn.XLOOKUP(1,($F$4:$NZ$4&lt;=TODAY())*ISNUMBER($F$5:$NZ$5),$F$5:$NZ$5,"",0,-1),IF(ISNUMBER(CT10),MAX(0,CT10+N(CU8)-IF(OR(WEEKDAY(CU$4,2)&gt;5,COUNTIF(休日一覧!$A:$A,CU$4)&gt;0),0,N($E$5))),""))),"")</f>
        <v>26</v>
      </c>
      <c r="CV10" s="59" cm="1">
        <f t="array" aca="1" ref="CV10" ca="1">IF(ISNUMBER(CV$4),IF(CV$4&lt;TODAY(),CV5,IF(CV$4=TODAY(),_xlfn.XLOOKUP(1,($F$4:$NZ$4&lt;=TODAY())*ISNUMBER($F$5:$NZ$5),$F$5:$NZ$5,"",0,-1),IF(ISNUMBER(CU10),MAX(0,CU10+N(CV8)-IF(OR(WEEKDAY(CV$4,2)&gt;5,COUNTIF(休日一覧!$A:$A,CV$4)&gt;0),0,N($E$5))),""))),"")</f>
        <v>26</v>
      </c>
      <c r="CW10" s="59" cm="1">
        <f t="array" aca="1" ref="CW10" ca="1">IF(ISNUMBER(CW$4),IF(CW$4&lt;TODAY(),CW5,IF(CW$4=TODAY(),_xlfn.XLOOKUP(1,($F$4:$NZ$4&lt;=TODAY())*ISNUMBER($F$5:$NZ$5),$F$5:$NZ$5,"",0,-1),IF(ISNUMBER(CV10),MAX(0,CV10+N(CW8)-IF(OR(WEEKDAY(CW$4,2)&gt;5,COUNTIF(休日一覧!$A:$A,CW$4)&gt;0),0,N($E$5))),""))),"")</f>
        <v>16</v>
      </c>
      <c r="CX10" s="59" cm="1">
        <f t="array" aca="1" ref="CX10" ca="1">IF(ISNUMBER(CX$4),IF(CX$4&lt;TODAY(),CX5,IF(CX$4=TODAY(),_xlfn.XLOOKUP(1,($F$4:$NZ$4&lt;=TODAY())*ISNUMBER($F$5:$NZ$5),$F$5:$NZ$5,"",0,-1),IF(ISNUMBER(CW10),MAX(0,CW10+N(CX8)-IF(OR(WEEKDAY(CX$4,2)&gt;5,COUNTIF(休日一覧!$A:$A,CX$4)&gt;0),0,N($E$5))),""))),"")</f>
        <v>16</v>
      </c>
      <c r="CY10" s="59" cm="1">
        <f t="array" aca="1" ref="CY10" ca="1">IF(ISNUMBER(CY$4),IF(CY$4&lt;TODAY(),CY5,IF(CY$4=TODAY(),_xlfn.XLOOKUP(1,($F$4:$NZ$4&lt;=TODAY())*ISNUMBER($F$5:$NZ$5),$F$5:$NZ$5,"",0,-1),IF(ISNUMBER(CX10),MAX(0,CX10+N(CY8)-IF(OR(WEEKDAY(CY$4,2)&gt;5,COUNTIF(休日一覧!$A:$A,CY$4)&gt;0),0,N($E$5))),""))),"")</f>
        <v>16</v>
      </c>
      <c r="CZ10" s="59" cm="1">
        <f t="array" aca="1" ref="CZ10" ca="1">IF(ISNUMBER(CZ$4),IF(CZ$4&lt;TODAY(),CZ5,IF(CZ$4=TODAY(),_xlfn.XLOOKUP(1,($F$4:$NZ$4&lt;=TODAY())*ISNUMBER($F$5:$NZ$5),$F$5:$NZ$5,"",0,-1),IF(ISNUMBER(CY10),MAX(0,CY10+N(CZ8)-IF(OR(WEEKDAY(CZ$4,2)&gt;5,COUNTIF(休日一覧!$A:$A,CZ$4)&gt;0),0,N($E$5))),""))),"")</f>
        <v>16</v>
      </c>
      <c r="DA10" s="59" cm="1">
        <f t="array" aca="1" ref="DA10" ca="1">IF(ISNUMBER(DA$4),IF(DA$4&lt;TODAY(),DA5,IF(DA$4=TODAY(),_xlfn.XLOOKUP(1,($F$4:$NZ$4&lt;=TODAY())*ISNUMBER($F$5:$NZ$5),$F$5:$NZ$5,"",0,-1),IF(ISNUMBER(CZ10),MAX(0,CZ10+N(DA8)-IF(OR(WEEKDAY(DA$4,2)&gt;5,COUNTIF(休日一覧!$A:$A,DA$4)&gt;0),0,N($E$5))),""))),"")</f>
        <v>16</v>
      </c>
      <c r="DB10" s="59" cm="1">
        <f t="array" aca="1" ref="DB10" ca="1">IF(ISNUMBER(DB$4),IF(DB$4&lt;TODAY(),DB5,IF(DB$4=TODAY(),_xlfn.XLOOKUP(1,($F$4:$NZ$4&lt;=TODAY())*ISNUMBER($F$5:$NZ$5),$F$5:$NZ$5,"",0,-1),IF(ISNUMBER(DA10),MAX(0,DA10+N(DB8)-IF(OR(WEEKDAY(DB$4,2)&gt;5,COUNTIF(休日一覧!$A:$A,DB$4)&gt;0),0,N($E$5))),""))),"")</f>
        <v>26</v>
      </c>
      <c r="DC10" s="59" cm="1">
        <f t="array" aca="1" ref="DC10" ca="1">IF(ISNUMBER(DC$4),IF(DC$4&lt;TODAY(),DC5,IF(DC$4=TODAY(),_xlfn.XLOOKUP(1,($F$4:$NZ$4&lt;=TODAY())*ISNUMBER($F$5:$NZ$5),$F$5:$NZ$5,"",0,-1),IF(ISNUMBER(DB10),MAX(0,DB10+N(DC8)-IF(OR(WEEKDAY(DC$4,2)&gt;5,COUNTIF(休日一覧!$A:$A,DC$4)&gt;0),0,N($E$5))),""))),"")</f>
        <v>26</v>
      </c>
      <c r="DD10" s="59" cm="1">
        <f t="array" aca="1" ref="DD10" ca="1">IF(ISNUMBER(DD$4),IF(DD$4&lt;TODAY(),DD5,IF(DD$4=TODAY(),_xlfn.XLOOKUP(1,($F$4:$NZ$4&lt;=TODAY())*ISNUMBER($F$5:$NZ$5),$F$5:$NZ$5,"",0,-1),IF(ISNUMBER(DC10),MAX(0,DC10+N(DD8)-IF(OR(WEEKDAY(DD$4,2)&gt;5,COUNTIF(休日一覧!$A:$A,DD$4)&gt;0),0,N($E$5))),""))),"")</f>
        <v>26</v>
      </c>
      <c r="DE10" s="59" cm="1">
        <f t="array" aca="1" ref="DE10" ca="1">IF(ISNUMBER(DE$4),IF(DE$4&lt;TODAY(),DE5,IF(DE$4=TODAY(),_xlfn.XLOOKUP(1,($F$4:$NZ$4&lt;=TODAY())*ISNUMBER($F$5:$NZ$5),$F$5:$NZ$5,"",0,-1),IF(ISNUMBER(DD10),MAX(0,DD10+N(DE8)-IF(OR(WEEKDAY(DE$4,2)&gt;5,COUNTIF(休日一覧!$A:$A,DE$4)&gt;0),0,N($E$5))),""))),"")</f>
        <v>16</v>
      </c>
      <c r="DF10" s="59" cm="1">
        <f t="array" aca="1" ref="DF10" ca="1">IF(ISNUMBER(DF$4),IF(DF$4&lt;TODAY(),DF5,IF(DF$4=TODAY(),_xlfn.XLOOKUP(1,($F$4:$NZ$4&lt;=TODAY())*ISNUMBER($F$5:$NZ$5),$F$5:$NZ$5,"",0,-1),IF(ISNUMBER(DE10),MAX(0,DE10+N(DF8)-IF(OR(WEEKDAY(DF$4,2)&gt;5,COUNTIF(休日一覧!$A:$A,DF$4)&gt;0),0,N($E$5))),""))),"")</f>
        <v>16</v>
      </c>
      <c r="DG10" s="59" cm="1">
        <f t="array" aca="1" ref="DG10" ca="1">IF(ISNUMBER(DG$4),IF(DG$4&lt;TODAY(),DG5,IF(DG$4=TODAY(),_xlfn.XLOOKUP(1,($F$4:$NZ$4&lt;=TODAY())*ISNUMBER($F$5:$NZ$5),$F$5:$NZ$5,"",0,-1),IF(ISNUMBER(DF10),MAX(0,DF10+N(DG8)-IF(OR(WEEKDAY(DG$4,2)&gt;5,COUNTIF(休日一覧!$A:$A,DG$4)&gt;0),0,N($E$5))),""))),"")</f>
        <v>16</v>
      </c>
      <c r="DH10" s="59" cm="1">
        <f t="array" aca="1" ref="DH10" ca="1">IF(ISNUMBER(DH$4),IF(DH$4&lt;TODAY(),DH5,IF(DH$4=TODAY(),_xlfn.XLOOKUP(1,($F$4:$NZ$4&lt;=TODAY())*ISNUMBER($F$5:$NZ$5),$F$5:$NZ$5,"",0,-1),IF(ISNUMBER(DG10),MAX(0,DG10+N(DH8)-IF(OR(WEEKDAY(DH$4,2)&gt;5,COUNTIF(休日一覧!$A:$A,DH$4)&gt;0),0,N($E$5))),""))),"")</f>
        <v>16</v>
      </c>
      <c r="DI10" s="59" cm="1">
        <f t="array" aca="1" ref="DI10" ca="1">IF(ISNUMBER(DI$4),IF(DI$4&lt;TODAY(),DI5,IF(DI$4=TODAY(),_xlfn.XLOOKUP(1,($F$4:$NZ$4&lt;=TODAY())*ISNUMBER($F$5:$NZ$5),$F$5:$NZ$5,"",0,-1),IF(ISNUMBER(DH10),MAX(0,DH10+N(DI8)-IF(OR(WEEKDAY(DI$4,2)&gt;5,COUNTIF(休日一覧!$A:$A,DI$4)&gt;0),0,N($E$5))),""))),"")</f>
        <v>26</v>
      </c>
      <c r="DJ10" s="59" cm="1">
        <f t="array" aca="1" ref="DJ10" ca="1">IF(ISNUMBER(DJ$4),IF(DJ$4&lt;TODAY(),DJ5,IF(DJ$4=TODAY(),_xlfn.XLOOKUP(1,($F$4:$NZ$4&lt;=TODAY())*ISNUMBER($F$5:$NZ$5),$F$5:$NZ$5,"",0,-1),IF(ISNUMBER(DI10),MAX(0,DI10+N(DJ8)-IF(OR(WEEKDAY(DJ$4,2)&gt;5,COUNTIF(休日一覧!$A:$A,DJ$4)&gt;0),0,N($E$5))),""))),"")</f>
        <v>26</v>
      </c>
      <c r="DK10" s="59" cm="1">
        <f t="array" aca="1" ref="DK10" ca="1">IF(ISNUMBER(DK$4),IF(DK$4&lt;TODAY(),DK5,IF(DK$4=TODAY(),_xlfn.XLOOKUP(1,($F$4:$NZ$4&lt;=TODAY())*ISNUMBER($F$5:$NZ$5),$F$5:$NZ$5,"",0,-1),IF(ISNUMBER(DJ10),MAX(0,DJ10+N(DK8)-IF(OR(WEEKDAY(DK$4,2)&gt;5,COUNTIF(休日一覧!$A:$A,DK$4)&gt;0),0,N($E$5))),""))),"")</f>
        <v>16</v>
      </c>
      <c r="DL10" s="59" cm="1">
        <f t="array" aca="1" ref="DL10" ca="1">IF(ISNUMBER(DL$4),IF(DL$4&lt;TODAY(),DL5,IF(DL$4=TODAY(),_xlfn.XLOOKUP(1,($F$4:$NZ$4&lt;=TODAY())*ISNUMBER($F$5:$NZ$5),$F$5:$NZ$5,"",0,-1),IF(ISNUMBER(DK10),MAX(0,DK10+N(DL8)-IF(OR(WEEKDAY(DL$4,2)&gt;5,COUNTIF(休日一覧!$A:$A,DL$4)&gt;0),0,N($E$5))),""))),"")</f>
        <v>16</v>
      </c>
      <c r="DM10" s="59" cm="1">
        <f t="array" aca="1" ref="DM10" ca="1">IF(ISNUMBER(DM$4),IF(DM$4&lt;TODAY(),DM5,IF(DM$4=TODAY(),_xlfn.XLOOKUP(1,($F$4:$NZ$4&lt;=TODAY())*ISNUMBER($F$5:$NZ$5),$F$5:$NZ$5,"",0,-1),IF(ISNUMBER(DL10),MAX(0,DL10+N(DM8)-IF(OR(WEEKDAY(DM$4,2)&gt;5,COUNTIF(休日一覧!$A:$A,DM$4)&gt;0),0,N($E$5))),""))),"")</f>
        <v>16</v>
      </c>
      <c r="DN10" s="59" cm="1">
        <f t="array" aca="1" ref="DN10" ca="1">IF(ISNUMBER(DN$4),IF(DN$4&lt;TODAY(),DN5,IF(DN$4=TODAY(),_xlfn.XLOOKUP(1,($F$4:$NZ$4&lt;=TODAY())*ISNUMBER($F$5:$NZ$5),$F$5:$NZ$5,"",0,-1),IF(ISNUMBER(DM10),MAX(0,DM10+N(DN8)-IF(OR(WEEKDAY(DN$4,2)&gt;5,COUNTIF(休日一覧!$A:$A,DN$4)&gt;0),0,N($E$5))),""))),"")</f>
        <v>16</v>
      </c>
      <c r="DO10" s="59" cm="1">
        <f t="array" aca="1" ref="DO10" ca="1">IF(ISNUMBER(DO$4),IF(DO$4&lt;TODAY(),DO5,IF(DO$4=TODAY(),_xlfn.XLOOKUP(1,($F$4:$NZ$4&lt;=TODAY())*ISNUMBER($F$5:$NZ$5),$F$5:$NZ$5,"",0,-1),IF(ISNUMBER(DN10),MAX(0,DN10+N(DO8)-IF(OR(WEEKDAY(DO$4,2)&gt;5,COUNTIF(休日一覧!$A:$A,DO$4)&gt;0),0,N($E$5))),""))),"")</f>
        <v>16</v>
      </c>
      <c r="DP10" s="59" cm="1">
        <f t="array" aca="1" ref="DP10" ca="1">IF(ISNUMBER(DP$4),IF(DP$4&lt;TODAY(),DP5,IF(DP$4=TODAY(),_xlfn.XLOOKUP(1,($F$4:$NZ$4&lt;=TODAY())*ISNUMBER($F$5:$NZ$5),$F$5:$NZ$5,"",0,-1),IF(ISNUMBER(DO10),MAX(0,DO10+N(DP8)-IF(OR(WEEKDAY(DP$4,2)&gt;5,COUNTIF(休日一覧!$A:$A,DP$4)&gt;0),0,N($E$5))),""))),"")</f>
        <v>26</v>
      </c>
      <c r="DQ10" s="59" cm="1">
        <f t="array" aca="1" ref="DQ10" ca="1">IF(ISNUMBER(DQ$4),IF(DQ$4&lt;TODAY(),DQ5,IF(DQ$4=TODAY(),_xlfn.XLOOKUP(1,($F$4:$NZ$4&lt;=TODAY())*ISNUMBER($F$5:$NZ$5),$F$5:$NZ$5,"",0,-1),IF(ISNUMBER(DP10),MAX(0,DP10+N(DQ8)-IF(OR(WEEKDAY(DQ$4,2)&gt;5,COUNTIF(休日一覧!$A:$A,DQ$4)&gt;0),0,N($E$5))),""))),"")</f>
        <v>26</v>
      </c>
      <c r="DR10" s="59" cm="1">
        <f t="array" aca="1" ref="DR10" ca="1">IF(ISNUMBER(DR$4),IF(DR$4&lt;TODAY(),DR5,IF(DR$4=TODAY(),_xlfn.XLOOKUP(1,($F$4:$NZ$4&lt;=TODAY())*ISNUMBER($F$5:$NZ$5),$F$5:$NZ$5,"",0,-1),IF(ISNUMBER(DQ10),MAX(0,DQ10+N(DR8)-IF(OR(WEEKDAY(DR$4,2)&gt;5,COUNTIF(休日一覧!$A:$A,DR$4)&gt;0),0,N($E$5))),""))),"")</f>
        <v>16</v>
      </c>
      <c r="DS10" s="59" cm="1">
        <f t="array" aca="1" ref="DS10" ca="1">IF(ISNUMBER(DS$4),IF(DS$4&lt;TODAY(),DS5,IF(DS$4=TODAY(),_xlfn.XLOOKUP(1,($F$4:$NZ$4&lt;=TODAY())*ISNUMBER($F$5:$NZ$5),$F$5:$NZ$5,"",0,-1),IF(ISNUMBER(DR10),MAX(0,DR10+N(DS8)-IF(OR(WEEKDAY(DS$4,2)&gt;5,COUNTIF(休日一覧!$A:$A,DS$4)&gt;0),0,N($E$5))),""))),"")</f>
        <v>16</v>
      </c>
      <c r="DT10" s="59" cm="1">
        <f t="array" aca="1" ref="DT10" ca="1">IF(ISNUMBER(DT$4),IF(DT$4&lt;TODAY(),DT5,IF(DT$4=TODAY(),_xlfn.XLOOKUP(1,($F$4:$NZ$4&lt;=TODAY())*ISNUMBER($F$5:$NZ$5),$F$5:$NZ$5,"",0,-1),IF(ISNUMBER(DS10),MAX(0,DS10+N(DT8)-IF(OR(WEEKDAY(DT$4,2)&gt;5,COUNTIF(休日一覧!$A:$A,DT$4)&gt;0),0,N($E$5))),""))),"")</f>
        <v>16</v>
      </c>
      <c r="DU10" s="59" cm="1">
        <f t="array" aca="1" ref="DU10" ca="1">IF(ISNUMBER(DU$4),IF(DU$4&lt;TODAY(),DU5,IF(DU$4=TODAY(),_xlfn.XLOOKUP(1,($F$4:$NZ$4&lt;=TODAY())*ISNUMBER($F$5:$NZ$5),$F$5:$NZ$5,"",0,-1),IF(ISNUMBER(DT10),MAX(0,DT10+N(DU8)-IF(OR(WEEKDAY(DU$4,2)&gt;5,COUNTIF(休日一覧!$A:$A,DU$4)&gt;0),0,N($E$5))),""))),"")</f>
        <v>16</v>
      </c>
      <c r="DV10" s="59" cm="1">
        <f t="array" aca="1" ref="DV10" ca="1">IF(ISNUMBER(DV$4),IF(DV$4&lt;TODAY(),DV5,IF(DV$4=TODAY(),_xlfn.XLOOKUP(1,($F$4:$NZ$4&lt;=TODAY())*ISNUMBER($F$5:$NZ$5),$F$5:$NZ$5,"",0,-1),IF(ISNUMBER(DU10),MAX(0,DU10+N(DV8)-IF(OR(WEEKDAY(DV$4,2)&gt;5,COUNTIF(休日一覧!$A:$A,DV$4)&gt;0),0,N($E$5))),""))),"")</f>
        <v>16</v>
      </c>
      <c r="DW10" s="59" cm="1">
        <f t="array" aca="1" ref="DW10" ca="1">IF(ISNUMBER(DW$4),IF(DW$4&lt;TODAY(),DW5,IF(DW$4=TODAY(),_xlfn.XLOOKUP(1,($F$4:$NZ$4&lt;=TODAY())*ISNUMBER($F$5:$NZ$5),$F$5:$NZ$5,"",0,-1),IF(ISNUMBER(DV10),MAX(0,DV10+N(DW8)-IF(OR(WEEKDAY(DW$4,2)&gt;5,COUNTIF(休日一覧!$A:$A,DW$4)&gt;0),0,N($E$5))),""))),"")</f>
        <v>26</v>
      </c>
      <c r="DX10" s="59" cm="1">
        <f t="array" aca="1" ref="DX10" ca="1">IF(ISNUMBER(DX$4),IF(DX$4&lt;TODAY(),DX5,IF(DX$4=TODAY(),_xlfn.XLOOKUP(1,($F$4:$NZ$4&lt;=TODAY())*ISNUMBER($F$5:$NZ$5),$F$5:$NZ$5,"",0,-1),IF(ISNUMBER(DW10),MAX(0,DW10+N(DX8)-IF(OR(WEEKDAY(DX$4,2)&gt;5,COUNTIF(休日一覧!$A:$A,DX$4)&gt;0),0,N($E$5))),""))),"")</f>
        <v>26</v>
      </c>
      <c r="DY10" s="59" cm="1">
        <f t="array" aca="1" ref="DY10" ca="1">IF(ISNUMBER(DY$4),IF(DY$4&lt;TODAY(),DY5,IF(DY$4=TODAY(),_xlfn.XLOOKUP(1,($F$4:$NZ$4&lt;=TODAY())*ISNUMBER($F$5:$NZ$5),$F$5:$NZ$5,"",0,-1),IF(ISNUMBER(DX10),MAX(0,DX10+N(DY8)-IF(OR(WEEKDAY(DY$4,2)&gt;5,COUNTIF(休日一覧!$A:$A,DY$4)&gt;0),0,N($E$5))),""))),"")</f>
        <v>16</v>
      </c>
      <c r="DZ10" s="59" cm="1">
        <f t="array" aca="1" ref="DZ10" ca="1">IF(ISNUMBER(DZ$4),IF(DZ$4&lt;TODAY(),DZ5,IF(DZ$4=TODAY(),_xlfn.XLOOKUP(1,($F$4:$NZ$4&lt;=TODAY())*ISNUMBER($F$5:$NZ$5),$F$5:$NZ$5,"",0,-1),IF(ISNUMBER(DY10),MAX(0,DY10+N(DZ8)-IF(OR(WEEKDAY(DZ$4,2)&gt;5,COUNTIF(休日一覧!$A:$A,DZ$4)&gt;0),0,N($E$5))),""))),"")</f>
        <v>16</v>
      </c>
      <c r="EA10" s="59" cm="1">
        <f t="array" aca="1" ref="EA10" ca="1">IF(ISNUMBER(EA$4),IF(EA$4&lt;TODAY(),EA5,IF(EA$4=TODAY(),_xlfn.XLOOKUP(1,($F$4:$NZ$4&lt;=TODAY())*ISNUMBER($F$5:$NZ$5),$F$5:$NZ$5,"",0,-1),IF(ISNUMBER(DZ10),MAX(0,DZ10+N(EA8)-IF(OR(WEEKDAY(EA$4,2)&gt;5,COUNTIF(休日一覧!$A:$A,EA$4)&gt;0),0,N($E$5))),""))),"")</f>
        <v>16</v>
      </c>
      <c r="EB10" s="59" cm="1">
        <f t="array" aca="1" ref="EB10" ca="1">IF(ISNUMBER(EB$4),IF(EB$4&lt;TODAY(),EB5,IF(EB$4=TODAY(),_xlfn.XLOOKUP(1,($F$4:$NZ$4&lt;=TODAY())*ISNUMBER($F$5:$NZ$5),$F$5:$NZ$5,"",0,-1),IF(ISNUMBER(EA10),MAX(0,EA10+N(EB8)-IF(OR(WEEKDAY(EB$4,2)&gt;5,COUNTIF(休日一覧!$A:$A,EB$4)&gt;0),0,N($E$5))),""))),"")</f>
        <v>16</v>
      </c>
      <c r="EC10" s="59" cm="1">
        <f t="array" aca="1" ref="EC10" ca="1">IF(ISNUMBER(EC$4),IF(EC$4&lt;TODAY(),EC5,IF(EC$4=TODAY(),_xlfn.XLOOKUP(1,($F$4:$NZ$4&lt;=TODAY())*ISNUMBER($F$5:$NZ$5),$F$5:$NZ$5,"",0,-1),IF(ISNUMBER(EB10),MAX(0,EB10+N(EC8)-IF(OR(WEEKDAY(EC$4,2)&gt;5,COUNTIF(休日一覧!$A:$A,EC$4)&gt;0),0,N($E$5))),""))),"")</f>
        <v>16</v>
      </c>
      <c r="ED10" s="59" cm="1">
        <f t="array" aca="1" ref="ED10" ca="1">IF(ISNUMBER(ED$4),IF(ED$4&lt;TODAY(),ED5,IF(ED$4=TODAY(),_xlfn.XLOOKUP(1,($F$4:$NZ$4&lt;=TODAY())*ISNUMBER($F$5:$NZ$5),$F$5:$NZ$5,"",0,-1),IF(ISNUMBER(EC10),MAX(0,EC10+N(ED8)-IF(OR(WEEKDAY(ED$4,2)&gt;5,COUNTIF(休日一覧!$A:$A,ED$4)&gt;0),0,N($E$5))),""))),"")</f>
        <v>26</v>
      </c>
      <c r="EE10" s="59" cm="1">
        <f t="array" aca="1" ref="EE10" ca="1">IF(ISNUMBER(EE$4),IF(EE$4&lt;TODAY(),EE5,IF(EE$4=TODAY(),_xlfn.XLOOKUP(1,($F$4:$NZ$4&lt;=TODAY())*ISNUMBER($F$5:$NZ$5),$F$5:$NZ$5,"",0,-1),IF(ISNUMBER(ED10),MAX(0,ED10+N(EE8)-IF(OR(WEEKDAY(EE$4,2)&gt;5,COUNTIF(休日一覧!$A:$A,EE$4)&gt;0),0,N($E$5))),""))),"")</f>
        <v>26</v>
      </c>
      <c r="EF10" s="59" cm="1">
        <f t="array" aca="1" ref="EF10" ca="1">IF(ISNUMBER(EF$4),IF(EF$4&lt;TODAY(),EF5,IF(EF$4=TODAY(),_xlfn.XLOOKUP(1,($F$4:$NZ$4&lt;=TODAY())*ISNUMBER($F$5:$NZ$5),$F$5:$NZ$5,"",0,-1),IF(ISNUMBER(EE10),MAX(0,EE10+N(EF8)-IF(OR(WEEKDAY(EF$4,2)&gt;5,COUNTIF(休日一覧!$A:$A,EF$4)&gt;0),0,N($E$5))),""))),"")</f>
        <v>16</v>
      </c>
      <c r="EG10" s="59" cm="1">
        <f t="array" aca="1" ref="EG10" ca="1">IF(ISNUMBER(EG$4),IF(EG$4&lt;TODAY(),EG5,IF(EG$4=TODAY(),_xlfn.XLOOKUP(1,($F$4:$NZ$4&lt;=TODAY())*ISNUMBER($F$5:$NZ$5),$F$5:$NZ$5,"",0,-1),IF(ISNUMBER(EF10),MAX(0,EF10+N(EG8)-IF(OR(WEEKDAY(EG$4,2)&gt;5,COUNTIF(休日一覧!$A:$A,EG$4)&gt;0),0,N($E$5))),""))),"")</f>
        <v>16</v>
      </c>
      <c r="EH10" s="59" cm="1">
        <f t="array" aca="1" ref="EH10" ca="1">IF(ISNUMBER(EH$4),IF(EH$4&lt;TODAY(),EH5,IF(EH$4=TODAY(),_xlfn.XLOOKUP(1,($F$4:$NZ$4&lt;=TODAY())*ISNUMBER($F$5:$NZ$5),$F$5:$NZ$5,"",0,-1),IF(ISNUMBER(EG10),MAX(0,EG10+N(EH8)-IF(OR(WEEKDAY(EH$4,2)&gt;5,COUNTIF(休日一覧!$A:$A,EH$4)&gt;0),0,N($E$5))),""))),"")</f>
        <v>16</v>
      </c>
      <c r="EI10" s="59" cm="1">
        <f t="array" aca="1" ref="EI10" ca="1">IF(ISNUMBER(EI$4),IF(EI$4&lt;TODAY(),EI5,IF(EI$4=TODAY(),_xlfn.XLOOKUP(1,($F$4:$NZ$4&lt;=TODAY())*ISNUMBER($F$5:$NZ$5),$F$5:$NZ$5,"",0,-1),IF(ISNUMBER(EH10),MAX(0,EH10+N(EI8)-IF(OR(WEEKDAY(EI$4,2)&gt;5,COUNTIF(休日一覧!$A:$A,EI$4)&gt;0),0,N($E$5))),""))),"")</f>
        <v>16</v>
      </c>
      <c r="EJ10" s="59" cm="1">
        <f t="array" aca="1" ref="EJ10" ca="1">IF(ISNUMBER(EJ$4),IF(EJ$4&lt;TODAY(),EJ5,IF(EJ$4=TODAY(),_xlfn.XLOOKUP(1,($F$4:$NZ$4&lt;=TODAY())*ISNUMBER($F$5:$NZ$5),$F$5:$NZ$5,"",0,-1),IF(ISNUMBER(EI10),MAX(0,EI10+N(EJ8)-IF(OR(WEEKDAY(EJ$4,2)&gt;5,COUNTIF(休日一覧!$A:$A,EJ$4)&gt;0),0,N($E$5))),""))),"")</f>
        <v>16</v>
      </c>
      <c r="EK10" s="59" cm="1">
        <f t="array" aca="1" ref="EK10" ca="1">IF(ISNUMBER(EK$4),IF(EK$4&lt;TODAY(),EK5,IF(EK$4=TODAY(),_xlfn.XLOOKUP(1,($F$4:$NZ$4&lt;=TODAY())*ISNUMBER($F$5:$NZ$5),$F$5:$NZ$5,"",0,-1),IF(ISNUMBER(EJ10),MAX(0,EJ10+N(EK8)-IF(OR(WEEKDAY(EK$4,2)&gt;5,COUNTIF(休日一覧!$A:$A,EK$4)&gt;0),0,N($E$5))),""))),"")</f>
        <v>26</v>
      </c>
      <c r="EL10" s="59" cm="1">
        <f t="array" aca="1" ref="EL10" ca="1">IF(ISNUMBER(EL$4),IF(EL$4&lt;TODAY(),EL5,IF(EL$4=TODAY(),_xlfn.XLOOKUP(1,($F$4:$NZ$4&lt;=TODAY())*ISNUMBER($F$5:$NZ$5),$F$5:$NZ$5,"",0,-1),IF(ISNUMBER(EK10),MAX(0,EK10+N(EL8)-IF(OR(WEEKDAY(EL$4,2)&gt;5,COUNTIF(休日一覧!$A:$A,EL$4)&gt;0),0,N($E$5))),""))),"")</f>
        <v>26</v>
      </c>
      <c r="EM10" s="59" cm="1">
        <f t="array" aca="1" ref="EM10" ca="1">IF(ISNUMBER(EM$4),IF(EM$4&lt;TODAY(),EM5,IF(EM$4=TODAY(),_xlfn.XLOOKUP(1,($F$4:$NZ$4&lt;=TODAY())*ISNUMBER($F$5:$NZ$5),$F$5:$NZ$5,"",0,-1),IF(ISNUMBER(EL10),MAX(0,EL10+N(EM8)-IF(OR(WEEKDAY(EM$4,2)&gt;5,COUNTIF(休日一覧!$A:$A,EM$4)&gt;0),0,N($E$5))),""))),"")</f>
        <v>16</v>
      </c>
      <c r="EN10" s="59" cm="1">
        <f t="array" aca="1" ref="EN10" ca="1">IF(ISNUMBER(EN$4),IF(EN$4&lt;TODAY(),EN5,IF(EN$4=TODAY(),_xlfn.XLOOKUP(1,($F$4:$NZ$4&lt;=TODAY())*ISNUMBER($F$5:$NZ$5),$F$5:$NZ$5,"",0,-1),IF(ISNUMBER(EM10),MAX(0,EM10+N(EN8)-IF(OR(WEEKDAY(EN$4,2)&gt;5,COUNTIF(休日一覧!$A:$A,EN$4)&gt;0),0,N($E$5))),""))),"")</f>
        <v>16</v>
      </c>
      <c r="EO10" s="59" cm="1">
        <f t="array" aca="1" ref="EO10" ca="1">IF(ISNUMBER(EO$4),IF(EO$4&lt;TODAY(),EO5,IF(EO$4=TODAY(),_xlfn.XLOOKUP(1,($F$4:$NZ$4&lt;=TODAY())*ISNUMBER($F$5:$NZ$5),$F$5:$NZ$5,"",0,-1),IF(ISNUMBER(EN10),MAX(0,EN10+N(EO8)-IF(OR(WEEKDAY(EO$4,2)&gt;5,COUNTIF(休日一覧!$A:$A,EO$4)&gt;0),0,N($E$5))),""))),"")</f>
        <v>16</v>
      </c>
      <c r="EP10" s="59" cm="1">
        <f t="array" aca="1" ref="EP10" ca="1">IF(ISNUMBER(EP$4),IF(EP$4&lt;TODAY(),EP5,IF(EP$4=TODAY(),_xlfn.XLOOKUP(1,($F$4:$NZ$4&lt;=TODAY())*ISNUMBER($F$5:$NZ$5),$F$5:$NZ$5,"",0,-1),IF(ISNUMBER(EO10),MAX(0,EO10+N(EP8)-IF(OR(WEEKDAY(EP$4,2)&gt;5,COUNTIF(休日一覧!$A:$A,EP$4)&gt;0),0,N($E$5))),""))),"")</f>
        <v>16</v>
      </c>
      <c r="EQ10" s="59" cm="1">
        <f t="array" aca="1" ref="EQ10" ca="1">IF(ISNUMBER(EQ$4),IF(EQ$4&lt;TODAY(),EQ5,IF(EQ$4=TODAY(),_xlfn.XLOOKUP(1,($F$4:$NZ$4&lt;=TODAY())*ISNUMBER($F$5:$NZ$5),$F$5:$NZ$5,"",0,-1),IF(ISNUMBER(EP10),MAX(0,EP10+N(EQ8)-IF(OR(WEEKDAY(EQ$4,2)&gt;5,COUNTIF(休日一覧!$A:$A,EQ$4)&gt;0),0,N($E$5))),""))),"")</f>
        <v>16</v>
      </c>
      <c r="ER10" s="59" cm="1">
        <f t="array" aca="1" ref="ER10" ca="1">IF(ISNUMBER(ER$4),IF(ER$4&lt;TODAY(),ER5,IF(ER$4=TODAY(),_xlfn.XLOOKUP(1,($F$4:$NZ$4&lt;=TODAY())*ISNUMBER($F$5:$NZ$5),$F$5:$NZ$5,"",0,-1),IF(ISNUMBER(EQ10),MAX(0,EQ10+N(ER8)-IF(OR(WEEKDAY(ER$4,2)&gt;5,COUNTIF(休日一覧!$A:$A,ER$4)&gt;0),0,N($E$5))),""))),"")</f>
        <v>26</v>
      </c>
      <c r="ES10" s="59" cm="1">
        <f t="array" aca="1" ref="ES10" ca="1">IF(ISNUMBER(ES$4),IF(ES$4&lt;TODAY(),ES5,IF(ES$4=TODAY(),_xlfn.XLOOKUP(1,($F$4:$NZ$4&lt;=TODAY())*ISNUMBER($F$5:$NZ$5),$F$5:$NZ$5,"",0,-1),IF(ISNUMBER(ER10),MAX(0,ER10+N(ES8)-IF(OR(WEEKDAY(ES$4,2)&gt;5,COUNTIF(休日一覧!$A:$A,ES$4)&gt;0),0,N($E$5))),""))),"")</f>
        <v>26</v>
      </c>
      <c r="ET10" s="59" cm="1">
        <f t="array" aca="1" ref="ET10" ca="1">IF(ISNUMBER(ET$4),IF(ET$4&lt;TODAY(),ET5,IF(ET$4=TODAY(),_xlfn.XLOOKUP(1,($F$4:$NZ$4&lt;=TODAY())*ISNUMBER($F$5:$NZ$5),$F$5:$NZ$5,"",0,-1),IF(ISNUMBER(ES10),MAX(0,ES10+N(ET8)-IF(OR(WEEKDAY(ET$4,2)&gt;5,COUNTIF(休日一覧!$A:$A,ET$4)&gt;0),0,N($E$5))),""))),"")</f>
        <v>16</v>
      </c>
      <c r="EU10" s="59" cm="1">
        <f t="array" aca="1" ref="EU10" ca="1">IF(ISNUMBER(EU$4),IF(EU$4&lt;TODAY(),EU5,IF(EU$4=TODAY(),_xlfn.XLOOKUP(1,($F$4:$NZ$4&lt;=TODAY())*ISNUMBER($F$5:$NZ$5),$F$5:$NZ$5,"",0,-1),IF(ISNUMBER(ET10),MAX(0,ET10+N(EU8)-IF(OR(WEEKDAY(EU$4,2)&gt;5,COUNTIF(休日一覧!$A:$A,EU$4)&gt;0),0,N($E$5))),""))),"")</f>
        <v>16</v>
      </c>
      <c r="EV10" s="59" cm="1">
        <f t="array" aca="1" ref="EV10" ca="1">IF(ISNUMBER(EV$4),IF(EV$4&lt;TODAY(),EV5,IF(EV$4=TODAY(),_xlfn.XLOOKUP(1,($F$4:$NZ$4&lt;=TODAY())*ISNUMBER($F$5:$NZ$5),$F$5:$NZ$5,"",0,-1),IF(ISNUMBER(EU10),MAX(0,EU10+N(EV8)-IF(OR(WEEKDAY(EV$4,2)&gt;5,COUNTIF(休日一覧!$A:$A,EV$4)&gt;0),0,N($E$5))),""))),"")</f>
        <v>16</v>
      </c>
      <c r="EW10" s="59" cm="1">
        <f t="array" aca="1" ref="EW10" ca="1">IF(ISNUMBER(EW$4),IF(EW$4&lt;TODAY(),EW5,IF(EW$4=TODAY(),_xlfn.XLOOKUP(1,($F$4:$NZ$4&lt;=TODAY())*ISNUMBER($F$5:$NZ$5),$F$5:$NZ$5,"",0,-1),IF(ISNUMBER(EV10),MAX(0,EV10+N(EW8)-IF(OR(WEEKDAY(EW$4,2)&gt;5,COUNTIF(休日一覧!$A:$A,EW$4)&gt;0),0,N($E$5))),""))),"")</f>
        <v>16</v>
      </c>
      <c r="EX10" s="59" cm="1">
        <f t="array" aca="1" ref="EX10" ca="1">IF(ISNUMBER(EX$4),IF(EX$4&lt;TODAY(),EX5,IF(EX$4=TODAY(),_xlfn.XLOOKUP(1,($F$4:$NZ$4&lt;=TODAY())*ISNUMBER($F$5:$NZ$5),$F$5:$NZ$5,"",0,-1),IF(ISNUMBER(EW10),MAX(0,EW10+N(EX8)-IF(OR(WEEKDAY(EX$4,2)&gt;5,COUNTIF(休日一覧!$A:$A,EX$4)&gt;0),0,N($E$5))),""))),"")</f>
        <v>16</v>
      </c>
      <c r="EY10" s="59" cm="1">
        <f t="array" aca="1" ref="EY10" ca="1">IF(ISNUMBER(EY$4),IF(EY$4&lt;TODAY(),EY5,IF(EY$4=TODAY(),_xlfn.XLOOKUP(1,($F$4:$NZ$4&lt;=TODAY())*ISNUMBER($F$5:$NZ$5),$F$5:$NZ$5,"",0,-1),IF(ISNUMBER(EX10),MAX(0,EX10+N(EY8)-IF(OR(WEEKDAY(EY$4,2)&gt;5,COUNTIF(休日一覧!$A:$A,EY$4)&gt;0),0,N($E$5))),""))),"")</f>
        <v>26</v>
      </c>
      <c r="EZ10" s="59" cm="1">
        <f t="array" aca="1" ref="EZ10" ca="1">IF(ISNUMBER(EZ$4),IF(EZ$4&lt;TODAY(),EZ5,IF(EZ$4=TODAY(),_xlfn.XLOOKUP(1,($F$4:$NZ$4&lt;=TODAY())*ISNUMBER($F$5:$NZ$5),$F$5:$NZ$5,"",0,-1),IF(ISNUMBER(EY10),MAX(0,EY10+N(EZ8)-IF(OR(WEEKDAY(EZ$4,2)&gt;5,COUNTIF(休日一覧!$A:$A,EZ$4)&gt;0),0,N($E$5))),""))),"")</f>
        <v>26</v>
      </c>
      <c r="FA10" s="59" cm="1">
        <f t="array" aca="1" ref="FA10" ca="1">IF(ISNUMBER(FA$4),IF(FA$4&lt;TODAY(),FA5,IF(FA$4=TODAY(),_xlfn.XLOOKUP(1,($F$4:$NZ$4&lt;=TODAY())*ISNUMBER($F$5:$NZ$5),$F$5:$NZ$5,"",0,-1),IF(ISNUMBER(EZ10),MAX(0,EZ10+N(FA8)-IF(OR(WEEKDAY(FA$4,2)&gt;5,COUNTIF(休日一覧!$A:$A,FA$4)&gt;0),0,N($E$5))),""))),"")</f>
        <v>16</v>
      </c>
      <c r="FB10" s="59" cm="1">
        <f t="array" aca="1" ref="FB10" ca="1">IF(ISNUMBER(FB$4),IF(FB$4&lt;TODAY(),FB5,IF(FB$4=TODAY(),_xlfn.XLOOKUP(1,($F$4:$NZ$4&lt;=TODAY())*ISNUMBER($F$5:$NZ$5),$F$5:$NZ$5,"",0,-1),IF(ISNUMBER(FA10),MAX(0,FA10+N(FB8)-IF(OR(WEEKDAY(FB$4,2)&gt;5,COUNTIF(休日一覧!$A:$A,FB$4)&gt;0),0,N($E$5))),""))),"")</f>
        <v>16</v>
      </c>
      <c r="FC10" s="59" cm="1">
        <f t="array" aca="1" ref="FC10" ca="1">IF(ISNUMBER(FC$4),IF(FC$4&lt;TODAY(),FC5,IF(FC$4=TODAY(),_xlfn.XLOOKUP(1,($F$4:$NZ$4&lt;=TODAY())*ISNUMBER($F$5:$NZ$5),$F$5:$NZ$5,"",0,-1),IF(ISNUMBER(FB10),MAX(0,FB10+N(FC8)-IF(OR(WEEKDAY(FC$4,2)&gt;5,COUNTIF(休日一覧!$A:$A,FC$4)&gt;0),0,N($E$5))),""))),"")</f>
        <v>16</v>
      </c>
      <c r="FD10" s="59" cm="1">
        <f t="array" aca="1" ref="FD10" ca="1">IF(ISNUMBER(FD$4),IF(FD$4&lt;TODAY(),FD5,IF(FD$4=TODAY(),_xlfn.XLOOKUP(1,($F$4:$NZ$4&lt;=TODAY())*ISNUMBER($F$5:$NZ$5),$F$5:$NZ$5,"",0,-1),IF(ISNUMBER(FC10),MAX(0,FC10+N(FD8)-IF(OR(WEEKDAY(FD$4,2)&gt;5,COUNTIF(休日一覧!$A:$A,FD$4)&gt;0),0,N($E$5))),""))),"")</f>
        <v>16</v>
      </c>
      <c r="FE10" s="59" cm="1">
        <f t="array" aca="1" ref="FE10" ca="1">IF(ISNUMBER(FE$4),IF(FE$4&lt;TODAY(),FE5,IF(FE$4=TODAY(),_xlfn.XLOOKUP(1,($F$4:$NZ$4&lt;=TODAY())*ISNUMBER($F$5:$NZ$5),$F$5:$NZ$5,"",0,-1),IF(ISNUMBER(FD10),MAX(0,FD10+N(FE8)-IF(OR(WEEKDAY(FE$4,2)&gt;5,COUNTIF(休日一覧!$A:$A,FE$4)&gt;0),0,N($E$5))),""))),"")</f>
        <v>16</v>
      </c>
      <c r="FF10" s="59" cm="1">
        <f t="array" aca="1" ref="FF10" ca="1">IF(ISNUMBER(FF$4),IF(FF$4&lt;TODAY(),FF5,IF(FF$4=TODAY(),_xlfn.XLOOKUP(1,($F$4:$NZ$4&lt;=TODAY())*ISNUMBER($F$5:$NZ$5),$F$5:$NZ$5,"",0,-1),IF(ISNUMBER(FE10),MAX(0,FE10+N(FF8)-IF(OR(WEEKDAY(FF$4,2)&gt;5,COUNTIF(休日一覧!$A:$A,FF$4)&gt;0),0,N($E$5))),""))),"")</f>
        <v>26</v>
      </c>
      <c r="FG10" s="59" cm="1">
        <f t="array" aca="1" ref="FG10" ca="1">IF(ISNUMBER(FG$4),IF(FG$4&lt;TODAY(),FG5,IF(FG$4=TODAY(),_xlfn.XLOOKUP(1,($F$4:$NZ$4&lt;=TODAY())*ISNUMBER($F$5:$NZ$5),$F$5:$NZ$5,"",0,-1),IF(ISNUMBER(FF10),MAX(0,FF10+N(FG8)-IF(OR(WEEKDAY(FG$4,2)&gt;5,COUNTIF(休日一覧!$A:$A,FG$4)&gt;0),0,N($E$5))),""))),"")</f>
        <v>26</v>
      </c>
      <c r="FH10" s="59" cm="1">
        <f t="array" aca="1" ref="FH10" ca="1">IF(ISNUMBER(FH$4),IF(FH$4&lt;TODAY(),FH5,IF(FH$4=TODAY(),_xlfn.XLOOKUP(1,($F$4:$NZ$4&lt;=TODAY())*ISNUMBER($F$5:$NZ$5),$F$5:$NZ$5,"",0,-1),IF(ISNUMBER(FG10),MAX(0,FG10+N(FH8)-IF(OR(WEEKDAY(FH$4,2)&gt;5,COUNTIF(休日一覧!$A:$A,FH$4)&gt;0),0,N($E$5))),""))),"")</f>
        <v>16</v>
      </c>
      <c r="FI10" s="59" cm="1">
        <f t="array" aca="1" ref="FI10" ca="1">IF(ISNUMBER(FI$4),IF(FI$4&lt;TODAY(),FI5,IF(FI$4=TODAY(),_xlfn.XLOOKUP(1,($F$4:$NZ$4&lt;=TODAY())*ISNUMBER($F$5:$NZ$5),$F$5:$NZ$5,"",0,-1),IF(ISNUMBER(FH10),MAX(0,FH10+N(FI8)-IF(OR(WEEKDAY(FI$4,2)&gt;5,COUNTIF(休日一覧!$A:$A,FI$4)&gt;0),0,N($E$5))),""))),"")</f>
        <v>16</v>
      </c>
      <c r="FJ10" s="59" cm="1">
        <f t="array" aca="1" ref="FJ10" ca="1">IF(ISNUMBER(FJ$4),IF(FJ$4&lt;TODAY(),FJ5,IF(FJ$4=TODAY(),_xlfn.XLOOKUP(1,($F$4:$NZ$4&lt;=TODAY())*ISNUMBER($F$5:$NZ$5),$F$5:$NZ$5,"",0,-1),IF(ISNUMBER(FI10),MAX(0,FI10+N(FJ8)-IF(OR(WEEKDAY(FJ$4,2)&gt;5,COUNTIF(休日一覧!$A:$A,FJ$4)&gt;0),0,N($E$5))),""))),"")</f>
        <v>16</v>
      </c>
      <c r="FK10" s="59" cm="1">
        <f t="array" aca="1" ref="FK10" ca="1">IF(ISNUMBER(FK$4),IF(FK$4&lt;TODAY(),FK5,IF(FK$4=TODAY(),_xlfn.XLOOKUP(1,($F$4:$NZ$4&lt;=TODAY())*ISNUMBER($F$5:$NZ$5),$F$5:$NZ$5,"",0,-1),IF(ISNUMBER(FJ10),MAX(0,FJ10+N(FK8)-IF(OR(WEEKDAY(FK$4,2)&gt;5,COUNTIF(休日一覧!$A:$A,FK$4)&gt;0),0,N($E$5))),""))),"")</f>
        <v>16</v>
      </c>
      <c r="FL10" s="59" cm="1">
        <f t="array" aca="1" ref="FL10" ca="1">IF(ISNUMBER(FL$4),IF(FL$4&lt;TODAY(),FL5,IF(FL$4=TODAY(),_xlfn.XLOOKUP(1,($F$4:$NZ$4&lt;=TODAY())*ISNUMBER($F$5:$NZ$5),$F$5:$NZ$5,"",0,-1),IF(ISNUMBER(FK10),MAX(0,FK10+N(FL8)-IF(OR(WEEKDAY(FL$4,2)&gt;5,COUNTIF(休日一覧!$A:$A,FL$4)&gt;0),0,N($E$5))),""))),"")</f>
        <v>16</v>
      </c>
      <c r="FM10" s="59" cm="1">
        <f t="array" aca="1" ref="FM10" ca="1">IF(ISNUMBER(FM$4),IF(FM$4&lt;TODAY(),FM5,IF(FM$4=TODAY(),_xlfn.XLOOKUP(1,($F$4:$NZ$4&lt;=TODAY())*ISNUMBER($F$5:$NZ$5),$F$5:$NZ$5,"",0,-1),IF(ISNUMBER(FL10),MAX(0,FL10+N(FM8)-IF(OR(WEEKDAY(FM$4,2)&gt;5,COUNTIF(休日一覧!$A:$A,FM$4)&gt;0),0,N($E$5))),""))),"")</f>
        <v>26</v>
      </c>
      <c r="FN10" s="59" cm="1">
        <f t="array" aca="1" ref="FN10" ca="1">IF(ISNUMBER(FN$4),IF(FN$4&lt;TODAY(),FN5,IF(FN$4=TODAY(),_xlfn.XLOOKUP(1,($F$4:$NZ$4&lt;=TODAY())*ISNUMBER($F$5:$NZ$5),$F$5:$NZ$5,"",0,-1),IF(ISNUMBER(FM10),MAX(0,FM10+N(FN8)-IF(OR(WEEKDAY(FN$4,2)&gt;5,COUNTIF(休日一覧!$A:$A,FN$4)&gt;0),0,N($E$5))),""))),"")</f>
        <v>26</v>
      </c>
      <c r="FO10" s="59" cm="1">
        <f t="array" aca="1" ref="FO10" ca="1">IF(ISNUMBER(FO$4),IF(FO$4&lt;TODAY(),FO5,IF(FO$4=TODAY(),_xlfn.XLOOKUP(1,($F$4:$NZ$4&lt;=TODAY())*ISNUMBER($F$5:$NZ$5),$F$5:$NZ$5,"",0,-1),IF(ISNUMBER(FN10),MAX(0,FN10+N(FO8)-IF(OR(WEEKDAY(FO$4,2)&gt;5,COUNTIF(休日一覧!$A:$A,FO$4)&gt;0),0,N($E$5))),""))),"")</f>
        <v>16</v>
      </c>
      <c r="FP10" s="59" cm="1">
        <f t="array" aca="1" ref="FP10" ca="1">IF(ISNUMBER(FP$4),IF(FP$4&lt;TODAY(),FP5,IF(FP$4=TODAY(),_xlfn.XLOOKUP(1,($F$4:$NZ$4&lt;=TODAY())*ISNUMBER($F$5:$NZ$5),$F$5:$NZ$5,"",0,-1),IF(ISNUMBER(FO10),MAX(0,FO10+N(FP8)-IF(OR(WEEKDAY(FP$4,2)&gt;5,COUNTIF(休日一覧!$A:$A,FP$4)&gt;0),0,N($E$5))),""))),"")</f>
        <v>16</v>
      </c>
      <c r="FQ10" s="59" cm="1">
        <f t="array" aca="1" ref="FQ10" ca="1">IF(ISNUMBER(FQ$4),IF(FQ$4&lt;TODAY(),FQ5,IF(FQ$4=TODAY(),_xlfn.XLOOKUP(1,($F$4:$NZ$4&lt;=TODAY())*ISNUMBER($F$5:$NZ$5),$F$5:$NZ$5,"",0,-1),IF(ISNUMBER(FP10),MAX(0,FP10+N(FQ8)-IF(OR(WEEKDAY(FQ$4,2)&gt;5,COUNTIF(休日一覧!$A:$A,FQ$4)&gt;0),0,N($E$5))),""))),"")</f>
        <v>16</v>
      </c>
      <c r="FR10" s="59" cm="1">
        <f t="array" aca="1" ref="FR10" ca="1">IF(ISNUMBER(FR$4),IF(FR$4&lt;TODAY(),FR5,IF(FR$4=TODAY(),_xlfn.XLOOKUP(1,($F$4:$NZ$4&lt;=TODAY())*ISNUMBER($F$5:$NZ$5),$F$5:$NZ$5,"",0,-1),IF(ISNUMBER(FQ10),MAX(0,FQ10+N(FR8)-IF(OR(WEEKDAY(FR$4,2)&gt;5,COUNTIF(休日一覧!$A:$A,FR$4)&gt;0),0,N($E$5))),""))),"")</f>
        <v>16</v>
      </c>
      <c r="FS10" s="59" cm="1">
        <f t="array" aca="1" ref="FS10" ca="1">IF(ISNUMBER(FS$4),IF(FS$4&lt;TODAY(),FS5,IF(FS$4=TODAY(),_xlfn.XLOOKUP(1,($F$4:$NZ$4&lt;=TODAY())*ISNUMBER($F$5:$NZ$5),$F$5:$NZ$5,"",0,-1),IF(ISNUMBER(FR10),MAX(0,FR10+N(FS8)-IF(OR(WEEKDAY(FS$4,2)&gt;5,COUNTIF(休日一覧!$A:$A,FS$4)&gt;0),0,N($E$5))),""))),"")</f>
        <v>16</v>
      </c>
      <c r="FT10" s="59" cm="1">
        <f t="array" aca="1" ref="FT10" ca="1">IF(ISNUMBER(FT$4),IF(FT$4&lt;TODAY(),FT5,IF(FT$4=TODAY(),_xlfn.XLOOKUP(1,($F$4:$NZ$4&lt;=TODAY())*ISNUMBER($F$5:$NZ$5),$F$5:$NZ$5,"",0,-1),IF(ISNUMBER(FS10),MAX(0,FS10+N(FT8)-IF(OR(WEEKDAY(FT$4,2)&gt;5,COUNTIF(休日一覧!$A:$A,FT$4)&gt;0),0,N($E$5))),""))),"")</f>
        <v>16</v>
      </c>
      <c r="FU10" s="59" cm="1">
        <f t="array" aca="1" ref="FU10" ca="1">IF(ISNUMBER(FU$4),IF(FU$4&lt;TODAY(),FU5,IF(FU$4=TODAY(),_xlfn.XLOOKUP(1,($F$4:$NZ$4&lt;=TODAY())*ISNUMBER($F$5:$NZ$5),$F$5:$NZ$5,"",0,-1),IF(ISNUMBER(FT10),MAX(0,FT10+N(FU8)-IF(OR(WEEKDAY(FU$4,2)&gt;5,COUNTIF(休日一覧!$A:$A,FU$4)&gt;0),0,N($E$5))),""))),"")</f>
        <v>16</v>
      </c>
      <c r="FV10" s="59" cm="1">
        <f t="array" aca="1" ref="FV10" ca="1">IF(ISNUMBER(FV$4),IF(FV$4&lt;TODAY(),FV5,IF(FV$4=TODAY(),_xlfn.XLOOKUP(1,($F$4:$NZ$4&lt;=TODAY())*ISNUMBER($F$5:$NZ$5),$F$5:$NZ$5,"",0,-1),IF(ISNUMBER(FU10),MAX(0,FU10+N(FV8)-IF(OR(WEEKDAY(FV$4,2)&gt;5,COUNTIF(休日一覧!$A:$A,FV$4)&gt;0),0,N($E$5))),""))),"")</f>
        <v>16</v>
      </c>
      <c r="FW10" s="59" cm="1">
        <f t="array" aca="1" ref="FW10" ca="1">IF(ISNUMBER(FW$4),IF(FW$4&lt;TODAY(),FW5,IF(FW$4=TODAY(),_xlfn.XLOOKUP(1,($F$4:$NZ$4&lt;=TODAY())*ISNUMBER($F$5:$NZ$5),$F$5:$NZ$5,"",0,-1),IF(ISNUMBER(FV10),MAX(0,FV10+N(FW8)-IF(OR(WEEKDAY(FW$4,2)&gt;5,COUNTIF(休日一覧!$A:$A,FW$4)&gt;0),0,N($E$5))),""))),"")</f>
        <v>16</v>
      </c>
      <c r="FX10" s="59" cm="1">
        <f t="array" aca="1" ref="FX10" ca="1">IF(ISNUMBER(FX$4),IF(FX$4&lt;TODAY(),FX5,IF(FX$4=TODAY(),_xlfn.XLOOKUP(1,($F$4:$NZ$4&lt;=TODAY())*ISNUMBER($F$5:$NZ$5),$F$5:$NZ$5,"",0,-1),IF(ISNUMBER(FW10),MAX(0,FW10+N(FX8)-IF(OR(WEEKDAY(FX$4,2)&gt;5,COUNTIF(休日一覧!$A:$A,FX$4)&gt;0),0,N($E$5))),""))),"")</f>
        <v>16</v>
      </c>
      <c r="FY10" s="59" cm="1">
        <f t="array" aca="1" ref="FY10" ca="1">IF(ISNUMBER(FY$4),IF(FY$4&lt;TODAY(),FY5,IF(FY$4=TODAY(),_xlfn.XLOOKUP(1,($F$4:$NZ$4&lt;=TODAY())*ISNUMBER($F$5:$NZ$5),$F$5:$NZ$5,"",0,-1),IF(ISNUMBER(FX10),MAX(0,FX10+N(FY8)-IF(OR(WEEKDAY(FY$4,2)&gt;5,COUNTIF(休日一覧!$A:$A,FY$4)&gt;0),0,N($E$5))),""))),"")</f>
        <v>16</v>
      </c>
      <c r="FZ10" s="59" cm="1">
        <f t="array" aca="1" ref="FZ10" ca="1">IF(ISNUMBER(FZ$4),IF(FZ$4&lt;TODAY(),FZ5,IF(FZ$4=TODAY(),_xlfn.XLOOKUP(1,($F$4:$NZ$4&lt;=TODAY())*ISNUMBER($F$5:$NZ$5),$F$5:$NZ$5,"",0,-1),IF(ISNUMBER(FY10),MAX(0,FY10+N(FZ8)-IF(OR(WEEKDAY(FZ$4,2)&gt;5,COUNTIF(休日一覧!$A:$A,FZ$4)&gt;0),0,N($E$5))),""))),"")</f>
        <v>16</v>
      </c>
      <c r="GA10" s="59" cm="1">
        <f t="array" aca="1" ref="GA10" ca="1">IF(ISNUMBER(GA$4),IF(GA$4&lt;TODAY(),GA5,IF(GA$4=TODAY(),_xlfn.XLOOKUP(1,($F$4:$NZ$4&lt;=TODAY())*ISNUMBER($F$5:$NZ$5),$F$5:$NZ$5,"",0,-1),IF(ISNUMBER(FZ10),MAX(0,FZ10+N(GA8)-IF(OR(WEEKDAY(GA$4,2)&gt;5,COUNTIF(休日一覧!$A:$A,GA$4)&gt;0),0,N($E$5))),""))),"")</f>
        <v>26</v>
      </c>
      <c r="GB10" s="59" cm="1">
        <f t="array" aca="1" ref="GB10" ca="1">IF(ISNUMBER(GB$4),IF(GB$4&lt;TODAY(),GB5,IF(GB$4=TODAY(),_xlfn.XLOOKUP(1,($F$4:$NZ$4&lt;=TODAY())*ISNUMBER($F$5:$NZ$5),$F$5:$NZ$5,"",0,-1),IF(ISNUMBER(GA10),MAX(0,GA10+N(GB8)-IF(OR(WEEKDAY(GB$4,2)&gt;5,COUNTIF(休日一覧!$A:$A,GB$4)&gt;0),0,N($E$5))),""))),"")</f>
        <v>26</v>
      </c>
      <c r="GC10" s="59" cm="1">
        <f t="array" aca="1" ref="GC10" ca="1">IF(ISNUMBER(GC$4),IF(GC$4&lt;TODAY(),GC5,IF(GC$4=TODAY(),_xlfn.XLOOKUP(1,($F$4:$NZ$4&lt;=TODAY())*ISNUMBER($F$5:$NZ$5),$F$5:$NZ$5,"",0,-1),IF(ISNUMBER(GB10),MAX(0,GB10+N(GC8)-IF(OR(WEEKDAY(GC$4,2)&gt;5,COUNTIF(休日一覧!$A:$A,GC$4)&gt;0),0,N($E$5))),""))),"")</f>
        <v>16</v>
      </c>
      <c r="GD10" s="59" cm="1">
        <f t="array" aca="1" ref="GD10" ca="1">IF(ISNUMBER(GD$4),IF(GD$4&lt;TODAY(),GD5,IF(GD$4=TODAY(),_xlfn.XLOOKUP(1,($F$4:$NZ$4&lt;=TODAY())*ISNUMBER($F$5:$NZ$5),$F$5:$NZ$5,"",0,-1),IF(ISNUMBER(GC10),MAX(0,GC10+N(GD8)-IF(OR(WEEKDAY(GD$4,2)&gt;5,COUNTIF(休日一覧!$A:$A,GD$4)&gt;0),0,N($E$5))),""))),"")</f>
        <v>16</v>
      </c>
      <c r="GE10" s="59" cm="1">
        <f t="array" aca="1" ref="GE10" ca="1">IF(ISNUMBER(GE$4),IF(GE$4&lt;TODAY(),GE5,IF(GE$4=TODAY(),_xlfn.XLOOKUP(1,($F$4:$NZ$4&lt;=TODAY())*ISNUMBER($F$5:$NZ$5),$F$5:$NZ$5,"",0,-1),IF(ISNUMBER(GD10),MAX(0,GD10+N(GE8)-IF(OR(WEEKDAY(GE$4,2)&gt;5,COUNTIF(休日一覧!$A:$A,GE$4)&gt;0),0,N($E$5))),""))),"")</f>
        <v>16</v>
      </c>
      <c r="GF10" s="59" t="str" cm="1">
        <f t="array" aca="1" ref="GF10" ca="1">IF(ISNUMBER(GF$4),IF(GF$4&lt;TODAY(),GF5,IF(GF$4=TODAY(),_xlfn.XLOOKUP(1,($F$4:$NZ$4&lt;=TODAY())*ISNUMBER($F$5:$NZ$5),$F$5:$NZ$5,"",0,-1),IF(ISNUMBER(GE10),MAX(0,GE10+N(GF8)-IF(OR(WEEKDAY(GF$4,2)&gt;5,COUNTIF(休日一覧!$A:$A,GF$4)&gt;0),0,N($E$5))),""))),"")</f>
        <v/>
      </c>
      <c r="GG10" s="59" t="str" cm="1">
        <f t="array" aca="1" ref="GG10" ca="1">IF(ISNUMBER(GG$4),IF(GG$4&lt;TODAY(),GG5,IF(GG$4=TODAY(),_xlfn.XLOOKUP(1,($F$4:$NZ$4&lt;=TODAY())*ISNUMBER($F$5:$NZ$5),$F$5:$NZ$5,"",0,-1),IF(ISNUMBER(GF10),MAX(0,GF10+N(GG8)-IF(OR(WEEKDAY(GG$4,2)&gt;5,COUNTIF(休日一覧!$A:$A,GG$4)&gt;0),0,N($E$5))),""))),"")</f>
        <v/>
      </c>
      <c r="GH10" s="59" t="str" cm="1">
        <f t="array" aca="1" ref="GH10" ca="1">IF(ISNUMBER(GH$4),IF(GH$4&lt;TODAY(),GH5,IF(GH$4=TODAY(),_xlfn.XLOOKUP(1,($F$4:$NZ$4&lt;=TODAY())*ISNUMBER($F$5:$NZ$5),$F$5:$NZ$5,"",0,-1),IF(ISNUMBER(GG10),MAX(0,GG10+N(GH8)-IF(OR(WEEKDAY(GH$4,2)&gt;5,COUNTIF(休日一覧!$A:$A,GH$4)&gt;0),0,N($E$5))),""))),"")</f>
        <v/>
      </c>
      <c r="GI10" s="59" t="str" cm="1">
        <f t="array" aca="1" ref="GI10" ca="1">IF(ISNUMBER(GI$4),IF(GI$4&lt;TODAY(),GI5,IF(GI$4=TODAY(),_xlfn.XLOOKUP(1,($F$4:$NZ$4&lt;=TODAY())*ISNUMBER($F$5:$NZ$5),$F$5:$NZ$5,"",0,-1),IF(ISNUMBER(GH10),MAX(0,GH10+N(GI8)-IF(OR(WEEKDAY(GI$4,2)&gt;5,COUNTIF(休日一覧!$A:$A,GI$4)&gt;0),0,N($E$5))),""))),"")</f>
        <v/>
      </c>
      <c r="GJ10" s="59" t="str" cm="1">
        <f t="array" aca="1" ref="GJ10" ca="1">IF(ISNUMBER(GJ$4),IF(GJ$4&lt;TODAY(),GJ5,IF(GJ$4=TODAY(),_xlfn.XLOOKUP(1,($F$4:$NZ$4&lt;=TODAY())*ISNUMBER($F$5:$NZ$5),$F$5:$NZ$5,"",0,-1),IF(ISNUMBER(GI10),MAX(0,GI10+N(GJ8)-IF(OR(WEEKDAY(GJ$4,2)&gt;5,COUNTIF(休日一覧!$A:$A,GJ$4)&gt;0),0,N($E$5))),""))),"")</f>
        <v/>
      </c>
      <c r="GK10" s="59" t="str" cm="1">
        <f t="array" aca="1" ref="GK10" ca="1">IF(ISNUMBER(GK$4),IF(GK$4&lt;TODAY(),GK5,IF(GK$4=TODAY(),_xlfn.XLOOKUP(1,($F$4:$NZ$4&lt;=TODAY())*ISNUMBER($F$5:$NZ$5),$F$5:$NZ$5,"",0,-1),IF(ISNUMBER(GJ10),MAX(0,GJ10+N(GK8)-IF(OR(WEEKDAY(GK$4,2)&gt;5,COUNTIF(休日一覧!$A:$A,GK$4)&gt;0),0,N($E$5))),""))),"")</f>
        <v/>
      </c>
      <c r="GL10" s="59" t="str" cm="1">
        <f t="array" aca="1" ref="GL10" ca="1">IF(ISNUMBER(GL$4),IF(GL$4&lt;TODAY(),GL5,IF(GL$4=TODAY(),_xlfn.XLOOKUP(1,($F$4:$NZ$4&lt;=TODAY())*ISNUMBER($F$5:$NZ$5),$F$5:$NZ$5,"",0,-1),IF(ISNUMBER(GK10),MAX(0,GK10+N(GL8)-IF(OR(WEEKDAY(GL$4,2)&gt;5,COUNTIF(休日一覧!$A:$A,GL$4)&gt;0),0,N($E$5))),""))),"")</f>
        <v/>
      </c>
      <c r="GM10" s="59" t="str" cm="1">
        <f t="array" aca="1" ref="GM10" ca="1">IF(ISNUMBER(GM$4),IF(GM$4&lt;TODAY(),GM5,IF(GM$4=TODAY(),_xlfn.XLOOKUP(1,($F$4:$NZ$4&lt;=TODAY())*ISNUMBER($F$5:$NZ$5),$F$5:$NZ$5,"",0,-1),IF(ISNUMBER(GL10),MAX(0,GL10+N(GM8)-IF(OR(WEEKDAY(GM$4,2)&gt;5,COUNTIF(休日一覧!$A:$A,GM$4)&gt;0),0,N($E$5))),""))),"")</f>
        <v/>
      </c>
      <c r="GN10" s="59" t="str" cm="1">
        <f t="array" aca="1" ref="GN10" ca="1">IF(ISNUMBER(GN$4),IF(GN$4&lt;TODAY(),GN5,IF(GN$4=TODAY(),_xlfn.XLOOKUP(1,($F$4:$NZ$4&lt;=TODAY())*ISNUMBER($F$5:$NZ$5),$F$5:$NZ$5,"",0,-1),IF(ISNUMBER(GM10),MAX(0,GM10+N(GN8)-IF(OR(WEEKDAY(GN$4,2)&gt;5,COUNTIF(休日一覧!$A:$A,GN$4)&gt;0),0,N($E$5))),""))),"")</f>
        <v/>
      </c>
      <c r="GO10" s="59" t="str" cm="1">
        <f t="array" aca="1" ref="GO10" ca="1">IF(ISNUMBER(GO$4),IF(GO$4&lt;TODAY(),GO5,IF(GO$4=TODAY(),_xlfn.XLOOKUP(1,($F$4:$NZ$4&lt;=TODAY())*ISNUMBER($F$5:$NZ$5),$F$5:$NZ$5,"",0,-1),IF(ISNUMBER(GN10),MAX(0,GN10+N(GO8)-IF(OR(WEEKDAY(GO$4,2)&gt;5,COUNTIF(休日一覧!$A:$A,GO$4)&gt;0),0,N($E$5))),""))),"")</f>
        <v/>
      </c>
      <c r="GP10" s="59" t="str" cm="1">
        <f t="array" aca="1" ref="GP10" ca="1">IF(ISNUMBER(GP$4),IF(GP$4&lt;TODAY(),GP5,IF(GP$4=TODAY(),_xlfn.XLOOKUP(1,($F$4:$NZ$4&lt;=TODAY())*ISNUMBER($F$5:$NZ$5),$F$5:$NZ$5,"",0,-1),IF(ISNUMBER(GO10),MAX(0,GO10+N(GP8)-IF(OR(WEEKDAY(GP$4,2)&gt;5,COUNTIF(休日一覧!$A:$A,GP$4)&gt;0),0,N($E$5))),""))),"")</f>
        <v/>
      </c>
      <c r="GQ10" s="59" t="str" cm="1">
        <f t="array" aca="1" ref="GQ10" ca="1">IF(ISNUMBER(GQ$4),IF(GQ$4&lt;TODAY(),GQ5,IF(GQ$4=TODAY(),_xlfn.XLOOKUP(1,($F$4:$NZ$4&lt;=TODAY())*ISNUMBER($F$5:$NZ$5),$F$5:$NZ$5,"",0,-1),IF(ISNUMBER(GP10),MAX(0,GP10+N(GQ8)-IF(OR(WEEKDAY(GQ$4,2)&gt;5,COUNTIF(休日一覧!$A:$A,GQ$4)&gt;0),0,N($E$5))),""))),"")</f>
        <v/>
      </c>
      <c r="GR10" s="59" t="str" cm="1">
        <f t="array" aca="1" ref="GR10" ca="1">IF(ISNUMBER(GR$4),IF(GR$4&lt;TODAY(),GR5,IF(GR$4=TODAY(),_xlfn.XLOOKUP(1,($F$4:$NZ$4&lt;=TODAY())*ISNUMBER($F$5:$NZ$5),$F$5:$NZ$5,"",0,-1),IF(ISNUMBER(GQ10),MAX(0,GQ10+N(GR8)-IF(OR(WEEKDAY(GR$4,2)&gt;5,COUNTIF(休日一覧!$A:$A,GR$4)&gt;0),0,N($E$5))),""))),"")</f>
        <v/>
      </c>
      <c r="GS10" s="59" t="str" cm="1">
        <f t="array" aca="1" ref="GS10" ca="1">IF(ISNUMBER(GS$4),IF(GS$4&lt;TODAY(),GS5,IF(GS$4=TODAY(),_xlfn.XLOOKUP(1,($F$4:$NZ$4&lt;=TODAY())*ISNUMBER($F$5:$NZ$5),$F$5:$NZ$5,"",0,-1),IF(ISNUMBER(GR10),MAX(0,GR10+N(GS8)-IF(OR(WEEKDAY(GS$4,2)&gt;5,COUNTIF(休日一覧!$A:$A,GS$4)&gt;0),0,N($E$5))),""))),"")</f>
        <v/>
      </c>
      <c r="GT10" s="59" t="str" cm="1">
        <f t="array" aca="1" ref="GT10" ca="1">IF(ISNUMBER(GT$4),IF(GT$4&lt;TODAY(),GT5,IF(GT$4=TODAY(),_xlfn.XLOOKUP(1,($F$4:$NZ$4&lt;=TODAY())*ISNUMBER($F$5:$NZ$5),$F$5:$NZ$5,"",0,-1),IF(ISNUMBER(GS10),MAX(0,GS10+N(GT8)-IF(OR(WEEKDAY(GT$4,2)&gt;5,COUNTIF(休日一覧!$A:$A,GT$4)&gt;0),0,N($E$5))),""))),"")</f>
        <v/>
      </c>
      <c r="GU10" s="59" t="str" cm="1">
        <f t="array" aca="1" ref="GU10" ca="1">IF(ISNUMBER(GU$4),IF(GU$4&lt;TODAY(),GU5,IF(GU$4=TODAY(),_xlfn.XLOOKUP(1,($F$4:$NZ$4&lt;=TODAY())*ISNUMBER($F$5:$NZ$5),$F$5:$NZ$5,"",0,-1),IF(ISNUMBER(GT10),MAX(0,GT10+N(GU8)-IF(OR(WEEKDAY(GU$4,2)&gt;5,COUNTIF(休日一覧!$A:$A,GU$4)&gt;0),0,N($E$5))),""))),"")</f>
        <v/>
      </c>
      <c r="GV10" s="59" t="str" cm="1">
        <f t="array" aca="1" ref="GV10" ca="1">IF(ISNUMBER(GV$4),IF(GV$4&lt;TODAY(),GV5,IF(GV$4=TODAY(),_xlfn.XLOOKUP(1,($F$4:$NZ$4&lt;=TODAY())*ISNUMBER($F$5:$NZ$5),$F$5:$NZ$5,"",0,-1),IF(ISNUMBER(GU10),MAX(0,GU10+N(GV8)-IF(OR(WEEKDAY(GV$4,2)&gt;5,COUNTIF(休日一覧!$A:$A,GV$4)&gt;0),0,N($E$5))),""))),"")</f>
        <v/>
      </c>
      <c r="GW10" s="59" t="str" cm="1">
        <f t="array" aca="1" ref="GW10" ca="1">IF(ISNUMBER(GW$4),IF(GW$4&lt;TODAY(),GW5,IF(GW$4=TODAY(),_xlfn.XLOOKUP(1,($F$4:$NZ$4&lt;=TODAY())*ISNUMBER($F$5:$NZ$5),$F$5:$NZ$5,"",0,-1),IF(ISNUMBER(GV10),MAX(0,GV10+N(GW8)-IF(OR(WEEKDAY(GW$4,2)&gt;5,COUNTIF(休日一覧!$A:$A,GW$4)&gt;0),0,N($E$5))),""))),"")</f>
        <v/>
      </c>
      <c r="GX10" s="59" t="str" cm="1">
        <f t="array" aca="1" ref="GX10" ca="1">IF(ISNUMBER(GX$4),IF(GX$4&lt;TODAY(),GX5,IF(GX$4=TODAY(),_xlfn.XLOOKUP(1,($F$4:$NZ$4&lt;=TODAY())*ISNUMBER($F$5:$NZ$5),$F$5:$NZ$5,"",0,-1),IF(ISNUMBER(GW10),MAX(0,GW10+N(GX8)-IF(OR(WEEKDAY(GX$4,2)&gt;5,COUNTIF(休日一覧!$A:$A,GX$4)&gt;0),0,N($E$5))),""))),"")</f>
        <v/>
      </c>
      <c r="GY10" s="59" t="str" cm="1">
        <f t="array" aca="1" ref="GY10" ca="1">IF(ISNUMBER(GY$4),IF(GY$4&lt;TODAY(),GY5,IF(GY$4=TODAY(),_xlfn.XLOOKUP(1,($F$4:$NZ$4&lt;=TODAY())*ISNUMBER($F$5:$NZ$5),$F$5:$NZ$5,"",0,-1),IF(ISNUMBER(GX10),MAX(0,GX10+N(GY8)-IF(OR(WEEKDAY(GY$4,2)&gt;5,COUNTIF(休日一覧!$A:$A,GY$4)&gt;0),0,N($E$5))),""))),"")</f>
        <v/>
      </c>
      <c r="GZ10" s="59" t="str" cm="1">
        <f t="array" aca="1" ref="GZ10" ca="1">IF(ISNUMBER(GZ$4),IF(GZ$4&lt;TODAY(),GZ5,IF(GZ$4=TODAY(),_xlfn.XLOOKUP(1,($F$4:$NZ$4&lt;=TODAY())*ISNUMBER($F$5:$NZ$5),$F$5:$NZ$5,"",0,-1),IF(ISNUMBER(GY10),MAX(0,GY10+N(GZ8)-IF(OR(WEEKDAY(GZ$4,2)&gt;5,COUNTIF(休日一覧!$A:$A,GZ$4)&gt;0),0,N($E$5))),""))),"")</f>
        <v/>
      </c>
      <c r="HA10" s="59" t="str" cm="1">
        <f t="array" aca="1" ref="HA10" ca="1">IF(ISNUMBER(HA$4),IF(HA$4&lt;TODAY(),HA5,IF(HA$4=TODAY(),_xlfn.XLOOKUP(1,($F$4:$NZ$4&lt;=TODAY())*ISNUMBER($F$5:$NZ$5),$F$5:$NZ$5,"",0,-1),IF(ISNUMBER(GZ10),MAX(0,GZ10+N(HA8)-IF(OR(WEEKDAY(HA$4,2)&gt;5,COUNTIF(休日一覧!$A:$A,HA$4)&gt;0),0,N($E$5))),""))),"")</f>
        <v/>
      </c>
      <c r="HB10" s="59" t="str" cm="1">
        <f t="array" aca="1" ref="HB10" ca="1">IF(ISNUMBER(HB$4),IF(HB$4&lt;TODAY(),HB5,IF(HB$4=TODAY(),_xlfn.XLOOKUP(1,($F$4:$NZ$4&lt;=TODAY())*ISNUMBER($F$5:$NZ$5),$F$5:$NZ$5,"",0,-1),IF(ISNUMBER(HA10),MAX(0,HA10+N(HB8)-IF(OR(WEEKDAY(HB$4,2)&gt;5,COUNTIF(休日一覧!$A:$A,HB$4)&gt;0),0,N($E$5))),""))),"")</f>
        <v/>
      </c>
      <c r="HC10" s="59" t="str" cm="1">
        <f t="array" aca="1" ref="HC10" ca="1">IF(ISNUMBER(HC$4),IF(HC$4&lt;TODAY(),HC5,IF(HC$4=TODAY(),_xlfn.XLOOKUP(1,($F$4:$NZ$4&lt;=TODAY())*ISNUMBER($F$5:$NZ$5),$F$5:$NZ$5,"",0,-1),IF(ISNUMBER(HB10),MAX(0,HB10+N(HC8)-IF(OR(WEEKDAY(HC$4,2)&gt;5,COUNTIF(休日一覧!$A:$A,HC$4)&gt;0),0,N($E$5))),""))),"")</f>
        <v/>
      </c>
      <c r="HD10" s="59" t="str" cm="1">
        <f t="array" aca="1" ref="HD10" ca="1">IF(ISNUMBER(HD$4),IF(HD$4&lt;TODAY(),HD5,IF(HD$4=TODAY(),_xlfn.XLOOKUP(1,($F$4:$NZ$4&lt;=TODAY())*ISNUMBER($F$5:$NZ$5),$F$5:$NZ$5,"",0,-1),IF(ISNUMBER(HC10),MAX(0,HC10+N(HD8)-IF(OR(WEEKDAY(HD$4,2)&gt;5,COUNTIF(休日一覧!$A:$A,HD$4)&gt;0),0,N($E$5))),""))),"")</f>
        <v/>
      </c>
      <c r="HE10" s="59" t="str" cm="1">
        <f t="array" aca="1" ref="HE10" ca="1">IF(ISNUMBER(HE$4),IF(HE$4&lt;TODAY(),HE5,IF(HE$4=TODAY(),_xlfn.XLOOKUP(1,($F$4:$NZ$4&lt;=TODAY())*ISNUMBER($F$5:$NZ$5),$F$5:$NZ$5,"",0,-1),IF(ISNUMBER(HD10),MAX(0,HD10+N(HE8)-IF(OR(WEEKDAY(HE$4,2)&gt;5,COUNTIF(休日一覧!$A:$A,HE$4)&gt;0),0,N($E$5))),""))),"")</f>
        <v/>
      </c>
      <c r="HF10" s="59" t="str" cm="1">
        <f t="array" aca="1" ref="HF10" ca="1">IF(ISNUMBER(HF$4),IF(HF$4&lt;TODAY(),HF5,IF(HF$4=TODAY(),_xlfn.XLOOKUP(1,($F$4:$NZ$4&lt;=TODAY())*ISNUMBER($F$5:$NZ$5),$F$5:$NZ$5,"",0,-1),IF(ISNUMBER(HE10),MAX(0,HE10+N(HF8)-IF(OR(WEEKDAY(HF$4,2)&gt;5,COUNTIF(休日一覧!$A:$A,HF$4)&gt;0),0,N($E$5))),""))),"")</f>
        <v/>
      </c>
      <c r="HG10" s="59" t="str" cm="1">
        <f t="array" aca="1" ref="HG10" ca="1">IF(ISNUMBER(HG$4),IF(HG$4&lt;TODAY(),HG5,IF(HG$4=TODAY(),_xlfn.XLOOKUP(1,($F$4:$NZ$4&lt;=TODAY())*ISNUMBER($F$5:$NZ$5),$F$5:$NZ$5,"",0,-1),IF(ISNUMBER(HF10),MAX(0,HF10+N(HG8)-IF(OR(WEEKDAY(HG$4,2)&gt;5,COUNTIF(休日一覧!$A:$A,HG$4)&gt;0),0,N($E$5))),""))),"")</f>
        <v/>
      </c>
      <c r="HH10" s="59" t="str" cm="1">
        <f t="array" aca="1" ref="HH10" ca="1">IF(ISNUMBER(HH$4),IF(HH$4&lt;TODAY(),HH5,IF(HH$4=TODAY(),_xlfn.XLOOKUP(1,($F$4:$NZ$4&lt;=TODAY())*ISNUMBER($F$5:$NZ$5),$F$5:$NZ$5,"",0,-1),IF(ISNUMBER(HG10),MAX(0,HG10+N(HH8)-IF(OR(WEEKDAY(HH$4,2)&gt;5,COUNTIF(休日一覧!$A:$A,HH$4)&gt;0),0,N($E$5))),""))),"")</f>
        <v/>
      </c>
      <c r="HI10" s="59" t="str" cm="1">
        <f t="array" aca="1" ref="HI10" ca="1">IF(ISNUMBER(HI$4),IF(HI$4&lt;TODAY(),HI5,IF(HI$4=TODAY(),_xlfn.XLOOKUP(1,($F$4:$NZ$4&lt;=TODAY())*ISNUMBER($F$5:$NZ$5),$F$5:$NZ$5,"",0,-1),IF(ISNUMBER(HH10),MAX(0,HH10+N(HI8)-IF(OR(WEEKDAY(HI$4,2)&gt;5,COUNTIF(休日一覧!$A:$A,HI$4)&gt;0),0,N($E$5))),""))),"")</f>
        <v/>
      </c>
      <c r="HJ10" s="59" t="str" cm="1">
        <f t="array" aca="1" ref="HJ10" ca="1">IF(ISNUMBER(HJ$4),IF(HJ$4&lt;TODAY(),HJ5,IF(HJ$4=TODAY(),_xlfn.XLOOKUP(1,($F$4:$NZ$4&lt;=TODAY())*ISNUMBER($F$5:$NZ$5),$F$5:$NZ$5,"",0,-1),IF(ISNUMBER(HI10),MAX(0,HI10+N(HJ8)-IF(OR(WEEKDAY(HJ$4,2)&gt;5,COUNTIF(休日一覧!$A:$A,HJ$4)&gt;0),0,N($E$5))),""))),"")</f>
        <v/>
      </c>
      <c r="HK10" s="59" t="str" cm="1">
        <f t="array" aca="1" ref="HK10" ca="1">IF(ISNUMBER(HK$4),IF(HK$4&lt;TODAY(),HK5,IF(HK$4=TODAY(),_xlfn.XLOOKUP(1,($F$4:$NZ$4&lt;=TODAY())*ISNUMBER($F$5:$NZ$5),$F$5:$NZ$5,"",0,-1),IF(ISNUMBER(HJ10),MAX(0,HJ10+N(HK8)-IF(OR(WEEKDAY(HK$4,2)&gt;5,COUNTIF(休日一覧!$A:$A,HK$4)&gt;0),0,N($E$5))),""))),"")</f>
        <v/>
      </c>
      <c r="HL10" s="59" t="str" cm="1">
        <f t="array" aca="1" ref="HL10" ca="1">IF(ISNUMBER(HL$4),IF(HL$4&lt;TODAY(),HL5,IF(HL$4=TODAY(),_xlfn.XLOOKUP(1,($F$4:$NZ$4&lt;=TODAY())*ISNUMBER($F$5:$NZ$5),$F$5:$NZ$5,"",0,-1),IF(ISNUMBER(HK10),MAX(0,HK10+N(HL8)-IF(OR(WEEKDAY(HL$4,2)&gt;5,COUNTIF(休日一覧!$A:$A,HL$4)&gt;0),0,N($E$5))),""))),"")</f>
        <v/>
      </c>
      <c r="HM10" s="59" t="str" cm="1">
        <f t="array" aca="1" ref="HM10" ca="1">IF(ISNUMBER(HM$4),IF(HM$4&lt;TODAY(),HM5,IF(HM$4=TODAY(),_xlfn.XLOOKUP(1,($F$4:$NZ$4&lt;=TODAY())*ISNUMBER($F$5:$NZ$5),$F$5:$NZ$5,"",0,-1),IF(ISNUMBER(HL10),MAX(0,HL10+N(HM8)-IF(OR(WEEKDAY(HM$4,2)&gt;5,COUNTIF(休日一覧!$A:$A,HM$4)&gt;0),0,N($E$5))),""))),"")</f>
        <v/>
      </c>
      <c r="HN10" s="59" t="str" cm="1">
        <f t="array" aca="1" ref="HN10" ca="1">IF(ISNUMBER(HN$4),IF(HN$4&lt;TODAY(),HN5,IF(HN$4=TODAY(),_xlfn.XLOOKUP(1,($F$4:$NZ$4&lt;=TODAY())*ISNUMBER($F$5:$NZ$5),$F$5:$NZ$5,"",0,-1),IF(ISNUMBER(HM10),MAX(0,HM10+N(HN8)-IF(OR(WEEKDAY(HN$4,2)&gt;5,COUNTIF(休日一覧!$A:$A,HN$4)&gt;0),0,N($E$5))),""))),"")</f>
        <v/>
      </c>
      <c r="HO10" s="59" t="str" cm="1">
        <f t="array" aca="1" ref="HO10" ca="1">IF(ISNUMBER(HO$4),IF(HO$4&lt;TODAY(),HO5,IF(HO$4=TODAY(),_xlfn.XLOOKUP(1,($F$4:$NZ$4&lt;=TODAY())*ISNUMBER($F$5:$NZ$5),$F$5:$NZ$5,"",0,-1),IF(ISNUMBER(HN10),MAX(0,HN10+N(HO8)-IF(OR(WEEKDAY(HO$4,2)&gt;5,COUNTIF(休日一覧!$A:$A,HO$4)&gt;0),0,N($E$5))),""))),"")</f>
        <v/>
      </c>
      <c r="HP10" s="59" t="str" cm="1">
        <f t="array" aca="1" ref="HP10" ca="1">IF(ISNUMBER(HP$4),IF(HP$4&lt;TODAY(),HP5,IF(HP$4=TODAY(),_xlfn.XLOOKUP(1,($F$4:$NZ$4&lt;=TODAY())*ISNUMBER($F$5:$NZ$5),$F$5:$NZ$5,"",0,-1),IF(ISNUMBER(HO10),MAX(0,HO10+N(HP8)-IF(OR(WEEKDAY(HP$4,2)&gt;5,COUNTIF(休日一覧!$A:$A,HP$4)&gt;0),0,N($E$5))),""))),"")</f>
        <v/>
      </c>
      <c r="HQ10" s="59" t="str" cm="1">
        <f t="array" aca="1" ref="HQ10" ca="1">IF(ISNUMBER(HQ$4),IF(HQ$4&lt;TODAY(),HQ5,IF(HQ$4=TODAY(),_xlfn.XLOOKUP(1,($F$4:$NZ$4&lt;=TODAY())*ISNUMBER($F$5:$NZ$5),$F$5:$NZ$5,"",0,-1),IF(ISNUMBER(HP10),MAX(0,HP10+N(HQ8)-IF(OR(WEEKDAY(HQ$4,2)&gt;5,COUNTIF(休日一覧!$A:$A,HQ$4)&gt;0),0,N($E$5))),""))),"")</f>
        <v/>
      </c>
      <c r="HR10" s="59" t="str" cm="1">
        <f t="array" aca="1" ref="HR10" ca="1">IF(ISNUMBER(HR$4),IF(HR$4&lt;TODAY(),HR5,IF(HR$4=TODAY(),_xlfn.XLOOKUP(1,($F$4:$NZ$4&lt;=TODAY())*ISNUMBER($F$5:$NZ$5),$F$5:$NZ$5,"",0,-1),IF(ISNUMBER(HQ10),MAX(0,HQ10+N(HR8)-IF(OR(WEEKDAY(HR$4,2)&gt;5,COUNTIF(休日一覧!$A:$A,HR$4)&gt;0),0,N($E$5))),""))),"")</f>
        <v/>
      </c>
      <c r="HS10" s="59" t="str" cm="1">
        <f t="array" aca="1" ref="HS10" ca="1">IF(ISNUMBER(HS$4),IF(HS$4&lt;TODAY(),HS5,IF(HS$4=TODAY(),_xlfn.XLOOKUP(1,($F$4:$NZ$4&lt;=TODAY())*ISNUMBER($F$5:$NZ$5),$F$5:$NZ$5,"",0,-1),IF(ISNUMBER(HR10),MAX(0,HR10+N(HS8)-IF(OR(WEEKDAY(HS$4,2)&gt;5,COUNTIF(休日一覧!$A:$A,HS$4)&gt;0),0,N($E$5))),""))),"")</f>
        <v/>
      </c>
      <c r="HT10" s="59" t="str" cm="1">
        <f t="array" aca="1" ref="HT10" ca="1">IF(ISNUMBER(HT$4),IF(HT$4&lt;TODAY(),HT5,IF(HT$4=TODAY(),_xlfn.XLOOKUP(1,($F$4:$NZ$4&lt;=TODAY())*ISNUMBER($F$5:$NZ$5),$F$5:$NZ$5,"",0,-1),IF(ISNUMBER(HS10),MAX(0,HS10+N(HT8)-IF(OR(WEEKDAY(HT$4,2)&gt;5,COUNTIF(休日一覧!$A:$A,HT$4)&gt;0),0,N($E$5))),""))),"")</f>
        <v/>
      </c>
      <c r="HU10" s="59" t="str" cm="1">
        <f t="array" aca="1" ref="HU10" ca="1">IF(ISNUMBER(HU$4),IF(HU$4&lt;TODAY(),HU5,IF(HU$4=TODAY(),_xlfn.XLOOKUP(1,($F$4:$NZ$4&lt;=TODAY())*ISNUMBER($F$5:$NZ$5),$F$5:$NZ$5,"",0,-1),IF(ISNUMBER(HT10),MAX(0,HT10+N(HU8)-IF(OR(WEEKDAY(HU$4,2)&gt;5,COUNTIF(休日一覧!$A:$A,HU$4)&gt;0),0,N($E$5))),""))),"")</f>
        <v/>
      </c>
      <c r="HV10" s="59" t="str" cm="1">
        <f t="array" aca="1" ref="HV10" ca="1">IF(ISNUMBER(HV$4),IF(HV$4&lt;TODAY(),HV5,IF(HV$4=TODAY(),_xlfn.XLOOKUP(1,($F$4:$NZ$4&lt;=TODAY())*ISNUMBER($F$5:$NZ$5),$F$5:$NZ$5,"",0,-1),IF(ISNUMBER(HU10),MAX(0,HU10+N(HV8)-IF(OR(WEEKDAY(HV$4,2)&gt;5,COUNTIF(休日一覧!$A:$A,HV$4)&gt;0),0,N($E$5))),""))),"")</f>
        <v/>
      </c>
      <c r="HW10" s="59" t="str" cm="1">
        <f t="array" aca="1" ref="HW10" ca="1">IF(ISNUMBER(HW$4),IF(HW$4&lt;TODAY(),HW5,IF(HW$4=TODAY(),_xlfn.XLOOKUP(1,($F$4:$NZ$4&lt;=TODAY())*ISNUMBER($F$5:$NZ$5),$F$5:$NZ$5,"",0,-1),IF(ISNUMBER(HV10),MAX(0,HV10+N(HW8)-IF(OR(WEEKDAY(HW$4,2)&gt;5,COUNTIF(休日一覧!$A:$A,HW$4)&gt;0),0,N($E$5))),""))),"")</f>
        <v/>
      </c>
      <c r="HX10" s="59" t="str" cm="1">
        <f t="array" aca="1" ref="HX10" ca="1">IF(ISNUMBER(HX$4),IF(HX$4&lt;TODAY(),HX5,IF(HX$4=TODAY(),_xlfn.XLOOKUP(1,($F$4:$NZ$4&lt;=TODAY())*ISNUMBER($F$5:$NZ$5),$F$5:$NZ$5,"",0,-1),IF(ISNUMBER(HW10),MAX(0,HW10+N(HX8)-IF(OR(WEEKDAY(HX$4,2)&gt;5,COUNTIF(休日一覧!$A:$A,HX$4)&gt;0),0,N($E$5))),""))),"")</f>
        <v/>
      </c>
      <c r="HY10" s="59" t="str" cm="1">
        <f t="array" aca="1" ref="HY10" ca="1">IF(ISNUMBER(HY$4),IF(HY$4&lt;TODAY(),HY5,IF(HY$4=TODAY(),_xlfn.XLOOKUP(1,($F$4:$NZ$4&lt;=TODAY())*ISNUMBER($F$5:$NZ$5),$F$5:$NZ$5,"",0,-1),IF(ISNUMBER(HX10),MAX(0,HX10+N(HY8)-IF(OR(WEEKDAY(HY$4,2)&gt;5,COUNTIF(休日一覧!$A:$A,HY$4)&gt;0),0,N($E$5))),""))),"")</f>
        <v/>
      </c>
      <c r="HZ10" s="59" t="str" cm="1">
        <f t="array" aca="1" ref="HZ10" ca="1">IF(ISNUMBER(HZ$4),IF(HZ$4&lt;TODAY(),HZ5,IF(HZ$4=TODAY(),_xlfn.XLOOKUP(1,($F$4:$NZ$4&lt;=TODAY())*ISNUMBER($F$5:$NZ$5),$F$5:$NZ$5,"",0,-1),IF(ISNUMBER(HY10),MAX(0,HY10+N(HZ8)-IF(OR(WEEKDAY(HZ$4,2)&gt;5,COUNTIF(休日一覧!$A:$A,HZ$4)&gt;0),0,N($E$5))),""))),"")</f>
        <v/>
      </c>
      <c r="IA10" s="59" t="str" cm="1">
        <f t="array" aca="1" ref="IA10" ca="1">IF(ISNUMBER(IA$4),IF(IA$4&lt;TODAY(),IA5,IF(IA$4=TODAY(),_xlfn.XLOOKUP(1,($F$4:$NZ$4&lt;=TODAY())*ISNUMBER($F$5:$NZ$5),$F$5:$NZ$5,"",0,-1),IF(ISNUMBER(HZ10),MAX(0,HZ10+N(IA8)-IF(OR(WEEKDAY(IA$4,2)&gt;5,COUNTIF(休日一覧!$A:$A,IA$4)&gt;0),0,N($E$5))),""))),"")</f>
        <v/>
      </c>
      <c r="IB10" s="59" t="str" cm="1">
        <f t="array" aca="1" ref="IB10" ca="1">IF(ISNUMBER(IB$4),IF(IB$4&lt;TODAY(),IB5,IF(IB$4=TODAY(),_xlfn.XLOOKUP(1,($F$4:$NZ$4&lt;=TODAY())*ISNUMBER($F$5:$NZ$5),$F$5:$NZ$5,"",0,-1),IF(ISNUMBER(IA10),MAX(0,IA10+N(IB8)-IF(OR(WEEKDAY(IB$4,2)&gt;5,COUNTIF(休日一覧!$A:$A,IB$4)&gt;0),0,N($E$5))),""))),"")</f>
        <v/>
      </c>
      <c r="IC10" s="59" t="str" cm="1">
        <f t="array" aca="1" ref="IC10" ca="1">IF(ISNUMBER(IC$4),IF(IC$4&lt;TODAY(),IC5,IF(IC$4=TODAY(),_xlfn.XLOOKUP(1,($F$4:$NZ$4&lt;=TODAY())*ISNUMBER($F$5:$NZ$5),$F$5:$NZ$5,"",0,-1),IF(ISNUMBER(IB10),MAX(0,IB10+N(IC8)-IF(OR(WEEKDAY(IC$4,2)&gt;5,COUNTIF(休日一覧!$A:$A,IC$4)&gt;0),0,N($E$5))),""))),"")</f>
        <v/>
      </c>
      <c r="ID10" s="59" t="str" cm="1">
        <f t="array" aca="1" ref="ID10" ca="1">IF(ISNUMBER(ID$4),IF(ID$4&lt;TODAY(),ID5,IF(ID$4=TODAY(),_xlfn.XLOOKUP(1,($F$4:$NZ$4&lt;=TODAY())*ISNUMBER($F$5:$NZ$5),$F$5:$NZ$5,"",0,-1),IF(ISNUMBER(IC10),MAX(0,IC10+N(ID8)-IF(OR(WEEKDAY(ID$4,2)&gt;5,COUNTIF(休日一覧!$A:$A,ID$4)&gt;0),0,N($E$5))),""))),"")</f>
        <v/>
      </c>
      <c r="IE10" s="59" t="str" cm="1">
        <f t="array" aca="1" ref="IE10" ca="1">IF(ISNUMBER(IE$4),IF(IE$4&lt;TODAY(),IE5,IF(IE$4=TODAY(),_xlfn.XLOOKUP(1,($F$4:$NZ$4&lt;=TODAY())*ISNUMBER($F$5:$NZ$5),$F$5:$NZ$5,"",0,-1),IF(ISNUMBER(ID10),MAX(0,ID10+N(IE8)-IF(OR(WEEKDAY(IE$4,2)&gt;5,COUNTIF(休日一覧!$A:$A,IE$4)&gt;0),0,N($E$5))),""))),"")</f>
        <v/>
      </c>
      <c r="IF10" s="59" t="str" cm="1">
        <f t="array" aca="1" ref="IF10" ca="1">IF(ISNUMBER(IF$4),IF(IF$4&lt;TODAY(),IF5,IF(IF$4=TODAY(),_xlfn.XLOOKUP(1,($F$4:$NZ$4&lt;=TODAY())*ISNUMBER($F$5:$NZ$5),$F$5:$NZ$5,"",0,-1),IF(ISNUMBER(IE10),MAX(0,IE10+N(IF8)-IF(OR(WEEKDAY(IF$4,2)&gt;5,COUNTIF(休日一覧!$A:$A,IF$4)&gt;0),0,N($E$5))),""))),"")</f>
        <v/>
      </c>
      <c r="IG10" s="59" t="str" cm="1">
        <f t="array" aca="1" ref="IG10" ca="1">IF(ISNUMBER(IG$4),IF(IG$4&lt;TODAY(),IG5,IF(IG$4=TODAY(),_xlfn.XLOOKUP(1,($F$4:$NZ$4&lt;=TODAY())*ISNUMBER($F$5:$NZ$5),$F$5:$NZ$5,"",0,-1),IF(ISNUMBER(IF10),MAX(0,IF10+N(IG8)-IF(OR(WEEKDAY(IG$4,2)&gt;5,COUNTIF(休日一覧!$A:$A,IG$4)&gt;0),0,N($E$5))),""))),"")</f>
        <v/>
      </c>
      <c r="IH10" s="59" t="str" cm="1">
        <f t="array" aca="1" ref="IH10" ca="1">IF(ISNUMBER(IH$4),IF(IH$4&lt;TODAY(),IH5,IF(IH$4=TODAY(),_xlfn.XLOOKUP(1,($F$4:$NZ$4&lt;=TODAY())*ISNUMBER($F$5:$NZ$5),$F$5:$NZ$5,"",0,-1),IF(ISNUMBER(IG10),MAX(0,IG10+N(IH8)-IF(OR(WEEKDAY(IH$4,2)&gt;5,COUNTIF(休日一覧!$A:$A,IH$4)&gt;0),0,N($E$5))),""))),"")</f>
        <v/>
      </c>
      <c r="II10" s="59" t="str" cm="1">
        <f t="array" aca="1" ref="II10" ca="1">IF(ISNUMBER(II$4),IF(II$4&lt;TODAY(),II5,IF(II$4=TODAY(),_xlfn.XLOOKUP(1,($F$4:$NZ$4&lt;=TODAY())*ISNUMBER($F$5:$NZ$5),$F$5:$NZ$5,"",0,-1),IF(ISNUMBER(IH10),MAX(0,IH10+N(II8)-IF(OR(WEEKDAY(II$4,2)&gt;5,COUNTIF(休日一覧!$A:$A,II$4)&gt;0),0,N($E$5))),""))),"")</f>
        <v/>
      </c>
      <c r="IJ10" s="59" t="str" cm="1">
        <f t="array" aca="1" ref="IJ10" ca="1">IF(ISNUMBER(IJ$4),IF(IJ$4&lt;TODAY(),IJ5,IF(IJ$4=TODAY(),_xlfn.XLOOKUP(1,($F$4:$NZ$4&lt;=TODAY())*ISNUMBER($F$5:$NZ$5),$F$5:$NZ$5,"",0,-1),IF(ISNUMBER(II10),MAX(0,II10+N(IJ8)-IF(OR(WEEKDAY(IJ$4,2)&gt;5,COUNTIF(休日一覧!$A:$A,IJ$4)&gt;0),0,N($E$5))),""))),"")</f>
        <v/>
      </c>
      <c r="IK10" s="59" t="str" cm="1">
        <f t="array" aca="1" ref="IK10" ca="1">IF(ISNUMBER(IK$4),IF(IK$4&lt;TODAY(),IK5,IF(IK$4=TODAY(),_xlfn.XLOOKUP(1,($F$4:$NZ$4&lt;=TODAY())*ISNUMBER($F$5:$NZ$5),$F$5:$NZ$5,"",0,-1),IF(ISNUMBER(IJ10),MAX(0,IJ10+N(IK8)-IF(OR(WEEKDAY(IK$4,2)&gt;5,COUNTIF(休日一覧!$A:$A,IK$4)&gt;0),0,N($E$5))),""))),"")</f>
        <v/>
      </c>
      <c r="IL10" s="59" t="str" cm="1">
        <f t="array" aca="1" ref="IL10" ca="1">IF(ISNUMBER(IL$4),IF(IL$4&lt;TODAY(),IL5,IF(IL$4=TODAY(),_xlfn.XLOOKUP(1,($F$4:$NZ$4&lt;=TODAY())*ISNUMBER($F$5:$NZ$5),$F$5:$NZ$5,"",0,-1),IF(ISNUMBER(IK10),MAX(0,IK10+N(IL8)-IF(OR(WEEKDAY(IL$4,2)&gt;5,COUNTIF(休日一覧!$A:$A,IL$4)&gt;0),0,N($E$5))),""))),"")</f>
        <v/>
      </c>
      <c r="IM10" s="59" t="str" cm="1">
        <f t="array" aca="1" ref="IM10" ca="1">IF(ISNUMBER(IM$4),IF(IM$4&lt;TODAY(),IM5,IF(IM$4=TODAY(),_xlfn.XLOOKUP(1,($F$4:$NZ$4&lt;=TODAY())*ISNUMBER($F$5:$NZ$5),$F$5:$NZ$5,"",0,-1),IF(ISNUMBER(IL10),MAX(0,IL10+N(IM8)-IF(OR(WEEKDAY(IM$4,2)&gt;5,COUNTIF(休日一覧!$A:$A,IM$4)&gt;0),0,N($E$5))),""))),"")</f>
        <v/>
      </c>
      <c r="IN10" s="59" t="str" cm="1">
        <f t="array" aca="1" ref="IN10" ca="1">IF(ISNUMBER(IN$4),IF(IN$4&lt;TODAY(),IN5,IF(IN$4=TODAY(),_xlfn.XLOOKUP(1,($F$4:$NZ$4&lt;=TODAY())*ISNUMBER($F$5:$NZ$5),$F$5:$NZ$5,"",0,-1),IF(ISNUMBER(IM10),MAX(0,IM10+N(IN8)-IF(OR(WEEKDAY(IN$4,2)&gt;5,COUNTIF(休日一覧!$A:$A,IN$4)&gt;0),0,N($E$5))),""))),"")</f>
        <v/>
      </c>
      <c r="IO10" s="59" t="str" cm="1">
        <f t="array" aca="1" ref="IO10" ca="1">IF(ISNUMBER(IO$4),IF(IO$4&lt;TODAY(),IO5,IF(IO$4=TODAY(),_xlfn.XLOOKUP(1,($F$4:$NZ$4&lt;=TODAY())*ISNUMBER($F$5:$NZ$5),$F$5:$NZ$5,"",0,-1),IF(ISNUMBER(IN10),MAX(0,IN10+N(IO8)-IF(OR(WEEKDAY(IO$4,2)&gt;5,COUNTIF(休日一覧!$A:$A,IO$4)&gt;0),0,N($E$5))),""))),"")</f>
        <v/>
      </c>
      <c r="IP10" s="59" t="str" cm="1">
        <f t="array" aca="1" ref="IP10" ca="1">IF(ISNUMBER(IP$4),IF(IP$4&lt;TODAY(),IP5,IF(IP$4=TODAY(),_xlfn.XLOOKUP(1,($F$4:$NZ$4&lt;=TODAY())*ISNUMBER($F$5:$NZ$5),$F$5:$NZ$5,"",0,-1),IF(ISNUMBER(IO10),MAX(0,IO10+N(IP8)-IF(OR(WEEKDAY(IP$4,2)&gt;5,COUNTIF(休日一覧!$A:$A,IP$4)&gt;0),0,N($E$5))),""))),"")</f>
        <v/>
      </c>
      <c r="IQ10" s="59" t="str" cm="1">
        <f t="array" aca="1" ref="IQ10" ca="1">IF(ISNUMBER(IQ$4),IF(IQ$4&lt;TODAY(),IQ5,IF(IQ$4=TODAY(),_xlfn.XLOOKUP(1,($F$4:$NZ$4&lt;=TODAY())*ISNUMBER($F$5:$NZ$5),$F$5:$NZ$5,"",0,-1),IF(ISNUMBER(IP10),MAX(0,IP10+N(IQ8)-IF(OR(WEEKDAY(IQ$4,2)&gt;5,COUNTIF(休日一覧!$A:$A,IQ$4)&gt;0),0,N($E$5))),""))),"")</f>
        <v/>
      </c>
      <c r="IR10" s="59" t="str" cm="1">
        <f t="array" aca="1" ref="IR10" ca="1">IF(ISNUMBER(IR$4),IF(IR$4&lt;TODAY(),IR5,IF(IR$4=TODAY(),_xlfn.XLOOKUP(1,($F$4:$NZ$4&lt;=TODAY())*ISNUMBER($F$5:$NZ$5),$F$5:$NZ$5,"",0,-1),IF(ISNUMBER(IQ10),MAX(0,IQ10+N(IR8)-IF(OR(WEEKDAY(IR$4,2)&gt;5,COUNTIF(休日一覧!$A:$A,IR$4)&gt;0),0,N($E$5))),""))),"")</f>
        <v/>
      </c>
      <c r="IS10" s="59" t="str" cm="1">
        <f t="array" aca="1" ref="IS10" ca="1">IF(ISNUMBER(IS$4),IF(IS$4&lt;TODAY(),IS5,IF(IS$4=TODAY(),_xlfn.XLOOKUP(1,($F$4:$NZ$4&lt;=TODAY())*ISNUMBER($F$5:$NZ$5),$F$5:$NZ$5,"",0,-1),IF(ISNUMBER(IR10),MAX(0,IR10+N(IS8)-IF(OR(WEEKDAY(IS$4,2)&gt;5,COUNTIF(休日一覧!$A:$A,IS$4)&gt;0),0,N($E$5))),""))),"")</f>
        <v/>
      </c>
      <c r="IT10" s="59" t="str" cm="1">
        <f t="array" aca="1" ref="IT10" ca="1">IF(ISNUMBER(IT$4),IF(IT$4&lt;TODAY(),IT5,IF(IT$4=TODAY(),_xlfn.XLOOKUP(1,($F$4:$NZ$4&lt;=TODAY())*ISNUMBER($F$5:$NZ$5),$F$5:$NZ$5,"",0,-1),IF(ISNUMBER(IS10),MAX(0,IS10+N(IT8)-IF(OR(WEEKDAY(IT$4,2)&gt;5,COUNTIF(休日一覧!$A:$A,IT$4)&gt;0),0,N($E$5))),""))),"")</f>
        <v/>
      </c>
      <c r="IU10" s="59" t="str" cm="1">
        <f t="array" aca="1" ref="IU10" ca="1">IF(ISNUMBER(IU$4),IF(IU$4&lt;TODAY(),IU5,IF(IU$4=TODAY(),_xlfn.XLOOKUP(1,($F$4:$NZ$4&lt;=TODAY())*ISNUMBER($F$5:$NZ$5),$F$5:$NZ$5,"",0,-1),IF(ISNUMBER(IT10),MAX(0,IT10+N(IU8)-IF(OR(WEEKDAY(IU$4,2)&gt;5,COUNTIF(休日一覧!$A:$A,IU$4)&gt;0),0,N($E$5))),""))),"")</f>
        <v/>
      </c>
      <c r="IV10" s="59" t="str" cm="1">
        <f t="array" aca="1" ref="IV10" ca="1">IF(ISNUMBER(IV$4),IF(IV$4&lt;TODAY(),IV5,IF(IV$4=TODAY(),_xlfn.XLOOKUP(1,($F$4:$NZ$4&lt;=TODAY())*ISNUMBER($F$5:$NZ$5),$F$5:$NZ$5,"",0,-1),IF(ISNUMBER(IU10),MAX(0,IU10+N(IV8)-IF(OR(WEEKDAY(IV$4,2)&gt;5,COUNTIF(休日一覧!$A:$A,IV$4)&gt;0),0,N($E$5))),""))),"")</f>
        <v/>
      </c>
      <c r="IW10" s="59" t="str" cm="1">
        <f t="array" aca="1" ref="IW10" ca="1">IF(ISNUMBER(IW$4),IF(IW$4&lt;TODAY(),IW5,IF(IW$4=TODAY(),_xlfn.XLOOKUP(1,($F$4:$NZ$4&lt;=TODAY())*ISNUMBER($F$5:$NZ$5),$F$5:$NZ$5,"",0,-1),IF(ISNUMBER(IV10),MAX(0,IV10+N(IW8)-IF(OR(WEEKDAY(IW$4,2)&gt;5,COUNTIF(休日一覧!$A:$A,IW$4)&gt;0),0,N($E$5))),""))),"")</f>
        <v/>
      </c>
      <c r="IX10" s="59" t="str" cm="1">
        <f t="array" aca="1" ref="IX10" ca="1">IF(ISNUMBER(IX$4),IF(IX$4&lt;TODAY(),IX5,IF(IX$4=TODAY(),_xlfn.XLOOKUP(1,($F$4:$NZ$4&lt;=TODAY())*ISNUMBER($F$5:$NZ$5),$F$5:$NZ$5,"",0,-1),IF(ISNUMBER(IW10),MAX(0,IW10+N(IX8)-IF(OR(WEEKDAY(IX$4,2)&gt;5,COUNTIF(休日一覧!$A:$A,IX$4)&gt;0),0,N($E$5))),""))),"")</f>
        <v/>
      </c>
      <c r="IY10" s="59" t="str" cm="1">
        <f t="array" aca="1" ref="IY10" ca="1">IF(ISNUMBER(IY$4),IF(IY$4&lt;TODAY(),IY5,IF(IY$4=TODAY(),_xlfn.XLOOKUP(1,($F$4:$NZ$4&lt;=TODAY())*ISNUMBER($F$5:$NZ$5),$F$5:$NZ$5,"",0,-1),IF(ISNUMBER(IX10),MAX(0,IX10+N(IY8)-IF(OR(WEEKDAY(IY$4,2)&gt;5,COUNTIF(休日一覧!$A:$A,IY$4)&gt;0),0,N($E$5))),""))),"")</f>
        <v/>
      </c>
      <c r="IZ10" s="59" t="str" cm="1">
        <f t="array" aca="1" ref="IZ10" ca="1">IF(ISNUMBER(IZ$4),IF(IZ$4&lt;TODAY(),IZ5,IF(IZ$4=TODAY(),_xlfn.XLOOKUP(1,($F$4:$NZ$4&lt;=TODAY())*ISNUMBER($F$5:$NZ$5),$F$5:$NZ$5,"",0,-1),IF(ISNUMBER(IY10),MAX(0,IY10+N(IZ8)-IF(OR(WEEKDAY(IZ$4,2)&gt;5,COUNTIF(休日一覧!$A:$A,IZ$4)&gt;0),0,N($E$5))),""))),"")</f>
        <v/>
      </c>
      <c r="JA10" s="59" t="str" cm="1">
        <f t="array" aca="1" ref="JA10" ca="1">IF(ISNUMBER(JA$4),IF(JA$4&lt;TODAY(),JA5,IF(JA$4=TODAY(),_xlfn.XLOOKUP(1,($F$4:$NZ$4&lt;=TODAY())*ISNUMBER($F$5:$NZ$5),$F$5:$NZ$5,"",0,-1),IF(ISNUMBER(IZ10),MAX(0,IZ10+N(JA8)-IF(OR(WEEKDAY(JA$4,2)&gt;5,COUNTIF(休日一覧!$A:$A,JA$4)&gt;0),0,N($E$5))),""))),"")</f>
        <v/>
      </c>
      <c r="JB10" s="59" t="str" cm="1">
        <f t="array" aca="1" ref="JB10" ca="1">IF(ISNUMBER(JB$4),IF(JB$4&lt;TODAY(),JB5,IF(JB$4=TODAY(),_xlfn.XLOOKUP(1,($F$4:$NZ$4&lt;=TODAY())*ISNUMBER($F$5:$NZ$5),$F$5:$NZ$5,"",0,-1),IF(ISNUMBER(JA10),MAX(0,JA10+N(JB8)-IF(OR(WEEKDAY(JB$4,2)&gt;5,COUNTIF(休日一覧!$A:$A,JB$4)&gt;0),0,N($E$5))),""))),"")</f>
        <v/>
      </c>
      <c r="JC10" s="59" t="str" cm="1">
        <f t="array" aca="1" ref="JC10" ca="1">IF(ISNUMBER(JC$4),IF(JC$4&lt;TODAY(),JC5,IF(JC$4=TODAY(),_xlfn.XLOOKUP(1,($F$4:$NZ$4&lt;=TODAY())*ISNUMBER($F$5:$NZ$5),$F$5:$NZ$5,"",0,-1),IF(ISNUMBER(JB10),MAX(0,JB10+N(JC8)-IF(OR(WEEKDAY(JC$4,2)&gt;5,COUNTIF(休日一覧!$A:$A,JC$4)&gt;0),0,N($E$5))),""))),"")</f>
        <v/>
      </c>
      <c r="JD10" s="59" t="str" cm="1">
        <f t="array" aca="1" ref="JD10" ca="1">IF(ISNUMBER(JD$4),IF(JD$4&lt;TODAY(),JD5,IF(JD$4=TODAY(),_xlfn.XLOOKUP(1,($F$4:$NZ$4&lt;=TODAY())*ISNUMBER($F$5:$NZ$5),$F$5:$NZ$5,"",0,-1),IF(ISNUMBER(JC10),MAX(0,JC10+N(JD8)-IF(OR(WEEKDAY(JD$4,2)&gt;5,COUNTIF(休日一覧!$A:$A,JD$4)&gt;0),0,N($E$5))),""))),"")</f>
        <v/>
      </c>
      <c r="JE10" s="59" t="str" cm="1">
        <f t="array" aca="1" ref="JE10" ca="1">IF(ISNUMBER(JE$4),IF(JE$4&lt;TODAY(),JE5,IF(JE$4=TODAY(),_xlfn.XLOOKUP(1,($F$4:$NZ$4&lt;=TODAY())*ISNUMBER($F$5:$NZ$5),$F$5:$NZ$5,"",0,-1),IF(ISNUMBER(JD10),MAX(0,JD10+N(JE8)-IF(OR(WEEKDAY(JE$4,2)&gt;5,COUNTIF(休日一覧!$A:$A,JE$4)&gt;0),0,N($E$5))),""))),"")</f>
        <v/>
      </c>
      <c r="JF10" s="59" t="str" cm="1">
        <f t="array" aca="1" ref="JF10" ca="1">IF(ISNUMBER(JF$4),IF(JF$4&lt;TODAY(),JF5,IF(JF$4=TODAY(),_xlfn.XLOOKUP(1,($F$4:$NZ$4&lt;=TODAY())*ISNUMBER($F$5:$NZ$5),$F$5:$NZ$5,"",0,-1),IF(ISNUMBER(JE10),MAX(0,JE10+N(JF8)-IF(OR(WEEKDAY(JF$4,2)&gt;5,COUNTIF(休日一覧!$A:$A,JF$4)&gt;0),0,N($E$5))),""))),"")</f>
        <v/>
      </c>
      <c r="JG10" s="59" t="str" cm="1">
        <f t="array" aca="1" ref="JG10" ca="1">IF(ISNUMBER(JG$4),IF(JG$4&lt;TODAY(),JG5,IF(JG$4=TODAY(),_xlfn.XLOOKUP(1,($F$4:$NZ$4&lt;=TODAY())*ISNUMBER($F$5:$NZ$5),$F$5:$NZ$5,"",0,-1),IF(ISNUMBER(JF10),MAX(0,JF10+N(JG8)-IF(OR(WEEKDAY(JG$4,2)&gt;5,COUNTIF(休日一覧!$A:$A,JG$4)&gt;0),0,N($E$5))),""))),"")</f>
        <v/>
      </c>
      <c r="JH10" s="59" t="str" cm="1">
        <f t="array" aca="1" ref="JH10" ca="1">IF(ISNUMBER(JH$4),IF(JH$4&lt;TODAY(),JH5,IF(JH$4=TODAY(),_xlfn.XLOOKUP(1,($F$4:$NZ$4&lt;=TODAY())*ISNUMBER($F$5:$NZ$5),$F$5:$NZ$5,"",0,-1),IF(ISNUMBER(JG10),MAX(0,JG10+N(JH8)-IF(OR(WEEKDAY(JH$4,2)&gt;5,COUNTIF(休日一覧!$A:$A,JH$4)&gt;0),0,N($E$5))),""))),"")</f>
        <v/>
      </c>
      <c r="JI10" s="59" t="str" cm="1">
        <f t="array" aca="1" ref="JI10" ca="1">IF(ISNUMBER(JI$4),IF(JI$4&lt;TODAY(),JI5,IF(JI$4=TODAY(),_xlfn.XLOOKUP(1,($F$4:$NZ$4&lt;=TODAY())*ISNUMBER($F$5:$NZ$5),$F$5:$NZ$5,"",0,-1),IF(ISNUMBER(JH10),MAX(0,JH10+N(JI8)-IF(OR(WEEKDAY(JI$4,2)&gt;5,COUNTIF(休日一覧!$A:$A,JI$4)&gt;0),0,N($E$5))),""))),"")</f>
        <v/>
      </c>
      <c r="JJ10" s="59" t="str" cm="1">
        <f t="array" aca="1" ref="JJ10" ca="1">IF(ISNUMBER(JJ$4),IF(JJ$4&lt;TODAY(),JJ5,IF(JJ$4=TODAY(),_xlfn.XLOOKUP(1,($F$4:$NZ$4&lt;=TODAY())*ISNUMBER($F$5:$NZ$5),$F$5:$NZ$5,"",0,-1),IF(ISNUMBER(JI10),MAX(0,JI10+N(JJ8)-IF(OR(WEEKDAY(JJ$4,2)&gt;5,COUNTIF(休日一覧!$A:$A,JJ$4)&gt;0),0,N($E$5))),""))),"")</f>
        <v/>
      </c>
      <c r="JK10" s="59" t="str" cm="1">
        <f t="array" aca="1" ref="JK10" ca="1">IF(ISNUMBER(JK$4),IF(JK$4&lt;TODAY(),JK5,IF(JK$4=TODAY(),_xlfn.XLOOKUP(1,($F$4:$NZ$4&lt;=TODAY())*ISNUMBER($F$5:$NZ$5),$F$5:$NZ$5,"",0,-1),IF(ISNUMBER(JJ10),MAX(0,JJ10+N(JK8)-IF(OR(WEEKDAY(JK$4,2)&gt;5,COUNTIF(休日一覧!$A:$A,JK$4)&gt;0),0,N($E$5))),""))),"")</f>
        <v/>
      </c>
      <c r="JL10" s="59" t="str" cm="1">
        <f t="array" aca="1" ref="JL10" ca="1">IF(ISNUMBER(JL$4),IF(JL$4&lt;TODAY(),JL5,IF(JL$4=TODAY(),_xlfn.XLOOKUP(1,($F$4:$NZ$4&lt;=TODAY())*ISNUMBER($F$5:$NZ$5),$F$5:$NZ$5,"",0,-1),IF(ISNUMBER(JK10),MAX(0,JK10+N(JL8)-IF(OR(WEEKDAY(JL$4,2)&gt;5,COUNTIF(休日一覧!$A:$A,JL$4)&gt;0),0,N($E$5))),""))),"")</f>
        <v/>
      </c>
      <c r="JM10" s="59" t="str" cm="1">
        <f t="array" aca="1" ref="JM10" ca="1">IF(ISNUMBER(JM$4),IF(JM$4&lt;TODAY(),JM5,IF(JM$4=TODAY(),_xlfn.XLOOKUP(1,($F$4:$NZ$4&lt;=TODAY())*ISNUMBER($F$5:$NZ$5),$F$5:$NZ$5,"",0,-1),IF(ISNUMBER(JL10),MAX(0,JL10+N(JM8)-IF(OR(WEEKDAY(JM$4,2)&gt;5,COUNTIF(休日一覧!$A:$A,JM$4)&gt;0),0,N($E$5))),""))),"")</f>
        <v/>
      </c>
      <c r="JN10" s="59" t="str" cm="1">
        <f t="array" aca="1" ref="JN10" ca="1">IF(ISNUMBER(JN$4),IF(JN$4&lt;TODAY(),JN5,IF(JN$4=TODAY(),_xlfn.XLOOKUP(1,($F$4:$NZ$4&lt;=TODAY())*ISNUMBER($F$5:$NZ$5),$F$5:$NZ$5,"",0,-1),IF(ISNUMBER(JM10),MAX(0,JM10+N(JN8)-IF(OR(WEEKDAY(JN$4,2)&gt;5,COUNTIF(休日一覧!$A:$A,JN$4)&gt;0),0,N($E$5))),""))),"")</f>
        <v/>
      </c>
      <c r="JO10" s="59" t="str" cm="1">
        <f t="array" aca="1" ref="JO10" ca="1">IF(ISNUMBER(JO$4),IF(JO$4&lt;TODAY(),JO5,IF(JO$4=TODAY(),_xlfn.XLOOKUP(1,($F$4:$NZ$4&lt;=TODAY())*ISNUMBER($F$5:$NZ$5),$F$5:$NZ$5,"",0,-1),IF(ISNUMBER(JN10),MAX(0,JN10+N(JO8)-IF(OR(WEEKDAY(JO$4,2)&gt;5,COUNTIF(休日一覧!$A:$A,JO$4)&gt;0),0,N($E$5))),""))),"")</f>
        <v/>
      </c>
      <c r="JP10" s="59" t="str" cm="1">
        <f t="array" aca="1" ref="JP10" ca="1">IF(ISNUMBER(JP$4),IF(JP$4&lt;TODAY(),JP5,IF(JP$4=TODAY(),_xlfn.XLOOKUP(1,($F$4:$NZ$4&lt;=TODAY())*ISNUMBER($F$5:$NZ$5),$F$5:$NZ$5,"",0,-1),IF(ISNUMBER(JO10),MAX(0,JO10+N(JP8)-IF(OR(WEEKDAY(JP$4,2)&gt;5,COUNTIF(休日一覧!$A:$A,JP$4)&gt;0),0,N($E$5))),""))),"")</f>
        <v/>
      </c>
      <c r="JQ10" s="59" t="str" cm="1">
        <f t="array" aca="1" ref="JQ10" ca="1">IF(ISNUMBER(JQ$4),IF(JQ$4&lt;TODAY(),JQ5,IF(JQ$4=TODAY(),_xlfn.XLOOKUP(1,($F$4:$NZ$4&lt;=TODAY())*ISNUMBER($F$5:$NZ$5),$F$5:$NZ$5,"",0,-1),IF(ISNUMBER(JP10),MAX(0,JP10+N(JQ8)-IF(OR(WEEKDAY(JQ$4,2)&gt;5,COUNTIF(休日一覧!$A:$A,JQ$4)&gt;0),0,N($E$5))),""))),"")</f>
        <v/>
      </c>
      <c r="JR10" s="59" t="str" cm="1">
        <f t="array" aca="1" ref="JR10" ca="1">IF(ISNUMBER(JR$4),IF(JR$4&lt;TODAY(),JR5,IF(JR$4=TODAY(),_xlfn.XLOOKUP(1,($F$4:$NZ$4&lt;=TODAY())*ISNUMBER($F$5:$NZ$5),$F$5:$NZ$5,"",0,-1),IF(ISNUMBER(JQ10),MAX(0,JQ10+N(JR8)-IF(OR(WEEKDAY(JR$4,2)&gt;5,COUNTIF(休日一覧!$A:$A,JR$4)&gt;0),0,N($E$5))),""))),"")</f>
        <v/>
      </c>
      <c r="JS10" s="59" t="str" cm="1">
        <f t="array" aca="1" ref="JS10" ca="1">IF(ISNUMBER(JS$4),IF(JS$4&lt;TODAY(),JS5,IF(JS$4=TODAY(),_xlfn.XLOOKUP(1,($F$4:$NZ$4&lt;=TODAY())*ISNUMBER($F$5:$NZ$5),$F$5:$NZ$5,"",0,-1),IF(ISNUMBER(JR10),MAX(0,JR10+N(JS8)-IF(OR(WEEKDAY(JS$4,2)&gt;5,COUNTIF(休日一覧!$A:$A,JS$4)&gt;0),0,N($E$5))),""))),"")</f>
        <v/>
      </c>
      <c r="JT10" s="59" t="str" cm="1">
        <f t="array" aca="1" ref="JT10" ca="1">IF(ISNUMBER(JT$4),IF(JT$4&lt;TODAY(),JT5,IF(JT$4=TODAY(),_xlfn.XLOOKUP(1,($F$4:$NZ$4&lt;=TODAY())*ISNUMBER($F$5:$NZ$5),$F$5:$NZ$5,"",0,-1),IF(ISNUMBER(JS10),MAX(0,JS10+N(JT8)-IF(OR(WEEKDAY(JT$4,2)&gt;5,COUNTIF(休日一覧!$A:$A,JT$4)&gt;0),0,N($E$5))),""))),"")</f>
        <v/>
      </c>
      <c r="JU10" s="59" t="str" cm="1">
        <f t="array" aca="1" ref="JU10" ca="1">IF(ISNUMBER(JU$4),IF(JU$4&lt;TODAY(),JU5,IF(JU$4=TODAY(),_xlfn.XLOOKUP(1,($F$4:$NZ$4&lt;=TODAY())*ISNUMBER($F$5:$NZ$5),$F$5:$NZ$5,"",0,-1),IF(ISNUMBER(JT10),MAX(0,JT10+N(JU8)-IF(OR(WEEKDAY(JU$4,2)&gt;5,COUNTIF(休日一覧!$A:$A,JU$4)&gt;0),0,N($E$5))),""))),"")</f>
        <v/>
      </c>
      <c r="JV10" s="59" t="str" cm="1">
        <f t="array" aca="1" ref="JV10" ca="1">IF(ISNUMBER(JV$4),IF(JV$4&lt;TODAY(),JV5,IF(JV$4=TODAY(),_xlfn.XLOOKUP(1,($F$4:$NZ$4&lt;=TODAY())*ISNUMBER($F$5:$NZ$5),$F$5:$NZ$5,"",0,-1),IF(ISNUMBER(JU10),MAX(0,JU10+N(JV8)-IF(OR(WEEKDAY(JV$4,2)&gt;5,COUNTIF(休日一覧!$A:$A,JV$4)&gt;0),0,N($E$5))),""))),"")</f>
        <v/>
      </c>
      <c r="JW10" s="59" t="str" cm="1">
        <f t="array" aca="1" ref="JW10" ca="1">IF(ISNUMBER(JW$4),IF(JW$4&lt;TODAY(),JW5,IF(JW$4=TODAY(),_xlfn.XLOOKUP(1,($F$4:$NZ$4&lt;=TODAY())*ISNUMBER($F$5:$NZ$5),$F$5:$NZ$5,"",0,-1),IF(ISNUMBER(JV10),MAX(0,JV10+N(JW8)-IF(OR(WEEKDAY(JW$4,2)&gt;5,COUNTIF(休日一覧!$A:$A,JW$4)&gt;0),0,N($E$5))),""))),"")</f>
        <v/>
      </c>
      <c r="JX10" s="59" t="str" cm="1">
        <f t="array" aca="1" ref="JX10" ca="1">IF(ISNUMBER(JX$4),IF(JX$4&lt;TODAY(),JX5,IF(JX$4=TODAY(),_xlfn.XLOOKUP(1,($F$4:$NZ$4&lt;=TODAY())*ISNUMBER($F$5:$NZ$5),$F$5:$NZ$5,"",0,-1),IF(ISNUMBER(JW10),MAX(0,JW10+N(JX8)-IF(OR(WEEKDAY(JX$4,2)&gt;5,COUNTIF(休日一覧!$A:$A,JX$4)&gt;0),0,N($E$5))),""))),"")</f>
        <v/>
      </c>
      <c r="JY10" s="59" t="str" cm="1">
        <f t="array" aca="1" ref="JY10" ca="1">IF(ISNUMBER(JY$4),IF(JY$4&lt;TODAY(),JY5,IF(JY$4=TODAY(),_xlfn.XLOOKUP(1,($F$4:$NZ$4&lt;=TODAY())*ISNUMBER($F$5:$NZ$5),$F$5:$NZ$5,"",0,-1),IF(ISNUMBER(JX10),MAX(0,JX10+N(JY8)-IF(OR(WEEKDAY(JY$4,2)&gt;5,COUNTIF(休日一覧!$A:$A,JY$4)&gt;0),0,N($E$5))),""))),"")</f>
        <v/>
      </c>
      <c r="JZ10" s="59" t="str" cm="1">
        <f t="array" aca="1" ref="JZ10" ca="1">IF(ISNUMBER(JZ$4),IF(JZ$4&lt;TODAY(),JZ5,IF(JZ$4=TODAY(),_xlfn.XLOOKUP(1,($F$4:$NZ$4&lt;=TODAY())*ISNUMBER($F$5:$NZ$5),$F$5:$NZ$5,"",0,-1),IF(ISNUMBER(JY10),MAX(0,JY10+N(JZ8)-IF(OR(WEEKDAY(JZ$4,2)&gt;5,COUNTIF(休日一覧!$A:$A,JZ$4)&gt;0),0,N($E$5))),""))),"")</f>
        <v/>
      </c>
      <c r="KA10" s="59" t="str" cm="1">
        <f t="array" aca="1" ref="KA10" ca="1">IF(ISNUMBER(KA$4),IF(KA$4&lt;TODAY(),KA5,IF(KA$4=TODAY(),_xlfn.XLOOKUP(1,($F$4:$NZ$4&lt;=TODAY())*ISNUMBER($F$5:$NZ$5),$F$5:$NZ$5,"",0,-1),IF(ISNUMBER(JZ10),MAX(0,JZ10+N(KA8)-IF(OR(WEEKDAY(KA$4,2)&gt;5,COUNTIF(休日一覧!$A:$A,KA$4)&gt;0),0,N($E$5))),""))),"")</f>
        <v/>
      </c>
      <c r="KB10" s="59" t="str" cm="1">
        <f t="array" aca="1" ref="KB10" ca="1">IF(ISNUMBER(KB$4),IF(KB$4&lt;TODAY(),KB5,IF(KB$4=TODAY(),_xlfn.XLOOKUP(1,($F$4:$NZ$4&lt;=TODAY())*ISNUMBER($F$5:$NZ$5),$F$5:$NZ$5,"",0,-1),IF(ISNUMBER(KA10),MAX(0,KA10+N(KB8)-IF(OR(WEEKDAY(KB$4,2)&gt;5,COUNTIF(休日一覧!$A:$A,KB$4)&gt;0),0,N($E$5))),""))),"")</f>
        <v/>
      </c>
      <c r="KC10" s="59" t="str" cm="1">
        <f t="array" aca="1" ref="KC10" ca="1">IF(ISNUMBER(KC$4),IF(KC$4&lt;TODAY(),KC5,IF(KC$4=TODAY(),_xlfn.XLOOKUP(1,($F$4:$NZ$4&lt;=TODAY())*ISNUMBER($F$5:$NZ$5),$F$5:$NZ$5,"",0,-1),IF(ISNUMBER(KB10),MAX(0,KB10+N(KC8)-IF(OR(WEEKDAY(KC$4,2)&gt;5,COUNTIF(休日一覧!$A:$A,KC$4)&gt;0),0,N($E$5))),""))),"")</f>
        <v/>
      </c>
      <c r="KD10" s="59" t="str" cm="1">
        <f t="array" aca="1" ref="KD10" ca="1">IF(ISNUMBER(KD$4),IF(KD$4&lt;TODAY(),KD5,IF(KD$4=TODAY(),_xlfn.XLOOKUP(1,($F$4:$NZ$4&lt;=TODAY())*ISNUMBER($F$5:$NZ$5),$F$5:$NZ$5,"",0,-1),IF(ISNUMBER(KC10),MAX(0,KC10+N(KD8)-IF(OR(WEEKDAY(KD$4,2)&gt;5,COUNTIF(休日一覧!$A:$A,KD$4)&gt;0),0,N($E$5))),""))),"")</f>
        <v/>
      </c>
      <c r="KE10" s="59" t="str" cm="1">
        <f t="array" aca="1" ref="KE10" ca="1">IF(ISNUMBER(KE$4),IF(KE$4&lt;TODAY(),KE5,IF(KE$4=TODAY(),_xlfn.XLOOKUP(1,($F$4:$NZ$4&lt;=TODAY())*ISNUMBER($F$5:$NZ$5),$F$5:$NZ$5,"",0,-1),IF(ISNUMBER(KD10),MAX(0,KD10+N(KE8)-IF(OR(WEEKDAY(KE$4,2)&gt;5,COUNTIF(休日一覧!$A:$A,KE$4)&gt;0),0,N($E$5))),""))),"")</f>
        <v/>
      </c>
      <c r="KF10" s="59" t="str" cm="1">
        <f t="array" aca="1" ref="KF10" ca="1">IF(ISNUMBER(KF$4),IF(KF$4&lt;TODAY(),KF5,IF(KF$4=TODAY(),_xlfn.XLOOKUP(1,($F$4:$NZ$4&lt;=TODAY())*ISNUMBER($F$5:$NZ$5),$F$5:$NZ$5,"",0,-1),IF(ISNUMBER(KE10),MAX(0,KE10+N(KF8)-IF(OR(WEEKDAY(KF$4,2)&gt;5,COUNTIF(休日一覧!$A:$A,KF$4)&gt;0),0,N($E$5))),""))),"")</f>
        <v/>
      </c>
      <c r="KG10" s="59" t="str" cm="1">
        <f t="array" aca="1" ref="KG10" ca="1">IF(ISNUMBER(KG$4),IF(KG$4&lt;TODAY(),KG5,IF(KG$4=TODAY(),_xlfn.XLOOKUP(1,($F$4:$NZ$4&lt;=TODAY())*ISNUMBER($F$5:$NZ$5),$F$5:$NZ$5,"",0,-1),IF(ISNUMBER(KF10),MAX(0,KF10+N(KG8)-IF(OR(WEEKDAY(KG$4,2)&gt;5,COUNTIF(休日一覧!$A:$A,KG$4)&gt;0),0,N($E$5))),""))),"")</f>
        <v/>
      </c>
      <c r="KH10" s="59" t="str" cm="1">
        <f t="array" aca="1" ref="KH10" ca="1">IF(ISNUMBER(KH$4),IF(KH$4&lt;TODAY(),KH5,IF(KH$4=TODAY(),_xlfn.XLOOKUP(1,($F$4:$NZ$4&lt;=TODAY())*ISNUMBER($F$5:$NZ$5),$F$5:$NZ$5,"",0,-1),IF(ISNUMBER(KG10),MAX(0,KG10+N(KH8)-IF(OR(WEEKDAY(KH$4,2)&gt;5,COUNTIF(休日一覧!$A:$A,KH$4)&gt;0),0,N($E$5))),""))),"")</f>
        <v/>
      </c>
      <c r="KI10" s="59" t="str" cm="1">
        <f t="array" aca="1" ref="KI10" ca="1">IF(ISNUMBER(KI$4),IF(KI$4&lt;TODAY(),KI5,IF(KI$4=TODAY(),_xlfn.XLOOKUP(1,($F$4:$NZ$4&lt;=TODAY())*ISNUMBER($F$5:$NZ$5),$F$5:$NZ$5,"",0,-1),IF(ISNUMBER(KH10),MAX(0,KH10+N(KI8)-IF(OR(WEEKDAY(KI$4,2)&gt;5,COUNTIF(休日一覧!$A:$A,KI$4)&gt;0),0,N($E$5))),""))),"")</f>
        <v/>
      </c>
      <c r="KJ10" s="59" t="str" cm="1">
        <f t="array" aca="1" ref="KJ10" ca="1">IF(ISNUMBER(KJ$4),IF(KJ$4&lt;TODAY(),KJ5,IF(KJ$4=TODAY(),_xlfn.XLOOKUP(1,($F$4:$NZ$4&lt;=TODAY())*ISNUMBER($F$5:$NZ$5),$F$5:$NZ$5,"",0,-1),IF(ISNUMBER(KI10),MAX(0,KI10+N(KJ8)-IF(OR(WEEKDAY(KJ$4,2)&gt;5,COUNTIF(休日一覧!$A:$A,KJ$4)&gt;0),0,N($E$5))),""))),"")</f>
        <v/>
      </c>
      <c r="KK10" s="59" t="str" cm="1">
        <f t="array" aca="1" ref="KK10" ca="1">IF(ISNUMBER(KK$4),IF(KK$4&lt;TODAY(),KK5,IF(KK$4=TODAY(),_xlfn.XLOOKUP(1,($F$4:$NZ$4&lt;=TODAY())*ISNUMBER($F$5:$NZ$5),$F$5:$NZ$5,"",0,-1),IF(ISNUMBER(KJ10),MAX(0,KJ10+N(KK8)-IF(OR(WEEKDAY(KK$4,2)&gt;5,COUNTIF(休日一覧!$A:$A,KK$4)&gt;0),0,N($E$5))),""))),"")</f>
        <v/>
      </c>
      <c r="KL10" s="59" t="str" cm="1">
        <f t="array" aca="1" ref="KL10" ca="1">IF(ISNUMBER(KL$4),IF(KL$4&lt;TODAY(),KL5,IF(KL$4=TODAY(),_xlfn.XLOOKUP(1,($F$4:$NZ$4&lt;=TODAY())*ISNUMBER($F$5:$NZ$5),$F$5:$NZ$5,"",0,-1),IF(ISNUMBER(KK10),MAX(0,KK10+N(KL8)-IF(OR(WEEKDAY(KL$4,2)&gt;5,COUNTIF(休日一覧!$A:$A,KL$4)&gt;0),0,N($E$5))),""))),"")</f>
        <v/>
      </c>
      <c r="KM10" s="59" t="str" cm="1">
        <f t="array" aca="1" ref="KM10" ca="1">IF(ISNUMBER(KM$4),IF(KM$4&lt;TODAY(),KM5,IF(KM$4=TODAY(),_xlfn.XLOOKUP(1,($F$4:$NZ$4&lt;=TODAY())*ISNUMBER($F$5:$NZ$5),$F$5:$NZ$5,"",0,-1),IF(ISNUMBER(KL10),MAX(0,KL10+N(KM8)-IF(OR(WEEKDAY(KM$4,2)&gt;5,COUNTIF(休日一覧!$A:$A,KM$4)&gt;0),0,N($E$5))),""))),"")</f>
        <v/>
      </c>
      <c r="KN10" s="59" t="str" cm="1">
        <f t="array" aca="1" ref="KN10" ca="1">IF(ISNUMBER(KN$4),IF(KN$4&lt;TODAY(),KN5,IF(KN$4=TODAY(),_xlfn.XLOOKUP(1,($F$4:$NZ$4&lt;=TODAY())*ISNUMBER($F$5:$NZ$5),$F$5:$NZ$5,"",0,-1),IF(ISNUMBER(KM10),MAX(0,KM10+N(KN8)-IF(OR(WEEKDAY(KN$4,2)&gt;5,COUNTIF(休日一覧!$A:$A,KN$4)&gt;0),0,N($E$5))),""))),"")</f>
        <v/>
      </c>
      <c r="KO10" s="59" t="str" cm="1">
        <f t="array" aca="1" ref="KO10" ca="1">IF(ISNUMBER(KO$4),IF(KO$4&lt;TODAY(),KO5,IF(KO$4=TODAY(),_xlfn.XLOOKUP(1,($F$4:$NZ$4&lt;=TODAY())*ISNUMBER($F$5:$NZ$5),$F$5:$NZ$5,"",0,-1),IF(ISNUMBER(KN10),MAX(0,KN10+N(KO8)-IF(OR(WEEKDAY(KO$4,2)&gt;5,COUNTIF(休日一覧!$A:$A,KO$4)&gt;0),0,N($E$5))),""))),"")</f>
        <v/>
      </c>
      <c r="KP10" s="59" t="str" cm="1">
        <f t="array" aca="1" ref="KP10" ca="1">IF(ISNUMBER(KP$4),IF(KP$4&lt;TODAY(),KP5,IF(KP$4=TODAY(),_xlfn.XLOOKUP(1,($F$4:$NZ$4&lt;=TODAY())*ISNUMBER($F$5:$NZ$5),$F$5:$NZ$5,"",0,-1),IF(ISNUMBER(KO10),MAX(0,KO10+N(KP8)-IF(OR(WEEKDAY(KP$4,2)&gt;5,COUNTIF(休日一覧!$A:$A,KP$4)&gt;0),0,N($E$5))),""))),"")</f>
        <v/>
      </c>
      <c r="KQ10" s="59" t="str" cm="1">
        <f t="array" aca="1" ref="KQ10" ca="1">IF(ISNUMBER(KQ$4),IF(KQ$4&lt;TODAY(),KQ5,IF(KQ$4=TODAY(),_xlfn.XLOOKUP(1,($F$4:$NZ$4&lt;=TODAY())*ISNUMBER($F$5:$NZ$5),$F$5:$NZ$5,"",0,-1),IF(ISNUMBER(KP10),MAX(0,KP10+N(KQ8)-IF(OR(WEEKDAY(KQ$4,2)&gt;5,COUNTIF(休日一覧!$A:$A,KQ$4)&gt;0),0,N($E$5))),""))),"")</f>
        <v/>
      </c>
      <c r="KR10" s="59" t="str" cm="1">
        <f t="array" aca="1" ref="KR10" ca="1">IF(ISNUMBER(KR$4),IF(KR$4&lt;TODAY(),KR5,IF(KR$4=TODAY(),_xlfn.XLOOKUP(1,($F$4:$NZ$4&lt;=TODAY())*ISNUMBER($F$5:$NZ$5),$F$5:$NZ$5,"",0,-1),IF(ISNUMBER(KQ10),MAX(0,KQ10+N(KR8)-IF(OR(WEEKDAY(KR$4,2)&gt;5,COUNTIF(休日一覧!$A:$A,KR$4)&gt;0),0,N($E$5))),""))),"")</f>
        <v/>
      </c>
      <c r="KS10" s="59" t="str" cm="1">
        <f t="array" aca="1" ref="KS10" ca="1">IF(ISNUMBER(KS$4),IF(KS$4&lt;TODAY(),KS5,IF(KS$4=TODAY(),_xlfn.XLOOKUP(1,($F$4:$NZ$4&lt;=TODAY())*ISNUMBER($F$5:$NZ$5),$F$5:$NZ$5,"",0,-1),IF(ISNUMBER(KR10),MAX(0,KR10+N(KS8)-IF(OR(WEEKDAY(KS$4,2)&gt;5,COUNTIF(休日一覧!$A:$A,KS$4)&gt;0),0,N($E$5))),""))),"")</f>
        <v/>
      </c>
      <c r="KT10" s="59" t="str" cm="1">
        <f t="array" aca="1" ref="KT10" ca="1">IF(ISNUMBER(KT$4),IF(KT$4&lt;TODAY(),KT5,IF(KT$4=TODAY(),_xlfn.XLOOKUP(1,($F$4:$NZ$4&lt;=TODAY())*ISNUMBER($F$5:$NZ$5),$F$5:$NZ$5,"",0,-1),IF(ISNUMBER(KS10),MAX(0,KS10+N(KT8)-IF(OR(WEEKDAY(KT$4,2)&gt;5,COUNTIF(休日一覧!$A:$A,KT$4)&gt;0),0,N($E$5))),""))),"")</f>
        <v/>
      </c>
      <c r="KU10" s="59" t="str" cm="1">
        <f t="array" aca="1" ref="KU10" ca="1">IF(ISNUMBER(KU$4),IF(KU$4&lt;TODAY(),KU5,IF(KU$4=TODAY(),_xlfn.XLOOKUP(1,($F$4:$NZ$4&lt;=TODAY())*ISNUMBER($F$5:$NZ$5),$F$5:$NZ$5,"",0,-1),IF(ISNUMBER(KT10),MAX(0,KT10+N(KU8)-IF(OR(WEEKDAY(KU$4,2)&gt;5,COUNTIF(休日一覧!$A:$A,KU$4)&gt;0),0,N($E$5))),""))),"")</f>
        <v/>
      </c>
      <c r="KV10" s="59" t="str" cm="1">
        <f t="array" aca="1" ref="KV10" ca="1">IF(ISNUMBER(KV$4),IF(KV$4&lt;TODAY(),KV5,IF(KV$4=TODAY(),_xlfn.XLOOKUP(1,($F$4:$NZ$4&lt;=TODAY())*ISNUMBER($F$5:$NZ$5),$F$5:$NZ$5,"",0,-1),IF(ISNUMBER(KU10),MAX(0,KU10+N(KV8)-IF(OR(WEEKDAY(KV$4,2)&gt;5,COUNTIF(休日一覧!$A:$A,KV$4)&gt;0),0,N($E$5))),""))),"")</f>
        <v/>
      </c>
      <c r="KW10" s="59" t="str" cm="1">
        <f t="array" aca="1" ref="KW10" ca="1">IF(ISNUMBER(KW$4),IF(KW$4&lt;TODAY(),KW5,IF(KW$4=TODAY(),_xlfn.XLOOKUP(1,($F$4:$NZ$4&lt;=TODAY())*ISNUMBER($F$5:$NZ$5),$F$5:$NZ$5,"",0,-1),IF(ISNUMBER(KV10),MAX(0,KV10+N(KW8)-IF(OR(WEEKDAY(KW$4,2)&gt;5,COUNTIF(休日一覧!$A:$A,KW$4)&gt;0),0,N($E$5))),""))),"")</f>
        <v/>
      </c>
      <c r="KX10" s="59" t="str" cm="1">
        <f t="array" aca="1" ref="KX10" ca="1">IF(ISNUMBER(KX$4),IF(KX$4&lt;TODAY(),KX5,IF(KX$4=TODAY(),_xlfn.XLOOKUP(1,($F$4:$NZ$4&lt;=TODAY())*ISNUMBER($F$5:$NZ$5),$F$5:$NZ$5,"",0,-1),IF(ISNUMBER(KW10),MAX(0,KW10+N(KX8)-IF(OR(WEEKDAY(KX$4,2)&gt;5,COUNTIF(休日一覧!$A:$A,KX$4)&gt;0),0,N($E$5))),""))),"")</f>
        <v/>
      </c>
      <c r="KY10" s="59" t="str" cm="1">
        <f t="array" aca="1" ref="KY10" ca="1">IF(ISNUMBER(KY$4),IF(KY$4&lt;TODAY(),KY5,IF(KY$4=TODAY(),_xlfn.XLOOKUP(1,($F$4:$NZ$4&lt;=TODAY())*ISNUMBER($F$5:$NZ$5),$F$5:$NZ$5,"",0,-1),IF(ISNUMBER(KX10),MAX(0,KX10+N(KY8)-IF(OR(WEEKDAY(KY$4,2)&gt;5,COUNTIF(休日一覧!$A:$A,KY$4)&gt;0),0,N($E$5))),""))),"")</f>
        <v/>
      </c>
      <c r="KZ10" s="59" t="str" cm="1">
        <f t="array" aca="1" ref="KZ10" ca="1">IF(ISNUMBER(KZ$4),IF(KZ$4&lt;TODAY(),KZ5,IF(KZ$4=TODAY(),_xlfn.XLOOKUP(1,($F$4:$NZ$4&lt;=TODAY())*ISNUMBER($F$5:$NZ$5),$F$5:$NZ$5,"",0,-1),IF(ISNUMBER(KY10),MAX(0,KY10+N(KZ8)-IF(OR(WEEKDAY(KZ$4,2)&gt;5,COUNTIF(休日一覧!$A:$A,KZ$4)&gt;0),0,N($E$5))),""))),"")</f>
        <v/>
      </c>
      <c r="LA10" s="59" t="str" cm="1">
        <f t="array" aca="1" ref="LA10" ca="1">IF(ISNUMBER(LA$4),IF(LA$4&lt;TODAY(),LA5,IF(LA$4=TODAY(),_xlfn.XLOOKUP(1,($F$4:$NZ$4&lt;=TODAY())*ISNUMBER($F$5:$NZ$5),$F$5:$NZ$5,"",0,-1),IF(ISNUMBER(KZ10),MAX(0,KZ10+N(LA8)-IF(OR(WEEKDAY(LA$4,2)&gt;5,COUNTIF(休日一覧!$A:$A,LA$4)&gt;0),0,N($E$5))),""))),"")</f>
        <v/>
      </c>
      <c r="LB10" s="59" t="str" cm="1">
        <f t="array" aca="1" ref="LB10" ca="1">IF(ISNUMBER(LB$4),IF(LB$4&lt;TODAY(),LB5,IF(LB$4=TODAY(),_xlfn.XLOOKUP(1,($F$4:$NZ$4&lt;=TODAY())*ISNUMBER($F$5:$NZ$5),$F$5:$NZ$5,"",0,-1),IF(ISNUMBER(LA10),MAX(0,LA10+N(LB8)-IF(OR(WEEKDAY(LB$4,2)&gt;5,COUNTIF(休日一覧!$A:$A,LB$4)&gt;0),0,N($E$5))),""))),"")</f>
        <v/>
      </c>
      <c r="LC10" s="59" t="str" cm="1">
        <f t="array" aca="1" ref="LC10" ca="1">IF(ISNUMBER(LC$4),IF(LC$4&lt;TODAY(),LC5,IF(LC$4=TODAY(),_xlfn.XLOOKUP(1,($F$4:$NZ$4&lt;=TODAY())*ISNUMBER($F$5:$NZ$5),$F$5:$NZ$5,"",0,-1),IF(ISNUMBER(LB10),MAX(0,LB10+N(LC8)-IF(OR(WEEKDAY(LC$4,2)&gt;5,COUNTIF(休日一覧!$A:$A,LC$4)&gt;0),0,N($E$5))),""))),"")</f>
        <v/>
      </c>
      <c r="LD10" s="59" t="str" cm="1">
        <f t="array" aca="1" ref="LD10" ca="1">IF(ISNUMBER(LD$4),IF(LD$4&lt;TODAY(),LD5,IF(LD$4=TODAY(),_xlfn.XLOOKUP(1,($F$4:$NZ$4&lt;=TODAY())*ISNUMBER($F$5:$NZ$5),$F$5:$NZ$5,"",0,-1),IF(ISNUMBER(LC10),MAX(0,LC10+N(LD8)-IF(OR(WEEKDAY(LD$4,2)&gt;5,COUNTIF(休日一覧!$A:$A,LD$4)&gt;0),0,N($E$5))),""))),"")</f>
        <v/>
      </c>
      <c r="LE10" s="59" t="str" cm="1">
        <f t="array" aca="1" ref="LE10" ca="1">IF(ISNUMBER(LE$4),IF(LE$4&lt;TODAY(),LE5,IF(LE$4=TODAY(),_xlfn.XLOOKUP(1,($F$4:$NZ$4&lt;=TODAY())*ISNUMBER($F$5:$NZ$5),$F$5:$NZ$5,"",0,-1),IF(ISNUMBER(LD10),MAX(0,LD10+N(LE8)-IF(OR(WEEKDAY(LE$4,2)&gt;5,COUNTIF(休日一覧!$A:$A,LE$4)&gt;0),0,N($E$5))),""))),"")</f>
        <v/>
      </c>
      <c r="LF10" s="59" t="str" cm="1">
        <f t="array" aca="1" ref="LF10" ca="1">IF(ISNUMBER(LF$4),IF(LF$4&lt;TODAY(),LF5,IF(LF$4=TODAY(),_xlfn.XLOOKUP(1,($F$4:$NZ$4&lt;=TODAY())*ISNUMBER($F$5:$NZ$5),$F$5:$NZ$5,"",0,-1),IF(ISNUMBER(LE10),MAX(0,LE10+N(LF8)-IF(OR(WEEKDAY(LF$4,2)&gt;5,COUNTIF(休日一覧!$A:$A,LF$4)&gt;0),0,N($E$5))),""))),"")</f>
        <v/>
      </c>
      <c r="LG10" s="59" t="str" cm="1">
        <f t="array" aca="1" ref="LG10" ca="1">IF(ISNUMBER(LG$4),IF(LG$4&lt;TODAY(),LG5,IF(LG$4=TODAY(),_xlfn.XLOOKUP(1,($F$4:$NZ$4&lt;=TODAY())*ISNUMBER($F$5:$NZ$5),$F$5:$NZ$5,"",0,-1),IF(ISNUMBER(LF10),MAX(0,LF10+N(LG8)-IF(OR(WEEKDAY(LG$4,2)&gt;5,COUNTIF(休日一覧!$A:$A,LG$4)&gt;0),0,N($E$5))),""))),"")</f>
        <v/>
      </c>
      <c r="LH10" s="59" t="str" cm="1">
        <f t="array" aca="1" ref="LH10" ca="1">IF(ISNUMBER(LH$4),IF(LH$4&lt;TODAY(),LH5,IF(LH$4=TODAY(),_xlfn.XLOOKUP(1,($F$4:$NZ$4&lt;=TODAY())*ISNUMBER($F$5:$NZ$5),$F$5:$NZ$5,"",0,-1),IF(ISNUMBER(LG10),MAX(0,LG10+N(LH8)-IF(OR(WEEKDAY(LH$4,2)&gt;5,COUNTIF(休日一覧!$A:$A,LH$4)&gt;0),0,N($E$5))),""))),"")</f>
        <v/>
      </c>
      <c r="LI10" s="59" t="str" cm="1">
        <f t="array" aca="1" ref="LI10" ca="1">IF(ISNUMBER(LI$4),IF(LI$4&lt;TODAY(),LI5,IF(LI$4=TODAY(),_xlfn.XLOOKUP(1,($F$4:$NZ$4&lt;=TODAY())*ISNUMBER($F$5:$NZ$5),$F$5:$NZ$5,"",0,-1),IF(ISNUMBER(LH10),MAX(0,LH10+N(LI8)-IF(OR(WEEKDAY(LI$4,2)&gt;5,COUNTIF(休日一覧!$A:$A,LI$4)&gt;0),0,N($E$5))),""))),"")</f>
        <v/>
      </c>
      <c r="LJ10" s="59" t="str" cm="1">
        <f t="array" aca="1" ref="LJ10" ca="1">IF(ISNUMBER(LJ$4),IF(LJ$4&lt;TODAY(),LJ5,IF(LJ$4=TODAY(),_xlfn.XLOOKUP(1,($F$4:$NZ$4&lt;=TODAY())*ISNUMBER($F$5:$NZ$5),$F$5:$NZ$5,"",0,-1),IF(ISNUMBER(LI10),MAX(0,LI10+N(LJ8)-IF(OR(WEEKDAY(LJ$4,2)&gt;5,COUNTIF(休日一覧!$A:$A,LJ$4)&gt;0),0,N($E$5))),""))),"")</f>
        <v/>
      </c>
      <c r="LK10" s="59" t="str" cm="1">
        <f t="array" aca="1" ref="LK10" ca="1">IF(ISNUMBER(LK$4),IF(LK$4&lt;TODAY(),LK5,IF(LK$4=TODAY(),_xlfn.XLOOKUP(1,($F$4:$NZ$4&lt;=TODAY())*ISNUMBER($F$5:$NZ$5),$F$5:$NZ$5,"",0,-1),IF(ISNUMBER(LJ10),MAX(0,LJ10+N(LK8)-IF(OR(WEEKDAY(LK$4,2)&gt;5,COUNTIF(休日一覧!$A:$A,LK$4)&gt;0),0,N($E$5))),""))),"")</f>
        <v/>
      </c>
      <c r="LL10" s="59" t="str" cm="1">
        <f t="array" aca="1" ref="LL10" ca="1">IF(ISNUMBER(LL$4),IF(LL$4&lt;TODAY(),LL5,IF(LL$4=TODAY(),_xlfn.XLOOKUP(1,($F$4:$NZ$4&lt;=TODAY())*ISNUMBER($F$5:$NZ$5),$F$5:$NZ$5,"",0,-1),IF(ISNUMBER(LK10),MAX(0,LK10+N(LL8)-IF(OR(WEEKDAY(LL$4,2)&gt;5,COUNTIF(休日一覧!$A:$A,LL$4)&gt;0),0,N($E$5))),""))),"")</f>
        <v/>
      </c>
      <c r="LM10" s="59" t="str" cm="1">
        <f t="array" aca="1" ref="LM10" ca="1">IF(ISNUMBER(LM$4),IF(LM$4&lt;TODAY(),LM5,IF(LM$4=TODAY(),_xlfn.XLOOKUP(1,($F$4:$NZ$4&lt;=TODAY())*ISNUMBER($F$5:$NZ$5),$F$5:$NZ$5,"",0,-1),IF(ISNUMBER(LL10),MAX(0,LL10+N(LM8)-IF(OR(WEEKDAY(LM$4,2)&gt;5,COUNTIF(休日一覧!$A:$A,LM$4)&gt;0),0,N($E$5))),""))),"")</f>
        <v/>
      </c>
      <c r="LN10" s="59" t="str" cm="1">
        <f t="array" aca="1" ref="LN10" ca="1">IF(ISNUMBER(LN$4),IF(LN$4&lt;TODAY(),LN5,IF(LN$4=TODAY(),_xlfn.XLOOKUP(1,($F$4:$NZ$4&lt;=TODAY())*ISNUMBER($F$5:$NZ$5),$F$5:$NZ$5,"",0,-1),IF(ISNUMBER(LM10),MAX(0,LM10+N(LN8)-IF(OR(WEEKDAY(LN$4,2)&gt;5,COUNTIF(休日一覧!$A:$A,LN$4)&gt;0),0,N($E$5))),""))),"")</f>
        <v/>
      </c>
      <c r="LO10" s="59" t="str" cm="1">
        <f t="array" aca="1" ref="LO10" ca="1">IF(ISNUMBER(LO$4),IF(LO$4&lt;TODAY(),LO5,IF(LO$4=TODAY(),_xlfn.XLOOKUP(1,($F$4:$NZ$4&lt;=TODAY())*ISNUMBER($F$5:$NZ$5),$F$5:$NZ$5,"",0,-1),IF(ISNUMBER(LN10),MAX(0,LN10+N(LO8)-IF(OR(WEEKDAY(LO$4,2)&gt;5,COUNTIF(休日一覧!$A:$A,LO$4)&gt;0),0,N($E$5))),""))),"")</f>
        <v/>
      </c>
      <c r="LP10" s="59" t="str" cm="1">
        <f t="array" aca="1" ref="LP10" ca="1">IF(ISNUMBER(LP$4),IF(LP$4&lt;TODAY(),LP5,IF(LP$4=TODAY(),_xlfn.XLOOKUP(1,($F$4:$NZ$4&lt;=TODAY())*ISNUMBER($F$5:$NZ$5),$F$5:$NZ$5,"",0,-1),IF(ISNUMBER(LO10),MAX(0,LO10+N(LP8)-IF(OR(WEEKDAY(LP$4,2)&gt;5,COUNTIF(休日一覧!$A:$A,LP$4)&gt;0),0,N($E$5))),""))),"")</f>
        <v/>
      </c>
      <c r="LQ10" s="59" t="str" cm="1">
        <f t="array" aca="1" ref="LQ10" ca="1">IF(ISNUMBER(LQ$4),IF(LQ$4&lt;TODAY(),LQ5,IF(LQ$4=TODAY(),_xlfn.XLOOKUP(1,($F$4:$NZ$4&lt;=TODAY())*ISNUMBER($F$5:$NZ$5),$F$5:$NZ$5,"",0,-1),IF(ISNUMBER(LP10),MAX(0,LP10+N(LQ8)-IF(OR(WEEKDAY(LQ$4,2)&gt;5,COUNTIF(休日一覧!$A:$A,LQ$4)&gt;0),0,N($E$5))),""))),"")</f>
        <v/>
      </c>
      <c r="LR10" s="59" t="str" cm="1">
        <f t="array" aca="1" ref="LR10" ca="1">IF(ISNUMBER(LR$4),IF(LR$4&lt;TODAY(),LR5,IF(LR$4=TODAY(),_xlfn.XLOOKUP(1,($F$4:$NZ$4&lt;=TODAY())*ISNUMBER($F$5:$NZ$5),$F$5:$NZ$5,"",0,-1),IF(ISNUMBER(LQ10),MAX(0,LQ10+N(LR8)-IF(OR(WEEKDAY(LR$4,2)&gt;5,COUNTIF(休日一覧!$A:$A,LR$4)&gt;0),0,N($E$5))),""))),"")</f>
        <v/>
      </c>
      <c r="LS10" s="59" t="str" cm="1">
        <f t="array" aca="1" ref="LS10" ca="1">IF(ISNUMBER(LS$4),IF(LS$4&lt;TODAY(),LS5,IF(LS$4=TODAY(),_xlfn.XLOOKUP(1,($F$4:$NZ$4&lt;=TODAY())*ISNUMBER($F$5:$NZ$5),$F$5:$NZ$5,"",0,-1),IF(ISNUMBER(LR10),MAX(0,LR10+N(LS8)-IF(OR(WEEKDAY(LS$4,2)&gt;5,COUNTIF(休日一覧!$A:$A,LS$4)&gt;0),0,N($E$5))),""))),"")</f>
        <v/>
      </c>
      <c r="LT10" s="59" t="str" cm="1">
        <f t="array" aca="1" ref="LT10" ca="1">IF(ISNUMBER(LT$4),IF(LT$4&lt;TODAY(),LT5,IF(LT$4=TODAY(),_xlfn.XLOOKUP(1,($F$4:$NZ$4&lt;=TODAY())*ISNUMBER($F$5:$NZ$5),$F$5:$NZ$5,"",0,-1),IF(ISNUMBER(LS10),MAX(0,LS10+N(LT8)-IF(OR(WEEKDAY(LT$4,2)&gt;5,COUNTIF(休日一覧!$A:$A,LT$4)&gt;0),0,N($E$5))),""))),"")</f>
        <v/>
      </c>
      <c r="LU10" s="59" t="str" cm="1">
        <f t="array" aca="1" ref="LU10" ca="1">IF(ISNUMBER(LU$4),IF(LU$4&lt;TODAY(),LU5,IF(LU$4=TODAY(),_xlfn.XLOOKUP(1,($F$4:$NZ$4&lt;=TODAY())*ISNUMBER($F$5:$NZ$5),$F$5:$NZ$5,"",0,-1),IF(ISNUMBER(LT10),MAX(0,LT10+N(LU8)-IF(OR(WEEKDAY(LU$4,2)&gt;5,COUNTIF(休日一覧!$A:$A,LU$4)&gt;0),0,N($E$5))),""))),"")</f>
        <v/>
      </c>
      <c r="LV10" s="59" t="str" cm="1">
        <f t="array" aca="1" ref="LV10" ca="1">IF(ISNUMBER(LV$4),IF(LV$4&lt;TODAY(),LV5,IF(LV$4=TODAY(),_xlfn.XLOOKUP(1,($F$4:$NZ$4&lt;=TODAY())*ISNUMBER($F$5:$NZ$5),$F$5:$NZ$5,"",0,-1),IF(ISNUMBER(LU10),MAX(0,LU10+N(LV8)-IF(OR(WEEKDAY(LV$4,2)&gt;5,COUNTIF(休日一覧!$A:$A,LV$4)&gt;0),0,N($E$5))),""))),"")</f>
        <v/>
      </c>
      <c r="LW10" s="59" t="str" cm="1">
        <f t="array" aca="1" ref="LW10" ca="1">IF(ISNUMBER(LW$4),IF(LW$4&lt;TODAY(),LW5,IF(LW$4=TODAY(),_xlfn.XLOOKUP(1,($F$4:$NZ$4&lt;=TODAY())*ISNUMBER($F$5:$NZ$5),$F$5:$NZ$5,"",0,-1),IF(ISNUMBER(LV10),MAX(0,LV10+N(LW8)-IF(OR(WEEKDAY(LW$4,2)&gt;5,COUNTIF(休日一覧!$A:$A,LW$4)&gt;0),0,N($E$5))),""))),"")</f>
        <v/>
      </c>
      <c r="LX10" s="59" t="str" cm="1">
        <f t="array" aca="1" ref="LX10" ca="1">IF(ISNUMBER(LX$4),IF(LX$4&lt;TODAY(),LX5,IF(LX$4=TODAY(),_xlfn.XLOOKUP(1,($F$4:$NZ$4&lt;=TODAY())*ISNUMBER($F$5:$NZ$5),$F$5:$NZ$5,"",0,-1),IF(ISNUMBER(LW10),MAX(0,LW10+N(LX8)-IF(OR(WEEKDAY(LX$4,2)&gt;5,COUNTIF(休日一覧!$A:$A,LX$4)&gt;0),0,N($E$5))),""))),"")</f>
        <v/>
      </c>
      <c r="LY10" s="59" t="str" cm="1">
        <f t="array" aca="1" ref="LY10" ca="1">IF(ISNUMBER(LY$4),IF(LY$4&lt;TODAY(),LY5,IF(LY$4=TODAY(),_xlfn.XLOOKUP(1,($F$4:$NZ$4&lt;=TODAY())*ISNUMBER($F$5:$NZ$5),$F$5:$NZ$5,"",0,-1),IF(ISNUMBER(LX10),MAX(0,LX10+N(LY8)-IF(OR(WEEKDAY(LY$4,2)&gt;5,COUNTIF(休日一覧!$A:$A,LY$4)&gt;0),0,N($E$5))),""))),"")</f>
        <v/>
      </c>
      <c r="LZ10" s="59" t="str" cm="1">
        <f t="array" aca="1" ref="LZ10" ca="1">IF(ISNUMBER(LZ$4),IF(LZ$4&lt;TODAY(),LZ5,IF(LZ$4=TODAY(),_xlfn.XLOOKUP(1,($F$4:$NZ$4&lt;=TODAY())*ISNUMBER($F$5:$NZ$5),$F$5:$NZ$5,"",0,-1),IF(ISNUMBER(LY10),MAX(0,LY10+N(LZ8)-IF(OR(WEEKDAY(LZ$4,2)&gt;5,COUNTIF(休日一覧!$A:$A,LZ$4)&gt;0),0,N($E$5))),""))),"")</f>
        <v/>
      </c>
      <c r="MA10" s="59" t="str" cm="1">
        <f t="array" aca="1" ref="MA10" ca="1">IF(ISNUMBER(MA$4),IF(MA$4&lt;TODAY(),MA5,IF(MA$4=TODAY(),_xlfn.XLOOKUP(1,($F$4:$NZ$4&lt;=TODAY())*ISNUMBER($F$5:$NZ$5),$F$5:$NZ$5,"",0,-1),IF(ISNUMBER(LZ10),MAX(0,LZ10+N(MA8)-IF(OR(WEEKDAY(MA$4,2)&gt;5,COUNTIF(休日一覧!$A:$A,MA$4)&gt;0),0,N($E$5))),""))),"")</f>
        <v/>
      </c>
      <c r="MB10" s="59" t="str" cm="1">
        <f t="array" aca="1" ref="MB10" ca="1">IF(ISNUMBER(MB$4),IF(MB$4&lt;TODAY(),MB5,IF(MB$4=TODAY(),_xlfn.XLOOKUP(1,($F$4:$NZ$4&lt;=TODAY())*ISNUMBER($F$5:$NZ$5),$F$5:$NZ$5,"",0,-1),IF(ISNUMBER(MA10),MAX(0,MA10+N(MB8)-IF(OR(WEEKDAY(MB$4,2)&gt;5,COUNTIF(休日一覧!$A:$A,MB$4)&gt;0),0,N($E$5))),""))),"")</f>
        <v/>
      </c>
      <c r="MC10" s="59" t="str" cm="1">
        <f t="array" aca="1" ref="MC10" ca="1">IF(ISNUMBER(MC$4),IF(MC$4&lt;TODAY(),MC5,IF(MC$4=TODAY(),_xlfn.XLOOKUP(1,($F$4:$NZ$4&lt;=TODAY())*ISNUMBER($F$5:$NZ$5),$F$5:$NZ$5,"",0,-1),IF(ISNUMBER(MB10),MAX(0,MB10+N(MC8)-IF(OR(WEEKDAY(MC$4,2)&gt;5,COUNTIF(休日一覧!$A:$A,MC$4)&gt;0),0,N($E$5))),""))),"")</f>
        <v/>
      </c>
      <c r="MD10" s="59" t="str" cm="1">
        <f t="array" aca="1" ref="MD10" ca="1">IF(ISNUMBER(MD$4),IF(MD$4&lt;TODAY(),MD5,IF(MD$4=TODAY(),_xlfn.XLOOKUP(1,($F$4:$NZ$4&lt;=TODAY())*ISNUMBER($F$5:$NZ$5),$F$5:$NZ$5,"",0,-1),IF(ISNUMBER(MC10),MAX(0,MC10+N(MD8)-IF(OR(WEEKDAY(MD$4,2)&gt;5,COUNTIF(休日一覧!$A:$A,MD$4)&gt;0),0,N($E$5))),""))),"")</f>
        <v/>
      </c>
      <c r="ME10" s="59" t="str" cm="1">
        <f t="array" aca="1" ref="ME10" ca="1">IF(ISNUMBER(ME$4),IF(ME$4&lt;TODAY(),ME5,IF(ME$4=TODAY(),_xlfn.XLOOKUP(1,($F$4:$NZ$4&lt;=TODAY())*ISNUMBER($F$5:$NZ$5),$F$5:$NZ$5,"",0,-1),IF(ISNUMBER(MD10),MAX(0,MD10+N(ME8)-IF(OR(WEEKDAY(ME$4,2)&gt;5,COUNTIF(休日一覧!$A:$A,ME$4)&gt;0),0,N($E$5))),""))),"")</f>
        <v/>
      </c>
      <c r="MF10" s="59" t="str" cm="1">
        <f t="array" aca="1" ref="MF10" ca="1">IF(ISNUMBER(MF$4),IF(MF$4&lt;TODAY(),MF5,IF(MF$4=TODAY(),_xlfn.XLOOKUP(1,($F$4:$NZ$4&lt;=TODAY())*ISNUMBER($F$5:$NZ$5),$F$5:$NZ$5,"",0,-1),IF(ISNUMBER(ME10),MAX(0,ME10+N(MF8)-IF(OR(WEEKDAY(MF$4,2)&gt;5,COUNTIF(休日一覧!$A:$A,MF$4)&gt;0),0,N($E$5))),""))),"")</f>
        <v/>
      </c>
      <c r="MG10" s="59" t="str" cm="1">
        <f t="array" aca="1" ref="MG10" ca="1">IF(ISNUMBER(MG$4),IF(MG$4&lt;TODAY(),MG5,IF(MG$4=TODAY(),_xlfn.XLOOKUP(1,($F$4:$NZ$4&lt;=TODAY())*ISNUMBER($F$5:$NZ$5),$F$5:$NZ$5,"",0,-1),IF(ISNUMBER(MF10),MAX(0,MF10+N(MG8)-IF(OR(WEEKDAY(MG$4,2)&gt;5,COUNTIF(休日一覧!$A:$A,MG$4)&gt;0),0,N($E$5))),""))),"")</f>
        <v/>
      </c>
      <c r="MH10" s="59" t="str" cm="1">
        <f t="array" aca="1" ref="MH10" ca="1">IF(ISNUMBER(MH$4),IF(MH$4&lt;TODAY(),MH5,IF(MH$4=TODAY(),_xlfn.XLOOKUP(1,($F$4:$NZ$4&lt;=TODAY())*ISNUMBER($F$5:$NZ$5),$F$5:$NZ$5,"",0,-1),IF(ISNUMBER(MG10),MAX(0,MG10+N(MH8)-IF(OR(WEEKDAY(MH$4,2)&gt;5,COUNTIF(休日一覧!$A:$A,MH$4)&gt;0),0,N($E$5))),""))),"")</f>
        <v/>
      </c>
      <c r="MI10" s="59" t="str" cm="1">
        <f t="array" aca="1" ref="MI10" ca="1">IF(ISNUMBER(MI$4),IF(MI$4&lt;TODAY(),MI5,IF(MI$4=TODAY(),_xlfn.XLOOKUP(1,($F$4:$NZ$4&lt;=TODAY())*ISNUMBER($F$5:$NZ$5),$F$5:$NZ$5,"",0,-1),IF(ISNUMBER(MH10),MAX(0,MH10+N(MI8)-IF(OR(WEEKDAY(MI$4,2)&gt;5,COUNTIF(休日一覧!$A:$A,MI$4)&gt;0),0,N($E$5))),""))),"")</f>
        <v/>
      </c>
      <c r="MJ10" s="59" t="str" cm="1">
        <f t="array" aca="1" ref="MJ10" ca="1">IF(ISNUMBER(MJ$4),IF(MJ$4&lt;TODAY(),MJ5,IF(MJ$4=TODAY(),_xlfn.XLOOKUP(1,($F$4:$NZ$4&lt;=TODAY())*ISNUMBER($F$5:$NZ$5),$F$5:$NZ$5,"",0,-1),IF(ISNUMBER(MI10),MAX(0,MI10+N(MJ8)-IF(OR(WEEKDAY(MJ$4,2)&gt;5,COUNTIF(休日一覧!$A:$A,MJ$4)&gt;0),0,N($E$5))),""))),"")</f>
        <v/>
      </c>
      <c r="MK10" s="59" t="str" cm="1">
        <f t="array" aca="1" ref="MK10" ca="1">IF(ISNUMBER(MK$4),IF(MK$4&lt;TODAY(),MK5,IF(MK$4=TODAY(),_xlfn.XLOOKUP(1,($F$4:$NZ$4&lt;=TODAY())*ISNUMBER($F$5:$NZ$5),$F$5:$NZ$5,"",0,-1),IF(ISNUMBER(MJ10),MAX(0,MJ10+N(MK8)-IF(OR(WEEKDAY(MK$4,2)&gt;5,COUNTIF(休日一覧!$A:$A,MK$4)&gt;0),0,N($E$5))),""))),"")</f>
        <v/>
      </c>
      <c r="ML10" s="59" t="str" cm="1">
        <f t="array" aca="1" ref="ML10" ca="1">IF(ISNUMBER(ML$4),IF(ML$4&lt;TODAY(),ML5,IF(ML$4=TODAY(),_xlfn.XLOOKUP(1,($F$4:$NZ$4&lt;=TODAY())*ISNUMBER($F$5:$NZ$5),$F$5:$NZ$5,"",0,-1),IF(ISNUMBER(MK10),MAX(0,MK10+N(ML8)-IF(OR(WEEKDAY(ML$4,2)&gt;5,COUNTIF(休日一覧!$A:$A,ML$4)&gt;0),0,N($E$5))),""))),"")</f>
        <v/>
      </c>
      <c r="MM10" s="59" t="str" cm="1">
        <f t="array" aca="1" ref="MM10" ca="1">IF(ISNUMBER(MM$4),IF(MM$4&lt;TODAY(),MM5,IF(MM$4=TODAY(),_xlfn.XLOOKUP(1,($F$4:$NZ$4&lt;=TODAY())*ISNUMBER($F$5:$NZ$5),$F$5:$NZ$5,"",0,-1),IF(ISNUMBER(ML10),MAX(0,ML10+N(MM8)-IF(OR(WEEKDAY(MM$4,2)&gt;5,COUNTIF(休日一覧!$A:$A,MM$4)&gt;0),0,N($E$5))),""))),"")</f>
        <v/>
      </c>
      <c r="MN10" s="59" t="str" cm="1">
        <f t="array" aca="1" ref="MN10" ca="1">IF(ISNUMBER(MN$4),IF(MN$4&lt;TODAY(),MN5,IF(MN$4=TODAY(),_xlfn.XLOOKUP(1,($F$4:$NZ$4&lt;=TODAY())*ISNUMBER($F$5:$NZ$5),$F$5:$NZ$5,"",0,-1),IF(ISNUMBER(MM10),MAX(0,MM10+N(MN8)-IF(OR(WEEKDAY(MN$4,2)&gt;5,COUNTIF(休日一覧!$A:$A,MN$4)&gt;0),0,N($E$5))),""))),"")</f>
        <v/>
      </c>
      <c r="MO10" s="59" t="str" cm="1">
        <f t="array" aca="1" ref="MO10" ca="1">IF(ISNUMBER(MO$4),IF(MO$4&lt;TODAY(),MO5,IF(MO$4=TODAY(),_xlfn.XLOOKUP(1,($F$4:$NZ$4&lt;=TODAY())*ISNUMBER($F$5:$NZ$5),$F$5:$NZ$5,"",0,-1),IF(ISNUMBER(MN10),MAX(0,MN10+N(MO8)-IF(OR(WEEKDAY(MO$4,2)&gt;5,COUNTIF(休日一覧!$A:$A,MO$4)&gt;0),0,N($E$5))),""))),"")</f>
        <v/>
      </c>
      <c r="MP10" s="59" t="str" cm="1">
        <f t="array" aca="1" ref="MP10" ca="1">IF(ISNUMBER(MP$4),IF(MP$4&lt;TODAY(),MP5,IF(MP$4=TODAY(),_xlfn.XLOOKUP(1,($F$4:$NZ$4&lt;=TODAY())*ISNUMBER($F$5:$NZ$5),$F$5:$NZ$5,"",0,-1),IF(ISNUMBER(MO10),MAX(0,MO10+N(MP8)-IF(OR(WEEKDAY(MP$4,2)&gt;5,COUNTIF(休日一覧!$A:$A,MP$4)&gt;0),0,N($E$5))),""))),"")</f>
        <v/>
      </c>
      <c r="MQ10" s="59" t="str" cm="1">
        <f t="array" aca="1" ref="MQ10" ca="1">IF(ISNUMBER(MQ$4),IF(MQ$4&lt;TODAY(),MQ5,IF(MQ$4=TODAY(),_xlfn.XLOOKUP(1,($F$4:$NZ$4&lt;=TODAY())*ISNUMBER($F$5:$NZ$5),$F$5:$NZ$5,"",0,-1),IF(ISNUMBER(MP10),MAX(0,MP10+N(MQ8)-IF(OR(WEEKDAY(MQ$4,2)&gt;5,COUNTIF(休日一覧!$A:$A,MQ$4)&gt;0),0,N($E$5))),""))),"")</f>
        <v/>
      </c>
      <c r="MR10" s="59" t="str" cm="1">
        <f t="array" aca="1" ref="MR10" ca="1">IF(ISNUMBER(MR$4),IF(MR$4&lt;TODAY(),MR5,IF(MR$4=TODAY(),_xlfn.XLOOKUP(1,($F$4:$NZ$4&lt;=TODAY())*ISNUMBER($F$5:$NZ$5),$F$5:$NZ$5,"",0,-1),IF(ISNUMBER(MQ10),MAX(0,MQ10+N(MR8)-IF(OR(WEEKDAY(MR$4,2)&gt;5,COUNTIF(休日一覧!$A:$A,MR$4)&gt;0),0,N($E$5))),""))),"")</f>
        <v/>
      </c>
      <c r="MS10" s="59" t="str" cm="1">
        <f t="array" aca="1" ref="MS10" ca="1">IF(ISNUMBER(MS$4),IF(MS$4&lt;TODAY(),MS5,IF(MS$4=TODAY(),_xlfn.XLOOKUP(1,($F$4:$NZ$4&lt;=TODAY())*ISNUMBER($F$5:$NZ$5),$F$5:$NZ$5,"",0,-1),IF(ISNUMBER(MR10),MAX(0,MR10+N(MS8)-IF(OR(WEEKDAY(MS$4,2)&gt;5,COUNTIF(休日一覧!$A:$A,MS$4)&gt;0),0,N($E$5))),""))),"")</f>
        <v/>
      </c>
      <c r="MT10" s="59" t="str" cm="1">
        <f t="array" aca="1" ref="MT10" ca="1">IF(ISNUMBER(MT$4),IF(MT$4&lt;TODAY(),MT5,IF(MT$4=TODAY(),_xlfn.XLOOKUP(1,($F$4:$NZ$4&lt;=TODAY())*ISNUMBER($F$5:$NZ$5),$F$5:$NZ$5,"",0,-1),IF(ISNUMBER(MS10),MAX(0,MS10+N(MT8)-IF(OR(WEEKDAY(MT$4,2)&gt;5,COUNTIF(休日一覧!$A:$A,MT$4)&gt;0),0,N($E$5))),""))),"")</f>
        <v/>
      </c>
      <c r="MU10" s="59" t="str" cm="1">
        <f t="array" aca="1" ref="MU10" ca="1">IF(ISNUMBER(MU$4),IF(MU$4&lt;TODAY(),MU5,IF(MU$4=TODAY(),_xlfn.XLOOKUP(1,($F$4:$NZ$4&lt;=TODAY())*ISNUMBER($F$5:$NZ$5),$F$5:$NZ$5,"",0,-1),IF(ISNUMBER(MT10),MAX(0,MT10+N(MU8)-IF(OR(WEEKDAY(MU$4,2)&gt;5,COUNTIF(休日一覧!$A:$A,MU$4)&gt;0),0,N($E$5))),""))),"")</f>
        <v/>
      </c>
      <c r="MV10" s="59" t="str" cm="1">
        <f t="array" aca="1" ref="MV10" ca="1">IF(ISNUMBER(MV$4),IF(MV$4&lt;TODAY(),MV5,IF(MV$4=TODAY(),_xlfn.XLOOKUP(1,($F$4:$NZ$4&lt;=TODAY())*ISNUMBER($F$5:$NZ$5),$F$5:$NZ$5,"",0,-1),IF(ISNUMBER(MU10),MAX(0,MU10+N(MV8)-IF(OR(WEEKDAY(MV$4,2)&gt;5,COUNTIF(休日一覧!$A:$A,MV$4)&gt;0),0,N($E$5))),""))),"")</f>
        <v/>
      </c>
      <c r="MW10" s="59" t="str" cm="1">
        <f t="array" aca="1" ref="MW10" ca="1">IF(ISNUMBER(MW$4),IF(MW$4&lt;TODAY(),MW5,IF(MW$4=TODAY(),_xlfn.XLOOKUP(1,($F$4:$NZ$4&lt;=TODAY())*ISNUMBER($F$5:$NZ$5),$F$5:$NZ$5,"",0,-1),IF(ISNUMBER(MV10),MAX(0,MV10+N(MW8)-IF(OR(WEEKDAY(MW$4,2)&gt;5,COUNTIF(休日一覧!$A:$A,MW$4)&gt;0),0,N($E$5))),""))),"")</f>
        <v/>
      </c>
      <c r="MX10" s="59" t="str" cm="1">
        <f t="array" aca="1" ref="MX10" ca="1">IF(ISNUMBER(MX$4),IF(MX$4&lt;TODAY(),MX5,IF(MX$4=TODAY(),_xlfn.XLOOKUP(1,($F$4:$NZ$4&lt;=TODAY())*ISNUMBER($F$5:$NZ$5),$F$5:$NZ$5,"",0,-1),IF(ISNUMBER(MW10),MAX(0,MW10+N(MX8)-IF(OR(WEEKDAY(MX$4,2)&gt;5,COUNTIF(休日一覧!$A:$A,MX$4)&gt;0),0,N($E$5))),""))),"")</f>
        <v/>
      </c>
      <c r="MY10" s="59" t="str" cm="1">
        <f t="array" aca="1" ref="MY10" ca="1">IF(ISNUMBER(MY$4),IF(MY$4&lt;TODAY(),MY5,IF(MY$4=TODAY(),_xlfn.XLOOKUP(1,($F$4:$NZ$4&lt;=TODAY())*ISNUMBER($F$5:$NZ$5),$F$5:$NZ$5,"",0,-1),IF(ISNUMBER(MX10),MAX(0,MX10+N(MY8)-IF(OR(WEEKDAY(MY$4,2)&gt;5,COUNTIF(休日一覧!$A:$A,MY$4)&gt;0),0,N($E$5))),""))),"")</f>
        <v/>
      </c>
      <c r="MZ10" s="59" t="str" cm="1">
        <f t="array" aca="1" ref="MZ10" ca="1">IF(ISNUMBER(MZ$4),IF(MZ$4&lt;TODAY(),MZ5,IF(MZ$4=TODAY(),_xlfn.XLOOKUP(1,($F$4:$NZ$4&lt;=TODAY())*ISNUMBER($F$5:$NZ$5),$F$5:$NZ$5,"",0,-1),IF(ISNUMBER(MY10),MAX(0,MY10+N(MZ8)-IF(OR(WEEKDAY(MZ$4,2)&gt;5,COUNTIF(休日一覧!$A:$A,MZ$4)&gt;0),0,N($E$5))),""))),"")</f>
        <v/>
      </c>
      <c r="NA10" s="59" t="str" cm="1">
        <f t="array" aca="1" ref="NA10" ca="1">IF(ISNUMBER(NA$4),IF(NA$4&lt;TODAY(),NA5,IF(NA$4=TODAY(),_xlfn.XLOOKUP(1,($F$4:$NZ$4&lt;=TODAY())*ISNUMBER($F$5:$NZ$5),$F$5:$NZ$5,"",0,-1),IF(ISNUMBER(MZ10),MAX(0,MZ10+N(NA8)-IF(OR(WEEKDAY(NA$4,2)&gt;5,COUNTIF(休日一覧!$A:$A,NA$4)&gt;0),0,N($E$5))),""))),"")</f>
        <v/>
      </c>
      <c r="NB10" s="59" t="str" cm="1">
        <f t="array" aca="1" ref="NB10" ca="1">IF(ISNUMBER(NB$4),IF(NB$4&lt;TODAY(),NB5,IF(NB$4=TODAY(),_xlfn.XLOOKUP(1,($F$4:$NZ$4&lt;=TODAY())*ISNUMBER($F$5:$NZ$5),$F$5:$NZ$5,"",0,-1),IF(ISNUMBER(NA10),MAX(0,NA10+N(NB8)-IF(OR(WEEKDAY(NB$4,2)&gt;5,COUNTIF(休日一覧!$A:$A,NB$4)&gt;0),0,N($E$5))),""))),"")</f>
        <v/>
      </c>
      <c r="NC10" s="59" t="str" cm="1">
        <f t="array" aca="1" ref="NC10" ca="1">IF(ISNUMBER(NC$4),IF(NC$4&lt;TODAY(),NC5,IF(NC$4=TODAY(),_xlfn.XLOOKUP(1,($F$4:$NZ$4&lt;=TODAY())*ISNUMBER($F$5:$NZ$5),$F$5:$NZ$5,"",0,-1),IF(ISNUMBER(NB10),MAX(0,NB10+N(NC8)-IF(OR(WEEKDAY(NC$4,2)&gt;5,COUNTIF(休日一覧!$A:$A,NC$4)&gt;0),0,N($E$5))),""))),"")</f>
        <v/>
      </c>
      <c r="ND10" s="59" t="str" cm="1">
        <f t="array" aca="1" ref="ND10" ca="1">IF(ISNUMBER(ND$4),IF(ND$4&lt;TODAY(),ND5,IF(ND$4=TODAY(),_xlfn.XLOOKUP(1,($F$4:$NZ$4&lt;=TODAY())*ISNUMBER($F$5:$NZ$5),$F$5:$NZ$5,"",0,-1),IF(ISNUMBER(NC10),MAX(0,NC10+N(ND8)-IF(OR(WEEKDAY(ND$4,2)&gt;5,COUNTIF(休日一覧!$A:$A,ND$4)&gt;0),0,N($E$5))),""))),"")</f>
        <v/>
      </c>
      <c r="NE10" s="59" t="str" cm="1">
        <f t="array" aca="1" ref="NE10" ca="1">IF(ISNUMBER(NE$4),IF(NE$4&lt;TODAY(),NE5,IF(NE$4=TODAY(),_xlfn.XLOOKUP(1,($F$4:$NZ$4&lt;=TODAY())*ISNUMBER($F$5:$NZ$5),$F$5:$NZ$5,"",0,-1),IF(ISNUMBER(ND10),MAX(0,ND10+N(NE8)-IF(OR(WEEKDAY(NE$4,2)&gt;5,COUNTIF(休日一覧!$A:$A,NE$4)&gt;0),0,N($E$5))),""))),"")</f>
        <v/>
      </c>
      <c r="NF10" s="59" t="str" cm="1">
        <f t="array" aca="1" ref="NF10" ca="1">IF(ISNUMBER(NF$4),IF(NF$4&lt;TODAY(),NF5,IF(NF$4=TODAY(),_xlfn.XLOOKUP(1,($F$4:$NZ$4&lt;=TODAY())*ISNUMBER($F$5:$NZ$5),$F$5:$NZ$5,"",0,-1),IF(ISNUMBER(NE10),MAX(0,NE10+N(NF8)-IF(OR(WEEKDAY(NF$4,2)&gt;5,COUNTIF(休日一覧!$A:$A,NF$4)&gt;0),0,N($E$5))),""))),"")</f>
        <v/>
      </c>
      <c r="NG10" s="59" t="str" cm="1">
        <f t="array" aca="1" ref="NG10" ca="1">IF(ISNUMBER(NG$4),IF(NG$4&lt;TODAY(),NG5,IF(NG$4=TODAY(),_xlfn.XLOOKUP(1,($F$4:$NZ$4&lt;=TODAY())*ISNUMBER($F$5:$NZ$5),$F$5:$NZ$5,"",0,-1),IF(ISNUMBER(NF10),MAX(0,NF10+N(NG8)-IF(OR(WEEKDAY(NG$4,2)&gt;5,COUNTIF(休日一覧!$A:$A,NG$4)&gt;0),0,N($E$5))),""))),"")</f>
        <v/>
      </c>
      <c r="NH10" s="59" t="str" cm="1">
        <f t="array" aca="1" ref="NH10" ca="1">IF(ISNUMBER(NH$4),IF(NH$4&lt;TODAY(),NH5,IF(NH$4=TODAY(),_xlfn.XLOOKUP(1,($F$4:$NZ$4&lt;=TODAY())*ISNUMBER($F$5:$NZ$5),$F$5:$NZ$5,"",0,-1),IF(ISNUMBER(NG10),MAX(0,NG10+N(NH8)-IF(OR(WEEKDAY(NH$4,2)&gt;5,COUNTIF(休日一覧!$A:$A,NH$4)&gt;0),0,N($E$5))),""))),"")</f>
        <v/>
      </c>
      <c r="NI10" s="59" t="str" cm="1">
        <f t="array" aca="1" ref="NI10" ca="1">IF(ISNUMBER(NI$4),IF(NI$4&lt;TODAY(),NI5,IF(NI$4=TODAY(),_xlfn.XLOOKUP(1,($F$4:$NZ$4&lt;=TODAY())*ISNUMBER($F$5:$NZ$5),$F$5:$NZ$5,"",0,-1),IF(ISNUMBER(NH10),MAX(0,NH10+N(NI8)-IF(OR(WEEKDAY(NI$4,2)&gt;5,COUNTIF(休日一覧!$A:$A,NI$4)&gt;0),0,N($E$5))),""))),"")</f>
        <v/>
      </c>
      <c r="NJ10" s="59" t="str" cm="1">
        <f t="array" aca="1" ref="NJ10" ca="1">IF(ISNUMBER(NJ$4),IF(NJ$4&lt;TODAY(),NJ5,IF(NJ$4=TODAY(),_xlfn.XLOOKUP(1,($F$4:$NZ$4&lt;=TODAY())*ISNUMBER($F$5:$NZ$5),$F$5:$NZ$5,"",0,-1),IF(ISNUMBER(NI10),MAX(0,NI10+N(NJ8)-IF(OR(WEEKDAY(NJ$4,2)&gt;5,COUNTIF(休日一覧!$A:$A,NJ$4)&gt;0),0,N($E$5))),""))),"")</f>
        <v/>
      </c>
      <c r="NK10" s="59" t="str" cm="1">
        <f t="array" aca="1" ref="NK10" ca="1">IF(ISNUMBER(NK$4),IF(NK$4&lt;TODAY(),NK5,IF(NK$4=TODAY(),_xlfn.XLOOKUP(1,($F$4:$NZ$4&lt;=TODAY())*ISNUMBER($F$5:$NZ$5),$F$5:$NZ$5,"",0,-1),IF(ISNUMBER(NJ10),MAX(0,NJ10+N(NK8)-IF(OR(WEEKDAY(NK$4,2)&gt;5,COUNTIF(休日一覧!$A:$A,NK$4)&gt;0),0,N($E$5))),""))),"")</f>
        <v/>
      </c>
      <c r="NL10" s="59" t="str" cm="1">
        <f t="array" aca="1" ref="NL10" ca="1">IF(ISNUMBER(NL$4),IF(NL$4&lt;TODAY(),NL5,IF(NL$4=TODAY(),_xlfn.XLOOKUP(1,($F$4:$NZ$4&lt;=TODAY())*ISNUMBER($F$5:$NZ$5),$F$5:$NZ$5,"",0,-1),IF(ISNUMBER(NK10),MAX(0,NK10+N(NL8)-IF(OR(WEEKDAY(NL$4,2)&gt;5,COUNTIF(休日一覧!$A:$A,NL$4)&gt;0),0,N($E$5))),""))),"")</f>
        <v/>
      </c>
      <c r="NM10" s="59" t="str" cm="1">
        <f t="array" aca="1" ref="NM10" ca="1">IF(ISNUMBER(NM$4),IF(NM$4&lt;TODAY(),NM5,IF(NM$4=TODAY(),_xlfn.XLOOKUP(1,($F$4:$NZ$4&lt;=TODAY())*ISNUMBER($F$5:$NZ$5),$F$5:$NZ$5,"",0,-1),IF(ISNUMBER(NL10),MAX(0,NL10+N(NM8)-IF(OR(WEEKDAY(NM$4,2)&gt;5,COUNTIF(休日一覧!$A:$A,NM$4)&gt;0),0,N($E$5))),""))),"")</f>
        <v/>
      </c>
      <c r="NN10" s="59" t="str" cm="1">
        <f t="array" aca="1" ref="NN10" ca="1">IF(ISNUMBER(NN$4),IF(NN$4&lt;TODAY(),NN5,IF(NN$4=TODAY(),_xlfn.XLOOKUP(1,($F$4:$NZ$4&lt;=TODAY())*ISNUMBER($F$5:$NZ$5),$F$5:$NZ$5,"",0,-1),IF(ISNUMBER(NM10),MAX(0,NM10+N(NN8)-IF(OR(WEEKDAY(NN$4,2)&gt;5,COUNTIF(休日一覧!$A:$A,NN$4)&gt;0),0,N($E$5))),""))),"")</f>
        <v/>
      </c>
      <c r="NO10" s="59" t="str" cm="1">
        <f t="array" aca="1" ref="NO10" ca="1">IF(ISNUMBER(NO$4),IF(NO$4&lt;TODAY(),NO5,IF(NO$4=TODAY(),_xlfn.XLOOKUP(1,($F$4:$NZ$4&lt;=TODAY())*ISNUMBER($F$5:$NZ$5),$F$5:$NZ$5,"",0,-1),IF(ISNUMBER(NN10),MAX(0,NN10+N(NO8)-IF(OR(WEEKDAY(NO$4,2)&gt;5,COUNTIF(休日一覧!$A:$A,NO$4)&gt;0),0,N($E$5))),""))),"")</f>
        <v/>
      </c>
      <c r="NP10" s="59" t="str" cm="1">
        <f t="array" aca="1" ref="NP10" ca="1">IF(ISNUMBER(NP$4),IF(NP$4&lt;TODAY(),NP5,IF(NP$4=TODAY(),_xlfn.XLOOKUP(1,($F$4:$NZ$4&lt;=TODAY())*ISNUMBER($F$5:$NZ$5),$F$5:$NZ$5,"",0,-1),IF(ISNUMBER(NO10),MAX(0,NO10+N(NP8)-IF(OR(WEEKDAY(NP$4,2)&gt;5,COUNTIF(休日一覧!$A:$A,NP$4)&gt;0),0,N($E$5))),""))),"")</f>
        <v/>
      </c>
      <c r="NQ10" s="59" t="str" cm="1">
        <f t="array" aca="1" ref="NQ10" ca="1">IF(ISNUMBER(NQ$4),IF(NQ$4&lt;TODAY(),NQ5,IF(NQ$4=TODAY(),_xlfn.XLOOKUP(1,($F$4:$NZ$4&lt;=TODAY())*ISNUMBER($F$5:$NZ$5),$F$5:$NZ$5,"",0,-1),IF(ISNUMBER(NP10),MAX(0,NP10+N(NQ8)-IF(OR(WEEKDAY(NQ$4,2)&gt;5,COUNTIF(休日一覧!$A:$A,NQ$4)&gt;0),0,N($E$5))),""))),"")</f>
        <v/>
      </c>
      <c r="NR10" s="59" t="str" cm="1">
        <f t="array" aca="1" ref="NR10" ca="1">IF(ISNUMBER(NR$4),IF(NR$4&lt;TODAY(),NR5,IF(NR$4=TODAY(),_xlfn.XLOOKUP(1,($F$4:$NZ$4&lt;=TODAY())*ISNUMBER($F$5:$NZ$5),$F$5:$NZ$5,"",0,-1),IF(ISNUMBER(NQ10),MAX(0,NQ10+N(NR8)-IF(OR(WEEKDAY(NR$4,2)&gt;5,COUNTIF(休日一覧!$A:$A,NR$4)&gt;0),0,N($E$5))),""))),"")</f>
        <v/>
      </c>
      <c r="NS10" s="59" t="str" cm="1">
        <f t="array" aca="1" ref="NS10" ca="1">IF(ISNUMBER(NS$4),IF(NS$4&lt;TODAY(),NS5,IF(NS$4=TODAY(),_xlfn.XLOOKUP(1,($F$4:$NZ$4&lt;=TODAY())*ISNUMBER($F$5:$NZ$5),$F$5:$NZ$5,"",0,-1),IF(ISNUMBER(NR10),MAX(0,NR10+N(NS8)-IF(OR(WEEKDAY(NS$4,2)&gt;5,COUNTIF(休日一覧!$A:$A,NS$4)&gt;0),0,N($E$5))),""))),"")</f>
        <v/>
      </c>
      <c r="NT10" s="59" t="str" cm="1">
        <f t="array" aca="1" ref="NT10" ca="1">IF(ISNUMBER(NT$4),IF(NT$4&lt;TODAY(),NT5,IF(NT$4=TODAY(),_xlfn.XLOOKUP(1,($F$4:$NZ$4&lt;=TODAY())*ISNUMBER($F$5:$NZ$5),$F$5:$NZ$5,"",0,-1),IF(ISNUMBER(NS10),MAX(0,NS10+N(NT8)-IF(OR(WEEKDAY(NT$4,2)&gt;5,COUNTIF(休日一覧!$A:$A,NT$4)&gt;0),0,N($E$5))),""))),"")</f>
        <v/>
      </c>
      <c r="NU10" s="59" t="str" cm="1">
        <f t="array" aca="1" ref="NU10" ca="1">IF(ISNUMBER(NU$4),IF(NU$4&lt;TODAY(),NU5,IF(NU$4=TODAY(),_xlfn.XLOOKUP(1,($F$4:$NZ$4&lt;=TODAY())*ISNUMBER($F$5:$NZ$5),$F$5:$NZ$5,"",0,-1),IF(ISNUMBER(NT10),MAX(0,NT10+N(NU8)-IF(OR(WEEKDAY(NU$4,2)&gt;5,COUNTIF(休日一覧!$A:$A,NU$4)&gt;0),0,N($E$5))),""))),"")</f>
        <v/>
      </c>
      <c r="NV10" s="59" t="str" cm="1">
        <f t="array" aca="1" ref="NV10" ca="1">IF(ISNUMBER(NV$4),IF(NV$4&lt;TODAY(),NV5,IF(NV$4=TODAY(),_xlfn.XLOOKUP(1,($F$4:$NZ$4&lt;=TODAY())*ISNUMBER($F$5:$NZ$5),$F$5:$NZ$5,"",0,-1),IF(ISNUMBER(NU10),MAX(0,NU10+N(NV8)-IF(OR(WEEKDAY(NV$4,2)&gt;5,COUNTIF(休日一覧!$A:$A,NV$4)&gt;0),0,N($E$5))),""))),"")</f>
        <v/>
      </c>
      <c r="NW10" s="59" t="str" cm="1">
        <f t="array" aca="1" ref="NW10" ca="1">IF(ISNUMBER(NW$4),IF(NW$4&lt;TODAY(),NW5,IF(NW$4=TODAY(),_xlfn.XLOOKUP(1,($F$4:$NZ$4&lt;=TODAY())*ISNUMBER($F$5:$NZ$5),$F$5:$NZ$5,"",0,-1),IF(ISNUMBER(NV10),MAX(0,NV10+N(NW8)-IF(OR(WEEKDAY(NW$4,2)&gt;5,COUNTIF(休日一覧!$A:$A,NW$4)&gt;0),0,N($E$5))),""))),"")</f>
        <v/>
      </c>
      <c r="NX10" s="59" t="str" cm="1">
        <f t="array" aca="1" ref="NX10" ca="1">IF(ISNUMBER(NX$4),IF(NX$4&lt;TODAY(),NX5,IF(NX$4=TODAY(),_xlfn.XLOOKUP(1,($F$4:$NZ$4&lt;=TODAY())*ISNUMBER($F$5:$NZ$5),$F$5:$NZ$5,"",0,-1),IF(ISNUMBER(NW10),MAX(0,NW10+N(NX8)-IF(OR(WEEKDAY(NX$4,2)&gt;5,COUNTIF(休日一覧!$A:$A,NX$4)&gt;0),0,N($E$5))),""))),"")</f>
        <v/>
      </c>
      <c r="NY10" s="59" t="str" cm="1">
        <f t="array" aca="1" ref="NY10" ca="1">IF(ISNUMBER(NY$4),IF(NY$4&lt;TODAY(),NY5,IF(NY$4=TODAY(),_xlfn.XLOOKUP(1,($F$4:$NZ$4&lt;=TODAY())*ISNUMBER($F$5:$NZ$5),$F$5:$NZ$5,"",0,-1),IF(ISNUMBER(NX10),MAX(0,NX10+N(NY8)-IF(OR(WEEKDAY(NY$4,2)&gt;5,COUNTIF(休日一覧!$A:$A,NY$4)&gt;0),0,N($E$5))),""))),"")</f>
        <v/>
      </c>
      <c r="NZ10" s="59" t="str" cm="1">
        <f t="array" aca="1" ref="NZ10" ca="1">IF(ISNUMBER(NZ$4),IF(NZ$4&lt;TODAY(),NZ5,IF(NZ$4=TODAY(),_xlfn.XLOOKUP(1,($F$4:$NZ$4&lt;=TODAY())*ISNUMBER($F$5:$NZ$5),$F$5:$NZ$5,"",0,-1),IF(ISNUMBER(NY10),MAX(0,NY10+N(NZ8)-IF(OR(WEEKDAY(NZ$4,2)&gt;5,COUNTIF(休日一覧!$A:$A,NZ$4)&gt;0),0,N($E$5))),""))),"")</f>
        <v/>
      </c>
    </row>
    <row r="11" spans="2:390">
      <c r="B11" s="81" t="s">
        <v>150</v>
      </c>
      <c r="C11" s="135" t="s">
        <v>5181</v>
      </c>
      <c r="D11" s="136" t="s">
        <v>5166</v>
      </c>
      <c r="E11" s="226">
        <v>15</v>
      </c>
      <c r="F11" s="59" t="str" cm="1">
        <f t="array" aca="1" ref="F11:GE11" ca="1">IF(ISNUMBER($F$4),_xlfn.LET(_xlpm.h,'現在の状況（積み上げ）'!$A$4:$ALL$4,_xlpm.v,'現在の状況（積み上げ）'!$A$5:$ALL$400,_xlpm.sel,--(ISNUMBER(MATCH('現在の状況（積み上げ）'!$B$5:$B$400,{"住居"},0))*('現在の状況（積み上げ）'!$C$5:$C$400="ステータス")*ISNUMBER(MATCH('現在の状況（積み上げ）'!$D$5:$D$400,{"確認待ち","申請受付","ＯＰ確認中","ＳＶ確認中"},0))),_xlpm.s,MMULT(TRANSPOSE(_xlpm.sel),IF(ISNUMBER(_xlpm.v),_xlpm.v,0)),_xlpm.n,MMULT(TRANSPOSE(_xlpm.sel),--ISNUMBER(_xlpm.v)),_xlfn.XLOOKUP(_xlfn.ANCHORARRAY($F$4),_xlpm.h,IF(_xlpm.n&gt;0,_xlpm.s,""),"")),"")</f>
        <v/>
      </c>
      <c r="G11" s="59" t="str">
        <f ca="1"/>
        <v/>
      </c>
      <c r="H11" s="59" t="str">
        <f ca="1"/>
        <v/>
      </c>
      <c r="I11" s="59" t="str">
        <f ca="1"/>
        <v/>
      </c>
      <c r="J11" s="59" t="str">
        <f ca="1"/>
        <v/>
      </c>
      <c r="K11" s="59" t="str">
        <f ca="1"/>
        <v/>
      </c>
      <c r="L11" s="59" t="str">
        <f ca="1"/>
        <v/>
      </c>
      <c r="M11" s="59" t="str">
        <f ca="1"/>
        <v/>
      </c>
      <c r="N11" s="59" t="str">
        <f ca="1"/>
        <v/>
      </c>
      <c r="O11" s="59" t="str">
        <f ca="1"/>
        <v/>
      </c>
      <c r="P11" s="59" t="str">
        <f ca="1"/>
        <v/>
      </c>
      <c r="Q11" s="59" t="str">
        <f ca="1"/>
        <v/>
      </c>
      <c r="R11" s="59" t="str">
        <f ca="1"/>
        <v/>
      </c>
      <c r="S11" s="59">
        <f ca="1"/>
        <v>122</v>
      </c>
      <c r="T11" s="59" t="str">
        <f ca="1"/>
        <v/>
      </c>
      <c r="U11" s="59" t="str">
        <f ca="1"/>
        <v/>
      </c>
      <c r="V11" s="59" t="str">
        <f ca="1"/>
        <v/>
      </c>
      <c r="W11" s="59" t="str">
        <f ca="1"/>
        <v/>
      </c>
      <c r="X11" s="59" t="str">
        <f ca="1"/>
        <v/>
      </c>
      <c r="Y11" s="59" t="str">
        <f ca="1"/>
        <v/>
      </c>
      <c r="Z11" s="59" t="str">
        <f ca="1"/>
        <v/>
      </c>
      <c r="AA11" s="59" t="str">
        <f ca="1"/>
        <v/>
      </c>
      <c r="AB11" s="59" t="str">
        <f ca="1"/>
        <v/>
      </c>
      <c r="AC11" s="59" t="str">
        <f ca="1"/>
        <v/>
      </c>
      <c r="AD11" s="59" t="str">
        <f ca="1"/>
        <v/>
      </c>
      <c r="AE11" s="59" t="str">
        <f ca="1"/>
        <v/>
      </c>
      <c r="AF11" s="59" t="str">
        <f ca="1"/>
        <v/>
      </c>
      <c r="AG11" s="59" t="str">
        <f ca="1"/>
        <v/>
      </c>
      <c r="AH11" s="59" t="str">
        <f ca="1"/>
        <v/>
      </c>
      <c r="AI11" s="59" t="str">
        <f ca="1"/>
        <v/>
      </c>
      <c r="AJ11" s="59" t="str">
        <f ca="1"/>
        <v/>
      </c>
      <c r="AK11" s="59" t="str">
        <f ca="1"/>
        <v/>
      </c>
      <c r="AL11" s="59" t="str">
        <f ca="1"/>
        <v/>
      </c>
      <c r="AM11" s="59" t="str">
        <f ca="1"/>
        <v/>
      </c>
      <c r="AN11" s="59" t="str">
        <f ca="1"/>
        <v/>
      </c>
      <c r="AO11" s="59" t="str">
        <f ca="1"/>
        <v/>
      </c>
      <c r="AP11" s="59" t="str">
        <f ca="1"/>
        <v/>
      </c>
      <c r="AQ11" s="59" t="str">
        <f ca="1"/>
        <v/>
      </c>
      <c r="AR11" s="59" t="str">
        <f ca="1"/>
        <v/>
      </c>
      <c r="AS11" s="59" t="str">
        <f ca="1"/>
        <v/>
      </c>
      <c r="AT11" s="59" t="str">
        <f ca="1"/>
        <v/>
      </c>
      <c r="AU11" s="59" t="str">
        <f ca="1"/>
        <v/>
      </c>
      <c r="AV11" s="59" t="str">
        <f ca="1"/>
        <v/>
      </c>
      <c r="AW11" s="59" t="str">
        <f ca="1"/>
        <v/>
      </c>
      <c r="AX11" s="59" t="str">
        <f ca="1"/>
        <v/>
      </c>
      <c r="AY11" s="59" t="str">
        <f ca="1"/>
        <v/>
      </c>
      <c r="AZ11" s="59" t="str">
        <f ca="1"/>
        <v/>
      </c>
      <c r="BA11" s="59" t="str">
        <f ca="1"/>
        <v/>
      </c>
      <c r="BB11" s="59" t="str">
        <f ca="1"/>
        <v/>
      </c>
      <c r="BC11" s="59" t="str">
        <f ca="1"/>
        <v/>
      </c>
      <c r="BD11" s="59" t="str">
        <f ca="1"/>
        <v/>
      </c>
      <c r="BE11" s="59" t="str">
        <f ca="1"/>
        <v/>
      </c>
      <c r="BF11" s="59" t="str">
        <f ca="1"/>
        <v/>
      </c>
      <c r="BG11" s="59" t="str">
        <f ca="1"/>
        <v/>
      </c>
      <c r="BH11" s="59" t="str">
        <f ca="1"/>
        <v/>
      </c>
      <c r="BI11" s="59" t="str">
        <f ca="1"/>
        <v/>
      </c>
      <c r="BJ11" s="59" t="str">
        <f ca="1"/>
        <v/>
      </c>
      <c r="BK11" s="59" t="str">
        <f ca="1"/>
        <v/>
      </c>
      <c r="BL11" s="59" t="str">
        <f ca="1"/>
        <v/>
      </c>
      <c r="BM11" s="59" t="str">
        <f ca="1"/>
        <v/>
      </c>
      <c r="BN11" s="59" t="str">
        <f ca="1"/>
        <v/>
      </c>
      <c r="BO11" s="59" t="str">
        <f ca="1"/>
        <v/>
      </c>
      <c r="BP11" s="59" t="str">
        <f ca="1"/>
        <v/>
      </c>
      <c r="BQ11" s="59" t="str">
        <f ca="1"/>
        <v/>
      </c>
      <c r="BR11" s="59" t="str">
        <f ca="1"/>
        <v/>
      </c>
      <c r="BS11" s="59" t="str">
        <f ca="1"/>
        <v/>
      </c>
      <c r="BT11" s="59" t="str">
        <f ca="1"/>
        <v/>
      </c>
      <c r="BU11" s="59" t="str">
        <f ca="1"/>
        <v/>
      </c>
      <c r="BV11" s="59" t="str">
        <f ca="1"/>
        <v/>
      </c>
      <c r="BW11" s="59" t="str">
        <f ca="1"/>
        <v/>
      </c>
      <c r="BX11" s="59" t="str">
        <f ca="1"/>
        <v/>
      </c>
      <c r="BY11" s="59" t="str">
        <f ca="1"/>
        <v/>
      </c>
      <c r="BZ11" s="59" t="str">
        <f ca="1"/>
        <v/>
      </c>
      <c r="CA11" s="59" t="str">
        <f ca="1"/>
        <v/>
      </c>
      <c r="CB11" s="59" t="str">
        <f ca="1"/>
        <v/>
      </c>
      <c r="CC11" s="59" t="str">
        <f ca="1"/>
        <v/>
      </c>
      <c r="CD11" s="59" t="str">
        <f ca="1"/>
        <v/>
      </c>
      <c r="CE11" s="59" t="str">
        <f ca="1"/>
        <v/>
      </c>
      <c r="CF11" s="59" t="str">
        <f ca="1"/>
        <v/>
      </c>
      <c r="CG11" s="59" t="str">
        <f ca="1"/>
        <v/>
      </c>
      <c r="CH11" s="59" t="str">
        <f ca="1"/>
        <v/>
      </c>
      <c r="CI11" s="59" t="str">
        <f ca="1"/>
        <v/>
      </c>
      <c r="CJ11" s="59" t="str">
        <f ca="1"/>
        <v/>
      </c>
      <c r="CK11" s="59" t="str">
        <f ca="1"/>
        <v/>
      </c>
      <c r="CL11" s="59" t="str">
        <f ca="1"/>
        <v/>
      </c>
      <c r="CM11" s="59" t="str">
        <f ca="1"/>
        <v/>
      </c>
      <c r="CN11" s="59" t="str">
        <f ca="1"/>
        <v/>
      </c>
      <c r="CO11" s="59" t="str">
        <f ca="1"/>
        <v/>
      </c>
      <c r="CP11" s="59" t="str">
        <f ca="1"/>
        <v/>
      </c>
      <c r="CQ11" s="59" t="str">
        <f ca="1"/>
        <v/>
      </c>
      <c r="CR11" s="59" t="str">
        <f ca="1"/>
        <v/>
      </c>
      <c r="CS11" s="59" t="str">
        <f ca="1"/>
        <v/>
      </c>
      <c r="CT11" s="59" t="str">
        <f ca="1"/>
        <v/>
      </c>
      <c r="CU11" s="59" t="str">
        <f ca="1"/>
        <v/>
      </c>
      <c r="CV11" s="59" t="str">
        <f ca="1"/>
        <v/>
      </c>
      <c r="CW11" s="59" t="str">
        <f ca="1"/>
        <v/>
      </c>
      <c r="CX11" s="59" t="str">
        <f ca="1"/>
        <v/>
      </c>
      <c r="CY11" s="59" t="str">
        <f ca="1"/>
        <v/>
      </c>
      <c r="CZ11" s="59" t="str">
        <f ca="1"/>
        <v/>
      </c>
      <c r="DA11" s="59" t="str">
        <f ca="1"/>
        <v/>
      </c>
      <c r="DB11" s="59" t="str">
        <f ca="1"/>
        <v/>
      </c>
      <c r="DC11" s="59" t="str">
        <f ca="1"/>
        <v/>
      </c>
      <c r="DD11" s="59" t="str">
        <f ca="1"/>
        <v/>
      </c>
      <c r="DE11" s="59" t="str">
        <f ca="1"/>
        <v/>
      </c>
      <c r="DF11" s="59" t="str">
        <f ca="1"/>
        <v/>
      </c>
      <c r="DG11" s="59" t="str">
        <f ca="1"/>
        <v/>
      </c>
      <c r="DH11" s="59" t="str">
        <f ca="1"/>
        <v/>
      </c>
      <c r="DI11" s="59" t="str">
        <f ca="1"/>
        <v/>
      </c>
      <c r="DJ11" s="59" t="str">
        <f ca="1"/>
        <v/>
      </c>
      <c r="DK11" s="59" t="str">
        <f ca="1"/>
        <v/>
      </c>
      <c r="DL11" s="59" t="str">
        <f ca="1"/>
        <v/>
      </c>
      <c r="DM11" s="59" t="str">
        <f ca="1"/>
        <v/>
      </c>
      <c r="DN11" s="59" t="str">
        <f ca="1"/>
        <v/>
      </c>
      <c r="DO11" s="59" t="str">
        <f ca="1"/>
        <v/>
      </c>
      <c r="DP11" s="59" t="str">
        <f ca="1"/>
        <v/>
      </c>
      <c r="DQ11" s="59" t="str">
        <f ca="1"/>
        <v/>
      </c>
      <c r="DR11" s="59" t="str">
        <f ca="1"/>
        <v/>
      </c>
      <c r="DS11" s="59" t="str">
        <f ca="1"/>
        <v/>
      </c>
      <c r="DT11" s="59" t="str">
        <f ca="1"/>
        <v/>
      </c>
      <c r="DU11" s="59" t="str">
        <f ca="1"/>
        <v/>
      </c>
      <c r="DV11" s="59" t="str">
        <f ca="1"/>
        <v/>
      </c>
      <c r="DW11" s="59" t="str">
        <f ca="1"/>
        <v/>
      </c>
      <c r="DX11" s="59" t="str">
        <f ca="1"/>
        <v/>
      </c>
      <c r="DY11" s="59" t="str">
        <f ca="1"/>
        <v/>
      </c>
      <c r="DZ11" s="59" t="str">
        <f ca="1"/>
        <v/>
      </c>
      <c r="EA11" s="59" t="str">
        <f ca="1"/>
        <v/>
      </c>
      <c r="EB11" s="59" t="str">
        <f ca="1"/>
        <v/>
      </c>
      <c r="EC11" s="59" t="str">
        <f ca="1"/>
        <v/>
      </c>
      <c r="ED11" s="59" t="str">
        <f ca="1"/>
        <v/>
      </c>
      <c r="EE11" s="59" t="str">
        <f ca="1"/>
        <v/>
      </c>
      <c r="EF11" s="59" t="str">
        <f ca="1"/>
        <v/>
      </c>
      <c r="EG11" s="59" t="str">
        <f ca="1"/>
        <v/>
      </c>
      <c r="EH11" s="59" t="str">
        <f ca="1"/>
        <v/>
      </c>
      <c r="EI11" s="59" t="str">
        <f ca="1"/>
        <v/>
      </c>
      <c r="EJ11" s="59" t="str">
        <f ca="1"/>
        <v/>
      </c>
      <c r="EK11" s="59" t="str">
        <f ca="1"/>
        <v/>
      </c>
      <c r="EL11" s="59" t="str">
        <f ca="1"/>
        <v/>
      </c>
      <c r="EM11" s="59" t="str">
        <f ca="1"/>
        <v/>
      </c>
      <c r="EN11" s="59" t="str">
        <f ca="1"/>
        <v/>
      </c>
      <c r="EO11" s="59" t="str">
        <f ca="1"/>
        <v/>
      </c>
      <c r="EP11" s="59" t="str">
        <f ca="1"/>
        <v/>
      </c>
      <c r="EQ11" s="59" t="str">
        <f ca="1"/>
        <v/>
      </c>
      <c r="ER11" s="59" t="str">
        <f ca="1"/>
        <v/>
      </c>
      <c r="ES11" s="59" t="str">
        <f ca="1"/>
        <v/>
      </c>
      <c r="ET11" s="59" t="str">
        <f ca="1"/>
        <v/>
      </c>
      <c r="EU11" s="59" t="str">
        <f ca="1"/>
        <v/>
      </c>
      <c r="EV11" s="59" t="str">
        <f ca="1"/>
        <v/>
      </c>
      <c r="EW11" s="59" t="str">
        <f ca="1"/>
        <v/>
      </c>
      <c r="EX11" s="59" t="str">
        <f ca="1"/>
        <v/>
      </c>
      <c r="EY11" s="59" t="str">
        <f ca="1"/>
        <v/>
      </c>
      <c r="EZ11" s="59" t="str">
        <f ca="1"/>
        <v/>
      </c>
      <c r="FA11" s="59" t="str">
        <f ca="1"/>
        <v/>
      </c>
      <c r="FB11" s="59" t="str">
        <f ca="1"/>
        <v/>
      </c>
      <c r="FC11" s="59" t="str">
        <f ca="1"/>
        <v/>
      </c>
      <c r="FD11" s="59" t="str">
        <f ca="1"/>
        <v/>
      </c>
      <c r="FE11" s="59" t="str">
        <f ca="1"/>
        <v/>
      </c>
      <c r="FF11" s="59" t="str">
        <f ca="1"/>
        <v/>
      </c>
      <c r="FG11" s="59" t="str">
        <f ca="1"/>
        <v/>
      </c>
      <c r="FH11" s="59" t="str">
        <f ca="1"/>
        <v/>
      </c>
      <c r="FI11" s="59" t="str">
        <f ca="1"/>
        <v/>
      </c>
      <c r="FJ11" s="59" t="str">
        <f ca="1"/>
        <v/>
      </c>
      <c r="FK11" s="59" t="str">
        <f ca="1"/>
        <v/>
      </c>
      <c r="FL11" s="59" t="str">
        <f ca="1"/>
        <v/>
      </c>
      <c r="FM11" s="59" t="str">
        <f ca="1"/>
        <v/>
      </c>
      <c r="FN11" s="59" t="str">
        <f ca="1"/>
        <v/>
      </c>
      <c r="FO11" s="59" t="str">
        <f ca="1"/>
        <v/>
      </c>
      <c r="FP11" s="59" t="str">
        <f ca="1"/>
        <v/>
      </c>
      <c r="FQ11" s="59" t="str">
        <f ca="1"/>
        <v/>
      </c>
      <c r="FR11" s="59" t="str">
        <f ca="1"/>
        <v/>
      </c>
      <c r="FS11" s="59" t="str">
        <f ca="1"/>
        <v/>
      </c>
      <c r="FT11" s="59" t="str">
        <f ca="1"/>
        <v/>
      </c>
      <c r="FU11" s="59" t="str">
        <f ca="1"/>
        <v/>
      </c>
      <c r="FV11" s="59" t="str">
        <f ca="1"/>
        <v/>
      </c>
      <c r="FW11" s="59" t="str">
        <f ca="1"/>
        <v/>
      </c>
      <c r="FX11" s="59" t="str">
        <f ca="1"/>
        <v/>
      </c>
      <c r="FY11" s="59" t="str">
        <f ca="1"/>
        <v/>
      </c>
      <c r="FZ11" s="59" t="str">
        <f ca="1"/>
        <v/>
      </c>
      <c r="GA11" s="59" t="str">
        <f ca="1"/>
        <v/>
      </c>
      <c r="GB11" s="59" t="str">
        <f ca="1"/>
        <v/>
      </c>
      <c r="GC11" s="59" t="str">
        <f ca="1"/>
        <v/>
      </c>
      <c r="GD11" s="59" t="str">
        <f ca="1"/>
        <v/>
      </c>
      <c r="GE11" s="59" t="str">
        <f ca="1"/>
        <v/>
      </c>
      <c r="GF11" s="59"/>
      <c r="GG11" s="59"/>
      <c r="GH11" s="59"/>
      <c r="GI11" s="59"/>
      <c r="GJ11" s="59"/>
      <c r="GK11" s="59"/>
      <c r="GL11" s="59"/>
      <c r="GM11" s="59"/>
      <c r="GN11" s="59"/>
      <c r="GO11" s="59"/>
      <c r="GP11" s="59"/>
      <c r="GQ11" s="59"/>
      <c r="GR11" s="59"/>
      <c r="GS11" s="59"/>
      <c r="GT11" s="59"/>
      <c r="GU11" s="59"/>
      <c r="GV11" s="59"/>
      <c r="GW11" s="59"/>
      <c r="GX11" s="59"/>
      <c r="GY11" s="59"/>
      <c r="GZ11" s="59"/>
      <c r="HA11" s="59"/>
      <c r="HB11" s="59"/>
      <c r="HC11" s="59"/>
      <c r="HD11" s="59"/>
      <c r="HE11" s="59"/>
      <c r="HF11" s="59"/>
      <c r="HG11" s="59"/>
      <c r="HH11" s="59"/>
      <c r="HI11" s="59"/>
      <c r="HJ11" s="59"/>
      <c r="HK11" s="59"/>
      <c r="HL11" s="59"/>
      <c r="HM11" s="59"/>
      <c r="HN11" s="59"/>
      <c r="HO11" s="59"/>
      <c r="HP11" s="59"/>
      <c r="HQ11" s="59"/>
      <c r="HR11" s="59"/>
      <c r="HS11" s="59"/>
      <c r="HT11" s="59"/>
      <c r="HU11" s="59"/>
      <c r="HV11" s="59"/>
      <c r="HW11" s="59"/>
      <c r="HX11" s="59"/>
      <c r="HY11" s="59"/>
      <c r="HZ11" s="59"/>
      <c r="IA11" s="59"/>
      <c r="IB11" s="59"/>
      <c r="IC11" s="59"/>
      <c r="ID11" s="59"/>
      <c r="IE11" s="59"/>
      <c r="IF11" s="59"/>
      <c r="IG11" s="59"/>
      <c r="IH11" s="59"/>
      <c r="II11" s="59"/>
      <c r="IJ11" s="59"/>
      <c r="IK11" s="59"/>
      <c r="IL11" s="59"/>
      <c r="IM11" s="59"/>
      <c r="IN11" s="59"/>
      <c r="IO11" s="59"/>
      <c r="IP11" s="59"/>
      <c r="IQ11" s="59"/>
      <c r="IR11" s="59"/>
      <c r="IS11" s="59"/>
      <c r="IT11" s="59"/>
      <c r="IU11" s="59"/>
      <c r="IV11" s="59"/>
      <c r="IW11" s="59"/>
      <c r="IX11" s="59"/>
      <c r="IY11" s="59"/>
      <c r="IZ11" s="59"/>
      <c r="JA11" s="59"/>
      <c r="JB11" s="59"/>
      <c r="JC11" s="59"/>
      <c r="JD11" s="59"/>
      <c r="JE11" s="59"/>
      <c r="JF11" s="59"/>
      <c r="JG11" s="59"/>
      <c r="JH11" s="59"/>
      <c r="JI11" s="59"/>
      <c r="JJ11" s="59"/>
      <c r="JK11" s="59"/>
      <c r="JL11" s="59"/>
      <c r="JM11" s="59"/>
      <c r="JN11" s="59"/>
      <c r="JO11" s="59"/>
      <c r="JP11" s="59"/>
      <c r="JQ11" s="59"/>
      <c r="JR11" s="59"/>
      <c r="JS11" s="59"/>
      <c r="JT11" s="59"/>
      <c r="JU11" s="59"/>
      <c r="JV11" s="59"/>
      <c r="JW11" s="59"/>
      <c r="JX11" s="59"/>
      <c r="JY11" s="59"/>
      <c r="JZ11" s="59"/>
      <c r="KA11" s="59"/>
      <c r="KB11" s="59"/>
      <c r="KC11" s="59"/>
      <c r="KD11" s="59"/>
      <c r="KE11" s="59"/>
      <c r="KF11" s="59"/>
      <c r="KG11" s="59"/>
      <c r="KH11" s="59"/>
      <c r="KI11" s="59"/>
      <c r="KJ11" s="59"/>
      <c r="KK11" s="59"/>
      <c r="KL11" s="59"/>
      <c r="KM11" s="59"/>
      <c r="KN11" s="59"/>
      <c r="KO11" s="59"/>
      <c r="KP11" s="59"/>
      <c r="KQ11" s="59"/>
      <c r="KR11" s="59"/>
      <c r="KS11" s="59"/>
      <c r="KT11" s="59"/>
      <c r="KU11" s="59"/>
      <c r="KV11" s="59"/>
      <c r="KW11" s="59"/>
      <c r="KX11" s="59"/>
      <c r="KY11" s="59"/>
      <c r="KZ11" s="59"/>
      <c r="LA11" s="59"/>
      <c r="LB11" s="59"/>
      <c r="LC11" s="59"/>
      <c r="LD11" s="59"/>
      <c r="LE11" s="59"/>
      <c r="LF11" s="59"/>
      <c r="LG11" s="59"/>
      <c r="LH11" s="59"/>
      <c r="LI11" s="59"/>
      <c r="LJ11" s="59"/>
      <c r="LK11" s="59"/>
      <c r="LL11" s="59"/>
      <c r="LM11" s="59"/>
      <c r="LN11" s="59"/>
      <c r="LO11" s="59"/>
      <c r="LP11" s="59"/>
      <c r="LQ11" s="59"/>
      <c r="LR11" s="59"/>
      <c r="LS11" s="59"/>
      <c r="LT11" s="59"/>
      <c r="LU11" s="59"/>
      <c r="LV11" s="59"/>
      <c r="LW11" s="59"/>
      <c r="LX11" s="59"/>
      <c r="LY11" s="59"/>
      <c r="LZ11" s="59"/>
      <c r="MA11" s="59"/>
      <c r="MB11" s="59"/>
      <c r="MC11" s="59"/>
      <c r="MD11" s="59"/>
      <c r="ME11" s="59"/>
      <c r="MF11" s="59"/>
      <c r="MG11" s="59"/>
      <c r="MH11" s="59"/>
      <c r="MI11" s="59"/>
      <c r="MJ11" s="59"/>
      <c r="MK11" s="59"/>
      <c r="ML11" s="59"/>
      <c r="MM11" s="59"/>
      <c r="MN11" s="59"/>
      <c r="MO11" s="59"/>
      <c r="MP11" s="59"/>
      <c r="MQ11" s="59"/>
      <c r="MR11" s="59"/>
      <c r="MS11" s="59"/>
      <c r="MT11" s="59"/>
      <c r="MU11" s="59"/>
      <c r="MV11" s="59"/>
      <c r="MW11" s="59"/>
      <c r="MX11" s="59"/>
      <c r="MY11" s="59"/>
      <c r="MZ11" s="59"/>
      <c r="NA11" s="59"/>
      <c r="NB11" s="59"/>
      <c r="NC11" s="59"/>
      <c r="ND11" s="59"/>
      <c r="NE11" s="59"/>
      <c r="NF11" s="59"/>
      <c r="NG11" s="59"/>
      <c r="NH11" s="59"/>
      <c r="NI11" s="59"/>
      <c r="NJ11" s="59"/>
      <c r="NK11" s="59"/>
      <c r="NL11" s="59"/>
      <c r="NM11" s="59"/>
      <c r="NN11" s="59"/>
      <c r="NO11" s="59"/>
      <c r="NP11" s="59"/>
      <c r="NQ11" s="59"/>
      <c r="NR11" s="59"/>
      <c r="NS11" s="59"/>
      <c r="NT11" s="59"/>
      <c r="NU11" s="59"/>
      <c r="NV11" s="59"/>
      <c r="NW11" s="59"/>
      <c r="NX11" s="59"/>
      <c r="NY11" s="59"/>
      <c r="NZ11" s="59"/>
    </row>
    <row r="12" spans="2:390">
      <c r="B12" s="70" t="s">
        <v>150</v>
      </c>
      <c r="C12" s="131" t="s">
        <v>5181</v>
      </c>
      <c r="D12" s="130" t="s">
        <v>5167</v>
      </c>
      <c r="E12" s="225"/>
      <c r="F12" s="59" cm="1">
        <f t="array" aca="1" ref="F12:GE12" ca="1">IF(ISNUMBER($F$4),_xlfn.LET(_xlpm.h,'日別処理件数（積み上げ）'!$A$4:$ALL$4,_xlpm.k,MATCH(1,('日別処理件数（積み上げ）'!$B$5:$B$400="住居")*('日別処理件数（積み上げ）'!$C$5:$C$400="ＳＶ承認"),0),IFERROR(_xlfn.LET(_xlpm.row,INDEX('日別処理件数（積み上げ）'!$A$5:$ALL$400,_xlpm.k,0),_xlfn.XLOOKUP(_xlfn.ANCHORARRAY($F$4),_xlpm.h,IF(ISNUMBER(_xlpm.row),_xlpm.row,""),"")),"")),"")</f>
        <v>22</v>
      </c>
      <c r="G12" s="59">
        <f ca="1"/>
        <v>19</v>
      </c>
      <c r="H12" s="59">
        <f ca="1"/>
        <v>0</v>
      </c>
      <c r="I12" s="59">
        <f ca="1"/>
        <v>0</v>
      </c>
      <c r="J12" s="59">
        <f ca="1"/>
        <v>13</v>
      </c>
      <c r="K12" s="59">
        <f ca="1"/>
        <v>0</v>
      </c>
      <c r="L12" s="59" t="str">
        <f ca="1"/>
        <v/>
      </c>
      <c r="M12" s="59" t="str">
        <f ca="1"/>
        <v/>
      </c>
      <c r="N12" s="59" t="str">
        <f ca="1"/>
        <v/>
      </c>
      <c r="O12" s="59" t="str">
        <f ca="1"/>
        <v/>
      </c>
      <c r="P12" s="59" t="str">
        <f ca="1"/>
        <v/>
      </c>
      <c r="Q12" s="59" t="str">
        <f ca="1"/>
        <v/>
      </c>
      <c r="R12" s="59" t="str">
        <f ca="1"/>
        <v/>
      </c>
      <c r="S12" s="59" t="str">
        <f ca="1"/>
        <v/>
      </c>
      <c r="T12" s="59" t="str">
        <f ca="1"/>
        <v/>
      </c>
      <c r="U12" s="59" t="str">
        <f ca="1"/>
        <v/>
      </c>
      <c r="V12" s="59" t="str">
        <f ca="1"/>
        <v/>
      </c>
      <c r="W12" s="59" t="str">
        <f ca="1"/>
        <v/>
      </c>
      <c r="X12" s="59" t="str">
        <f ca="1"/>
        <v/>
      </c>
      <c r="Y12" s="59" t="str">
        <f ca="1"/>
        <v/>
      </c>
      <c r="Z12" s="59" t="str">
        <f ca="1"/>
        <v/>
      </c>
      <c r="AA12" s="59" t="str">
        <f ca="1"/>
        <v/>
      </c>
      <c r="AB12" s="59" t="str">
        <f ca="1"/>
        <v/>
      </c>
      <c r="AC12" s="59" t="str">
        <f ca="1"/>
        <v/>
      </c>
      <c r="AD12" s="59" t="str">
        <f ca="1"/>
        <v/>
      </c>
      <c r="AE12" s="59" t="str">
        <f ca="1"/>
        <v/>
      </c>
      <c r="AF12" s="59" t="str">
        <f ca="1"/>
        <v/>
      </c>
      <c r="AG12" s="59" t="str">
        <f ca="1"/>
        <v/>
      </c>
      <c r="AH12" s="59" t="str">
        <f ca="1"/>
        <v/>
      </c>
      <c r="AI12" s="59" t="str">
        <f ca="1"/>
        <v/>
      </c>
      <c r="AJ12" s="59" t="str">
        <f ca="1"/>
        <v/>
      </c>
      <c r="AK12" s="59" t="str">
        <f ca="1"/>
        <v/>
      </c>
      <c r="AL12" s="59" t="str">
        <f ca="1"/>
        <v/>
      </c>
      <c r="AM12" s="59" t="str">
        <f ca="1"/>
        <v/>
      </c>
      <c r="AN12" s="59" t="str">
        <f ca="1"/>
        <v/>
      </c>
      <c r="AO12" s="59" t="str">
        <f ca="1"/>
        <v/>
      </c>
      <c r="AP12" s="59" t="str">
        <f ca="1"/>
        <v/>
      </c>
      <c r="AQ12" s="59" t="str">
        <f ca="1"/>
        <v/>
      </c>
      <c r="AR12" s="59" t="str">
        <f ca="1"/>
        <v/>
      </c>
      <c r="AS12" s="59" t="str">
        <f ca="1"/>
        <v/>
      </c>
      <c r="AT12" s="59" t="str">
        <f ca="1"/>
        <v/>
      </c>
      <c r="AU12" s="59" t="str">
        <f ca="1"/>
        <v/>
      </c>
      <c r="AV12" s="59" t="str">
        <f ca="1"/>
        <v/>
      </c>
      <c r="AW12" s="59" t="str">
        <f ca="1"/>
        <v/>
      </c>
      <c r="AX12" s="59" t="str">
        <f ca="1"/>
        <v/>
      </c>
      <c r="AY12" s="59" t="str">
        <f ca="1"/>
        <v/>
      </c>
      <c r="AZ12" s="59" t="str">
        <f ca="1"/>
        <v/>
      </c>
      <c r="BA12" s="59" t="str">
        <f ca="1"/>
        <v/>
      </c>
      <c r="BB12" s="59" t="str">
        <f ca="1"/>
        <v/>
      </c>
      <c r="BC12" s="59" t="str">
        <f ca="1"/>
        <v/>
      </c>
      <c r="BD12" s="59" t="str">
        <f ca="1"/>
        <v/>
      </c>
      <c r="BE12" s="59" t="str">
        <f ca="1"/>
        <v/>
      </c>
      <c r="BF12" s="59" t="str">
        <f ca="1"/>
        <v/>
      </c>
      <c r="BG12" s="59" t="str">
        <f ca="1"/>
        <v/>
      </c>
      <c r="BH12" s="59" t="str">
        <f ca="1"/>
        <v/>
      </c>
      <c r="BI12" s="59" t="str">
        <f ca="1"/>
        <v/>
      </c>
      <c r="BJ12" s="59" t="str">
        <f ca="1"/>
        <v/>
      </c>
      <c r="BK12" s="59" t="str">
        <f ca="1"/>
        <v/>
      </c>
      <c r="BL12" s="59" t="str">
        <f ca="1"/>
        <v/>
      </c>
      <c r="BM12" s="59" t="str">
        <f ca="1"/>
        <v/>
      </c>
      <c r="BN12" s="59" t="str">
        <f ca="1"/>
        <v/>
      </c>
      <c r="BO12" s="59" t="str">
        <f ca="1"/>
        <v/>
      </c>
      <c r="BP12" s="59" t="str">
        <f ca="1"/>
        <v/>
      </c>
      <c r="BQ12" s="59" t="str">
        <f ca="1"/>
        <v/>
      </c>
      <c r="BR12" s="59" t="str">
        <f ca="1"/>
        <v/>
      </c>
      <c r="BS12" s="59" t="str">
        <f ca="1"/>
        <v/>
      </c>
      <c r="BT12" s="59" t="str">
        <f ca="1"/>
        <v/>
      </c>
      <c r="BU12" s="59" t="str">
        <f ca="1"/>
        <v/>
      </c>
      <c r="BV12" s="59" t="str">
        <f ca="1"/>
        <v/>
      </c>
      <c r="BW12" s="59" t="str">
        <f ca="1"/>
        <v/>
      </c>
      <c r="BX12" s="59" t="str">
        <f ca="1"/>
        <v/>
      </c>
      <c r="BY12" s="59" t="str">
        <f ca="1"/>
        <v/>
      </c>
      <c r="BZ12" s="59" t="str">
        <f ca="1"/>
        <v/>
      </c>
      <c r="CA12" s="59" t="str">
        <f ca="1"/>
        <v/>
      </c>
      <c r="CB12" s="59" t="str">
        <f ca="1"/>
        <v/>
      </c>
      <c r="CC12" s="59" t="str">
        <f ca="1"/>
        <v/>
      </c>
      <c r="CD12" s="59" t="str">
        <f ca="1"/>
        <v/>
      </c>
      <c r="CE12" s="59" t="str">
        <f ca="1"/>
        <v/>
      </c>
      <c r="CF12" s="59" t="str">
        <f ca="1"/>
        <v/>
      </c>
      <c r="CG12" s="59" t="str">
        <f ca="1"/>
        <v/>
      </c>
      <c r="CH12" s="59" t="str">
        <f ca="1"/>
        <v/>
      </c>
      <c r="CI12" s="59" t="str">
        <f ca="1"/>
        <v/>
      </c>
      <c r="CJ12" s="59" t="str">
        <f ca="1"/>
        <v/>
      </c>
      <c r="CK12" s="59" t="str">
        <f ca="1"/>
        <v/>
      </c>
      <c r="CL12" s="59" t="str">
        <f ca="1"/>
        <v/>
      </c>
      <c r="CM12" s="59" t="str">
        <f ca="1"/>
        <v/>
      </c>
      <c r="CN12" s="59" t="str">
        <f ca="1"/>
        <v/>
      </c>
      <c r="CO12" s="59" t="str">
        <f ca="1"/>
        <v/>
      </c>
      <c r="CP12" s="59" t="str">
        <f ca="1"/>
        <v/>
      </c>
      <c r="CQ12" s="59" t="str">
        <f ca="1"/>
        <v/>
      </c>
      <c r="CR12" s="59" t="str">
        <f ca="1"/>
        <v/>
      </c>
      <c r="CS12" s="59" t="str">
        <f ca="1"/>
        <v/>
      </c>
      <c r="CT12" s="59" t="str">
        <f ca="1"/>
        <v/>
      </c>
      <c r="CU12" s="59" t="str">
        <f ca="1"/>
        <v/>
      </c>
      <c r="CV12" s="59" t="str">
        <f ca="1"/>
        <v/>
      </c>
      <c r="CW12" s="59" t="str">
        <f ca="1"/>
        <v/>
      </c>
      <c r="CX12" s="59" t="str">
        <f ca="1"/>
        <v/>
      </c>
      <c r="CY12" s="59" t="str">
        <f ca="1"/>
        <v/>
      </c>
      <c r="CZ12" s="59" t="str">
        <f ca="1"/>
        <v/>
      </c>
      <c r="DA12" s="59" t="str">
        <f ca="1"/>
        <v/>
      </c>
      <c r="DB12" s="59" t="str">
        <f ca="1"/>
        <v/>
      </c>
      <c r="DC12" s="59" t="str">
        <f ca="1"/>
        <v/>
      </c>
      <c r="DD12" s="59" t="str">
        <f ca="1"/>
        <v/>
      </c>
      <c r="DE12" s="59" t="str">
        <f ca="1"/>
        <v/>
      </c>
      <c r="DF12" s="59" t="str">
        <f ca="1"/>
        <v/>
      </c>
      <c r="DG12" s="59" t="str">
        <f ca="1"/>
        <v/>
      </c>
      <c r="DH12" s="59" t="str">
        <f ca="1"/>
        <v/>
      </c>
      <c r="DI12" s="59" t="str">
        <f ca="1"/>
        <v/>
      </c>
      <c r="DJ12" s="59" t="str">
        <f ca="1"/>
        <v/>
      </c>
      <c r="DK12" s="59" t="str">
        <f ca="1"/>
        <v/>
      </c>
      <c r="DL12" s="59" t="str">
        <f ca="1"/>
        <v/>
      </c>
      <c r="DM12" s="59" t="str">
        <f ca="1"/>
        <v/>
      </c>
      <c r="DN12" s="59" t="str">
        <f ca="1"/>
        <v/>
      </c>
      <c r="DO12" s="59" t="str">
        <f ca="1"/>
        <v/>
      </c>
      <c r="DP12" s="59" t="str">
        <f ca="1"/>
        <v/>
      </c>
      <c r="DQ12" s="59" t="str">
        <f ca="1"/>
        <v/>
      </c>
      <c r="DR12" s="59" t="str">
        <f ca="1"/>
        <v/>
      </c>
      <c r="DS12" s="59" t="str">
        <f ca="1"/>
        <v/>
      </c>
      <c r="DT12" s="59" t="str">
        <f ca="1"/>
        <v/>
      </c>
      <c r="DU12" s="59" t="str">
        <f ca="1"/>
        <v/>
      </c>
      <c r="DV12" s="59" t="str">
        <f ca="1"/>
        <v/>
      </c>
      <c r="DW12" s="59" t="str">
        <f ca="1"/>
        <v/>
      </c>
      <c r="DX12" s="59" t="str">
        <f ca="1"/>
        <v/>
      </c>
      <c r="DY12" s="59" t="str">
        <f ca="1"/>
        <v/>
      </c>
      <c r="DZ12" s="59" t="str">
        <f ca="1"/>
        <v/>
      </c>
      <c r="EA12" s="59" t="str">
        <f ca="1"/>
        <v/>
      </c>
      <c r="EB12" s="59" t="str">
        <f ca="1"/>
        <v/>
      </c>
      <c r="EC12" s="59" t="str">
        <f ca="1"/>
        <v/>
      </c>
      <c r="ED12" s="59" t="str">
        <f ca="1"/>
        <v/>
      </c>
      <c r="EE12" s="59" t="str">
        <f ca="1"/>
        <v/>
      </c>
      <c r="EF12" s="59" t="str">
        <f ca="1"/>
        <v/>
      </c>
      <c r="EG12" s="59" t="str">
        <f ca="1"/>
        <v/>
      </c>
      <c r="EH12" s="59" t="str">
        <f ca="1"/>
        <v/>
      </c>
      <c r="EI12" s="59" t="str">
        <f ca="1"/>
        <v/>
      </c>
      <c r="EJ12" s="59" t="str">
        <f ca="1"/>
        <v/>
      </c>
      <c r="EK12" s="59" t="str">
        <f ca="1"/>
        <v/>
      </c>
      <c r="EL12" s="59" t="str">
        <f ca="1"/>
        <v/>
      </c>
      <c r="EM12" s="59" t="str">
        <f ca="1"/>
        <v/>
      </c>
      <c r="EN12" s="59" t="str">
        <f ca="1"/>
        <v/>
      </c>
      <c r="EO12" s="59" t="str">
        <f ca="1"/>
        <v/>
      </c>
      <c r="EP12" s="59" t="str">
        <f ca="1"/>
        <v/>
      </c>
      <c r="EQ12" s="59" t="str">
        <f ca="1"/>
        <v/>
      </c>
      <c r="ER12" s="59" t="str">
        <f ca="1"/>
        <v/>
      </c>
      <c r="ES12" s="59" t="str">
        <f ca="1"/>
        <v/>
      </c>
      <c r="ET12" s="59" t="str">
        <f ca="1"/>
        <v/>
      </c>
      <c r="EU12" s="59" t="str">
        <f ca="1"/>
        <v/>
      </c>
      <c r="EV12" s="59" t="str">
        <f ca="1"/>
        <v/>
      </c>
      <c r="EW12" s="59" t="str">
        <f ca="1"/>
        <v/>
      </c>
      <c r="EX12" s="59" t="str">
        <f ca="1"/>
        <v/>
      </c>
      <c r="EY12" s="59" t="str">
        <f ca="1"/>
        <v/>
      </c>
      <c r="EZ12" s="59" t="str">
        <f ca="1"/>
        <v/>
      </c>
      <c r="FA12" s="59" t="str">
        <f ca="1"/>
        <v/>
      </c>
      <c r="FB12" s="59" t="str">
        <f ca="1"/>
        <v/>
      </c>
      <c r="FC12" s="59" t="str">
        <f ca="1"/>
        <v/>
      </c>
      <c r="FD12" s="59" t="str">
        <f ca="1"/>
        <v/>
      </c>
      <c r="FE12" s="59" t="str">
        <f ca="1"/>
        <v/>
      </c>
      <c r="FF12" s="59" t="str">
        <f ca="1"/>
        <v/>
      </c>
      <c r="FG12" s="59" t="str">
        <f ca="1"/>
        <v/>
      </c>
      <c r="FH12" s="59" t="str">
        <f ca="1"/>
        <v/>
      </c>
      <c r="FI12" s="59" t="str">
        <f ca="1"/>
        <v/>
      </c>
      <c r="FJ12" s="59" t="str">
        <f ca="1"/>
        <v/>
      </c>
      <c r="FK12" s="59" t="str">
        <f ca="1"/>
        <v/>
      </c>
      <c r="FL12" s="59" t="str">
        <f ca="1"/>
        <v/>
      </c>
      <c r="FM12" s="59" t="str">
        <f ca="1"/>
        <v/>
      </c>
      <c r="FN12" s="59" t="str">
        <f ca="1"/>
        <v/>
      </c>
      <c r="FO12" s="59" t="str">
        <f ca="1"/>
        <v/>
      </c>
      <c r="FP12" s="59" t="str">
        <f ca="1"/>
        <v/>
      </c>
      <c r="FQ12" s="59" t="str">
        <f ca="1"/>
        <v/>
      </c>
      <c r="FR12" s="59" t="str">
        <f ca="1"/>
        <v/>
      </c>
      <c r="FS12" s="59" t="str">
        <f ca="1"/>
        <v/>
      </c>
      <c r="FT12" s="59" t="str">
        <f ca="1"/>
        <v/>
      </c>
      <c r="FU12" s="59" t="str">
        <f ca="1"/>
        <v/>
      </c>
      <c r="FV12" s="59" t="str">
        <f ca="1"/>
        <v/>
      </c>
      <c r="FW12" s="59" t="str">
        <f ca="1"/>
        <v/>
      </c>
      <c r="FX12" s="59" t="str">
        <f ca="1"/>
        <v/>
      </c>
      <c r="FY12" s="59" t="str">
        <f ca="1"/>
        <v/>
      </c>
      <c r="FZ12" s="59" t="str">
        <f ca="1"/>
        <v/>
      </c>
      <c r="GA12" s="59" t="str">
        <f ca="1"/>
        <v/>
      </c>
      <c r="GB12" s="59" t="str">
        <f ca="1"/>
        <v/>
      </c>
      <c r="GC12" s="59" t="str">
        <f ca="1"/>
        <v/>
      </c>
      <c r="GD12" s="59" t="str">
        <f ca="1"/>
        <v/>
      </c>
      <c r="GE12" s="59" t="str">
        <f ca="1"/>
        <v/>
      </c>
      <c r="GF12" s="59"/>
      <c r="GG12" s="59"/>
      <c r="GH12" s="59"/>
      <c r="GI12" s="59"/>
      <c r="GJ12" s="59"/>
      <c r="GK12" s="59"/>
      <c r="GL12" s="59"/>
      <c r="GM12" s="59"/>
      <c r="GN12" s="59"/>
      <c r="GO12" s="59"/>
      <c r="GP12" s="59"/>
      <c r="GQ12" s="59"/>
      <c r="GR12" s="59"/>
      <c r="GS12" s="59"/>
      <c r="GT12" s="59"/>
      <c r="GU12" s="59"/>
      <c r="GV12" s="59"/>
      <c r="GW12" s="59"/>
      <c r="GX12" s="59"/>
      <c r="GY12" s="59"/>
      <c r="GZ12" s="59"/>
      <c r="HA12" s="59"/>
      <c r="HB12" s="59"/>
      <c r="HC12" s="59"/>
      <c r="HD12" s="59"/>
      <c r="HE12" s="59"/>
      <c r="HF12" s="59"/>
      <c r="HG12" s="59"/>
      <c r="HH12" s="59"/>
      <c r="HI12" s="59"/>
      <c r="HJ12" s="59"/>
      <c r="HK12" s="59"/>
      <c r="HL12" s="59"/>
      <c r="HM12" s="59"/>
      <c r="HN12" s="59"/>
      <c r="HO12" s="59"/>
      <c r="HP12" s="59"/>
      <c r="HQ12" s="59"/>
      <c r="HR12" s="59"/>
      <c r="HS12" s="59"/>
      <c r="HT12" s="59"/>
      <c r="HU12" s="59"/>
      <c r="HV12" s="59"/>
      <c r="HW12" s="59"/>
      <c r="HX12" s="59"/>
      <c r="HY12" s="59"/>
      <c r="HZ12" s="59"/>
      <c r="IA12" s="59"/>
      <c r="IB12" s="59"/>
      <c r="IC12" s="59"/>
      <c r="ID12" s="59"/>
      <c r="IE12" s="59"/>
      <c r="IF12" s="59"/>
      <c r="IG12" s="59"/>
      <c r="IH12" s="59"/>
      <c r="II12" s="59"/>
      <c r="IJ12" s="59"/>
      <c r="IK12" s="59"/>
      <c r="IL12" s="59"/>
      <c r="IM12" s="59"/>
      <c r="IN12" s="59"/>
      <c r="IO12" s="59"/>
      <c r="IP12" s="59"/>
      <c r="IQ12" s="59"/>
      <c r="IR12" s="59"/>
      <c r="IS12" s="59"/>
      <c r="IT12" s="59"/>
      <c r="IU12" s="59"/>
      <c r="IV12" s="59"/>
      <c r="IW12" s="59"/>
      <c r="IX12" s="59"/>
      <c r="IY12" s="59"/>
      <c r="IZ12" s="59"/>
      <c r="JA12" s="59"/>
      <c r="JB12" s="59"/>
      <c r="JC12" s="59"/>
      <c r="JD12" s="59"/>
      <c r="JE12" s="59"/>
      <c r="JF12" s="59"/>
      <c r="JG12" s="59"/>
      <c r="JH12" s="59"/>
      <c r="JI12" s="59"/>
      <c r="JJ12" s="59"/>
      <c r="JK12" s="59"/>
      <c r="JL12" s="59"/>
      <c r="JM12" s="59"/>
      <c r="JN12" s="59"/>
      <c r="JO12" s="59"/>
      <c r="JP12" s="59"/>
      <c r="JQ12" s="59"/>
      <c r="JR12" s="59"/>
      <c r="JS12" s="59"/>
      <c r="JT12" s="59"/>
      <c r="JU12" s="59"/>
      <c r="JV12" s="59"/>
      <c r="JW12" s="59"/>
      <c r="JX12" s="59"/>
      <c r="JY12" s="59"/>
      <c r="JZ12" s="59"/>
      <c r="KA12" s="59"/>
      <c r="KB12" s="59"/>
      <c r="KC12" s="59"/>
      <c r="KD12" s="59"/>
      <c r="KE12" s="59"/>
      <c r="KF12" s="59"/>
      <c r="KG12" s="59"/>
      <c r="KH12" s="59"/>
      <c r="KI12" s="59"/>
      <c r="KJ12" s="59"/>
      <c r="KK12" s="59"/>
      <c r="KL12" s="59"/>
      <c r="KM12" s="59"/>
      <c r="KN12" s="59"/>
      <c r="KO12" s="59"/>
      <c r="KP12" s="59"/>
      <c r="KQ12" s="59"/>
      <c r="KR12" s="59"/>
      <c r="KS12" s="59"/>
      <c r="KT12" s="59"/>
      <c r="KU12" s="59"/>
      <c r="KV12" s="59"/>
      <c r="KW12" s="59"/>
      <c r="KX12" s="59"/>
      <c r="KY12" s="59"/>
      <c r="KZ12" s="59"/>
      <c r="LA12" s="59"/>
      <c r="LB12" s="59"/>
      <c r="LC12" s="59"/>
      <c r="LD12" s="59"/>
      <c r="LE12" s="59"/>
      <c r="LF12" s="59"/>
      <c r="LG12" s="59"/>
      <c r="LH12" s="59"/>
      <c r="LI12" s="59"/>
      <c r="LJ12" s="59"/>
      <c r="LK12" s="59"/>
      <c r="LL12" s="59"/>
      <c r="LM12" s="59"/>
      <c r="LN12" s="59"/>
      <c r="LO12" s="59"/>
      <c r="LP12" s="59"/>
      <c r="LQ12" s="59"/>
      <c r="LR12" s="59"/>
      <c r="LS12" s="59"/>
      <c r="LT12" s="59"/>
      <c r="LU12" s="59"/>
      <c r="LV12" s="59"/>
      <c r="LW12" s="59"/>
      <c r="LX12" s="59"/>
      <c r="LY12" s="59"/>
      <c r="LZ12" s="59"/>
      <c r="MA12" s="59"/>
      <c r="MB12" s="59"/>
      <c r="MC12" s="59"/>
      <c r="MD12" s="59"/>
      <c r="ME12" s="59"/>
      <c r="MF12" s="59"/>
      <c r="MG12" s="59"/>
      <c r="MH12" s="59"/>
      <c r="MI12" s="59"/>
      <c r="MJ12" s="59"/>
      <c r="MK12" s="59"/>
      <c r="ML12" s="59"/>
      <c r="MM12" s="59"/>
      <c r="MN12" s="59"/>
      <c r="MO12" s="59"/>
      <c r="MP12" s="59"/>
      <c r="MQ12" s="59"/>
      <c r="MR12" s="59"/>
      <c r="MS12" s="59"/>
      <c r="MT12" s="59"/>
      <c r="MU12" s="59"/>
      <c r="MV12" s="59"/>
      <c r="MW12" s="59"/>
      <c r="MX12" s="59"/>
      <c r="MY12" s="59"/>
      <c r="MZ12" s="59"/>
      <c r="NA12" s="59"/>
      <c r="NB12" s="59"/>
      <c r="NC12" s="59"/>
      <c r="ND12" s="59"/>
      <c r="NE12" s="59"/>
      <c r="NF12" s="59"/>
      <c r="NG12" s="59"/>
      <c r="NH12" s="59"/>
      <c r="NI12" s="59"/>
      <c r="NJ12" s="59"/>
      <c r="NK12" s="59"/>
      <c r="NL12" s="59"/>
      <c r="NM12" s="59"/>
      <c r="NN12" s="59"/>
      <c r="NO12" s="59"/>
      <c r="NP12" s="59"/>
      <c r="NQ12" s="59"/>
      <c r="NR12" s="59"/>
      <c r="NS12" s="59"/>
      <c r="NT12" s="59"/>
      <c r="NU12" s="59"/>
      <c r="NV12" s="59"/>
      <c r="NW12" s="59"/>
      <c r="NX12" s="59"/>
      <c r="NY12" s="59"/>
      <c r="NZ12" s="59"/>
    </row>
    <row r="13" spans="2:390" ht="15" thickBot="1">
      <c r="B13" s="73" t="s">
        <v>150</v>
      </c>
      <c r="C13" s="137" t="s">
        <v>5181</v>
      </c>
      <c r="D13" s="138" t="s">
        <v>5171</v>
      </c>
      <c r="E13" s="225"/>
      <c r="F13" s="125" t="str" cm="1">
        <f t="array" aca="1" ref="F13:GE13" ca="1">IF(ISNUMBER($F$4),_xlfn.LET(_xlpm.h,'現在の状況（積み上げ）'!$A$4:$ALL$4,_xlpm.v,'現在の状況（積み上げ）'!$A$5:$ALL$400,_xlpm.colb,'現在の状況（積み上げ）'!$B$5:$B$400,_xlpm.colc,'現在の状況（積み上げ）'!$C$5:$C$400,_xlpm.idx_a,MATCH(1,(_xlpm.colb="住居")*(_xlpm.colc="最古"),0),_xlpm.idx_b,MATCH(1,(_xlpm.colb="住居")*(_xlpm.colc="最古"),0),_xlpm.raw_a,IFERROR(INDEX(_xlpm.v,_xlpm.idx_a,0),""),_xlpm.raw_b,IFERROR(INDEX(_xlpm.v,_xlpm.idx_b,0),""),_xlpm.row_a,IF(ISNUMBER(_xlpm.raw_a),IF(_xlpm.raw_a&gt;0,_xlpm.raw_a,""),""),_xlpm.row_b,IF(ISNUMBER(_xlpm.raw_b),IF(_xlpm.raw_b&gt;0,_xlpm.raw_b,""),""),_xlpm.m,IF(ISNUMBER(_xlpm.row_a),IF(ISNUMBER(_xlpm.row_b),IF(_xlpm.row_a&lt;_xlpm.row_b,_xlpm.row_a,_xlpm.row_b),_xlpm.row_a),IF(ISNUMBER(_xlpm.row_b),_xlpm.row_b,"")),IFERROR(_xlfn.XLOOKUP(_xlfn.ANCHORARRAY($F$4),_xlpm.h,_xlpm.m,""),"")),"")</f>
        <v/>
      </c>
      <c r="G13" s="125" t="str">
        <f ca="1"/>
        <v/>
      </c>
      <c r="H13" s="125" t="str">
        <f ca="1"/>
        <v/>
      </c>
      <c r="I13" s="125" t="str">
        <f ca="1"/>
        <v/>
      </c>
      <c r="J13" s="125" t="str">
        <f ca="1"/>
        <v/>
      </c>
      <c r="K13" s="125" t="str">
        <f ca="1"/>
        <v/>
      </c>
      <c r="L13" s="125" t="str">
        <f ca="1"/>
        <v/>
      </c>
      <c r="M13" s="125" t="str">
        <f ca="1"/>
        <v/>
      </c>
      <c r="N13" s="125" t="str">
        <f ca="1"/>
        <v/>
      </c>
      <c r="O13" s="125" t="str">
        <f ca="1"/>
        <v/>
      </c>
      <c r="P13" s="125" t="str">
        <f ca="1"/>
        <v/>
      </c>
      <c r="Q13" s="125" t="str">
        <f ca="1"/>
        <v/>
      </c>
      <c r="R13" s="125" t="str">
        <f ca="1"/>
        <v/>
      </c>
      <c r="S13" s="125">
        <f ca="1"/>
        <v>45971</v>
      </c>
      <c r="T13" s="125" t="str">
        <f ca="1"/>
        <v/>
      </c>
      <c r="U13" s="125" t="str">
        <f ca="1"/>
        <v/>
      </c>
      <c r="V13" s="125" t="str">
        <f ca="1"/>
        <v/>
      </c>
      <c r="W13" s="125" t="str">
        <f ca="1"/>
        <v/>
      </c>
      <c r="X13" s="125" t="str">
        <f ca="1"/>
        <v/>
      </c>
      <c r="Y13" s="125" t="str">
        <f ca="1"/>
        <v/>
      </c>
      <c r="Z13" s="125" t="str">
        <f ca="1"/>
        <v/>
      </c>
      <c r="AA13" s="125" t="str">
        <f ca="1"/>
        <v/>
      </c>
      <c r="AB13" s="125" t="str">
        <f ca="1"/>
        <v/>
      </c>
      <c r="AC13" s="125" t="str">
        <f ca="1"/>
        <v/>
      </c>
      <c r="AD13" s="125" t="str">
        <f ca="1"/>
        <v/>
      </c>
      <c r="AE13" s="125" t="str">
        <f ca="1"/>
        <v/>
      </c>
      <c r="AF13" s="125" t="str">
        <f ca="1"/>
        <v/>
      </c>
      <c r="AG13" s="125" t="str">
        <f ca="1"/>
        <v/>
      </c>
      <c r="AH13" s="125" t="str">
        <f ca="1"/>
        <v/>
      </c>
      <c r="AI13" s="125" t="str">
        <f ca="1"/>
        <v/>
      </c>
      <c r="AJ13" s="125" t="str">
        <f ca="1"/>
        <v/>
      </c>
      <c r="AK13" s="125" t="str">
        <f ca="1"/>
        <v/>
      </c>
      <c r="AL13" s="125" t="str">
        <f ca="1"/>
        <v/>
      </c>
      <c r="AM13" s="125" t="str">
        <f ca="1"/>
        <v/>
      </c>
      <c r="AN13" s="125" t="str">
        <f ca="1"/>
        <v/>
      </c>
      <c r="AO13" s="125" t="str">
        <f ca="1"/>
        <v/>
      </c>
      <c r="AP13" s="125" t="str">
        <f ca="1"/>
        <v/>
      </c>
      <c r="AQ13" s="125" t="str">
        <f ca="1"/>
        <v/>
      </c>
      <c r="AR13" s="125" t="str">
        <f ca="1"/>
        <v/>
      </c>
      <c r="AS13" s="125" t="str">
        <f ca="1"/>
        <v/>
      </c>
      <c r="AT13" s="125" t="str">
        <f ca="1"/>
        <v/>
      </c>
      <c r="AU13" s="125" t="str">
        <f ca="1"/>
        <v/>
      </c>
      <c r="AV13" s="125" t="str">
        <f ca="1"/>
        <v/>
      </c>
      <c r="AW13" s="125" t="str">
        <f ca="1"/>
        <v/>
      </c>
      <c r="AX13" s="125" t="str">
        <f ca="1"/>
        <v/>
      </c>
      <c r="AY13" s="125" t="str">
        <f ca="1"/>
        <v/>
      </c>
      <c r="AZ13" s="125" t="str">
        <f ca="1"/>
        <v/>
      </c>
      <c r="BA13" s="125" t="str">
        <f ca="1"/>
        <v/>
      </c>
      <c r="BB13" s="125" t="str">
        <f ca="1"/>
        <v/>
      </c>
      <c r="BC13" s="125" t="str">
        <f ca="1"/>
        <v/>
      </c>
      <c r="BD13" s="125" t="str">
        <f ca="1"/>
        <v/>
      </c>
      <c r="BE13" s="125" t="str">
        <f ca="1"/>
        <v/>
      </c>
      <c r="BF13" s="125" t="str">
        <f ca="1"/>
        <v/>
      </c>
      <c r="BG13" s="125" t="str">
        <f ca="1"/>
        <v/>
      </c>
      <c r="BH13" s="125" t="str">
        <f ca="1"/>
        <v/>
      </c>
      <c r="BI13" s="125" t="str">
        <f ca="1"/>
        <v/>
      </c>
      <c r="BJ13" s="125" t="str">
        <f ca="1"/>
        <v/>
      </c>
      <c r="BK13" s="125" t="str">
        <f ca="1"/>
        <v/>
      </c>
      <c r="BL13" s="125" t="str">
        <f ca="1"/>
        <v/>
      </c>
      <c r="BM13" s="125" t="str">
        <f ca="1"/>
        <v/>
      </c>
      <c r="BN13" s="125" t="str">
        <f ca="1"/>
        <v/>
      </c>
      <c r="BO13" s="125" t="str">
        <f ca="1"/>
        <v/>
      </c>
      <c r="BP13" s="125" t="str">
        <f ca="1"/>
        <v/>
      </c>
      <c r="BQ13" s="125" t="str">
        <f ca="1"/>
        <v/>
      </c>
      <c r="BR13" s="125" t="str">
        <f ca="1"/>
        <v/>
      </c>
      <c r="BS13" s="125" t="str">
        <f ca="1"/>
        <v/>
      </c>
      <c r="BT13" s="125" t="str">
        <f ca="1"/>
        <v/>
      </c>
      <c r="BU13" s="125" t="str">
        <f ca="1"/>
        <v/>
      </c>
      <c r="BV13" s="125" t="str">
        <f ca="1"/>
        <v/>
      </c>
      <c r="BW13" s="125" t="str">
        <f ca="1"/>
        <v/>
      </c>
      <c r="BX13" s="125" t="str">
        <f ca="1"/>
        <v/>
      </c>
      <c r="BY13" s="125" t="str">
        <f ca="1"/>
        <v/>
      </c>
      <c r="BZ13" s="125" t="str">
        <f ca="1"/>
        <v/>
      </c>
      <c r="CA13" s="125" t="str">
        <f ca="1"/>
        <v/>
      </c>
      <c r="CB13" s="125" t="str">
        <f ca="1"/>
        <v/>
      </c>
      <c r="CC13" s="125" t="str">
        <f ca="1"/>
        <v/>
      </c>
      <c r="CD13" s="125" t="str">
        <f ca="1"/>
        <v/>
      </c>
      <c r="CE13" s="125" t="str">
        <f ca="1"/>
        <v/>
      </c>
      <c r="CF13" s="125" t="str">
        <f ca="1"/>
        <v/>
      </c>
      <c r="CG13" s="125" t="str">
        <f ca="1"/>
        <v/>
      </c>
      <c r="CH13" s="125" t="str">
        <f ca="1"/>
        <v/>
      </c>
      <c r="CI13" s="125" t="str">
        <f ca="1"/>
        <v/>
      </c>
      <c r="CJ13" s="125" t="str">
        <f ca="1"/>
        <v/>
      </c>
      <c r="CK13" s="125" t="str">
        <f ca="1"/>
        <v/>
      </c>
      <c r="CL13" s="125" t="str">
        <f ca="1"/>
        <v/>
      </c>
      <c r="CM13" s="125" t="str">
        <f ca="1"/>
        <v/>
      </c>
      <c r="CN13" s="125" t="str">
        <f ca="1"/>
        <v/>
      </c>
      <c r="CO13" s="125" t="str">
        <f ca="1"/>
        <v/>
      </c>
      <c r="CP13" s="125" t="str">
        <f ca="1"/>
        <v/>
      </c>
      <c r="CQ13" s="125" t="str">
        <f ca="1"/>
        <v/>
      </c>
      <c r="CR13" s="125" t="str">
        <f ca="1"/>
        <v/>
      </c>
      <c r="CS13" s="125" t="str">
        <f ca="1"/>
        <v/>
      </c>
      <c r="CT13" s="125" t="str">
        <f ca="1"/>
        <v/>
      </c>
      <c r="CU13" s="125" t="str">
        <f ca="1"/>
        <v/>
      </c>
      <c r="CV13" s="125" t="str">
        <f ca="1"/>
        <v/>
      </c>
      <c r="CW13" s="125" t="str">
        <f ca="1"/>
        <v/>
      </c>
      <c r="CX13" s="125" t="str">
        <f ca="1"/>
        <v/>
      </c>
      <c r="CY13" s="125" t="str">
        <f ca="1"/>
        <v/>
      </c>
      <c r="CZ13" s="125" t="str">
        <f ca="1"/>
        <v/>
      </c>
      <c r="DA13" s="125" t="str">
        <f ca="1"/>
        <v/>
      </c>
      <c r="DB13" s="125" t="str">
        <f ca="1"/>
        <v/>
      </c>
      <c r="DC13" s="125" t="str">
        <f ca="1"/>
        <v/>
      </c>
      <c r="DD13" s="125" t="str">
        <f ca="1"/>
        <v/>
      </c>
      <c r="DE13" s="125" t="str">
        <f ca="1"/>
        <v/>
      </c>
      <c r="DF13" s="125" t="str">
        <f ca="1"/>
        <v/>
      </c>
      <c r="DG13" s="125" t="str">
        <f ca="1"/>
        <v/>
      </c>
      <c r="DH13" s="125" t="str">
        <f ca="1"/>
        <v/>
      </c>
      <c r="DI13" s="125" t="str">
        <f ca="1"/>
        <v/>
      </c>
      <c r="DJ13" s="125" t="str">
        <f ca="1"/>
        <v/>
      </c>
      <c r="DK13" s="125" t="str">
        <f ca="1"/>
        <v/>
      </c>
      <c r="DL13" s="125" t="str">
        <f ca="1"/>
        <v/>
      </c>
      <c r="DM13" s="125" t="str">
        <f ca="1"/>
        <v/>
      </c>
      <c r="DN13" s="125" t="str">
        <f ca="1"/>
        <v/>
      </c>
      <c r="DO13" s="125" t="str">
        <f ca="1"/>
        <v/>
      </c>
      <c r="DP13" s="125" t="str">
        <f ca="1"/>
        <v/>
      </c>
      <c r="DQ13" s="125" t="str">
        <f ca="1"/>
        <v/>
      </c>
      <c r="DR13" s="125" t="str">
        <f ca="1"/>
        <v/>
      </c>
      <c r="DS13" s="125" t="str">
        <f ca="1"/>
        <v/>
      </c>
      <c r="DT13" s="125" t="str">
        <f ca="1"/>
        <v/>
      </c>
      <c r="DU13" s="125" t="str">
        <f ca="1"/>
        <v/>
      </c>
      <c r="DV13" s="125" t="str">
        <f ca="1"/>
        <v/>
      </c>
      <c r="DW13" s="125" t="str">
        <f ca="1"/>
        <v/>
      </c>
      <c r="DX13" s="125" t="str">
        <f ca="1"/>
        <v/>
      </c>
      <c r="DY13" s="125" t="str">
        <f ca="1"/>
        <v/>
      </c>
      <c r="DZ13" s="125" t="str">
        <f ca="1"/>
        <v/>
      </c>
      <c r="EA13" s="125" t="str">
        <f ca="1"/>
        <v/>
      </c>
      <c r="EB13" s="125" t="str">
        <f ca="1"/>
        <v/>
      </c>
      <c r="EC13" s="125" t="str">
        <f ca="1"/>
        <v/>
      </c>
      <c r="ED13" s="125" t="str">
        <f ca="1"/>
        <v/>
      </c>
      <c r="EE13" s="125" t="str">
        <f ca="1"/>
        <v/>
      </c>
      <c r="EF13" s="125" t="str">
        <f ca="1"/>
        <v/>
      </c>
      <c r="EG13" s="125" t="str">
        <f ca="1"/>
        <v/>
      </c>
      <c r="EH13" s="125" t="str">
        <f ca="1"/>
        <v/>
      </c>
      <c r="EI13" s="125" t="str">
        <f ca="1"/>
        <v/>
      </c>
      <c r="EJ13" s="125" t="str">
        <f ca="1"/>
        <v/>
      </c>
      <c r="EK13" s="125" t="str">
        <f ca="1"/>
        <v/>
      </c>
      <c r="EL13" s="125" t="str">
        <f ca="1"/>
        <v/>
      </c>
      <c r="EM13" s="125" t="str">
        <f ca="1"/>
        <v/>
      </c>
      <c r="EN13" s="125" t="str">
        <f ca="1"/>
        <v/>
      </c>
      <c r="EO13" s="125" t="str">
        <f ca="1"/>
        <v/>
      </c>
      <c r="EP13" s="125" t="str">
        <f ca="1"/>
        <v/>
      </c>
      <c r="EQ13" s="125" t="str">
        <f ca="1"/>
        <v/>
      </c>
      <c r="ER13" s="125" t="str">
        <f ca="1"/>
        <v/>
      </c>
      <c r="ES13" s="125" t="str">
        <f ca="1"/>
        <v/>
      </c>
      <c r="ET13" s="125" t="str">
        <f ca="1"/>
        <v/>
      </c>
      <c r="EU13" s="125" t="str">
        <f ca="1"/>
        <v/>
      </c>
      <c r="EV13" s="125" t="str">
        <f ca="1"/>
        <v/>
      </c>
      <c r="EW13" s="125" t="str">
        <f ca="1"/>
        <v/>
      </c>
      <c r="EX13" s="125" t="str">
        <f ca="1"/>
        <v/>
      </c>
      <c r="EY13" s="125" t="str">
        <f ca="1"/>
        <v/>
      </c>
      <c r="EZ13" s="125" t="str">
        <f ca="1"/>
        <v/>
      </c>
      <c r="FA13" s="125" t="str">
        <f ca="1"/>
        <v/>
      </c>
      <c r="FB13" s="125" t="str">
        <f ca="1"/>
        <v/>
      </c>
      <c r="FC13" s="125" t="str">
        <f ca="1"/>
        <v/>
      </c>
      <c r="FD13" s="125" t="str">
        <f ca="1"/>
        <v/>
      </c>
      <c r="FE13" s="125" t="str">
        <f ca="1"/>
        <v/>
      </c>
      <c r="FF13" s="125" t="str">
        <f ca="1"/>
        <v/>
      </c>
      <c r="FG13" s="125" t="str">
        <f ca="1"/>
        <v/>
      </c>
      <c r="FH13" s="125" t="str">
        <f ca="1"/>
        <v/>
      </c>
      <c r="FI13" s="125" t="str">
        <f ca="1"/>
        <v/>
      </c>
      <c r="FJ13" s="125" t="str">
        <f ca="1"/>
        <v/>
      </c>
      <c r="FK13" s="125" t="str">
        <f ca="1"/>
        <v/>
      </c>
      <c r="FL13" s="125" t="str">
        <f ca="1"/>
        <v/>
      </c>
      <c r="FM13" s="125" t="str">
        <f ca="1"/>
        <v/>
      </c>
      <c r="FN13" s="125" t="str">
        <f ca="1"/>
        <v/>
      </c>
      <c r="FO13" s="125" t="str">
        <f ca="1"/>
        <v/>
      </c>
      <c r="FP13" s="125" t="str">
        <f ca="1"/>
        <v/>
      </c>
      <c r="FQ13" s="125" t="str">
        <f ca="1"/>
        <v/>
      </c>
      <c r="FR13" s="125" t="str">
        <f ca="1"/>
        <v/>
      </c>
      <c r="FS13" s="125" t="str">
        <f ca="1"/>
        <v/>
      </c>
      <c r="FT13" s="125" t="str">
        <f ca="1"/>
        <v/>
      </c>
      <c r="FU13" s="125" t="str">
        <f ca="1"/>
        <v/>
      </c>
      <c r="FV13" s="125" t="str">
        <f ca="1"/>
        <v/>
      </c>
      <c r="FW13" s="125" t="str">
        <f ca="1"/>
        <v/>
      </c>
      <c r="FX13" s="125" t="str">
        <f ca="1"/>
        <v/>
      </c>
      <c r="FY13" s="125" t="str">
        <f ca="1"/>
        <v/>
      </c>
      <c r="FZ13" s="125" t="str">
        <f ca="1"/>
        <v/>
      </c>
      <c r="GA13" s="125" t="str">
        <f ca="1"/>
        <v/>
      </c>
      <c r="GB13" s="125" t="str">
        <f ca="1"/>
        <v/>
      </c>
      <c r="GC13" s="125" t="str">
        <f ca="1"/>
        <v/>
      </c>
      <c r="GD13" s="125" t="str">
        <f ca="1"/>
        <v/>
      </c>
      <c r="GE13" s="125" t="str">
        <f ca="1"/>
        <v/>
      </c>
      <c r="GF13" s="125"/>
      <c r="GG13" s="125"/>
      <c r="GH13" s="125"/>
      <c r="GI13" s="125"/>
      <c r="GJ13" s="125"/>
      <c r="GK13" s="125"/>
      <c r="GL13" s="125"/>
      <c r="GM13" s="125"/>
      <c r="GN13" s="125"/>
      <c r="GO13" s="125"/>
      <c r="GP13" s="125"/>
      <c r="GQ13" s="125"/>
      <c r="GR13" s="125"/>
      <c r="GS13" s="125"/>
      <c r="GT13" s="125"/>
      <c r="GU13" s="125"/>
      <c r="GV13" s="125"/>
      <c r="GW13" s="125"/>
      <c r="GX13" s="125"/>
      <c r="GY13" s="125"/>
      <c r="GZ13" s="125"/>
      <c r="HA13" s="125"/>
      <c r="HB13" s="125"/>
      <c r="HC13" s="125"/>
      <c r="HD13" s="125"/>
      <c r="HE13" s="125"/>
      <c r="HF13" s="125"/>
      <c r="HG13" s="125"/>
      <c r="HH13" s="125"/>
      <c r="HI13" s="125"/>
      <c r="HJ13" s="125"/>
      <c r="HK13" s="125"/>
      <c r="HL13" s="125"/>
      <c r="HM13" s="125"/>
      <c r="HN13" s="125"/>
      <c r="HO13" s="125"/>
      <c r="HP13" s="125"/>
      <c r="HQ13" s="125"/>
      <c r="HR13" s="125"/>
      <c r="HS13" s="125"/>
      <c r="HT13" s="125"/>
      <c r="HU13" s="125"/>
      <c r="HV13" s="125"/>
      <c r="HW13" s="125"/>
      <c r="HX13" s="125"/>
      <c r="HY13" s="125"/>
      <c r="HZ13" s="125"/>
      <c r="IA13" s="125"/>
      <c r="IB13" s="125"/>
      <c r="IC13" s="125"/>
      <c r="ID13" s="125"/>
      <c r="IE13" s="125"/>
      <c r="IF13" s="125"/>
      <c r="IG13" s="125"/>
      <c r="IH13" s="125"/>
      <c r="II13" s="125"/>
      <c r="IJ13" s="125"/>
      <c r="IK13" s="125"/>
      <c r="IL13" s="125"/>
      <c r="IM13" s="125"/>
      <c r="IN13" s="125"/>
      <c r="IO13" s="125"/>
      <c r="IP13" s="125"/>
      <c r="IQ13" s="125"/>
      <c r="IR13" s="125"/>
      <c r="IS13" s="125"/>
      <c r="IT13" s="125"/>
      <c r="IU13" s="125"/>
      <c r="IV13" s="125"/>
      <c r="IW13" s="125"/>
      <c r="IX13" s="125"/>
      <c r="IY13" s="125"/>
      <c r="IZ13" s="125"/>
      <c r="JA13" s="125"/>
      <c r="JB13" s="125"/>
      <c r="JC13" s="125"/>
      <c r="JD13" s="125"/>
      <c r="JE13" s="125"/>
      <c r="JF13" s="125"/>
      <c r="JG13" s="125"/>
      <c r="JH13" s="125"/>
      <c r="JI13" s="125"/>
      <c r="JJ13" s="125"/>
      <c r="JK13" s="125"/>
      <c r="JL13" s="125"/>
      <c r="JM13" s="125"/>
      <c r="JN13" s="125"/>
      <c r="JO13" s="125"/>
      <c r="JP13" s="125"/>
      <c r="JQ13" s="125"/>
      <c r="JR13" s="125"/>
      <c r="JS13" s="125"/>
      <c r="JT13" s="125"/>
      <c r="JU13" s="125"/>
      <c r="JV13" s="125"/>
      <c r="JW13" s="125"/>
      <c r="JX13" s="125"/>
      <c r="JY13" s="125"/>
      <c r="JZ13" s="125"/>
      <c r="KA13" s="125"/>
      <c r="KB13" s="125"/>
      <c r="KC13" s="125"/>
      <c r="KD13" s="125"/>
      <c r="KE13" s="125"/>
      <c r="KF13" s="125"/>
      <c r="KG13" s="125"/>
      <c r="KH13" s="125"/>
      <c r="KI13" s="125"/>
      <c r="KJ13" s="125"/>
      <c r="KK13" s="125"/>
      <c r="KL13" s="125"/>
      <c r="KM13" s="125"/>
      <c r="KN13" s="125"/>
      <c r="KO13" s="125"/>
      <c r="KP13" s="125"/>
      <c r="KQ13" s="125"/>
      <c r="KR13" s="125"/>
      <c r="KS13" s="125"/>
      <c r="KT13" s="125"/>
      <c r="KU13" s="125"/>
      <c r="KV13" s="125"/>
      <c r="KW13" s="125"/>
      <c r="KX13" s="125"/>
      <c r="KY13" s="125"/>
      <c r="KZ13" s="125"/>
      <c r="LA13" s="125"/>
      <c r="LB13" s="125"/>
      <c r="LC13" s="125"/>
      <c r="LD13" s="125"/>
      <c r="LE13" s="125"/>
      <c r="LF13" s="125"/>
      <c r="LG13" s="125"/>
      <c r="LH13" s="125"/>
      <c r="LI13" s="125"/>
      <c r="LJ13" s="125"/>
      <c r="LK13" s="125"/>
      <c r="LL13" s="125"/>
      <c r="LM13" s="125"/>
      <c r="LN13" s="125"/>
      <c r="LO13" s="125"/>
      <c r="LP13" s="125"/>
      <c r="LQ13" s="125"/>
      <c r="LR13" s="125"/>
      <c r="LS13" s="125"/>
      <c r="LT13" s="125"/>
      <c r="LU13" s="125"/>
      <c r="LV13" s="125"/>
      <c r="LW13" s="125"/>
      <c r="LX13" s="125"/>
      <c r="LY13" s="125"/>
      <c r="LZ13" s="125"/>
      <c r="MA13" s="125"/>
      <c r="MB13" s="125"/>
      <c r="MC13" s="125"/>
      <c r="MD13" s="125"/>
      <c r="ME13" s="125"/>
      <c r="MF13" s="125"/>
      <c r="MG13" s="125"/>
      <c r="MH13" s="125"/>
      <c r="MI13" s="125"/>
      <c r="MJ13" s="125"/>
      <c r="MK13" s="125"/>
      <c r="ML13" s="125"/>
      <c r="MM13" s="125"/>
      <c r="MN13" s="125"/>
      <c r="MO13" s="125"/>
      <c r="MP13" s="125"/>
      <c r="MQ13" s="125"/>
      <c r="MR13" s="125"/>
      <c r="MS13" s="125"/>
      <c r="MT13" s="125"/>
      <c r="MU13" s="125"/>
      <c r="MV13" s="125"/>
      <c r="MW13" s="125"/>
      <c r="MX13" s="125"/>
      <c r="MY13" s="125"/>
      <c r="MZ13" s="125"/>
      <c r="NA13" s="125"/>
      <c r="NB13" s="125"/>
      <c r="NC13" s="125"/>
      <c r="ND13" s="125"/>
      <c r="NE13" s="125"/>
      <c r="NF13" s="125"/>
      <c r="NG13" s="125"/>
      <c r="NH13" s="125"/>
      <c r="NI13" s="125"/>
      <c r="NJ13" s="125"/>
      <c r="NK13" s="125"/>
      <c r="NL13" s="125"/>
      <c r="NM13" s="125"/>
      <c r="NN13" s="125"/>
      <c r="NO13" s="125"/>
      <c r="NP13" s="125"/>
      <c r="NQ13" s="125"/>
      <c r="NR13" s="125"/>
      <c r="NS13" s="125"/>
      <c r="NT13" s="125"/>
      <c r="NU13" s="125"/>
      <c r="NV13" s="125"/>
      <c r="NW13" s="125"/>
      <c r="NX13" s="125"/>
      <c r="NY13" s="125"/>
      <c r="NZ13" s="125"/>
    </row>
    <row r="14" spans="2:390">
      <c r="B14" s="141" t="s">
        <v>150</v>
      </c>
      <c r="C14" s="139" t="s">
        <v>5182</v>
      </c>
      <c r="D14" s="140" t="s">
        <v>5174</v>
      </c>
      <c r="E14" s="225"/>
      <c r="F14" s="59" t="str" cm="1">
        <f t="array" aca="1" ref="F14:GE14" ca="1">IF(ISNUMBER($F$4),_xlfn.LET(_xlpm.d,_xlfn.ANCHORARRAY($F$4),_xlpm.x,_xlfn.XLOOKUP(DATE(YEAR(_xlpm.d)-1,MONTH(_xlpm.d),DAY(_xlpm.d)),'見込み申請（昨年実績）'!$C$4:$NZ$4,'見込み申請（昨年実績）'!$C$6:$NZ$6,""),IF(ISNUMBER(_xlpm.x),_xlpm.x,"")),"")</f>
        <v/>
      </c>
      <c r="G14" s="59" t="str">
        <f ca="1"/>
        <v/>
      </c>
      <c r="H14" s="59" t="str">
        <f ca="1"/>
        <v/>
      </c>
      <c r="I14" s="59" t="str">
        <f ca="1"/>
        <v/>
      </c>
      <c r="J14" s="59" t="str">
        <f ca="1"/>
        <v/>
      </c>
      <c r="K14" s="59" t="str">
        <f ca="1"/>
        <v/>
      </c>
      <c r="L14" s="59" t="str">
        <f ca="1"/>
        <v/>
      </c>
      <c r="M14" s="59" t="str">
        <f ca="1"/>
        <v/>
      </c>
      <c r="N14" s="59" t="str">
        <f ca="1"/>
        <v/>
      </c>
      <c r="O14" s="59" t="str">
        <f ca="1"/>
        <v/>
      </c>
      <c r="P14" s="59" t="str">
        <f ca="1"/>
        <v/>
      </c>
      <c r="Q14" s="59" t="str">
        <f ca="1"/>
        <v/>
      </c>
      <c r="R14" s="59" t="str">
        <f ca="1"/>
        <v/>
      </c>
      <c r="S14" s="59" t="str">
        <f ca="1"/>
        <v/>
      </c>
      <c r="T14" s="59">
        <f ca="1"/>
        <v>10</v>
      </c>
      <c r="U14" s="59">
        <f ca="1"/>
        <v>10</v>
      </c>
      <c r="V14" s="59">
        <f ca="1"/>
        <v>10</v>
      </c>
      <c r="W14" s="59" t="str">
        <f ca="1"/>
        <v/>
      </c>
      <c r="X14" s="59" t="str">
        <f ca="1"/>
        <v/>
      </c>
      <c r="Y14" s="59">
        <f ca="1"/>
        <v>10</v>
      </c>
      <c r="Z14" s="59">
        <f ca="1"/>
        <v>10</v>
      </c>
      <c r="AA14" s="59">
        <f ca="1"/>
        <v>10</v>
      </c>
      <c r="AB14" s="59">
        <f ca="1"/>
        <v>10</v>
      </c>
      <c r="AC14" s="59">
        <f ca="1"/>
        <v>10</v>
      </c>
      <c r="AD14" s="59" t="str">
        <f ca="1"/>
        <v/>
      </c>
      <c r="AE14" s="59" t="str">
        <f ca="1"/>
        <v/>
      </c>
      <c r="AF14" s="59">
        <f ca="1"/>
        <v>10</v>
      </c>
      <c r="AG14" s="59">
        <f ca="1"/>
        <v>10</v>
      </c>
      <c r="AH14" s="59">
        <f ca="1"/>
        <v>10</v>
      </c>
      <c r="AI14" s="59">
        <f ca="1"/>
        <v>10</v>
      </c>
      <c r="AJ14" s="59">
        <f ca="1"/>
        <v>10</v>
      </c>
      <c r="AK14" s="59" t="str">
        <f ca="1"/>
        <v/>
      </c>
      <c r="AL14" s="59" t="str">
        <f ca="1"/>
        <v/>
      </c>
      <c r="AM14" s="59" t="str">
        <f ca="1"/>
        <v/>
      </c>
      <c r="AN14" s="59">
        <f ca="1"/>
        <v>10</v>
      </c>
      <c r="AO14" s="59">
        <f ca="1"/>
        <v>10</v>
      </c>
      <c r="AP14" s="59">
        <f ca="1"/>
        <v>10</v>
      </c>
      <c r="AQ14" s="59">
        <f ca="1"/>
        <v>10</v>
      </c>
      <c r="AR14" s="59" t="str">
        <f ca="1"/>
        <v/>
      </c>
      <c r="AS14" s="59" t="str">
        <f ca="1"/>
        <v/>
      </c>
      <c r="AT14" s="59">
        <f ca="1"/>
        <v>10</v>
      </c>
      <c r="AU14" s="59">
        <f ca="1"/>
        <v>10</v>
      </c>
      <c r="AV14" s="59">
        <f ca="1"/>
        <v>10</v>
      </c>
      <c r="AW14" s="59">
        <f ca="1"/>
        <v>10</v>
      </c>
      <c r="AX14" s="59">
        <f ca="1"/>
        <v>10</v>
      </c>
      <c r="AY14" s="59" t="str">
        <f ca="1"/>
        <v/>
      </c>
      <c r="AZ14" s="59" t="str">
        <f ca="1"/>
        <v/>
      </c>
      <c r="BA14" s="59">
        <f ca="1"/>
        <v>10</v>
      </c>
      <c r="BB14" s="59">
        <f ca="1"/>
        <v>10</v>
      </c>
      <c r="BC14" s="59">
        <f ca="1"/>
        <v>10</v>
      </c>
      <c r="BD14" s="59">
        <f ca="1"/>
        <v>10</v>
      </c>
      <c r="BE14" s="59">
        <f ca="1"/>
        <v>10</v>
      </c>
      <c r="BF14" s="59" t="str">
        <f ca="1"/>
        <v/>
      </c>
      <c r="BG14" s="59" t="str">
        <f ca="1"/>
        <v/>
      </c>
      <c r="BH14" s="59" t="str">
        <f ca="1"/>
        <v/>
      </c>
      <c r="BI14" s="59">
        <f ca="1"/>
        <v>10</v>
      </c>
      <c r="BJ14" s="59">
        <f ca="1"/>
        <v>10</v>
      </c>
      <c r="BK14" s="59">
        <f ca="1"/>
        <v>10</v>
      </c>
      <c r="BL14" s="59">
        <f ca="1"/>
        <v>10</v>
      </c>
      <c r="BM14" s="59" t="str">
        <f ca="1"/>
        <v/>
      </c>
      <c r="BN14" s="59" t="str">
        <f ca="1"/>
        <v/>
      </c>
      <c r="BO14" s="59">
        <f ca="1"/>
        <v>10</v>
      </c>
      <c r="BP14" s="59">
        <f ca="1"/>
        <v>10</v>
      </c>
      <c r="BQ14" s="59">
        <f ca="1"/>
        <v>10</v>
      </c>
      <c r="BR14" s="59">
        <f ca="1"/>
        <v>10</v>
      </c>
      <c r="BS14" s="59">
        <f ca="1"/>
        <v>10</v>
      </c>
      <c r="BT14" s="59" t="str">
        <f ca="1"/>
        <v/>
      </c>
      <c r="BU14" s="59" t="str">
        <f ca="1"/>
        <v/>
      </c>
      <c r="BV14" s="59">
        <f ca="1"/>
        <v>10</v>
      </c>
      <c r="BW14" s="59">
        <f ca="1"/>
        <v>10</v>
      </c>
      <c r="BX14" s="59">
        <f ca="1"/>
        <v>10</v>
      </c>
      <c r="BY14" s="59">
        <f ca="1"/>
        <v>10</v>
      </c>
      <c r="BZ14" s="59">
        <f ca="1"/>
        <v>10</v>
      </c>
      <c r="CA14" s="59" t="str">
        <f ca="1"/>
        <v/>
      </c>
      <c r="CB14" s="59" t="str">
        <f ca="1"/>
        <v/>
      </c>
      <c r="CC14" s="59">
        <f ca="1"/>
        <v>10</v>
      </c>
      <c r="CD14" s="59">
        <f ca="1"/>
        <v>10</v>
      </c>
      <c r="CE14" s="59">
        <f ca="1"/>
        <v>10</v>
      </c>
      <c r="CF14" s="59">
        <f ca="1"/>
        <v>10</v>
      </c>
      <c r="CG14" s="59">
        <f ca="1"/>
        <v>10</v>
      </c>
      <c r="CH14" s="59" t="str">
        <f ca="1"/>
        <v/>
      </c>
      <c r="CI14" s="59" t="str">
        <f ca="1"/>
        <v/>
      </c>
      <c r="CJ14" s="59">
        <f ca="1"/>
        <v>10</v>
      </c>
      <c r="CK14" s="59">
        <f ca="1"/>
        <v>10</v>
      </c>
      <c r="CL14" s="59">
        <f ca="1"/>
        <v>10</v>
      </c>
      <c r="CM14" s="59">
        <f ca="1"/>
        <v>10</v>
      </c>
      <c r="CN14" s="59">
        <f ca="1"/>
        <v>10</v>
      </c>
      <c r="CO14" s="59" t="str">
        <f ca="1"/>
        <v/>
      </c>
      <c r="CP14" s="59" t="str">
        <f ca="1"/>
        <v/>
      </c>
      <c r="CQ14" s="59">
        <f ca="1"/>
        <v>10</v>
      </c>
      <c r="CR14" s="59">
        <f ca="1"/>
        <v>10</v>
      </c>
      <c r="CS14" s="59">
        <f ca="1"/>
        <v>10</v>
      </c>
      <c r="CT14" s="59" t="str">
        <f ca="1"/>
        <v/>
      </c>
      <c r="CU14" s="59">
        <f ca="1"/>
        <v>10</v>
      </c>
      <c r="CV14" s="59" t="str">
        <f ca="1"/>
        <v/>
      </c>
      <c r="CW14" s="59" t="str">
        <f ca="1"/>
        <v/>
      </c>
      <c r="CX14" s="59">
        <f ca="1"/>
        <v>10</v>
      </c>
      <c r="CY14" s="59">
        <f ca="1"/>
        <v>10</v>
      </c>
      <c r="CZ14" s="59">
        <f ca="1"/>
        <v>10</v>
      </c>
      <c r="DA14" s="59">
        <f ca="1"/>
        <v>10</v>
      </c>
      <c r="DB14" s="59">
        <f ca="1"/>
        <v>10</v>
      </c>
      <c r="DC14" s="59" t="str">
        <f ca="1"/>
        <v/>
      </c>
      <c r="DD14" s="59" t="str">
        <f ca="1"/>
        <v/>
      </c>
      <c r="DE14" s="59" t="str">
        <f ca="1"/>
        <v/>
      </c>
      <c r="DF14" s="59">
        <f ca="1"/>
        <v>10</v>
      </c>
      <c r="DG14" s="59">
        <f ca="1"/>
        <v>10</v>
      </c>
      <c r="DH14" s="59">
        <f ca="1"/>
        <v>10</v>
      </c>
      <c r="DI14" s="59">
        <f ca="1"/>
        <v>10</v>
      </c>
      <c r="DJ14" s="59" t="str">
        <f ca="1"/>
        <v/>
      </c>
      <c r="DK14" s="59" t="str">
        <f ca="1"/>
        <v/>
      </c>
      <c r="DL14" s="59">
        <f ca="1"/>
        <v>10</v>
      </c>
      <c r="DM14" s="59">
        <f ca="1"/>
        <v>10</v>
      </c>
      <c r="DN14" s="59">
        <f ca="1"/>
        <v>10</v>
      </c>
      <c r="DO14" s="59">
        <f ca="1"/>
        <v>10</v>
      </c>
      <c r="DP14" s="59">
        <f ca="1"/>
        <v>10</v>
      </c>
      <c r="DQ14" s="59" t="str">
        <f ca="1"/>
        <v/>
      </c>
      <c r="DR14" s="59" t="str">
        <f ca="1"/>
        <v/>
      </c>
      <c r="DS14" s="59">
        <f ca="1"/>
        <v>10</v>
      </c>
      <c r="DT14" s="59">
        <f ca="1"/>
        <v>10</v>
      </c>
      <c r="DU14" s="59">
        <f ca="1"/>
        <v>10</v>
      </c>
      <c r="DV14" s="59">
        <f ca="1"/>
        <v>10</v>
      </c>
      <c r="DW14" s="59">
        <f ca="1"/>
        <v>10</v>
      </c>
      <c r="DX14" s="59" t="str">
        <f ca="1"/>
        <v/>
      </c>
      <c r="DY14" s="59" t="str">
        <f ca="1"/>
        <v/>
      </c>
      <c r="DZ14" s="59">
        <f ca="1"/>
        <v>10</v>
      </c>
      <c r="EA14" s="59">
        <f ca="1"/>
        <v>10</v>
      </c>
      <c r="EB14" s="59">
        <f ca="1"/>
        <v>10</v>
      </c>
      <c r="EC14" s="59">
        <f ca="1"/>
        <v>10</v>
      </c>
      <c r="ED14" s="59">
        <f ca="1"/>
        <v>10</v>
      </c>
      <c r="EE14" s="59" t="str">
        <f ca="1"/>
        <v/>
      </c>
      <c r="EF14" s="59" t="str">
        <f ca="1"/>
        <v/>
      </c>
      <c r="EG14" s="59">
        <f ca="1"/>
        <v>10</v>
      </c>
      <c r="EH14" s="59">
        <f ca="1"/>
        <v>10</v>
      </c>
      <c r="EI14" s="59" t="str">
        <f ca="1"/>
        <v/>
      </c>
      <c r="EJ14" s="59">
        <f ca="1"/>
        <v>10</v>
      </c>
      <c r="EK14" s="59">
        <f ca="1"/>
        <v>10</v>
      </c>
      <c r="EL14" s="59" t="str">
        <f ca="1"/>
        <v/>
      </c>
      <c r="EM14" s="59" t="str">
        <f ca="1"/>
        <v/>
      </c>
      <c r="EN14" s="59">
        <f ca="1"/>
        <v>10</v>
      </c>
      <c r="EO14" s="59">
        <f ca="1"/>
        <v>10</v>
      </c>
      <c r="EP14" s="59">
        <f ca="1"/>
        <v>10</v>
      </c>
      <c r="EQ14" s="59">
        <f ca="1"/>
        <v>10</v>
      </c>
      <c r="ER14" s="59">
        <f ca="1"/>
        <v>10</v>
      </c>
      <c r="ES14" s="59" t="str">
        <f ca="1"/>
        <v/>
      </c>
      <c r="ET14" s="59" t="str">
        <f ca="1"/>
        <v/>
      </c>
      <c r="EU14" s="59" t="str">
        <f ca="1"/>
        <v/>
      </c>
      <c r="EV14" s="59">
        <f ca="1"/>
        <v>10</v>
      </c>
      <c r="EW14" s="59">
        <f ca="1"/>
        <v>10</v>
      </c>
      <c r="EX14" s="59">
        <f ca="1"/>
        <v>10</v>
      </c>
      <c r="EY14" s="59">
        <f ca="1"/>
        <v>10</v>
      </c>
      <c r="EZ14" s="59" t="str">
        <f ca="1"/>
        <v/>
      </c>
      <c r="FA14" s="59" t="str">
        <f ca="1"/>
        <v/>
      </c>
      <c r="FB14" s="59">
        <f ca="1"/>
        <v>10</v>
      </c>
      <c r="FC14" s="59">
        <f ca="1"/>
        <v>10</v>
      </c>
      <c r="FD14" s="59">
        <f ca="1"/>
        <v>10</v>
      </c>
      <c r="FE14" s="59">
        <f ca="1"/>
        <v>10</v>
      </c>
      <c r="FF14" s="59">
        <f ca="1"/>
        <v>10</v>
      </c>
      <c r="FG14" s="59" t="str">
        <f ca="1"/>
        <v/>
      </c>
      <c r="FH14" s="59" t="str">
        <f ca="1"/>
        <v/>
      </c>
      <c r="FI14" s="59">
        <f ca="1"/>
        <v>10</v>
      </c>
      <c r="FJ14" s="59">
        <f ca="1"/>
        <v>10</v>
      </c>
      <c r="FK14" s="59">
        <f ca="1"/>
        <v>10</v>
      </c>
      <c r="FL14" s="59">
        <f ca="1"/>
        <v>10</v>
      </c>
      <c r="FM14" s="59">
        <f ca="1"/>
        <v>10</v>
      </c>
      <c r="FN14" s="59" t="str">
        <f ca="1"/>
        <v/>
      </c>
      <c r="FO14" s="59" t="str">
        <f ca="1"/>
        <v/>
      </c>
      <c r="FP14" s="59">
        <f ca="1"/>
        <v>10</v>
      </c>
      <c r="FQ14" s="59">
        <f ca="1"/>
        <v>10</v>
      </c>
      <c r="FR14" s="59">
        <f ca="1"/>
        <v>10</v>
      </c>
      <c r="FS14" s="59">
        <f ca="1"/>
        <v>10</v>
      </c>
      <c r="FT14" s="59" t="str">
        <f ca="1"/>
        <v/>
      </c>
      <c r="FU14" s="59" t="str">
        <f ca="1"/>
        <v/>
      </c>
      <c r="FV14" s="59" t="str">
        <f ca="1"/>
        <v/>
      </c>
      <c r="FW14" s="59">
        <f ca="1"/>
        <v>10</v>
      </c>
      <c r="FX14" s="59">
        <f ca="1"/>
        <v>10</v>
      </c>
      <c r="FY14" s="59">
        <f ca="1"/>
        <v>10</v>
      </c>
      <c r="FZ14" s="59">
        <f ca="1"/>
        <v>10</v>
      </c>
      <c r="GA14" s="59">
        <f ca="1"/>
        <v>10</v>
      </c>
      <c r="GB14" s="59" t="str">
        <f ca="1"/>
        <v/>
      </c>
      <c r="GC14" s="59" t="str">
        <f ca="1"/>
        <v/>
      </c>
      <c r="GD14" s="59">
        <f ca="1"/>
        <v>10</v>
      </c>
      <c r="GE14" s="59">
        <f ca="1"/>
        <v>10</v>
      </c>
      <c r="GF14" s="59"/>
      <c r="GG14" s="59"/>
      <c r="GH14" s="59"/>
      <c r="GI14" s="59"/>
      <c r="GJ14" s="59"/>
      <c r="GK14" s="59"/>
      <c r="GL14" s="59"/>
      <c r="GM14" s="59"/>
      <c r="GN14" s="59"/>
      <c r="GO14" s="59"/>
      <c r="GP14" s="59"/>
      <c r="GQ14" s="59"/>
      <c r="GR14" s="59"/>
      <c r="GS14" s="59"/>
      <c r="GT14" s="59"/>
      <c r="GU14" s="59"/>
      <c r="GV14" s="59"/>
      <c r="GW14" s="59"/>
      <c r="GX14" s="59"/>
      <c r="GY14" s="59"/>
      <c r="GZ14" s="59"/>
      <c r="HA14" s="59"/>
      <c r="HB14" s="59"/>
      <c r="HC14" s="59"/>
      <c r="HD14" s="59"/>
      <c r="HE14" s="59"/>
      <c r="HF14" s="59"/>
      <c r="HG14" s="59"/>
      <c r="HH14" s="59"/>
      <c r="HI14" s="59"/>
      <c r="HJ14" s="59"/>
      <c r="HK14" s="59"/>
      <c r="HL14" s="59"/>
      <c r="HM14" s="59"/>
      <c r="HN14" s="59"/>
      <c r="HO14" s="59"/>
      <c r="HP14" s="59"/>
      <c r="HQ14" s="59"/>
      <c r="HR14" s="59"/>
      <c r="HS14" s="59"/>
      <c r="HT14" s="59"/>
      <c r="HU14" s="59"/>
      <c r="HV14" s="59"/>
      <c r="HW14" s="59"/>
      <c r="HX14" s="59"/>
      <c r="HY14" s="59"/>
      <c r="HZ14" s="59"/>
      <c r="IA14" s="59"/>
      <c r="IB14" s="59"/>
      <c r="IC14" s="59"/>
      <c r="ID14" s="59"/>
      <c r="IE14" s="59"/>
      <c r="IF14" s="59"/>
      <c r="IG14" s="59"/>
      <c r="IH14" s="59"/>
      <c r="II14" s="59"/>
      <c r="IJ14" s="59"/>
      <c r="IK14" s="59"/>
      <c r="IL14" s="59"/>
      <c r="IM14" s="59"/>
      <c r="IN14" s="59"/>
      <c r="IO14" s="59"/>
      <c r="IP14" s="59"/>
      <c r="IQ14" s="59"/>
      <c r="IR14" s="59"/>
      <c r="IS14" s="59"/>
      <c r="IT14" s="59"/>
      <c r="IU14" s="59"/>
      <c r="IV14" s="59"/>
      <c r="IW14" s="59"/>
      <c r="IX14" s="59"/>
      <c r="IY14" s="59"/>
      <c r="IZ14" s="59"/>
      <c r="JA14" s="59"/>
      <c r="JB14" s="59"/>
      <c r="JC14" s="59"/>
      <c r="JD14" s="59"/>
      <c r="JE14" s="59"/>
      <c r="JF14" s="59"/>
      <c r="JG14" s="59"/>
      <c r="JH14" s="59"/>
      <c r="JI14" s="59"/>
      <c r="JJ14" s="59"/>
      <c r="JK14" s="59"/>
      <c r="JL14" s="59"/>
      <c r="JM14" s="59"/>
      <c r="JN14" s="59"/>
      <c r="JO14" s="59"/>
      <c r="JP14" s="59"/>
      <c r="JQ14" s="59"/>
      <c r="JR14" s="59"/>
      <c r="JS14" s="59"/>
      <c r="JT14" s="59"/>
      <c r="JU14" s="59"/>
      <c r="JV14" s="59"/>
      <c r="JW14" s="59"/>
      <c r="JX14" s="59"/>
      <c r="JY14" s="59"/>
      <c r="JZ14" s="59"/>
      <c r="KA14" s="59"/>
      <c r="KB14" s="59"/>
      <c r="KC14" s="59"/>
      <c r="KD14" s="59"/>
      <c r="KE14" s="59"/>
      <c r="KF14" s="59"/>
      <c r="KG14" s="59"/>
      <c r="KH14" s="59"/>
      <c r="KI14" s="59"/>
      <c r="KJ14" s="59"/>
      <c r="KK14" s="59"/>
      <c r="KL14" s="59"/>
      <c r="KM14" s="59"/>
      <c r="KN14" s="59"/>
      <c r="KO14" s="59"/>
      <c r="KP14" s="59"/>
      <c r="KQ14" s="59"/>
      <c r="KR14" s="59"/>
      <c r="KS14" s="59"/>
      <c r="KT14" s="59"/>
      <c r="KU14" s="59"/>
      <c r="KV14" s="59"/>
      <c r="KW14" s="59"/>
      <c r="KX14" s="59"/>
      <c r="KY14" s="59"/>
      <c r="KZ14" s="59"/>
      <c r="LA14" s="59"/>
      <c r="LB14" s="59"/>
      <c r="LC14" s="59"/>
      <c r="LD14" s="59"/>
      <c r="LE14" s="59"/>
      <c r="LF14" s="59"/>
      <c r="LG14" s="59"/>
      <c r="LH14" s="59"/>
      <c r="LI14" s="59"/>
      <c r="LJ14" s="59"/>
      <c r="LK14" s="59"/>
      <c r="LL14" s="59"/>
      <c r="LM14" s="59"/>
      <c r="LN14" s="59"/>
      <c r="LO14" s="59"/>
      <c r="LP14" s="59"/>
      <c r="LQ14" s="59"/>
      <c r="LR14" s="59"/>
      <c r="LS14" s="59"/>
      <c r="LT14" s="59"/>
      <c r="LU14" s="59"/>
      <c r="LV14" s="59"/>
      <c r="LW14" s="59"/>
      <c r="LX14" s="59"/>
      <c r="LY14" s="59"/>
      <c r="LZ14" s="59"/>
      <c r="MA14" s="59"/>
      <c r="MB14" s="59"/>
      <c r="MC14" s="59"/>
      <c r="MD14" s="59"/>
      <c r="ME14" s="59"/>
      <c r="MF14" s="59"/>
      <c r="MG14" s="59"/>
      <c r="MH14" s="59"/>
      <c r="MI14" s="59"/>
      <c r="MJ14" s="59"/>
      <c r="MK14" s="59"/>
      <c r="ML14" s="59"/>
      <c r="MM14" s="59"/>
      <c r="MN14" s="59"/>
      <c r="MO14" s="59"/>
      <c r="MP14" s="59"/>
      <c r="MQ14" s="59"/>
      <c r="MR14" s="59"/>
      <c r="MS14" s="59"/>
      <c r="MT14" s="59"/>
      <c r="MU14" s="59"/>
      <c r="MV14" s="59"/>
      <c r="MW14" s="59"/>
      <c r="MX14" s="59"/>
      <c r="MY14" s="59"/>
      <c r="MZ14" s="59"/>
      <c r="NA14" s="59"/>
      <c r="NB14" s="59"/>
      <c r="NC14" s="59"/>
      <c r="ND14" s="59"/>
      <c r="NE14" s="59"/>
      <c r="NF14" s="59"/>
      <c r="NG14" s="59"/>
      <c r="NH14" s="59"/>
      <c r="NI14" s="59"/>
      <c r="NJ14" s="59"/>
      <c r="NK14" s="59"/>
      <c r="NL14" s="59"/>
      <c r="NM14" s="59"/>
      <c r="NN14" s="59"/>
      <c r="NO14" s="59"/>
      <c r="NP14" s="59"/>
      <c r="NQ14" s="59"/>
      <c r="NR14" s="59"/>
      <c r="NS14" s="59"/>
      <c r="NT14" s="59"/>
      <c r="NU14" s="59"/>
      <c r="NV14" s="59"/>
      <c r="NW14" s="59"/>
      <c r="NX14" s="59"/>
      <c r="NY14" s="59"/>
      <c r="NZ14" s="59"/>
    </row>
    <row r="15" spans="2:390">
      <c r="B15" s="70" t="s">
        <v>150</v>
      </c>
      <c r="C15" s="134" t="s">
        <v>5182</v>
      </c>
      <c r="D15" s="133" t="s">
        <v>5183</v>
      </c>
      <c r="E15" s="225"/>
      <c r="F15" s="59" t="str" cm="1">
        <f t="array" aca="1" ref="F15" ca="1">IF(ISNUMBER(F$4),IF(F$4&lt;TODAY(),F11,IF(F$4=TODAY(),_xlfn.XLOOKUP(1,($F$4:$NZ$4&lt;=TODAY())*ISNUMBER($F$11:$NZ$11),$F$11:$NZ$11,"",0,-1),IF(ISNUMBER(E15),E15+N(F14),""))),"")</f>
        <v/>
      </c>
      <c r="G15" s="59" t="str" cm="1">
        <f t="array" aca="1" ref="G15" ca="1">IF(ISNUMBER(G$4),IF(G$4&lt;TODAY(),G11,IF(G$4=TODAY(),_xlfn.XLOOKUP(1,($F$4:$NZ$4&lt;=TODAY())*ISNUMBER($F$11:$NZ$11),$F$11:$NZ$11,"",0,-1),IF(ISNUMBER(F15),F15+N(G14),""))),"")</f>
        <v/>
      </c>
      <c r="H15" s="59" t="str" cm="1">
        <f t="array" aca="1" ref="H15" ca="1">IF(ISNUMBER(H$4),IF(H$4&lt;TODAY(),H11,IF(H$4=TODAY(),_xlfn.XLOOKUP(1,($F$4:$NZ$4&lt;=TODAY())*ISNUMBER($F$11:$NZ$11),$F$11:$NZ$11,"",0,-1),IF(ISNUMBER(G15),G15+N(H14),""))),"")</f>
        <v/>
      </c>
      <c r="I15" s="59" t="str" cm="1">
        <f t="array" aca="1" ref="I15" ca="1">IF(ISNUMBER(I$4),IF(I$4&lt;TODAY(),I11,IF(I$4=TODAY(),_xlfn.XLOOKUP(1,($F$4:$NZ$4&lt;=TODAY())*ISNUMBER($F$11:$NZ$11),$F$11:$NZ$11,"",0,-1),IF(ISNUMBER(H15),H15+N(I14),""))),"")</f>
        <v/>
      </c>
      <c r="J15" s="59" t="str" cm="1">
        <f t="array" aca="1" ref="J15" ca="1">IF(ISNUMBER(J$4),IF(J$4&lt;TODAY(),J11,IF(J$4=TODAY(),_xlfn.XLOOKUP(1,($F$4:$NZ$4&lt;=TODAY())*ISNUMBER($F$11:$NZ$11),$F$11:$NZ$11,"",0,-1),IF(ISNUMBER(I15),I15+N(J14),""))),"")</f>
        <v/>
      </c>
      <c r="K15" s="59" t="str" cm="1">
        <f t="array" aca="1" ref="K15" ca="1">IF(ISNUMBER(K$4),IF(K$4&lt;TODAY(),K11,IF(K$4=TODAY(),_xlfn.XLOOKUP(1,($F$4:$NZ$4&lt;=TODAY())*ISNUMBER($F$11:$NZ$11),$F$11:$NZ$11,"",0,-1),IF(ISNUMBER(J15),J15+N(K14),""))),"")</f>
        <v/>
      </c>
      <c r="L15" s="59" t="str" cm="1">
        <f t="array" aca="1" ref="L15" ca="1">IF(ISNUMBER(L$4),IF(L$4&lt;TODAY(),L11,IF(L$4=TODAY(),_xlfn.XLOOKUP(1,($F$4:$NZ$4&lt;=TODAY())*ISNUMBER($F$11:$NZ$11),$F$11:$NZ$11,"",0,-1),IF(ISNUMBER(K15),K15+N(L14),""))),"")</f>
        <v/>
      </c>
      <c r="M15" s="59" t="str" cm="1">
        <f t="array" aca="1" ref="M15" ca="1">IF(ISNUMBER(M$4),IF(M$4&lt;TODAY(),M11,IF(M$4=TODAY(),_xlfn.XLOOKUP(1,($F$4:$NZ$4&lt;=TODAY())*ISNUMBER($F$11:$NZ$11),$F$11:$NZ$11,"",0,-1),IF(ISNUMBER(L15),L15+N(M14),""))),"")</f>
        <v/>
      </c>
      <c r="N15" s="59" t="str" cm="1">
        <f t="array" aca="1" ref="N15" ca="1">IF(ISNUMBER(N$4),IF(N$4&lt;TODAY(),N11,IF(N$4=TODAY(),_xlfn.XLOOKUP(1,($F$4:$NZ$4&lt;=TODAY())*ISNUMBER($F$11:$NZ$11),$F$11:$NZ$11,"",0,-1),IF(ISNUMBER(M15),M15+N(N14),""))),"")</f>
        <v/>
      </c>
      <c r="O15" s="59" t="str" cm="1">
        <f t="array" aca="1" ref="O15" ca="1">IF(ISNUMBER(O$4),IF(O$4&lt;TODAY(),O11,IF(O$4=TODAY(),_xlfn.XLOOKUP(1,($F$4:$NZ$4&lt;=TODAY())*ISNUMBER($F$11:$NZ$11),$F$11:$NZ$11,"",0,-1),IF(ISNUMBER(N15),N15+N(O14),""))),"")</f>
        <v/>
      </c>
      <c r="P15" s="59" t="str" cm="1">
        <f t="array" aca="1" ref="P15" ca="1">IF(ISNUMBER(P$4),IF(P$4&lt;TODAY(),P11,IF(P$4=TODAY(),_xlfn.XLOOKUP(1,($F$4:$NZ$4&lt;=TODAY())*ISNUMBER($F$11:$NZ$11),$F$11:$NZ$11,"",0,-1),IF(ISNUMBER(O15),O15+N(P14),""))),"")</f>
        <v/>
      </c>
      <c r="Q15" s="59" t="str" cm="1">
        <f t="array" aca="1" ref="Q15" ca="1">IF(ISNUMBER(Q$4),IF(Q$4&lt;TODAY(),Q11,IF(Q$4=TODAY(),_xlfn.XLOOKUP(1,($F$4:$NZ$4&lt;=TODAY())*ISNUMBER($F$11:$NZ$11),$F$11:$NZ$11,"",0,-1),IF(ISNUMBER(P15),P15+N(Q14),""))),"")</f>
        <v/>
      </c>
      <c r="R15" s="59" t="str" cm="1">
        <f t="array" aca="1" ref="R15" ca="1">IF(ISNUMBER(R$4),IF(R$4&lt;TODAY(),R11,IF(R$4=TODAY(),_xlfn.XLOOKUP(1,($F$4:$NZ$4&lt;=TODAY())*ISNUMBER($F$11:$NZ$11),$F$11:$NZ$11,"",0,-1),IF(ISNUMBER(Q15),Q15+N(R14),""))),"")</f>
        <v/>
      </c>
      <c r="S15" s="59" cm="1">
        <f t="array" aca="1" ref="S15" ca="1">IF(ISNUMBER(S$4),IF(S$4&lt;TODAY(),S11,IF(S$4=TODAY(),_xlfn.XLOOKUP(1,($F$4:$NZ$4&lt;=TODAY())*ISNUMBER($F$11:$NZ$11),$F$11:$NZ$11,"",0,-1),IF(ISNUMBER(R15),R15+N(S14),""))),"")</f>
        <v>122</v>
      </c>
      <c r="T15" s="59" cm="1">
        <f t="array" aca="1" ref="T15" ca="1">IF(ISNUMBER(T$4),IF(T$4&lt;TODAY(),T11,IF(T$4=TODAY(),_xlfn.XLOOKUP(1,($F$4:$NZ$4&lt;=TODAY())*ISNUMBER($F$11:$NZ$11),$F$11:$NZ$11,"",0,-1),IF(ISNUMBER(S15),S15+N(T14),""))),"")</f>
        <v>132</v>
      </c>
      <c r="U15" s="59" cm="1">
        <f t="array" aca="1" ref="U15" ca="1">IF(ISNUMBER(U$4),IF(U$4&lt;TODAY(),U11,IF(U$4=TODAY(),_xlfn.XLOOKUP(1,($F$4:$NZ$4&lt;=TODAY())*ISNUMBER($F$11:$NZ$11),$F$11:$NZ$11,"",0,-1),IF(ISNUMBER(T15),T15+N(U14),""))),"")</f>
        <v>142</v>
      </c>
      <c r="V15" s="59" cm="1">
        <f t="array" aca="1" ref="V15" ca="1">IF(ISNUMBER(V$4),IF(V$4&lt;TODAY(),V11,IF(V$4=TODAY(),_xlfn.XLOOKUP(1,($F$4:$NZ$4&lt;=TODAY())*ISNUMBER($F$11:$NZ$11),$F$11:$NZ$11,"",0,-1),IF(ISNUMBER(U15),U15+N(V14),""))),"")</f>
        <v>152</v>
      </c>
      <c r="W15" s="59" cm="1">
        <f t="array" aca="1" ref="W15" ca="1">IF(ISNUMBER(W$4),IF(W$4&lt;TODAY(),W11,IF(W$4=TODAY(),_xlfn.XLOOKUP(1,($F$4:$NZ$4&lt;=TODAY())*ISNUMBER($F$11:$NZ$11),$F$11:$NZ$11,"",0,-1),IF(ISNUMBER(V15),V15+N(W14),""))),"")</f>
        <v>152</v>
      </c>
      <c r="X15" s="59" cm="1">
        <f t="array" aca="1" ref="X15" ca="1">IF(ISNUMBER(X$4),IF(X$4&lt;TODAY(),X11,IF(X$4=TODAY(),_xlfn.XLOOKUP(1,($F$4:$NZ$4&lt;=TODAY())*ISNUMBER($F$11:$NZ$11),$F$11:$NZ$11,"",0,-1),IF(ISNUMBER(W15),W15+N(X14),""))),"")</f>
        <v>152</v>
      </c>
      <c r="Y15" s="59" cm="1">
        <f t="array" aca="1" ref="Y15" ca="1">IF(ISNUMBER(Y$4),IF(Y$4&lt;TODAY(),Y11,IF(Y$4=TODAY(),_xlfn.XLOOKUP(1,($F$4:$NZ$4&lt;=TODAY())*ISNUMBER($F$11:$NZ$11),$F$11:$NZ$11,"",0,-1),IF(ISNUMBER(X15),X15+N(Y14),""))),"")</f>
        <v>162</v>
      </c>
      <c r="Z15" s="59" cm="1">
        <f t="array" aca="1" ref="Z15" ca="1">IF(ISNUMBER(Z$4),IF(Z$4&lt;TODAY(),Z11,IF(Z$4=TODAY(),_xlfn.XLOOKUP(1,($F$4:$NZ$4&lt;=TODAY())*ISNUMBER($F$11:$NZ$11),$F$11:$NZ$11,"",0,-1),IF(ISNUMBER(Y15),Y15+N(Z14),""))),"")</f>
        <v>172</v>
      </c>
      <c r="AA15" s="59" cm="1">
        <f t="array" aca="1" ref="AA15" ca="1">IF(ISNUMBER(AA$4),IF(AA$4&lt;TODAY(),AA11,IF(AA$4=TODAY(),_xlfn.XLOOKUP(1,($F$4:$NZ$4&lt;=TODAY())*ISNUMBER($F$11:$NZ$11),$F$11:$NZ$11,"",0,-1),IF(ISNUMBER(Z15),Z15+N(AA14),""))),"")</f>
        <v>182</v>
      </c>
      <c r="AB15" s="59" cm="1">
        <f t="array" aca="1" ref="AB15" ca="1">IF(ISNUMBER(AB$4),IF(AB$4&lt;TODAY(),AB11,IF(AB$4=TODAY(),_xlfn.XLOOKUP(1,($F$4:$NZ$4&lt;=TODAY())*ISNUMBER($F$11:$NZ$11),$F$11:$NZ$11,"",0,-1),IF(ISNUMBER(AA15),AA15+N(AB14),""))),"")</f>
        <v>192</v>
      </c>
      <c r="AC15" s="59" cm="1">
        <f t="array" aca="1" ref="AC15" ca="1">IF(ISNUMBER(AC$4),IF(AC$4&lt;TODAY(),AC11,IF(AC$4=TODAY(),_xlfn.XLOOKUP(1,($F$4:$NZ$4&lt;=TODAY())*ISNUMBER($F$11:$NZ$11),$F$11:$NZ$11,"",0,-1),IF(ISNUMBER(AB15),AB15+N(AC14),""))),"")</f>
        <v>202</v>
      </c>
      <c r="AD15" s="59" cm="1">
        <f t="array" aca="1" ref="AD15" ca="1">IF(ISNUMBER(AD$4),IF(AD$4&lt;TODAY(),AD11,IF(AD$4=TODAY(),_xlfn.XLOOKUP(1,($F$4:$NZ$4&lt;=TODAY())*ISNUMBER($F$11:$NZ$11),$F$11:$NZ$11,"",0,-1),IF(ISNUMBER(AC15),AC15+N(AD14),""))),"")</f>
        <v>202</v>
      </c>
      <c r="AE15" s="59" cm="1">
        <f t="array" aca="1" ref="AE15" ca="1">IF(ISNUMBER(AE$4),IF(AE$4&lt;TODAY(),AE11,IF(AE$4=TODAY(),_xlfn.XLOOKUP(1,($F$4:$NZ$4&lt;=TODAY())*ISNUMBER($F$11:$NZ$11),$F$11:$NZ$11,"",0,-1),IF(ISNUMBER(AD15),AD15+N(AE14),""))),"")</f>
        <v>202</v>
      </c>
      <c r="AF15" s="59" cm="1">
        <f t="array" aca="1" ref="AF15" ca="1">IF(ISNUMBER(AF$4),IF(AF$4&lt;TODAY(),AF11,IF(AF$4=TODAY(),_xlfn.XLOOKUP(1,($F$4:$NZ$4&lt;=TODAY())*ISNUMBER($F$11:$NZ$11),$F$11:$NZ$11,"",0,-1),IF(ISNUMBER(AE15),AE15+N(AF14),""))),"")</f>
        <v>212</v>
      </c>
      <c r="AG15" s="59" cm="1">
        <f t="array" aca="1" ref="AG15" ca="1">IF(ISNUMBER(AG$4),IF(AG$4&lt;TODAY(),AG11,IF(AG$4=TODAY(),_xlfn.XLOOKUP(1,($F$4:$NZ$4&lt;=TODAY())*ISNUMBER($F$11:$NZ$11),$F$11:$NZ$11,"",0,-1),IF(ISNUMBER(AF15),AF15+N(AG14),""))),"")</f>
        <v>222</v>
      </c>
      <c r="AH15" s="59" cm="1">
        <f t="array" aca="1" ref="AH15" ca="1">IF(ISNUMBER(AH$4),IF(AH$4&lt;TODAY(),AH11,IF(AH$4=TODAY(),_xlfn.XLOOKUP(1,($F$4:$NZ$4&lt;=TODAY())*ISNUMBER($F$11:$NZ$11),$F$11:$NZ$11,"",0,-1),IF(ISNUMBER(AG15),AG15+N(AH14),""))),"")</f>
        <v>232</v>
      </c>
      <c r="AI15" s="59" cm="1">
        <f t="array" aca="1" ref="AI15" ca="1">IF(ISNUMBER(AI$4),IF(AI$4&lt;TODAY(),AI11,IF(AI$4=TODAY(),_xlfn.XLOOKUP(1,($F$4:$NZ$4&lt;=TODAY())*ISNUMBER($F$11:$NZ$11),$F$11:$NZ$11,"",0,-1),IF(ISNUMBER(AH15),AH15+N(AI14),""))),"")</f>
        <v>242</v>
      </c>
      <c r="AJ15" s="59" cm="1">
        <f t="array" aca="1" ref="AJ15" ca="1">IF(ISNUMBER(AJ$4),IF(AJ$4&lt;TODAY(),AJ11,IF(AJ$4=TODAY(),_xlfn.XLOOKUP(1,($F$4:$NZ$4&lt;=TODAY())*ISNUMBER($F$11:$NZ$11),$F$11:$NZ$11,"",0,-1),IF(ISNUMBER(AI15),AI15+N(AJ14),""))),"")</f>
        <v>252</v>
      </c>
      <c r="AK15" s="59" cm="1">
        <f t="array" aca="1" ref="AK15" ca="1">IF(ISNUMBER(AK$4),IF(AK$4&lt;TODAY(),AK11,IF(AK$4=TODAY(),_xlfn.XLOOKUP(1,($F$4:$NZ$4&lt;=TODAY())*ISNUMBER($F$11:$NZ$11),$F$11:$NZ$11,"",0,-1),IF(ISNUMBER(AJ15),AJ15+N(AK14),""))),"")</f>
        <v>252</v>
      </c>
      <c r="AL15" s="59" cm="1">
        <f t="array" aca="1" ref="AL15" ca="1">IF(ISNUMBER(AL$4),IF(AL$4&lt;TODAY(),AL11,IF(AL$4=TODAY(),_xlfn.XLOOKUP(1,($F$4:$NZ$4&lt;=TODAY())*ISNUMBER($F$11:$NZ$11),$F$11:$NZ$11,"",0,-1),IF(ISNUMBER(AK15),AK15+N(AL14),""))),"")</f>
        <v>252</v>
      </c>
      <c r="AM15" s="59" cm="1">
        <f t="array" aca="1" ref="AM15" ca="1">IF(ISNUMBER(AM$4),IF(AM$4&lt;TODAY(),AM11,IF(AM$4=TODAY(),_xlfn.XLOOKUP(1,($F$4:$NZ$4&lt;=TODAY())*ISNUMBER($F$11:$NZ$11),$F$11:$NZ$11,"",0,-1),IF(ISNUMBER(AL15),AL15+N(AM14),""))),"")</f>
        <v>252</v>
      </c>
      <c r="AN15" s="59" cm="1">
        <f t="array" aca="1" ref="AN15" ca="1">IF(ISNUMBER(AN$4),IF(AN$4&lt;TODAY(),AN11,IF(AN$4=TODAY(),_xlfn.XLOOKUP(1,($F$4:$NZ$4&lt;=TODAY())*ISNUMBER($F$11:$NZ$11),$F$11:$NZ$11,"",0,-1),IF(ISNUMBER(AM15),AM15+N(AN14),""))),"")</f>
        <v>262</v>
      </c>
      <c r="AO15" s="59" cm="1">
        <f t="array" aca="1" ref="AO15" ca="1">IF(ISNUMBER(AO$4),IF(AO$4&lt;TODAY(),AO11,IF(AO$4=TODAY(),_xlfn.XLOOKUP(1,($F$4:$NZ$4&lt;=TODAY())*ISNUMBER($F$11:$NZ$11),$F$11:$NZ$11,"",0,-1),IF(ISNUMBER(AN15),AN15+N(AO14),""))),"")</f>
        <v>272</v>
      </c>
      <c r="AP15" s="59" cm="1">
        <f t="array" aca="1" ref="AP15" ca="1">IF(ISNUMBER(AP$4),IF(AP$4&lt;TODAY(),AP11,IF(AP$4=TODAY(),_xlfn.XLOOKUP(1,($F$4:$NZ$4&lt;=TODAY())*ISNUMBER($F$11:$NZ$11),$F$11:$NZ$11,"",0,-1),IF(ISNUMBER(AO15),AO15+N(AP14),""))),"")</f>
        <v>282</v>
      </c>
      <c r="AQ15" s="59" cm="1">
        <f t="array" aca="1" ref="AQ15" ca="1">IF(ISNUMBER(AQ$4),IF(AQ$4&lt;TODAY(),AQ11,IF(AQ$4=TODAY(),_xlfn.XLOOKUP(1,($F$4:$NZ$4&lt;=TODAY())*ISNUMBER($F$11:$NZ$11),$F$11:$NZ$11,"",0,-1),IF(ISNUMBER(AP15),AP15+N(AQ14),""))),"")</f>
        <v>292</v>
      </c>
      <c r="AR15" s="59" cm="1">
        <f t="array" aca="1" ref="AR15" ca="1">IF(ISNUMBER(AR$4),IF(AR$4&lt;TODAY(),AR11,IF(AR$4=TODAY(),_xlfn.XLOOKUP(1,($F$4:$NZ$4&lt;=TODAY())*ISNUMBER($F$11:$NZ$11),$F$11:$NZ$11,"",0,-1),IF(ISNUMBER(AQ15),AQ15+N(AR14),""))),"")</f>
        <v>292</v>
      </c>
      <c r="AS15" s="59" cm="1">
        <f t="array" aca="1" ref="AS15" ca="1">IF(ISNUMBER(AS$4),IF(AS$4&lt;TODAY(),AS11,IF(AS$4=TODAY(),_xlfn.XLOOKUP(1,($F$4:$NZ$4&lt;=TODAY())*ISNUMBER($F$11:$NZ$11),$F$11:$NZ$11,"",0,-1),IF(ISNUMBER(AR15),AR15+N(AS14),""))),"")</f>
        <v>292</v>
      </c>
      <c r="AT15" s="59" cm="1">
        <f t="array" aca="1" ref="AT15" ca="1">IF(ISNUMBER(AT$4),IF(AT$4&lt;TODAY(),AT11,IF(AT$4=TODAY(),_xlfn.XLOOKUP(1,($F$4:$NZ$4&lt;=TODAY())*ISNUMBER($F$11:$NZ$11),$F$11:$NZ$11,"",0,-1),IF(ISNUMBER(AS15),AS15+N(AT14),""))),"")</f>
        <v>302</v>
      </c>
      <c r="AU15" s="59" cm="1">
        <f t="array" aca="1" ref="AU15" ca="1">IF(ISNUMBER(AU$4),IF(AU$4&lt;TODAY(),AU11,IF(AU$4=TODAY(),_xlfn.XLOOKUP(1,($F$4:$NZ$4&lt;=TODAY())*ISNUMBER($F$11:$NZ$11),$F$11:$NZ$11,"",0,-1),IF(ISNUMBER(AT15),AT15+N(AU14),""))),"")</f>
        <v>312</v>
      </c>
      <c r="AV15" s="59" cm="1">
        <f t="array" aca="1" ref="AV15" ca="1">IF(ISNUMBER(AV$4),IF(AV$4&lt;TODAY(),AV11,IF(AV$4=TODAY(),_xlfn.XLOOKUP(1,($F$4:$NZ$4&lt;=TODAY())*ISNUMBER($F$11:$NZ$11),$F$11:$NZ$11,"",0,-1),IF(ISNUMBER(AU15),AU15+N(AV14),""))),"")</f>
        <v>322</v>
      </c>
      <c r="AW15" s="59" cm="1">
        <f t="array" aca="1" ref="AW15" ca="1">IF(ISNUMBER(AW$4),IF(AW$4&lt;TODAY(),AW11,IF(AW$4=TODAY(),_xlfn.XLOOKUP(1,($F$4:$NZ$4&lt;=TODAY())*ISNUMBER($F$11:$NZ$11),$F$11:$NZ$11,"",0,-1),IF(ISNUMBER(AV15),AV15+N(AW14),""))),"")</f>
        <v>332</v>
      </c>
      <c r="AX15" s="59" cm="1">
        <f t="array" aca="1" ref="AX15" ca="1">IF(ISNUMBER(AX$4),IF(AX$4&lt;TODAY(),AX11,IF(AX$4=TODAY(),_xlfn.XLOOKUP(1,($F$4:$NZ$4&lt;=TODAY())*ISNUMBER($F$11:$NZ$11),$F$11:$NZ$11,"",0,-1),IF(ISNUMBER(AW15),AW15+N(AX14),""))),"")</f>
        <v>342</v>
      </c>
      <c r="AY15" s="59" cm="1">
        <f t="array" aca="1" ref="AY15" ca="1">IF(ISNUMBER(AY$4),IF(AY$4&lt;TODAY(),AY11,IF(AY$4=TODAY(),_xlfn.XLOOKUP(1,($F$4:$NZ$4&lt;=TODAY())*ISNUMBER($F$11:$NZ$11),$F$11:$NZ$11,"",0,-1),IF(ISNUMBER(AX15),AX15+N(AY14),""))),"")</f>
        <v>342</v>
      </c>
      <c r="AZ15" s="59" cm="1">
        <f t="array" aca="1" ref="AZ15" ca="1">IF(ISNUMBER(AZ$4),IF(AZ$4&lt;TODAY(),AZ11,IF(AZ$4=TODAY(),_xlfn.XLOOKUP(1,($F$4:$NZ$4&lt;=TODAY())*ISNUMBER($F$11:$NZ$11),$F$11:$NZ$11,"",0,-1),IF(ISNUMBER(AY15),AY15+N(AZ14),""))),"")</f>
        <v>342</v>
      </c>
      <c r="BA15" s="59" cm="1">
        <f t="array" aca="1" ref="BA15" ca="1">IF(ISNUMBER(BA$4),IF(BA$4&lt;TODAY(),BA11,IF(BA$4=TODAY(),_xlfn.XLOOKUP(1,($F$4:$NZ$4&lt;=TODAY())*ISNUMBER($F$11:$NZ$11),$F$11:$NZ$11,"",0,-1),IF(ISNUMBER(AZ15),AZ15+N(BA14),""))),"")</f>
        <v>352</v>
      </c>
      <c r="BB15" s="59" cm="1">
        <f t="array" aca="1" ref="BB15" ca="1">IF(ISNUMBER(BB$4),IF(BB$4&lt;TODAY(),BB11,IF(BB$4=TODAY(),_xlfn.XLOOKUP(1,($F$4:$NZ$4&lt;=TODAY())*ISNUMBER($F$11:$NZ$11),$F$11:$NZ$11,"",0,-1),IF(ISNUMBER(BA15),BA15+N(BB14),""))),"")</f>
        <v>362</v>
      </c>
      <c r="BC15" s="59" cm="1">
        <f t="array" aca="1" ref="BC15" ca="1">IF(ISNUMBER(BC$4),IF(BC$4&lt;TODAY(),BC11,IF(BC$4=TODAY(),_xlfn.XLOOKUP(1,($F$4:$NZ$4&lt;=TODAY())*ISNUMBER($F$11:$NZ$11),$F$11:$NZ$11,"",0,-1),IF(ISNUMBER(BB15),BB15+N(BC14),""))),"")</f>
        <v>372</v>
      </c>
      <c r="BD15" s="59" cm="1">
        <f t="array" aca="1" ref="BD15" ca="1">IF(ISNUMBER(BD$4),IF(BD$4&lt;TODAY(),BD11,IF(BD$4=TODAY(),_xlfn.XLOOKUP(1,($F$4:$NZ$4&lt;=TODAY())*ISNUMBER($F$11:$NZ$11),$F$11:$NZ$11,"",0,-1),IF(ISNUMBER(BC15),BC15+N(BD14),""))),"")</f>
        <v>382</v>
      </c>
      <c r="BE15" s="59" cm="1">
        <f t="array" aca="1" ref="BE15" ca="1">IF(ISNUMBER(BE$4),IF(BE$4&lt;TODAY(),BE11,IF(BE$4=TODAY(),_xlfn.XLOOKUP(1,($F$4:$NZ$4&lt;=TODAY())*ISNUMBER($F$11:$NZ$11),$F$11:$NZ$11,"",0,-1),IF(ISNUMBER(BD15),BD15+N(BE14),""))),"")</f>
        <v>392</v>
      </c>
      <c r="BF15" s="59" cm="1">
        <f t="array" aca="1" ref="BF15" ca="1">IF(ISNUMBER(BF$4),IF(BF$4&lt;TODAY(),BF11,IF(BF$4=TODAY(),_xlfn.XLOOKUP(1,($F$4:$NZ$4&lt;=TODAY())*ISNUMBER($F$11:$NZ$11),$F$11:$NZ$11,"",0,-1),IF(ISNUMBER(BE15),BE15+N(BF14),""))),"")</f>
        <v>392</v>
      </c>
      <c r="BG15" s="59" cm="1">
        <f t="array" aca="1" ref="BG15" ca="1">IF(ISNUMBER(BG$4),IF(BG$4&lt;TODAY(),BG11,IF(BG$4=TODAY(),_xlfn.XLOOKUP(1,($F$4:$NZ$4&lt;=TODAY())*ISNUMBER($F$11:$NZ$11),$F$11:$NZ$11,"",0,-1),IF(ISNUMBER(BF15),BF15+N(BG14),""))),"")</f>
        <v>392</v>
      </c>
      <c r="BH15" s="59" cm="1">
        <f t="array" aca="1" ref="BH15" ca="1">IF(ISNUMBER(BH$4),IF(BH$4&lt;TODAY(),BH11,IF(BH$4=TODAY(),_xlfn.XLOOKUP(1,($F$4:$NZ$4&lt;=TODAY())*ISNUMBER($F$11:$NZ$11),$F$11:$NZ$11,"",0,-1),IF(ISNUMBER(BG15),BG15+N(BH14),""))),"")</f>
        <v>392</v>
      </c>
      <c r="BI15" s="59" cm="1">
        <f t="array" aca="1" ref="BI15" ca="1">IF(ISNUMBER(BI$4),IF(BI$4&lt;TODAY(),BI11,IF(BI$4=TODAY(),_xlfn.XLOOKUP(1,($F$4:$NZ$4&lt;=TODAY())*ISNUMBER($F$11:$NZ$11),$F$11:$NZ$11,"",0,-1),IF(ISNUMBER(BH15),BH15+N(BI14),""))),"")</f>
        <v>402</v>
      </c>
      <c r="BJ15" s="59" cm="1">
        <f t="array" aca="1" ref="BJ15" ca="1">IF(ISNUMBER(BJ$4),IF(BJ$4&lt;TODAY(),BJ11,IF(BJ$4=TODAY(),_xlfn.XLOOKUP(1,($F$4:$NZ$4&lt;=TODAY())*ISNUMBER($F$11:$NZ$11),$F$11:$NZ$11,"",0,-1),IF(ISNUMBER(BI15),BI15+N(BJ14),""))),"")</f>
        <v>412</v>
      </c>
      <c r="BK15" s="59" cm="1">
        <f t="array" aca="1" ref="BK15" ca="1">IF(ISNUMBER(BK$4),IF(BK$4&lt;TODAY(),BK11,IF(BK$4=TODAY(),_xlfn.XLOOKUP(1,($F$4:$NZ$4&lt;=TODAY())*ISNUMBER($F$11:$NZ$11),$F$11:$NZ$11,"",0,-1),IF(ISNUMBER(BJ15),BJ15+N(BK14),""))),"")</f>
        <v>422</v>
      </c>
      <c r="BL15" s="59" cm="1">
        <f t="array" aca="1" ref="BL15" ca="1">IF(ISNUMBER(BL$4),IF(BL$4&lt;TODAY(),BL11,IF(BL$4=TODAY(),_xlfn.XLOOKUP(1,($F$4:$NZ$4&lt;=TODAY())*ISNUMBER($F$11:$NZ$11),$F$11:$NZ$11,"",0,-1),IF(ISNUMBER(BK15),BK15+N(BL14),""))),"")</f>
        <v>432</v>
      </c>
      <c r="BM15" s="59" cm="1">
        <f t="array" aca="1" ref="BM15" ca="1">IF(ISNUMBER(BM$4),IF(BM$4&lt;TODAY(),BM11,IF(BM$4=TODAY(),_xlfn.XLOOKUP(1,($F$4:$NZ$4&lt;=TODAY())*ISNUMBER($F$11:$NZ$11),$F$11:$NZ$11,"",0,-1),IF(ISNUMBER(BL15),BL15+N(BM14),""))),"")</f>
        <v>432</v>
      </c>
      <c r="BN15" s="59" cm="1">
        <f t="array" aca="1" ref="BN15" ca="1">IF(ISNUMBER(BN$4),IF(BN$4&lt;TODAY(),BN11,IF(BN$4=TODAY(),_xlfn.XLOOKUP(1,($F$4:$NZ$4&lt;=TODAY())*ISNUMBER($F$11:$NZ$11),$F$11:$NZ$11,"",0,-1),IF(ISNUMBER(BM15),BM15+N(BN14),""))),"")</f>
        <v>432</v>
      </c>
      <c r="BO15" s="59" cm="1">
        <f t="array" aca="1" ref="BO15" ca="1">IF(ISNUMBER(BO$4),IF(BO$4&lt;TODAY(),BO11,IF(BO$4=TODAY(),_xlfn.XLOOKUP(1,($F$4:$NZ$4&lt;=TODAY())*ISNUMBER($F$11:$NZ$11),$F$11:$NZ$11,"",0,-1),IF(ISNUMBER(BN15),BN15+N(BO14),""))),"")</f>
        <v>442</v>
      </c>
      <c r="BP15" s="59" cm="1">
        <f t="array" aca="1" ref="BP15" ca="1">IF(ISNUMBER(BP$4),IF(BP$4&lt;TODAY(),BP11,IF(BP$4=TODAY(),_xlfn.XLOOKUP(1,($F$4:$NZ$4&lt;=TODAY())*ISNUMBER($F$11:$NZ$11),$F$11:$NZ$11,"",0,-1),IF(ISNUMBER(BO15),BO15+N(BP14),""))),"")</f>
        <v>452</v>
      </c>
      <c r="BQ15" s="59" cm="1">
        <f t="array" aca="1" ref="BQ15" ca="1">IF(ISNUMBER(BQ$4),IF(BQ$4&lt;TODAY(),BQ11,IF(BQ$4=TODAY(),_xlfn.XLOOKUP(1,($F$4:$NZ$4&lt;=TODAY())*ISNUMBER($F$11:$NZ$11),$F$11:$NZ$11,"",0,-1),IF(ISNUMBER(BP15),BP15+N(BQ14),""))),"")</f>
        <v>462</v>
      </c>
      <c r="BR15" s="59" cm="1">
        <f t="array" aca="1" ref="BR15" ca="1">IF(ISNUMBER(BR$4),IF(BR$4&lt;TODAY(),BR11,IF(BR$4=TODAY(),_xlfn.XLOOKUP(1,($F$4:$NZ$4&lt;=TODAY())*ISNUMBER($F$11:$NZ$11),$F$11:$NZ$11,"",0,-1),IF(ISNUMBER(BQ15),BQ15+N(BR14),""))),"")</f>
        <v>472</v>
      </c>
      <c r="BS15" s="59" cm="1">
        <f t="array" aca="1" ref="BS15" ca="1">IF(ISNUMBER(BS$4),IF(BS$4&lt;TODAY(),BS11,IF(BS$4=TODAY(),_xlfn.XLOOKUP(1,($F$4:$NZ$4&lt;=TODAY())*ISNUMBER($F$11:$NZ$11),$F$11:$NZ$11,"",0,-1),IF(ISNUMBER(BR15),BR15+N(BS14),""))),"")</f>
        <v>482</v>
      </c>
      <c r="BT15" s="59" cm="1">
        <f t="array" aca="1" ref="BT15" ca="1">IF(ISNUMBER(BT$4),IF(BT$4&lt;TODAY(),BT11,IF(BT$4=TODAY(),_xlfn.XLOOKUP(1,($F$4:$NZ$4&lt;=TODAY())*ISNUMBER($F$11:$NZ$11),$F$11:$NZ$11,"",0,-1),IF(ISNUMBER(BS15),BS15+N(BT14),""))),"")</f>
        <v>482</v>
      </c>
      <c r="BU15" s="59" cm="1">
        <f t="array" aca="1" ref="BU15" ca="1">IF(ISNUMBER(BU$4),IF(BU$4&lt;TODAY(),BU11,IF(BU$4=TODAY(),_xlfn.XLOOKUP(1,($F$4:$NZ$4&lt;=TODAY())*ISNUMBER($F$11:$NZ$11),$F$11:$NZ$11,"",0,-1),IF(ISNUMBER(BT15),BT15+N(BU14),""))),"")</f>
        <v>482</v>
      </c>
      <c r="BV15" s="59" cm="1">
        <f t="array" aca="1" ref="BV15" ca="1">IF(ISNUMBER(BV$4),IF(BV$4&lt;TODAY(),BV11,IF(BV$4=TODAY(),_xlfn.XLOOKUP(1,($F$4:$NZ$4&lt;=TODAY())*ISNUMBER($F$11:$NZ$11),$F$11:$NZ$11,"",0,-1),IF(ISNUMBER(BU15),BU15+N(BV14),""))),"")</f>
        <v>492</v>
      </c>
      <c r="BW15" s="59" cm="1">
        <f t="array" aca="1" ref="BW15" ca="1">IF(ISNUMBER(BW$4),IF(BW$4&lt;TODAY(),BW11,IF(BW$4=TODAY(),_xlfn.XLOOKUP(1,($F$4:$NZ$4&lt;=TODAY())*ISNUMBER($F$11:$NZ$11),$F$11:$NZ$11,"",0,-1),IF(ISNUMBER(BV15),BV15+N(BW14),""))),"")</f>
        <v>502</v>
      </c>
      <c r="BX15" s="59" cm="1">
        <f t="array" aca="1" ref="BX15" ca="1">IF(ISNUMBER(BX$4),IF(BX$4&lt;TODAY(),BX11,IF(BX$4=TODAY(),_xlfn.XLOOKUP(1,($F$4:$NZ$4&lt;=TODAY())*ISNUMBER($F$11:$NZ$11),$F$11:$NZ$11,"",0,-1),IF(ISNUMBER(BW15),BW15+N(BX14),""))),"")</f>
        <v>512</v>
      </c>
      <c r="BY15" s="59" cm="1">
        <f t="array" aca="1" ref="BY15" ca="1">IF(ISNUMBER(BY$4),IF(BY$4&lt;TODAY(),BY11,IF(BY$4=TODAY(),_xlfn.XLOOKUP(1,($F$4:$NZ$4&lt;=TODAY())*ISNUMBER($F$11:$NZ$11),$F$11:$NZ$11,"",0,-1),IF(ISNUMBER(BX15),BX15+N(BY14),""))),"")</f>
        <v>522</v>
      </c>
      <c r="BZ15" s="59" cm="1">
        <f t="array" aca="1" ref="BZ15" ca="1">IF(ISNUMBER(BZ$4),IF(BZ$4&lt;TODAY(),BZ11,IF(BZ$4=TODAY(),_xlfn.XLOOKUP(1,($F$4:$NZ$4&lt;=TODAY())*ISNUMBER($F$11:$NZ$11),$F$11:$NZ$11,"",0,-1),IF(ISNUMBER(BY15),BY15+N(BZ14),""))),"")</f>
        <v>532</v>
      </c>
      <c r="CA15" s="59" cm="1">
        <f t="array" aca="1" ref="CA15" ca="1">IF(ISNUMBER(CA$4),IF(CA$4&lt;TODAY(),CA11,IF(CA$4=TODAY(),_xlfn.XLOOKUP(1,($F$4:$NZ$4&lt;=TODAY())*ISNUMBER($F$11:$NZ$11),$F$11:$NZ$11,"",0,-1),IF(ISNUMBER(BZ15),BZ15+N(CA14),""))),"")</f>
        <v>532</v>
      </c>
      <c r="CB15" s="59" cm="1">
        <f t="array" aca="1" ref="CB15" ca="1">IF(ISNUMBER(CB$4),IF(CB$4&lt;TODAY(),CB11,IF(CB$4=TODAY(),_xlfn.XLOOKUP(1,($F$4:$NZ$4&lt;=TODAY())*ISNUMBER($F$11:$NZ$11),$F$11:$NZ$11,"",0,-1),IF(ISNUMBER(CA15),CA15+N(CB14),""))),"")</f>
        <v>532</v>
      </c>
      <c r="CC15" s="59" cm="1">
        <f t="array" aca="1" ref="CC15" ca="1">IF(ISNUMBER(CC$4),IF(CC$4&lt;TODAY(),CC11,IF(CC$4=TODAY(),_xlfn.XLOOKUP(1,($F$4:$NZ$4&lt;=TODAY())*ISNUMBER($F$11:$NZ$11),$F$11:$NZ$11,"",0,-1),IF(ISNUMBER(CB15),CB15+N(CC14),""))),"")</f>
        <v>542</v>
      </c>
      <c r="CD15" s="59" cm="1">
        <f t="array" aca="1" ref="CD15" ca="1">IF(ISNUMBER(CD$4),IF(CD$4&lt;TODAY(),CD11,IF(CD$4=TODAY(),_xlfn.XLOOKUP(1,($F$4:$NZ$4&lt;=TODAY())*ISNUMBER($F$11:$NZ$11),$F$11:$NZ$11,"",0,-1),IF(ISNUMBER(CC15),CC15+N(CD14),""))),"")</f>
        <v>552</v>
      </c>
      <c r="CE15" s="59" cm="1">
        <f t="array" aca="1" ref="CE15" ca="1">IF(ISNUMBER(CE$4),IF(CE$4&lt;TODAY(),CE11,IF(CE$4=TODAY(),_xlfn.XLOOKUP(1,($F$4:$NZ$4&lt;=TODAY())*ISNUMBER($F$11:$NZ$11),$F$11:$NZ$11,"",0,-1),IF(ISNUMBER(CD15),CD15+N(CE14),""))),"")</f>
        <v>562</v>
      </c>
      <c r="CF15" s="59" cm="1">
        <f t="array" aca="1" ref="CF15" ca="1">IF(ISNUMBER(CF$4),IF(CF$4&lt;TODAY(),CF11,IF(CF$4=TODAY(),_xlfn.XLOOKUP(1,($F$4:$NZ$4&lt;=TODAY())*ISNUMBER($F$11:$NZ$11),$F$11:$NZ$11,"",0,-1),IF(ISNUMBER(CE15),CE15+N(CF14),""))),"")</f>
        <v>572</v>
      </c>
      <c r="CG15" s="59" cm="1">
        <f t="array" aca="1" ref="CG15" ca="1">IF(ISNUMBER(CG$4),IF(CG$4&lt;TODAY(),CG11,IF(CG$4=TODAY(),_xlfn.XLOOKUP(1,($F$4:$NZ$4&lt;=TODAY())*ISNUMBER($F$11:$NZ$11),$F$11:$NZ$11,"",0,-1),IF(ISNUMBER(CF15),CF15+N(CG14),""))),"")</f>
        <v>582</v>
      </c>
      <c r="CH15" s="59" cm="1">
        <f t="array" aca="1" ref="CH15" ca="1">IF(ISNUMBER(CH$4),IF(CH$4&lt;TODAY(),CH11,IF(CH$4=TODAY(),_xlfn.XLOOKUP(1,($F$4:$NZ$4&lt;=TODAY())*ISNUMBER($F$11:$NZ$11),$F$11:$NZ$11,"",0,-1),IF(ISNUMBER(CG15),CG15+N(CH14),""))),"")</f>
        <v>582</v>
      </c>
      <c r="CI15" s="59" cm="1">
        <f t="array" aca="1" ref="CI15" ca="1">IF(ISNUMBER(CI$4),IF(CI$4&lt;TODAY(),CI11,IF(CI$4=TODAY(),_xlfn.XLOOKUP(1,($F$4:$NZ$4&lt;=TODAY())*ISNUMBER($F$11:$NZ$11),$F$11:$NZ$11,"",0,-1),IF(ISNUMBER(CH15),CH15+N(CI14),""))),"")</f>
        <v>582</v>
      </c>
      <c r="CJ15" s="59" cm="1">
        <f t="array" aca="1" ref="CJ15" ca="1">IF(ISNUMBER(CJ$4),IF(CJ$4&lt;TODAY(),CJ11,IF(CJ$4=TODAY(),_xlfn.XLOOKUP(1,($F$4:$NZ$4&lt;=TODAY())*ISNUMBER($F$11:$NZ$11),$F$11:$NZ$11,"",0,-1),IF(ISNUMBER(CI15),CI15+N(CJ14),""))),"")</f>
        <v>592</v>
      </c>
      <c r="CK15" s="59" cm="1">
        <f t="array" aca="1" ref="CK15" ca="1">IF(ISNUMBER(CK$4),IF(CK$4&lt;TODAY(),CK11,IF(CK$4=TODAY(),_xlfn.XLOOKUP(1,($F$4:$NZ$4&lt;=TODAY())*ISNUMBER($F$11:$NZ$11),$F$11:$NZ$11,"",0,-1),IF(ISNUMBER(CJ15),CJ15+N(CK14),""))),"")</f>
        <v>602</v>
      </c>
      <c r="CL15" s="59" cm="1">
        <f t="array" aca="1" ref="CL15" ca="1">IF(ISNUMBER(CL$4),IF(CL$4&lt;TODAY(),CL11,IF(CL$4=TODAY(),_xlfn.XLOOKUP(1,($F$4:$NZ$4&lt;=TODAY())*ISNUMBER($F$11:$NZ$11),$F$11:$NZ$11,"",0,-1),IF(ISNUMBER(CK15),CK15+N(CL14),""))),"")</f>
        <v>612</v>
      </c>
      <c r="CM15" s="59" cm="1">
        <f t="array" aca="1" ref="CM15" ca="1">IF(ISNUMBER(CM$4),IF(CM$4&lt;TODAY(),CM11,IF(CM$4=TODAY(),_xlfn.XLOOKUP(1,($F$4:$NZ$4&lt;=TODAY())*ISNUMBER($F$11:$NZ$11),$F$11:$NZ$11,"",0,-1),IF(ISNUMBER(CL15),CL15+N(CM14),""))),"")</f>
        <v>622</v>
      </c>
      <c r="CN15" s="59" cm="1">
        <f t="array" aca="1" ref="CN15" ca="1">IF(ISNUMBER(CN$4),IF(CN$4&lt;TODAY(),CN11,IF(CN$4=TODAY(),_xlfn.XLOOKUP(1,($F$4:$NZ$4&lt;=TODAY())*ISNUMBER($F$11:$NZ$11),$F$11:$NZ$11,"",0,-1),IF(ISNUMBER(CM15),CM15+N(CN14),""))),"")</f>
        <v>632</v>
      </c>
      <c r="CO15" s="59" cm="1">
        <f t="array" aca="1" ref="CO15" ca="1">IF(ISNUMBER(CO$4),IF(CO$4&lt;TODAY(),CO11,IF(CO$4=TODAY(),_xlfn.XLOOKUP(1,($F$4:$NZ$4&lt;=TODAY())*ISNUMBER($F$11:$NZ$11),$F$11:$NZ$11,"",0,-1),IF(ISNUMBER(CN15),CN15+N(CO14),""))),"")</f>
        <v>632</v>
      </c>
      <c r="CP15" s="59" cm="1">
        <f t="array" aca="1" ref="CP15" ca="1">IF(ISNUMBER(CP$4),IF(CP$4&lt;TODAY(),CP11,IF(CP$4=TODAY(),_xlfn.XLOOKUP(1,($F$4:$NZ$4&lt;=TODAY())*ISNUMBER($F$11:$NZ$11),$F$11:$NZ$11,"",0,-1),IF(ISNUMBER(CO15),CO15+N(CP14),""))),"")</f>
        <v>632</v>
      </c>
      <c r="CQ15" s="59" cm="1">
        <f t="array" aca="1" ref="CQ15" ca="1">IF(ISNUMBER(CQ$4),IF(CQ$4&lt;TODAY(),CQ11,IF(CQ$4=TODAY(),_xlfn.XLOOKUP(1,($F$4:$NZ$4&lt;=TODAY())*ISNUMBER($F$11:$NZ$11),$F$11:$NZ$11,"",0,-1),IF(ISNUMBER(CP15),CP15+N(CQ14),""))),"")</f>
        <v>642</v>
      </c>
      <c r="CR15" s="59" cm="1">
        <f t="array" aca="1" ref="CR15" ca="1">IF(ISNUMBER(CR$4),IF(CR$4&lt;TODAY(),CR11,IF(CR$4=TODAY(),_xlfn.XLOOKUP(1,($F$4:$NZ$4&lt;=TODAY())*ISNUMBER($F$11:$NZ$11),$F$11:$NZ$11,"",0,-1),IF(ISNUMBER(CQ15),CQ15+N(CR14),""))),"")</f>
        <v>652</v>
      </c>
      <c r="CS15" s="59" cm="1">
        <f t="array" aca="1" ref="CS15" ca="1">IF(ISNUMBER(CS$4),IF(CS$4&lt;TODAY(),CS11,IF(CS$4=TODAY(),_xlfn.XLOOKUP(1,($F$4:$NZ$4&lt;=TODAY())*ISNUMBER($F$11:$NZ$11),$F$11:$NZ$11,"",0,-1),IF(ISNUMBER(CR15),CR15+N(CS14),""))),"")</f>
        <v>662</v>
      </c>
      <c r="CT15" s="59" cm="1">
        <f t="array" aca="1" ref="CT15" ca="1">IF(ISNUMBER(CT$4),IF(CT$4&lt;TODAY(),CT11,IF(CT$4=TODAY(),_xlfn.XLOOKUP(1,($F$4:$NZ$4&lt;=TODAY())*ISNUMBER($F$11:$NZ$11),$F$11:$NZ$11,"",0,-1),IF(ISNUMBER(CS15),CS15+N(CT14),""))),"")</f>
        <v>662</v>
      </c>
      <c r="CU15" s="59" cm="1">
        <f t="array" aca="1" ref="CU15" ca="1">IF(ISNUMBER(CU$4),IF(CU$4&lt;TODAY(),CU11,IF(CU$4=TODAY(),_xlfn.XLOOKUP(1,($F$4:$NZ$4&lt;=TODAY())*ISNUMBER($F$11:$NZ$11),$F$11:$NZ$11,"",0,-1),IF(ISNUMBER(CT15),CT15+N(CU14),""))),"")</f>
        <v>672</v>
      </c>
      <c r="CV15" s="59" cm="1">
        <f t="array" aca="1" ref="CV15" ca="1">IF(ISNUMBER(CV$4),IF(CV$4&lt;TODAY(),CV11,IF(CV$4=TODAY(),_xlfn.XLOOKUP(1,($F$4:$NZ$4&lt;=TODAY())*ISNUMBER($F$11:$NZ$11),$F$11:$NZ$11,"",0,-1),IF(ISNUMBER(CU15),CU15+N(CV14),""))),"")</f>
        <v>672</v>
      </c>
      <c r="CW15" s="59" cm="1">
        <f t="array" aca="1" ref="CW15" ca="1">IF(ISNUMBER(CW$4),IF(CW$4&lt;TODAY(),CW11,IF(CW$4=TODAY(),_xlfn.XLOOKUP(1,($F$4:$NZ$4&lt;=TODAY())*ISNUMBER($F$11:$NZ$11),$F$11:$NZ$11,"",0,-1),IF(ISNUMBER(CV15),CV15+N(CW14),""))),"")</f>
        <v>672</v>
      </c>
      <c r="CX15" s="59" cm="1">
        <f t="array" aca="1" ref="CX15" ca="1">IF(ISNUMBER(CX$4),IF(CX$4&lt;TODAY(),CX11,IF(CX$4=TODAY(),_xlfn.XLOOKUP(1,($F$4:$NZ$4&lt;=TODAY())*ISNUMBER($F$11:$NZ$11),$F$11:$NZ$11,"",0,-1),IF(ISNUMBER(CW15),CW15+N(CX14),""))),"")</f>
        <v>682</v>
      </c>
      <c r="CY15" s="59" cm="1">
        <f t="array" aca="1" ref="CY15" ca="1">IF(ISNUMBER(CY$4),IF(CY$4&lt;TODAY(),CY11,IF(CY$4=TODAY(),_xlfn.XLOOKUP(1,($F$4:$NZ$4&lt;=TODAY())*ISNUMBER($F$11:$NZ$11),$F$11:$NZ$11,"",0,-1),IF(ISNUMBER(CX15),CX15+N(CY14),""))),"")</f>
        <v>692</v>
      </c>
      <c r="CZ15" s="59" cm="1">
        <f t="array" aca="1" ref="CZ15" ca="1">IF(ISNUMBER(CZ$4),IF(CZ$4&lt;TODAY(),CZ11,IF(CZ$4=TODAY(),_xlfn.XLOOKUP(1,($F$4:$NZ$4&lt;=TODAY())*ISNUMBER($F$11:$NZ$11),$F$11:$NZ$11,"",0,-1),IF(ISNUMBER(CY15),CY15+N(CZ14),""))),"")</f>
        <v>702</v>
      </c>
      <c r="DA15" s="59" cm="1">
        <f t="array" aca="1" ref="DA15" ca="1">IF(ISNUMBER(DA$4),IF(DA$4&lt;TODAY(),DA11,IF(DA$4=TODAY(),_xlfn.XLOOKUP(1,($F$4:$NZ$4&lt;=TODAY())*ISNUMBER($F$11:$NZ$11),$F$11:$NZ$11,"",0,-1),IF(ISNUMBER(CZ15),CZ15+N(DA14),""))),"")</f>
        <v>712</v>
      </c>
      <c r="DB15" s="59" cm="1">
        <f t="array" aca="1" ref="DB15" ca="1">IF(ISNUMBER(DB$4),IF(DB$4&lt;TODAY(),DB11,IF(DB$4=TODAY(),_xlfn.XLOOKUP(1,($F$4:$NZ$4&lt;=TODAY())*ISNUMBER($F$11:$NZ$11),$F$11:$NZ$11,"",0,-1),IF(ISNUMBER(DA15),DA15+N(DB14),""))),"")</f>
        <v>722</v>
      </c>
      <c r="DC15" s="59" cm="1">
        <f t="array" aca="1" ref="DC15" ca="1">IF(ISNUMBER(DC$4),IF(DC$4&lt;TODAY(),DC11,IF(DC$4=TODAY(),_xlfn.XLOOKUP(1,($F$4:$NZ$4&lt;=TODAY())*ISNUMBER($F$11:$NZ$11),$F$11:$NZ$11,"",0,-1),IF(ISNUMBER(DB15),DB15+N(DC14),""))),"")</f>
        <v>722</v>
      </c>
      <c r="DD15" s="59" cm="1">
        <f t="array" aca="1" ref="DD15" ca="1">IF(ISNUMBER(DD$4),IF(DD$4&lt;TODAY(),DD11,IF(DD$4=TODAY(),_xlfn.XLOOKUP(1,($F$4:$NZ$4&lt;=TODAY())*ISNUMBER($F$11:$NZ$11),$F$11:$NZ$11,"",0,-1),IF(ISNUMBER(DC15),DC15+N(DD14),""))),"")</f>
        <v>722</v>
      </c>
      <c r="DE15" s="59" cm="1">
        <f t="array" aca="1" ref="DE15" ca="1">IF(ISNUMBER(DE$4),IF(DE$4&lt;TODAY(),DE11,IF(DE$4=TODAY(),_xlfn.XLOOKUP(1,($F$4:$NZ$4&lt;=TODAY())*ISNUMBER($F$11:$NZ$11),$F$11:$NZ$11,"",0,-1),IF(ISNUMBER(DD15),DD15+N(DE14),""))),"")</f>
        <v>722</v>
      </c>
      <c r="DF15" s="59" cm="1">
        <f t="array" aca="1" ref="DF15" ca="1">IF(ISNUMBER(DF$4),IF(DF$4&lt;TODAY(),DF11,IF(DF$4=TODAY(),_xlfn.XLOOKUP(1,($F$4:$NZ$4&lt;=TODAY())*ISNUMBER($F$11:$NZ$11),$F$11:$NZ$11,"",0,-1),IF(ISNUMBER(DE15),DE15+N(DF14),""))),"")</f>
        <v>732</v>
      </c>
      <c r="DG15" s="59" cm="1">
        <f t="array" aca="1" ref="DG15" ca="1">IF(ISNUMBER(DG$4),IF(DG$4&lt;TODAY(),DG11,IF(DG$4=TODAY(),_xlfn.XLOOKUP(1,($F$4:$NZ$4&lt;=TODAY())*ISNUMBER($F$11:$NZ$11),$F$11:$NZ$11,"",0,-1),IF(ISNUMBER(DF15),DF15+N(DG14),""))),"")</f>
        <v>742</v>
      </c>
      <c r="DH15" s="59" cm="1">
        <f t="array" aca="1" ref="DH15" ca="1">IF(ISNUMBER(DH$4),IF(DH$4&lt;TODAY(),DH11,IF(DH$4=TODAY(),_xlfn.XLOOKUP(1,($F$4:$NZ$4&lt;=TODAY())*ISNUMBER($F$11:$NZ$11),$F$11:$NZ$11,"",0,-1),IF(ISNUMBER(DG15),DG15+N(DH14),""))),"")</f>
        <v>752</v>
      </c>
      <c r="DI15" s="59" cm="1">
        <f t="array" aca="1" ref="DI15" ca="1">IF(ISNUMBER(DI$4),IF(DI$4&lt;TODAY(),DI11,IF(DI$4=TODAY(),_xlfn.XLOOKUP(1,($F$4:$NZ$4&lt;=TODAY())*ISNUMBER($F$11:$NZ$11),$F$11:$NZ$11,"",0,-1),IF(ISNUMBER(DH15),DH15+N(DI14),""))),"")</f>
        <v>762</v>
      </c>
      <c r="DJ15" s="59" cm="1">
        <f t="array" aca="1" ref="DJ15" ca="1">IF(ISNUMBER(DJ$4),IF(DJ$4&lt;TODAY(),DJ11,IF(DJ$4=TODAY(),_xlfn.XLOOKUP(1,($F$4:$NZ$4&lt;=TODAY())*ISNUMBER($F$11:$NZ$11),$F$11:$NZ$11,"",0,-1),IF(ISNUMBER(DI15),DI15+N(DJ14),""))),"")</f>
        <v>762</v>
      </c>
      <c r="DK15" s="59" cm="1">
        <f t="array" aca="1" ref="DK15" ca="1">IF(ISNUMBER(DK$4),IF(DK$4&lt;TODAY(),DK11,IF(DK$4=TODAY(),_xlfn.XLOOKUP(1,($F$4:$NZ$4&lt;=TODAY())*ISNUMBER($F$11:$NZ$11),$F$11:$NZ$11,"",0,-1),IF(ISNUMBER(DJ15),DJ15+N(DK14),""))),"")</f>
        <v>762</v>
      </c>
      <c r="DL15" s="59" cm="1">
        <f t="array" aca="1" ref="DL15" ca="1">IF(ISNUMBER(DL$4),IF(DL$4&lt;TODAY(),DL11,IF(DL$4=TODAY(),_xlfn.XLOOKUP(1,($F$4:$NZ$4&lt;=TODAY())*ISNUMBER($F$11:$NZ$11),$F$11:$NZ$11,"",0,-1),IF(ISNUMBER(DK15),DK15+N(DL14),""))),"")</f>
        <v>772</v>
      </c>
      <c r="DM15" s="59" cm="1">
        <f t="array" aca="1" ref="DM15" ca="1">IF(ISNUMBER(DM$4),IF(DM$4&lt;TODAY(),DM11,IF(DM$4=TODAY(),_xlfn.XLOOKUP(1,($F$4:$NZ$4&lt;=TODAY())*ISNUMBER($F$11:$NZ$11),$F$11:$NZ$11,"",0,-1),IF(ISNUMBER(DL15),DL15+N(DM14),""))),"")</f>
        <v>782</v>
      </c>
      <c r="DN15" s="59" cm="1">
        <f t="array" aca="1" ref="DN15" ca="1">IF(ISNUMBER(DN$4),IF(DN$4&lt;TODAY(),DN11,IF(DN$4=TODAY(),_xlfn.XLOOKUP(1,($F$4:$NZ$4&lt;=TODAY())*ISNUMBER($F$11:$NZ$11),$F$11:$NZ$11,"",0,-1),IF(ISNUMBER(DM15),DM15+N(DN14),""))),"")</f>
        <v>792</v>
      </c>
      <c r="DO15" s="59" cm="1">
        <f t="array" aca="1" ref="DO15" ca="1">IF(ISNUMBER(DO$4),IF(DO$4&lt;TODAY(),DO11,IF(DO$4=TODAY(),_xlfn.XLOOKUP(1,($F$4:$NZ$4&lt;=TODAY())*ISNUMBER($F$11:$NZ$11),$F$11:$NZ$11,"",0,-1),IF(ISNUMBER(DN15),DN15+N(DO14),""))),"")</f>
        <v>802</v>
      </c>
      <c r="DP15" s="59" cm="1">
        <f t="array" aca="1" ref="DP15" ca="1">IF(ISNUMBER(DP$4),IF(DP$4&lt;TODAY(),DP11,IF(DP$4=TODAY(),_xlfn.XLOOKUP(1,($F$4:$NZ$4&lt;=TODAY())*ISNUMBER($F$11:$NZ$11),$F$11:$NZ$11,"",0,-1),IF(ISNUMBER(DO15),DO15+N(DP14),""))),"")</f>
        <v>812</v>
      </c>
      <c r="DQ15" s="59" cm="1">
        <f t="array" aca="1" ref="DQ15" ca="1">IF(ISNUMBER(DQ$4),IF(DQ$4&lt;TODAY(),DQ11,IF(DQ$4=TODAY(),_xlfn.XLOOKUP(1,($F$4:$NZ$4&lt;=TODAY())*ISNUMBER($F$11:$NZ$11),$F$11:$NZ$11,"",0,-1),IF(ISNUMBER(DP15),DP15+N(DQ14),""))),"")</f>
        <v>812</v>
      </c>
      <c r="DR15" s="59" cm="1">
        <f t="array" aca="1" ref="DR15" ca="1">IF(ISNUMBER(DR$4),IF(DR$4&lt;TODAY(),DR11,IF(DR$4=TODAY(),_xlfn.XLOOKUP(1,($F$4:$NZ$4&lt;=TODAY())*ISNUMBER($F$11:$NZ$11),$F$11:$NZ$11,"",0,-1),IF(ISNUMBER(DQ15),DQ15+N(DR14),""))),"")</f>
        <v>812</v>
      </c>
      <c r="DS15" s="59" cm="1">
        <f t="array" aca="1" ref="DS15" ca="1">IF(ISNUMBER(DS$4),IF(DS$4&lt;TODAY(),DS11,IF(DS$4=TODAY(),_xlfn.XLOOKUP(1,($F$4:$NZ$4&lt;=TODAY())*ISNUMBER($F$11:$NZ$11),$F$11:$NZ$11,"",0,-1),IF(ISNUMBER(DR15),DR15+N(DS14),""))),"")</f>
        <v>822</v>
      </c>
      <c r="DT15" s="59" cm="1">
        <f t="array" aca="1" ref="DT15" ca="1">IF(ISNUMBER(DT$4),IF(DT$4&lt;TODAY(),DT11,IF(DT$4=TODAY(),_xlfn.XLOOKUP(1,($F$4:$NZ$4&lt;=TODAY())*ISNUMBER($F$11:$NZ$11),$F$11:$NZ$11,"",0,-1),IF(ISNUMBER(DS15),DS15+N(DT14),""))),"")</f>
        <v>832</v>
      </c>
      <c r="DU15" s="59" cm="1">
        <f t="array" aca="1" ref="DU15" ca="1">IF(ISNUMBER(DU$4),IF(DU$4&lt;TODAY(),DU11,IF(DU$4=TODAY(),_xlfn.XLOOKUP(1,($F$4:$NZ$4&lt;=TODAY())*ISNUMBER($F$11:$NZ$11),$F$11:$NZ$11,"",0,-1),IF(ISNUMBER(DT15),DT15+N(DU14),""))),"")</f>
        <v>842</v>
      </c>
      <c r="DV15" s="59" cm="1">
        <f t="array" aca="1" ref="DV15" ca="1">IF(ISNUMBER(DV$4),IF(DV$4&lt;TODAY(),DV11,IF(DV$4=TODAY(),_xlfn.XLOOKUP(1,($F$4:$NZ$4&lt;=TODAY())*ISNUMBER($F$11:$NZ$11),$F$11:$NZ$11,"",0,-1),IF(ISNUMBER(DU15),DU15+N(DV14),""))),"")</f>
        <v>852</v>
      </c>
      <c r="DW15" s="59" cm="1">
        <f t="array" aca="1" ref="DW15" ca="1">IF(ISNUMBER(DW$4),IF(DW$4&lt;TODAY(),DW11,IF(DW$4=TODAY(),_xlfn.XLOOKUP(1,($F$4:$NZ$4&lt;=TODAY())*ISNUMBER($F$11:$NZ$11),$F$11:$NZ$11,"",0,-1),IF(ISNUMBER(DV15),DV15+N(DW14),""))),"")</f>
        <v>862</v>
      </c>
      <c r="DX15" s="59" cm="1">
        <f t="array" aca="1" ref="DX15" ca="1">IF(ISNUMBER(DX$4),IF(DX$4&lt;TODAY(),DX11,IF(DX$4=TODAY(),_xlfn.XLOOKUP(1,($F$4:$NZ$4&lt;=TODAY())*ISNUMBER($F$11:$NZ$11),$F$11:$NZ$11,"",0,-1),IF(ISNUMBER(DW15),DW15+N(DX14),""))),"")</f>
        <v>862</v>
      </c>
      <c r="DY15" s="59" cm="1">
        <f t="array" aca="1" ref="DY15" ca="1">IF(ISNUMBER(DY$4),IF(DY$4&lt;TODAY(),DY11,IF(DY$4=TODAY(),_xlfn.XLOOKUP(1,($F$4:$NZ$4&lt;=TODAY())*ISNUMBER($F$11:$NZ$11),$F$11:$NZ$11,"",0,-1),IF(ISNUMBER(DX15),DX15+N(DY14),""))),"")</f>
        <v>862</v>
      </c>
      <c r="DZ15" s="59" cm="1">
        <f t="array" aca="1" ref="DZ15" ca="1">IF(ISNUMBER(DZ$4),IF(DZ$4&lt;TODAY(),DZ11,IF(DZ$4=TODAY(),_xlfn.XLOOKUP(1,($F$4:$NZ$4&lt;=TODAY())*ISNUMBER($F$11:$NZ$11),$F$11:$NZ$11,"",0,-1),IF(ISNUMBER(DY15),DY15+N(DZ14),""))),"")</f>
        <v>872</v>
      </c>
      <c r="EA15" s="59" cm="1">
        <f t="array" aca="1" ref="EA15" ca="1">IF(ISNUMBER(EA$4),IF(EA$4&lt;TODAY(),EA11,IF(EA$4=TODAY(),_xlfn.XLOOKUP(1,($F$4:$NZ$4&lt;=TODAY())*ISNUMBER($F$11:$NZ$11),$F$11:$NZ$11,"",0,-1),IF(ISNUMBER(DZ15),DZ15+N(EA14),""))),"")</f>
        <v>882</v>
      </c>
      <c r="EB15" s="59" cm="1">
        <f t="array" aca="1" ref="EB15" ca="1">IF(ISNUMBER(EB$4),IF(EB$4&lt;TODAY(),EB11,IF(EB$4=TODAY(),_xlfn.XLOOKUP(1,($F$4:$NZ$4&lt;=TODAY())*ISNUMBER($F$11:$NZ$11),$F$11:$NZ$11,"",0,-1),IF(ISNUMBER(EA15),EA15+N(EB14),""))),"")</f>
        <v>892</v>
      </c>
      <c r="EC15" s="59" cm="1">
        <f t="array" aca="1" ref="EC15" ca="1">IF(ISNUMBER(EC$4),IF(EC$4&lt;TODAY(),EC11,IF(EC$4=TODAY(),_xlfn.XLOOKUP(1,($F$4:$NZ$4&lt;=TODAY())*ISNUMBER($F$11:$NZ$11),$F$11:$NZ$11,"",0,-1),IF(ISNUMBER(EB15),EB15+N(EC14),""))),"")</f>
        <v>902</v>
      </c>
      <c r="ED15" s="59" cm="1">
        <f t="array" aca="1" ref="ED15" ca="1">IF(ISNUMBER(ED$4),IF(ED$4&lt;TODAY(),ED11,IF(ED$4=TODAY(),_xlfn.XLOOKUP(1,($F$4:$NZ$4&lt;=TODAY())*ISNUMBER($F$11:$NZ$11),$F$11:$NZ$11,"",0,-1),IF(ISNUMBER(EC15),EC15+N(ED14),""))),"")</f>
        <v>912</v>
      </c>
      <c r="EE15" s="59" cm="1">
        <f t="array" aca="1" ref="EE15" ca="1">IF(ISNUMBER(EE$4),IF(EE$4&lt;TODAY(),EE11,IF(EE$4=TODAY(),_xlfn.XLOOKUP(1,($F$4:$NZ$4&lt;=TODAY())*ISNUMBER($F$11:$NZ$11),$F$11:$NZ$11,"",0,-1),IF(ISNUMBER(ED15),ED15+N(EE14),""))),"")</f>
        <v>912</v>
      </c>
      <c r="EF15" s="59" cm="1">
        <f t="array" aca="1" ref="EF15" ca="1">IF(ISNUMBER(EF$4),IF(EF$4&lt;TODAY(),EF11,IF(EF$4=TODAY(),_xlfn.XLOOKUP(1,($F$4:$NZ$4&lt;=TODAY())*ISNUMBER($F$11:$NZ$11),$F$11:$NZ$11,"",0,-1),IF(ISNUMBER(EE15),EE15+N(EF14),""))),"")</f>
        <v>912</v>
      </c>
      <c r="EG15" s="59" cm="1">
        <f t="array" aca="1" ref="EG15" ca="1">IF(ISNUMBER(EG$4),IF(EG$4&lt;TODAY(),EG11,IF(EG$4=TODAY(),_xlfn.XLOOKUP(1,($F$4:$NZ$4&lt;=TODAY())*ISNUMBER($F$11:$NZ$11),$F$11:$NZ$11,"",0,-1),IF(ISNUMBER(EF15),EF15+N(EG14),""))),"")</f>
        <v>922</v>
      </c>
      <c r="EH15" s="59" cm="1">
        <f t="array" aca="1" ref="EH15" ca="1">IF(ISNUMBER(EH$4),IF(EH$4&lt;TODAY(),EH11,IF(EH$4=TODAY(),_xlfn.XLOOKUP(1,($F$4:$NZ$4&lt;=TODAY())*ISNUMBER($F$11:$NZ$11),$F$11:$NZ$11,"",0,-1),IF(ISNUMBER(EG15),EG15+N(EH14),""))),"")</f>
        <v>932</v>
      </c>
      <c r="EI15" s="59" cm="1">
        <f t="array" aca="1" ref="EI15" ca="1">IF(ISNUMBER(EI$4),IF(EI$4&lt;TODAY(),EI11,IF(EI$4=TODAY(),_xlfn.XLOOKUP(1,($F$4:$NZ$4&lt;=TODAY())*ISNUMBER($F$11:$NZ$11),$F$11:$NZ$11,"",0,-1),IF(ISNUMBER(EH15),EH15+N(EI14),""))),"")</f>
        <v>932</v>
      </c>
      <c r="EJ15" s="59" cm="1">
        <f t="array" aca="1" ref="EJ15" ca="1">IF(ISNUMBER(EJ$4),IF(EJ$4&lt;TODAY(),EJ11,IF(EJ$4=TODAY(),_xlfn.XLOOKUP(1,($F$4:$NZ$4&lt;=TODAY())*ISNUMBER($F$11:$NZ$11),$F$11:$NZ$11,"",0,-1),IF(ISNUMBER(EI15),EI15+N(EJ14),""))),"")</f>
        <v>942</v>
      </c>
      <c r="EK15" s="59" cm="1">
        <f t="array" aca="1" ref="EK15" ca="1">IF(ISNUMBER(EK$4),IF(EK$4&lt;TODAY(),EK11,IF(EK$4=TODAY(),_xlfn.XLOOKUP(1,($F$4:$NZ$4&lt;=TODAY())*ISNUMBER($F$11:$NZ$11),$F$11:$NZ$11,"",0,-1),IF(ISNUMBER(EJ15),EJ15+N(EK14),""))),"")</f>
        <v>952</v>
      </c>
      <c r="EL15" s="59" cm="1">
        <f t="array" aca="1" ref="EL15" ca="1">IF(ISNUMBER(EL$4),IF(EL$4&lt;TODAY(),EL11,IF(EL$4=TODAY(),_xlfn.XLOOKUP(1,($F$4:$NZ$4&lt;=TODAY())*ISNUMBER($F$11:$NZ$11),$F$11:$NZ$11,"",0,-1),IF(ISNUMBER(EK15),EK15+N(EL14),""))),"")</f>
        <v>952</v>
      </c>
      <c r="EM15" s="59" cm="1">
        <f t="array" aca="1" ref="EM15" ca="1">IF(ISNUMBER(EM$4),IF(EM$4&lt;TODAY(),EM11,IF(EM$4=TODAY(),_xlfn.XLOOKUP(1,($F$4:$NZ$4&lt;=TODAY())*ISNUMBER($F$11:$NZ$11),$F$11:$NZ$11,"",0,-1),IF(ISNUMBER(EL15),EL15+N(EM14),""))),"")</f>
        <v>952</v>
      </c>
      <c r="EN15" s="59" cm="1">
        <f t="array" aca="1" ref="EN15" ca="1">IF(ISNUMBER(EN$4),IF(EN$4&lt;TODAY(),EN11,IF(EN$4=TODAY(),_xlfn.XLOOKUP(1,($F$4:$NZ$4&lt;=TODAY())*ISNUMBER($F$11:$NZ$11),$F$11:$NZ$11,"",0,-1),IF(ISNUMBER(EM15),EM15+N(EN14),""))),"")</f>
        <v>962</v>
      </c>
      <c r="EO15" s="59" cm="1">
        <f t="array" aca="1" ref="EO15" ca="1">IF(ISNUMBER(EO$4),IF(EO$4&lt;TODAY(),EO11,IF(EO$4=TODAY(),_xlfn.XLOOKUP(1,($F$4:$NZ$4&lt;=TODAY())*ISNUMBER($F$11:$NZ$11),$F$11:$NZ$11,"",0,-1),IF(ISNUMBER(EN15),EN15+N(EO14),""))),"")</f>
        <v>972</v>
      </c>
      <c r="EP15" s="59" cm="1">
        <f t="array" aca="1" ref="EP15" ca="1">IF(ISNUMBER(EP$4),IF(EP$4&lt;TODAY(),EP11,IF(EP$4=TODAY(),_xlfn.XLOOKUP(1,($F$4:$NZ$4&lt;=TODAY())*ISNUMBER($F$11:$NZ$11),$F$11:$NZ$11,"",0,-1),IF(ISNUMBER(EO15),EO15+N(EP14),""))),"")</f>
        <v>982</v>
      </c>
      <c r="EQ15" s="59" cm="1">
        <f t="array" aca="1" ref="EQ15" ca="1">IF(ISNUMBER(EQ$4),IF(EQ$4&lt;TODAY(),EQ11,IF(EQ$4=TODAY(),_xlfn.XLOOKUP(1,($F$4:$NZ$4&lt;=TODAY())*ISNUMBER($F$11:$NZ$11),$F$11:$NZ$11,"",0,-1),IF(ISNUMBER(EP15),EP15+N(EQ14),""))),"")</f>
        <v>992</v>
      </c>
      <c r="ER15" s="59" cm="1">
        <f t="array" aca="1" ref="ER15" ca="1">IF(ISNUMBER(ER$4),IF(ER$4&lt;TODAY(),ER11,IF(ER$4=TODAY(),_xlfn.XLOOKUP(1,($F$4:$NZ$4&lt;=TODAY())*ISNUMBER($F$11:$NZ$11),$F$11:$NZ$11,"",0,-1),IF(ISNUMBER(EQ15),EQ15+N(ER14),""))),"")</f>
        <v>1002</v>
      </c>
      <c r="ES15" s="59" cm="1">
        <f t="array" aca="1" ref="ES15" ca="1">IF(ISNUMBER(ES$4),IF(ES$4&lt;TODAY(),ES11,IF(ES$4=TODAY(),_xlfn.XLOOKUP(1,($F$4:$NZ$4&lt;=TODAY())*ISNUMBER($F$11:$NZ$11),$F$11:$NZ$11,"",0,-1),IF(ISNUMBER(ER15),ER15+N(ES14),""))),"")</f>
        <v>1002</v>
      </c>
      <c r="ET15" s="59" cm="1">
        <f t="array" aca="1" ref="ET15" ca="1">IF(ISNUMBER(ET$4),IF(ET$4&lt;TODAY(),ET11,IF(ET$4=TODAY(),_xlfn.XLOOKUP(1,($F$4:$NZ$4&lt;=TODAY())*ISNUMBER($F$11:$NZ$11),$F$11:$NZ$11,"",0,-1),IF(ISNUMBER(ES15),ES15+N(ET14),""))),"")</f>
        <v>1002</v>
      </c>
      <c r="EU15" s="59" cm="1">
        <f t="array" aca="1" ref="EU15" ca="1">IF(ISNUMBER(EU$4),IF(EU$4&lt;TODAY(),EU11,IF(EU$4=TODAY(),_xlfn.XLOOKUP(1,($F$4:$NZ$4&lt;=TODAY())*ISNUMBER($F$11:$NZ$11),$F$11:$NZ$11,"",0,-1),IF(ISNUMBER(ET15),ET15+N(EU14),""))),"")</f>
        <v>1002</v>
      </c>
      <c r="EV15" s="59" cm="1">
        <f t="array" aca="1" ref="EV15" ca="1">IF(ISNUMBER(EV$4),IF(EV$4&lt;TODAY(),EV11,IF(EV$4=TODAY(),_xlfn.XLOOKUP(1,($F$4:$NZ$4&lt;=TODAY())*ISNUMBER($F$11:$NZ$11),$F$11:$NZ$11,"",0,-1),IF(ISNUMBER(EU15),EU15+N(EV14),""))),"")</f>
        <v>1012</v>
      </c>
      <c r="EW15" s="59" cm="1">
        <f t="array" aca="1" ref="EW15" ca="1">IF(ISNUMBER(EW$4),IF(EW$4&lt;TODAY(),EW11,IF(EW$4=TODAY(),_xlfn.XLOOKUP(1,($F$4:$NZ$4&lt;=TODAY())*ISNUMBER($F$11:$NZ$11),$F$11:$NZ$11,"",0,-1),IF(ISNUMBER(EV15),EV15+N(EW14),""))),"")</f>
        <v>1022</v>
      </c>
      <c r="EX15" s="59" cm="1">
        <f t="array" aca="1" ref="EX15" ca="1">IF(ISNUMBER(EX$4),IF(EX$4&lt;TODAY(),EX11,IF(EX$4=TODAY(),_xlfn.XLOOKUP(1,($F$4:$NZ$4&lt;=TODAY())*ISNUMBER($F$11:$NZ$11),$F$11:$NZ$11,"",0,-1),IF(ISNUMBER(EW15),EW15+N(EX14),""))),"")</f>
        <v>1032</v>
      </c>
      <c r="EY15" s="59" cm="1">
        <f t="array" aca="1" ref="EY15" ca="1">IF(ISNUMBER(EY$4),IF(EY$4&lt;TODAY(),EY11,IF(EY$4=TODAY(),_xlfn.XLOOKUP(1,($F$4:$NZ$4&lt;=TODAY())*ISNUMBER($F$11:$NZ$11),$F$11:$NZ$11,"",0,-1),IF(ISNUMBER(EX15),EX15+N(EY14),""))),"")</f>
        <v>1042</v>
      </c>
      <c r="EZ15" s="59" cm="1">
        <f t="array" aca="1" ref="EZ15" ca="1">IF(ISNUMBER(EZ$4),IF(EZ$4&lt;TODAY(),EZ11,IF(EZ$4=TODAY(),_xlfn.XLOOKUP(1,($F$4:$NZ$4&lt;=TODAY())*ISNUMBER($F$11:$NZ$11),$F$11:$NZ$11,"",0,-1),IF(ISNUMBER(EY15),EY15+N(EZ14),""))),"")</f>
        <v>1042</v>
      </c>
      <c r="FA15" s="59" cm="1">
        <f t="array" aca="1" ref="FA15" ca="1">IF(ISNUMBER(FA$4),IF(FA$4&lt;TODAY(),FA11,IF(FA$4=TODAY(),_xlfn.XLOOKUP(1,($F$4:$NZ$4&lt;=TODAY())*ISNUMBER($F$11:$NZ$11),$F$11:$NZ$11,"",0,-1),IF(ISNUMBER(EZ15),EZ15+N(FA14),""))),"")</f>
        <v>1042</v>
      </c>
      <c r="FB15" s="59" cm="1">
        <f t="array" aca="1" ref="FB15" ca="1">IF(ISNUMBER(FB$4),IF(FB$4&lt;TODAY(),FB11,IF(FB$4=TODAY(),_xlfn.XLOOKUP(1,($F$4:$NZ$4&lt;=TODAY())*ISNUMBER($F$11:$NZ$11),$F$11:$NZ$11,"",0,-1),IF(ISNUMBER(FA15),FA15+N(FB14),""))),"")</f>
        <v>1052</v>
      </c>
      <c r="FC15" s="59" cm="1">
        <f t="array" aca="1" ref="FC15" ca="1">IF(ISNUMBER(FC$4),IF(FC$4&lt;TODAY(),FC11,IF(FC$4=TODAY(),_xlfn.XLOOKUP(1,($F$4:$NZ$4&lt;=TODAY())*ISNUMBER($F$11:$NZ$11),$F$11:$NZ$11,"",0,-1),IF(ISNUMBER(FB15),FB15+N(FC14),""))),"")</f>
        <v>1062</v>
      </c>
      <c r="FD15" s="59" cm="1">
        <f t="array" aca="1" ref="FD15" ca="1">IF(ISNUMBER(FD$4),IF(FD$4&lt;TODAY(),FD11,IF(FD$4=TODAY(),_xlfn.XLOOKUP(1,($F$4:$NZ$4&lt;=TODAY())*ISNUMBER($F$11:$NZ$11),$F$11:$NZ$11,"",0,-1),IF(ISNUMBER(FC15),FC15+N(FD14),""))),"")</f>
        <v>1072</v>
      </c>
      <c r="FE15" s="59" cm="1">
        <f t="array" aca="1" ref="FE15" ca="1">IF(ISNUMBER(FE$4),IF(FE$4&lt;TODAY(),FE11,IF(FE$4=TODAY(),_xlfn.XLOOKUP(1,($F$4:$NZ$4&lt;=TODAY())*ISNUMBER($F$11:$NZ$11),$F$11:$NZ$11,"",0,-1),IF(ISNUMBER(FD15),FD15+N(FE14),""))),"")</f>
        <v>1082</v>
      </c>
      <c r="FF15" s="59" cm="1">
        <f t="array" aca="1" ref="FF15" ca="1">IF(ISNUMBER(FF$4),IF(FF$4&lt;TODAY(),FF11,IF(FF$4=TODAY(),_xlfn.XLOOKUP(1,($F$4:$NZ$4&lt;=TODAY())*ISNUMBER($F$11:$NZ$11),$F$11:$NZ$11,"",0,-1),IF(ISNUMBER(FE15),FE15+N(FF14),""))),"")</f>
        <v>1092</v>
      </c>
      <c r="FG15" s="59" cm="1">
        <f t="array" aca="1" ref="FG15" ca="1">IF(ISNUMBER(FG$4),IF(FG$4&lt;TODAY(),FG11,IF(FG$4=TODAY(),_xlfn.XLOOKUP(1,($F$4:$NZ$4&lt;=TODAY())*ISNUMBER($F$11:$NZ$11),$F$11:$NZ$11,"",0,-1),IF(ISNUMBER(FF15),FF15+N(FG14),""))),"")</f>
        <v>1092</v>
      </c>
      <c r="FH15" s="59" cm="1">
        <f t="array" aca="1" ref="FH15" ca="1">IF(ISNUMBER(FH$4),IF(FH$4&lt;TODAY(),FH11,IF(FH$4=TODAY(),_xlfn.XLOOKUP(1,($F$4:$NZ$4&lt;=TODAY())*ISNUMBER($F$11:$NZ$11),$F$11:$NZ$11,"",0,-1),IF(ISNUMBER(FG15),FG15+N(FH14),""))),"")</f>
        <v>1092</v>
      </c>
      <c r="FI15" s="59" cm="1">
        <f t="array" aca="1" ref="FI15" ca="1">IF(ISNUMBER(FI$4),IF(FI$4&lt;TODAY(),FI11,IF(FI$4=TODAY(),_xlfn.XLOOKUP(1,($F$4:$NZ$4&lt;=TODAY())*ISNUMBER($F$11:$NZ$11),$F$11:$NZ$11,"",0,-1),IF(ISNUMBER(FH15),FH15+N(FI14),""))),"")</f>
        <v>1102</v>
      </c>
      <c r="FJ15" s="59" cm="1">
        <f t="array" aca="1" ref="FJ15" ca="1">IF(ISNUMBER(FJ$4),IF(FJ$4&lt;TODAY(),FJ11,IF(FJ$4=TODAY(),_xlfn.XLOOKUP(1,($F$4:$NZ$4&lt;=TODAY())*ISNUMBER($F$11:$NZ$11),$F$11:$NZ$11,"",0,-1),IF(ISNUMBER(FI15),FI15+N(FJ14),""))),"")</f>
        <v>1112</v>
      </c>
      <c r="FK15" s="59" cm="1">
        <f t="array" aca="1" ref="FK15" ca="1">IF(ISNUMBER(FK$4),IF(FK$4&lt;TODAY(),FK11,IF(FK$4=TODAY(),_xlfn.XLOOKUP(1,($F$4:$NZ$4&lt;=TODAY())*ISNUMBER($F$11:$NZ$11),$F$11:$NZ$11,"",0,-1),IF(ISNUMBER(FJ15),FJ15+N(FK14),""))),"")</f>
        <v>1122</v>
      </c>
      <c r="FL15" s="59" cm="1">
        <f t="array" aca="1" ref="FL15" ca="1">IF(ISNUMBER(FL$4),IF(FL$4&lt;TODAY(),FL11,IF(FL$4=TODAY(),_xlfn.XLOOKUP(1,($F$4:$NZ$4&lt;=TODAY())*ISNUMBER($F$11:$NZ$11),$F$11:$NZ$11,"",0,-1),IF(ISNUMBER(FK15),FK15+N(FL14),""))),"")</f>
        <v>1132</v>
      </c>
      <c r="FM15" s="59" cm="1">
        <f t="array" aca="1" ref="FM15" ca="1">IF(ISNUMBER(FM$4),IF(FM$4&lt;TODAY(),FM11,IF(FM$4=TODAY(),_xlfn.XLOOKUP(1,($F$4:$NZ$4&lt;=TODAY())*ISNUMBER($F$11:$NZ$11),$F$11:$NZ$11,"",0,-1),IF(ISNUMBER(FL15),FL15+N(FM14),""))),"")</f>
        <v>1142</v>
      </c>
      <c r="FN15" s="59" cm="1">
        <f t="array" aca="1" ref="FN15" ca="1">IF(ISNUMBER(FN$4),IF(FN$4&lt;TODAY(),FN11,IF(FN$4=TODAY(),_xlfn.XLOOKUP(1,($F$4:$NZ$4&lt;=TODAY())*ISNUMBER($F$11:$NZ$11),$F$11:$NZ$11,"",0,-1),IF(ISNUMBER(FM15),FM15+N(FN14),""))),"")</f>
        <v>1142</v>
      </c>
      <c r="FO15" s="59" cm="1">
        <f t="array" aca="1" ref="FO15" ca="1">IF(ISNUMBER(FO$4),IF(FO$4&lt;TODAY(),FO11,IF(FO$4=TODAY(),_xlfn.XLOOKUP(1,($F$4:$NZ$4&lt;=TODAY())*ISNUMBER($F$11:$NZ$11),$F$11:$NZ$11,"",0,-1),IF(ISNUMBER(FN15),FN15+N(FO14),""))),"")</f>
        <v>1142</v>
      </c>
      <c r="FP15" s="59" cm="1">
        <f t="array" aca="1" ref="FP15" ca="1">IF(ISNUMBER(FP$4),IF(FP$4&lt;TODAY(),FP11,IF(FP$4=TODAY(),_xlfn.XLOOKUP(1,($F$4:$NZ$4&lt;=TODAY())*ISNUMBER($F$11:$NZ$11),$F$11:$NZ$11,"",0,-1),IF(ISNUMBER(FO15),FO15+N(FP14),""))),"")</f>
        <v>1152</v>
      </c>
      <c r="FQ15" s="59" cm="1">
        <f t="array" aca="1" ref="FQ15" ca="1">IF(ISNUMBER(FQ$4),IF(FQ$4&lt;TODAY(),FQ11,IF(FQ$4=TODAY(),_xlfn.XLOOKUP(1,($F$4:$NZ$4&lt;=TODAY())*ISNUMBER($F$11:$NZ$11),$F$11:$NZ$11,"",0,-1),IF(ISNUMBER(FP15),FP15+N(FQ14),""))),"")</f>
        <v>1162</v>
      </c>
      <c r="FR15" s="59" cm="1">
        <f t="array" aca="1" ref="FR15" ca="1">IF(ISNUMBER(FR$4),IF(FR$4&lt;TODAY(),FR11,IF(FR$4=TODAY(),_xlfn.XLOOKUP(1,($F$4:$NZ$4&lt;=TODAY())*ISNUMBER($F$11:$NZ$11),$F$11:$NZ$11,"",0,-1),IF(ISNUMBER(FQ15),FQ15+N(FR14),""))),"")</f>
        <v>1172</v>
      </c>
      <c r="FS15" s="59" cm="1">
        <f t="array" aca="1" ref="FS15" ca="1">IF(ISNUMBER(FS$4),IF(FS$4&lt;TODAY(),FS11,IF(FS$4=TODAY(),_xlfn.XLOOKUP(1,($F$4:$NZ$4&lt;=TODAY())*ISNUMBER($F$11:$NZ$11),$F$11:$NZ$11,"",0,-1),IF(ISNUMBER(FR15),FR15+N(FS14),""))),"")</f>
        <v>1182</v>
      </c>
      <c r="FT15" s="59" cm="1">
        <f t="array" aca="1" ref="FT15" ca="1">IF(ISNUMBER(FT$4),IF(FT$4&lt;TODAY(),FT11,IF(FT$4=TODAY(),_xlfn.XLOOKUP(1,($F$4:$NZ$4&lt;=TODAY())*ISNUMBER($F$11:$NZ$11),$F$11:$NZ$11,"",0,-1),IF(ISNUMBER(FS15),FS15+N(FT14),""))),"")</f>
        <v>1182</v>
      </c>
      <c r="FU15" s="59" cm="1">
        <f t="array" aca="1" ref="FU15" ca="1">IF(ISNUMBER(FU$4),IF(FU$4&lt;TODAY(),FU11,IF(FU$4=TODAY(),_xlfn.XLOOKUP(1,($F$4:$NZ$4&lt;=TODAY())*ISNUMBER($F$11:$NZ$11),$F$11:$NZ$11,"",0,-1),IF(ISNUMBER(FT15),FT15+N(FU14),""))),"")</f>
        <v>1182</v>
      </c>
      <c r="FV15" s="59" cm="1">
        <f t="array" aca="1" ref="FV15" ca="1">IF(ISNUMBER(FV$4),IF(FV$4&lt;TODAY(),FV11,IF(FV$4=TODAY(),_xlfn.XLOOKUP(1,($F$4:$NZ$4&lt;=TODAY())*ISNUMBER($F$11:$NZ$11),$F$11:$NZ$11,"",0,-1),IF(ISNUMBER(FU15),FU15+N(FV14),""))),"")</f>
        <v>1182</v>
      </c>
      <c r="FW15" s="59" cm="1">
        <f t="array" aca="1" ref="FW15" ca="1">IF(ISNUMBER(FW$4),IF(FW$4&lt;TODAY(),FW11,IF(FW$4=TODAY(),_xlfn.XLOOKUP(1,($F$4:$NZ$4&lt;=TODAY())*ISNUMBER($F$11:$NZ$11),$F$11:$NZ$11,"",0,-1),IF(ISNUMBER(FV15),FV15+N(FW14),""))),"")</f>
        <v>1192</v>
      </c>
      <c r="FX15" s="59" cm="1">
        <f t="array" aca="1" ref="FX15" ca="1">IF(ISNUMBER(FX$4),IF(FX$4&lt;TODAY(),FX11,IF(FX$4=TODAY(),_xlfn.XLOOKUP(1,($F$4:$NZ$4&lt;=TODAY())*ISNUMBER($F$11:$NZ$11),$F$11:$NZ$11,"",0,-1),IF(ISNUMBER(FW15),FW15+N(FX14),""))),"")</f>
        <v>1202</v>
      </c>
      <c r="FY15" s="59" cm="1">
        <f t="array" aca="1" ref="FY15" ca="1">IF(ISNUMBER(FY$4),IF(FY$4&lt;TODAY(),FY11,IF(FY$4=TODAY(),_xlfn.XLOOKUP(1,($F$4:$NZ$4&lt;=TODAY())*ISNUMBER($F$11:$NZ$11),$F$11:$NZ$11,"",0,-1),IF(ISNUMBER(FX15),FX15+N(FY14),""))),"")</f>
        <v>1212</v>
      </c>
      <c r="FZ15" s="59" cm="1">
        <f t="array" aca="1" ref="FZ15" ca="1">IF(ISNUMBER(FZ$4),IF(FZ$4&lt;TODAY(),FZ11,IF(FZ$4=TODAY(),_xlfn.XLOOKUP(1,($F$4:$NZ$4&lt;=TODAY())*ISNUMBER($F$11:$NZ$11),$F$11:$NZ$11,"",0,-1),IF(ISNUMBER(FY15),FY15+N(FZ14),""))),"")</f>
        <v>1222</v>
      </c>
      <c r="GA15" s="59" cm="1">
        <f t="array" aca="1" ref="GA15" ca="1">IF(ISNUMBER(GA$4),IF(GA$4&lt;TODAY(),GA11,IF(GA$4=TODAY(),_xlfn.XLOOKUP(1,($F$4:$NZ$4&lt;=TODAY())*ISNUMBER($F$11:$NZ$11),$F$11:$NZ$11,"",0,-1),IF(ISNUMBER(FZ15),FZ15+N(GA14),""))),"")</f>
        <v>1232</v>
      </c>
      <c r="GB15" s="59" cm="1">
        <f t="array" aca="1" ref="GB15" ca="1">IF(ISNUMBER(GB$4),IF(GB$4&lt;TODAY(),GB11,IF(GB$4=TODAY(),_xlfn.XLOOKUP(1,($F$4:$NZ$4&lt;=TODAY())*ISNUMBER($F$11:$NZ$11),$F$11:$NZ$11,"",0,-1),IF(ISNUMBER(GA15),GA15+N(GB14),""))),"")</f>
        <v>1232</v>
      </c>
      <c r="GC15" s="59" cm="1">
        <f t="array" aca="1" ref="GC15" ca="1">IF(ISNUMBER(GC$4),IF(GC$4&lt;TODAY(),GC11,IF(GC$4=TODAY(),_xlfn.XLOOKUP(1,($F$4:$NZ$4&lt;=TODAY())*ISNUMBER($F$11:$NZ$11),$F$11:$NZ$11,"",0,-1),IF(ISNUMBER(GB15),GB15+N(GC14),""))),"")</f>
        <v>1232</v>
      </c>
      <c r="GD15" s="59" cm="1">
        <f t="array" aca="1" ref="GD15" ca="1">IF(ISNUMBER(GD$4),IF(GD$4&lt;TODAY(),GD11,IF(GD$4=TODAY(),_xlfn.XLOOKUP(1,($F$4:$NZ$4&lt;=TODAY())*ISNUMBER($F$11:$NZ$11),$F$11:$NZ$11,"",0,-1),IF(ISNUMBER(GC15),GC15+N(GD14),""))),"")</f>
        <v>1242</v>
      </c>
      <c r="GE15" s="59" cm="1">
        <f t="array" aca="1" ref="GE15" ca="1">IF(ISNUMBER(GE$4),IF(GE$4&lt;TODAY(),GE11,IF(GE$4=TODAY(),_xlfn.XLOOKUP(1,($F$4:$NZ$4&lt;=TODAY())*ISNUMBER($F$11:$NZ$11),$F$11:$NZ$11,"",0,-1),IF(ISNUMBER(GD15),GD15+N(GE14),""))),"")</f>
        <v>1252</v>
      </c>
      <c r="GF15" s="59" t="str" cm="1">
        <f t="array" aca="1" ref="GF15" ca="1">IF(ISNUMBER(GF$4),IF(GF$4&lt;TODAY(),GF11,IF(GF$4=TODAY(),_xlfn.XLOOKUP(1,($F$4:$NZ$4&lt;=TODAY())*ISNUMBER($F$11:$NZ$11),$F$11:$NZ$11,"",0,-1),IF(ISNUMBER(GE15),GE15+N(GF14),""))),"")</f>
        <v/>
      </c>
      <c r="GG15" s="59" t="str" cm="1">
        <f t="array" aca="1" ref="GG15" ca="1">IF(ISNUMBER(GG$4),IF(GG$4&lt;TODAY(),GG11,IF(GG$4=TODAY(),_xlfn.XLOOKUP(1,($F$4:$NZ$4&lt;=TODAY())*ISNUMBER($F$11:$NZ$11),$F$11:$NZ$11,"",0,-1),IF(ISNUMBER(GF15),GF15+N(GG14),""))),"")</f>
        <v/>
      </c>
      <c r="GH15" s="59" t="str" cm="1">
        <f t="array" aca="1" ref="GH15" ca="1">IF(ISNUMBER(GH$4),IF(GH$4&lt;TODAY(),GH11,IF(GH$4=TODAY(),_xlfn.XLOOKUP(1,($F$4:$NZ$4&lt;=TODAY())*ISNUMBER($F$11:$NZ$11),$F$11:$NZ$11,"",0,-1),IF(ISNUMBER(GG15),GG15+N(GH14),""))),"")</f>
        <v/>
      </c>
      <c r="GI15" s="59" t="str" cm="1">
        <f t="array" aca="1" ref="GI15" ca="1">IF(ISNUMBER(GI$4),IF(GI$4&lt;TODAY(),GI11,IF(GI$4=TODAY(),_xlfn.XLOOKUP(1,($F$4:$NZ$4&lt;=TODAY())*ISNUMBER($F$11:$NZ$11),$F$11:$NZ$11,"",0,-1),IF(ISNUMBER(GH15),GH15+N(GI14),""))),"")</f>
        <v/>
      </c>
      <c r="GJ15" s="59" t="str" cm="1">
        <f t="array" aca="1" ref="GJ15" ca="1">IF(ISNUMBER(GJ$4),IF(GJ$4&lt;TODAY(),GJ11,IF(GJ$4=TODAY(),_xlfn.XLOOKUP(1,($F$4:$NZ$4&lt;=TODAY())*ISNUMBER($F$11:$NZ$11),$F$11:$NZ$11,"",0,-1),IF(ISNUMBER(GI15),GI15+N(GJ14),""))),"")</f>
        <v/>
      </c>
      <c r="GK15" s="59" t="str" cm="1">
        <f t="array" aca="1" ref="GK15" ca="1">IF(ISNUMBER(GK$4),IF(GK$4&lt;TODAY(),GK11,IF(GK$4=TODAY(),_xlfn.XLOOKUP(1,($F$4:$NZ$4&lt;=TODAY())*ISNUMBER($F$11:$NZ$11),$F$11:$NZ$11,"",0,-1),IF(ISNUMBER(GJ15),GJ15+N(GK14),""))),"")</f>
        <v/>
      </c>
      <c r="GL15" s="59" t="str" cm="1">
        <f t="array" aca="1" ref="GL15" ca="1">IF(ISNUMBER(GL$4),IF(GL$4&lt;TODAY(),GL11,IF(GL$4=TODAY(),_xlfn.XLOOKUP(1,($F$4:$NZ$4&lt;=TODAY())*ISNUMBER($F$11:$NZ$11),$F$11:$NZ$11,"",0,-1),IF(ISNUMBER(GK15),GK15+N(GL14),""))),"")</f>
        <v/>
      </c>
      <c r="GM15" s="59" t="str" cm="1">
        <f t="array" aca="1" ref="GM15" ca="1">IF(ISNUMBER(GM$4),IF(GM$4&lt;TODAY(),GM11,IF(GM$4=TODAY(),_xlfn.XLOOKUP(1,($F$4:$NZ$4&lt;=TODAY())*ISNUMBER($F$11:$NZ$11),$F$11:$NZ$11,"",0,-1),IF(ISNUMBER(GL15),GL15+N(GM14),""))),"")</f>
        <v/>
      </c>
      <c r="GN15" s="59" t="str" cm="1">
        <f t="array" aca="1" ref="GN15" ca="1">IF(ISNUMBER(GN$4),IF(GN$4&lt;TODAY(),GN11,IF(GN$4=TODAY(),_xlfn.XLOOKUP(1,($F$4:$NZ$4&lt;=TODAY())*ISNUMBER($F$11:$NZ$11),$F$11:$NZ$11,"",0,-1),IF(ISNUMBER(GM15),GM15+N(GN14),""))),"")</f>
        <v/>
      </c>
      <c r="GO15" s="59" t="str" cm="1">
        <f t="array" aca="1" ref="GO15" ca="1">IF(ISNUMBER(GO$4),IF(GO$4&lt;TODAY(),GO11,IF(GO$4=TODAY(),_xlfn.XLOOKUP(1,($F$4:$NZ$4&lt;=TODAY())*ISNUMBER($F$11:$NZ$11),$F$11:$NZ$11,"",0,-1),IF(ISNUMBER(GN15),GN15+N(GO14),""))),"")</f>
        <v/>
      </c>
      <c r="GP15" s="59" t="str" cm="1">
        <f t="array" aca="1" ref="GP15" ca="1">IF(ISNUMBER(GP$4),IF(GP$4&lt;TODAY(),GP11,IF(GP$4=TODAY(),_xlfn.XLOOKUP(1,($F$4:$NZ$4&lt;=TODAY())*ISNUMBER($F$11:$NZ$11),$F$11:$NZ$11,"",0,-1),IF(ISNUMBER(GO15),GO15+N(GP14),""))),"")</f>
        <v/>
      </c>
      <c r="GQ15" s="59" t="str" cm="1">
        <f t="array" aca="1" ref="GQ15" ca="1">IF(ISNUMBER(GQ$4),IF(GQ$4&lt;TODAY(),GQ11,IF(GQ$4=TODAY(),_xlfn.XLOOKUP(1,($F$4:$NZ$4&lt;=TODAY())*ISNUMBER($F$11:$NZ$11),$F$11:$NZ$11,"",0,-1),IF(ISNUMBER(GP15),GP15+N(GQ14),""))),"")</f>
        <v/>
      </c>
      <c r="GR15" s="59" t="str" cm="1">
        <f t="array" aca="1" ref="GR15" ca="1">IF(ISNUMBER(GR$4),IF(GR$4&lt;TODAY(),GR11,IF(GR$4=TODAY(),_xlfn.XLOOKUP(1,($F$4:$NZ$4&lt;=TODAY())*ISNUMBER($F$11:$NZ$11),$F$11:$NZ$11,"",0,-1),IF(ISNUMBER(GQ15),GQ15+N(GR14),""))),"")</f>
        <v/>
      </c>
      <c r="GS15" s="59" t="str" cm="1">
        <f t="array" aca="1" ref="GS15" ca="1">IF(ISNUMBER(GS$4),IF(GS$4&lt;TODAY(),GS11,IF(GS$4=TODAY(),_xlfn.XLOOKUP(1,($F$4:$NZ$4&lt;=TODAY())*ISNUMBER($F$11:$NZ$11),$F$11:$NZ$11,"",0,-1),IF(ISNUMBER(GR15),GR15+N(GS14),""))),"")</f>
        <v/>
      </c>
      <c r="GT15" s="59" t="str" cm="1">
        <f t="array" aca="1" ref="GT15" ca="1">IF(ISNUMBER(GT$4),IF(GT$4&lt;TODAY(),GT11,IF(GT$4=TODAY(),_xlfn.XLOOKUP(1,($F$4:$NZ$4&lt;=TODAY())*ISNUMBER($F$11:$NZ$11),$F$11:$NZ$11,"",0,-1),IF(ISNUMBER(GS15),GS15+N(GT14),""))),"")</f>
        <v/>
      </c>
      <c r="GU15" s="59" t="str" cm="1">
        <f t="array" aca="1" ref="GU15" ca="1">IF(ISNUMBER(GU$4),IF(GU$4&lt;TODAY(),GU11,IF(GU$4=TODAY(),_xlfn.XLOOKUP(1,($F$4:$NZ$4&lt;=TODAY())*ISNUMBER($F$11:$NZ$11),$F$11:$NZ$11,"",0,-1),IF(ISNUMBER(GT15),GT15+N(GU14),""))),"")</f>
        <v/>
      </c>
      <c r="GV15" s="59" t="str" cm="1">
        <f t="array" aca="1" ref="GV15" ca="1">IF(ISNUMBER(GV$4),IF(GV$4&lt;TODAY(),GV11,IF(GV$4=TODAY(),_xlfn.XLOOKUP(1,($F$4:$NZ$4&lt;=TODAY())*ISNUMBER($F$11:$NZ$11),$F$11:$NZ$11,"",0,-1),IF(ISNUMBER(GU15),GU15+N(GV14),""))),"")</f>
        <v/>
      </c>
      <c r="GW15" s="59" t="str" cm="1">
        <f t="array" aca="1" ref="GW15" ca="1">IF(ISNUMBER(GW$4),IF(GW$4&lt;TODAY(),GW11,IF(GW$4=TODAY(),_xlfn.XLOOKUP(1,($F$4:$NZ$4&lt;=TODAY())*ISNUMBER($F$11:$NZ$11),$F$11:$NZ$11,"",0,-1),IF(ISNUMBER(GV15),GV15+N(GW14),""))),"")</f>
        <v/>
      </c>
      <c r="GX15" s="59" t="str" cm="1">
        <f t="array" aca="1" ref="GX15" ca="1">IF(ISNUMBER(GX$4),IF(GX$4&lt;TODAY(),GX11,IF(GX$4=TODAY(),_xlfn.XLOOKUP(1,($F$4:$NZ$4&lt;=TODAY())*ISNUMBER($F$11:$NZ$11),$F$11:$NZ$11,"",0,-1),IF(ISNUMBER(GW15),GW15+N(GX14),""))),"")</f>
        <v/>
      </c>
      <c r="GY15" s="59" t="str" cm="1">
        <f t="array" aca="1" ref="GY15" ca="1">IF(ISNUMBER(GY$4),IF(GY$4&lt;TODAY(),GY11,IF(GY$4=TODAY(),_xlfn.XLOOKUP(1,($F$4:$NZ$4&lt;=TODAY())*ISNUMBER($F$11:$NZ$11),$F$11:$NZ$11,"",0,-1),IF(ISNUMBER(GX15),GX15+N(GY14),""))),"")</f>
        <v/>
      </c>
      <c r="GZ15" s="59" t="str" cm="1">
        <f t="array" aca="1" ref="GZ15" ca="1">IF(ISNUMBER(GZ$4),IF(GZ$4&lt;TODAY(),GZ11,IF(GZ$4=TODAY(),_xlfn.XLOOKUP(1,($F$4:$NZ$4&lt;=TODAY())*ISNUMBER($F$11:$NZ$11),$F$11:$NZ$11,"",0,-1),IF(ISNUMBER(GY15),GY15+N(GZ14),""))),"")</f>
        <v/>
      </c>
      <c r="HA15" s="59" t="str" cm="1">
        <f t="array" aca="1" ref="HA15" ca="1">IF(ISNUMBER(HA$4),IF(HA$4&lt;TODAY(),HA11,IF(HA$4=TODAY(),_xlfn.XLOOKUP(1,($F$4:$NZ$4&lt;=TODAY())*ISNUMBER($F$11:$NZ$11),$F$11:$NZ$11,"",0,-1),IF(ISNUMBER(GZ15),GZ15+N(HA14),""))),"")</f>
        <v/>
      </c>
      <c r="HB15" s="59" t="str" cm="1">
        <f t="array" aca="1" ref="HB15" ca="1">IF(ISNUMBER(HB$4),IF(HB$4&lt;TODAY(),HB11,IF(HB$4=TODAY(),_xlfn.XLOOKUP(1,($F$4:$NZ$4&lt;=TODAY())*ISNUMBER($F$11:$NZ$11),$F$11:$NZ$11,"",0,-1),IF(ISNUMBER(HA15),HA15+N(HB14),""))),"")</f>
        <v/>
      </c>
      <c r="HC15" s="59" t="str" cm="1">
        <f t="array" aca="1" ref="HC15" ca="1">IF(ISNUMBER(HC$4),IF(HC$4&lt;TODAY(),HC11,IF(HC$4=TODAY(),_xlfn.XLOOKUP(1,($F$4:$NZ$4&lt;=TODAY())*ISNUMBER($F$11:$NZ$11),$F$11:$NZ$11,"",0,-1),IF(ISNUMBER(HB15),HB15+N(HC14),""))),"")</f>
        <v/>
      </c>
      <c r="HD15" s="59" t="str" cm="1">
        <f t="array" aca="1" ref="HD15" ca="1">IF(ISNUMBER(HD$4),IF(HD$4&lt;TODAY(),HD11,IF(HD$4=TODAY(),_xlfn.XLOOKUP(1,($F$4:$NZ$4&lt;=TODAY())*ISNUMBER($F$11:$NZ$11),$F$11:$NZ$11,"",0,-1),IF(ISNUMBER(HC15),HC15+N(HD14),""))),"")</f>
        <v/>
      </c>
      <c r="HE15" s="59" t="str" cm="1">
        <f t="array" aca="1" ref="HE15" ca="1">IF(ISNUMBER(HE$4),IF(HE$4&lt;TODAY(),HE11,IF(HE$4=TODAY(),_xlfn.XLOOKUP(1,($F$4:$NZ$4&lt;=TODAY())*ISNUMBER($F$11:$NZ$11),$F$11:$NZ$11,"",0,-1),IF(ISNUMBER(HD15),HD15+N(HE14),""))),"")</f>
        <v/>
      </c>
      <c r="HF15" s="59" t="str" cm="1">
        <f t="array" aca="1" ref="HF15" ca="1">IF(ISNUMBER(HF$4),IF(HF$4&lt;TODAY(),HF11,IF(HF$4=TODAY(),_xlfn.XLOOKUP(1,($F$4:$NZ$4&lt;=TODAY())*ISNUMBER($F$11:$NZ$11),$F$11:$NZ$11,"",0,-1),IF(ISNUMBER(HE15),HE15+N(HF14),""))),"")</f>
        <v/>
      </c>
      <c r="HG15" s="59" t="str" cm="1">
        <f t="array" aca="1" ref="HG15" ca="1">IF(ISNUMBER(HG$4),IF(HG$4&lt;TODAY(),HG11,IF(HG$4=TODAY(),_xlfn.XLOOKUP(1,($F$4:$NZ$4&lt;=TODAY())*ISNUMBER($F$11:$NZ$11),$F$11:$NZ$11,"",0,-1),IF(ISNUMBER(HF15),HF15+N(HG14),""))),"")</f>
        <v/>
      </c>
      <c r="HH15" s="59" t="str" cm="1">
        <f t="array" aca="1" ref="HH15" ca="1">IF(ISNUMBER(HH$4),IF(HH$4&lt;TODAY(),HH11,IF(HH$4=TODAY(),_xlfn.XLOOKUP(1,($F$4:$NZ$4&lt;=TODAY())*ISNUMBER($F$11:$NZ$11),$F$11:$NZ$11,"",0,-1),IF(ISNUMBER(HG15),HG15+N(HH14),""))),"")</f>
        <v/>
      </c>
      <c r="HI15" s="59" t="str" cm="1">
        <f t="array" aca="1" ref="HI15" ca="1">IF(ISNUMBER(HI$4),IF(HI$4&lt;TODAY(),HI11,IF(HI$4=TODAY(),_xlfn.XLOOKUP(1,($F$4:$NZ$4&lt;=TODAY())*ISNUMBER($F$11:$NZ$11),$F$11:$NZ$11,"",0,-1),IF(ISNUMBER(HH15),HH15+N(HI14),""))),"")</f>
        <v/>
      </c>
      <c r="HJ15" s="59" t="str" cm="1">
        <f t="array" aca="1" ref="HJ15" ca="1">IF(ISNUMBER(HJ$4),IF(HJ$4&lt;TODAY(),HJ11,IF(HJ$4=TODAY(),_xlfn.XLOOKUP(1,($F$4:$NZ$4&lt;=TODAY())*ISNUMBER($F$11:$NZ$11),$F$11:$NZ$11,"",0,-1),IF(ISNUMBER(HI15),HI15+N(HJ14),""))),"")</f>
        <v/>
      </c>
      <c r="HK15" s="59" t="str" cm="1">
        <f t="array" aca="1" ref="HK15" ca="1">IF(ISNUMBER(HK$4),IF(HK$4&lt;TODAY(),HK11,IF(HK$4=TODAY(),_xlfn.XLOOKUP(1,($F$4:$NZ$4&lt;=TODAY())*ISNUMBER($F$11:$NZ$11),$F$11:$NZ$11,"",0,-1),IF(ISNUMBER(HJ15),HJ15+N(HK14),""))),"")</f>
        <v/>
      </c>
      <c r="HL15" s="59" t="str" cm="1">
        <f t="array" aca="1" ref="HL15" ca="1">IF(ISNUMBER(HL$4),IF(HL$4&lt;TODAY(),HL11,IF(HL$4=TODAY(),_xlfn.XLOOKUP(1,($F$4:$NZ$4&lt;=TODAY())*ISNUMBER($F$11:$NZ$11),$F$11:$NZ$11,"",0,-1),IF(ISNUMBER(HK15),HK15+N(HL14),""))),"")</f>
        <v/>
      </c>
      <c r="HM15" s="59" t="str" cm="1">
        <f t="array" aca="1" ref="HM15" ca="1">IF(ISNUMBER(HM$4),IF(HM$4&lt;TODAY(),HM11,IF(HM$4=TODAY(),_xlfn.XLOOKUP(1,($F$4:$NZ$4&lt;=TODAY())*ISNUMBER($F$11:$NZ$11),$F$11:$NZ$11,"",0,-1),IF(ISNUMBER(HL15),HL15+N(HM14),""))),"")</f>
        <v/>
      </c>
      <c r="HN15" s="59" t="str" cm="1">
        <f t="array" aca="1" ref="HN15" ca="1">IF(ISNUMBER(HN$4),IF(HN$4&lt;TODAY(),HN11,IF(HN$4=TODAY(),_xlfn.XLOOKUP(1,($F$4:$NZ$4&lt;=TODAY())*ISNUMBER($F$11:$NZ$11),$F$11:$NZ$11,"",0,-1),IF(ISNUMBER(HM15),HM15+N(HN14),""))),"")</f>
        <v/>
      </c>
      <c r="HO15" s="59" t="str" cm="1">
        <f t="array" aca="1" ref="HO15" ca="1">IF(ISNUMBER(HO$4),IF(HO$4&lt;TODAY(),HO11,IF(HO$4=TODAY(),_xlfn.XLOOKUP(1,($F$4:$NZ$4&lt;=TODAY())*ISNUMBER($F$11:$NZ$11),$F$11:$NZ$11,"",0,-1),IF(ISNUMBER(HN15),HN15+N(HO14),""))),"")</f>
        <v/>
      </c>
      <c r="HP15" s="59" t="str" cm="1">
        <f t="array" aca="1" ref="HP15" ca="1">IF(ISNUMBER(HP$4),IF(HP$4&lt;TODAY(),HP11,IF(HP$4=TODAY(),_xlfn.XLOOKUP(1,($F$4:$NZ$4&lt;=TODAY())*ISNUMBER($F$11:$NZ$11),$F$11:$NZ$11,"",0,-1),IF(ISNUMBER(HO15),HO15+N(HP14),""))),"")</f>
        <v/>
      </c>
      <c r="HQ15" s="59" t="str" cm="1">
        <f t="array" aca="1" ref="HQ15" ca="1">IF(ISNUMBER(HQ$4),IF(HQ$4&lt;TODAY(),HQ11,IF(HQ$4=TODAY(),_xlfn.XLOOKUP(1,($F$4:$NZ$4&lt;=TODAY())*ISNUMBER($F$11:$NZ$11),$F$11:$NZ$11,"",0,-1),IF(ISNUMBER(HP15),HP15+N(HQ14),""))),"")</f>
        <v/>
      </c>
      <c r="HR15" s="59" t="str" cm="1">
        <f t="array" aca="1" ref="HR15" ca="1">IF(ISNUMBER(HR$4),IF(HR$4&lt;TODAY(),HR11,IF(HR$4=TODAY(),_xlfn.XLOOKUP(1,($F$4:$NZ$4&lt;=TODAY())*ISNUMBER($F$11:$NZ$11),$F$11:$NZ$11,"",0,-1),IF(ISNUMBER(HQ15),HQ15+N(HR14),""))),"")</f>
        <v/>
      </c>
      <c r="HS15" s="59" t="str" cm="1">
        <f t="array" aca="1" ref="HS15" ca="1">IF(ISNUMBER(HS$4),IF(HS$4&lt;TODAY(),HS11,IF(HS$4=TODAY(),_xlfn.XLOOKUP(1,($F$4:$NZ$4&lt;=TODAY())*ISNUMBER($F$11:$NZ$11),$F$11:$NZ$11,"",0,-1),IF(ISNUMBER(HR15),HR15+N(HS14),""))),"")</f>
        <v/>
      </c>
      <c r="HT15" s="59" t="str" cm="1">
        <f t="array" aca="1" ref="HT15" ca="1">IF(ISNUMBER(HT$4),IF(HT$4&lt;TODAY(),HT11,IF(HT$4=TODAY(),_xlfn.XLOOKUP(1,($F$4:$NZ$4&lt;=TODAY())*ISNUMBER($F$11:$NZ$11),$F$11:$NZ$11,"",0,-1),IF(ISNUMBER(HS15),HS15+N(HT14),""))),"")</f>
        <v/>
      </c>
      <c r="HU15" s="59" t="str" cm="1">
        <f t="array" aca="1" ref="HU15" ca="1">IF(ISNUMBER(HU$4),IF(HU$4&lt;TODAY(),HU11,IF(HU$4=TODAY(),_xlfn.XLOOKUP(1,($F$4:$NZ$4&lt;=TODAY())*ISNUMBER($F$11:$NZ$11),$F$11:$NZ$11,"",0,-1),IF(ISNUMBER(HT15),HT15+N(HU14),""))),"")</f>
        <v/>
      </c>
      <c r="HV15" s="59" t="str" cm="1">
        <f t="array" aca="1" ref="HV15" ca="1">IF(ISNUMBER(HV$4),IF(HV$4&lt;TODAY(),HV11,IF(HV$4=TODAY(),_xlfn.XLOOKUP(1,($F$4:$NZ$4&lt;=TODAY())*ISNUMBER($F$11:$NZ$11),$F$11:$NZ$11,"",0,-1),IF(ISNUMBER(HU15),HU15+N(HV14),""))),"")</f>
        <v/>
      </c>
      <c r="HW15" s="59" t="str" cm="1">
        <f t="array" aca="1" ref="HW15" ca="1">IF(ISNUMBER(HW$4),IF(HW$4&lt;TODAY(),HW11,IF(HW$4=TODAY(),_xlfn.XLOOKUP(1,($F$4:$NZ$4&lt;=TODAY())*ISNUMBER($F$11:$NZ$11),$F$11:$NZ$11,"",0,-1),IF(ISNUMBER(HV15),HV15+N(HW14),""))),"")</f>
        <v/>
      </c>
      <c r="HX15" s="59" t="str" cm="1">
        <f t="array" aca="1" ref="HX15" ca="1">IF(ISNUMBER(HX$4),IF(HX$4&lt;TODAY(),HX11,IF(HX$4=TODAY(),_xlfn.XLOOKUP(1,($F$4:$NZ$4&lt;=TODAY())*ISNUMBER($F$11:$NZ$11),$F$11:$NZ$11,"",0,-1),IF(ISNUMBER(HW15),HW15+N(HX14),""))),"")</f>
        <v/>
      </c>
      <c r="HY15" s="59" t="str" cm="1">
        <f t="array" aca="1" ref="HY15" ca="1">IF(ISNUMBER(HY$4),IF(HY$4&lt;TODAY(),HY11,IF(HY$4=TODAY(),_xlfn.XLOOKUP(1,($F$4:$NZ$4&lt;=TODAY())*ISNUMBER($F$11:$NZ$11),$F$11:$NZ$11,"",0,-1),IF(ISNUMBER(HX15),HX15+N(HY14),""))),"")</f>
        <v/>
      </c>
      <c r="HZ15" s="59" t="str" cm="1">
        <f t="array" aca="1" ref="HZ15" ca="1">IF(ISNUMBER(HZ$4),IF(HZ$4&lt;TODAY(),HZ11,IF(HZ$4=TODAY(),_xlfn.XLOOKUP(1,($F$4:$NZ$4&lt;=TODAY())*ISNUMBER($F$11:$NZ$11),$F$11:$NZ$11,"",0,-1),IF(ISNUMBER(HY15),HY15+N(HZ14),""))),"")</f>
        <v/>
      </c>
      <c r="IA15" s="59" t="str" cm="1">
        <f t="array" aca="1" ref="IA15" ca="1">IF(ISNUMBER(IA$4),IF(IA$4&lt;TODAY(),IA11,IF(IA$4=TODAY(),_xlfn.XLOOKUP(1,($F$4:$NZ$4&lt;=TODAY())*ISNUMBER($F$11:$NZ$11),$F$11:$NZ$11,"",0,-1),IF(ISNUMBER(HZ15),HZ15+N(IA14),""))),"")</f>
        <v/>
      </c>
      <c r="IB15" s="59" t="str" cm="1">
        <f t="array" aca="1" ref="IB15" ca="1">IF(ISNUMBER(IB$4),IF(IB$4&lt;TODAY(),IB11,IF(IB$4=TODAY(),_xlfn.XLOOKUP(1,($F$4:$NZ$4&lt;=TODAY())*ISNUMBER($F$11:$NZ$11),$F$11:$NZ$11,"",0,-1),IF(ISNUMBER(IA15),IA15+N(IB14),""))),"")</f>
        <v/>
      </c>
      <c r="IC15" s="59" t="str" cm="1">
        <f t="array" aca="1" ref="IC15" ca="1">IF(ISNUMBER(IC$4),IF(IC$4&lt;TODAY(),IC11,IF(IC$4=TODAY(),_xlfn.XLOOKUP(1,($F$4:$NZ$4&lt;=TODAY())*ISNUMBER($F$11:$NZ$11),$F$11:$NZ$11,"",0,-1),IF(ISNUMBER(IB15),IB15+N(IC14),""))),"")</f>
        <v/>
      </c>
      <c r="ID15" s="59" t="str" cm="1">
        <f t="array" aca="1" ref="ID15" ca="1">IF(ISNUMBER(ID$4),IF(ID$4&lt;TODAY(),ID11,IF(ID$4=TODAY(),_xlfn.XLOOKUP(1,($F$4:$NZ$4&lt;=TODAY())*ISNUMBER($F$11:$NZ$11),$F$11:$NZ$11,"",0,-1),IF(ISNUMBER(IC15),IC15+N(ID14),""))),"")</f>
        <v/>
      </c>
      <c r="IE15" s="59" t="str" cm="1">
        <f t="array" aca="1" ref="IE15" ca="1">IF(ISNUMBER(IE$4),IF(IE$4&lt;TODAY(),IE11,IF(IE$4=TODAY(),_xlfn.XLOOKUP(1,($F$4:$NZ$4&lt;=TODAY())*ISNUMBER($F$11:$NZ$11),$F$11:$NZ$11,"",0,-1),IF(ISNUMBER(ID15),ID15+N(IE14),""))),"")</f>
        <v/>
      </c>
      <c r="IF15" s="59" t="str" cm="1">
        <f t="array" aca="1" ref="IF15" ca="1">IF(ISNUMBER(IF$4),IF(IF$4&lt;TODAY(),IF11,IF(IF$4=TODAY(),_xlfn.XLOOKUP(1,($F$4:$NZ$4&lt;=TODAY())*ISNUMBER($F$11:$NZ$11),$F$11:$NZ$11,"",0,-1),IF(ISNUMBER(IE15),IE15+N(IF14),""))),"")</f>
        <v/>
      </c>
      <c r="IG15" s="59" t="str" cm="1">
        <f t="array" aca="1" ref="IG15" ca="1">IF(ISNUMBER(IG$4),IF(IG$4&lt;TODAY(),IG11,IF(IG$4=TODAY(),_xlfn.XLOOKUP(1,($F$4:$NZ$4&lt;=TODAY())*ISNUMBER($F$11:$NZ$11),$F$11:$NZ$11,"",0,-1),IF(ISNUMBER(IF15),IF15+N(IG14),""))),"")</f>
        <v/>
      </c>
      <c r="IH15" s="59" t="str" cm="1">
        <f t="array" aca="1" ref="IH15" ca="1">IF(ISNUMBER(IH$4),IF(IH$4&lt;TODAY(),IH11,IF(IH$4=TODAY(),_xlfn.XLOOKUP(1,($F$4:$NZ$4&lt;=TODAY())*ISNUMBER($F$11:$NZ$11),$F$11:$NZ$11,"",0,-1),IF(ISNUMBER(IG15),IG15+N(IH14),""))),"")</f>
        <v/>
      </c>
      <c r="II15" s="59" t="str" cm="1">
        <f t="array" aca="1" ref="II15" ca="1">IF(ISNUMBER(II$4),IF(II$4&lt;TODAY(),II11,IF(II$4=TODAY(),_xlfn.XLOOKUP(1,($F$4:$NZ$4&lt;=TODAY())*ISNUMBER($F$11:$NZ$11),$F$11:$NZ$11,"",0,-1),IF(ISNUMBER(IH15),IH15+N(II14),""))),"")</f>
        <v/>
      </c>
      <c r="IJ15" s="59" t="str" cm="1">
        <f t="array" aca="1" ref="IJ15" ca="1">IF(ISNUMBER(IJ$4),IF(IJ$4&lt;TODAY(),IJ11,IF(IJ$4=TODAY(),_xlfn.XLOOKUP(1,($F$4:$NZ$4&lt;=TODAY())*ISNUMBER($F$11:$NZ$11),$F$11:$NZ$11,"",0,-1),IF(ISNUMBER(II15),II15+N(IJ14),""))),"")</f>
        <v/>
      </c>
      <c r="IK15" s="59" t="str" cm="1">
        <f t="array" aca="1" ref="IK15" ca="1">IF(ISNUMBER(IK$4),IF(IK$4&lt;TODAY(),IK11,IF(IK$4=TODAY(),_xlfn.XLOOKUP(1,($F$4:$NZ$4&lt;=TODAY())*ISNUMBER($F$11:$NZ$11),$F$11:$NZ$11,"",0,-1),IF(ISNUMBER(IJ15),IJ15+N(IK14),""))),"")</f>
        <v/>
      </c>
      <c r="IL15" s="59" t="str" cm="1">
        <f t="array" aca="1" ref="IL15" ca="1">IF(ISNUMBER(IL$4),IF(IL$4&lt;TODAY(),IL11,IF(IL$4=TODAY(),_xlfn.XLOOKUP(1,($F$4:$NZ$4&lt;=TODAY())*ISNUMBER($F$11:$NZ$11),$F$11:$NZ$11,"",0,-1),IF(ISNUMBER(IK15),IK15+N(IL14),""))),"")</f>
        <v/>
      </c>
      <c r="IM15" s="59" t="str" cm="1">
        <f t="array" aca="1" ref="IM15" ca="1">IF(ISNUMBER(IM$4),IF(IM$4&lt;TODAY(),IM11,IF(IM$4=TODAY(),_xlfn.XLOOKUP(1,($F$4:$NZ$4&lt;=TODAY())*ISNUMBER($F$11:$NZ$11),$F$11:$NZ$11,"",0,-1),IF(ISNUMBER(IL15),IL15+N(IM14),""))),"")</f>
        <v/>
      </c>
      <c r="IN15" s="59" t="str" cm="1">
        <f t="array" aca="1" ref="IN15" ca="1">IF(ISNUMBER(IN$4),IF(IN$4&lt;TODAY(),IN11,IF(IN$4=TODAY(),_xlfn.XLOOKUP(1,($F$4:$NZ$4&lt;=TODAY())*ISNUMBER($F$11:$NZ$11),$F$11:$NZ$11,"",0,-1),IF(ISNUMBER(IM15),IM15+N(IN14),""))),"")</f>
        <v/>
      </c>
      <c r="IO15" s="59" t="str" cm="1">
        <f t="array" aca="1" ref="IO15" ca="1">IF(ISNUMBER(IO$4),IF(IO$4&lt;TODAY(),IO11,IF(IO$4=TODAY(),_xlfn.XLOOKUP(1,($F$4:$NZ$4&lt;=TODAY())*ISNUMBER($F$11:$NZ$11),$F$11:$NZ$11,"",0,-1),IF(ISNUMBER(IN15),IN15+N(IO14),""))),"")</f>
        <v/>
      </c>
      <c r="IP15" s="59" t="str" cm="1">
        <f t="array" aca="1" ref="IP15" ca="1">IF(ISNUMBER(IP$4),IF(IP$4&lt;TODAY(),IP11,IF(IP$4=TODAY(),_xlfn.XLOOKUP(1,($F$4:$NZ$4&lt;=TODAY())*ISNUMBER($F$11:$NZ$11),$F$11:$NZ$11,"",0,-1),IF(ISNUMBER(IO15),IO15+N(IP14),""))),"")</f>
        <v/>
      </c>
      <c r="IQ15" s="59" t="str" cm="1">
        <f t="array" aca="1" ref="IQ15" ca="1">IF(ISNUMBER(IQ$4),IF(IQ$4&lt;TODAY(),IQ11,IF(IQ$4=TODAY(),_xlfn.XLOOKUP(1,($F$4:$NZ$4&lt;=TODAY())*ISNUMBER($F$11:$NZ$11),$F$11:$NZ$11,"",0,-1),IF(ISNUMBER(IP15),IP15+N(IQ14),""))),"")</f>
        <v/>
      </c>
      <c r="IR15" s="59" t="str" cm="1">
        <f t="array" aca="1" ref="IR15" ca="1">IF(ISNUMBER(IR$4),IF(IR$4&lt;TODAY(),IR11,IF(IR$4=TODAY(),_xlfn.XLOOKUP(1,($F$4:$NZ$4&lt;=TODAY())*ISNUMBER($F$11:$NZ$11),$F$11:$NZ$11,"",0,-1),IF(ISNUMBER(IQ15),IQ15+N(IR14),""))),"")</f>
        <v/>
      </c>
      <c r="IS15" s="59" t="str" cm="1">
        <f t="array" aca="1" ref="IS15" ca="1">IF(ISNUMBER(IS$4),IF(IS$4&lt;TODAY(),IS11,IF(IS$4=TODAY(),_xlfn.XLOOKUP(1,($F$4:$NZ$4&lt;=TODAY())*ISNUMBER($F$11:$NZ$11),$F$11:$NZ$11,"",0,-1),IF(ISNUMBER(IR15),IR15+N(IS14),""))),"")</f>
        <v/>
      </c>
      <c r="IT15" s="59" t="str" cm="1">
        <f t="array" aca="1" ref="IT15" ca="1">IF(ISNUMBER(IT$4),IF(IT$4&lt;TODAY(),IT11,IF(IT$4=TODAY(),_xlfn.XLOOKUP(1,($F$4:$NZ$4&lt;=TODAY())*ISNUMBER($F$11:$NZ$11),$F$11:$NZ$11,"",0,-1),IF(ISNUMBER(IS15),IS15+N(IT14),""))),"")</f>
        <v/>
      </c>
      <c r="IU15" s="59" t="str" cm="1">
        <f t="array" aca="1" ref="IU15" ca="1">IF(ISNUMBER(IU$4),IF(IU$4&lt;TODAY(),IU11,IF(IU$4=TODAY(),_xlfn.XLOOKUP(1,($F$4:$NZ$4&lt;=TODAY())*ISNUMBER($F$11:$NZ$11),$F$11:$NZ$11,"",0,-1),IF(ISNUMBER(IT15),IT15+N(IU14),""))),"")</f>
        <v/>
      </c>
      <c r="IV15" s="59" t="str" cm="1">
        <f t="array" aca="1" ref="IV15" ca="1">IF(ISNUMBER(IV$4),IF(IV$4&lt;TODAY(),IV11,IF(IV$4=TODAY(),_xlfn.XLOOKUP(1,($F$4:$NZ$4&lt;=TODAY())*ISNUMBER($F$11:$NZ$11),$F$11:$NZ$11,"",0,-1),IF(ISNUMBER(IU15),IU15+N(IV14),""))),"")</f>
        <v/>
      </c>
      <c r="IW15" s="59" t="str" cm="1">
        <f t="array" aca="1" ref="IW15" ca="1">IF(ISNUMBER(IW$4),IF(IW$4&lt;TODAY(),IW11,IF(IW$4=TODAY(),_xlfn.XLOOKUP(1,($F$4:$NZ$4&lt;=TODAY())*ISNUMBER($F$11:$NZ$11),$F$11:$NZ$11,"",0,-1),IF(ISNUMBER(IV15),IV15+N(IW14),""))),"")</f>
        <v/>
      </c>
      <c r="IX15" s="59" t="str" cm="1">
        <f t="array" aca="1" ref="IX15" ca="1">IF(ISNUMBER(IX$4),IF(IX$4&lt;TODAY(),IX11,IF(IX$4=TODAY(),_xlfn.XLOOKUP(1,($F$4:$NZ$4&lt;=TODAY())*ISNUMBER($F$11:$NZ$11),$F$11:$NZ$11,"",0,-1),IF(ISNUMBER(IW15),IW15+N(IX14),""))),"")</f>
        <v/>
      </c>
      <c r="IY15" s="59" t="str" cm="1">
        <f t="array" aca="1" ref="IY15" ca="1">IF(ISNUMBER(IY$4),IF(IY$4&lt;TODAY(),IY11,IF(IY$4=TODAY(),_xlfn.XLOOKUP(1,($F$4:$NZ$4&lt;=TODAY())*ISNUMBER($F$11:$NZ$11),$F$11:$NZ$11,"",0,-1),IF(ISNUMBER(IX15),IX15+N(IY14),""))),"")</f>
        <v/>
      </c>
      <c r="IZ15" s="59" t="str" cm="1">
        <f t="array" aca="1" ref="IZ15" ca="1">IF(ISNUMBER(IZ$4),IF(IZ$4&lt;TODAY(),IZ11,IF(IZ$4=TODAY(),_xlfn.XLOOKUP(1,($F$4:$NZ$4&lt;=TODAY())*ISNUMBER($F$11:$NZ$11),$F$11:$NZ$11,"",0,-1),IF(ISNUMBER(IY15),IY15+N(IZ14),""))),"")</f>
        <v/>
      </c>
      <c r="JA15" s="59" t="str" cm="1">
        <f t="array" aca="1" ref="JA15" ca="1">IF(ISNUMBER(JA$4),IF(JA$4&lt;TODAY(),JA11,IF(JA$4=TODAY(),_xlfn.XLOOKUP(1,($F$4:$NZ$4&lt;=TODAY())*ISNUMBER($F$11:$NZ$11),$F$11:$NZ$11,"",0,-1),IF(ISNUMBER(IZ15),IZ15+N(JA14),""))),"")</f>
        <v/>
      </c>
      <c r="JB15" s="59" t="str" cm="1">
        <f t="array" aca="1" ref="JB15" ca="1">IF(ISNUMBER(JB$4),IF(JB$4&lt;TODAY(),JB11,IF(JB$4=TODAY(),_xlfn.XLOOKUP(1,($F$4:$NZ$4&lt;=TODAY())*ISNUMBER($F$11:$NZ$11),$F$11:$NZ$11,"",0,-1),IF(ISNUMBER(JA15),JA15+N(JB14),""))),"")</f>
        <v/>
      </c>
      <c r="JC15" s="59" t="str" cm="1">
        <f t="array" aca="1" ref="JC15" ca="1">IF(ISNUMBER(JC$4),IF(JC$4&lt;TODAY(),JC11,IF(JC$4=TODAY(),_xlfn.XLOOKUP(1,($F$4:$NZ$4&lt;=TODAY())*ISNUMBER($F$11:$NZ$11),$F$11:$NZ$11,"",0,-1),IF(ISNUMBER(JB15),JB15+N(JC14),""))),"")</f>
        <v/>
      </c>
      <c r="JD15" s="59" t="str" cm="1">
        <f t="array" aca="1" ref="JD15" ca="1">IF(ISNUMBER(JD$4),IF(JD$4&lt;TODAY(),JD11,IF(JD$4=TODAY(),_xlfn.XLOOKUP(1,($F$4:$NZ$4&lt;=TODAY())*ISNUMBER($F$11:$NZ$11),$F$11:$NZ$11,"",0,-1),IF(ISNUMBER(JC15),JC15+N(JD14),""))),"")</f>
        <v/>
      </c>
      <c r="JE15" s="59" t="str" cm="1">
        <f t="array" aca="1" ref="JE15" ca="1">IF(ISNUMBER(JE$4),IF(JE$4&lt;TODAY(),JE11,IF(JE$4=TODAY(),_xlfn.XLOOKUP(1,($F$4:$NZ$4&lt;=TODAY())*ISNUMBER($F$11:$NZ$11),$F$11:$NZ$11,"",0,-1),IF(ISNUMBER(JD15),JD15+N(JE14),""))),"")</f>
        <v/>
      </c>
      <c r="JF15" s="59" t="str" cm="1">
        <f t="array" aca="1" ref="JF15" ca="1">IF(ISNUMBER(JF$4),IF(JF$4&lt;TODAY(),JF11,IF(JF$4=TODAY(),_xlfn.XLOOKUP(1,($F$4:$NZ$4&lt;=TODAY())*ISNUMBER($F$11:$NZ$11),$F$11:$NZ$11,"",0,-1),IF(ISNUMBER(JE15),JE15+N(JF14),""))),"")</f>
        <v/>
      </c>
      <c r="JG15" s="59" t="str" cm="1">
        <f t="array" aca="1" ref="JG15" ca="1">IF(ISNUMBER(JG$4),IF(JG$4&lt;TODAY(),JG11,IF(JG$4=TODAY(),_xlfn.XLOOKUP(1,($F$4:$NZ$4&lt;=TODAY())*ISNUMBER($F$11:$NZ$11),$F$11:$NZ$11,"",0,-1),IF(ISNUMBER(JF15),JF15+N(JG14),""))),"")</f>
        <v/>
      </c>
      <c r="JH15" s="59" t="str" cm="1">
        <f t="array" aca="1" ref="JH15" ca="1">IF(ISNUMBER(JH$4),IF(JH$4&lt;TODAY(),JH11,IF(JH$4=TODAY(),_xlfn.XLOOKUP(1,($F$4:$NZ$4&lt;=TODAY())*ISNUMBER($F$11:$NZ$11),$F$11:$NZ$11,"",0,-1),IF(ISNUMBER(JG15),JG15+N(JH14),""))),"")</f>
        <v/>
      </c>
      <c r="JI15" s="59" t="str" cm="1">
        <f t="array" aca="1" ref="JI15" ca="1">IF(ISNUMBER(JI$4),IF(JI$4&lt;TODAY(),JI11,IF(JI$4=TODAY(),_xlfn.XLOOKUP(1,($F$4:$NZ$4&lt;=TODAY())*ISNUMBER($F$11:$NZ$11),$F$11:$NZ$11,"",0,-1),IF(ISNUMBER(JH15),JH15+N(JI14),""))),"")</f>
        <v/>
      </c>
      <c r="JJ15" s="59" t="str" cm="1">
        <f t="array" aca="1" ref="JJ15" ca="1">IF(ISNUMBER(JJ$4),IF(JJ$4&lt;TODAY(),JJ11,IF(JJ$4=TODAY(),_xlfn.XLOOKUP(1,($F$4:$NZ$4&lt;=TODAY())*ISNUMBER($F$11:$NZ$11),$F$11:$NZ$11,"",0,-1),IF(ISNUMBER(JI15),JI15+N(JJ14),""))),"")</f>
        <v/>
      </c>
      <c r="JK15" s="59" t="str" cm="1">
        <f t="array" aca="1" ref="JK15" ca="1">IF(ISNUMBER(JK$4),IF(JK$4&lt;TODAY(),JK11,IF(JK$4=TODAY(),_xlfn.XLOOKUP(1,($F$4:$NZ$4&lt;=TODAY())*ISNUMBER($F$11:$NZ$11),$F$11:$NZ$11,"",0,-1),IF(ISNUMBER(JJ15),JJ15+N(JK14),""))),"")</f>
        <v/>
      </c>
      <c r="JL15" s="59" t="str" cm="1">
        <f t="array" aca="1" ref="JL15" ca="1">IF(ISNUMBER(JL$4),IF(JL$4&lt;TODAY(),JL11,IF(JL$4=TODAY(),_xlfn.XLOOKUP(1,($F$4:$NZ$4&lt;=TODAY())*ISNUMBER($F$11:$NZ$11),$F$11:$NZ$11,"",0,-1),IF(ISNUMBER(JK15),JK15+N(JL14),""))),"")</f>
        <v/>
      </c>
      <c r="JM15" s="59" t="str" cm="1">
        <f t="array" aca="1" ref="JM15" ca="1">IF(ISNUMBER(JM$4),IF(JM$4&lt;TODAY(),JM11,IF(JM$4=TODAY(),_xlfn.XLOOKUP(1,($F$4:$NZ$4&lt;=TODAY())*ISNUMBER($F$11:$NZ$11),$F$11:$NZ$11,"",0,-1),IF(ISNUMBER(JL15),JL15+N(JM14),""))),"")</f>
        <v/>
      </c>
      <c r="JN15" s="59" t="str" cm="1">
        <f t="array" aca="1" ref="JN15" ca="1">IF(ISNUMBER(JN$4),IF(JN$4&lt;TODAY(),JN11,IF(JN$4=TODAY(),_xlfn.XLOOKUP(1,($F$4:$NZ$4&lt;=TODAY())*ISNUMBER($F$11:$NZ$11),$F$11:$NZ$11,"",0,-1),IF(ISNUMBER(JM15),JM15+N(JN14),""))),"")</f>
        <v/>
      </c>
      <c r="JO15" s="59" t="str" cm="1">
        <f t="array" aca="1" ref="JO15" ca="1">IF(ISNUMBER(JO$4),IF(JO$4&lt;TODAY(),JO11,IF(JO$4=TODAY(),_xlfn.XLOOKUP(1,($F$4:$NZ$4&lt;=TODAY())*ISNUMBER($F$11:$NZ$11),$F$11:$NZ$11,"",0,-1),IF(ISNUMBER(JN15),JN15+N(JO14),""))),"")</f>
        <v/>
      </c>
      <c r="JP15" s="59" t="str" cm="1">
        <f t="array" aca="1" ref="JP15" ca="1">IF(ISNUMBER(JP$4),IF(JP$4&lt;TODAY(),JP11,IF(JP$4=TODAY(),_xlfn.XLOOKUP(1,($F$4:$NZ$4&lt;=TODAY())*ISNUMBER($F$11:$NZ$11),$F$11:$NZ$11,"",0,-1),IF(ISNUMBER(JO15),JO15+N(JP14),""))),"")</f>
        <v/>
      </c>
      <c r="JQ15" s="59" t="str" cm="1">
        <f t="array" aca="1" ref="JQ15" ca="1">IF(ISNUMBER(JQ$4),IF(JQ$4&lt;TODAY(),JQ11,IF(JQ$4=TODAY(),_xlfn.XLOOKUP(1,($F$4:$NZ$4&lt;=TODAY())*ISNUMBER($F$11:$NZ$11),$F$11:$NZ$11,"",0,-1),IF(ISNUMBER(JP15),JP15+N(JQ14),""))),"")</f>
        <v/>
      </c>
      <c r="JR15" s="59" t="str" cm="1">
        <f t="array" aca="1" ref="JR15" ca="1">IF(ISNUMBER(JR$4),IF(JR$4&lt;TODAY(),JR11,IF(JR$4=TODAY(),_xlfn.XLOOKUP(1,($F$4:$NZ$4&lt;=TODAY())*ISNUMBER($F$11:$NZ$11),$F$11:$NZ$11,"",0,-1),IF(ISNUMBER(JQ15),JQ15+N(JR14),""))),"")</f>
        <v/>
      </c>
      <c r="JS15" s="59" t="str" cm="1">
        <f t="array" aca="1" ref="JS15" ca="1">IF(ISNUMBER(JS$4),IF(JS$4&lt;TODAY(),JS11,IF(JS$4=TODAY(),_xlfn.XLOOKUP(1,($F$4:$NZ$4&lt;=TODAY())*ISNUMBER($F$11:$NZ$11),$F$11:$NZ$11,"",0,-1),IF(ISNUMBER(JR15),JR15+N(JS14),""))),"")</f>
        <v/>
      </c>
      <c r="JT15" s="59" t="str" cm="1">
        <f t="array" aca="1" ref="JT15" ca="1">IF(ISNUMBER(JT$4),IF(JT$4&lt;TODAY(),JT11,IF(JT$4=TODAY(),_xlfn.XLOOKUP(1,($F$4:$NZ$4&lt;=TODAY())*ISNUMBER($F$11:$NZ$11),$F$11:$NZ$11,"",0,-1),IF(ISNUMBER(JS15),JS15+N(JT14),""))),"")</f>
        <v/>
      </c>
      <c r="JU15" s="59" t="str" cm="1">
        <f t="array" aca="1" ref="JU15" ca="1">IF(ISNUMBER(JU$4),IF(JU$4&lt;TODAY(),JU11,IF(JU$4=TODAY(),_xlfn.XLOOKUP(1,($F$4:$NZ$4&lt;=TODAY())*ISNUMBER($F$11:$NZ$11),$F$11:$NZ$11,"",0,-1),IF(ISNUMBER(JT15),JT15+N(JU14),""))),"")</f>
        <v/>
      </c>
      <c r="JV15" s="59" t="str" cm="1">
        <f t="array" aca="1" ref="JV15" ca="1">IF(ISNUMBER(JV$4),IF(JV$4&lt;TODAY(),JV11,IF(JV$4=TODAY(),_xlfn.XLOOKUP(1,($F$4:$NZ$4&lt;=TODAY())*ISNUMBER($F$11:$NZ$11),$F$11:$NZ$11,"",0,-1),IF(ISNUMBER(JU15),JU15+N(JV14),""))),"")</f>
        <v/>
      </c>
      <c r="JW15" s="59" t="str" cm="1">
        <f t="array" aca="1" ref="JW15" ca="1">IF(ISNUMBER(JW$4),IF(JW$4&lt;TODAY(),JW11,IF(JW$4=TODAY(),_xlfn.XLOOKUP(1,($F$4:$NZ$4&lt;=TODAY())*ISNUMBER($F$11:$NZ$11),$F$11:$NZ$11,"",0,-1),IF(ISNUMBER(JV15),JV15+N(JW14),""))),"")</f>
        <v/>
      </c>
      <c r="JX15" s="59" t="str" cm="1">
        <f t="array" aca="1" ref="JX15" ca="1">IF(ISNUMBER(JX$4),IF(JX$4&lt;TODAY(),JX11,IF(JX$4=TODAY(),_xlfn.XLOOKUP(1,($F$4:$NZ$4&lt;=TODAY())*ISNUMBER($F$11:$NZ$11),$F$11:$NZ$11,"",0,-1),IF(ISNUMBER(JW15),JW15+N(JX14),""))),"")</f>
        <v/>
      </c>
      <c r="JY15" s="59" t="str" cm="1">
        <f t="array" aca="1" ref="JY15" ca="1">IF(ISNUMBER(JY$4),IF(JY$4&lt;TODAY(),JY11,IF(JY$4=TODAY(),_xlfn.XLOOKUP(1,($F$4:$NZ$4&lt;=TODAY())*ISNUMBER($F$11:$NZ$11),$F$11:$NZ$11,"",0,-1),IF(ISNUMBER(JX15),JX15+N(JY14),""))),"")</f>
        <v/>
      </c>
      <c r="JZ15" s="59" t="str" cm="1">
        <f t="array" aca="1" ref="JZ15" ca="1">IF(ISNUMBER(JZ$4),IF(JZ$4&lt;TODAY(),JZ11,IF(JZ$4=TODAY(),_xlfn.XLOOKUP(1,($F$4:$NZ$4&lt;=TODAY())*ISNUMBER($F$11:$NZ$11),$F$11:$NZ$11,"",0,-1),IF(ISNUMBER(JY15),JY15+N(JZ14),""))),"")</f>
        <v/>
      </c>
      <c r="KA15" s="59" t="str" cm="1">
        <f t="array" aca="1" ref="KA15" ca="1">IF(ISNUMBER(KA$4),IF(KA$4&lt;TODAY(),KA11,IF(KA$4=TODAY(),_xlfn.XLOOKUP(1,($F$4:$NZ$4&lt;=TODAY())*ISNUMBER($F$11:$NZ$11),$F$11:$NZ$11,"",0,-1),IF(ISNUMBER(JZ15),JZ15+N(KA14),""))),"")</f>
        <v/>
      </c>
      <c r="KB15" s="59" t="str" cm="1">
        <f t="array" aca="1" ref="KB15" ca="1">IF(ISNUMBER(KB$4),IF(KB$4&lt;TODAY(),KB11,IF(KB$4=TODAY(),_xlfn.XLOOKUP(1,($F$4:$NZ$4&lt;=TODAY())*ISNUMBER($F$11:$NZ$11),$F$11:$NZ$11,"",0,-1),IF(ISNUMBER(KA15),KA15+N(KB14),""))),"")</f>
        <v/>
      </c>
      <c r="KC15" s="59" t="str" cm="1">
        <f t="array" aca="1" ref="KC15" ca="1">IF(ISNUMBER(KC$4),IF(KC$4&lt;TODAY(),KC11,IF(KC$4=TODAY(),_xlfn.XLOOKUP(1,($F$4:$NZ$4&lt;=TODAY())*ISNUMBER($F$11:$NZ$11),$F$11:$NZ$11,"",0,-1),IF(ISNUMBER(KB15),KB15+N(KC14),""))),"")</f>
        <v/>
      </c>
      <c r="KD15" s="59" t="str" cm="1">
        <f t="array" aca="1" ref="KD15" ca="1">IF(ISNUMBER(KD$4),IF(KD$4&lt;TODAY(),KD11,IF(KD$4=TODAY(),_xlfn.XLOOKUP(1,($F$4:$NZ$4&lt;=TODAY())*ISNUMBER($F$11:$NZ$11),$F$11:$NZ$11,"",0,-1),IF(ISNUMBER(KC15),KC15+N(KD14),""))),"")</f>
        <v/>
      </c>
      <c r="KE15" s="59" t="str" cm="1">
        <f t="array" aca="1" ref="KE15" ca="1">IF(ISNUMBER(KE$4),IF(KE$4&lt;TODAY(),KE11,IF(KE$4=TODAY(),_xlfn.XLOOKUP(1,($F$4:$NZ$4&lt;=TODAY())*ISNUMBER($F$11:$NZ$11),$F$11:$NZ$11,"",0,-1),IF(ISNUMBER(KD15),KD15+N(KE14),""))),"")</f>
        <v/>
      </c>
      <c r="KF15" s="59" t="str" cm="1">
        <f t="array" aca="1" ref="KF15" ca="1">IF(ISNUMBER(KF$4),IF(KF$4&lt;TODAY(),KF11,IF(KF$4=TODAY(),_xlfn.XLOOKUP(1,($F$4:$NZ$4&lt;=TODAY())*ISNUMBER($F$11:$NZ$11),$F$11:$NZ$11,"",0,-1),IF(ISNUMBER(KE15),KE15+N(KF14),""))),"")</f>
        <v/>
      </c>
      <c r="KG15" s="59" t="str" cm="1">
        <f t="array" aca="1" ref="KG15" ca="1">IF(ISNUMBER(KG$4),IF(KG$4&lt;TODAY(),KG11,IF(KG$4=TODAY(),_xlfn.XLOOKUP(1,($F$4:$NZ$4&lt;=TODAY())*ISNUMBER($F$11:$NZ$11),$F$11:$NZ$11,"",0,-1),IF(ISNUMBER(KF15),KF15+N(KG14),""))),"")</f>
        <v/>
      </c>
      <c r="KH15" s="59" t="str" cm="1">
        <f t="array" aca="1" ref="KH15" ca="1">IF(ISNUMBER(KH$4),IF(KH$4&lt;TODAY(),KH11,IF(KH$4=TODAY(),_xlfn.XLOOKUP(1,($F$4:$NZ$4&lt;=TODAY())*ISNUMBER($F$11:$NZ$11),$F$11:$NZ$11,"",0,-1),IF(ISNUMBER(KG15),KG15+N(KH14),""))),"")</f>
        <v/>
      </c>
      <c r="KI15" s="59" t="str" cm="1">
        <f t="array" aca="1" ref="KI15" ca="1">IF(ISNUMBER(KI$4),IF(KI$4&lt;TODAY(),KI11,IF(KI$4=TODAY(),_xlfn.XLOOKUP(1,($F$4:$NZ$4&lt;=TODAY())*ISNUMBER($F$11:$NZ$11),$F$11:$NZ$11,"",0,-1),IF(ISNUMBER(KH15),KH15+N(KI14),""))),"")</f>
        <v/>
      </c>
      <c r="KJ15" s="59" t="str" cm="1">
        <f t="array" aca="1" ref="KJ15" ca="1">IF(ISNUMBER(KJ$4),IF(KJ$4&lt;TODAY(),KJ11,IF(KJ$4=TODAY(),_xlfn.XLOOKUP(1,($F$4:$NZ$4&lt;=TODAY())*ISNUMBER($F$11:$NZ$11),$F$11:$NZ$11,"",0,-1),IF(ISNUMBER(KI15),KI15+N(KJ14),""))),"")</f>
        <v/>
      </c>
      <c r="KK15" s="59" t="str" cm="1">
        <f t="array" aca="1" ref="KK15" ca="1">IF(ISNUMBER(KK$4),IF(KK$4&lt;TODAY(),KK11,IF(KK$4=TODAY(),_xlfn.XLOOKUP(1,($F$4:$NZ$4&lt;=TODAY())*ISNUMBER($F$11:$NZ$11),$F$11:$NZ$11,"",0,-1),IF(ISNUMBER(KJ15),KJ15+N(KK14),""))),"")</f>
        <v/>
      </c>
      <c r="KL15" s="59" t="str" cm="1">
        <f t="array" aca="1" ref="KL15" ca="1">IF(ISNUMBER(KL$4),IF(KL$4&lt;TODAY(),KL11,IF(KL$4=TODAY(),_xlfn.XLOOKUP(1,($F$4:$NZ$4&lt;=TODAY())*ISNUMBER($F$11:$NZ$11),$F$11:$NZ$11,"",0,-1),IF(ISNUMBER(KK15),KK15+N(KL14),""))),"")</f>
        <v/>
      </c>
      <c r="KM15" s="59" t="str" cm="1">
        <f t="array" aca="1" ref="KM15" ca="1">IF(ISNUMBER(KM$4),IF(KM$4&lt;TODAY(),KM11,IF(KM$4=TODAY(),_xlfn.XLOOKUP(1,($F$4:$NZ$4&lt;=TODAY())*ISNUMBER($F$11:$NZ$11),$F$11:$NZ$11,"",0,-1),IF(ISNUMBER(KL15),KL15+N(KM14),""))),"")</f>
        <v/>
      </c>
      <c r="KN15" s="59" t="str" cm="1">
        <f t="array" aca="1" ref="KN15" ca="1">IF(ISNUMBER(KN$4),IF(KN$4&lt;TODAY(),KN11,IF(KN$4=TODAY(),_xlfn.XLOOKUP(1,($F$4:$NZ$4&lt;=TODAY())*ISNUMBER($F$11:$NZ$11),$F$11:$NZ$11,"",0,-1),IF(ISNUMBER(KM15),KM15+N(KN14),""))),"")</f>
        <v/>
      </c>
      <c r="KO15" s="59" t="str" cm="1">
        <f t="array" aca="1" ref="KO15" ca="1">IF(ISNUMBER(KO$4),IF(KO$4&lt;TODAY(),KO11,IF(KO$4=TODAY(),_xlfn.XLOOKUP(1,($F$4:$NZ$4&lt;=TODAY())*ISNUMBER($F$11:$NZ$11),$F$11:$NZ$11,"",0,-1),IF(ISNUMBER(KN15),KN15+N(KO14),""))),"")</f>
        <v/>
      </c>
      <c r="KP15" s="59" t="str" cm="1">
        <f t="array" aca="1" ref="KP15" ca="1">IF(ISNUMBER(KP$4),IF(KP$4&lt;TODAY(),KP11,IF(KP$4=TODAY(),_xlfn.XLOOKUP(1,($F$4:$NZ$4&lt;=TODAY())*ISNUMBER($F$11:$NZ$11),$F$11:$NZ$11,"",0,-1),IF(ISNUMBER(KO15),KO15+N(KP14),""))),"")</f>
        <v/>
      </c>
      <c r="KQ15" s="59" t="str" cm="1">
        <f t="array" aca="1" ref="KQ15" ca="1">IF(ISNUMBER(KQ$4),IF(KQ$4&lt;TODAY(),KQ11,IF(KQ$4=TODAY(),_xlfn.XLOOKUP(1,($F$4:$NZ$4&lt;=TODAY())*ISNUMBER($F$11:$NZ$11),$F$11:$NZ$11,"",0,-1),IF(ISNUMBER(KP15),KP15+N(KQ14),""))),"")</f>
        <v/>
      </c>
      <c r="KR15" s="59" t="str" cm="1">
        <f t="array" aca="1" ref="KR15" ca="1">IF(ISNUMBER(KR$4),IF(KR$4&lt;TODAY(),KR11,IF(KR$4=TODAY(),_xlfn.XLOOKUP(1,($F$4:$NZ$4&lt;=TODAY())*ISNUMBER($F$11:$NZ$11),$F$11:$NZ$11,"",0,-1),IF(ISNUMBER(KQ15),KQ15+N(KR14),""))),"")</f>
        <v/>
      </c>
      <c r="KS15" s="59" t="str" cm="1">
        <f t="array" aca="1" ref="KS15" ca="1">IF(ISNUMBER(KS$4),IF(KS$4&lt;TODAY(),KS11,IF(KS$4=TODAY(),_xlfn.XLOOKUP(1,($F$4:$NZ$4&lt;=TODAY())*ISNUMBER($F$11:$NZ$11),$F$11:$NZ$11,"",0,-1),IF(ISNUMBER(KR15),KR15+N(KS14),""))),"")</f>
        <v/>
      </c>
      <c r="KT15" s="59" t="str" cm="1">
        <f t="array" aca="1" ref="KT15" ca="1">IF(ISNUMBER(KT$4),IF(KT$4&lt;TODAY(),KT11,IF(KT$4=TODAY(),_xlfn.XLOOKUP(1,($F$4:$NZ$4&lt;=TODAY())*ISNUMBER($F$11:$NZ$11),$F$11:$NZ$11,"",0,-1),IF(ISNUMBER(KS15),KS15+N(KT14),""))),"")</f>
        <v/>
      </c>
      <c r="KU15" s="59" t="str" cm="1">
        <f t="array" aca="1" ref="KU15" ca="1">IF(ISNUMBER(KU$4),IF(KU$4&lt;TODAY(),KU11,IF(KU$4=TODAY(),_xlfn.XLOOKUP(1,($F$4:$NZ$4&lt;=TODAY())*ISNUMBER($F$11:$NZ$11),$F$11:$NZ$11,"",0,-1),IF(ISNUMBER(KT15),KT15+N(KU14),""))),"")</f>
        <v/>
      </c>
      <c r="KV15" s="59" t="str" cm="1">
        <f t="array" aca="1" ref="KV15" ca="1">IF(ISNUMBER(KV$4),IF(KV$4&lt;TODAY(),KV11,IF(KV$4=TODAY(),_xlfn.XLOOKUP(1,($F$4:$NZ$4&lt;=TODAY())*ISNUMBER($F$11:$NZ$11),$F$11:$NZ$11,"",0,-1),IF(ISNUMBER(KU15),KU15+N(KV14),""))),"")</f>
        <v/>
      </c>
      <c r="KW15" s="59" t="str" cm="1">
        <f t="array" aca="1" ref="KW15" ca="1">IF(ISNUMBER(KW$4),IF(KW$4&lt;TODAY(),KW11,IF(KW$4=TODAY(),_xlfn.XLOOKUP(1,($F$4:$NZ$4&lt;=TODAY())*ISNUMBER($F$11:$NZ$11),$F$11:$NZ$11,"",0,-1),IF(ISNUMBER(KV15),KV15+N(KW14),""))),"")</f>
        <v/>
      </c>
      <c r="KX15" s="59" t="str" cm="1">
        <f t="array" aca="1" ref="KX15" ca="1">IF(ISNUMBER(KX$4),IF(KX$4&lt;TODAY(),KX11,IF(KX$4=TODAY(),_xlfn.XLOOKUP(1,($F$4:$NZ$4&lt;=TODAY())*ISNUMBER($F$11:$NZ$11),$F$11:$NZ$11,"",0,-1),IF(ISNUMBER(KW15),KW15+N(KX14),""))),"")</f>
        <v/>
      </c>
      <c r="KY15" s="59" t="str" cm="1">
        <f t="array" aca="1" ref="KY15" ca="1">IF(ISNUMBER(KY$4),IF(KY$4&lt;TODAY(),KY11,IF(KY$4=TODAY(),_xlfn.XLOOKUP(1,($F$4:$NZ$4&lt;=TODAY())*ISNUMBER($F$11:$NZ$11),$F$11:$NZ$11,"",0,-1),IF(ISNUMBER(KX15),KX15+N(KY14),""))),"")</f>
        <v/>
      </c>
      <c r="KZ15" s="59" t="str" cm="1">
        <f t="array" aca="1" ref="KZ15" ca="1">IF(ISNUMBER(KZ$4),IF(KZ$4&lt;TODAY(),KZ11,IF(KZ$4=TODAY(),_xlfn.XLOOKUP(1,($F$4:$NZ$4&lt;=TODAY())*ISNUMBER($F$11:$NZ$11),$F$11:$NZ$11,"",0,-1),IF(ISNUMBER(KY15),KY15+N(KZ14),""))),"")</f>
        <v/>
      </c>
      <c r="LA15" s="59" t="str" cm="1">
        <f t="array" aca="1" ref="LA15" ca="1">IF(ISNUMBER(LA$4),IF(LA$4&lt;TODAY(),LA11,IF(LA$4=TODAY(),_xlfn.XLOOKUP(1,($F$4:$NZ$4&lt;=TODAY())*ISNUMBER($F$11:$NZ$11),$F$11:$NZ$11,"",0,-1),IF(ISNUMBER(KZ15),KZ15+N(LA14),""))),"")</f>
        <v/>
      </c>
      <c r="LB15" s="59" t="str" cm="1">
        <f t="array" aca="1" ref="LB15" ca="1">IF(ISNUMBER(LB$4),IF(LB$4&lt;TODAY(),LB11,IF(LB$4=TODAY(),_xlfn.XLOOKUP(1,($F$4:$NZ$4&lt;=TODAY())*ISNUMBER($F$11:$NZ$11),$F$11:$NZ$11,"",0,-1),IF(ISNUMBER(LA15),LA15+N(LB14),""))),"")</f>
        <v/>
      </c>
      <c r="LC15" s="59" t="str" cm="1">
        <f t="array" aca="1" ref="LC15" ca="1">IF(ISNUMBER(LC$4),IF(LC$4&lt;TODAY(),LC11,IF(LC$4=TODAY(),_xlfn.XLOOKUP(1,($F$4:$NZ$4&lt;=TODAY())*ISNUMBER($F$11:$NZ$11),$F$11:$NZ$11,"",0,-1),IF(ISNUMBER(LB15),LB15+N(LC14),""))),"")</f>
        <v/>
      </c>
      <c r="LD15" s="59" t="str" cm="1">
        <f t="array" aca="1" ref="LD15" ca="1">IF(ISNUMBER(LD$4),IF(LD$4&lt;TODAY(),LD11,IF(LD$4=TODAY(),_xlfn.XLOOKUP(1,($F$4:$NZ$4&lt;=TODAY())*ISNUMBER($F$11:$NZ$11),$F$11:$NZ$11,"",0,-1),IF(ISNUMBER(LC15),LC15+N(LD14),""))),"")</f>
        <v/>
      </c>
      <c r="LE15" s="59" t="str" cm="1">
        <f t="array" aca="1" ref="LE15" ca="1">IF(ISNUMBER(LE$4),IF(LE$4&lt;TODAY(),LE11,IF(LE$4=TODAY(),_xlfn.XLOOKUP(1,($F$4:$NZ$4&lt;=TODAY())*ISNUMBER($F$11:$NZ$11),$F$11:$NZ$11,"",0,-1),IF(ISNUMBER(LD15),LD15+N(LE14),""))),"")</f>
        <v/>
      </c>
      <c r="LF15" s="59" t="str" cm="1">
        <f t="array" aca="1" ref="LF15" ca="1">IF(ISNUMBER(LF$4),IF(LF$4&lt;TODAY(),LF11,IF(LF$4=TODAY(),_xlfn.XLOOKUP(1,($F$4:$NZ$4&lt;=TODAY())*ISNUMBER($F$11:$NZ$11),$F$11:$NZ$11,"",0,-1),IF(ISNUMBER(LE15),LE15+N(LF14),""))),"")</f>
        <v/>
      </c>
      <c r="LG15" s="59" t="str" cm="1">
        <f t="array" aca="1" ref="LG15" ca="1">IF(ISNUMBER(LG$4),IF(LG$4&lt;TODAY(),LG11,IF(LG$4=TODAY(),_xlfn.XLOOKUP(1,($F$4:$NZ$4&lt;=TODAY())*ISNUMBER($F$11:$NZ$11),$F$11:$NZ$11,"",0,-1),IF(ISNUMBER(LF15),LF15+N(LG14),""))),"")</f>
        <v/>
      </c>
      <c r="LH15" s="59" t="str" cm="1">
        <f t="array" aca="1" ref="LH15" ca="1">IF(ISNUMBER(LH$4),IF(LH$4&lt;TODAY(),LH11,IF(LH$4=TODAY(),_xlfn.XLOOKUP(1,($F$4:$NZ$4&lt;=TODAY())*ISNUMBER($F$11:$NZ$11),$F$11:$NZ$11,"",0,-1),IF(ISNUMBER(LG15),LG15+N(LH14),""))),"")</f>
        <v/>
      </c>
      <c r="LI15" s="59" t="str" cm="1">
        <f t="array" aca="1" ref="LI15" ca="1">IF(ISNUMBER(LI$4),IF(LI$4&lt;TODAY(),LI11,IF(LI$4=TODAY(),_xlfn.XLOOKUP(1,($F$4:$NZ$4&lt;=TODAY())*ISNUMBER($F$11:$NZ$11),$F$11:$NZ$11,"",0,-1),IF(ISNUMBER(LH15),LH15+N(LI14),""))),"")</f>
        <v/>
      </c>
      <c r="LJ15" s="59" t="str" cm="1">
        <f t="array" aca="1" ref="LJ15" ca="1">IF(ISNUMBER(LJ$4),IF(LJ$4&lt;TODAY(),LJ11,IF(LJ$4=TODAY(),_xlfn.XLOOKUP(1,($F$4:$NZ$4&lt;=TODAY())*ISNUMBER($F$11:$NZ$11),$F$11:$NZ$11,"",0,-1),IF(ISNUMBER(LI15),LI15+N(LJ14),""))),"")</f>
        <v/>
      </c>
      <c r="LK15" s="59" t="str" cm="1">
        <f t="array" aca="1" ref="LK15" ca="1">IF(ISNUMBER(LK$4),IF(LK$4&lt;TODAY(),LK11,IF(LK$4=TODAY(),_xlfn.XLOOKUP(1,($F$4:$NZ$4&lt;=TODAY())*ISNUMBER($F$11:$NZ$11),$F$11:$NZ$11,"",0,-1),IF(ISNUMBER(LJ15),LJ15+N(LK14),""))),"")</f>
        <v/>
      </c>
      <c r="LL15" s="59" t="str" cm="1">
        <f t="array" aca="1" ref="LL15" ca="1">IF(ISNUMBER(LL$4),IF(LL$4&lt;TODAY(),LL11,IF(LL$4=TODAY(),_xlfn.XLOOKUP(1,($F$4:$NZ$4&lt;=TODAY())*ISNUMBER($F$11:$NZ$11),$F$11:$NZ$11,"",0,-1),IF(ISNUMBER(LK15),LK15+N(LL14),""))),"")</f>
        <v/>
      </c>
      <c r="LM15" s="59" t="str" cm="1">
        <f t="array" aca="1" ref="LM15" ca="1">IF(ISNUMBER(LM$4),IF(LM$4&lt;TODAY(),LM11,IF(LM$4=TODAY(),_xlfn.XLOOKUP(1,($F$4:$NZ$4&lt;=TODAY())*ISNUMBER($F$11:$NZ$11),$F$11:$NZ$11,"",0,-1),IF(ISNUMBER(LL15),LL15+N(LM14),""))),"")</f>
        <v/>
      </c>
      <c r="LN15" s="59" t="str" cm="1">
        <f t="array" aca="1" ref="LN15" ca="1">IF(ISNUMBER(LN$4),IF(LN$4&lt;TODAY(),LN11,IF(LN$4=TODAY(),_xlfn.XLOOKUP(1,($F$4:$NZ$4&lt;=TODAY())*ISNUMBER($F$11:$NZ$11),$F$11:$NZ$11,"",0,-1),IF(ISNUMBER(LM15),LM15+N(LN14),""))),"")</f>
        <v/>
      </c>
      <c r="LO15" s="59" t="str" cm="1">
        <f t="array" aca="1" ref="LO15" ca="1">IF(ISNUMBER(LO$4),IF(LO$4&lt;TODAY(),LO11,IF(LO$4=TODAY(),_xlfn.XLOOKUP(1,($F$4:$NZ$4&lt;=TODAY())*ISNUMBER($F$11:$NZ$11),$F$11:$NZ$11,"",0,-1),IF(ISNUMBER(LN15),LN15+N(LO14),""))),"")</f>
        <v/>
      </c>
      <c r="LP15" s="59" t="str" cm="1">
        <f t="array" aca="1" ref="LP15" ca="1">IF(ISNUMBER(LP$4),IF(LP$4&lt;TODAY(),LP11,IF(LP$4=TODAY(),_xlfn.XLOOKUP(1,($F$4:$NZ$4&lt;=TODAY())*ISNUMBER($F$11:$NZ$11),$F$11:$NZ$11,"",0,-1),IF(ISNUMBER(LO15),LO15+N(LP14),""))),"")</f>
        <v/>
      </c>
      <c r="LQ15" s="59" t="str" cm="1">
        <f t="array" aca="1" ref="LQ15" ca="1">IF(ISNUMBER(LQ$4),IF(LQ$4&lt;TODAY(),LQ11,IF(LQ$4=TODAY(),_xlfn.XLOOKUP(1,($F$4:$NZ$4&lt;=TODAY())*ISNUMBER($F$11:$NZ$11),$F$11:$NZ$11,"",0,-1),IF(ISNUMBER(LP15),LP15+N(LQ14),""))),"")</f>
        <v/>
      </c>
      <c r="LR15" s="59" t="str" cm="1">
        <f t="array" aca="1" ref="LR15" ca="1">IF(ISNUMBER(LR$4),IF(LR$4&lt;TODAY(),LR11,IF(LR$4=TODAY(),_xlfn.XLOOKUP(1,($F$4:$NZ$4&lt;=TODAY())*ISNUMBER($F$11:$NZ$11),$F$11:$NZ$11,"",0,-1),IF(ISNUMBER(LQ15),LQ15+N(LR14),""))),"")</f>
        <v/>
      </c>
      <c r="LS15" s="59" t="str" cm="1">
        <f t="array" aca="1" ref="LS15" ca="1">IF(ISNUMBER(LS$4),IF(LS$4&lt;TODAY(),LS11,IF(LS$4=TODAY(),_xlfn.XLOOKUP(1,($F$4:$NZ$4&lt;=TODAY())*ISNUMBER($F$11:$NZ$11),$F$11:$NZ$11,"",0,-1),IF(ISNUMBER(LR15),LR15+N(LS14),""))),"")</f>
        <v/>
      </c>
      <c r="LT15" s="59" t="str" cm="1">
        <f t="array" aca="1" ref="LT15" ca="1">IF(ISNUMBER(LT$4),IF(LT$4&lt;TODAY(),LT11,IF(LT$4=TODAY(),_xlfn.XLOOKUP(1,($F$4:$NZ$4&lt;=TODAY())*ISNUMBER($F$11:$NZ$11),$F$11:$NZ$11,"",0,-1),IF(ISNUMBER(LS15),LS15+N(LT14),""))),"")</f>
        <v/>
      </c>
      <c r="LU15" s="59" t="str" cm="1">
        <f t="array" aca="1" ref="LU15" ca="1">IF(ISNUMBER(LU$4),IF(LU$4&lt;TODAY(),LU11,IF(LU$4=TODAY(),_xlfn.XLOOKUP(1,($F$4:$NZ$4&lt;=TODAY())*ISNUMBER($F$11:$NZ$11),$F$11:$NZ$11,"",0,-1),IF(ISNUMBER(LT15),LT15+N(LU14),""))),"")</f>
        <v/>
      </c>
      <c r="LV15" s="59" t="str" cm="1">
        <f t="array" aca="1" ref="LV15" ca="1">IF(ISNUMBER(LV$4),IF(LV$4&lt;TODAY(),LV11,IF(LV$4=TODAY(),_xlfn.XLOOKUP(1,($F$4:$NZ$4&lt;=TODAY())*ISNUMBER($F$11:$NZ$11),$F$11:$NZ$11,"",0,-1),IF(ISNUMBER(LU15),LU15+N(LV14),""))),"")</f>
        <v/>
      </c>
      <c r="LW15" s="59" t="str" cm="1">
        <f t="array" aca="1" ref="LW15" ca="1">IF(ISNUMBER(LW$4),IF(LW$4&lt;TODAY(),LW11,IF(LW$4=TODAY(),_xlfn.XLOOKUP(1,($F$4:$NZ$4&lt;=TODAY())*ISNUMBER($F$11:$NZ$11),$F$11:$NZ$11,"",0,-1),IF(ISNUMBER(LV15),LV15+N(LW14),""))),"")</f>
        <v/>
      </c>
      <c r="LX15" s="59" t="str" cm="1">
        <f t="array" aca="1" ref="LX15" ca="1">IF(ISNUMBER(LX$4),IF(LX$4&lt;TODAY(),LX11,IF(LX$4=TODAY(),_xlfn.XLOOKUP(1,($F$4:$NZ$4&lt;=TODAY())*ISNUMBER($F$11:$NZ$11),$F$11:$NZ$11,"",0,-1),IF(ISNUMBER(LW15),LW15+N(LX14),""))),"")</f>
        <v/>
      </c>
      <c r="LY15" s="59" t="str" cm="1">
        <f t="array" aca="1" ref="LY15" ca="1">IF(ISNUMBER(LY$4),IF(LY$4&lt;TODAY(),LY11,IF(LY$4=TODAY(),_xlfn.XLOOKUP(1,($F$4:$NZ$4&lt;=TODAY())*ISNUMBER($F$11:$NZ$11),$F$11:$NZ$11,"",0,-1),IF(ISNUMBER(LX15),LX15+N(LY14),""))),"")</f>
        <v/>
      </c>
      <c r="LZ15" s="59" t="str" cm="1">
        <f t="array" aca="1" ref="LZ15" ca="1">IF(ISNUMBER(LZ$4),IF(LZ$4&lt;TODAY(),LZ11,IF(LZ$4=TODAY(),_xlfn.XLOOKUP(1,($F$4:$NZ$4&lt;=TODAY())*ISNUMBER($F$11:$NZ$11),$F$11:$NZ$11,"",0,-1),IF(ISNUMBER(LY15),LY15+N(LZ14),""))),"")</f>
        <v/>
      </c>
      <c r="MA15" s="59" t="str" cm="1">
        <f t="array" aca="1" ref="MA15" ca="1">IF(ISNUMBER(MA$4),IF(MA$4&lt;TODAY(),MA11,IF(MA$4=TODAY(),_xlfn.XLOOKUP(1,($F$4:$NZ$4&lt;=TODAY())*ISNUMBER($F$11:$NZ$11),$F$11:$NZ$11,"",0,-1),IF(ISNUMBER(LZ15),LZ15+N(MA14),""))),"")</f>
        <v/>
      </c>
      <c r="MB15" s="59" t="str" cm="1">
        <f t="array" aca="1" ref="MB15" ca="1">IF(ISNUMBER(MB$4),IF(MB$4&lt;TODAY(),MB11,IF(MB$4=TODAY(),_xlfn.XLOOKUP(1,($F$4:$NZ$4&lt;=TODAY())*ISNUMBER($F$11:$NZ$11),$F$11:$NZ$11,"",0,-1),IF(ISNUMBER(MA15),MA15+N(MB14),""))),"")</f>
        <v/>
      </c>
      <c r="MC15" s="59" t="str" cm="1">
        <f t="array" aca="1" ref="MC15" ca="1">IF(ISNUMBER(MC$4),IF(MC$4&lt;TODAY(),MC11,IF(MC$4=TODAY(),_xlfn.XLOOKUP(1,($F$4:$NZ$4&lt;=TODAY())*ISNUMBER($F$11:$NZ$11),$F$11:$NZ$11,"",0,-1),IF(ISNUMBER(MB15),MB15+N(MC14),""))),"")</f>
        <v/>
      </c>
      <c r="MD15" s="59" t="str" cm="1">
        <f t="array" aca="1" ref="MD15" ca="1">IF(ISNUMBER(MD$4),IF(MD$4&lt;TODAY(),MD11,IF(MD$4=TODAY(),_xlfn.XLOOKUP(1,($F$4:$NZ$4&lt;=TODAY())*ISNUMBER($F$11:$NZ$11),$F$11:$NZ$11,"",0,-1),IF(ISNUMBER(MC15),MC15+N(MD14),""))),"")</f>
        <v/>
      </c>
      <c r="ME15" s="59" t="str" cm="1">
        <f t="array" aca="1" ref="ME15" ca="1">IF(ISNUMBER(ME$4),IF(ME$4&lt;TODAY(),ME11,IF(ME$4=TODAY(),_xlfn.XLOOKUP(1,($F$4:$NZ$4&lt;=TODAY())*ISNUMBER($F$11:$NZ$11),$F$11:$NZ$11,"",0,-1),IF(ISNUMBER(MD15),MD15+N(ME14),""))),"")</f>
        <v/>
      </c>
      <c r="MF15" s="59" t="str" cm="1">
        <f t="array" aca="1" ref="MF15" ca="1">IF(ISNUMBER(MF$4),IF(MF$4&lt;TODAY(),MF11,IF(MF$4=TODAY(),_xlfn.XLOOKUP(1,($F$4:$NZ$4&lt;=TODAY())*ISNUMBER($F$11:$NZ$11),$F$11:$NZ$11,"",0,-1),IF(ISNUMBER(ME15),ME15+N(MF14),""))),"")</f>
        <v/>
      </c>
      <c r="MG15" s="59" t="str" cm="1">
        <f t="array" aca="1" ref="MG15" ca="1">IF(ISNUMBER(MG$4),IF(MG$4&lt;TODAY(),MG11,IF(MG$4=TODAY(),_xlfn.XLOOKUP(1,($F$4:$NZ$4&lt;=TODAY())*ISNUMBER($F$11:$NZ$11),$F$11:$NZ$11,"",0,-1),IF(ISNUMBER(MF15),MF15+N(MG14),""))),"")</f>
        <v/>
      </c>
      <c r="MH15" s="59" t="str" cm="1">
        <f t="array" aca="1" ref="MH15" ca="1">IF(ISNUMBER(MH$4),IF(MH$4&lt;TODAY(),MH11,IF(MH$4=TODAY(),_xlfn.XLOOKUP(1,($F$4:$NZ$4&lt;=TODAY())*ISNUMBER($F$11:$NZ$11),$F$11:$NZ$11,"",0,-1),IF(ISNUMBER(MG15),MG15+N(MH14),""))),"")</f>
        <v/>
      </c>
      <c r="MI15" s="59" t="str" cm="1">
        <f t="array" aca="1" ref="MI15" ca="1">IF(ISNUMBER(MI$4),IF(MI$4&lt;TODAY(),MI11,IF(MI$4=TODAY(),_xlfn.XLOOKUP(1,($F$4:$NZ$4&lt;=TODAY())*ISNUMBER($F$11:$NZ$11),$F$11:$NZ$11,"",0,-1),IF(ISNUMBER(MH15),MH15+N(MI14),""))),"")</f>
        <v/>
      </c>
      <c r="MJ15" s="59" t="str" cm="1">
        <f t="array" aca="1" ref="MJ15" ca="1">IF(ISNUMBER(MJ$4),IF(MJ$4&lt;TODAY(),MJ11,IF(MJ$4=TODAY(),_xlfn.XLOOKUP(1,($F$4:$NZ$4&lt;=TODAY())*ISNUMBER($F$11:$NZ$11),$F$11:$NZ$11,"",0,-1),IF(ISNUMBER(MI15),MI15+N(MJ14),""))),"")</f>
        <v/>
      </c>
      <c r="MK15" s="59" t="str" cm="1">
        <f t="array" aca="1" ref="MK15" ca="1">IF(ISNUMBER(MK$4),IF(MK$4&lt;TODAY(),MK11,IF(MK$4=TODAY(),_xlfn.XLOOKUP(1,($F$4:$NZ$4&lt;=TODAY())*ISNUMBER($F$11:$NZ$11),$F$11:$NZ$11,"",0,-1),IF(ISNUMBER(MJ15),MJ15+N(MK14),""))),"")</f>
        <v/>
      </c>
      <c r="ML15" s="59" t="str" cm="1">
        <f t="array" aca="1" ref="ML15" ca="1">IF(ISNUMBER(ML$4),IF(ML$4&lt;TODAY(),ML11,IF(ML$4=TODAY(),_xlfn.XLOOKUP(1,($F$4:$NZ$4&lt;=TODAY())*ISNUMBER($F$11:$NZ$11),$F$11:$NZ$11,"",0,-1),IF(ISNUMBER(MK15),MK15+N(ML14),""))),"")</f>
        <v/>
      </c>
      <c r="MM15" s="59" t="str" cm="1">
        <f t="array" aca="1" ref="MM15" ca="1">IF(ISNUMBER(MM$4),IF(MM$4&lt;TODAY(),MM11,IF(MM$4=TODAY(),_xlfn.XLOOKUP(1,($F$4:$NZ$4&lt;=TODAY())*ISNUMBER($F$11:$NZ$11),$F$11:$NZ$11,"",0,-1),IF(ISNUMBER(ML15),ML15+N(MM14),""))),"")</f>
        <v/>
      </c>
      <c r="MN15" s="59" t="str" cm="1">
        <f t="array" aca="1" ref="MN15" ca="1">IF(ISNUMBER(MN$4),IF(MN$4&lt;TODAY(),MN11,IF(MN$4=TODAY(),_xlfn.XLOOKUP(1,($F$4:$NZ$4&lt;=TODAY())*ISNUMBER($F$11:$NZ$11),$F$11:$NZ$11,"",0,-1),IF(ISNUMBER(MM15),MM15+N(MN14),""))),"")</f>
        <v/>
      </c>
      <c r="MO15" s="59" t="str" cm="1">
        <f t="array" aca="1" ref="MO15" ca="1">IF(ISNUMBER(MO$4),IF(MO$4&lt;TODAY(),MO11,IF(MO$4=TODAY(),_xlfn.XLOOKUP(1,($F$4:$NZ$4&lt;=TODAY())*ISNUMBER($F$11:$NZ$11),$F$11:$NZ$11,"",0,-1),IF(ISNUMBER(MN15),MN15+N(MO14),""))),"")</f>
        <v/>
      </c>
      <c r="MP15" s="59" t="str" cm="1">
        <f t="array" aca="1" ref="MP15" ca="1">IF(ISNUMBER(MP$4),IF(MP$4&lt;TODAY(),MP11,IF(MP$4=TODAY(),_xlfn.XLOOKUP(1,($F$4:$NZ$4&lt;=TODAY())*ISNUMBER($F$11:$NZ$11),$F$11:$NZ$11,"",0,-1),IF(ISNUMBER(MO15),MO15+N(MP14),""))),"")</f>
        <v/>
      </c>
      <c r="MQ15" s="59" t="str" cm="1">
        <f t="array" aca="1" ref="MQ15" ca="1">IF(ISNUMBER(MQ$4),IF(MQ$4&lt;TODAY(),MQ11,IF(MQ$4=TODAY(),_xlfn.XLOOKUP(1,($F$4:$NZ$4&lt;=TODAY())*ISNUMBER($F$11:$NZ$11),$F$11:$NZ$11,"",0,-1),IF(ISNUMBER(MP15),MP15+N(MQ14),""))),"")</f>
        <v/>
      </c>
      <c r="MR15" s="59" t="str" cm="1">
        <f t="array" aca="1" ref="MR15" ca="1">IF(ISNUMBER(MR$4),IF(MR$4&lt;TODAY(),MR11,IF(MR$4=TODAY(),_xlfn.XLOOKUP(1,($F$4:$NZ$4&lt;=TODAY())*ISNUMBER($F$11:$NZ$11),$F$11:$NZ$11,"",0,-1),IF(ISNUMBER(MQ15),MQ15+N(MR14),""))),"")</f>
        <v/>
      </c>
      <c r="MS15" s="59" t="str" cm="1">
        <f t="array" aca="1" ref="MS15" ca="1">IF(ISNUMBER(MS$4),IF(MS$4&lt;TODAY(),MS11,IF(MS$4=TODAY(),_xlfn.XLOOKUP(1,($F$4:$NZ$4&lt;=TODAY())*ISNUMBER($F$11:$NZ$11),$F$11:$NZ$11,"",0,-1),IF(ISNUMBER(MR15),MR15+N(MS14),""))),"")</f>
        <v/>
      </c>
      <c r="MT15" s="59" t="str" cm="1">
        <f t="array" aca="1" ref="MT15" ca="1">IF(ISNUMBER(MT$4),IF(MT$4&lt;TODAY(),MT11,IF(MT$4=TODAY(),_xlfn.XLOOKUP(1,($F$4:$NZ$4&lt;=TODAY())*ISNUMBER($F$11:$NZ$11),$F$11:$NZ$11,"",0,-1),IF(ISNUMBER(MS15),MS15+N(MT14),""))),"")</f>
        <v/>
      </c>
      <c r="MU15" s="59" t="str" cm="1">
        <f t="array" aca="1" ref="MU15" ca="1">IF(ISNUMBER(MU$4),IF(MU$4&lt;TODAY(),MU11,IF(MU$4=TODAY(),_xlfn.XLOOKUP(1,($F$4:$NZ$4&lt;=TODAY())*ISNUMBER($F$11:$NZ$11),$F$11:$NZ$11,"",0,-1),IF(ISNUMBER(MT15),MT15+N(MU14),""))),"")</f>
        <v/>
      </c>
      <c r="MV15" s="59" t="str" cm="1">
        <f t="array" aca="1" ref="MV15" ca="1">IF(ISNUMBER(MV$4),IF(MV$4&lt;TODAY(),MV11,IF(MV$4=TODAY(),_xlfn.XLOOKUP(1,($F$4:$NZ$4&lt;=TODAY())*ISNUMBER($F$11:$NZ$11),$F$11:$NZ$11,"",0,-1),IF(ISNUMBER(MU15),MU15+N(MV14),""))),"")</f>
        <v/>
      </c>
      <c r="MW15" s="59" t="str" cm="1">
        <f t="array" aca="1" ref="MW15" ca="1">IF(ISNUMBER(MW$4),IF(MW$4&lt;TODAY(),MW11,IF(MW$4=TODAY(),_xlfn.XLOOKUP(1,($F$4:$NZ$4&lt;=TODAY())*ISNUMBER($F$11:$NZ$11),$F$11:$NZ$11,"",0,-1),IF(ISNUMBER(MV15),MV15+N(MW14),""))),"")</f>
        <v/>
      </c>
      <c r="MX15" s="59" t="str" cm="1">
        <f t="array" aca="1" ref="MX15" ca="1">IF(ISNUMBER(MX$4),IF(MX$4&lt;TODAY(),MX11,IF(MX$4=TODAY(),_xlfn.XLOOKUP(1,($F$4:$NZ$4&lt;=TODAY())*ISNUMBER($F$11:$NZ$11),$F$11:$NZ$11,"",0,-1),IF(ISNUMBER(MW15),MW15+N(MX14),""))),"")</f>
        <v/>
      </c>
      <c r="MY15" s="59" t="str" cm="1">
        <f t="array" aca="1" ref="MY15" ca="1">IF(ISNUMBER(MY$4),IF(MY$4&lt;TODAY(),MY11,IF(MY$4=TODAY(),_xlfn.XLOOKUP(1,($F$4:$NZ$4&lt;=TODAY())*ISNUMBER($F$11:$NZ$11),$F$11:$NZ$11,"",0,-1),IF(ISNUMBER(MX15),MX15+N(MY14),""))),"")</f>
        <v/>
      </c>
      <c r="MZ15" s="59" t="str" cm="1">
        <f t="array" aca="1" ref="MZ15" ca="1">IF(ISNUMBER(MZ$4),IF(MZ$4&lt;TODAY(),MZ11,IF(MZ$4=TODAY(),_xlfn.XLOOKUP(1,($F$4:$NZ$4&lt;=TODAY())*ISNUMBER($F$11:$NZ$11),$F$11:$NZ$11,"",0,-1),IF(ISNUMBER(MY15),MY15+N(MZ14),""))),"")</f>
        <v/>
      </c>
      <c r="NA15" s="59" t="str" cm="1">
        <f t="array" aca="1" ref="NA15" ca="1">IF(ISNUMBER(NA$4),IF(NA$4&lt;TODAY(),NA11,IF(NA$4=TODAY(),_xlfn.XLOOKUP(1,($F$4:$NZ$4&lt;=TODAY())*ISNUMBER($F$11:$NZ$11),$F$11:$NZ$11,"",0,-1),IF(ISNUMBER(MZ15),MZ15+N(NA14),""))),"")</f>
        <v/>
      </c>
      <c r="NB15" s="59" t="str" cm="1">
        <f t="array" aca="1" ref="NB15" ca="1">IF(ISNUMBER(NB$4),IF(NB$4&lt;TODAY(),NB11,IF(NB$4=TODAY(),_xlfn.XLOOKUP(1,($F$4:$NZ$4&lt;=TODAY())*ISNUMBER($F$11:$NZ$11),$F$11:$NZ$11,"",0,-1),IF(ISNUMBER(NA15),NA15+N(NB14),""))),"")</f>
        <v/>
      </c>
      <c r="NC15" s="59" t="str" cm="1">
        <f t="array" aca="1" ref="NC15" ca="1">IF(ISNUMBER(NC$4),IF(NC$4&lt;TODAY(),NC11,IF(NC$4=TODAY(),_xlfn.XLOOKUP(1,($F$4:$NZ$4&lt;=TODAY())*ISNUMBER($F$11:$NZ$11),$F$11:$NZ$11,"",0,-1),IF(ISNUMBER(NB15),NB15+N(NC14),""))),"")</f>
        <v/>
      </c>
      <c r="ND15" s="59" t="str" cm="1">
        <f t="array" aca="1" ref="ND15" ca="1">IF(ISNUMBER(ND$4),IF(ND$4&lt;TODAY(),ND11,IF(ND$4=TODAY(),_xlfn.XLOOKUP(1,($F$4:$NZ$4&lt;=TODAY())*ISNUMBER($F$11:$NZ$11),$F$11:$NZ$11,"",0,-1),IF(ISNUMBER(NC15),NC15+N(ND14),""))),"")</f>
        <v/>
      </c>
      <c r="NE15" s="59" t="str" cm="1">
        <f t="array" aca="1" ref="NE15" ca="1">IF(ISNUMBER(NE$4),IF(NE$4&lt;TODAY(),NE11,IF(NE$4=TODAY(),_xlfn.XLOOKUP(1,($F$4:$NZ$4&lt;=TODAY())*ISNUMBER($F$11:$NZ$11),$F$11:$NZ$11,"",0,-1),IF(ISNUMBER(ND15),ND15+N(NE14),""))),"")</f>
        <v/>
      </c>
      <c r="NF15" s="59" t="str" cm="1">
        <f t="array" aca="1" ref="NF15" ca="1">IF(ISNUMBER(NF$4),IF(NF$4&lt;TODAY(),NF11,IF(NF$4=TODAY(),_xlfn.XLOOKUP(1,($F$4:$NZ$4&lt;=TODAY())*ISNUMBER($F$11:$NZ$11),$F$11:$NZ$11,"",0,-1),IF(ISNUMBER(NE15),NE15+N(NF14),""))),"")</f>
        <v/>
      </c>
      <c r="NG15" s="59" t="str" cm="1">
        <f t="array" aca="1" ref="NG15" ca="1">IF(ISNUMBER(NG$4),IF(NG$4&lt;TODAY(),NG11,IF(NG$4=TODAY(),_xlfn.XLOOKUP(1,($F$4:$NZ$4&lt;=TODAY())*ISNUMBER($F$11:$NZ$11),$F$11:$NZ$11,"",0,-1),IF(ISNUMBER(NF15),NF15+N(NG14),""))),"")</f>
        <v/>
      </c>
      <c r="NH15" s="59" t="str" cm="1">
        <f t="array" aca="1" ref="NH15" ca="1">IF(ISNUMBER(NH$4),IF(NH$4&lt;TODAY(),NH11,IF(NH$4=TODAY(),_xlfn.XLOOKUP(1,($F$4:$NZ$4&lt;=TODAY())*ISNUMBER($F$11:$NZ$11),$F$11:$NZ$11,"",0,-1),IF(ISNUMBER(NG15),NG15+N(NH14),""))),"")</f>
        <v/>
      </c>
      <c r="NI15" s="59" t="str" cm="1">
        <f t="array" aca="1" ref="NI15" ca="1">IF(ISNUMBER(NI$4),IF(NI$4&lt;TODAY(),NI11,IF(NI$4=TODAY(),_xlfn.XLOOKUP(1,($F$4:$NZ$4&lt;=TODAY())*ISNUMBER($F$11:$NZ$11),$F$11:$NZ$11,"",0,-1),IF(ISNUMBER(NH15),NH15+N(NI14),""))),"")</f>
        <v/>
      </c>
      <c r="NJ15" s="59" t="str" cm="1">
        <f t="array" aca="1" ref="NJ15" ca="1">IF(ISNUMBER(NJ$4),IF(NJ$4&lt;TODAY(),NJ11,IF(NJ$4=TODAY(),_xlfn.XLOOKUP(1,($F$4:$NZ$4&lt;=TODAY())*ISNUMBER($F$11:$NZ$11),$F$11:$NZ$11,"",0,-1),IF(ISNUMBER(NI15),NI15+N(NJ14),""))),"")</f>
        <v/>
      </c>
      <c r="NK15" s="59" t="str" cm="1">
        <f t="array" aca="1" ref="NK15" ca="1">IF(ISNUMBER(NK$4),IF(NK$4&lt;TODAY(),NK11,IF(NK$4=TODAY(),_xlfn.XLOOKUP(1,($F$4:$NZ$4&lt;=TODAY())*ISNUMBER($F$11:$NZ$11),$F$11:$NZ$11,"",0,-1),IF(ISNUMBER(NJ15),NJ15+N(NK14),""))),"")</f>
        <v/>
      </c>
      <c r="NL15" s="59" t="str" cm="1">
        <f t="array" aca="1" ref="NL15" ca="1">IF(ISNUMBER(NL$4),IF(NL$4&lt;TODAY(),NL11,IF(NL$4=TODAY(),_xlfn.XLOOKUP(1,($F$4:$NZ$4&lt;=TODAY())*ISNUMBER($F$11:$NZ$11),$F$11:$NZ$11,"",0,-1),IF(ISNUMBER(NK15),NK15+N(NL14),""))),"")</f>
        <v/>
      </c>
      <c r="NM15" s="59" t="str" cm="1">
        <f t="array" aca="1" ref="NM15" ca="1">IF(ISNUMBER(NM$4),IF(NM$4&lt;TODAY(),NM11,IF(NM$4=TODAY(),_xlfn.XLOOKUP(1,($F$4:$NZ$4&lt;=TODAY())*ISNUMBER($F$11:$NZ$11),$F$11:$NZ$11,"",0,-1),IF(ISNUMBER(NL15),NL15+N(NM14),""))),"")</f>
        <v/>
      </c>
      <c r="NN15" s="59" t="str" cm="1">
        <f t="array" aca="1" ref="NN15" ca="1">IF(ISNUMBER(NN$4),IF(NN$4&lt;TODAY(),NN11,IF(NN$4=TODAY(),_xlfn.XLOOKUP(1,($F$4:$NZ$4&lt;=TODAY())*ISNUMBER($F$11:$NZ$11),$F$11:$NZ$11,"",0,-1),IF(ISNUMBER(NM15),NM15+N(NN14),""))),"")</f>
        <v/>
      </c>
      <c r="NO15" s="59" t="str" cm="1">
        <f t="array" aca="1" ref="NO15" ca="1">IF(ISNUMBER(NO$4),IF(NO$4&lt;TODAY(),NO11,IF(NO$4=TODAY(),_xlfn.XLOOKUP(1,($F$4:$NZ$4&lt;=TODAY())*ISNUMBER($F$11:$NZ$11),$F$11:$NZ$11,"",0,-1),IF(ISNUMBER(NN15),NN15+N(NO14),""))),"")</f>
        <v/>
      </c>
      <c r="NP15" s="59" t="str" cm="1">
        <f t="array" aca="1" ref="NP15" ca="1">IF(ISNUMBER(NP$4),IF(NP$4&lt;TODAY(),NP11,IF(NP$4=TODAY(),_xlfn.XLOOKUP(1,($F$4:$NZ$4&lt;=TODAY())*ISNUMBER($F$11:$NZ$11),$F$11:$NZ$11,"",0,-1),IF(ISNUMBER(NO15),NO15+N(NP14),""))),"")</f>
        <v/>
      </c>
      <c r="NQ15" s="59" t="str" cm="1">
        <f t="array" aca="1" ref="NQ15" ca="1">IF(ISNUMBER(NQ$4),IF(NQ$4&lt;TODAY(),NQ11,IF(NQ$4=TODAY(),_xlfn.XLOOKUP(1,($F$4:$NZ$4&lt;=TODAY())*ISNUMBER($F$11:$NZ$11),$F$11:$NZ$11,"",0,-1),IF(ISNUMBER(NP15),NP15+N(NQ14),""))),"")</f>
        <v/>
      </c>
      <c r="NR15" s="59" t="str" cm="1">
        <f t="array" aca="1" ref="NR15" ca="1">IF(ISNUMBER(NR$4),IF(NR$4&lt;TODAY(),NR11,IF(NR$4=TODAY(),_xlfn.XLOOKUP(1,($F$4:$NZ$4&lt;=TODAY())*ISNUMBER($F$11:$NZ$11),$F$11:$NZ$11,"",0,-1),IF(ISNUMBER(NQ15),NQ15+N(NR14),""))),"")</f>
        <v/>
      </c>
      <c r="NS15" s="59" t="str" cm="1">
        <f t="array" aca="1" ref="NS15" ca="1">IF(ISNUMBER(NS$4),IF(NS$4&lt;TODAY(),NS11,IF(NS$4=TODAY(),_xlfn.XLOOKUP(1,($F$4:$NZ$4&lt;=TODAY())*ISNUMBER($F$11:$NZ$11),$F$11:$NZ$11,"",0,-1),IF(ISNUMBER(NR15),NR15+N(NS14),""))),"")</f>
        <v/>
      </c>
      <c r="NT15" s="59" t="str" cm="1">
        <f t="array" aca="1" ref="NT15" ca="1">IF(ISNUMBER(NT$4),IF(NT$4&lt;TODAY(),NT11,IF(NT$4=TODAY(),_xlfn.XLOOKUP(1,($F$4:$NZ$4&lt;=TODAY())*ISNUMBER($F$11:$NZ$11),$F$11:$NZ$11,"",0,-1),IF(ISNUMBER(NS15),NS15+N(NT14),""))),"")</f>
        <v/>
      </c>
      <c r="NU15" s="59" t="str" cm="1">
        <f t="array" aca="1" ref="NU15" ca="1">IF(ISNUMBER(NU$4),IF(NU$4&lt;TODAY(),NU11,IF(NU$4=TODAY(),_xlfn.XLOOKUP(1,($F$4:$NZ$4&lt;=TODAY())*ISNUMBER($F$11:$NZ$11),$F$11:$NZ$11,"",0,-1),IF(ISNUMBER(NT15),NT15+N(NU14),""))),"")</f>
        <v/>
      </c>
      <c r="NV15" s="59" t="str" cm="1">
        <f t="array" aca="1" ref="NV15" ca="1">IF(ISNUMBER(NV$4),IF(NV$4&lt;TODAY(),NV11,IF(NV$4=TODAY(),_xlfn.XLOOKUP(1,($F$4:$NZ$4&lt;=TODAY())*ISNUMBER($F$11:$NZ$11),$F$11:$NZ$11,"",0,-1),IF(ISNUMBER(NU15),NU15+N(NV14),""))),"")</f>
        <v/>
      </c>
      <c r="NW15" s="59" t="str" cm="1">
        <f t="array" aca="1" ref="NW15" ca="1">IF(ISNUMBER(NW$4),IF(NW$4&lt;TODAY(),NW11,IF(NW$4=TODAY(),_xlfn.XLOOKUP(1,($F$4:$NZ$4&lt;=TODAY())*ISNUMBER($F$11:$NZ$11),$F$11:$NZ$11,"",0,-1),IF(ISNUMBER(NV15),NV15+N(NW14),""))),"")</f>
        <v/>
      </c>
      <c r="NX15" s="59" t="str" cm="1">
        <f t="array" aca="1" ref="NX15" ca="1">IF(ISNUMBER(NX$4),IF(NX$4&lt;TODAY(),NX11,IF(NX$4=TODAY(),_xlfn.XLOOKUP(1,($F$4:$NZ$4&lt;=TODAY())*ISNUMBER($F$11:$NZ$11),$F$11:$NZ$11,"",0,-1),IF(ISNUMBER(NW15),NW15+N(NX14),""))),"")</f>
        <v/>
      </c>
      <c r="NY15" s="59" t="str" cm="1">
        <f t="array" aca="1" ref="NY15" ca="1">IF(ISNUMBER(NY$4),IF(NY$4&lt;TODAY(),NY11,IF(NY$4=TODAY(),_xlfn.XLOOKUP(1,($F$4:$NZ$4&lt;=TODAY())*ISNUMBER($F$11:$NZ$11),$F$11:$NZ$11,"",0,-1),IF(ISNUMBER(NX15),NX15+N(NY14),""))),"")</f>
        <v/>
      </c>
      <c r="NZ15" s="59" t="str" cm="1">
        <f t="array" aca="1" ref="NZ15" ca="1">IF(ISNUMBER(NZ$4),IF(NZ$4&lt;TODAY(),NZ11,IF(NZ$4=TODAY(),_xlfn.XLOOKUP(1,($F$4:$NZ$4&lt;=TODAY())*ISNUMBER($F$11:$NZ$11),$F$11:$NZ$11,"",0,-1),IF(ISNUMBER(NY15),NY15+N(NZ14),""))),"")</f>
        <v/>
      </c>
    </row>
    <row r="16" spans="2:390" ht="15" thickBot="1">
      <c r="B16" s="73" t="s">
        <v>150</v>
      </c>
      <c r="C16" s="142" t="s">
        <v>5182</v>
      </c>
      <c r="D16" s="143" t="s">
        <v>5184</v>
      </c>
      <c r="E16" s="227"/>
      <c r="F16" s="59" t="str" cm="1">
        <f t="array" aca="1" ref="F16" ca="1">IF(ISNUMBER(F$4),IF(F$4&lt;TODAY(),F11,IF(F$4=TODAY(),_xlfn.XLOOKUP(1,($F$4:$NZ$4&lt;=TODAY())*ISNUMBER($F$11:$NZ$11),$F$11:$NZ$11,"",0,-1),IF(ISNUMBER(E16),MAX(0,E16+N(F14)-IF(OR(WEEKDAY(F$4,2)&gt;5,COUNTIF(休日一覧!$A:$A,F$4)&gt;0),0,N($E$11))),""))),"")</f>
        <v/>
      </c>
      <c r="G16" s="59" t="str" cm="1">
        <f t="array" aca="1" ref="G16" ca="1">IF(ISNUMBER(G$4),IF(G$4&lt;TODAY(),G11,IF(G$4=TODAY(),_xlfn.XLOOKUP(1,($F$4:$NZ$4&lt;=TODAY())*ISNUMBER($F$11:$NZ$11),$F$11:$NZ$11,"",0,-1),IF(ISNUMBER(F16),MAX(0,F16+N(G14)-IF(OR(WEEKDAY(G$4,2)&gt;5,COUNTIF(休日一覧!$A:$A,G$4)&gt;0),0,N($E$11))),""))),"")</f>
        <v/>
      </c>
      <c r="H16" s="59" t="str" cm="1">
        <f t="array" aca="1" ref="H16" ca="1">IF(ISNUMBER(H$4),IF(H$4&lt;TODAY(),H11,IF(H$4=TODAY(),_xlfn.XLOOKUP(1,($F$4:$NZ$4&lt;=TODAY())*ISNUMBER($F$11:$NZ$11),$F$11:$NZ$11,"",0,-1),IF(ISNUMBER(G16),MAX(0,G16+N(H14)-IF(OR(WEEKDAY(H$4,2)&gt;5,COUNTIF(休日一覧!$A:$A,H$4)&gt;0),0,N($E$11))),""))),"")</f>
        <v/>
      </c>
      <c r="I16" s="59" t="str" cm="1">
        <f t="array" aca="1" ref="I16" ca="1">IF(ISNUMBER(I$4),IF(I$4&lt;TODAY(),I11,IF(I$4=TODAY(),_xlfn.XLOOKUP(1,($F$4:$NZ$4&lt;=TODAY())*ISNUMBER($F$11:$NZ$11),$F$11:$NZ$11,"",0,-1),IF(ISNUMBER(H16),MAX(0,H16+N(I14)-IF(OR(WEEKDAY(I$4,2)&gt;5,COUNTIF(休日一覧!$A:$A,I$4)&gt;0),0,N($E$11))),""))),"")</f>
        <v/>
      </c>
      <c r="J16" s="59" t="str" cm="1">
        <f t="array" aca="1" ref="J16" ca="1">IF(ISNUMBER(J$4),IF(J$4&lt;TODAY(),J11,IF(J$4=TODAY(),_xlfn.XLOOKUP(1,($F$4:$NZ$4&lt;=TODAY())*ISNUMBER($F$11:$NZ$11),$F$11:$NZ$11,"",0,-1),IF(ISNUMBER(I16),MAX(0,I16+N(J14)-IF(OR(WEEKDAY(J$4,2)&gt;5,COUNTIF(休日一覧!$A:$A,J$4)&gt;0),0,N($E$11))),""))),"")</f>
        <v/>
      </c>
      <c r="K16" s="59" t="str" cm="1">
        <f t="array" aca="1" ref="K16" ca="1">IF(ISNUMBER(K$4),IF(K$4&lt;TODAY(),K11,IF(K$4=TODAY(),_xlfn.XLOOKUP(1,($F$4:$NZ$4&lt;=TODAY())*ISNUMBER($F$11:$NZ$11),$F$11:$NZ$11,"",0,-1),IF(ISNUMBER(J16),MAX(0,J16+N(K14)-IF(OR(WEEKDAY(K$4,2)&gt;5,COUNTIF(休日一覧!$A:$A,K$4)&gt;0),0,N($E$11))),""))),"")</f>
        <v/>
      </c>
      <c r="L16" s="59" t="str" cm="1">
        <f t="array" aca="1" ref="L16" ca="1">IF(ISNUMBER(L$4),IF(L$4&lt;TODAY(),L11,IF(L$4=TODAY(),_xlfn.XLOOKUP(1,($F$4:$NZ$4&lt;=TODAY())*ISNUMBER($F$11:$NZ$11),$F$11:$NZ$11,"",0,-1),IF(ISNUMBER(K16),MAX(0,K16+N(L14)-IF(OR(WEEKDAY(L$4,2)&gt;5,COUNTIF(休日一覧!$A:$A,L$4)&gt;0),0,N($E$11))),""))),"")</f>
        <v/>
      </c>
      <c r="M16" s="59" t="str" cm="1">
        <f t="array" aca="1" ref="M16" ca="1">IF(ISNUMBER(M$4),IF(M$4&lt;TODAY(),M11,IF(M$4=TODAY(),_xlfn.XLOOKUP(1,($F$4:$NZ$4&lt;=TODAY())*ISNUMBER($F$11:$NZ$11),$F$11:$NZ$11,"",0,-1),IF(ISNUMBER(L16),MAX(0,L16+N(M14)-IF(OR(WEEKDAY(M$4,2)&gt;5,COUNTIF(休日一覧!$A:$A,M$4)&gt;0),0,N($E$11))),""))),"")</f>
        <v/>
      </c>
      <c r="N16" s="59" t="str" cm="1">
        <f t="array" aca="1" ref="N16" ca="1">IF(ISNUMBER(N$4),IF(N$4&lt;TODAY(),N11,IF(N$4=TODAY(),_xlfn.XLOOKUP(1,($F$4:$NZ$4&lt;=TODAY())*ISNUMBER($F$11:$NZ$11),$F$11:$NZ$11,"",0,-1),IF(ISNUMBER(M16),MAX(0,M16+N(N14)-IF(OR(WEEKDAY(N$4,2)&gt;5,COUNTIF(休日一覧!$A:$A,N$4)&gt;0),0,N($E$11))),""))),"")</f>
        <v/>
      </c>
      <c r="O16" s="59" t="str" cm="1">
        <f t="array" aca="1" ref="O16" ca="1">IF(ISNUMBER(O$4),IF(O$4&lt;TODAY(),O11,IF(O$4=TODAY(),_xlfn.XLOOKUP(1,($F$4:$NZ$4&lt;=TODAY())*ISNUMBER($F$11:$NZ$11),$F$11:$NZ$11,"",0,-1),IF(ISNUMBER(N16),MAX(0,N16+N(O14)-IF(OR(WEEKDAY(O$4,2)&gt;5,COUNTIF(休日一覧!$A:$A,O$4)&gt;0),0,N($E$11))),""))),"")</f>
        <v/>
      </c>
      <c r="P16" s="59" t="str" cm="1">
        <f t="array" aca="1" ref="P16" ca="1">IF(ISNUMBER(P$4),IF(P$4&lt;TODAY(),P11,IF(P$4=TODAY(),_xlfn.XLOOKUP(1,($F$4:$NZ$4&lt;=TODAY())*ISNUMBER($F$11:$NZ$11),$F$11:$NZ$11,"",0,-1),IF(ISNUMBER(O16),MAX(0,O16+N(P14)-IF(OR(WEEKDAY(P$4,2)&gt;5,COUNTIF(休日一覧!$A:$A,P$4)&gt;0),0,N($E$11))),""))),"")</f>
        <v/>
      </c>
      <c r="Q16" s="59" t="str" cm="1">
        <f t="array" aca="1" ref="Q16" ca="1">IF(ISNUMBER(Q$4),IF(Q$4&lt;TODAY(),Q11,IF(Q$4=TODAY(),_xlfn.XLOOKUP(1,($F$4:$NZ$4&lt;=TODAY())*ISNUMBER($F$11:$NZ$11),$F$11:$NZ$11,"",0,-1),IF(ISNUMBER(P16),MAX(0,P16+N(Q14)-IF(OR(WEEKDAY(Q$4,2)&gt;5,COUNTIF(休日一覧!$A:$A,Q$4)&gt;0),0,N($E$11))),""))),"")</f>
        <v/>
      </c>
      <c r="R16" s="59" t="str" cm="1">
        <f t="array" aca="1" ref="R16" ca="1">IF(ISNUMBER(R$4),IF(R$4&lt;TODAY(),R11,IF(R$4=TODAY(),_xlfn.XLOOKUP(1,($F$4:$NZ$4&lt;=TODAY())*ISNUMBER($F$11:$NZ$11),$F$11:$NZ$11,"",0,-1),IF(ISNUMBER(Q16),MAX(0,Q16+N(R14)-IF(OR(WEEKDAY(R$4,2)&gt;5,COUNTIF(休日一覧!$A:$A,R$4)&gt;0),0,N($E$11))),""))),"")</f>
        <v/>
      </c>
      <c r="S16" s="59" cm="1">
        <f t="array" aca="1" ref="S16" ca="1">IF(ISNUMBER(S$4),IF(S$4&lt;TODAY(),S11,IF(S$4=TODAY(),_xlfn.XLOOKUP(1,($F$4:$NZ$4&lt;=TODAY())*ISNUMBER($F$11:$NZ$11),$F$11:$NZ$11,"",0,-1),IF(ISNUMBER(R16),MAX(0,R16+N(S14)-IF(OR(WEEKDAY(S$4,2)&gt;5,COUNTIF(休日一覧!$A:$A,S$4)&gt;0),0,N($E$11))),""))),"")</f>
        <v>122</v>
      </c>
      <c r="T16" s="59" cm="1">
        <f t="array" aca="1" ref="T16" ca="1">IF(ISNUMBER(T$4),IF(T$4&lt;TODAY(),T11,IF(T$4=TODAY(),_xlfn.XLOOKUP(1,($F$4:$NZ$4&lt;=TODAY())*ISNUMBER($F$11:$NZ$11),$F$11:$NZ$11,"",0,-1),IF(ISNUMBER(S16),MAX(0,S16+N(T14)-IF(OR(WEEKDAY(T$4,2)&gt;5,COUNTIF(休日一覧!$A:$A,T$4)&gt;0),0,N($E$11))),""))),"")</f>
        <v>117</v>
      </c>
      <c r="U16" s="59" cm="1">
        <f t="array" aca="1" ref="U16" ca="1">IF(ISNUMBER(U$4),IF(U$4&lt;TODAY(),U11,IF(U$4=TODAY(),_xlfn.XLOOKUP(1,($F$4:$NZ$4&lt;=TODAY())*ISNUMBER($F$11:$NZ$11),$F$11:$NZ$11,"",0,-1),IF(ISNUMBER(T16),MAX(0,T16+N(U14)-IF(OR(WEEKDAY(U$4,2)&gt;5,COUNTIF(休日一覧!$A:$A,U$4)&gt;0),0,N($E$11))),""))),"")</f>
        <v>112</v>
      </c>
      <c r="V16" s="59" cm="1">
        <f t="array" aca="1" ref="V16" ca="1">IF(ISNUMBER(V$4),IF(V$4&lt;TODAY(),V11,IF(V$4=TODAY(),_xlfn.XLOOKUP(1,($F$4:$NZ$4&lt;=TODAY())*ISNUMBER($F$11:$NZ$11),$F$11:$NZ$11,"",0,-1),IF(ISNUMBER(U16),MAX(0,U16+N(V14)-IF(OR(WEEKDAY(V$4,2)&gt;5,COUNTIF(休日一覧!$A:$A,V$4)&gt;0),0,N($E$11))),""))),"")</f>
        <v>122</v>
      </c>
      <c r="W16" s="59" cm="1">
        <f t="array" aca="1" ref="W16" ca="1">IF(ISNUMBER(W$4),IF(W$4&lt;TODAY(),W11,IF(W$4=TODAY(),_xlfn.XLOOKUP(1,($F$4:$NZ$4&lt;=TODAY())*ISNUMBER($F$11:$NZ$11),$F$11:$NZ$11,"",0,-1),IF(ISNUMBER(V16),MAX(0,V16+N(W14)-IF(OR(WEEKDAY(W$4,2)&gt;5,COUNTIF(休日一覧!$A:$A,W$4)&gt;0),0,N($E$11))),""))),"")</f>
        <v>122</v>
      </c>
      <c r="X16" s="59" cm="1">
        <f t="array" aca="1" ref="X16" ca="1">IF(ISNUMBER(X$4),IF(X$4&lt;TODAY(),X11,IF(X$4=TODAY(),_xlfn.XLOOKUP(1,($F$4:$NZ$4&lt;=TODAY())*ISNUMBER($F$11:$NZ$11),$F$11:$NZ$11,"",0,-1),IF(ISNUMBER(W16),MAX(0,W16+N(X14)-IF(OR(WEEKDAY(X$4,2)&gt;5,COUNTIF(休日一覧!$A:$A,X$4)&gt;0),0,N($E$11))),""))),"")</f>
        <v>107</v>
      </c>
      <c r="Y16" s="59" cm="1">
        <f t="array" aca="1" ref="Y16" ca="1">IF(ISNUMBER(Y$4),IF(Y$4&lt;TODAY(),Y11,IF(Y$4=TODAY(),_xlfn.XLOOKUP(1,($F$4:$NZ$4&lt;=TODAY())*ISNUMBER($F$11:$NZ$11),$F$11:$NZ$11,"",0,-1),IF(ISNUMBER(X16),MAX(0,X16+N(Y14)-IF(OR(WEEKDAY(Y$4,2)&gt;5,COUNTIF(休日一覧!$A:$A,Y$4)&gt;0),0,N($E$11))),""))),"")</f>
        <v>102</v>
      </c>
      <c r="Z16" s="59" cm="1">
        <f t="array" aca="1" ref="Z16" ca="1">IF(ISNUMBER(Z$4),IF(Z$4&lt;TODAY(),Z11,IF(Z$4=TODAY(),_xlfn.XLOOKUP(1,($F$4:$NZ$4&lt;=TODAY())*ISNUMBER($F$11:$NZ$11),$F$11:$NZ$11,"",0,-1),IF(ISNUMBER(Y16),MAX(0,Y16+N(Z14)-IF(OR(WEEKDAY(Z$4,2)&gt;5,COUNTIF(休日一覧!$A:$A,Z$4)&gt;0),0,N($E$11))),""))),"")</f>
        <v>97</v>
      </c>
      <c r="AA16" s="59" cm="1">
        <f t="array" aca="1" ref="AA16" ca="1">IF(ISNUMBER(AA$4),IF(AA$4&lt;TODAY(),AA11,IF(AA$4=TODAY(),_xlfn.XLOOKUP(1,($F$4:$NZ$4&lt;=TODAY())*ISNUMBER($F$11:$NZ$11),$F$11:$NZ$11,"",0,-1),IF(ISNUMBER(Z16),MAX(0,Z16+N(AA14)-IF(OR(WEEKDAY(AA$4,2)&gt;5,COUNTIF(休日一覧!$A:$A,AA$4)&gt;0),0,N($E$11))),""))),"")</f>
        <v>92</v>
      </c>
      <c r="AB16" s="59" cm="1">
        <f t="array" aca="1" ref="AB16" ca="1">IF(ISNUMBER(AB$4),IF(AB$4&lt;TODAY(),AB11,IF(AB$4=TODAY(),_xlfn.XLOOKUP(1,($F$4:$NZ$4&lt;=TODAY())*ISNUMBER($F$11:$NZ$11),$F$11:$NZ$11,"",0,-1),IF(ISNUMBER(AA16),MAX(0,AA16+N(AB14)-IF(OR(WEEKDAY(AB$4,2)&gt;5,COUNTIF(休日一覧!$A:$A,AB$4)&gt;0),0,N($E$11))),""))),"")</f>
        <v>87</v>
      </c>
      <c r="AC16" s="59" cm="1">
        <f t="array" aca="1" ref="AC16" ca="1">IF(ISNUMBER(AC$4),IF(AC$4&lt;TODAY(),AC11,IF(AC$4=TODAY(),_xlfn.XLOOKUP(1,($F$4:$NZ$4&lt;=TODAY())*ISNUMBER($F$11:$NZ$11),$F$11:$NZ$11,"",0,-1),IF(ISNUMBER(AB16),MAX(0,AB16+N(AC14)-IF(OR(WEEKDAY(AC$4,2)&gt;5,COUNTIF(休日一覧!$A:$A,AC$4)&gt;0),0,N($E$11))),""))),"")</f>
        <v>97</v>
      </c>
      <c r="AD16" s="59" cm="1">
        <f t="array" aca="1" ref="AD16" ca="1">IF(ISNUMBER(AD$4),IF(AD$4&lt;TODAY(),AD11,IF(AD$4=TODAY(),_xlfn.XLOOKUP(1,($F$4:$NZ$4&lt;=TODAY())*ISNUMBER($F$11:$NZ$11),$F$11:$NZ$11,"",0,-1),IF(ISNUMBER(AC16),MAX(0,AC16+N(AD14)-IF(OR(WEEKDAY(AD$4,2)&gt;5,COUNTIF(休日一覧!$A:$A,AD$4)&gt;0),0,N($E$11))),""))),"")</f>
        <v>97</v>
      </c>
      <c r="AE16" s="59" cm="1">
        <f t="array" aca="1" ref="AE16" ca="1">IF(ISNUMBER(AE$4),IF(AE$4&lt;TODAY(),AE11,IF(AE$4=TODAY(),_xlfn.XLOOKUP(1,($F$4:$NZ$4&lt;=TODAY())*ISNUMBER($F$11:$NZ$11),$F$11:$NZ$11,"",0,-1),IF(ISNUMBER(AD16),MAX(0,AD16+N(AE14)-IF(OR(WEEKDAY(AE$4,2)&gt;5,COUNTIF(休日一覧!$A:$A,AE$4)&gt;0),0,N($E$11))),""))),"")</f>
        <v>82</v>
      </c>
      <c r="AF16" s="59" cm="1">
        <f t="array" aca="1" ref="AF16" ca="1">IF(ISNUMBER(AF$4),IF(AF$4&lt;TODAY(),AF11,IF(AF$4=TODAY(),_xlfn.XLOOKUP(1,($F$4:$NZ$4&lt;=TODAY())*ISNUMBER($F$11:$NZ$11),$F$11:$NZ$11,"",0,-1),IF(ISNUMBER(AE16),MAX(0,AE16+N(AF14)-IF(OR(WEEKDAY(AF$4,2)&gt;5,COUNTIF(休日一覧!$A:$A,AF$4)&gt;0),0,N($E$11))),""))),"")</f>
        <v>77</v>
      </c>
      <c r="AG16" s="59" cm="1">
        <f t="array" aca="1" ref="AG16" ca="1">IF(ISNUMBER(AG$4),IF(AG$4&lt;TODAY(),AG11,IF(AG$4=TODAY(),_xlfn.XLOOKUP(1,($F$4:$NZ$4&lt;=TODAY())*ISNUMBER($F$11:$NZ$11),$F$11:$NZ$11,"",0,-1),IF(ISNUMBER(AF16),MAX(0,AF16+N(AG14)-IF(OR(WEEKDAY(AG$4,2)&gt;5,COUNTIF(休日一覧!$A:$A,AG$4)&gt;0),0,N($E$11))),""))),"")</f>
        <v>72</v>
      </c>
      <c r="AH16" s="59" cm="1">
        <f t="array" aca="1" ref="AH16" ca="1">IF(ISNUMBER(AH$4),IF(AH$4&lt;TODAY(),AH11,IF(AH$4=TODAY(),_xlfn.XLOOKUP(1,($F$4:$NZ$4&lt;=TODAY())*ISNUMBER($F$11:$NZ$11),$F$11:$NZ$11,"",0,-1),IF(ISNUMBER(AG16),MAX(0,AG16+N(AH14)-IF(OR(WEEKDAY(AH$4,2)&gt;5,COUNTIF(休日一覧!$A:$A,AH$4)&gt;0),0,N($E$11))),""))),"")</f>
        <v>67</v>
      </c>
      <c r="AI16" s="59" cm="1">
        <f t="array" aca="1" ref="AI16" ca="1">IF(ISNUMBER(AI$4),IF(AI$4&lt;TODAY(),AI11,IF(AI$4=TODAY(),_xlfn.XLOOKUP(1,($F$4:$NZ$4&lt;=TODAY())*ISNUMBER($F$11:$NZ$11),$F$11:$NZ$11,"",0,-1),IF(ISNUMBER(AH16),MAX(0,AH16+N(AI14)-IF(OR(WEEKDAY(AI$4,2)&gt;5,COUNTIF(休日一覧!$A:$A,AI$4)&gt;0),0,N($E$11))),""))),"")</f>
        <v>62</v>
      </c>
      <c r="AJ16" s="59" cm="1">
        <f t="array" aca="1" ref="AJ16" ca="1">IF(ISNUMBER(AJ$4),IF(AJ$4&lt;TODAY(),AJ11,IF(AJ$4=TODAY(),_xlfn.XLOOKUP(1,($F$4:$NZ$4&lt;=TODAY())*ISNUMBER($F$11:$NZ$11),$F$11:$NZ$11,"",0,-1),IF(ISNUMBER(AI16),MAX(0,AI16+N(AJ14)-IF(OR(WEEKDAY(AJ$4,2)&gt;5,COUNTIF(休日一覧!$A:$A,AJ$4)&gt;0),0,N($E$11))),""))),"")</f>
        <v>72</v>
      </c>
      <c r="AK16" s="59" cm="1">
        <f t="array" aca="1" ref="AK16" ca="1">IF(ISNUMBER(AK$4),IF(AK$4&lt;TODAY(),AK11,IF(AK$4=TODAY(),_xlfn.XLOOKUP(1,($F$4:$NZ$4&lt;=TODAY())*ISNUMBER($F$11:$NZ$11),$F$11:$NZ$11,"",0,-1),IF(ISNUMBER(AJ16),MAX(0,AJ16+N(AK14)-IF(OR(WEEKDAY(AK$4,2)&gt;5,COUNTIF(休日一覧!$A:$A,AK$4)&gt;0),0,N($E$11))),""))),"")</f>
        <v>72</v>
      </c>
      <c r="AL16" s="59" cm="1">
        <f t="array" aca="1" ref="AL16" ca="1">IF(ISNUMBER(AL$4),IF(AL$4&lt;TODAY(),AL11,IF(AL$4=TODAY(),_xlfn.XLOOKUP(1,($F$4:$NZ$4&lt;=TODAY())*ISNUMBER($F$11:$NZ$11),$F$11:$NZ$11,"",0,-1),IF(ISNUMBER(AK16),MAX(0,AK16+N(AL14)-IF(OR(WEEKDAY(AL$4,2)&gt;5,COUNTIF(休日一覧!$A:$A,AL$4)&gt;0),0,N($E$11))),""))),"")</f>
        <v>57</v>
      </c>
      <c r="AM16" s="59" cm="1">
        <f t="array" aca="1" ref="AM16" ca="1">IF(ISNUMBER(AM$4),IF(AM$4&lt;TODAY(),AM11,IF(AM$4=TODAY(),_xlfn.XLOOKUP(1,($F$4:$NZ$4&lt;=TODAY())*ISNUMBER($F$11:$NZ$11),$F$11:$NZ$11,"",0,-1),IF(ISNUMBER(AL16),MAX(0,AL16+N(AM14)-IF(OR(WEEKDAY(AM$4,2)&gt;5,COUNTIF(休日一覧!$A:$A,AM$4)&gt;0),0,N($E$11))),""))),"")</f>
        <v>57</v>
      </c>
      <c r="AN16" s="59" cm="1">
        <f t="array" aca="1" ref="AN16" ca="1">IF(ISNUMBER(AN$4),IF(AN$4&lt;TODAY(),AN11,IF(AN$4=TODAY(),_xlfn.XLOOKUP(1,($F$4:$NZ$4&lt;=TODAY())*ISNUMBER($F$11:$NZ$11),$F$11:$NZ$11,"",0,-1),IF(ISNUMBER(AM16),MAX(0,AM16+N(AN14)-IF(OR(WEEKDAY(AN$4,2)&gt;5,COUNTIF(休日一覧!$A:$A,AN$4)&gt;0),0,N($E$11))),""))),"")</f>
        <v>52</v>
      </c>
      <c r="AO16" s="59" cm="1">
        <f t="array" aca="1" ref="AO16" ca="1">IF(ISNUMBER(AO$4),IF(AO$4&lt;TODAY(),AO11,IF(AO$4=TODAY(),_xlfn.XLOOKUP(1,($F$4:$NZ$4&lt;=TODAY())*ISNUMBER($F$11:$NZ$11),$F$11:$NZ$11,"",0,-1),IF(ISNUMBER(AN16),MAX(0,AN16+N(AO14)-IF(OR(WEEKDAY(AO$4,2)&gt;5,COUNTIF(休日一覧!$A:$A,AO$4)&gt;0),0,N($E$11))),""))),"")</f>
        <v>47</v>
      </c>
      <c r="AP16" s="59" cm="1">
        <f t="array" aca="1" ref="AP16" ca="1">IF(ISNUMBER(AP$4),IF(AP$4&lt;TODAY(),AP11,IF(AP$4=TODAY(),_xlfn.XLOOKUP(1,($F$4:$NZ$4&lt;=TODAY())*ISNUMBER($F$11:$NZ$11),$F$11:$NZ$11,"",0,-1),IF(ISNUMBER(AO16),MAX(0,AO16+N(AP14)-IF(OR(WEEKDAY(AP$4,2)&gt;5,COUNTIF(休日一覧!$A:$A,AP$4)&gt;0),0,N($E$11))),""))),"")</f>
        <v>42</v>
      </c>
      <c r="AQ16" s="59" cm="1">
        <f t="array" aca="1" ref="AQ16" ca="1">IF(ISNUMBER(AQ$4),IF(AQ$4&lt;TODAY(),AQ11,IF(AQ$4=TODAY(),_xlfn.XLOOKUP(1,($F$4:$NZ$4&lt;=TODAY())*ISNUMBER($F$11:$NZ$11),$F$11:$NZ$11,"",0,-1),IF(ISNUMBER(AP16),MAX(0,AP16+N(AQ14)-IF(OR(WEEKDAY(AQ$4,2)&gt;5,COUNTIF(休日一覧!$A:$A,AQ$4)&gt;0),0,N($E$11))),""))),"")</f>
        <v>52</v>
      </c>
      <c r="AR16" s="59" cm="1">
        <f t="array" aca="1" ref="AR16" ca="1">IF(ISNUMBER(AR$4),IF(AR$4&lt;TODAY(),AR11,IF(AR$4=TODAY(),_xlfn.XLOOKUP(1,($F$4:$NZ$4&lt;=TODAY())*ISNUMBER($F$11:$NZ$11),$F$11:$NZ$11,"",0,-1),IF(ISNUMBER(AQ16),MAX(0,AQ16+N(AR14)-IF(OR(WEEKDAY(AR$4,2)&gt;5,COUNTIF(休日一覧!$A:$A,AR$4)&gt;0),0,N($E$11))),""))),"")</f>
        <v>52</v>
      </c>
      <c r="AS16" s="59" cm="1">
        <f t="array" aca="1" ref="AS16" ca="1">IF(ISNUMBER(AS$4),IF(AS$4&lt;TODAY(),AS11,IF(AS$4=TODAY(),_xlfn.XLOOKUP(1,($F$4:$NZ$4&lt;=TODAY())*ISNUMBER($F$11:$NZ$11),$F$11:$NZ$11,"",0,-1),IF(ISNUMBER(AR16),MAX(0,AR16+N(AS14)-IF(OR(WEEKDAY(AS$4,2)&gt;5,COUNTIF(休日一覧!$A:$A,AS$4)&gt;0),0,N($E$11))),""))),"")</f>
        <v>37</v>
      </c>
      <c r="AT16" s="59" cm="1">
        <f t="array" aca="1" ref="AT16" ca="1">IF(ISNUMBER(AT$4),IF(AT$4&lt;TODAY(),AT11,IF(AT$4=TODAY(),_xlfn.XLOOKUP(1,($F$4:$NZ$4&lt;=TODAY())*ISNUMBER($F$11:$NZ$11),$F$11:$NZ$11,"",0,-1),IF(ISNUMBER(AS16),MAX(0,AS16+N(AT14)-IF(OR(WEEKDAY(AT$4,2)&gt;5,COUNTIF(休日一覧!$A:$A,AT$4)&gt;0),0,N($E$11))),""))),"")</f>
        <v>32</v>
      </c>
      <c r="AU16" s="59" cm="1">
        <f t="array" aca="1" ref="AU16" ca="1">IF(ISNUMBER(AU$4),IF(AU$4&lt;TODAY(),AU11,IF(AU$4=TODAY(),_xlfn.XLOOKUP(1,($F$4:$NZ$4&lt;=TODAY())*ISNUMBER($F$11:$NZ$11),$F$11:$NZ$11,"",0,-1),IF(ISNUMBER(AT16),MAX(0,AT16+N(AU14)-IF(OR(WEEKDAY(AU$4,2)&gt;5,COUNTIF(休日一覧!$A:$A,AU$4)&gt;0),0,N($E$11))),""))),"")</f>
        <v>27</v>
      </c>
      <c r="AV16" s="59" cm="1">
        <f t="array" aca="1" ref="AV16" ca="1">IF(ISNUMBER(AV$4),IF(AV$4&lt;TODAY(),AV11,IF(AV$4=TODAY(),_xlfn.XLOOKUP(1,($F$4:$NZ$4&lt;=TODAY())*ISNUMBER($F$11:$NZ$11),$F$11:$NZ$11,"",0,-1),IF(ISNUMBER(AU16),MAX(0,AU16+N(AV14)-IF(OR(WEEKDAY(AV$4,2)&gt;5,COUNTIF(休日一覧!$A:$A,AV$4)&gt;0),0,N($E$11))),""))),"")</f>
        <v>22</v>
      </c>
      <c r="AW16" s="59" cm="1">
        <f t="array" aca="1" ref="AW16" ca="1">IF(ISNUMBER(AW$4),IF(AW$4&lt;TODAY(),AW11,IF(AW$4=TODAY(),_xlfn.XLOOKUP(1,($F$4:$NZ$4&lt;=TODAY())*ISNUMBER($F$11:$NZ$11),$F$11:$NZ$11,"",0,-1),IF(ISNUMBER(AV16),MAX(0,AV16+N(AW14)-IF(OR(WEEKDAY(AW$4,2)&gt;5,COUNTIF(休日一覧!$A:$A,AW$4)&gt;0),0,N($E$11))),""))),"")</f>
        <v>17</v>
      </c>
      <c r="AX16" s="59" cm="1">
        <f t="array" aca="1" ref="AX16" ca="1">IF(ISNUMBER(AX$4),IF(AX$4&lt;TODAY(),AX11,IF(AX$4=TODAY(),_xlfn.XLOOKUP(1,($F$4:$NZ$4&lt;=TODAY())*ISNUMBER($F$11:$NZ$11),$F$11:$NZ$11,"",0,-1),IF(ISNUMBER(AW16),MAX(0,AW16+N(AX14)-IF(OR(WEEKDAY(AX$4,2)&gt;5,COUNTIF(休日一覧!$A:$A,AX$4)&gt;0),0,N($E$11))),""))),"")</f>
        <v>27</v>
      </c>
      <c r="AY16" s="59" cm="1">
        <f t="array" aca="1" ref="AY16" ca="1">IF(ISNUMBER(AY$4),IF(AY$4&lt;TODAY(),AY11,IF(AY$4=TODAY(),_xlfn.XLOOKUP(1,($F$4:$NZ$4&lt;=TODAY())*ISNUMBER($F$11:$NZ$11),$F$11:$NZ$11,"",0,-1),IF(ISNUMBER(AX16),MAX(0,AX16+N(AY14)-IF(OR(WEEKDAY(AY$4,2)&gt;5,COUNTIF(休日一覧!$A:$A,AY$4)&gt;0),0,N($E$11))),""))),"")</f>
        <v>27</v>
      </c>
      <c r="AZ16" s="59" cm="1">
        <f t="array" aca="1" ref="AZ16" ca="1">IF(ISNUMBER(AZ$4),IF(AZ$4&lt;TODAY(),AZ11,IF(AZ$4=TODAY(),_xlfn.XLOOKUP(1,($F$4:$NZ$4&lt;=TODAY())*ISNUMBER($F$11:$NZ$11),$F$11:$NZ$11,"",0,-1),IF(ISNUMBER(AY16),MAX(0,AY16+N(AZ14)-IF(OR(WEEKDAY(AZ$4,2)&gt;5,COUNTIF(休日一覧!$A:$A,AZ$4)&gt;0),0,N($E$11))),""))),"")</f>
        <v>12</v>
      </c>
      <c r="BA16" s="59" cm="1">
        <f t="array" aca="1" ref="BA16" ca="1">IF(ISNUMBER(BA$4),IF(BA$4&lt;TODAY(),BA11,IF(BA$4=TODAY(),_xlfn.XLOOKUP(1,($F$4:$NZ$4&lt;=TODAY())*ISNUMBER($F$11:$NZ$11),$F$11:$NZ$11,"",0,-1),IF(ISNUMBER(AZ16),MAX(0,AZ16+N(BA14)-IF(OR(WEEKDAY(BA$4,2)&gt;5,COUNTIF(休日一覧!$A:$A,BA$4)&gt;0),0,N($E$11))),""))),"")</f>
        <v>7</v>
      </c>
      <c r="BB16" s="59" cm="1">
        <f t="array" aca="1" ref="BB16" ca="1">IF(ISNUMBER(BB$4),IF(BB$4&lt;TODAY(),BB11,IF(BB$4=TODAY(),_xlfn.XLOOKUP(1,($F$4:$NZ$4&lt;=TODAY())*ISNUMBER($F$11:$NZ$11),$F$11:$NZ$11,"",0,-1),IF(ISNUMBER(BA16),MAX(0,BA16+N(BB14)-IF(OR(WEEKDAY(BB$4,2)&gt;5,COUNTIF(休日一覧!$A:$A,BB$4)&gt;0),0,N($E$11))),""))),"")</f>
        <v>2</v>
      </c>
      <c r="BC16" s="59" cm="1">
        <f t="array" aca="1" ref="BC16" ca="1">IF(ISNUMBER(BC$4),IF(BC$4&lt;TODAY(),BC11,IF(BC$4=TODAY(),_xlfn.XLOOKUP(1,($F$4:$NZ$4&lt;=TODAY())*ISNUMBER($F$11:$NZ$11),$F$11:$NZ$11,"",0,-1),IF(ISNUMBER(BB16),MAX(0,BB16+N(BC14)-IF(OR(WEEKDAY(BC$4,2)&gt;5,COUNTIF(休日一覧!$A:$A,BC$4)&gt;0),0,N($E$11))),""))),"")</f>
        <v>0</v>
      </c>
      <c r="BD16" s="59" cm="1">
        <f t="array" aca="1" ref="BD16" ca="1">IF(ISNUMBER(BD$4),IF(BD$4&lt;TODAY(),BD11,IF(BD$4=TODAY(),_xlfn.XLOOKUP(1,($F$4:$NZ$4&lt;=TODAY())*ISNUMBER($F$11:$NZ$11),$F$11:$NZ$11,"",0,-1),IF(ISNUMBER(BC16),MAX(0,BC16+N(BD14)-IF(OR(WEEKDAY(BD$4,2)&gt;5,COUNTIF(休日一覧!$A:$A,BD$4)&gt;0),0,N($E$11))),""))),"")</f>
        <v>0</v>
      </c>
      <c r="BE16" s="59" cm="1">
        <f t="array" aca="1" ref="BE16" ca="1">IF(ISNUMBER(BE$4),IF(BE$4&lt;TODAY(),BE11,IF(BE$4=TODAY(),_xlfn.XLOOKUP(1,($F$4:$NZ$4&lt;=TODAY())*ISNUMBER($F$11:$NZ$11),$F$11:$NZ$11,"",0,-1),IF(ISNUMBER(BD16),MAX(0,BD16+N(BE14)-IF(OR(WEEKDAY(BE$4,2)&gt;5,COUNTIF(休日一覧!$A:$A,BE$4)&gt;0),0,N($E$11))),""))),"")</f>
        <v>10</v>
      </c>
      <c r="BF16" s="59" cm="1">
        <f t="array" aca="1" ref="BF16" ca="1">IF(ISNUMBER(BF$4),IF(BF$4&lt;TODAY(),BF11,IF(BF$4=TODAY(),_xlfn.XLOOKUP(1,($F$4:$NZ$4&lt;=TODAY())*ISNUMBER($F$11:$NZ$11),$F$11:$NZ$11,"",0,-1),IF(ISNUMBER(BE16),MAX(0,BE16+N(BF14)-IF(OR(WEEKDAY(BF$4,2)&gt;5,COUNTIF(休日一覧!$A:$A,BF$4)&gt;0),0,N($E$11))),""))),"")</f>
        <v>10</v>
      </c>
      <c r="BG16" s="59" cm="1">
        <f t="array" aca="1" ref="BG16" ca="1">IF(ISNUMBER(BG$4),IF(BG$4&lt;TODAY(),BG11,IF(BG$4=TODAY(),_xlfn.XLOOKUP(1,($F$4:$NZ$4&lt;=TODAY())*ISNUMBER($F$11:$NZ$11),$F$11:$NZ$11,"",0,-1),IF(ISNUMBER(BF16),MAX(0,BF16+N(BG14)-IF(OR(WEEKDAY(BG$4,2)&gt;5,COUNTIF(休日一覧!$A:$A,BG$4)&gt;0),0,N($E$11))),""))),"")</f>
        <v>10</v>
      </c>
      <c r="BH16" s="59" cm="1">
        <f t="array" aca="1" ref="BH16" ca="1">IF(ISNUMBER(BH$4),IF(BH$4&lt;TODAY(),BH11,IF(BH$4=TODAY(),_xlfn.XLOOKUP(1,($F$4:$NZ$4&lt;=TODAY())*ISNUMBER($F$11:$NZ$11),$F$11:$NZ$11,"",0,-1),IF(ISNUMBER(BG16),MAX(0,BG16+N(BH14)-IF(OR(WEEKDAY(BH$4,2)&gt;5,COUNTIF(休日一覧!$A:$A,BH$4)&gt;0),0,N($E$11))),""))),"")</f>
        <v>0</v>
      </c>
      <c r="BI16" s="59" cm="1">
        <f t="array" aca="1" ref="BI16" ca="1">IF(ISNUMBER(BI$4),IF(BI$4&lt;TODAY(),BI11,IF(BI$4=TODAY(),_xlfn.XLOOKUP(1,($F$4:$NZ$4&lt;=TODAY())*ISNUMBER($F$11:$NZ$11),$F$11:$NZ$11,"",0,-1),IF(ISNUMBER(BH16),MAX(0,BH16+N(BI14)-IF(OR(WEEKDAY(BI$4,2)&gt;5,COUNTIF(休日一覧!$A:$A,BI$4)&gt;0),0,N($E$11))),""))),"")</f>
        <v>0</v>
      </c>
      <c r="BJ16" s="59" cm="1">
        <f t="array" aca="1" ref="BJ16" ca="1">IF(ISNUMBER(BJ$4),IF(BJ$4&lt;TODAY(),BJ11,IF(BJ$4=TODAY(),_xlfn.XLOOKUP(1,($F$4:$NZ$4&lt;=TODAY())*ISNUMBER($F$11:$NZ$11),$F$11:$NZ$11,"",0,-1),IF(ISNUMBER(BI16),MAX(0,BI16+N(BJ14)-IF(OR(WEEKDAY(BJ$4,2)&gt;5,COUNTIF(休日一覧!$A:$A,BJ$4)&gt;0),0,N($E$11))),""))),"")</f>
        <v>0</v>
      </c>
      <c r="BK16" s="59" cm="1">
        <f t="array" aca="1" ref="BK16" ca="1">IF(ISNUMBER(BK$4),IF(BK$4&lt;TODAY(),BK11,IF(BK$4=TODAY(),_xlfn.XLOOKUP(1,($F$4:$NZ$4&lt;=TODAY())*ISNUMBER($F$11:$NZ$11),$F$11:$NZ$11,"",0,-1),IF(ISNUMBER(BJ16),MAX(0,BJ16+N(BK14)-IF(OR(WEEKDAY(BK$4,2)&gt;5,COUNTIF(休日一覧!$A:$A,BK$4)&gt;0),0,N($E$11))),""))),"")</f>
        <v>0</v>
      </c>
      <c r="BL16" s="59" cm="1">
        <f t="array" aca="1" ref="BL16" ca="1">IF(ISNUMBER(BL$4),IF(BL$4&lt;TODAY(),BL11,IF(BL$4=TODAY(),_xlfn.XLOOKUP(1,($F$4:$NZ$4&lt;=TODAY())*ISNUMBER($F$11:$NZ$11),$F$11:$NZ$11,"",0,-1),IF(ISNUMBER(BK16),MAX(0,BK16+N(BL14)-IF(OR(WEEKDAY(BL$4,2)&gt;5,COUNTIF(休日一覧!$A:$A,BL$4)&gt;0),0,N($E$11))),""))),"")</f>
        <v>10</v>
      </c>
      <c r="BM16" s="59" cm="1">
        <f t="array" aca="1" ref="BM16" ca="1">IF(ISNUMBER(BM$4),IF(BM$4&lt;TODAY(),BM11,IF(BM$4=TODAY(),_xlfn.XLOOKUP(1,($F$4:$NZ$4&lt;=TODAY())*ISNUMBER($F$11:$NZ$11),$F$11:$NZ$11,"",0,-1),IF(ISNUMBER(BL16),MAX(0,BL16+N(BM14)-IF(OR(WEEKDAY(BM$4,2)&gt;5,COUNTIF(休日一覧!$A:$A,BM$4)&gt;0),0,N($E$11))),""))),"")</f>
        <v>10</v>
      </c>
      <c r="BN16" s="59" cm="1">
        <f t="array" aca="1" ref="BN16" ca="1">IF(ISNUMBER(BN$4),IF(BN$4&lt;TODAY(),BN11,IF(BN$4=TODAY(),_xlfn.XLOOKUP(1,($F$4:$NZ$4&lt;=TODAY())*ISNUMBER($F$11:$NZ$11),$F$11:$NZ$11,"",0,-1),IF(ISNUMBER(BM16),MAX(0,BM16+N(BN14)-IF(OR(WEEKDAY(BN$4,2)&gt;5,COUNTIF(休日一覧!$A:$A,BN$4)&gt;0),0,N($E$11))),""))),"")</f>
        <v>0</v>
      </c>
      <c r="BO16" s="59" cm="1">
        <f t="array" aca="1" ref="BO16" ca="1">IF(ISNUMBER(BO$4),IF(BO$4&lt;TODAY(),BO11,IF(BO$4=TODAY(),_xlfn.XLOOKUP(1,($F$4:$NZ$4&lt;=TODAY())*ISNUMBER($F$11:$NZ$11),$F$11:$NZ$11,"",0,-1),IF(ISNUMBER(BN16),MAX(0,BN16+N(BO14)-IF(OR(WEEKDAY(BO$4,2)&gt;5,COUNTIF(休日一覧!$A:$A,BO$4)&gt;0),0,N($E$11))),""))),"")</f>
        <v>0</v>
      </c>
      <c r="BP16" s="59" cm="1">
        <f t="array" aca="1" ref="BP16" ca="1">IF(ISNUMBER(BP$4),IF(BP$4&lt;TODAY(),BP11,IF(BP$4=TODAY(),_xlfn.XLOOKUP(1,($F$4:$NZ$4&lt;=TODAY())*ISNUMBER($F$11:$NZ$11),$F$11:$NZ$11,"",0,-1),IF(ISNUMBER(BO16),MAX(0,BO16+N(BP14)-IF(OR(WEEKDAY(BP$4,2)&gt;5,COUNTIF(休日一覧!$A:$A,BP$4)&gt;0),0,N($E$11))),""))),"")</f>
        <v>0</v>
      </c>
      <c r="BQ16" s="59" cm="1">
        <f t="array" aca="1" ref="BQ16" ca="1">IF(ISNUMBER(BQ$4),IF(BQ$4&lt;TODAY(),BQ11,IF(BQ$4=TODAY(),_xlfn.XLOOKUP(1,($F$4:$NZ$4&lt;=TODAY())*ISNUMBER($F$11:$NZ$11),$F$11:$NZ$11,"",0,-1),IF(ISNUMBER(BP16),MAX(0,BP16+N(BQ14)-IF(OR(WEEKDAY(BQ$4,2)&gt;5,COUNTIF(休日一覧!$A:$A,BQ$4)&gt;0),0,N($E$11))),""))),"")</f>
        <v>0</v>
      </c>
      <c r="BR16" s="59" cm="1">
        <f t="array" aca="1" ref="BR16" ca="1">IF(ISNUMBER(BR$4),IF(BR$4&lt;TODAY(),BR11,IF(BR$4=TODAY(),_xlfn.XLOOKUP(1,($F$4:$NZ$4&lt;=TODAY())*ISNUMBER($F$11:$NZ$11),$F$11:$NZ$11,"",0,-1),IF(ISNUMBER(BQ16),MAX(0,BQ16+N(BR14)-IF(OR(WEEKDAY(BR$4,2)&gt;5,COUNTIF(休日一覧!$A:$A,BR$4)&gt;0),0,N($E$11))),""))),"")</f>
        <v>0</v>
      </c>
      <c r="BS16" s="59" cm="1">
        <f t="array" aca="1" ref="BS16" ca="1">IF(ISNUMBER(BS$4),IF(BS$4&lt;TODAY(),BS11,IF(BS$4=TODAY(),_xlfn.XLOOKUP(1,($F$4:$NZ$4&lt;=TODAY())*ISNUMBER($F$11:$NZ$11),$F$11:$NZ$11,"",0,-1),IF(ISNUMBER(BR16),MAX(0,BR16+N(BS14)-IF(OR(WEEKDAY(BS$4,2)&gt;5,COUNTIF(休日一覧!$A:$A,BS$4)&gt;0),0,N($E$11))),""))),"")</f>
        <v>10</v>
      </c>
      <c r="BT16" s="59" cm="1">
        <f t="array" aca="1" ref="BT16" ca="1">IF(ISNUMBER(BT$4),IF(BT$4&lt;TODAY(),BT11,IF(BT$4=TODAY(),_xlfn.XLOOKUP(1,($F$4:$NZ$4&lt;=TODAY())*ISNUMBER($F$11:$NZ$11),$F$11:$NZ$11,"",0,-1),IF(ISNUMBER(BS16),MAX(0,BS16+N(BT14)-IF(OR(WEEKDAY(BT$4,2)&gt;5,COUNTIF(休日一覧!$A:$A,BT$4)&gt;0),0,N($E$11))),""))),"")</f>
        <v>10</v>
      </c>
      <c r="BU16" s="59" cm="1">
        <f t="array" aca="1" ref="BU16" ca="1">IF(ISNUMBER(BU$4),IF(BU$4&lt;TODAY(),BU11,IF(BU$4=TODAY(),_xlfn.XLOOKUP(1,($F$4:$NZ$4&lt;=TODAY())*ISNUMBER($F$11:$NZ$11),$F$11:$NZ$11,"",0,-1),IF(ISNUMBER(BT16),MAX(0,BT16+N(BU14)-IF(OR(WEEKDAY(BU$4,2)&gt;5,COUNTIF(休日一覧!$A:$A,BU$4)&gt;0),0,N($E$11))),""))),"")</f>
        <v>0</v>
      </c>
      <c r="BV16" s="59" cm="1">
        <f t="array" aca="1" ref="BV16" ca="1">IF(ISNUMBER(BV$4),IF(BV$4&lt;TODAY(),BV11,IF(BV$4=TODAY(),_xlfn.XLOOKUP(1,($F$4:$NZ$4&lt;=TODAY())*ISNUMBER($F$11:$NZ$11),$F$11:$NZ$11,"",0,-1),IF(ISNUMBER(BU16),MAX(0,BU16+N(BV14)-IF(OR(WEEKDAY(BV$4,2)&gt;5,COUNTIF(休日一覧!$A:$A,BV$4)&gt;0),0,N($E$11))),""))),"")</f>
        <v>0</v>
      </c>
      <c r="BW16" s="59" cm="1">
        <f t="array" aca="1" ref="BW16" ca="1">IF(ISNUMBER(BW$4),IF(BW$4&lt;TODAY(),BW11,IF(BW$4=TODAY(),_xlfn.XLOOKUP(1,($F$4:$NZ$4&lt;=TODAY())*ISNUMBER($F$11:$NZ$11),$F$11:$NZ$11,"",0,-1),IF(ISNUMBER(BV16),MAX(0,BV16+N(BW14)-IF(OR(WEEKDAY(BW$4,2)&gt;5,COUNTIF(休日一覧!$A:$A,BW$4)&gt;0),0,N($E$11))),""))),"")</f>
        <v>0</v>
      </c>
      <c r="BX16" s="59" cm="1">
        <f t="array" aca="1" ref="BX16" ca="1">IF(ISNUMBER(BX$4),IF(BX$4&lt;TODAY(),BX11,IF(BX$4=TODAY(),_xlfn.XLOOKUP(1,($F$4:$NZ$4&lt;=TODAY())*ISNUMBER($F$11:$NZ$11),$F$11:$NZ$11,"",0,-1),IF(ISNUMBER(BW16),MAX(0,BW16+N(BX14)-IF(OR(WEEKDAY(BX$4,2)&gt;5,COUNTIF(休日一覧!$A:$A,BX$4)&gt;0),0,N($E$11))),""))),"")</f>
        <v>0</v>
      </c>
      <c r="BY16" s="59" cm="1">
        <f t="array" aca="1" ref="BY16" ca="1">IF(ISNUMBER(BY$4),IF(BY$4&lt;TODAY(),BY11,IF(BY$4=TODAY(),_xlfn.XLOOKUP(1,($F$4:$NZ$4&lt;=TODAY())*ISNUMBER($F$11:$NZ$11),$F$11:$NZ$11,"",0,-1),IF(ISNUMBER(BX16),MAX(0,BX16+N(BY14)-IF(OR(WEEKDAY(BY$4,2)&gt;5,COUNTIF(休日一覧!$A:$A,BY$4)&gt;0),0,N($E$11))),""))),"")</f>
        <v>0</v>
      </c>
      <c r="BZ16" s="59" cm="1">
        <f t="array" aca="1" ref="BZ16" ca="1">IF(ISNUMBER(BZ$4),IF(BZ$4&lt;TODAY(),BZ11,IF(BZ$4=TODAY(),_xlfn.XLOOKUP(1,($F$4:$NZ$4&lt;=TODAY())*ISNUMBER($F$11:$NZ$11),$F$11:$NZ$11,"",0,-1),IF(ISNUMBER(BY16),MAX(0,BY16+N(BZ14)-IF(OR(WEEKDAY(BZ$4,2)&gt;5,COUNTIF(休日一覧!$A:$A,BZ$4)&gt;0),0,N($E$11))),""))),"")</f>
        <v>10</v>
      </c>
      <c r="CA16" s="59" cm="1">
        <f t="array" aca="1" ref="CA16" ca="1">IF(ISNUMBER(CA$4),IF(CA$4&lt;TODAY(),CA11,IF(CA$4=TODAY(),_xlfn.XLOOKUP(1,($F$4:$NZ$4&lt;=TODAY())*ISNUMBER($F$11:$NZ$11),$F$11:$NZ$11,"",0,-1),IF(ISNUMBER(BZ16),MAX(0,BZ16+N(CA14)-IF(OR(WEEKDAY(CA$4,2)&gt;5,COUNTIF(休日一覧!$A:$A,CA$4)&gt;0),0,N($E$11))),""))),"")</f>
        <v>10</v>
      </c>
      <c r="CB16" s="59" cm="1">
        <f t="array" aca="1" ref="CB16" ca="1">IF(ISNUMBER(CB$4),IF(CB$4&lt;TODAY(),CB11,IF(CB$4=TODAY(),_xlfn.XLOOKUP(1,($F$4:$NZ$4&lt;=TODAY())*ISNUMBER($F$11:$NZ$11),$F$11:$NZ$11,"",0,-1),IF(ISNUMBER(CA16),MAX(0,CA16+N(CB14)-IF(OR(WEEKDAY(CB$4,2)&gt;5,COUNTIF(休日一覧!$A:$A,CB$4)&gt;0),0,N($E$11))),""))),"")</f>
        <v>0</v>
      </c>
      <c r="CC16" s="59" cm="1">
        <f t="array" aca="1" ref="CC16" ca="1">IF(ISNUMBER(CC$4),IF(CC$4&lt;TODAY(),CC11,IF(CC$4=TODAY(),_xlfn.XLOOKUP(1,($F$4:$NZ$4&lt;=TODAY())*ISNUMBER($F$11:$NZ$11),$F$11:$NZ$11,"",0,-1),IF(ISNUMBER(CB16),MAX(0,CB16+N(CC14)-IF(OR(WEEKDAY(CC$4,2)&gt;5,COUNTIF(休日一覧!$A:$A,CC$4)&gt;0),0,N($E$11))),""))),"")</f>
        <v>0</v>
      </c>
      <c r="CD16" s="59" cm="1">
        <f t="array" aca="1" ref="CD16" ca="1">IF(ISNUMBER(CD$4),IF(CD$4&lt;TODAY(),CD11,IF(CD$4=TODAY(),_xlfn.XLOOKUP(1,($F$4:$NZ$4&lt;=TODAY())*ISNUMBER($F$11:$NZ$11),$F$11:$NZ$11,"",0,-1),IF(ISNUMBER(CC16),MAX(0,CC16+N(CD14)-IF(OR(WEEKDAY(CD$4,2)&gt;5,COUNTIF(休日一覧!$A:$A,CD$4)&gt;0),0,N($E$11))),""))),"")</f>
        <v>0</v>
      </c>
      <c r="CE16" s="59" cm="1">
        <f t="array" aca="1" ref="CE16" ca="1">IF(ISNUMBER(CE$4),IF(CE$4&lt;TODAY(),CE11,IF(CE$4=TODAY(),_xlfn.XLOOKUP(1,($F$4:$NZ$4&lt;=TODAY())*ISNUMBER($F$11:$NZ$11),$F$11:$NZ$11,"",0,-1),IF(ISNUMBER(CD16),MAX(0,CD16+N(CE14)-IF(OR(WEEKDAY(CE$4,2)&gt;5,COUNTIF(休日一覧!$A:$A,CE$4)&gt;0),0,N($E$11))),""))),"")</f>
        <v>0</v>
      </c>
      <c r="CF16" s="59" cm="1">
        <f t="array" aca="1" ref="CF16" ca="1">IF(ISNUMBER(CF$4),IF(CF$4&lt;TODAY(),CF11,IF(CF$4=TODAY(),_xlfn.XLOOKUP(1,($F$4:$NZ$4&lt;=TODAY())*ISNUMBER($F$11:$NZ$11),$F$11:$NZ$11,"",0,-1),IF(ISNUMBER(CE16),MAX(0,CE16+N(CF14)-IF(OR(WEEKDAY(CF$4,2)&gt;5,COUNTIF(休日一覧!$A:$A,CF$4)&gt;0),0,N($E$11))),""))),"")</f>
        <v>0</v>
      </c>
      <c r="CG16" s="59" cm="1">
        <f t="array" aca="1" ref="CG16" ca="1">IF(ISNUMBER(CG$4),IF(CG$4&lt;TODAY(),CG11,IF(CG$4=TODAY(),_xlfn.XLOOKUP(1,($F$4:$NZ$4&lt;=TODAY())*ISNUMBER($F$11:$NZ$11),$F$11:$NZ$11,"",0,-1),IF(ISNUMBER(CF16),MAX(0,CF16+N(CG14)-IF(OR(WEEKDAY(CG$4,2)&gt;5,COUNTIF(休日一覧!$A:$A,CG$4)&gt;0),0,N($E$11))),""))),"")</f>
        <v>10</v>
      </c>
      <c r="CH16" s="59" cm="1">
        <f t="array" aca="1" ref="CH16" ca="1">IF(ISNUMBER(CH$4),IF(CH$4&lt;TODAY(),CH11,IF(CH$4=TODAY(),_xlfn.XLOOKUP(1,($F$4:$NZ$4&lt;=TODAY())*ISNUMBER($F$11:$NZ$11),$F$11:$NZ$11,"",0,-1),IF(ISNUMBER(CG16),MAX(0,CG16+N(CH14)-IF(OR(WEEKDAY(CH$4,2)&gt;5,COUNTIF(休日一覧!$A:$A,CH$4)&gt;0),0,N($E$11))),""))),"")</f>
        <v>10</v>
      </c>
      <c r="CI16" s="59" cm="1">
        <f t="array" aca="1" ref="CI16" ca="1">IF(ISNUMBER(CI$4),IF(CI$4&lt;TODAY(),CI11,IF(CI$4=TODAY(),_xlfn.XLOOKUP(1,($F$4:$NZ$4&lt;=TODAY())*ISNUMBER($F$11:$NZ$11),$F$11:$NZ$11,"",0,-1),IF(ISNUMBER(CH16),MAX(0,CH16+N(CI14)-IF(OR(WEEKDAY(CI$4,2)&gt;5,COUNTIF(休日一覧!$A:$A,CI$4)&gt;0),0,N($E$11))),""))),"")</f>
        <v>0</v>
      </c>
      <c r="CJ16" s="59" cm="1">
        <f t="array" aca="1" ref="CJ16" ca="1">IF(ISNUMBER(CJ$4),IF(CJ$4&lt;TODAY(),CJ11,IF(CJ$4=TODAY(),_xlfn.XLOOKUP(1,($F$4:$NZ$4&lt;=TODAY())*ISNUMBER($F$11:$NZ$11),$F$11:$NZ$11,"",0,-1),IF(ISNUMBER(CI16),MAX(0,CI16+N(CJ14)-IF(OR(WEEKDAY(CJ$4,2)&gt;5,COUNTIF(休日一覧!$A:$A,CJ$4)&gt;0),0,N($E$11))),""))),"")</f>
        <v>0</v>
      </c>
      <c r="CK16" s="59" cm="1">
        <f t="array" aca="1" ref="CK16" ca="1">IF(ISNUMBER(CK$4),IF(CK$4&lt;TODAY(),CK11,IF(CK$4=TODAY(),_xlfn.XLOOKUP(1,($F$4:$NZ$4&lt;=TODAY())*ISNUMBER($F$11:$NZ$11),$F$11:$NZ$11,"",0,-1),IF(ISNUMBER(CJ16),MAX(0,CJ16+N(CK14)-IF(OR(WEEKDAY(CK$4,2)&gt;5,COUNTIF(休日一覧!$A:$A,CK$4)&gt;0),0,N($E$11))),""))),"")</f>
        <v>0</v>
      </c>
      <c r="CL16" s="59" cm="1">
        <f t="array" aca="1" ref="CL16" ca="1">IF(ISNUMBER(CL$4),IF(CL$4&lt;TODAY(),CL11,IF(CL$4=TODAY(),_xlfn.XLOOKUP(1,($F$4:$NZ$4&lt;=TODAY())*ISNUMBER($F$11:$NZ$11),$F$11:$NZ$11,"",0,-1),IF(ISNUMBER(CK16),MAX(0,CK16+N(CL14)-IF(OR(WEEKDAY(CL$4,2)&gt;5,COUNTIF(休日一覧!$A:$A,CL$4)&gt;0),0,N($E$11))),""))),"")</f>
        <v>0</v>
      </c>
      <c r="CM16" s="59" cm="1">
        <f t="array" aca="1" ref="CM16" ca="1">IF(ISNUMBER(CM$4),IF(CM$4&lt;TODAY(),CM11,IF(CM$4=TODAY(),_xlfn.XLOOKUP(1,($F$4:$NZ$4&lt;=TODAY())*ISNUMBER($F$11:$NZ$11),$F$11:$NZ$11,"",0,-1),IF(ISNUMBER(CL16),MAX(0,CL16+N(CM14)-IF(OR(WEEKDAY(CM$4,2)&gt;5,COUNTIF(休日一覧!$A:$A,CM$4)&gt;0),0,N($E$11))),""))),"")</f>
        <v>0</v>
      </c>
      <c r="CN16" s="59" cm="1">
        <f t="array" aca="1" ref="CN16" ca="1">IF(ISNUMBER(CN$4),IF(CN$4&lt;TODAY(),CN11,IF(CN$4=TODAY(),_xlfn.XLOOKUP(1,($F$4:$NZ$4&lt;=TODAY())*ISNUMBER($F$11:$NZ$11),$F$11:$NZ$11,"",0,-1),IF(ISNUMBER(CM16),MAX(0,CM16+N(CN14)-IF(OR(WEEKDAY(CN$4,2)&gt;5,COUNTIF(休日一覧!$A:$A,CN$4)&gt;0),0,N($E$11))),""))),"")</f>
        <v>10</v>
      </c>
      <c r="CO16" s="59" cm="1">
        <f t="array" aca="1" ref="CO16" ca="1">IF(ISNUMBER(CO$4),IF(CO$4&lt;TODAY(),CO11,IF(CO$4=TODAY(),_xlfn.XLOOKUP(1,($F$4:$NZ$4&lt;=TODAY())*ISNUMBER($F$11:$NZ$11),$F$11:$NZ$11,"",0,-1),IF(ISNUMBER(CN16),MAX(0,CN16+N(CO14)-IF(OR(WEEKDAY(CO$4,2)&gt;5,COUNTIF(休日一覧!$A:$A,CO$4)&gt;0),0,N($E$11))),""))),"")</f>
        <v>10</v>
      </c>
      <c r="CP16" s="59" cm="1">
        <f t="array" aca="1" ref="CP16" ca="1">IF(ISNUMBER(CP$4),IF(CP$4&lt;TODAY(),CP11,IF(CP$4=TODAY(),_xlfn.XLOOKUP(1,($F$4:$NZ$4&lt;=TODAY())*ISNUMBER($F$11:$NZ$11),$F$11:$NZ$11,"",0,-1),IF(ISNUMBER(CO16),MAX(0,CO16+N(CP14)-IF(OR(WEEKDAY(CP$4,2)&gt;5,COUNTIF(休日一覧!$A:$A,CP$4)&gt;0),0,N($E$11))),""))),"")</f>
        <v>0</v>
      </c>
      <c r="CQ16" s="59" cm="1">
        <f t="array" aca="1" ref="CQ16" ca="1">IF(ISNUMBER(CQ$4),IF(CQ$4&lt;TODAY(),CQ11,IF(CQ$4=TODAY(),_xlfn.XLOOKUP(1,($F$4:$NZ$4&lt;=TODAY())*ISNUMBER($F$11:$NZ$11),$F$11:$NZ$11,"",0,-1),IF(ISNUMBER(CP16),MAX(0,CP16+N(CQ14)-IF(OR(WEEKDAY(CQ$4,2)&gt;5,COUNTIF(休日一覧!$A:$A,CQ$4)&gt;0),0,N($E$11))),""))),"")</f>
        <v>0</v>
      </c>
      <c r="CR16" s="59" cm="1">
        <f t="array" aca="1" ref="CR16" ca="1">IF(ISNUMBER(CR$4),IF(CR$4&lt;TODAY(),CR11,IF(CR$4=TODAY(),_xlfn.XLOOKUP(1,($F$4:$NZ$4&lt;=TODAY())*ISNUMBER($F$11:$NZ$11),$F$11:$NZ$11,"",0,-1),IF(ISNUMBER(CQ16),MAX(0,CQ16+N(CR14)-IF(OR(WEEKDAY(CR$4,2)&gt;5,COUNTIF(休日一覧!$A:$A,CR$4)&gt;0),0,N($E$11))),""))),"")</f>
        <v>0</v>
      </c>
      <c r="CS16" s="59" cm="1">
        <f t="array" aca="1" ref="CS16" ca="1">IF(ISNUMBER(CS$4),IF(CS$4&lt;TODAY(),CS11,IF(CS$4=TODAY(),_xlfn.XLOOKUP(1,($F$4:$NZ$4&lt;=TODAY())*ISNUMBER($F$11:$NZ$11),$F$11:$NZ$11,"",0,-1),IF(ISNUMBER(CR16),MAX(0,CR16+N(CS14)-IF(OR(WEEKDAY(CS$4,2)&gt;5,COUNTIF(休日一覧!$A:$A,CS$4)&gt;0),0,N($E$11))),""))),"")</f>
        <v>0</v>
      </c>
      <c r="CT16" s="59" cm="1">
        <f t="array" aca="1" ref="CT16" ca="1">IF(ISNUMBER(CT$4),IF(CT$4&lt;TODAY(),CT11,IF(CT$4=TODAY(),_xlfn.XLOOKUP(1,($F$4:$NZ$4&lt;=TODAY())*ISNUMBER($F$11:$NZ$11),$F$11:$NZ$11,"",0,-1),IF(ISNUMBER(CS16),MAX(0,CS16+N(CT14)-IF(OR(WEEKDAY(CT$4,2)&gt;5,COUNTIF(休日一覧!$A:$A,CT$4)&gt;0),0,N($E$11))),""))),"")</f>
        <v>0</v>
      </c>
      <c r="CU16" s="59" cm="1">
        <f t="array" aca="1" ref="CU16" ca="1">IF(ISNUMBER(CU$4),IF(CU$4&lt;TODAY(),CU11,IF(CU$4=TODAY(),_xlfn.XLOOKUP(1,($F$4:$NZ$4&lt;=TODAY())*ISNUMBER($F$11:$NZ$11),$F$11:$NZ$11,"",0,-1),IF(ISNUMBER(CT16),MAX(0,CT16+N(CU14)-IF(OR(WEEKDAY(CU$4,2)&gt;5,COUNTIF(休日一覧!$A:$A,CU$4)&gt;0),0,N($E$11))),""))),"")</f>
        <v>10</v>
      </c>
      <c r="CV16" s="59" cm="1">
        <f t="array" aca="1" ref="CV16" ca="1">IF(ISNUMBER(CV$4),IF(CV$4&lt;TODAY(),CV11,IF(CV$4=TODAY(),_xlfn.XLOOKUP(1,($F$4:$NZ$4&lt;=TODAY())*ISNUMBER($F$11:$NZ$11),$F$11:$NZ$11,"",0,-1),IF(ISNUMBER(CU16),MAX(0,CU16+N(CV14)-IF(OR(WEEKDAY(CV$4,2)&gt;5,COUNTIF(休日一覧!$A:$A,CV$4)&gt;0),0,N($E$11))),""))),"")</f>
        <v>10</v>
      </c>
      <c r="CW16" s="59" cm="1">
        <f t="array" aca="1" ref="CW16" ca="1">IF(ISNUMBER(CW$4),IF(CW$4&lt;TODAY(),CW11,IF(CW$4=TODAY(),_xlfn.XLOOKUP(1,($F$4:$NZ$4&lt;=TODAY())*ISNUMBER($F$11:$NZ$11),$F$11:$NZ$11,"",0,-1),IF(ISNUMBER(CV16),MAX(0,CV16+N(CW14)-IF(OR(WEEKDAY(CW$4,2)&gt;5,COUNTIF(休日一覧!$A:$A,CW$4)&gt;0),0,N($E$11))),""))),"")</f>
        <v>0</v>
      </c>
      <c r="CX16" s="59" cm="1">
        <f t="array" aca="1" ref="CX16" ca="1">IF(ISNUMBER(CX$4),IF(CX$4&lt;TODAY(),CX11,IF(CX$4=TODAY(),_xlfn.XLOOKUP(1,($F$4:$NZ$4&lt;=TODAY())*ISNUMBER($F$11:$NZ$11),$F$11:$NZ$11,"",0,-1),IF(ISNUMBER(CW16),MAX(0,CW16+N(CX14)-IF(OR(WEEKDAY(CX$4,2)&gt;5,COUNTIF(休日一覧!$A:$A,CX$4)&gt;0),0,N($E$11))),""))),"")</f>
        <v>0</v>
      </c>
      <c r="CY16" s="59" cm="1">
        <f t="array" aca="1" ref="CY16" ca="1">IF(ISNUMBER(CY$4),IF(CY$4&lt;TODAY(),CY11,IF(CY$4=TODAY(),_xlfn.XLOOKUP(1,($F$4:$NZ$4&lt;=TODAY())*ISNUMBER($F$11:$NZ$11),$F$11:$NZ$11,"",0,-1),IF(ISNUMBER(CX16),MAX(0,CX16+N(CY14)-IF(OR(WEEKDAY(CY$4,2)&gt;5,COUNTIF(休日一覧!$A:$A,CY$4)&gt;0),0,N($E$11))),""))),"")</f>
        <v>0</v>
      </c>
      <c r="CZ16" s="59" cm="1">
        <f t="array" aca="1" ref="CZ16" ca="1">IF(ISNUMBER(CZ$4),IF(CZ$4&lt;TODAY(),CZ11,IF(CZ$4=TODAY(),_xlfn.XLOOKUP(1,($F$4:$NZ$4&lt;=TODAY())*ISNUMBER($F$11:$NZ$11),$F$11:$NZ$11,"",0,-1),IF(ISNUMBER(CY16),MAX(0,CY16+N(CZ14)-IF(OR(WEEKDAY(CZ$4,2)&gt;5,COUNTIF(休日一覧!$A:$A,CZ$4)&gt;0),0,N($E$11))),""))),"")</f>
        <v>0</v>
      </c>
      <c r="DA16" s="59" cm="1">
        <f t="array" aca="1" ref="DA16" ca="1">IF(ISNUMBER(DA$4),IF(DA$4&lt;TODAY(),DA11,IF(DA$4=TODAY(),_xlfn.XLOOKUP(1,($F$4:$NZ$4&lt;=TODAY())*ISNUMBER($F$11:$NZ$11),$F$11:$NZ$11,"",0,-1),IF(ISNUMBER(CZ16),MAX(0,CZ16+N(DA14)-IF(OR(WEEKDAY(DA$4,2)&gt;5,COUNTIF(休日一覧!$A:$A,DA$4)&gt;0),0,N($E$11))),""))),"")</f>
        <v>0</v>
      </c>
      <c r="DB16" s="59" cm="1">
        <f t="array" aca="1" ref="DB16" ca="1">IF(ISNUMBER(DB$4),IF(DB$4&lt;TODAY(),DB11,IF(DB$4=TODAY(),_xlfn.XLOOKUP(1,($F$4:$NZ$4&lt;=TODAY())*ISNUMBER($F$11:$NZ$11),$F$11:$NZ$11,"",0,-1),IF(ISNUMBER(DA16),MAX(0,DA16+N(DB14)-IF(OR(WEEKDAY(DB$4,2)&gt;5,COUNTIF(休日一覧!$A:$A,DB$4)&gt;0),0,N($E$11))),""))),"")</f>
        <v>10</v>
      </c>
      <c r="DC16" s="59" cm="1">
        <f t="array" aca="1" ref="DC16" ca="1">IF(ISNUMBER(DC$4),IF(DC$4&lt;TODAY(),DC11,IF(DC$4=TODAY(),_xlfn.XLOOKUP(1,($F$4:$NZ$4&lt;=TODAY())*ISNUMBER($F$11:$NZ$11),$F$11:$NZ$11,"",0,-1),IF(ISNUMBER(DB16),MAX(0,DB16+N(DC14)-IF(OR(WEEKDAY(DC$4,2)&gt;5,COUNTIF(休日一覧!$A:$A,DC$4)&gt;0),0,N($E$11))),""))),"")</f>
        <v>10</v>
      </c>
      <c r="DD16" s="59" cm="1">
        <f t="array" aca="1" ref="DD16" ca="1">IF(ISNUMBER(DD$4),IF(DD$4&lt;TODAY(),DD11,IF(DD$4=TODAY(),_xlfn.XLOOKUP(1,($F$4:$NZ$4&lt;=TODAY())*ISNUMBER($F$11:$NZ$11),$F$11:$NZ$11,"",0,-1),IF(ISNUMBER(DC16),MAX(0,DC16+N(DD14)-IF(OR(WEEKDAY(DD$4,2)&gt;5,COUNTIF(休日一覧!$A:$A,DD$4)&gt;0),0,N($E$11))),""))),"")</f>
        <v>10</v>
      </c>
      <c r="DE16" s="59" cm="1">
        <f t="array" aca="1" ref="DE16" ca="1">IF(ISNUMBER(DE$4),IF(DE$4&lt;TODAY(),DE11,IF(DE$4=TODAY(),_xlfn.XLOOKUP(1,($F$4:$NZ$4&lt;=TODAY())*ISNUMBER($F$11:$NZ$11),$F$11:$NZ$11,"",0,-1),IF(ISNUMBER(DD16),MAX(0,DD16+N(DE14)-IF(OR(WEEKDAY(DE$4,2)&gt;5,COUNTIF(休日一覧!$A:$A,DE$4)&gt;0),0,N($E$11))),""))),"")</f>
        <v>0</v>
      </c>
      <c r="DF16" s="59" cm="1">
        <f t="array" aca="1" ref="DF16" ca="1">IF(ISNUMBER(DF$4),IF(DF$4&lt;TODAY(),DF11,IF(DF$4=TODAY(),_xlfn.XLOOKUP(1,($F$4:$NZ$4&lt;=TODAY())*ISNUMBER($F$11:$NZ$11),$F$11:$NZ$11,"",0,-1),IF(ISNUMBER(DE16),MAX(0,DE16+N(DF14)-IF(OR(WEEKDAY(DF$4,2)&gt;5,COUNTIF(休日一覧!$A:$A,DF$4)&gt;0),0,N($E$11))),""))),"")</f>
        <v>0</v>
      </c>
      <c r="DG16" s="59" cm="1">
        <f t="array" aca="1" ref="DG16" ca="1">IF(ISNUMBER(DG$4),IF(DG$4&lt;TODAY(),DG11,IF(DG$4=TODAY(),_xlfn.XLOOKUP(1,($F$4:$NZ$4&lt;=TODAY())*ISNUMBER($F$11:$NZ$11),$F$11:$NZ$11,"",0,-1),IF(ISNUMBER(DF16),MAX(0,DF16+N(DG14)-IF(OR(WEEKDAY(DG$4,2)&gt;5,COUNTIF(休日一覧!$A:$A,DG$4)&gt;0),0,N($E$11))),""))),"")</f>
        <v>0</v>
      </c>
      <c r="DH16" s="59" cm="1">
        <f t="array" aca="1" ref="DH16" ca="1">IF(ISNUMBER(DH$4),IF(DH$4&lt;TODAY(),DH11,IF(DH$4=TODAY(),_xlfn.XLOOKUP(1,($F$4:$NZ$4&lt;=TODAY())*ISNUMBER($F$11:$NZ$11),$F$11:$NZ$11,"",0,-1),IF(ISNUMBER(DG16),MAX(0,DG16+N(DH14)-IF(OR(WEEKDAY(DH$4,2)&gt;5,COUNTIF(休日一覧!$A:$A,DH$4)&gt;0),0,N($E$11))),""))),"")</f>
        <v>0</v>
      </c>
      <c r="DI16" s="59" cm="1">
        <f t="array" aca="1" ref="DI16" ca="1">IF(ISNUMBER(DI$4),IF(DI$4&lt;TODAY(),DI11,IF(DI$4=TODAY(),_xlfn.XLOOKUP(1,($F$4:$NZ$4&lt;=TODAY())*ISNUMBER($F$11:$NZ$11),$F$11:$NZ$11,"",0,-1),IF(ISNUMBER(DH16),MAX(0,DH16+N(DI14)-IF(OR(WEEKDAY(DI$4,2)&gt;5,COUNTIF(休日一覧!$A:$A,DI$4)&gt;0),0,N($E$11))),""))),"")</f>
        <v>10</v>
      </c>
      <c r="DJ16" s="59" cm="1">
        <f t="array" aca="1" ref="DJ16" ca="1">IF(ISNUMBER(DJ$4),IF(DJ$4&lt;TODAY(),DJ11,IF(DJ$4=TODAY(),_xlfn.XLOOKUP(1,($F$4:$NZ$4&lt;=TODAY())*ISNUMBER($F$11:$NZ$11),$F$11:$NZ$11,"",0,-1),IF(ISNUMBER(DI16),MAX(0,DI16+N(DJ14)-IF(OR(WEEKDAY(DJ$4,2)&gt;5,COUNTIF(休日一覧!$A:$A,DJ$4)&gt;0),0,N($E$11))),""))),"")</f>
        <v>10</v>
      </c>
      <c r="DK16" s="59" cm="1">
        <f t="array" aca="1" ref="DK16" ca="1">IF(ISNUMBER(DK$4),IF(DK$4&lt;TODAY(),DK11,IF(DK$4=TODAY(),_xlfn.XLOOKUP(1,($F$4:$NZ$4&lt;=TODAY())*ISNUMBER($F$11:$NZ$11),$F$11:$NZ$11,"",0,-1),IF(ISNUMBER(DJ16),MAX(0,DJ16+N(DK14)-IF(OR(WEEKDAY(DK$4,2)&gt;5,COUNTIF(休日一覧!$A:$A,DK$4)&gt;0),0,N($E$11))),""))),"")</f>
        <v>0</v>
      </c>
      <c r="DL16" s="59" cm="1">
        <f t="array" aca="1" ref="DL16" ca="1">IF(ISNUMBER(DL$4),IF(DL$4&lt;TODAY(),DL11,IF(DL$4=TODAY(),_xlfn.XLOOKUP(1,($F$4:$NZ$4&lt;=TODAY())*ISNUMBER($F$11:$NZ$11),$F$11:$NZ$11,"",0,-1),IF(ISNUMBER(DK16),MAX(0,DK16+N(DL14)-IF(OR(WEEKDAY(DL$4,2)&gt;5,COUNTIF(休日一覧!$A:$A,DL$4)&gt;0),0,N($E$11))),""))),"")</f>
        <v>0</v>
      </c>
      <c r="DM16" s="59" cm="1">
        <f t="array" aca="1" ref="DM16" ca="1">IF(ISNUMBER(DM$4),IF(DM$4&lt;TODAY(),DM11,IF(DM$4=TODAY(),_xlfn.XLOOKUP(1,($F$4:$NZ$4&lt;=TODAY())*ISNUMBER($F$11:$NZ$11),$F$11:$NZ$11,"",0,-1),IF(ISNUMBER(DL16),MAX(0,DL16+N(DM14)-IF(OR(WEEKDAY(DM$4,2)&gt;5,COUNTIF(休日一覧!$A:$A,DM$4)&gt;0),0,N($E$11))),""))),"")</f>
        <v>0</v>
      </c>
      <c r="DN16" s="59" cm="1">
        <f t="array" aca="1" ref="DN16" ca="1">IF(ISNUMBER(DN$4),IF(DN$4&lt;TODAY(),DN11,IF(DN$4=TODAY(),_xlfn.XLOOKUP(1,($F$4:$NZ$4&lt;=TODAY())*ISNUMBER($F$11:$NZ$11),$F$11:$NZ$11,"",0,-1),IF(ISNUMBER(DM16),MAX(0,DM16+N(DN14)-IF(OR(WEEKDAY(DN$4,2)&gt;5,COUNTIF(休日一覧!$A:$A,DN$4)&gt;0),0,N($E$11))),""))),"")</f>
        <v>0</v>
      </c>
      <c r="DO16" s="59" cm="1">
        <f t="array" aca="1" ref="DO16" ca="1">IF(ISNUMBER(DO$4),IF(DO$4&lt;TODAY(),DO11,IF(DO$4=TODAY(),_xlfn.XLOOKUP(1,($F$4:$NZ$4&lt;=TODAY())*ISNUMBER($F$11:$NZ$11),$F$11:$NZ$11,"",0,-1),IF(ISNUMBER(DN16),MAX(0,DN16+N(DO14)-IF(OR(WEEKDAY(DO$4,2)&gt;5,COUNTIF(休日一覧!$A:$A,DO$4)&gt;0),0,N($E$11))),""))),"")</f>
        <v>0</v>
      </c>
      <c r="DP16" s="59" cm="1">
        <f t="array" aca="1" ref="DP16" ca="1">IF(ISNUMBER(DP$4),IF(DP$4&lt;TODAY(),DP11,IF(DP$4=TODAY(),_xlfn.XLOOKUP(1,($F$4:$NZ$4&lt;=TODAY())*ISNUMBER($F$11:$NZ$11),$F$11:$NZ$11,"",0,-1),IF(ISNUMBER(DO16),MAX(0,DO16+N(DP14)-IF(OR(WEEKDAY(DP$4,2)&gt;5,COUNTIF(休日一覧!$A:$A,DP$4)&gt;0),0,N($E$11))),""))),"")</f>
        <v>10</v>
      </c>
      <c r="DQ16" s="59" cm="1">
        <f t="array" aca="1" ref="DQ16" ca="1">IF(ISNUMBER(DQ$4),IF(DQ$4&lt;TODAY(),DQ11,IF(DQ$4=TODAY(),_xlfn.XLOOKUP(1,($F$4:$NZ$4&lt;=TODAY())*ISNUMBER($F$11:$NZ$11),$F$11:$NZ$11,"",0,-1),IF(ISNUMBER(DP16),MAX(0,DP16+N(DQ14)-IF(OR(WEEKDAY(DQ$4,2)&gt;5,COUNTIF(休日一覧!$A:$A,DQ$4)&gt;0),0,N($E$11))),""))),"")</f>
        <v>10</v>
      </c>
      <c r="DR16" s="59" cm="1">
        <f t="array" aca="1" ref="DR16" ca="1">IF(ISNUMBER(DR$4),IF(DR$4&lt;TODAY(),DR11,IF(DR$4=TODAY(),_xlfn.XLOOKUP(1,($F$4:$NZ$4&lt;=TODAY())*ISNUMBER($F$11:$NZ$11),$F$11:$NZ$11,"",0,-1),IF(ISNUMBER(DQ16),MAX(0,DQ16+N(DR14)-IF(OR(WEEKDAY(DR$4,2)&gt;5,COUNTIF(休日一覧!$A:$A,DR$4)&gt;0),0,N($E$11))),""))),"")</f>
        <v>0</v>
      </c>
      <c r="DS16" s="59" cm="1">
        <f t="array" aca="1" ref="DS16" ca="1">IF(ISNUMBER(DS$4),IF(DS$4&lt;TODAY(),DS11,IF(DS$4=TODAY(),_xlfn.XLOOKUP(1,($F$4:$NZ$4&lt;=TODAY())*ISNUMBER($F$11:$NZ$11),$F$11:$NZ$11,"",0,-1),IF(ISNUMBER(DR16),MAX(0,DR16+N(DS14)-IF(OR(WEEKDAY(DS$4,2)&gt;5,COUNTIF(休日一覧!$A:$A,DS$4)&gt;0),0,N($E$11))),""))),"")</f>
        <v>0</v>
      </c>
      <c r="DT16" s="59" cm="1">
        <f t="array" aca="1" ref="DT16" ca="1">IF(ISNUMBER(DT$4),IF(DT$4&lt;TODAY(),DT11,IF(DT$4=TODAY(),_xlfn.XLOOKUP(1,($F$4:$NZ$4&lt;=TODAY())*ISNUMBER($F$11:$NZ$11),$F$11:$NZ$11,"",0,-1),IF(ISNUMBER(DS16),MAX(0,DS16+N(DT14)-IF(OR(WEEKDAY(DT$4,2)&gt;5,COUNTIF(休日一覧!$A:$A,DT$4)&gt;0),0,N($E$11))),""))),"")</f>
        <v>0</v>
      </c>
      <c r="DU16" s="59" cm="1">
        <f t="array" aca="1" ref="DU16" ca="1">IF(ISNUMBER(DU$4),IF(DU$4&lt;TODAY(),DU11,IF(DU$4=TODAY(),_xlfn.XLOOKUP(1,($F$4:$NZ$4&lt;=TODAY())*ISNUMBER($F$11:$NZ$11),$F$11:$NZ$11,"",0,-1),IF(ISNUMBER(DT16),MAX(0,DT16+N(DU14)-IF(OR(WEEKDAY(DU$4,2)&gt;5,COUNTIF(休日一覧!$A:$A,DU$4)&gt;0),0,N($E$11))),""))),"")</f>
        <v>0</v>
      </c>
      <c r="DV16" s="59" cm="1">
        <f t="array" aca="1" ref="DV16" ca="1">IF(ISNUMBER(DV$4),IF(DV$4&lt;TODAY(),DV11,IF(DV$4=TODAY(),_xlfn.XLOOKUP(1,($F$4:$NZ$4&lt;=TODAY())*ISNUMBER($F$11:$NZ$11),$F$11:$NZ$11,"",0,-1),IF(ISNUMBER(DU16),MAX(0,DU16+N(DV14)-IF(OR(WEEKDAY(DV$4,2)&gt;5,COUNTIF(休日一覧!$A:$A,DV$4)&gt;0),0,N($E$11))),""))),"")</f>
        <v>0</v>
      </c>
      <c r="DW16" s="59" cm="1">
        <f t="array" aca="1" ref="DW16" ca="1">IF(ISNUMBER(DW$4),IF(DW$4&lt;TODAY(),DW11,IF(DW$4=TODAY(),_xlfn.XLOOKUP(1,($F$4:$NZ$4&lt;=TODAY())*ISNUMBER($F$11:$NZ$11),$F$11:$NZ$11,"",0,-1),IF(ISNUMBER(DV16),MAX(0,DV16+N(DW14)-IF(OR(WEEKDAY(DW$4,2)&gt;5,COUNTIF(休日一覧!$A:$A,DW$4)&gt;0),0,N($E$11))),""))),"")</f>
        <v>10</v>
      </c>
      <c r="DX16" s="59" cm="1">
        <f t="array" aca="1" ref="DX16" ca="1">IF(ISNUMBER(DX$4),IF(DX$4&lt;TODAY(),DX11,IF(DX$4=TODAY(),_xlfn.XLOOKUP(1,($F$4:$NZ$4&lt;=TODAY())*ISNUMBER($F$11:$NZ$11),$F$11:$NZ$11,"",0,-1),IF(ISNUMBER(DW16),MAX(0,DW16+N(DX14)-IF(OR(WEEKDAY(DX$4,2)&gt;5,COUNTIF(休日一覧!$A:$A,DX$4)&gt;0),0,N($E$11))),""))),"")</f>
        <v>10</v>
      </c>
      <c r="DY16" s="59" cm="1">
        <f t="array" aca="1" ref="DY16" ca="1">IF(ISNUMBER(DY$4),IF(DY$4&lt;TODAY(),DY11,IF(DY$4=TODAY(),_xlfn.XLOOKUP(1,($F$4:$NZ$4&lt;=TODAY())*ISNUMBER($F$11:$NZ$11),$F$11:$NZ$11,"",0,-1),IF(ISNUMBER(DX16),MAX(0,DX16+N(DY14)-IF(OR(WEEKDAY(DY$4,2)&gt;5,COUNTIF(休日一覧!$A:$A,DY$4)&gt;0),0,N($E$11))),""))),"")</f>
        <v>0</v>
      </c>
      <c r="DZ16" s="59" cm="1">
        <f t="array" aca="1" ref="DZ16" ca="1">IF(ISNUMBER(DZ$4),IF(DZ$4&lt;TODAY(),DZ11,IF(DZ$4=TODAY(),_xlfn.XLOOKUP(1,($F$4:$NZ$4&lt;=TODAY())*ISNUMBER($F$11:$NZ$11),$F$11:$NZ$11,"",0,-1),IF(ISNUMBER(DY16),MAX(0,DY16+N(DZ14)-IF(OR(WEEKDAY(DZ$4,2)&gt;5,COUNTIF(休日一覧!$A:$A,DZ$4)&gt;0),0,N($E$11))),""))),"")</f>
        <v>0</v>
      </c>
      <c r="EA16" s="59" cm="1">
        <f t="array" aca="1" ref="EA16" ca="1">IF(ISNUMBER(EA$4),IF(EA$4&lt;TODAY(),EA11,IF(EA$4=TODAY(),_xlfn.XLOOKUP(1,($F$4:$NZ$4&lt;=TODAY())*ISNUMBER($F$11:$NZ$11),$F$11:$NZ$11,"",0,-1),IF(ISNUMBER(DZ16),MAX(0,DZ16+N(EA14)-IF(OR(WEEKDAY(EA$4,2)&gt;5,COUNTIF(休日一覧!$A:$A,EA$4)&gt;0),0,N($E$11))),""))),"")</f>
        <v>0</v>
      </c>
      <c r="EB16" s="59" cm="1">
        <f t="array" aca="1" ref="EB16" ca="1">IF(ISNUMBER(EB$4),IF(EB$4&lt;TODAY(),EB11,IF(EB$4=TODAY(),_xlfn.XLOOKUP(1,($F$4:$NZ$4&lt;=TODAY())*ISNUMBER($F$11:$NZ$11),$F$11:$NZ$11,"",0,-1),IF(ISNUMBER(EA16),MAX(0,EA16+N(EB14)-IF(OR(WEEKDAY(EB$4,2)&gt;5,COUNTIF(休日一覧!$A:$A,EB$4)&gt;0),0,N($E$11))),""))),"")</f>
        <v>0</v>
      </c>
      <c r="EC16" s="59" cm="1">
        <f t="array" aca="1" ref="EC16" ca="1">IF(ISNUMBER(EC$4),IF(EC$4&lt;TODAY(),EC11,IF(EC$4=TODAY(),_xlfn.XLOOKUP(1,($F$4:$NZ$4&lt;=TODAY())*ISNUMBER($F$11:$NZ$11),$F$11:$NZ$11,"",0,-1),IF(ISNUMBER(EB16),MAX(0,EB16+N(EC14)-IF(OR(WEEKDAY(EC$4,2)&gt;5,COUNTIF(休日一覧!$A:$A,EC$4)&gt;0),0,N($E$11))),""))),"")</f>
        <v>0</v>
      </c>
      <c r="ED16" s="59" cm="1">
        <f t="array" aca="1" ref="ED16" ca="1">IF(ISNUMBER(ED$4),IF(ED$4&lt;TODAY(),ED11,IF(ED$4=TODAY(),_xlfn.XLOOKUP(1,($F$4:$NZ$4&lt;=TODAY())*ISNUMBER($F$11:$NZ$11),$F$11:$NZ$11,"",0,-1),IF(ISNUMBER(EC16),MAX(0,EC16+N(ED14)-IF(OR(WEEKDAY(ED$4,2)&gt;5,COUNTIF(休日一覧!$A:$A,ED$4)&gt;0),0,N($E$11))),""))),"")</f>
        <v>10</v>
      </c>
      <c r="EE16" s="59" cm="1">
        <f t="array" aca="1" ref="EE16" ca="1">IF(ISNUMBER(EE$4),IF(EE$4&lt;TODAY(),EE11,IF(EE$4=TODAY(),_xlfn.XLOOKUP(1,($F$4:$NZ$4&lt;=TODAY())*ISNUMBER($F$11:$NZ$11),$F$11:$NZ$11,"",0,-1),IF(ISNUMBER(ED16),MAX(0,ED16+N(EE14)-IF(OR(WEEKDAY(EE$4,2)&gt;5,COUNTIF(休日一覧!$A:$A,EE$4)&gt;0),0,N($E$11))),""))),"")</f>
        <v>10</v>
      </c>
      <c r="EF16" s="59" cm="1">
        <f t="array" aca="1" ref="EF16" ca="1">IF(ISNUMBER(EF$4),IF(EF$4&lt;TODAY(),EF11,IF(EF$4=TODAY(),_xlfn.XLOOKUP(1,($F$4:$NZ$4&lt;=TODAY())*ISNUMBER($F$11:$NZ$11),$F$11:$NZ$11,"",0,-1),IF(ISNUMBER(EE16),MAX(0,EE16+N(EF14)-IF(OR(WEEKDAY(EF$4,2)&gt;5,COUNTIF(休日一覧!$A:$A,EF$4)&gt;0),0,N($E$11))),""))),"")</f>
        <v>0</v>
      </c>
      <c r="EG16" s="59" cm="1">
        <f t="array" aca="1" ref="EG16" ca="1">IF(ISNUMBER(EG$4),IF(EG$4&lt;TODAY(),EG11,IF(EG$4=TODAY(),_xlfn.XLOOKUP(1,($F$4:$NZ$4&lt;=TODAY())*ISNUMBER($F$11:$NZ$11),$F$11:$NZ$11,"",0,-1),IF(ISNUMBER(EF16),MAX(0,EF16+N(EG14)-IF(OR(WEEKDAY(EG$4,2)&gt;5,COUNTIF(休日一覧!$A:$A,EG$4)&gt;0),0,N($E$11))),""))),"")</f>
        <v>0</v>
      </c>
      <c r="EH16" s="59" cm="1">
        <f t="array" aca="1" ref="EH16" ca="1">IF(ISNUMBER(EH$4),IF(EH$4&lt;TODAY(),EH11,IF(EH$4=TODAY(),_xlfn.XLOOKUP(1,($F$4:$NZ$4&lt;=TODAY())*ISNUMBER($F$11:$NZ$11),$F$11:$NZ$11,"",0,-1),IF(ISNUMBER(EG16),MAX(0,EG16+N(EH14)-IF(OR(WEEKDAY(EH$4,2)&gt;5,COUNTIF(休日一覧!$A:$A,EH$4)&gt;0),0,N($E$11))),""))),"")</f>
        <v>0</v>
      </c>
      <c r="EI16" s="59" cm="1">
        <f t="array" aca="1" ref="EI16" ca="1">IF(ISNUMBER(EI$4),IF(EI$4&lt;TODAY(),EI11,IF(EI$4=TODAY(),_xlfn.XLOOKUP(1,($F$4:$NZ$4&lt;=TODAY())*ISNUMBER($F$11:$NZ$11),$F$11:$NZ$11,"",0,-1),IF(ISNUMBER(EH16),MAX(0,EH16+N(EI14)-IF(OR(WEEKDAY(EI$4,2)&gt;5,COUNTIF(休日一覧!$A:$A,EI$4)&gt;0),0,N($E$11))),""))),"")</f>
        <v>0</v>
      </c>
      <c r="EJ16" s="59" cm="1">
        <f t="array" aca="1" ref="EJ16" ca="1">IF(ISNUMBER(EJ$4),IF(EJ$4&lt;TODAY(),EJ11,IF(EJ$4=TODAY(),_xlfn.XLOOKUP(1,($F$4:$NZ$4&lt;=TODAY())*ISNUMBER($F$11:$NZ$11),$F$11:$NZ$11,"",0,-1),IF(ISNUMBER(EI16),MAX(0,EI16+N(EJ14)-IF(OR(WEEKDAY(EJ$4,2)&gt;5,COUNTIF(休日一覧!$A:$A,EJ$4)&gt;0),0,N($E$11))),""))),"")</f>
        <v>0</v>
      </c>
      <c r="EK16" s="59" cm="1">
        <f t="array" aca="1" ref="EK16" ca="1">IF(ISNUMBER(EK$4),IF(EK$4&lt;TODAY(),EK11,IF(EK$4=TODAY(),_xlfn.XLOOKUP(1,($F$4:$NZ$4&lt;=TODAY())*ISNUMBER($F$11:$NZ$11),$F$11:$NZ$11,"",0,-1),IF(ISNUMBER(EJ16),MAX(0,EJ16+N(EK14)-IF(OR(WEEKDAY(EK$4,2)&gt;5,COUNTIF(休日一覧!$A:$A,EK$4)&gt;0),0,N($E$11))),""))),"")</f>
        <v>10</v>
      </c>
      <c r="EL16" s="59" cm="1">
        <f t="array" aca="1" ref="EL16" ca="1">IF(ISNUMBER(EL$4),IF(EL$4&lt;TODAY(),EL11,IF(EL$4=TODAY(),_xlfn.XLOOKUP(1,($F$4:$NZ$4&lt;=TODAY())*ISNUMBER($F$11:$NZ$11),$F$11:$NZ$11,"",0,-1),IF(ISNUMBER(EK16),MAX(0,EK16+N(EL14)-IF(OR(WEEKDAY(EL$4,2)&gt;5,COUNTIF(休日一覧!$A:$A,EL$4)&gt;0),0,N($E$11))),""))),"")</f>
        <v>10</v>
      </c>
      <c r="EM16" s="59" cm="1">
        <f t="array" aca="1" ref="EM16" ca="1">IF(ISNUMBER(EM$4),IF(EM$4&lt;TODAY(),EM11,IF(EM$4=TODAY(),_xlfn.XLOOKUP(1,($F$4:$NZ$4&lt;=TODAY())*ISNUMBER($F$11:$NZ$11),$F$11:$NZ$11,"",0,-1),IF(ISNUMBER(EL16),MAX(0,EL16+N(EM14)-IF(OR(WEEKDAY(EM$4,2)&gt;5,COUNTIF(休日一覧!$A:$A,EM$4)&gt;0),0,N($E$11))),""))),"")</f>
        <v>0</v>
      </c>
      <c r="EN16" s="59" cm="1">
        <f t="array" aca="1" ref="EN16" ca="1">IF(ISNUMBER(EN$4),IF(EN$4&lt;TODAY(),EN11,IF(EN$4=TODAY(),_xlfn.XLOOKUP(1,($F$4:$NZ$4&lt;=TODAY())*ISNUMBER($F$11:$NZ$11),$F$11:$NZ$11,"",0,-1),IF(ISNUMBER(EM16),MAX(0,EM16+N(EN14)-IF(OR(WEEKDAY(EN$4,2)&gt;5,COUNTIF(休日一覧!$A:$A,EN$4)&gt;0),0,N($E$11))),""))),"")</f>
        <v>0</v>
      </c>
      <c r="EO16" s="59" cm="1">
        <f t="array" aca="1" ref="EO16" ca="1">IF(ISNUMBER(EO$4),IF(EO$4&lt;TODAY(),EO11,IF(EO$4=TODAY(),_xlfn.XLOOKUP(1,($F$4:$NZ$4&lt;=TODAY())*ISNUMBER($F$11:$NZ$11),$F$11:$NZ$11,"",0,-1),IF(ISNUMBER(EN16),MAX(0,EN16+N(EO14)-IF(OR(WEEKDAY(EO$4,2)&gt;5,COUNTIF(休日一覧!$A:$A,EO$4)&gt;0),0,N($E$11))),""))),"")</f>
        <v>0</v>
      </c>
      <c r="EP16" s="59" cm="1">
        <f t="array" aca="1" ref="EP16" ca="1">IF(ISNUMBER(EP$4),IF(EP$4&lt;TODAY(),EP11,IF(EP$4=TODAY(),_xlfn.XLOOKUP(1,($F$4:$NZ$4&lt;=TODAY())*ISNUMBER($F$11:$NZ$11),$F$11:$NZ$11,"",0,-1),IF(ISNUMBER(EO16),MAX(0,EO16+N(EP14)-IF(OR(WEEKDAY(EP$4,2)&gt;5,COUNTIF(休日一覧!$A:$A,EP$4)&gt;0),0,N($E$11))),""))),"")</f>
        <v>0</v>
      </c>
      <c r="EQ16" s="59" cm="1">
        <f t="array" aca="1" ref="EQ16" ca="1">IF(ISNUMBER(EQ$4),IF(EQ$4&lt;TODAY(),EQ11,IF(EQ$4=TODAY(),_xlfn.XLOOKUP(1,($F$4:$NZ$4&lt;=TODAY())*ISNUMBER($F$11:$NZ$11),$F$11:$NZ$11,"",0,-1),IF(ISNUMBER(EP16),MAX(0,EP16+N(EQ14)-IF(OR(WEEKDAY(EQ$4,2)&gt;5,COUNTIF(休日一覧!$A:$A,EQ$4)&gt;0),0,N($E$11))),""))),"")</f>
        <v>0</v>
      </c>
      <c r="ER16" s="59" cm="1">
        <f t="array" aca="1" ref="ER16" ca="1">IF(ISNUMBER(ER$4),IF(ER$4&lt;TODAY(),ER11,IF(ER$4=TODAY(),_xlfn.XLOOKUP(1,($F$4:$NZ$4&lt;=TODAY())*ISNUMBER($F$11:$NZ$11),$F$11:$NZ$11,"",0,-1),IF(ISNUMBER(EQ16),MAX(0,EQ16+N(ER14)-IF(OR(WEEKDAY(ER$4,2)&gt;5,COUNTIF(休日一覧!$A:$A,ER$4)&gt;0),0,N($E$11))),""))),"")</f>
        <v>10</v>
      </c>
      <c r="ES16" s="59" cm="1">
        <f t="array" aca="1" ref="ES16" ca="1">IF(ISNUMBER(ES$4),IF(ES$4&lt;TODAY(),ES11,IF(ES$4=TODAY(),_xlfn.XLOOKUP(1,($F$4:$NZ$4&lt;=TODAY())*ISNUMBER($F$11:$NZ$11),$F$11:$NZ$11,"",0,-1),IF(ISNUMBER(ER16),MAX(0,ER16+N(ES14)-IF(OR(WEEKDAY(ES$4,2)&gt;5,COUNTIF(休日一覧!$A:$A,ES$4)&gt;0),0,N($E$11))),""))),"")</f>
        <v>10</v>
      </c>
      <c r="ET16" s="59" cm="1">
        <f t="array" aca="1" ref="ET16" ca="1">IF(ISNUMBER(ET$4),IF(ET$4&lt;TODAY(),ET11,IF(ET$4=TODAY(),_xlfn.XLOOKUP(1,($F$4:$NZ$4&lt;=TODAY())*ISNUMBER($F$11:$NZ$11),$F$11:$NZ$11,"",0,-1),IF(ISNUMBER(ES16),MAX(0,ES16+N(ET14)-IF(OR(WEEKDAY(ET$4,2)&gt;5,COUNTIF(休日一覧!$A:$A,ET$4)&gt;0),0,N($E$11))),""))),"")</f>
        <v>0</v>
      </c>
      <c r="EU16" s="59" cm="1">
        <f t="array" aca="1" ref="EU16" ca="1">IF(ISNUMBER(EU$4),IF(EU$4&lt;TODAY(),EU11,IF(EU$4=TODAY(),_xlfn.XLOOKUP(1,($F$4:$NZ$4&lt;=TODAY())*ISNUMBER($F$11:$NZ$11),$F$11:$NZ$11,"",0,-1),IF(ISNUMBER(ET16),MAX(0,ET16+N(EU14)-IF(OR(WEEKDAY(EU$4,2)&gt;5,COUNTIF(休日一覧!$A:$A,EU$4)&gt;0),0,N($E$11))),""))),"")</f>
        <v>0</v>
      </c>
      <c r="EV16" s="59" cm="1">
        <f t="array" aca="1" ref="EV16" ca="1">IF(ISNUMBER(EV$4),IF(EV$4&lt;TODAY(),EV11,IF(EV$4=TODAY(),_xlfn.XLOOKUP(1,($F$4:$NZ$4&lt;=TODAY())*ISNUMBER($F$11:$NZ$11),$F$11:$NZ$11,"",0,-1),IF(ISNUMBER(EU16),MAX(0,EU16+N(EV14)-IF(OR(WEEKDAY(EV$4,2)&gt;5,COUNTIF(休日一覧!$A:$A,EV$4)&gt;0),0,N($E$11))),""))),"")</f>
        <v>0</v>
      </c>
      <c r="EW16" s="59" cm="1">
        <f t="array" aca="1" ref="EW16" ca="1">IF(ISNUMBER(EW$4),IF(EW$4&lt;TODAY(),EW11,IF(EW$4=TODAY(),_xlfn.XLOOKUP(1,($F$4:$NZ$4&lt;=TODAY())*ISNUMBER($F$11:$NZ$11),$F$11:$NZ$11,"",0,-1),IF(ISNUMBER(EV16),MAX(0,EV16+N(EW14)-IF(OR(WEEKDAY(EW$4,2)&gt;5,COUNTIF(休日一覧!$A:$A,EW$4)&gt;0),0,N($E$11))),""))),"")</f>
        <v>0</v>
      </c>
      <c r="EX16" s="59" cm="1">
        <f t="array" aca="1" ref="EX16" ca="1">IF(ISNUMBER(EX$4),IF(EX$4&lt;TODAY(),EX11,IF(EX$4=TODAY(),_xlfn.XLOOKUP(1,($F$4:$NZ$4&lt;=TODAY())*ISNUMBER($F$11:$NZ$11),$F$11:$NZ$11,"",0,-1),IF(ISNUMBER(EW16),MAX(0,EW16+N(EX14)-IF(OR(WEEKDAY(EX$4,2)&gt;5,COUNTIF(休日一覧!$A:$A,EX$4)&gt;0),0,N($E$11))),""))),"")</f>
        <v>0</v>
      </c>
      <c r="EY16" s="59" cm="1">
        <f t="array" aca="1" ref="EY16" ca="1">IF(ISNUMBER(EY$4),IF(EY$4&lt;TODAY(),EY11,IF(EY$4=TODAY(),_xlfn.XLOOKUP(1,($F$4:$NZ$4&lt;=TODAY())*ISNUMBER($F$11:$NZ$11),$F$11:$NZ$11,"",0,-1),IF(ISNUMBER(EX16),MAX(0,EX16+N(EY14)-IF(OR(WEEKDAY(EY$4,2)&gt;5,COUNTIF(休日一覧!$A:$A,EY$4)&gt;0),0,N($E$11))),""))),"")</f>
        <v>10</v>
      </c>
      <c r="EZ16" s="59" cm="1">
        <f t="array" aca="1" ref="EZ16" ca="1">IF(ISNUMBER(EZ$4),IF(EZ$4&lt;TODAY(),EZ11,IF(EZ$4=TODAY(),_xlfn.XLOOKUP(1,($F$4:$NZ$4&lt;=TODAY())*ISNUMBER($F$11:$NZ$11),$F$11:$NZ$11,"",0,-1),IF(ISNUMBER(EY16),MAX(0,EY16+N(EZ14)-IF(OR(WEEKDAY(EZ$4,2)&gt;5,COUNTIF(休日一覧!$A:$A,EZ$4)&gt;0),0,N($E$11))),""))),"")</f>
        <v>10</v>
      </c>
      <c r="FA16" s="59" cm="1">
        <f t="array" aca="1" ref="FA16" ca="1">IF(ISNUMBER(FA$4),IF(FA$4&lt;TODAY(),FA11,IF(FA$4=TODAY(),_xlfn.XLOOKUP(1,($F$4:$NZ$4&lt;=TODAY())*ISNUMBER($F$11:$NZ$11),$F$11:$NZ$11,"",0,-1),IF(ISNUMBER(EZ16),MAX(0,EZ16+N(FA14)-IF(OR(WEEKDAY(FA$4,2)&gt;5,COUNTIF(休日一覧!$A:$A,FA$4)&gt;0),0,N($E$11))),""))),"")</f>
        <v>0</v>
      </c>
      <c r="FB16" s="59" cm="1">
        <f t="array" aca="1" ref="FB16" ca="1">IF(ISNUMBER(FB$4),IF(FB$4&lt;TODAY(),FB11,IF(FB$4=TODAY(),_xlfn.XLOOKUP(1,($F$4:$NZ$4&lt;=TODAY())*ISNUMBER($F$11:$NZ$11),$F$11:$NZ$11,"",0,-1),IF(ISNUMBER(FA16),MAX(0,FA16+N(FB14)-IF(OR(WEEKDAY(FB$4,2)&gt;5,COUNTIF(休日一覧!$A:$A,FB$4)&gt;0),0,N($E$11))),""))),"")</f>
        <v>0</v>
      </c>
      <c r="FC16" s="59" cm="1">
        <f t="array" aca="1" ref="FC16" ca="1">IF(ISNUMBER(FC$4),IF(FC$4&lt;TODAY(),FC11,IF(FC$4=TODAY(),_xlfn.XLOOKUP(1,($F$4:$NZ$4&lt;=TODAY())*ISNUMBER($F$11:$NZ$11),$F$11:$NZ$11,"",0,-1),IF(ISNUMBER(FB16),MAX(0,FB16+N(FC14)-IF(OR(WEEKDAY(FC$4,2)&gt;5,COUNTIF(休日一覧!$A:$A,FC$4)&gt;0),0,N($E$11))),""))),"")</f>
        <v>0</v>
      </c>
      <c r="FD16" s="59" cm="1">
        <f t="array" aca="1" ref="FD16" ca="1">IF(ISNUMBER(FD$4),IF(FD$4&lt;TODAY(),FD11,IF(FD$4=TODAY(),_xlfn.XLOOKUP(1,($F$4:$NZ$4&lt;=TODAY())*ISNUMBER($F$11:$NZ$11),$F$11:$NZ$11,"",0,-1),IF(ISNUMBER(FC16),MAX(0,FC16+N(FD14)-IF(OR(WEEKDAY(FD$4,2)&gt;5,COUNTIF(休日一覧!$A:$A,FD$4)&gt;0),0,N($E$11))),""))),"")</f>
        <v>0</v>
      </c>
      <c r="FE16" s="59" cm="1">
        <f t="array" aca="1" ref="FE16" ca="1">IF(ISNUMBER(FE$4),IF(FE$4&lt;TODAY(),FE11,IF(FE$4=TODAY(),_xlfn.XLOOKUP(1,($F$4:$NZ$4&lt;=TODAY())*ISNUMBER($F$11:$NZ$11),$F$11:$NZ$11,"",0,-1),IF(ISNUMBER(FD16),MAX(0,FD16+N(FE14)-IF(OR(WEEKDAY(FE$4,2)&gt;5,COUNTIF(休日一覧!$A:$A,FE$4)&gt;0),0,N($E$11))),""))),"")</f>
        <v>0</v>
      </c>
      <c r="FF16" s="59" cm="1">
        <f t="array" aca="1" ref="FF16" ca="1">IF(ISNUMBER(FF$4),IF(FF$4&lt;TODAY(),FF11,IF(FF$4=TODAY(),_xlfn.XLOOKUP(1,($F$4:$NZ$4&lt;=TODAY())*ISNUMBER($F$11:$NZ$11),$F$11:$NZ$11,"",0,-1),IF(ISNUMBER(FE16),MAX(0,FE16+N(FF14)-IF(OR(WEEKDAY(FF$4,2)&gt;5,COUNTIF(休日一覧!$A:$A,FF$4)&gt;0),0,N($E$11))),""))),"")</f>
        <v>10</v>
      </c>
      <c r="FG16" s="59" cm="1">
        <f t="array" aca="1" ref="FG16" ca="1">IF(ISNUMBER(FG$4),IF(FG$4&lt;TODAY(),FG11,IF(FG$4=TODAY(),_xlfn.XLOOKUP(1,($F$4:$NZ$4&lt;=TODAY())*ISNUMBER($F$11:$NZ$11),$F$11:$NZ$11,"",0,-1),IF(ISNUMBER(FF16),MAX(0,FF16+N(FG14)-IF(OR(WEEKDAY(FG$4,2)&gt;5,COUNTIF(休日一覧!$A:$A,FG$4)&gt;0),0,N($E$11))),""))),"")</f>
        <v>10</v>
      </c>
      <c r="FH16" s="59" cm="1">
        <f t="array" aca="1" ref="FH16" ca="1">IF(ISNUMBER(FH$4),IF(FH$4&lt;TODAY(),FH11,IF(FH$4=TODAY(),_xlfn.XLOOKUP(1,($F$4:$NZ$4&lt;=TODAY())*ISNUMBER($F$11:$NZ$11),$F$11:$NZ$11,"",0,-1),IF(ISNUMBER(FG16),MAX(0,FG16+N(FH14)-IF(OR(WEEKDAY(FH$4,2)&gt;5,COUNTIF(休日一覧!$A:$A,FH$4)&gt;0),0,N($E$11))),""))),"")</f>
        <v>0</v>
      </c>
      <c r="FI16" s="59" cm="1">
        <f t="array" aca="1" ref="FI16" ca="1">IF(ISNUMBER(FI$4),IF(FI$4&lt;TODAY(),FI11,IF(FI$4=TODAY(),_xlfn.XLOOKUP(1,($F$4:$NZ$4&lt;=TODAY())*ISNUMBER($F$11:$NZ$11),$F$11:$NZ$11,"",0,-1),IF(ISNUMBER(FH16),MAX(0,FH16+N(FI14)-IF(OR(WEEKDAY(FI$4,2)&gt;5,COUNTIF(休日一覧!$A:$A,FI$4)&gt;0),0,N($E$11))),""))),"")</f>
        <v>0</v>
      </c>
      <c r="FJ16" s="59" cm="1">
        <f t="array" aca="1" ref="FJ16" ca="1">IF(ISNUMBER(FJ$4),IF(FJ$4&lt;TODAY(),FJ11,IF(FJ$4=TODAY(),_xlfn.XLOOKUP(1,($F$4:$NZ$4&lt;=TODAY())*ISNUMBER($F$11:$NZ$11),$F$11:$NZ$11,"",0,-1),IF(ISNUMBER(FI16),MAX(0,FI16+N(FJ14)-IF(OR(WEEKDAY(FJ$4,2)&gt;5,COUNTIF(休日一覧!$A:$A,FJ$4)&gt;0),0,N($E$11))),""))),"")</f>
        <v>0</v>
      </c>
      <c r="FK16" s="59" cm="1">
        <f t="array" aca="1" ref="FK16" ca="1">IF(ISNUMBER(FK$4),IF(FK$4&lt;TODAY(),FK11,IF(FK$4=TODAY(),_xlfn.XLOOKUP(1,($F$4:$NZ$4&lt;=TODAY())*ISNUMBER($F$11:$NZ$11),$F$11:$NZ$11,"",0,-1),IF(ISNUMBER(FJ16),MAX(0,FJ16+N(FK14)-IF(OR(WEEKDAY(FK$4,2)&gt;5,COUNTIF(休日一覧!$A:$A,FK$4)&gt;0),0,N($E$11))),""))),"")</f>
        <v>0</v>
      </c>
      <c r="FL16" s="59" cm="1">
        <f t="array" aca="1" ref="FL16" ca="1">IF(ISNUMBER(FL$4),IF(FL$4&lt;TODAY(),FL11,IF(FL$4=TODAY(),_xlfn.XLOOKUP(1,($F$4:$NZ$4&lt;=TODAY())*ISNUMBER($F$11:$NZ$11),$F$11:$NZ$11,"",0,-1),IF(ISNUMBER(FK16),MAX(0,FK16+N(FL14)-IF(OR(WEEKDAY(FL$4,2)&gt;5,COUNTIF(休日一覧!$A:$A,FL$4)&gt;0),0,N($E$11))),""))),"")</f>
        <v>0</v>
      </c>
      <c r="FM16" s="59" cm="1">
        <f t="array" aca="1" ref="FM16" ca="1">IF(ISNUMBER(FM$4),IF(FM$4&lt;TODAY(),FM11,IF(FM$4=TODAY(),_xlfn.XLOOKUP(1,($F$4:$NZ$4&lt;=TODAY())*ISNUMBER($F$11:$NZ$11),$F$11:$NZ$11,"",0,-1),IF(ISNUMBER(FL16),MAX(0,FL16+N(FM14)-IF(OR(WEEKDAY(FM$4,2)&gt;5,COUNTIF(休日一覧!$A:$A,FM$4)&gt;0),0,N($E$11))),""))),"")</f>
        <v>10</v>
      </c>
      <c r="FN16" s="59" cm="1">
        <f t="array" aca="1" ref="FN16" ca="1">IF(ISNUMBER(FN$4),IF(FN$4&lt;TODAY(),FN11,IF(FN$4=TODAY(),_xlfn.XLOOKUP(1,($F$4:$NZ$4&lt;=TODAY())*ISNUMBER($F$11:$NZ$11),$F$11:$NZ$11,"",0,-1),IF(ISNUMBER(FM16),MAX(0,FM16+N(FN14)-IF(OR(WEEKDAY(FN$4,2)&gt;5,COUNTIF(休日一覧!$A:$A,FN$4)&gt;0),0,N($E$11))),""))),"")</f>
        <v>10</v>
      </c>
      <c r="FO16" s="59" cm="1">
        <f t="array" aca="1" ref="FO16" ca="1">IF(ISNUMBER(FO$4),IF(FO$4&lt;TODAY(),FO11,IF(FO$4=TODAY(),_xlfn.XLOOKUP(1,($F$4:$NZ$4&lt;=TODAY())*ISNUMBER($F$11:$NZ$11),$F$11:$NZ$11,"",0,-1),IF(ISNUMBER(FN16),MAX(0,FN16+N(FO14)-IF(OR(WEEKDAY(FO$4,2)&gt;5,COUNTIF(休日一覧!$A:$A,FO$4)&gt;0),0,N($E$11))),""))),"")</f>
        <v>0</v>
      </c>
      <c r="FP16" s="59" cm="1">
        <f t="array" aca="1" ref="FP16" ca="1">IF(ISNUMBER(FP$4),IF(FP$4&lt;TODAY(),FP11,IF(FP$4=TODAY(),_xlfn.XLOOKUP(1,($F$4:$NZ$4&lt;=TODAY())*ISNUMBER($F$11:$NZ$11),$F$11:$NZ$11,"",0,-1),IF(ISNUMBER(FO16),MAX(0,FO16+N(FP14)-IF(OR(WEEKDAY(FP$4,2)&gt;5,COUNTIF(休日一覧!$A:$A,FP$4)&gt;0),0,N($E$11))),""))),"")</f>
        <v>0</v>
      </c>
      <c r="FQ16" s="59" cm="1">
        <f t="array" aca="1" ref="FQ16" ca="1">IF(ISNUMBER(FQ$4),IF(FQ$4&lt;TODAY(),FQ11,IF(FQ$4=TODAY(),_xlfn.XLOOKUP(1,($F$4:$NZ$4&lt;=TODAY())*ISNUMBER($F$11:$NZ$11),$F$11:$NZ$11,"",0,-1),IF(ISNUMBER(FP16),MAX(0,FP16+N(FQ14)-IF(OR(WEEKDAY(FQ$4,2)&gt;5,COUNTIF(休日一覧!$A:$A,FQ$4)&gt;0),0,N($E$11))),""))),"")</f>
        <v>0</v>
      </c>
      <c r="FR16" s="59" cm="1">
        <f t="array" aca="1" ref="FR16" ca="1">IF(ISNUMBER(FR$4),IF(FR$4&lt;TODAY(),FR11,IF(FR$4=TODAY(),_xlfn.XLOOKUP(1,($F$4:$NZ$4&lt;=TODAY())*ISNUMBER($F$11:$NZ$11),$F$11:$NZ$11,"",0,-1),IF(ISNUMBER(FQ16),MAX(0,FQ16+N(FR14)-IF(OR(WEEKDAY(FR$4,2)&gt;5,COUNTIF(休日一覧!$A:$A,FR$4)&gt;0),0,N($E$11))),""))),"")</f>
        <v>0</v>
      </c>
      <c r="FS16" s="59" cm="1">
        <f t="array" aca="1" ref="FS16" ca="1">IF(ISNUMBER(FS$4),IF(FS$4&lt;TODAY(),FS11,IF(FS$4=TODAY(),_xlfn.XLOOKUP(1,($F$4:$NZ$4&lt;=TODAY())*ISNUMBER($F$11:$NZ$11),$F$11:$NZ$11,"",0,-1),IF(ISNUMBER(FR16),MAX(0,FR16+N(FS14)-IF(OR(WEEKDAY(FS$4,2)&gt;5,COUNTIF(休日一覧!$A:$A,FS$4)&gt;0),0,N($E$11))),""))),"")</f>
        <v>0</v>
      </c>
      <c r="FT16" s="59" cm="1">
        <f t="array" aca="1" ref="FT16" ca="1">IF(ISNUMBER(FT$4),IF(FT$4&lt;TODAY(),FT11,IF(FT$4=TODAY(),_xlfn.XLOOKUP(1,($F$4:$NZ$4&lt;=TODAY())*ISNUMBER($F$11:$NZ$11),$F$11:$NZ$11,"",0,-1),IF(ISNUMBER(FS16),MAX(0,FS16+N(FT14)-IF(OR(WEEKDAY(FT$4,2)&gt;5,COUNTIF(休日一覧!$A:$A,FT$4)&gt;0),0,N($E$11))),""))),"")</f>
        <v>0</v>
      </c>
      <c r="FU16" s="59" cm="1">
        <f t="array" aca="1" ref="FU16" ca="1">IF(ISNUMBER(FU$4),IF(FU$4&lt;TODAY(),FU11,IF(FU$4=TODAY(),_xlfn.XLOOKUP(1,($F$4:$NZ$4&lt;=TODAY())*ISNUMBER($F$11:$NZ$11),$F$11:$NZ$11,"",0,-1),IF(ISNUMBER(FT16),MAX(0,FT16+N(FU14)-IF(OR(WEEKDAY(FU$4,2)&gt;5,COUNTIF(休日一覧!$A:$A,FU$4)&gt;0),0,N($E$11))),""))),"")</f>
        <v>0</v>
      </c>
      <c r="FV16" s="59" cm="1">
        <f t="array" aca="1" ref="FV16" ca="1">IF(ISNUMBER(FV$4),IF(FV$4&lt;TODAY(),FV11,IF(FV$4=TODAY(),_xlfn.XLOOKUP(1,($F$4:$NZ$4&lt;=TODAY())*ISNUMBER($F$11:$NZ$11),$F$11:$NZ$11,"",0,-1),IF(ISNUMBER(FU16),MAX(0,FU16+N(FV14)-IF(OR(WEEKDAY(FV$4,2)&gt;5,COUNTIF(休日一覧!$A:$A,FV$4)&gt;0),0,N($E$11))),""))),"")</f>
        <v>0</v>
      </c>
      <c r="FW16" s="59" cm="1">
        <f t="array" aca="1" ref="FW16" ca="1">IF(ISNUMBER(FW$4),IF(FW$4&lt;TODAY(),FW11,IF(FW$4=TODAY(),_xlfn.XLOOKUP(1,($F$4:$NZ$4&lt;=TODAY())*ISNUMBER($F$11:$NZ$11),$F$11:$NZ$11,"",0,-1),IF(ISNUMBER(FV16),MAX(0,FV16+N(FW14)-IF(OR(WEEKDAY(FW$4,2)&gt;5,COUNTIF(休日一覧!$A:$A,FW$4)&gt;0),0,N($E$11))),""))),"")</f>
        <v>0</v>
      </c>
      <c r="FX16" s="59" cm="1">
        <f t="array" aca="1" ref="FX16" ca="1">IF(ISNUMBER(FX$4),IF(FX$4&lt;TODAY(),FX11,IF(FX$4=TODAY(),_xlfn.XLOOKUP(1,($F$4:$NZ$4&lt;=TODAY())*ISNUMBER($F$11:$NZ$11),$F$11:$NZ$11,"",0,-1),IF(ISNUMBER(FW16),MAX(0,FW16+N(FX14)-IF(OR(WEEKDAY(FX$4,2)&gt;5,COUNTIF(休日一覧!$A:$A,FX$4)&gt;0),0,N($E$11))),""))),"")</f>
        <v>0</v>
      </c>
      <c r="FY16" s="59" cm="1">
        <f t="array" aca="1" ref="FY16" ca="1">IF(ISNUMBER(FY$4),IF(FY$4&lt;TODAY(),FY11,IF(FY$4=TODAY(),_xlfn.XLOOKUP(1,($F$4:$NZ$4&lt;=TODAY())*ISNUMBER($F$11:$NZ$11),$F$11:$NZ$11,"",0,-1),IF(ISNUMBER(FX16),MAX(0,FX16+N(FY14)-IF(OR(WEEKDAY(FY$4,2)&gt;5,COUNTIF(休日一覧!$A:$A,FY$4)&gt;0),0,N($E$11))),""))),"")</f>
        <v>0</v>
      </c>
      <c r="FZ16" s="59" cm="1">
        <f t="array" aca="1" ref="FZ16" ca="1">IF(ISNUMBER(FZ$4),IF(FZ$4&lt;TODAY(),FZ11,IF(FZ$4=TODAY(),_xlfn.XLOOKUP(1,($F$4:$NZ$4&lt;=TODAY())*ISNUMBER($F$11:$NZ$11),$F$11:$NZ$11,"",0,-1),IF(ISNUMBER(FY16),MAX(0,FY16+N(FZ14)-IF(OR(WEEKDAY(FZ$4,2)&gt;5,COUNTIF(休日一覧!$A:$A,FZ$4)&gt;0),0,N($E$11))),""))),"")</f>
        <v>0</v>
      </c>
      <c r="GA16" s="59" cm="1">
        <f t="array" aca="1" ref="GA16" ca="1">IF(ISNUMBER(GA$4),IF(GA$4&lt;TODAY(),GA11,IF(GA$4=TODAY(),_xlfn.XLOOKUP(1,($F$4:$NZ$4&lt;=TODAY())*ISNUMBER($F$11:$NZ$11),$F$11:$NZ$11,"",0,-1),IF(ISNUMBER(FZ16),MAX(0,FZ16+N(GA14)-IF(OR(WEEKDAY(GA$4,2)&gt;5,COUNTIF(休日一覧!$A:$A,GA$4)&gt;0),0,N($E$11))),""))),"")</f>
        <v>10</v>
      </c>
      <c r="GB16" s="59" cm="1">
        <f t="array" aca="1" ref="GB16" ca="1">IF(ISNUMBER(GB$4),IF(GB$4&lt;TODAY(),GB11,IF(GB$4=TODAY(),_xlfn.XLOOKUP(1,($F$4:$NZ$4&lt;=TODAY())*ISNUMBER($F$11:$NZ$11),$F$11:$NZ$11,"",0,-1),IF(ISNUMBER(GA16),MAX(0,GA16+N(GB14)-IF(OR(WEEKDAY(GB$4,2)&gt;5,COUNTIF(休日一覧!$A:$A,GB$4)&gt;0),0,N($E$11))),""))),"")</f>
        <v>10</v>
      </c>
      <c r="GC16" s="59" cm="1">
        <f t="array" aca="1" ref="GC16" ca="1">IF(ISNUMBER(GC$4),IF(GC$4&lt;TODAY(),GC11,IF(GC$4=TODAY(),_xlfn.XLOOKUP(1,($F$4:$NZ$4&lt;=TODAY())*ISNUMBER($F$11:$NZ$11),$F$11:$NZ$11,"",0,-1),IF(ISNUMBER(GB16),MAX(0,GB16+N(GC14)-IF(OR(WEEKDAY(GC$4,2)&gt;5,COUNTIF(休日一覧!$A:$A,GC$4)&gt;0),0,N($E$11))),""))),"")</f>
        <v>0</v>
      </c>
      <c r="GD16" s="59" cm="1">
        <f t="array" aca="1" ref="GD16" ca="1">IF(ISNUMBER(GD$4),IF(GD$4&lt;TODAY(),GD11,IF(GD$4=TODAY(),_xlfn.XLOOKUP(1,($F$4:$NZ$4&lt;=TODAY())*ISNUMBER($F$11:$NZ$11),$F$11:$NZ$11,"",0,-1),IF(ISNUMBER(GC16),MAX(0,GC16+N(GD14)-IF(OR(WEEKDAY(GD$4,2)&gt;5,COUNTIF(休日一覧!$A:$A,GD$4)&gt;0),0,N($E$11))),""))),"")</f>
        <v>0</v>
      </c>
      <c r="GE16" s="59" cm="1">
        <f t="array" aca="1" ref="GE16" ca="1">IF(ISNUMBER(GE$4),IF(GE$4&lt;TODAY(),GE11,IF(GE$4=TODAY(),_xlfn.XLOOKUP(1,($F$4:$NZ$4&lt;=TODAY())*ISNUMBER($F$11:$NZ$11),$F$11:$NZ$11,"",0,-1),IF(ISNUMBER(GD16),MAX(0,GD16+N(GE14)-IF(OR(WEEKDAY(GE$4,2)&gt;5,COUNTIF(休日一覧!$A:$A,GE$4)&gt;0),0,N($E$11))),""))),"")</f>
        <v>0</v>
      </c>
      <c r="GF16" s="59" t="str" cm="1">
        <f t="array" aca="1" ref="GF16" ca="1">IF(ISNUMBER(GF$4),IF(GF$4&lt;TODAY(),GF11,IF(GF$4=TODAY(),_xlfn.XLOOKUP(1,($F$4:$NZ$4&lt;=TODAY())*ISNUMBER($F$11:$NZ$11),$F$11:$NZ$11,"",0,-1),IF(ISNUMBER(GE16),MAX(0,GE16+N(GF14)-IF(OR(WEEKDAY(GF$4,2)&gt;5,COUNTIF(休日一覧!$A:$A,GF$4)&gt;0),0,N($E$11))),""))),"")</f>
        <v/>
      </c>
      <c r="GG16" s="59" t="str" cm="1">
        <f t="array" aca="1" ref="GG16" ca="1">IF(ISNUMBER(GG$4),IF(GG$4&lt;TODAY(),GG11,IF(GG$4=TODAY(),_xlfn.XLOOKUP(1,($F$4:$NZ$4&lt;=TODAY())*ISNUMBER($F$11:$NZ$11),$F$11:$NZ$11,"",0,-1),IF(ISNUMBER(GF16),MAX(0,GF16+N(GG14)-IF(OR(WEEKDAY(GG$4,2)&gt;5,COUNTIF(休日一覧!$A:$A,GG$4)&gt;0),0,N($E$11))),""))),"")</f>
        <v/>
      </c>
      <c r="GH16" s="59" t="str" cm="1">
        <f t="array" aca="1" ref="GH16" ca="1">IF(ISNUMBER(GH$4),IF(GH$4&lt;TODAY(),GH11,IF(GH$4=TODAY(),_xlfn.XLOOKUP(1,($F$4:$NZ$4&lt;=TODAY())*ISNUMBER($F$11:$NZ$11),$F$11:$NZ$11,"",0,-1),IF(ISNUMBER(GG16),MAX(0,GG16+N(GH14)-IF(OR(WEEKDAY(GH$4,2)&gt;5,COUNTIF(休日一覧!$A:$A,GH$4)&gt;0),0,N($E$11))),""))),"")</f>
        <v/>
      </c>
      <c r="GI16" s="59" t="str" cm="1">
        <f t="array" aca="1" ref="GI16" ca="1">IF(ISNUMBER(GI$4),IF(GI$4&lt;TODAY(),GI11,IF(GI$4=TODAY(),_xlfn.XLOOKUP(1,($F$4:$NZ$4&lt;=TODAY())*ISNUMBER($F$11:$NZ$11),$F$11:$NZ$11,"",0,-1),IF(ISNUMBER(GH16),MAX(0,GH16+N(GI14)-IF(OR(WEEKDAY(GI$4,2)&gt;5,COUNTIF(休日一覧!$A:$A,GI$4)&gt;0),0,N($E$11))),""))),"")</f>
        <v/>
      </c>
      <c r="GJ16" s="59" t="str" cm="1">
        <f t="array" aca="1" ref="GJ16" ca="1">IF(ISNUMBER(GJ$4),IF(GJ$4&lt;TODAY(),GJ11,IF(GJ$4=TODAY(),_xlfn.XLOOKUP(1,($F$4:$NZ$4&lt;=TODAY())*ISNUMBER($F$11:$NZ$11),$F$11:$NZ$11,"",0,-1),IF(ISNUMBER(GI16),MAX(0,GI16+N(GJ14)-IF(OR(WEEKDAY(GJ$4,2)&gt;5,COUNTIF(休日一覧!$A:$A,GJ$4)&gt;0),0,N($E$11))),""))),"")</f>
        <v/>
      </c>
      <c r="GK16" s="59" t="str" cm="1">
        <f t="array" aca="1" ref="GK16" ca="1">IF(ISNUMBER(GK$4),IF(GK$4&lt;TODAY(),GK11,IF(GK$4=TODAY(),_xlfn.XLOOKUP(1,($F$4:$NZ$4&lt;=TODAY())*ISNUMBER($F$11:$NZ$11),$F$11:$NZ$11,"",0,-1),IF(ISNUMBER(GJ16),MAX(0,GJ16+N(GK14)-IF(OR(WEEKDAY(GK$4,2)&gt;5,COUNTIF(休日一覧!$A:$A,GK$4)&gt;0),0,N($E$11))),""))),"")</f>
        <v/>
      </c>
      <c r="GL16" s="59" t="str" cm="1">
        <f t="array" aca="1" ref="GL16" ca="1">IF(ISNUMBER(GL$4),IF(GL$4&lt;TODAY(),GL11,IF(GL$4=TODAY(),_xlfn.XLOOKUP(1,($F$4:$NZ$4&lt;=TODAY())*ISNUMBER($F$11:$NZ$11),$F$11:$NZ$11,"",0,-1),IF(ISNUMBER(GK16),MAX(0,GK16+N(GL14)-IF(OR(WEEKDAY(GL$4,2)&gt;5,COUNTIF(休日一覧!$A:$A,GL$4)&gt;0),0,N($E$11))),""))),"")</f>
        <v/>
      </c>
      <c r="GM16" s="59" t="str" cm="1">
        <f t="array" aca="1" ref="GM16" ca="1">IF(ISNUMBER(GM$4),IF(GM$4&lt;TODAY(),GM11,IF(GM$4=TODAY(),_xlfn.XLOOKUP(1,($F$4:$NZ$4&lt;=TODAY())*ISNUMBER($F$11:$NZ$11),$F$11:$NZ$11,"",0,-1),IF(ISNUMBER(GL16),MAX(0,GL16+N(GM14)-IF(OR(WEEKDAY(GM$4,2)&gt;5,COUNTIF(休日一覧!$A:$A,GM$4)&gt;0),0,N($E$11))),""))),"")</f>
        <v/>
      </c>
      <c r="GN16" s="59" t="str" cm="1">
        <f t="array" aca="1" ref="GN16" ca="1">IF(ISNUMBER(GN$4),IF(GN$4&lt;TODAY(),GN11,IF(GN$4=TODAY(),_xlfn.XLOOKUP(1,($F$4:$NZ$4&lt;=TODAY())*ISNUMBER($F$11:$NZ$11),$F$11:$NZ$11,"",0,-1),IF(ISNUMBER(GM16),MAX(0,GM16+N(GN14)-IF(OR(WEEKDAY(GN$4,2)&gt;5,COUNTIF(休日一覧!$A:$A,GN$4)&gt;0),0,N($E$11))),""))),"")</f>
        <v/>
      </c>
      <c r="GO16" s="59" t="str" cm="1">
        <f t="array" aca="1" ref="GO16" ca="1">IF(ISNUMBER(GO$4),IF(GO$4&lt;TODAY(),GO11,IF(GO$4=TODAY(),_xlfn.XLOOKUP(1,($F$4:$NZ$4&lt;=TODAY())*ISNUMBER($F$11:$NZ$11),$F$11:$NZ$11,"",0,-1),IF(ISNUMBER(GN16),MAX(0,GN16+N(GO14)-IF(OR(WEEKDAY(GO$4,2)&gt;5,COUNTIF(休日一覧!$A:$A,GO$4)&gt;0),0,N($E$11))),""))),"")</f>
        <v/>
      </c>
      <c r="GP16" s="59" t="str" cm="1">
        <f t="array" aca="1" ref="GP16" ca="1">IF(ISNUMBER(GP$4),IF(GP$4&lt;TODAY(),GP11,IF(GP$4=TODAY(),_xlfn.XLOOKUP(1,($F$4:$NZ$4&lt;=TODAY())*ISNUMBER($F$11:$NZ$11),$F$11:$NZ$11,"",0,-1),IF(ISNUMBER(GO16),MAX(0,GO16+N(GP14)-IF(OR(WEEKDAY(GP$4,2)&gt;5,COUNTIF(休日一覧!$A:$A,GP$4)&gt;0),0,N($E$11))),""))),"")</f>
        <v/>
      </c>
      <c r="GQ16" s="59" t="str" cm="1">
        <f t="array" aca="1" ref="GQ16" ca="1">IF(ISNUMBER(GQ$4),IF(GQ$4&lt;TODAY(),GQ11,IF(GQ$4=TODAY(),_xlfn.XLOOKUP(1,($F$4:$NZ$4&lt;=TODAY())*ISNUMBER($F$11:$NZ$11),$F$11:$NZ$11,"",0,-1),IF(ISNUMBER(GP16),MAX(0,GP16+N(GQ14)-IF(OR(WEEKDAY(GQ$4,2)&gt;5,COUNTIF(休日一覧!$A:$A,GQ$4)&gt;0),0,N($E$11))),""))),"")</f>
        <v/>
      </c>
      <c r="GR16" s="59" t="str" cm="1">
        <f t="array" aca="1" ref="GR16" ca="1">IF(ISNUMBER(GR$4),IF(GR$4&lt;TODAY(),GR11,IF(GR$4=TODAY(),_xlfn.XLOOKUP(1,($F$4:$NZ$4&lt;=TODAY())*ISNUMBER($F$11:$NZ$11),$F$11:$NZ$11,"",0,-1),IF(ISNUMBER(GQ16),MAX(0,GQ16+N(GR14)-IF(OR(WEEKDAY(GR$4,2)&gt;5,COUNTIF(休日一覧!$A:$A,GR$4)&gt;0),0,N($E$11))),""))),"")</f>
        <v/>
      </c>
      <c r="GS16" s="59" t="str" cm="1">
        <f t="array" aca="1" ref="GS16" ca="1">IF(ISNUMBER(GS$4),IF(GS$4&lt;TODAY(),GS11,IF(GS$4=TODAY(),_xlfn.XLOOKUP(1,($F$4:$NZ$4&lt;=TODAY())*ISNUMBER($F$11:$NZ$11),$F$11:$NZ$11,"",0,-1),IF(ISNUMBER(GR16),MAX(0,GR16+N(GS14)-IF(OR(WEEKDAY(GS$4,2)&gt;5,COUNTIF(休日一覧!$A:$A,GS$4)&gt;0),0,N($E$11))),""))),"")</f>
        <v/>
      </c>
      <c r="GT16" s="59" t="str" cm="1">
        <f t="array" aca="1" ref="GT16" ca="1">IF(ISNUMBER(GT$4),IF(GT$4&lt;TODAY(),GT11,IF(GT$4=TODAY(),_xlfn.XLOOKUP(1,($F$4:$NZ$4&lt;=TODAY())*ISNUMBER($F$11:$NZ$11),$F$11:$NZ$11,"",0,-1),IF(ISNUMBER(GS16),MAX(0,GS16+N(GT14)-IF(OR(WEEKDAY(GT$4,2)&gt;5,COUNTIF(休日一覧!$A:$A,GT$4)&gt;0),0,N($E$11))),""))),"")</f>
        <v/>
      </c>
      <c r="GU16" s="59" t="str" cm="1">
        <f t="array" aca="1" ref="GU16" ca="1">IF(ISNUMBER(GU$4),IF(GU$4&lt;TODAY(),GU11,IF(GU$4=TODAY(),_xlfn.XLOOKUP(1,($F$4:$NZ$4&lt;=TODAY())*ISNUMBER($F$11:$NZ$11),$F$11:$NZ$11,"",0,-1),IF(ISNUMBER(GT16),MAX(0,GT16+N(GU14)-IF(OR(WEEKDAY(GU$4,2)&gt;5,COUNTIF(休日一覧!$A:$A,GU$4)&gt;0),0,N($E$11))),""))),"")</f>
        <v/>
      </c>
      <c r="GV16" s="59" t="str" cm="1">
        <f t="array" aca="1" ref="GV16" ca="1">IF(ISNUMBER(GV$4),IF(GV$4&lt;TODAY(),GV11,IF(GV$4=TODAY(),_xlfn.XLOOKUP(1,($F$4:$NZ$4&lt;=TODAY())*ISNUMBER($F$11:$NZ$11),$F$11:$NZ$11,"",0,-1),IF(ISNUMBER(GU16),MAX(0,GU16+N(GV14)-IF(OR(WEEKDAY(GV$4,2)&gt;5,COUNTIF(休日一覧!$A:$A,GV$4)&gt;0),0,N($E$11))),""))),"")</f>
        <v/>
      </c>
      <c r="GW16" s="59" t="str" cm="1">
        <f t="array" aca="1" ref="GW16" ca="1">IF(ISNUMBER(GW$4),IF(GW$4&lt;TODAY(),GW11,IF(GW$4=TODAY(),_xlfn.XLOOKUP(1,($F$4:$NZ$4&lt;=TODAY())*ISNUMBER($F$11:$NZ$11),$F$11:$NZ$11,"",0,-1),IF(ISNUMBER(GV16),MAX(0,GV16+N(GW14)-IF(OR(WEEKDAY(GW$4,2)&gt;5,COUNTIF(休日一覧!$A:$A,GW$4)&gt;0),0,N($E$11))),""))),"")</f>
        <v/>
      </c>
      <c r="GX16" s="59" t="str" cm="1">
        <f t="array" aca="1" ref="GX16" ca="1">IF(ISNUMBER(GX$4),IF(GX$4&lt;TODAY(),GX11,IF(GX$4=TODAY(),_xlfn.XLOOKUP(1,($F$4:$NZ$4&lt;=TODAY())*ISNUMBER($F$11:$NZ$11),$F$11:$NZ$11,"",0,-1),IF(ISNUMBER(GW16),MAX(0,GW16+N(GX14)-IF(OR(WEEKDAY(GX$4,2)&gt;5,COUNTIF(休日一覧!$A:$A,GX$4)&gt;0),0,N($E$11))),""))),"")</f>
        <v/>
      </c>
      <c r="GY16" s="59" t="str" cm="1">
        <f t="array" aca="1" ref="GY16" ca="1">IF(ISNUMBER(GY$4),IF(GY$4&lt;TODAY(),GY11,IF(GY$4=TODAY(),_xlfn.XLOOKUP(1,($F$4:$NZ$4&lt;=TODAY())*ISNUMBER($F$11:$NZ$11),$F$11:$NZ$11,"",0,-1),IF(ISNUMBER(GX16),MAX(0,GX16+N(GY14)-IF(OR(WEEKDAY(GY$4,2)&gt;5,COUNTIF(休日一覧!$A:$A,GY$4)&gt;0),0,N($E$11))),""))),"")</f>
        <v/>
      </c>
      <c r="GZ16" s="59" t="str" cm="1">
        <f t="array" aca="1" ref="GZ16" ca="1">IF(ISNUMBER(GZ$4),IF(GZ$4&lt;TODAY(),GZ11,IF(GZ$4=TODAY(),_xlfn.XLOOKUP(1,($F$4:$NZ$4&lt;=TODAY())*ISNUMBER($F$11:$NZ$11),$F$11:$NZ$11,"",0,-1),IF(ISNUMBER(GY16),MAX(0,GY16+N(GZ14)-IF(OR(WEEKDAY(GZ$4,2)&gt;5,COUNTIF(休日一覧!$A:$A,GZ$4)&gt;0),0,N($E$11))),""))),"")</f>
        <v/>
      </c>
      <c r="HA16" s="59" t="str" cm="1">
        <f t="array" aca="1" ref="HA16" ca="1">IF(ISNUMBER(HA$4),IF(HA$4&lt;TODAY(),HA11,IF(HA$4=TODAY(),_xlfn.XLOOKUP(1,($F$4:$NZ$4&lt;=TODAY())*ISNUMBER($F$11:$NZ$11),$F$11:$NZ$11,"",0,-1),IF(ISNUMBER(GZ16),MAX(0,GZ16+N(HA14)-IF(OR(WEEKDAY(HA$4,2)&gt;5,COUNTIF(休日一覧!$A:$A,HA$4)&gt;0),0,N($E$11))),""))),"")</f>
        <v/>
      </c>
      <c r="HB16" s="59" t="str" cm="1">
        <f t="array" aca="1" ref="HB16" ca="1">IF(ISNUMBER(HB$4),IF(HB$4&lt;TODAY(),HB11,IF(HB$4=TODAY(),_xlfn.XLOOKUP(1,($F$4:$NZ$4&lt;=TODAY())*ISNUMBER($F$11:$NZ$11),$F$11:$NZ$11,"",0,-1),IF(ISNUMBER(HA16),MAX(0,HA16+N(HB14)-IF(OR(WEEKDAY(HB$4,2)&gt;5,COUNTIF(休日一覧!$A:$A,HB$4)&gt;0),0,N($E$11))),""))),"")</f>
        <v/>
      </c>
      <c r="HC16" s="59" t="str" cm="1">
        <f t="array" aca="1" ref="HC16" ca="1">IF(ISNUMBER(HC$4),IF(HC$4&lt;TODAY(),HC11,IF(HC$4=TODAY(),_xlfn.XLOOKUP(1,($F$4:$NZ$4&lt;=TODAY())*ISNUMBER($F$11:$NZ$11),$F$11:$NZ$11,"",0,-1),IF(ISNUMBER(HB16),MAX(0,HB16+N(HC14)-IF(OR(WEEKDAY(HC$4,2)&gt;5,COUNTIF(休日一覧!$A:$A,HC$4)&gt;0),0,N($E$11))),""))),"")</f>
        <v/>
      </c>
      <c r="HD16" s="59" t="str" cm="1">
        <f t="array" aca="1" ref="HD16" ca="1">IF(ISNUMBER(HD$4),IF(HD$4&lt;TODAY(),HD11,IF(HD$4=TODAY(),_xlfn.XLOOKUP(1,($F$4:$NZ$4&lt;=TODAY())*ISNUMBER($F$11:$NZ$11),$F$11:$NZ$11,"",0,-1),IF(ISNUMBER(HC16),MAX(0,HC16+N(HD14)-IF(OR(WEEKDAY(HD$4,2)&gt;5,COUNTIF(休日一覧!$A:$A,HD$4)&gt;0),0,N($E$11))),""))),"")</f>
        <v/>
      </c>
      <c r="HE16" s="59" t="str" cm="1">
        <f t="array" aca="1" ref="HE16" ca="1">IF(ISNUMBER(HE$4),IF(HE$4&lt;TODAY(),HE11,IF(HE$4=TODAY(),_xlfn.XLOOKUP(1,($F$4:$NZ$4&lt;=TODAY())*ISNUMBER($F$11:$NZ$11),$F$11:$NZ$11,"",0,-1),IF(ISNUMBER(HD16),MAX(0,HD16+N(HE14)-IF(OR(WEEKDAY(HE$4,2)&gt;5,COUNTIF(休日一覧!$A:$A,HE$4)&gt;0),0,N($E$11))),""))),"")</f>
        <v/>
      </c>
      <c r="HF16" s="59" t="str" cm="1">
        <f t="array" aca="1" ref="HF16" ca="1">IF(ISNUMBER(HF$4),IF(HF$4&lt;TODAY(),HF11,IF(HF$4=TODAY(),_xlfn.XLOOKUP(1,($F$4:$NZ$4&lt;=TODAY())*ISNUMBER($F$11:$NZ$11),$F$11:$NZ$11,"",0,-1),IF(ISNUMBER(HE16),MAX(0,HE16+N(HF14)-IF(OR(WEEKDAY(HF$4,2)&gt;5,COUNTIF(休日一覧!$A:$A,HF$4)&gt;0),0,N($E$11))),""))),"")</f>
        <v/>
      </c>
      <c r="HG16" s="59" t="str" cm="1">
        <f t="array" aca="1" ref="HG16" ca="1">IF(ISNUMBER(HG$4),IF(HG$4&lt;TODAY(),HG11,IF(HG$4=TODAY(),_xlfn.XLOOKUP(1,($F$4:$NZ$4&lt;=TODAY())*ISNUMBER($F$11:$NZ$11),$F$11:$NZ$11,"",0,-1),IF(ISNUMBER(HF16),MAX(0,HF16+N(HG14)-IF(OR(WEEKDAY(HG$4,2)&gt;5,COUNTIF(休日一覧!$A:$A,HG$4)&gt;0),0,N($E$11))),""))),"")</f>
        <v/>
      </c>
      <c r="HH16" s="59" t="str" cm="1">
        <f t="array" aca="1" ref="HH16" ca="1">IF(ISNUMBER(HH$4),IF(HH$4&lt;TODAY(),HH11,IF(HH$4=TODAY(),_xlfn.XLOOKUP(1,($F$4:$NZ$4&lt;=TODAY())*ISNUMBER($F$11:$NZ$11),$F$11:$NZ$11,"",0,-1),IF(ISNUMBER(HG16),MAX(0,HG16+N(HH14)-IF(OR(WEEKDAY(HH$4,2)&gt;5,COUNTIF(休日一覧!$A:$A,HH$4)&gt;0),0,N($E$11))),""))),"")</f>
        <v/>
      </c>
      <c r="HI16" s="59" t="str" cm="1">
        <f t="array" aca="1" ref="HI16" ca="1">IF(ISNUMBER(HI$4),IF(HI$4&lt;TODAY(),HI11,IF(HI$4=TODAY(),_xlfn.XLOOKUP(1,($F$4:$NZ$4&lt;=TODAY())*ISNUMBER($F$11:$NZ$11),$F$11:$NZ$11,"",0,-1),IF(ISNUMBER(HH16),MAX(0,HH16+N(HI14)-IF(OR(WEEKDAY(HI$4,2)&gt;5,COUNTIF(休日一覧!$A:$A,HI$4)&gt;0),0,N($E$11))),""))),"")</f>
        <v/>
      </c>
      <c r="HJ16" s="59" t="str" cm="1">
        <f t="array" aca="1" ref="HJ16" ca="1">IF(ISNUMBER(HJ$4),IF(HJ$4&lt;TODAY(),HJ11,IF(HJ$4=TODAY(),_xlfn.XLOOKUP(1,($F$4:$NZ$4&lt;=TODAY())*ISNUMBER($F$11:$NZ$11),$F$11:$NZ$11,"",0,-1),IF(ISNUMBER(HI16),MAX(0,HI16+N(HJ14)-IF(OR(WEEKDAY(HJ$4,2)&gt;5,COUNTIF(休日一覧!$A:$A,HJ$4)&gt;0),0,N($E$11))),""))),"")</f>
        <v/>
      </c>
      <c r="HK16" s="59" t="str" cm="1">
        <f t="array" aca="1" ref="HK16" ca="1">IF(ISNUMBER(HK$4),IF(HK$4&lt;TODAY(),HK11,IF(HK$4=TODAY(),_xlfn.XLOOKUP(1,($F$4:$NZ$4&lt;=TODAY())*ISNUMBER($F$11:$NZ$11),$F$11:$NZ$11,"",0,-1),IF(ISNUMBER(HJ16),MAX(0,HJ16+N(HK14)-IF(OR(WEEKDAY(HK$4,2)&gt;5,COUNTIF(休日一覧!$A:$A,HK$4)&gt;0),0,N($E$11))),""))),"")</f>
        <v/>
      </c>
      <c r="HL16" s="59" t="str" cm="1">
        <f t="array" aca="1" ref="HL16" ca="1">IF(ISNUMBER(HL$4),IF(HL$4&lt;TODAY(),HL11,IF(HL$4=TODAY(),_xlfn.XLOOKUP(1,($F$4:$NZ$4&lt;=TODAY())*ISNUMBER($F$11:$NZ$11),$F$11:$NZ$11,"",0,-1),IF(ISNUMBER(HK16),MAX(0,HK16+N(HL14)-IF(OR(WEEKDAY(HL$4,2)&gt;5,COUNTIF(休日一覧!$A:$A,HL$4)&gt;0),0,N($E$11))),""))),"")</f>
        <v/>
      </c>
      <c r="HM16" s="59" t="str" cm="1">
        <f t="array" aca="1" ref="HM16" ca="1">IF(ISNUMBER(HM$4),IF(HM$4&lt;TODAY(),HM11,IF(HM$4=TODAY(),_xlfn.XLOOKUP(1,($F$4:$NZ$4&lt;=TODAY())*ISNUMBER($F$11:$NZ$11),$F$11:$NZ$11,"",0,-1),IF(ISNUMBER(HL16),MAX(0,HL16+N(HM14)-IF(OR(WEEKDAY(HM$4,2)&gt;5,COUNTIF(休日一覧!$A:$A,HM$4)&gt;0),0,N($E$11))),""))),"")</f>
        <v/>
      </c>
      <c r="HN16" s="59" t="str" cm="1">
        <f t="array" aca="1" ref="HN16" ca="1">IF(ISNUMBER(HN$4),IF(HN$4&lt;TODAY(),HN11,IF(HN$4=TODAY(),_xlfn.XLOOKUP(1,($F$4:$NZ$4&lt;=TODAY())*ISNUMBER($F$11:$NZ$11),$F$11:$NZ$11,"",0,-1),IF(ISNUMBER(HM16),MAX(0,HM16+N(HN14)-IF(OR(WEEKDAY(HN$4,2)&gt;5,COUNTIF(休日一覧!$A:$A,HN$4)&gt;0),0,N($E$11))),""))),"")</f>
        <v/>
      </c>
      <c r="HO16" s="59" t="str" cm="1">
        <f t="array" aca="1" ref="HO16" ca="1">IF(ISNUMBER(HO$4),IF(HO$4&lt;TODAY(),HO11,IF(HO$4=TODAY(),_xlfn.XLOOKUP(1,($F$4:$NZ$4&lt;=TODAY())*ISNUMBER($F$11:$NZ$11),$F$11:$NZ$11,"",0,-1),IF(ISNUMBER(HN16),MAX(0,HN16+N(HO14)-IF(OR(WEEKDAY(HO$4,2)&gt;5,COUNTIF(休日一覧!$A:$A,HO$4)&gt;0),0,N($E$11))),""))),"")</f>
        <v/>
      </c>
      <c r="HP16" s="59" t="str" cm="1">
        <f t="array" aca="1" ref="HP16" ca="1">IF(ISNUMBER(HP$4),IF(HP$4&lt;TODAY(),HP11,IF(HP$4=TODAY(),_xlfn.XLOOKUP(1,($F$4:$NZ$4&lt;=TODAY())*ISNUMBER($F$11:$NZ$11),$F$11:$NZ$11,"",0,-1),IF(ISNUMBER(HO16),MAX(0,HO16+N(HP14)-IF(OR(WEEKDAY(HP$4,2)&gt;5,COUNTIF(休日一覧!$A:$A,HP$4)&gt;0),0,N($E$11))),""))),"")</f>
        <v/>
      </c>
      <c r="HQ16" s="59" t="str" cm="1">
        <f t="array" aca="1" ref="HQ16" ca="1">IF(ISNUMBER(HQ$4),IF(HQ$4&lt;TODAY(),HQ11,IF(HQ$4=TODAY(),_xlfn.XLOOKUP(1,($F$4:$NZ$4&lt;=TODAY())*ISNUMBER($F$11:$NZ$11),$F$11:$NZ$11,"",0,-1),IF(ISNUMBER(HP16),MAX(0,HP16+N(HQ14)-IF(OR(WEEKDAY(HQ$4,2)&gt;5,COUNTIF(休日一覧!$A:$A,HQ$4)&gt;0),0,N($E$11))),""))),"")</f>
        <v/>
      </c>
      <c r="HR16" s="59" t="str" cm="1">
        <f t="array" aca="1" ref="HR16" ca="1">IF(ISNUMBER(HR$4),IF(HR$4&lt;TODAY(),HR11,IF(HR$4=TODAY(),_xlfn.XLOOKUP(1,($F$4:$NZ$4&lt;=TODAY())*ISNUMBER($F$11:$NZ$11),$F$11:$NZ$11,"",0,-1),IF(ISNUMBER(HQ16),MAX(0,HQ16+N(HR14)-IF(OR(WEEKDAY(HR$4,2)&gt;5,COUNTIF(休日一覧!$A:$A,HR$4)&gt;0),0,N($E$11))),""))),"")</f>
        <v/>
      </c>
      <c r="HS16" s="59" t="str" cm="1">
        <f t="array" aca="1" ref="HS16" ca="1">IF(ISNUMBER(HS$4),IF(HS$4&lt;TODAY(),HS11,IF(HS$4=TODAY(),_xlfn.XLOOKUP(1,($F$4:$NZ$4&lt;=TODAY())*ISNUMBER($F$11:$NZ$11),$F$11:$NZ$11,"",0,-1),IF(ISNUMBER(HR16),MAX(0,HR16+N(HS14)-IF(OR(WEEKDAY(HS$4,2)&gt;5,COUNTIF(休日一覧!$A:$A,HS$4)&gt;0),0,N($E$11))),""))),"")</f>
        <v/>
      </c>
      <c r="HT16" s="59" t="str" cm="1">
        <f t="array" aca="1" ref="HT16" ca="1">IF(ISNUMBER(HT$4),IF(HT$4&lt;TODAY(),HT11,IF(HT$4=TODAY(),_xlfn.XLOOKUP(1,($F$4:$NZ$4&lt;=TODAY())*ISNUMBER($F$11:$NZ$11),$F$11:$NZ$11,"",0,-1),IF(ISNUMBER(HS16),MAX(0,HS16+N(HT14)-IF(OR(WEEKDAY(HT$4,2)&gt;5,COUNTIF(休日一覧!$A:$A,HT$4)&gt;0),0,N($E$11))),""))),"")</f>
        <v/>
      </c>
      <c r="HU16" s="59" t="str" cm="1">
        <f t="array" aca="1" ref="HU16" ca="1">IF(ISNUMBER(HU$4),IF(HU$4&lt;TODAY(),HU11,IF(HU$4=TODAY(),_xlfn.XLOOKUP(1,($F$4:$NZ$4&lt;=TODAY())*ISNUMBER($F$11:$NZ$11),$F$11:$NZ$11,"",0,-1),IF(ISNUMBER(HT16),MAX(0,HT16+N(HU14)-IF(OR(WEEKDAY(HU$4,2)&gt;5,COUNTIF(休日一覧!$A:$A,HU$4)&gt;0),0,N($E$11))),""))),"")</f>
        <v/>
      </c>
      <c r="HV16" s="59" t="str" cm="1">
        <f t="array" aca="1" ref="HV16" ca="1">IF(ISNUMBER(HV$4),IF(HV$4&lt;TODAY(),HV11,IF(HV$4=TODAY(),_xlfn.XLOOKUP(1,($F$4:$NZ$4&lt;=TODAY())*ISNUMBER($F$11:$NZ$11),$F$11:$NZ$11,"",0,-1),IF(ISNUMBER(HU16),MAX(0,HU16+N(HV14)-IF(OR(WEEKDAY(HV$4,2)&gt;5,COUNTIF(休日一覧!$A:$A,HV$4)&gt;0),0,N($E$11))),""))),"")</f>
        <v/>
      </c>
      <c r="HW16" s="59" t="str" cm="1">
        <f t="array" aca="1" ref="HW16" ca="1">IF(ISNUMBER(HW$4),IF(HW$4&lt;TODAY(),HW11,IF(HW$4=TODAY(),_xlfn.XLOOKUP(1,($F$4:$NZ$4&lt;=TODAY())*ISNUMBER($F$11:$NZ$11),$F$11:$NZ$11,"",0,-1),IF(ISNUMBER(HV16),MAX(0,HV16+N(HW14)-IF(OR(WEEKDAY(HW$4,2)&gt;5,COUNTIF(休日一覧!$A:$A,HW$4)&gt;0),0,N($E$11))),""))),"")</f>
        <v/>
      </c>
      <c r="HX16" s="59" t="str" cm="1">
        <f t="array" aca="1" ref="HX16" ca="1">IF(ISNUMBER(HX$4),IF(HX$4&lt;TODAY(),HX11,IF(HX$4=TODAY(),_xlfn.XLOOKUP(1,($F$4:$NZ$4&lt;=TODAY())*ISNUMBER($F$11:$NZ$11),$F$11:$NZ$11,"",0,-1),IF(ISNUMBER(HW16),MAX(0,HW16+N(HX14)-IF(OR(WEEKDAY(HX$4,2)&gt;5,COUNTIF(休日一覧!$A:$A,HX$4)&gt;0),0,N($E$11))),""))),"")</f>
        <v/>
      </c>
      <c r="HY16" s="59" t="str" cm="1">
        <f t="array" aca="1" ref="HY16" ca="1">IF(ISNUMBER(HY$4),IF(HY$4&lt;TODAY(),HY11,IF(HY$4=TODAY(),_xlfn.XLOOKUP(1,($F$4:$NZ$4&lt;=TODAY())*ISNUMBER($F$11:$NZ$11),$F$11:$NZ$11,"",0,-1),IF(ISNUMBER(HX16),MAX(0,HX16+N(HY14)-IF(OR(WEEKDAY(HY$4,2)&gt;5,COUNTIF(休日一覧!$A:$A,HY$4)&gt;0),0,N($E$11))),""))),"")</f>
        <v/>
      </c>
      <c r="HZ16" s="59" t="str" cm="1">
        <f t="array" aca="1" ref="HZ16" ca="1">IF(ISNUMBER(HZ$4),IF(HZ$4&lt;TODAY(),HZ11,IF(HZ$4=TODAY(),_xlfn.XLOOKUP(1,($F$4:$NZ$4&lt;=TODAY())*ISNUMBER($F$11:$NZ$11),$F$11:$NZ$11,"",0,-1),IF(ISNUMBER(HY16),MAX(0,HY16+N(HZ14)-IF(OR(WEEKDAY(HZ$4,2)&gt;5,COUNTIF(休日一覧!$A:$A,HZ$4)&gt;0),0,N($E$11))),""))),"")</f>
        <v/>
      </c>
      <c r="IA16" s="59" t="str" cm="1">
        <f t="array" aca="1" ref="IA16" ca="1">IF(ISNUMBER(IA$4),IF(IA$4&lt;TODAY(),IA11,IF(IA$4=TODAY(),_xlfn.XLOOKUP(1,($F$4:$NZ$4&lt;=TODAY())*ISNUMBER($F$11:$NZ$11),$F$11:$NZ$11,"",0,-1),IF(ISNUMBER(HZ16),MAX(0,HZ16+N(IA14)-IF(OR(WEEKDAY(IA$4,2)&gt;5,COUNTIF(休日一覧!$A:$A,IA$4)&gt;0),0,N($E$11))),""))),"")</f>
        <v/>
      </c>
      <c r="IB16" s="59" t="str" cm="1">
        <f t="array" aca="1" ref="IB16" ca="1">IF(ISNUMBER(IB$4),IF(IB$4&lt;TODAY(),IB11,IF(IB$4=TODAY(),_xlfn.XLOOKUP(1,($F$4:$NZ$4&lt;=TODAY())*ISNUMBER($F$11:$NZ$11),$F$11:$NZ$11,"",0,-1),IF(ISNUMBER(IA16),MAX(0,IA16+N(IB14)-IF(OR(WEEKDAY(IB$4,2)&gt;5,COUNTIF(休日一覧!$A:$A,IB$4)&gt;0),0,N($E$11))),""))),"")</f>
        <v/>
      </c>
      <c r="IC16" s="59" t="str" cm="1">
        <f t="array" aca="1" ref="IC16" ca="1">IF(ISNUMBER(IC$4),IF(IC$4&lt;TODAY(),IC11,IF(IC$4=TODAY(),_xlfn.XLOOKUP(1,($F$4:$NZ$4&lt;=TODAY())*ISNUMBER($F$11:$NZ$11),$F$11:$NZ$11,"",0,-1),IF(ISNUMBER(IB16),MAX(0,IB16+N(IC14)-IF(OR(WEEKDAY(IC$4,2)&gt;5,COUNTIF(休日一覧!$A:$A,IC$4)&gt;0),0,N($E$11))),""))),"")</f>
        <v/>
      </c>
      <c r="ID16" s="59" t="str" cm="1">
        <f t="array" aca="1" ref="ID16" ca="1">IF(ISNUMBER(ID$4),IF(ID$4&lt;TODAY(),ID11,IF(ID$4=TODAY(),_xlfn.XLOOKUP(1,($F$4:$NZ$4&lt;=TODAY())*ISNUMBER($F$11:$NZ$11),$F$11:$NZ$11,"",0,-1),IF(ISNUMBER(IC16),MAX(0,IC16+N(ID14)-IF(OR(WEEKDAY(ID$4,2)&gt;5,COUNTIF(休日一覧!$A:$A,ID$4)&gt;0),0,N($E$11))),""))),"")</f>
        <v/>
      </c>
      <c r="IE16" s="59" t="str" cm="1">
        <f t="array" aca="1" ref="IE16" ca="1">IF(ISNUMBER(IE$4),IF(IE$4&lt;TODAY(),IE11,IF(IE$4=TODAY(),_xlfn.XLOOKUP(1,($F$4:$NZ$4&lt;=TODAY())*ISNUMBER($F$11:$NZ$11),$F$11:$NZ$11,"",0,-1),IF(ISNUMBER(ID16),MAX(0,ID16+N(IE14)-IF(OR(WEEKDAY(IE$4,2)&gt;5,COUNTIF(休日一覧!$A:$A,IE$4)&gt;0),0,N($E$11))),""))),"")</f>
        <v/>
      </c>
      <c r="IF16" s="59" t="str" cm="1">
        <f t="array" aca="1" ref="IF16" ca="1">IF(ISNUMBER(IF$4),IF(IF$4&lt;TODAY(),IF11,IF(IF$4=TODAY(),_xlfn.XLOOKUP(1,($F$4:$NZ$4&lt;=TODAY())*ISNUMBER($F$11:$NZ$11),$F$11:$NZ$11,"",0,-1),IF(ISNUMBER(IE16),MAX(0,IE16+N(IF14)-IF(OR(WEEKDAY(IF$4,2)&gt;5,COUNTIF(休日一覧!$A:$A,IF$4)&gt;0),0,N($E$11))),""))),"")</f>
        <v/>
      </c>
      <c r="IG16" s="59" t="str" cm="1">
        <f t="array" aca="1" ref="IG16" ca="1">IF(ISNUMBER(IG$4),IF(IG$4&lt;TODAY(),IG11,IF(IG$4=TODAY(),_xlfn.XLOOKUP(1,($F$4:$NZ$4&lt;=TODAY())*ISNUMBER($F$11:$NZ$11),$F$11:$NZ$11,"",0,-1),IF(ISNUMBER(IF16),MAX(0,IF16+N(IG14)-IF(OR(WEEKDAY(IG$4,2)&gt;5,COUNTIF(休日一覧!$A:$A,IG$4)&gt;0),0,N($E$11))),""))),"")</f>
        <v/>
      </c>
      <c r="IH16" s="59" t="str" cm="1">
        <f t="array" aca="1" ref="IH16" ca="1">IF(ISNUMBER(IH$4),IF(IH$4&lt;TODAY(),IH11,IF(IH$4=TODAY(),_xlfn.XLOOKUP(1,($F$4:$NZ$4&lt;=TODAY())*ISNUMBER($F$11:$NZ$11),$F$11:$NZ$11,"",0,-1),IF(ISNUMBER(IG16),MAX(0,IG16+N(IH14)-IF(OR(WEEKDAY(IH$4,2)&gt;5,COUNTIF(休日一覧!$A:$A,IH$4)&gt;0),0,N($E$11))),""))),"")</f>
        <v/>
      </c>
      <c r="II16" s="59" t="str" cm="1">
        <f t="array" aca="1" ref="II16" ca="1">IF(ISNUMBER(II$4),IF(II$4&lt;TODAY(),II11,IF(II$4=TODAY(),_xlfn.XLOOKUP(1,($F$4:$NZ$4&lt;=TODAY())*ISNUMBER($F$11:$NZ$11),$F$11:$NZ$11,"",0,-1),IF(ISNUMBER(IH16),MAX(0,IH16+N(II14)-IF(OR(WEEKDAY(II$4,2)&gt;5,COUNTIF(休日一覧!$A:$A,II$4)&gt;0),0,N($E$11))),""))),"")</f>
        <v/>
      </c>
      <c r="IJ16" s="59" t="str" cm="1">
        <f t="array" aca="1" ref="IJ16" ca="1">IF(ISNUMBER(IJ$4),IF(IJ$4&lt;TODAY(),IJ11,IF(IJ$4=TODAY(),_xlfn.XLOOKUP(1,($F$4:$NZ$4&lt;=TODAY())*ISNUMBER($F$11:$NZ$11),$F$11:$NZ$11,"",0,-1),IF(ISNUMBER(II16),MAX(0,II16+N(IJ14)-IF(OR(WEEKDAY(IJ$4,2)&gt;5,COUNTIF(休日一覧!$A:$A,IJ$4)&gt;0),0,N($E$11))),""))),"")</f>
        <v/>
      </c>
      <c r="IK16" s="59" t="str" cm="1">
        <f t="array" aca="1" ref="IK16" ca="1">IF(ISNUMBER(IK$4),IF(IK$4&lt;TODAY(),IK11,IF(IK$4=TODAY(),_xlfn.XLOOKUP(1,($F$4:$NZ$4&lt;=TODAY())*ISNUMBER($F$11:$NZ$11),$F$11:$NZ$11,"",0,-1),IF(ISNUMBER(IJ16),MAX(0,IJ16+N(IK14)-IF(OR(WEEKDAY(IK$4,2)&gt;5,COUNTIF(休日一覧!$A:$A,IK$4)&gt;0),0,N($E$11))),""))),"")</f>
        <v/>
      </c>
      <c r="IL16" s="59" t="str" cm="1">
        <f t="array" aca="1" ref="IL16" ca="1">IF(ISNUMBER(IL$4),IF(IL$4&lt;TODAY(),IL11,IF(IL$4=TODAY(),_xlfn.XLOOKUP(1,($F$4:$NZ$4&lt;=TODAY())*ISNUMBER($F$11:$NZ$11),$F$11:$NZ$11,"",0,-1),IF(ISNUMBER(IK16),MAX(0,IK16+N(IL14)-IF(OR(WEEKDAY(IL$4,2)&gt;5,COUNTIF(休日一覧!$A:$A,IL$4)&gt;0),0,N($E$11))),""))),"")</f>
        <v/>
      </c>
      <c r="IM16" s="59" t="str" cm="1">
        <f t="array" aca="1" ref="IM16" ca="1">IF(ISNUMBER(IM$4),IF(IM$4&lt;TODAY(),IM11,IF(IM$4=TODAY(),_xlfn.XLOOKUP(1,($F$4:$NZ$4&lt;=TODAY())*ISNUMBER($F$11:$NZ$11),$F$11:$NZ$11,"",0,-1),IF(ISNUMBER(IL16),MAX(0,IL16+N(IM14)-IF(OR(WEEKDAY(IM$4,2)&gt;5,COUNTIF(休日一覧!$A:$A,IM$4)&gt;0),0,N($E$11))),""))),"")</f>
        <v/>
      </c>
      <c r="IN16" s="59" t="str" cm="1">
        <f t="array" aca="1" ref="IN16" ca="1">IF(ISNUMBER(IN$4),IF(IN$4&lt;TODAY(),IN11,IF(IN$4=TODAY(),_xlfn.XLOOKUP(1,($F$4:$NZ$4&lt;=TODAY())*ISNUMBER($F$11:$NZ$11),$F$11:$NZ$11,"",0,-1),IF(ISNUMBER(IM16),MAX(0,IM16+N(IN14)-IF(OR(WEEKDAY(IN$4,2)&gt;5,COUNTIF(休日一覧!$A:$A,IN$4)&gt;0),0,N($E$11))),""))),"")</f>
        <v/>
      </c>
      <c r="IO16" s="59" t="str" cm="1">
        <f t="array" aca="1" ref="IO16" ca="1">IF(ISNUMBER(IO$4),IF(IO$4&lt;TODAY(),IO11,IF(IO$4=TODAY(),_xlfn.XLOOKUP(1,($F$4:$NZ$4&lt;=TODAY())*ISNUMBER($F$11:$NZ$11),$F$11:$NZ$11,"",0,-1),IF(ISNUMBER(IN16),MAX(0,IN16+N(IO14)-IF(OR(WEEKDAY(IO$4,2)&gt;5,COUNTIF(休日一覧!$A:$A,IO$4)&gt;0),0,N($E$11))),""))),"")</f>
        <v/>
      </c>
      <c r="IP16" s="59" t="str" cm="1">
        <f t="array" aca="1" ref="IP16" ca="1">IF(ISNUMBER(IP$4),IF(IP$4&lt;TODAY(),IP11,IF(IP$4=TODAY(),_xlfn.XLOOKUP(1,($F$4:$NZ$4&lt;=TODAY())*ISNUMBER($F$11:$NZ$11),$F$11:$NZ$11,"",0,-1),IF(ISNUMBER(IO16),MAX(0,IO16+N(IP14)-IF(OR(WEEKDAY(IP$4,2)&gt;5,COUNTIF(休日一覧!$A:$A,IP$4)&gt;0),0,N($E$11))),""))),"")</f>
        <v/>
      </c>
      <c r="IQ16" s="59" t="str" cm="1">
        <f t="array" aca="1" ref="IQ16" ca="1">IF(ISNUMBER(IQ$4),IF(IQ$4&lt;TODAY(),IQ11,IF(IQ$4=TODAY(),_xlfn.XLOOKUP(1,($F$4:$NZ$4&lt;=TODAY())*ISNUMBER($F$11:$NZ$11),$F$11:$NZ$11,"",0,-1),IF(ISNUMBER(IP16),MAX(0,IP16+N(IQ14)-IF(OR(WEEKDAY(IQ$4,2)&gt;5,COUNTIF(休日一覧!$A:$A,IQ$4)&gt;0),0,N($E$11))),""))),"")</f>
        <v/>
      </c>
      <c r="IR16" s="59" t="str" cm="1">
        <f t="array" aca="1" ref="IR16" ca="1">IF(ISNUMBER(IR$4),IF(IR$4&lt;TODAY(),IR11,IF(IR$4=TODAY(),_xlfn.XLOOKUP(1,($F$4:$NZ$4&lt;=TODAY())*ISNUMBER($F$11:$NZ$11),$F$11:$NZ$11,"",0,-1),IF(ISNUMBER(IQ16),MAX(0,IQ16+N(IR14)-IF(OR(WEEKDAY(IR$4,2)&gt;5,COUNTIF(休日一覧!$A:$A,IR$4)&gt;0),0,N($E$11))),""))),"")</f>
        <v/>
      </c>
      <c r="IS16" s="59" t="str" cm="1">
        <f t="array" aca="1" ref="IS16" ca="1">IF(ISNUMBER(IS$4),IF(IS$4&lt;TODAY(),IS11,IF(IS$4=TODAY(),_xlfn.XLOOKUP(1,($F$4:$NZ$4&lt;=TODAY())*ISNUMBER($F$11:$NZ$11),$F$11:$NZ$11,"",0,-1),IF(ISNUMBER(IR16),MAX(0,IR16+N(IS14)-IF(OR(WEEKDAY(IS$4,2)&gt;5,COUNTIF(休日一覧!$A:$A,IS$4)&gt;0),0,N($E$11))),""))),"")</f>
        <v/>
      </c>
      <c r="IT16" s="59" t="str" cm="1">
        <f t="array" aca="1" ref="IT16" ca="1">IF(ISNUMBER(IT$4),IF(IT$4&lt;TODAY(),IT11,IF(IT$4=TODAY(),_xlfn.XLOOKUP(1,($F$4:$NZ$4&lt;=TODAY())*ISNUMBER($F$11:$NZ$11),$F$11:$NZ$11,"",0,-1),IF(ISNUMBER(IS16),MAX(0,IS16+N(IT14)-IF(OR(WEEKDAY(IT$4,2)&gt;5,COUNTIF(休日一覧!$A:$A,IT$4)&gt;0),0,N($E$11))),""))),"")</f>
        <v/>
      </c>
      <c r="IU16" s="59" t="str" cm="1">
        <f t="array" aca="1" ref="IU16" ca="1">IF(ISNUMBER(IU$4),IF(IU$4&lt;TODAY(),IU11,IF(IU$4=TODAY(),_xlfn.XLOOKUP(1,($F$4:$NZ$4&lt;=TODAY())*ISNUMBER($F$11:$NZ$11),$F$11:$NZ$11,"",0,-1),IF(ISNUMBER(IT16),MAX(0,IT16+N(IU14)-IF(OR(WEEKDAY(IU$4,2)&gt;5,COUNTIF(休日一覧!$A:$A,IU$4)&gt;0),0,N($E$11))),""))),"")</f>
        <v/>
      </c>
      <c r="IV16" s="59" t="str" cm="1">
        <f t="array" aca="1" ref="IV16" ca="1">IF(ISNUMBER(IV$4),IF(IV$4&lt;TODAY(),IV11,IF(IV$4=TODAY(),_xlfn.XLOOKUP(1,($F$4:$NZ$4&lt;=TODAY())*ISNUMBER($F$11:$NZ$11),$F$11:$NZ$11,"",0,-1),IF(ISNUMBER(IU16),MAX(0,IU16+N(IV14)-IF(OR(WEEKDAY(IV$4,2)&gt;5,COUNTIF(休日一覧!$A:$A,IV$4)&gt;0),0,N($E$11))),""))),"")</f>
        <v/>
      </c>
      <c r="IW16" s="59" t="str" cm="1">
        <f t="array" aca="1" ref="IW16" ca="1">IF(ISNUMBER(IW$4),IF(IW$4&lt;TODAY(),IW11,IF(IW$4=TODAY(),_xlfn.XLOOKUP(1,($F$4:$NZ$4&lt;=TODAY())*ISNUMBER($F$11:$NZ$11),$F$11:$NZ$11,"",0,-1),IF(ISNUMBER(IV16),MAX(0,IV16+N(IW14)-IF(OR(WEEKDAY(IW$4,2)&gt;5,COUNTIF(休日一覧!$A:$A,IW$4)&gt;0),0,N($E$11))),""))),"")</f>
        <v/>
      </c>
      <c r="IX16" s="59" t="str" cm="1">
        <f t="array" aca="1" ref="IX16" ca="1">IF(ISNUMBER(IX$4),IF(IX$4&lt;TODAY(),IX11,IF(IX$4=TODAY(),_xlfn.XLOOKUP(1,($F$4:$NZ$4&lt;=TODAY())*ISNUMBER($F$11:$NZ$11),$F$11:$NZ$11,"",0,-1),IF(ISNUMBER(IW16),MAX(0,IW16+N(IX14)-IF(OR(WEEKDAY(IX$4,2)&gt;5,COUNTIF(休日一覧!$A:$A,IX$4)&gt;0),0,N($E$11))),""))),"")</f>
        <v/>
      </c>
      <c r="IY16" s="59" t="str" cm="1">
        <f t="array" aca="1" ref="IY16" ca="1">IF(ISNUMBER(IY$4),IF(IY$4&lt;TODAY(),IY11,IF(IY$4=TODAY(),_xlfn.XLOOKUP(1,($F$4:$NZ$4&lt;=TODAY())*ISNUMBER($F$11:$NZ$11),$F$11:$NZ$11,"",0,-1),IF(ISNUMBER(IX16),MAX(0,IX16+N(IY14)-IF(OR(WEEKDAY(IY$4,2)&gt;5,COUNTIF(休日一覧!$A:$A,IY$4)&gt;0),0,N($E$11))),""))),"")</f>
        <v/>
      </c>
      <c r="IZ16" s="59" t="str" cm="1">
        <f t="array" aca="1" ref="IZ16" ca="1">IF(ISNUMBER(IZ$4),IF(IZ$4&lt;TODAY(),IZ11,IF(IZ$4=TODAY(),_xlfn.XLOOKUP(1,($F$4:$NZ$4&lt;=TODAY())*ISNUMBER($F$11:$NZ$11),$F$11:$NZ$11,"",0,-1),IF(ISNUMBER(IY16),MAX(0,IY16+N(IZ14)-IF(OR(WEEKDAY(IZ$4,2)&gt;5,COUNTIF(休日一覧!$A:$A,IZ$4)&gt;0),0,N($E$11))),""))),"")</f>
        <v/>
      </c>
      <c r="JA16" s="59" t="str" cm="1">
        <f t="array" aca="1" ref="JA16" ca="1">IF(ISNUMBER(JA$4),IF(JA$4&lt;TODAY(),JA11,IF(JA$4=TODAY(),_xlfn.XLOOKUP(1,($F$4:$NZ$4&lt;=TODAY())*ISNUMBER($F$11:$NZ$11),$F$11:$NZ$11,"",0,-1),IF(ISNUMBER(IZ16),MAX(0,IZ16+N(JA14)-IF(OR(WEEKDAY(JA$4,2)&gt;5,COUNTIF(休日一覧!$A:$A,JA$4)&gt;0),0,N($E$11))),""))),"")</f>
        <v/>
      </c>
      <c r="JB16" s="59" t="str" cm="1">
        <f t="array" aca="1" ref="JB16" ca="1">IF(ISNUMBER(JB$4),IF(JB$4&lt;TODAY(),JB11,IF(JB$4=TODAY(),_xlfn.XLOOKUP(1,($F$4:$NZ$4&lt;=TODAY())*ISNUMBER($F$11:$NZ$11),$F$11:$NZ$11,"",0,-1),IF(ISNUMBER(JA16),MAX(0,JA16+N(JB14)-IF(OR(WEEKDAY(JB$4,2)&gt;5,COUNTIF(休日一覧!$A:$A,JB$4)&gt;0),0,N($E$11))),""))),"")</f>
        <v/>
      </c>
      <c r="JC16" s="59" t="str" cm="1">
        <f t="array" aca="1" ref="JC16" ca="1">IF(ISNUMBER(JC$4),IF(JC$4&lt;TODAY(),JC11,IF(JC$4=TODAY(),_xlfn.XLOOKUP(1,($F$4:$NZ$4&lt;=TODAY())*ISNUMBER($F$11:$NZ$11),$F$11:$NZ$11,"",0,-1),IF(ISNUMBER(JB16),MAX(0,JB16+N(JC14)-IF(OR(WEEKDAY(JC$4,2)&gt;5,COUNTIF(休日一覧!$A:$A,JC$4)&gt;0),0,N($E$11))),""))),"")</f>
        <v/>
      </c>
      <c r="JD16" s="59" t="str" cm="1">
        <f t="array" aca="1" ref="JD16" ca="1">IF(ISNUMBER(JD$4),IF(JD$4&lt;TODAY(),JD11,IF(JD$4=TODAY(),_xlfn.XLOOKUP(1,($F$4:$NZ$4&lt;=TODAY())*ISNUMBER($F$11:$NZ$11),$F$11:$NZ$11,"",0,-1),IF(ISNUMBER(JC16),MAX(0,JC16+N(JD14)-IF(OR(WEEKDAY(JD$4,2)&gt;5,COUNTIF(休日一覧!$A:$A,JD$4)&gt;0),0,N($E$11))),""))),"")</f>
        <v/>
      </c>
      <c r="JE16" s="59" t="str" cm="1">
        <f t="array" aca="1" ref="JE16" ca="1">IF(ISNUMBER(JE$4),IF(JE$4&lt;TODAY(),JE11,IF(JE$4=TODAY(),_xlfn.XLOOKUP(1,($F$4:$NZ$4&lt;=TODAY())*ISNUMBER($F$11:$NZ$11),$F$11:$NZ$11,"",0,-1),IF(ISNUMBER(JD16),MAX(0,JD16+N(JE14)-IF(OR(WEEKDAY(JE$4,2)&gt;5,COUNTIF(休日一覧!$A:$A,JE$4)&gt;0),0,N($E$11))),""))),"")</f>
        <v/>
      </c>
      <c r="JF16" s="59" t="str" cm="1">
        <f t="array" aca="1" ref="JF16" ca="1">IF(ISNUMBER(JF$4),IF(JF$4&lt;TODAY(),JF11,IF(JF$4=TODAY(),_xlfn.XLOOKUP(1,($F$4:$NZ$4&lt;=TODAY())*ISNUMBER($F$11:$NZ$11),$F$11:$NZ$11,"",0,-1),IF(ISNUMBER(JE16),MAX(0,JE16+N(JF14)-IF(OR(WEEKDAY(JF$4,2)&gt;5,COUNTIF(休日一覧!$A:$A,JF$4)&gt;0),0,N($E$11))),""))),"")</f>
        <v/>
      </c>
      <c r="JG16" s="59" t="str" cm="1">
        <f t="array" aca="1" ref="JG16" ca="1">IF(ISNUMBER(JG$4),IF(JG$4&lt;TODAY(),JG11,IF(JG$4=TODAY(),_xlfn.XLOOKUP(1,($F$4:$NZ$4&lt;=TODAY())*ISNUMBER($F$11:$NZ$11),$F$11:$NZ$11,"",0,-1),IF(ISNUMBER(JF16),MAX(0,JF16+N(JG14)-IF(OR(WEEKDAY(JG$4,2)&gt;5,COUNTIF(休日一覧!$A:$A,JG$4)&gt;0),0,N($E$11))),""))),"")</f>
        <v/>
      </c>
      <c r="JH16" s="59" t="str" cm="1">
        <f t="array" aca="1" ref="JH16" ca="1">IF(ISNUMBER(JH$4),IF(JH$4&lt;TODAY(),JH11,IF(JH$4=TODAY(),_xlfn.XLOOKUP(1,($F$4:$NZ$4&lt;=TODAY())*ISNUMBER($F$11:$NZ$11),$F$11:$NZ$11,"",0,-1),IF(ISNUMBER(JG16),MAX(0,JG16+N(JH14)-IF(OR(WEEKDAY(JH$4,2)&gt;5,COUNTIF(休日一覧!$A:$A,JH$4)&gt;0),0,N($E$11))),""))),"")</f>
        <v/>
      </c>
      <c r="JI16" s="59" t="str" cm="1">
        <f t="array" aca="1" ref="JI16" ca="1">IF(ISNUMBER(JI$4),IF(JI$4&lt;TODAY(),JI11,IF(JI$4=TODAY(),_xlfn.XLOOKUP(1,($F$4:$NZ$4&lt;=TODAY())*ISNUMBER($F$11:$NZ$11),$F$11:$NZ$11,"",0,-1),IF(ISNUMBER(JH16),MAX(0,JH16+N(JI14)-IF(OR(WEEKDAY(JI$4,2)&gt;5,COUNTIF(休日一覧!$A:$A,JI$4)&gt;0),0,N($E$11))),""))),"")</f>
        <v/>
      </c>
      <c r="JJ16" s="59" t="str" cm="1">
        <f t="array" aca="1" ref="JJ16" ca="1">IF(ISNUMBER(JJ$4),IF(JJ$4&lt;TODAY(),JJ11,IF(JJ$4=TODAY(),_xlfn.XLOOKUP(1,($F$4:$NZ$4&lt;=TODAY())*ISNUMBER($F$11:$NZ$11),$F$11:$NZ$11,"",0,-1),IF(ISNUMBER(JI16),MAX(0,JI16+N(JJ14)-IF(OR(WEEKDAY(JJ$4,2)&gt;5,COUNTIF(休日一覧!$A:$A,JJ$4)&gt;0),0,N($E$11))),""))),"")</f>
        <v/>
      </c>
      <c r="JK16" s="59" t="str" cm="1">
        <f t="array" aca="1" ref="JK16" ca="1">IF(ISNUMBER(JK$4),IF(JK$4&lt;TODAY(),JK11,IF(JK$4=TODAY(),_xlfn.XLOOKUP(1,($F$4:$NZ$4&lt;=TODAY())*ISNUMBER($F$11:$NZ$11),$F$11:$NZ$11,"",0,-1),IF(ISNUMBER(JJ16),MAX(0,JJ16+N(JK14)-IF(OR(WEEKDAY(JK$4,2)&gt;5,COUNTIF(休日一覧!$A:$A,JK$4)&gt;0),0,N($E$11))),""))),"")</f>
        <v/>
      </c>
      <c r="JL16" s="59" t="str" cm="1">
        <f t="array" aca="1" ref="JL16" ca="1">IF(ISNUMBER(JL$4),IF(JL$4&lt;TODAY(),JL11,IF(JL$4=TODAY(),_xlfn.XLOOKUP(1,($F$4:$NZ$4&lt;=TODAY())*ISNUMBER($F$11:$NZ$11),$F$11:$NZ$11,"",0,-1),IF(ISNUMBER(JK16),MAX(0,JK16+N(JL14)-IF(OR(WEEKDAY(JL$4,2)&gt;5,COUNTIF(休日一覧!$A:$A,JL$4)&gt;0),0,N($E$11))),""))),"")</f>
        <v/>
      </c>
      <c r="JM16" s="59" t="str" cm="1">
        <f t="array" aca="1" ref="JM16" ca="1">IF(ISNUMBER(JM$4),IF(JM$4&lt;TODAY(),JM11,IF(JM$4=TODAY(),_xlfn.XLOOKUP(1,($F$4:$NZ$4&lt;=TODAY())*ISNUMBER($F$11:$NZ$11),$F$11:$NZ$11,"",0,-1),IF(ISNUMBER(JL16),MAX(0,JL16+N(JM14)-IF(OR(WEEKDAY(JM$4,2)&gt;5,COUNTIF(休日一覧!$A:$A,JM$4)&gt;0),0,N($E$11))),""))),"")</f>
        <v/>
      </c>
      <c r="JN16" s="59" t="str" cm="1">
        <f t="array" aca="1" ref="JN16" ca="1">IF(ISNUMBER(JN$4),IF(JN$4&lt;TODAY(),JN11,IF(JN$4=TODAY(),_xlfn.XLOOKUP(1,($F$4:$NZ$4&lt;=TODAY())*ISNUMBER($F$11:$NZ$11),$F$11:$NZ$11,"",0,-1),IF(ISNUMBER(JM16),MAX(0,JM16+N(JN14)-IF(OR(WEEKDAY(JN$4,2)&gt;5,COUNTIF(休日一覧!$A:$A,JN$4)&gt;0),0,N($E$11))),""))),"")</f>
        <v/>
      </c>
      <c r="JO16" s="59" t="str" cm="1">
        <f t="array" aca="1" ref="JO16" ca="1">IF(ISNUMBER(JO$4),IF(JO$4&lt;TODAY(),JO11,IF(JO$4=TODAY(),_xlfn.XLOOKUP(1,($F$4:$NZ$4&lt;=TODAY())*ISNUMBER($F$11:$NZ$11),$F$11:$NZ$11,"",0,-1),IF(ISNUMBER(JN16),MAX(0,JN16+N(JO14)-IF(OR(WEEKDAY(JO$4,2)&gt;5,COUNTIF(休日一覧!$A:$A,JO$4)&gt;0),0,N($E$11))),""))),"")</f>
        <v/>
      </c>
      <c r="JP16" s="59" t="str" cm="1">
        <f t="array" aca="1" ref="JP16" ca="1">IF(ISNUMBER(JP$4),IF(JP$4&lt;TODAY(),JP11,IF(JP$4=TODAY(),_xlfn.XLOOKUP(1,($F$4:$NZ$4&lt;=TODAY())*ISNUMBER($F$11:$NZ$11),$F$11:$NZ$11,"",0,-1),IF(ISNUMBER(JO16),MAX(0,JO16+N(JP14)-IF(OR(WEEKDAY(JP$4,2)&gt;5,COUNTIF(休日一覧!$A:$A,JP$4)&gt;0),0,N($E$11))),""))),"")</f>
        <v/>
      </c>
      <c r="JQ16" s="59" t="str" cm="1">
        <f t="array" aca="1" ref="JQ16" ca="1">IF(ISNUMBER(JQ$4),IF(JQ$4&lt;TODAY(),JQ11,IF(JQ$4=TODAY(),_xlfn.XLOOKUP(1,($F$4:$NZ$4&lt;=TODAY())*ISNUMBER($F$11:$NZ$11),$F$11:$NZ$11,"",0,-1),IF(ISNUMBER(JP16),MAX(0,JP16+N(JQ14)-IF(OR(WEEKDAY(JQ$4,2)&gt;5,COUNTIF(休日一覧!$A:$A,JQ$4)&gt;0),0,N($E$11))),""))),"")</f>
        <v/>
      </c>
      <c r="JR16" s="59" t="str" cm="1">
        <f t="array" aca="1" ref="JR16" ca="1">IF(ISNUMBER(JR$4),IF(JR$4&lt;TODAY(),JR11,IF(JR$4=TODAY(),_xlfn.XLOOKUP(1,($F$4:$NZ$4&lt;=TODAY())*ISNUMBER($F$11:$NZ$11),$F$11:$NZ$11,"",0,-1),IF(ISNUMBER(JQ16),MAX(0,JQ16+N(JR14)-IF(OR(WEEKDAY(JR$4,2)&gt;5,COUNTIF(休日一覧!$A:$A,JR$4)&gt;0),0,N($E$11))),""))),"")</f>
        <v/>
      </c>
      <c r="JS16" s="59" t="str" cm="1">
        <f t="array" aca="1" ref="JS16" ca="1">IF(ISNUMBER(JS$4),IF(JS$4&lt;TODAY(),JS11,IF(JS$4=TODAY(),_xlfn.XLOOKUP(1,($F$4:$NZ$4&lt;=TODAY())*ISNUMBER($F$11:$NZ$11),$F$11:$NZ$11,"",0,-1),IF(ISNUMBER(JR16),MAX(0,JR16+N(JS14)-IF(OR(WEEKDAY(JS$4,2)&gt;5,COUNTIF(休日一覧!$A:$A,JS$4)&gt;0),0,N($E$11))),""))),"")</f>
        <v/>
      </c>
      <c r="JT16" s="59" t="str" cm="1">
        <f t="array" aca="1" ref="JT16" ca="1">IF(ISNUMBER(JT$4),IF(JT$4&lt;TODAY(),JT11,IF(JT$4=TODAY(),_xlfn.XLOOKUP(1,($F$4:$NZ$4&lt;=TODAY())*ISNUMBER($F$11:$NZ$11),$F$11:$NZ$11,"",0,-1),IF(ISNUMBER(JS16),MAX(0,JS16+N(JT14)-IF(OR(WEEKDAY(JT$4,2)&gt;5,COUNTIF(休日一覧!$A:$A,JT$4)&gt;0),0,N($E$11))),""))),"")</f>
        <v/>
      </c>
      <c r="JU16" s="59" t="str" cm="1">
        <f t="array" aca="1" ref="JU16" ca="1">IF(ISNUMBER(JU$4),IF(JU$4&lt;TODAY(),JU11,IF(JU$4=TODAY(),_xlfn.XLOOKUP(1,($F$4:$NZ$4&lt;=TODAY())*ISNUMBER($F$11:$NZ$11),$F$11:$NZ$11,"",0,-1),IF(ISNUMBER(JT16),MAX(0,JT16+N(JU14)-IF(OR(WEEKDAY(JU$4,2)&gt;5,COUNTIF(休日一覧!$A:$A,JU$4)&gt;0),0,N($E$11))),""))),"")</f>
        <v/>
      </c>
      <c r="JV16" s="59" t="str" cm="1">
        <f t="array" aca="1" ref="JV16" ca="1">IF(ISNUMBER(JV$4),IF(JV$4&lt;TODAY(),JV11,IF(JV$4=TODAY(),_xlfn.XLOOKUP(1,($F$4:$NZ$4&lt;=TODAY())*ISNUMBER($F$11:$NZ$11),$F$11:$NZ$11,"",0,-1),IF(ISNUMBER(JU16),MAX(0,JU16+N(JV14)-IF(OR(WEEKDAY(JV$4,2)&gt;5,COUNTIF(休日一覧!$A:$A,JV$4)&gt;0),0,N($E$11))),""))),"")</f>
        <v/>
      </c>
      <c r="JW16" s="59" t="str" cm="1">
        <f t="array" aca="1" ref="JW16" ca="1">IF(ISNUMBER(JW$4),IF(JW$4&lt;TODAY(),JW11,IF(JW$4=TODAY(),_xlfn.XLOOKUP(1,($F$4:$NZ$4&lt;=TODAY())*ISNUMBER($F$11:$NZ$11),$F$11:$NZ$11,"",0,-1),IF(ISNUMBER(JV16),MAX(0,JV16+N(JW14)-IF(OR(WEEKDAY(JW$4,2)&gt;5,COUNTIF(休日一覧!$A:$A,JW$4)&gt;0),0,N($E$11))),""))),"")</f>
        <v/>
      </c>
      <c r="JX16" s="59" t="str" cm="1">
        <f t="array" aca="1" ref="JX16" ca="1">IF(ISNUMBER(JX$4),IF(JX$4&lt;TODAY(),JX11,IF(JX$4=TODAY(),_xlfn.XLOOKUP(1,($F$4:$NZ$4&lt;=TODAY())*ISNUMBER($F$11:$NZ$11),$F$11:$NZ$11,"",0,-1),IF(ISNUMBER(JW16),MAX(0,JW16+N(JX14)-IF(OR(WEEKDAY(JX$4,2)&gt;5,COUNTIF(休日一覧!$A:$A,JX$4)&gt;0),0,N($E$11))),""))),"")</f>
        <v/>
      </c>
      <c r="JY16" s="59" t="str" cm="1">
        <f t="array" aca="1" ref="JY16" ca="1">IF(ISNUMBER(JY$4),IF(JY$4&lt;TODAY(),JY11,IF(JY$4=TODAY(),_xlfn.XLOOKUP(1,($F$4:$NZ$4&lt;=TODAY())*ISNUMBER($F$11:$NZ$11),$F$11:$NZ$11,"",0,-1),IF(ISNUMBER(JX16),MAX(0,JX16+N(JY14)-IF(OR(WEEKDAY(JY$4,2)&gt;5,COUNTIF(休日一覧!$A:$A,JY$4)&gt;0),0,N($E$11))),""))),"")</f>
        <v/>
      </c>
      <c r="JZ16" s="59" t="str" cm="1">
        <f t="array" aca="1" ref="JZ16" ca="1">IF(ISNUMBER(JZ$4),IF(JZ$4&lt;TODAY(),JZ11,IF(JZ$4=TODAY(),_xlfn.XLOOKUP(1,($F$4:$NZ$4&lt;=TODAY())*ISNUMBER($F$11:$NZ$11),$F$11:$NZ$11,"",0,-1),IF(ISNUMBER(JY16),MAX(0,JY16+N(JZ14)-IF(OR(WEEKDAY(JZ$4,2)&gt;5,COUNTIF(休日一覧!$A:$A,JZ$4)&gt;0),0,N($E$11))),""))),"")</f>
        <v/>
      </c>
      <c r="KA16" s="59" t="str" cm="1">
        <f t="array" aca="1" ref="KA16" ca="1">IF(ISNUMBER(KA$4),IF(KA$4&lt;TODAY(),KA11,IF(KA$4=TODAY(),_xlfn.XLOOKUP(1,($F$4:$NZ$4&lt;=TODAY())*ISNUMBER($F$11:$NZ$11),$F$11:$NZ$11,"",0,-1),IF(ISNUMBER(JZ16),MAX(0,JZ16+N(KA14)-IF(OR(WEEKDAY(KA$4,2)&gt;5,COUNTIF(休日一覧!$A:$A,KA$4)&gt;0),0,N($E$11))),""))),"")</f>
        <v/>
      </c>
      <c r="KB16" s="59" t="str" cm="1">
        <f t="array" aca="1" ref="KB16" ca="1">IF(ISNUMBER(KB$4),IF(KB$4&lt;TODAY(),KB11,IF(KB$4=TODAY(),_xlfn.XLOOKUP(1,($F$4:$NZ$4&lt;=TODAY())*ISNUMBER($F$11:$NZ$11),$F$11:$NZ$11,"",0,-1),IF(ISNUMBER(KA16),MAX(0,KA16+N(KB14)-IF(OR(WEEKDAY(KB$4,2)&gt;5,COUNTIF(休日一覧!$A:$A,KB$4)&gt;0),0,N($E$11))),""))),"")</f>
        <v/>
      </c>
      <c r="KC16" s="59" t="str" cm="1">
        <f t="array" aca="1" ref="KC16" ca="1">IF(ISNUMBER(KC$4),IF(KC$4&lt;TODAY(),KC11,IF(KC$4=TODAY(),_xlfn.XLOOKUP(1,($F$4:$NZ$4&lt;=TODAY())*ISNUMBER($F$11:$NZ$11),$F$11:$NZ$11,"",0,-1),IF(ISNUMBER(KB16),MAX(0,KB16+N(KC14)-IF(OR(WEEKDAY(KC$4,2)&gt;5,COUNTIF(休日一覧!$A:$A,KC$4)&gt;0),0,N($E$11))),""))),"")</f>
        <v/>
      </c>
      <c r="KD16" s="59" t="str" cm="1">
        <f t="array" aca="1" ref="KD16" ca="1">IF(ISNUMBER(KD$4),IF(KD$4&lt;TODAY(),KD11,IF(KD$4=TODAY(),_xlfn.XLOOKUP(1,($F$4:$NZ$4&lt;=TODAY())*ISNUMBER($F$11:$NZ$11),$F$11:$NZ$11,"",0,-1),IF(ISNUMBER(KC16),MAX(0,KC16+N(KD14)-IF(OR(WEEKDAY(KD$4,2)&gt;5,COUNTIF(休日一覧!$A:$A,KD$4)&gt;0),0,N($E$11))),""))),"")</f>
        <v/>
      </c>
      <c r="KE16" s="59" t="str" cm="1">
        <f t="array" aca="1" ref="KE16" ca="1">IF(ISNUMBER(KE$4),IF(KE$4&lt;TODAY(),KE11,IF(KE$4=TODAY(),_xlfn.XLOOKUP(1,($F$4:$NZ$4&lt;=TODAY())*ISNUMBER($F$11:$NZ$11),$F$11:$NZ$11,"",0,-1),IF(ISNUMBER(KD16),MAX(0,KD16+N(KE14)-IF(OR(WEEKDAY(KE$4,2)&gt;5,COUNTIF(休日一覧!$A:$A,KE$4)&gt;0),0,N($E$11))),""))),"")</f>
        <v/>
      </c>
      <c r="KF16" s="59" t="str" cm="1">
        <f t="array" aca="1" ref="KF16" ca="1">IF(ISNUMBER(KF$4),IF(KF$4&lt;TODAY(),KF11,IF(KF$4=TODAY(),_xlfn.XLOOKUP(1,($F$4:$NZ$4&lt;=TODAY())*ISNUMBER($F$11:$NZ$11),$F$11:$NZ$11,"",0,-1),IF(ISNUMBER(KE16),MAX(0,KE16+N(KF14)-IF(OR(WEEKDAY(KF$4,2)&gt;5,COUNTIF(休日一覧!$A:$A,KF$4)&gt;0),0,N($E$11))),""))),"")</f>
        <v/>
      </c>
      <c r="KG16" s="59" t="str" cm="1">
        <f t="array" aca="1" ref="KG16" ca="1">IF(ISNUMBER(KG$4),IF(KG$4&lt;TODAY(),KG11,IF(KG$4=TODAY(),_xlfn.XLOOKUP(1,($F$4:$NZ$4&lt;=TODAY())*ISNUMBER($F$11:$NZ$11),$F$11:$NZ$11,"",0,-1),IF(ISNUMBER(KF16),MAX(0,KF16+N(KG14)-IF(OR(WEEKDAY(KG$4,2)&gt;5,COUNTIF(休日一覧!$A:$A,KG$4)&gt;0),0,N($E$11))),""))),"")</f>
        <v/>
      </c>
      <c r="KH16" s="59" t="str" cm="1">
        <f t="array" aca="1" ref="KH16" ca="1">IF(ISNUMBER(KH$4),IF(KH$4&lt;TODAY(),KH11,IF(KH$4=TODAY(),_xlfn.XLOOKUP(1,($F$4:$NZ$4&lt;=TODAY())*ISNUMBER($F$11:$NZ$11),$F$11:$NZ$11,"",0,-1),IF(ISNUMBER(KG16),MAX(0,KG16+N(KH14)-IF(OR(WEEKDAY(KH$4,2)&gt;5,COUNTIF(休日一覧!$A:$A,KH$4)&gt;0),0,N($E$11))),""))),"")</f>
        <v/>
      </c>
      <c r="KI16" s="59" t="str" cm="1">
        <f t="array" aca="1" ref="KI16" ca="1">IF(ISNUMBER(KI$4),IF(KI$4&lt;TODAY(),KI11,IF(KI$4=TODAY(),_xlfn.XLOOKUP(1,($F$4:$NZ$4&lt;=TODAY())*ISNUMBER($F$11:$NZ$11),$F$11:$NZ$11,"",0,-1),IF(ISNUMBER(KH16),MAX(0,KH16+N(KI14)-IF(OR(WEEKDAY(KI$4,2)&gt;5,COUNTIF(休日一覧!$A:$A,KI$4)&gt;0),0,N($E$11))),""))),"")</f>
        <v/>
      </c>
      <c r="KJ16" s="59" t="str" cm="1">
        <f t="array" aca="1" ref="KJ16" ca="1">IF(ISNUMBER(KJ$4),IF(KJ$4&lt;TODAY(),KJ11,IF(KJ$4=TODAY(),_xlfn.XLOOKUP(1,($F$4:$NZ$4&lt;=TODAY())*ISNUMBER($F$11:$NZ$11),$F$11:$NZ$11,"",0,-1),IF(ISNUMBER(KI16),MAX(0,KI16+N(KJ14)-IF(OR(WEEKDAY(KJ$4,2)&gt;5,COUNTIF(休日一覧!$A:$A,KJ$4)&gt;0),0,N($E$11))),""))),"")</f>
        <v/>
      </c>
      <c r="KK16" s="59" t="str" cm="1">
        <f t="array" aca="1" ref="KK16" ca="1">IF(ISNUMBER(KK$4),IF(KK$4&lt;TODAY(),KK11,IF(KK$4=TODAY(),_xlfn.XLOOKUP(1,($F$4:$NZ$4&lt;=TODAY())*ISNUMBER($F$11:$NZ$11),$F$11:$NZ$11,"",0,-1),IF(ISNUMBER(KJ16),MAX(0,KJ16+N(KK14)-IF(OR(WEEKDAY(KK$4,2)&gt;5,COUNTIF(休日一覧!$A:$A,KK$4)&gt;0),0,N($E$11))),""))),"")</f>
        <v/>
      </c>
      <c r="KL16" s="59" t="str" cm="1">
        <f t="array" aca="1" ref="KL16" ca="1">IF(ISNUMBER(KL$4),IF(KL$4&lt;TODAY(),KL11,IF(KL$4=TODAY(),_xlfn.XLOOKUP(1,($F$4:$NZ$4&lt;=TODAY())*ISNUMBER($F$11:$NZ$11),$F$11:$NZ$11,"",0,-1),IF(ISNUMBER(KK16),MAX(0,KK16+N(KL14)-IF(OR(WEEKDAY(KL$4,2)&gt;5,COUNTIF(休日一覧!$A:$A,KL$4)&gt;0),0,N($E$11))),""))),"")</f>
        <v/>
      </c>
      <c r="KM16" s="59" t="str" cm="1">
        <f t="array" aca="1" ref="KM16" ca="1">IF(ISNUMBER(KM$4),IF(KM$4&lt;TODAY(),KM11,IF(KM$4=TODAY(),_xlfn.XLOOKUP(1,($F$4:$NZ$4&lt;=TODAY())*ISNUMBER($F$11:$NZ$11),$F$11:$NZ$11,"",0,-1),IF(ISNUMBER(KL16),MAX(0,KL16+N(KM14)-IF(OR(WEEKDAY(KM$4,2)&gt;5,COUNTIF(休日一覧!$A:$A,KM$4)&gt;0),0,N($E$11))),""))),"")</f>
        <v/>
      </c>
      <c r="KN16" s="59" t="str" cm="1">
        <f t="array" aca="1" ref="KN16" ca="1">IF(ISNUMBER(KN$4),IF(KN$4&lt;TODAY(),KN11,IF(KN$4=TODAY(),_xlfn.XLOOKUP(1,($F$4:$NZ$4&lt;=TODAY())*ISNUMBER($F$11:$NZ$11),$F$11:$NZ$11,"",0,-1),IF(ISNUMBER(KM16),MAX(0,KM16+N(KN14)-IF(OR(WEEKDAY(KN$4,2)&gt;5,COUNTIF(休日一覧!$A:$A,KN$4)&gt;0),0,N($E$11))),""))),"")</f>
        <v/>
      </c>
      <c r="KO16" s="59" t="str" cm="1">
        <f t="array" aca="1" ref="KO16" ca="1">IF(ISNUMBER(KO$4),IF(KO$4&lt;TODAY(),KO11,IF(KO$4=TODAY(),_xlfn.XLOOKUP(1,($F$4:$NZ$4&lt;=TODAY())*ISNUMBER($F$11:$NZ$11),$F$11:$NZ$11,"",0,-1),IF(ISNUMBER(KN16),MAX(0,KN16+N(KO14)-IF(OR(WEEKDAY(KO$4,2)&gt;5,COUNTIF(休日一覧!$A:$A,KO$4)&gt;0),0,N($E$11))),""))),"")</f>
        <v/>
      </c>
      <c r="KP16" s="59" t="str" cm="1">
        <f t="array" aca="1" ref="KP16" ca="1">IF(ISNUMBER(KP$4),IF(KP$4&lt;TODAY(),KP11,IF(KP$4=TODAY(),_xlfn.XLOOKUP(1,($F$4:$NZ$4&lt;=TODAY())*ISNUMBER($F$11:$NZ$11),$F$11:$NZ$11,"",0,-1),IF(ISNUMBER(KO16),MAX(0,KO16+N(KP14)-IF(OR(WEEKDAY(KP$4,2)&gt;5,COUNTIF(休日一覧!$A:$A,KP$4)&gt;0),0,N($E$11))),""))),"")</f>
        <v/>
      </c>
      <c r="KQ16" s="59" t="str" cm="1">
        <f t="array" aca="1" ref="KQ16" ca="1">IF(ISNUMBER(KQ$4),IF(KQ$4&lt;TODAY(),KQ11,IF(KQ$4=TODAY(),_xlfn.XLOOKUP(1,($F$4:$NZ$4&lt;=TODAY())*ISNUMBER($F$11:$NZ$11),$F$11:$NZ$11,"",0,-1),IF(ISNUMBER(KP16),MAX(0,KP16+N(KQ14)-IF(OR(WEEKDAY(KQ$4,2)&gt;5,COUNTIF(休日一覧!$A:$A,KQ$4)&gt;0),0,N($E$11))),""))),"")</f>
        <v/>
      </c>
      <c r="KR16" s="59" t="str" cm="1">
        <f t="array" aca="1" ref="KR16" ca="1">IF(ISNUMBER(KR$4),IF(KR$4&lt;TODAY(),KR11,IF(KR$4=TODAY(),_xlfn.XLOOKUP(1,($F$4:$NZ$4&lt;=TODAY())*ISNUMBER($F$11:$NZ$11),$F$11:$NZ$11,"",0,-1),IF(ISNUMBER(KQ16),MAX(0,KQ16+N(KR14)-IF(OR(WEEKDAY(KR$4,2)&gt;5,COUNTIF(休日一覧!$A:$A,KR$4)&gt;0),0,N($E$11))),""))),"")</f>
        <v/>
      </c>
      <c r="KS16" s="59" t="str" cm="1">
        <f t="array" aca="1" ref="KS16" ca="1">IF(ISNUMBER(KS$4),IF(KS$4&lt;TODAY(),KS11,IF(KS$4=TODAY(),_xlfn.XLOOKUP(1,($F$4:$NZ$4&lt;=TODAY())*ISNUMBER($F$11:$NZ$11),$F$11:$NZ$11,"",0,-1),IF(ISNUMBER(KR16),MAX(0,KR16+N(KS14)-IF(OR(WEEKDAY(KS$4,2)&gt;5,COUNTIF(休日一覧!$A:$A,KS$4)&gt;0),0,N($E$11))),""))),"")</f>
        <v/>
      </c>
      <c r="KT16" s="59" t="str" cm="1">
        <f t="array" aca="1" ref="KT16" ca="1">IF(ISNUMBER(KT$4),IF(KT$4&lt;TODAY(),KT11,IF(KT$4=TODAY(),_xlfn.XLOOKUP(1,($F$4:$NZ$4&lt;=TODAY())*ISNUMBER($F$11:$NZ$11),$F$11:$NZ$11,"",0,-1),IF(ISNUMBER(KS16),MAX(0,KS16+N(KT14)-IF(OR(WEEKDAY(KT$4,2)&gt;5,COUNTIF(休日一覧!$A:$A,KT$4)&gt;0),0,N($E$11))),""))),"")</f>
        <v/>
      </c>
      <c r="KU16" s="59" t="str" cm="1">
        <f t="array" aca="1" ref="KU16" ca="1">IF(ISNUMBER(KU$4),IF(KU$4&lt;TODAY(),KU11,IF(KU$4=TODAY(),_xlfn.XLOOKUP(1,($F$4:$NZ$4&lt;=TODAY())*ISNUMBER($F$11:$NZ$11),$F$11:$NZ$11,"",0,-1),IF(ISNUMBER(KT16),MAX(0,KT16+N(KU14)-IF(OR(WEEKDAY(KU$4,2)&gt;5,COUNTIF(休日一覧!$A:$A,KU$4)&gt;0),0,N($E$11))),""))),"")</f>
        <v/>
      </c>
      <c r="KV16" s="59" t="str" cm="1">
        <f t="array" aca="1" ref="KV16" ca="1">IF(ISNUMBER(KV$4),IF(KV$4&lt;TODAY(),KV11,IF(KV$4=TODAY(),_xlfn.XLOOKUP(1,($F$4:$NZ$4&lt;=TODAY())*ISNUMBER($F$11:$NZ$11),$F$11:$NZ$11,"",0,-1),IF(ISNUMBER(KU16),MAX(0,KU16+N(KV14)-IF(OR(WEEKDAY(KV$4,2)&gt;5,COUNTIF(休日一覧!$A:$A,KV$4)&gt;0),0,N($E$11))),""))),"")</f>
        <v/>
      </c>
      <c r="KW16" s="59" t="str" cm="1">
        <f t="array" aca="1" ref="KW16" ca="1">IF(ISNUMBER(KW$4),IF(KW$4&lt;TODAY(),KW11,IF(KW$4=TODAY(),_xlfn.XLOOKUP(1,($F$4:$NZ$4&lt;=TODAY())*ISNUMBER($F$11:$NZ$11),$F$11:$NZ$11,"",0,-1),IF(ISNUMBER(KV16),MAX(0,KV16+N(KW14)-IF(OR(WEEKDAY(KW$4,2)&gt;5,COUNTIF(休日一覧!$A:$A,KW$4)&gt;0),0,N($E$11))),""))),"")</f>
        <v/>
      </c>
      <c r="KX16" s="59" t="str" cm="1">
        <f t="array" aca="1" ref="KX16" ca="1">IF(ISNUMBER(KX$4),IF(KX$4&lt;TODAY(),KX11,IF(KX$4=TODAY(),_xlfn.XLOOKUP(1,($F$4:$NZ$4&lt;=TODAY())*ISNUMBER($F$11:$NZ$11),$F$11:$NZ$11,"",0,-1),IF(ISNUMBER(KW16),MAX(0,KW16+N(KX14)-IF(OR(WEEKDAY(KX$4,2)&gt;5,COUNTIF(休日一覧!$A:$A,KX$4)&gt;0),0,N($E$11))),""))),"")</f>
        <v/>
      </c>
      <c r="KY16" s="59" t="str" cm="1">
        <f t="array" aca="1" ref="KY16" ca="1">IF(ISNUMBER(KY$4),IF(KY$4&lt;TODAY(),KY11,IF(KY$4=TODAY(),_xlfn.XLOOKUP(1,($F$4:$NZ$4&lt;=TODAY())*ISNUMBER($F$11:$NZ$11),$F$11:$NZ$11,"",0,-1),IF(ISNUMBER(KX16),MAX(0,KX16+N(KY14)-IF(OR(WEEKDAY(KY$4,2)&gt;5,COUNTIF(休日一覧!$A:$A,KY$4)&gt;0),0,N($E$11))),""))),"")</f>
        <v/>
      </c>
      <c r="KZ16" s="59" t="str" cm="1">
        <f t="array" aca="1" ref="KZ16" ca="1">IF(ISNUMBER(KZ$4),IF(KZ$4&lt;TODAY(),KZ11,IF(KZ$4=TODAY(),_xlfn.XLOOKUP(1,($F$4:$NZ$4&lt;=TODAY())*ISNUMBER($F$11:$NZ$11),$F$11:$NZ$11,"",0,-1),IF(ISNUMBER(KY16),MAX(0,KY16+N(KZ14)-IF(OR(WEEKDAY(KZ$4,2)&gt;5,COUNTIF(休日一覧!$A:$A,KZ$4)&gt;0),0,N($E$11))),""))),"")</f>
        <v/>
      </c>
      <c r="LA16" s="59" t="str" cm="1">
        <f t="array" aca="1" ref="LA16" ca="1">IF(ISNUMBER(LA$4),IF(LA$4&lt;TODAY(),LA11,IF(LA$4=TODAY(),_xlfn.XLOOKUP(1,($F$4:$NZ$4&lt;=TODAY())*ISNUMBER($F$11:$NZ$11),$F$11:$NZ$11,"",0,-1),IF(ISNUMBER(KZ16),MAX(0,KZ16+N(LA14)-IF(OR(WEEKDAY(LA$4,2)&gt;5,COUNTIF(休日一覧!$A:$A,LA$4)&gt;0),0,N($E$11))),""))),"")</f>
        <v/>
      </c>
      <c r="LB16" s="59" t="str" cm="1">
        <f t="array" aca="1" ref="LB16" ca="1">IF(ISNUMBER(LB$4),IF(LB$4&lt;TODAY(),LB11,IF(LB$4=TODAY(),_xlfn.XLOOKUP(1,($F$4:$NZ$4&lt;=TODAY())*ISNUMBER($F$11:$NZ$11),$F$11:$NZ$11,"",0,-1),IF(ISNUMBER(LA16),MAX(0,LA16+N(LB14)-IF(OR(WEEKDAY(LB$4,2)&gt;5,COUNTIF(休日一覧!$A:$A,LB$4)&gt;0),0,N($E$11))),""))),"")</f>
        <v/>
      </c>
      <c r="LC16" s="59" t="str" cm="1">
        <f t="array" aca="1" ref="LC16" ca="1">IF(ISNUMBER(LC$4),IF(LC$4&lt;TODAY(),LC11,IF(LC$4=TODAY(),_xlfn.XLOOKUP(1,($F$4:$NZ$4&lt;=TODAY())*ISNUMBER($F$11:$NZ$11),$F$11:$NZ$11,"",0,-1),IF(ISNUMBER(LB16),MAX(0,LB16+N(LC14)-IF(OR(WEEKDAY(LC$4,2)&gt;5,COUNTIF(休日一覧!$A:$A,LC$4)&gt;0),0,N($E$11))),""))),"")</f>
        <v/>
      </c>
      <c r="LD16" s="59" t="str" cm="1">
        <f t="array" aca="1" ref="LD16" ca="1">IF(ISNUMBER(LD$4),IF(LD$4&lt;TODAY(),LD11,IF(LD$4=TODAY(),_xlfn.XLOOKUP(1,($F$4:$NZ$4&lt;=TODAY())*ISNUMBER($F$11:$NZ$11),$F$11:$NZ$11,"",0,-1),IF(ISNUMBER(LC16),MAX(0,LC16+N(LD14)-IF(OR(WEEKDAY(LD$4,2)&gt;5,COUNTIF(休日一覧!$A:$A,LD$4)&gt;0),0,N($E$11))),""))),"")</f>
        <v/>
      </c>
      <c r="LE16" s="59" t="str" cm="1">
        <f t="array" aca="1" ref="LE16" ca="1">IF(ISNUMBER(LE$4),IF(LE$4&lt;TODAY(),LE11,IF(LE$4=TODAY(),_xlfn.XLOOKUP(1,($F$4:$NZ$4&lt;=TODAY())*ISNUMBER($F$11:$NZ$11),$F$11:$NZ$11,"",0,-1),IF(ISNUMBER(LD16),MAX(0,LD16+N(LE14)-IF(OR(WEEKDAY(LE$4,2)&gt;5,COUNTIF(休日一覧!$A:$A,LE$4)&gt;0),0,N($E$11))),""))),"")</f>
        <v/>
      </c>
      <c r="LF16" s="59" t="str" cm="1">
        <f t="array" aca="1" ref="LF16" ca="1">IF(ISNUMBER(LF$4),IF(LF$4&lt;TODAY(),LF11,IF(LF$4=TODAY(),_xlfn.XLOOKUP(1,($F$4:$NZ$4&lt;=TODAY())*ISNUMBER($F$11:$NZ$11),$F$11:$NZ$11,"",0,-1),IF(ISNUMBER(LE16),MAX(0,LE16+N(LF14)-IF(OR(WEEKDAY(LF$4,2)&gt;5,COUNTIF(休日一覧!$A:$A,LF$4)&gt;0),0,N($E$11))),""))),"")</f>
        <v/>
      </c>
      <c r="LG16" s="59" t="str" cm="1">
        <f t="array" aca="1" ref="LG16" ca="1">IF(ISNUMBER(LG$4),IF(LG$4&lt;TODAY(),LG11,IF(LG$4=TODAY(),_xlfn.XLOOKUP(1,($F$4:$NZ$4&lt;=TODAY())*ISNUMBER($F$11:$NZ$11),$F$11:$NZ$11,"",0,-1),IF(ISNUMBER(LF16),MAX(0,LF16+N(LG14)-IF(OR(WEEKDAY(LG$4,2)&gt;5,COUNTIF(休日一覧!$A:$A,LG$4)&gt;0),0,N($E$11))),""))),"")</f>
        <v/>
      </c>
      <c r="LH16" s="59" t="str" cm="1">
        <f t="array" aca="1" ref="LH16" ca="1">IF(ISNUMBER(LH$4),IF(LH$4&lt;TODAY(),LH11,IF(LH$4=TODAY(),_xlfn.XLOOKUP(1,($F$4:$NZ$4&lt;=TODAY())*ISNUMBER($F$11:$NZ$11),$F$11:$NZ$11,"",0,-1),IF(ISNUMBER(LG16),MAX(0,LG16+N(LH14)-IF(OR(WEEKDAY(LH$4,2)&gt;5,COUNTIF(休日一覧!$A:$A,LH$4)&gt;0),0,N($E$11))),""))),"")</f>
        <v/>
      </c>
      <c r="LI16" s="59" t="str" cm="1">
        <f t="array" aca="1" ref="LI16" ca="1">IF(ISNUMBER(LI$4),IF(LI$4&lt;TODAY(),LI11,IF(LI$4=TODAY(),_xlfn.XLOOKUP(1,($F$4:$NZ$4&lt;=TODAY())*ISNUMBER($F$11:$NZ$11),$F$11:$NZ$11,"",0,-1),IF(ISNUMBER(LH16),MAX(0,LH16+N(LI14)-IF(OR(WEEKDAY(LI$4,2)&gt;5,COUNTIF(休日一覧!$A:$A,LI$4)&gt;0),0,N($E$11))),""))),"")</f>
        <v/>
      </c>
      <c r="LJ16" s="59" t="str" cm="1">
        <f t="array" aca="1" ref="LJ16" ca="1">IF(ISNUMBER(LJ$4),IF(LJ$4&lt;TODAY(),LJ11,IF(LJ$4=TODAY(),_xlfn.XLOOKUP(1,($F$4:$NZ$4&lt;=TODAY())*ISNUMBER($F$11:$NZ$11),$F$11:$NZ$11,"",0,-1),IF(ISNUMBER(LI16),MAX(0,LI16+N(LJ14)-IF(OR(WEEKDAY(LJ$4,2)&gt;5,COUNTIF(休日一覧!$A:$A,LJ$4)&gt;0),0,N($E$11))),""))),"")</f>
        <v/>
      </c>
      <c r="LK16" s="59" t="str" cm="1">
        <f t="array" aca="1" ref="LK16" ca="1">IF(ISNUMBER(LK$4),IF(LK$4&lt;TODAY(),LK11,IF(LK$4=TODAY(),_xlfn.XLOOKUP(1,($F$4:$NZ$4&lt;=TODAY())*ISNUMBER($F$11:$NZ$11),$F$11:$NZ$11,"",0,-1),IF(ISNUMBER(LJ16),MAX(0,LJ16+N(LK14)-IF(OR(WEEKDAY(LK$4,2)&gt;5,COUNTIF(休日一覧!$A:$A,LK$4)&gt;0),0,N($E$11))),""))),"")</f>
        <v/>
      </c>
      <c r="LL16" s="59" t="str" cm="1">
        <f t="array" aca="1" ref="LL16" ca="1">IF(ISNUMBER(LL$4),IF(LL$4&lt;TODAY(),LL11,IF(LL$4=TODAY(),_xlfn.XLOOKUP(1,($F$4:$NZ$4&lt;=TODAY())*ISNUMBER($F$11:$NZ$11),$F$11:$NZ$11,"",0,-1),IF(ISNUMBER(LK16),MAX(0,LK16+N(LL14)-IF(OR(WEEKDAY(LL$4,2)&gt;5,COUNTIF(休日一覧!$A:$A,LL$4)&gt;0),0,N($E$11))),""))),"")</f>
        <v/>
      </c>
      <c r="LM16" s="59" t="str" cm="1">
        <f t="array" aca="1" ref="LM16" ca="1">IF(ISNUMBER(LM$4),IF(LM$4&lt;TODAY(),LM11,IF(LM$4=TODAY(),_xlfn.XLOOKUP(1,($F$4:$NZ$4&lt;=TODAY())*ISNUMBER($F$11:$NZ$11),$F$11:$NZ$11,"",0,-1),IF(ISNUMBER(LL16),MAX(0,LL16+N(LM14)-IF(OR(WEEKDAY(LM$4,2)&gt;5,COUNTIF(休日一覧!$A:$A,LM$4)&gt;0),0,N($E$11))),""))),"")</f>
        <v/>
      </c>
      <c r="LN16" s="59" t="str" cm="1">
        <f t="array" aca="1" ref="LN16" ca="1">IF(ISNUMBER(LN$4),IF(LN$4&lt;TODAY(),LN11,IF(LN$4=TODAY(),_xlfn.XLOOKUP(1,($F$4:$NZ$4&lt;=TODAY())*ISNUMBER($F$11:$NZ$11),$F$11:$NZ$11,"",0,-1),IF(ISNUMBER(LM16),MAX(0,LM16+N(LN14)-IF(OR(WEEKDAY(LN$4,2)&gt;5,COUNTIF(休日一覧!$A:$A,LN$4)&gt;0),0,N($E$11))),""))),"")</f>
        <v/>
      </c>
      <c r="LO16" s="59" t="str" cm="1">
        <f t="array" aca="1" ref="LO16" ca="1">IF(ISNUMBER(LO$4),IF(LO$4&lt;TODAY(),LO11,IF(LO$4=TODAY(),_xlfn.XLOOKUP(1,($F$4:$NZ$4&lt;=TODAY())*ISNUMBER($F$11:$NZ$11),$F$11:$NZ$11,"",0,-1),IF(ISNUMBER(LN16),MAX(0,LN16+N(LO14)-IF(OR(WEEKDAY(LO$4,2)&gt;5,COUNTIF(休日一覧!$A:$A,LO$4)&gt;0),0,N($E$11))),""))),"")</f>
        <v/>
      </c>
      <c r="LP16" s="59" t="str" cm="1">
        <f t="array" aca="1" ref="LP16" ca="1">IF(ISNUMBER(LP$4),IF(LP$4&lt;TODAY(),LP11,IF(LP$4=TODAY(),_xlfn.XLOOKUP(1,($F$4:$NZ$4&lt;=TODAY())*ISNUMBER($F$11:$NZ$11),$F$11:$NZ$11,"",0,-1),IF(ISNUMBER(LO16),MAX(0,LO16+N(LP14)-IF(OR(WEEKDAY(LP$4,2)&gt;5,COUNTIF(休日一覧!$A:$A,LP$4)&gt;0),0,N($E$11))),""))),"")</f>
        <v/>
      </c>
      <c r="LQ16" s="59" t="str" cm="1">
        <f t="array" aca="1" ref="LQ16" ca="1">IF(ISNUMBER(LQ$4),IF(LQ$4&lt;TODAY(),LQ11,IF(LQ$4=TODAY(),_xlfn.XLOOKUP(1,($F$4:$NZ$4&lt;=TODAY())*ISNUMBER($F$11:$NZ$11),$F$11:$NZ$11,"",0,-1),IF(ISNUMBER(LP16),MAX(0,LP16+N(LQ14)-IF(OR(WEEKDAY(LQ$4,2)&gt;5,COUNTIF(休日一覧!$A:$A,LQ$4)&gt;0),0,N($E$11))),""))),"")</f>
        <v/>
      </c>
      <c r="LR16" s="59" t="str" cm="1">
        <f t="array" aca="1" ref="LR16" ca="1">IF(ISNUMBER(LR$4),IF(LR$4&lt;TODAY(),LR11,IF(LR$4=TODAY(),_xlfn.XLOOKUP(1,($F$4:$NZ$4&lt;=TODAY())*ISNUMBER($F$11:$NZ$11),$F$11:$NZ$11,"",0,-1),IF(ISNUMBER(LQ16),MAX(0,LQ16+N(LR14)-IF(OR(WEEKDAY(LR$4,2)&gt;5,COUNTIF(休日一覧!$A:$A,LR$4)&gt;0),0,N($E$11))),""))),"")</f>
        <v/>
      </c>
      <c r="LS16" s="59" t="str" cm="1">
        <f t="array" aca="1" ref="LS16" ca="1">IF(ISNUMBER(LS$4),IF(LS$4&lt;TODAY(),LS11,IF(LS$4=TODAY(),_xlfn.XLOOKUP(1,($F$4:$NZ$4&lt;=TODAY())*ISNUMBER($F$11:$NZ$11),$F$11:$NZ$11,"",0,-1),IF(ISNUMBER(LR16),MAX(0,LR16+N(LS14)-IF(OR(WEEKDAY(LS$4,2)&gt;5,COUNTIF(休日一覧!$A:$A,LS$4)&gt;0),0,N($E$11))),""))),"")</f>
        <v/>
      </c>
      <c r="LT16" s="59" t="str" cm="1">
        <f t="array" aca="1" ref="LT16" ca="1">IF(ISNUMBER(LT$4),IF(LT$4&lt;TODAY(),LT11,IF(LT$4=TODAY(),_xlfn.XLOOKUP(1,($F$4:$NZ$4&lt;=TODAY())*ISNUMBER($F$11:$NZ$11),$F$11:$NZ$11,"",0,-1),IF(ISNUMBER(LS16),MAX(0,LS16+N(LT14)-IF(OR(WEEKDAY(LT$4,2)&gt;5,COUNTIF(休日一覧!$A:$A,LT$4)&gt;0),0,N($E$11))),""))),"")</f>
        <v/>
      </c>
      <c r="LU16" s="59" t="str" cm="1">
        <f t="array" aca="1" ref="LU16" ca="1">IF(ISNUMBER(LU$4),IF(LU$4&lt;TODAY(),LU11,IF(LU$4=TODAY(),_xlfn.XLOOKUP(1,($F$4:$NZ$4&lt;=TODAY())*ISNUMBER($F$11:$NZ$11),$F$11:$NZ$11,"",0,-1),IF(ISNUMBER(LT16),MAX(0,LT16+N(LU14)-IF(OR(WEEKDAY(LU$4,2)&gt;5,COUNTIF(休日一覧!$A:$A,LU$4)&gt;0),0,N($E$11))),""))),"")</f>
        <v/>
      </c>
      <c r="LV16" s="59" t="str" cm="1">
        <f t="array" aca="1" ref="LV16" ca="1">IF(ISNUMBER(LV$4),IF(LV$4&lt;TODAY(),LV11,IF(LV$4=TODAY(),_xlfn.XLOOKUP(1,($F$4:$NZ$4&lt;=TODAY())*ISNUMBER($F$11:$NZ$11),$F$11:$NZ$11,"",0,-1),IF(ISNUMBER(LU16),MAX(0,LU16+N(LV14)-IF(OR(WEEKDAY(LV$4,2)&gt;5,COUNTIF(休日一覧!$A:$A,LV$4)&gt;0),0,N($E$11))),""))),"")</f>
        <v/>
      </c>
      <c r="LW16" s="59" t="str" cm="1">
        <f t="array" aca="1" ref="LW16" ca="1">IF(ISNUMBER(LW$4),IF(LW$4&lt;TODAY(),LW11,IF(LW$4=TODAY(),_xlfn.XLOOKUP(1,($F$4:$NZ$4&lt;=TODAY())*ISNUMBER($F$11:$NZ$11),$F$11:$NZ$11,"",0,-1),IF(ISNUMBER(LV16),MAX(0,LV16+N(LW14)-IF(OR(WEEKDAY(LW$4,2)&gt;5,COUNTIF(休日一覧!$A:$A,LW$4)&gt;0),0,N($E$11))),""))),"")</f>
        <v/>
      </c>
      <c r="LX16" s="59" t="str" cm="1">
        <f t="array" aca="1" ref="LX16" ca="1">IF(ISNUMBER(LX$4),IF(LX$4&lt;TODAY(),LX11,IF(LX$4=TODAY(),_xlfn.XLOOKUP(1,($F$4:$NZ$4&lt;=TODAY())*ISNUMBER($F$11:$NZ$11),$F$11:$NZ$11,"",0,-1),IF(ISNUMBER(LW16),MAX(0,LW16+N(LX14)-IF(OR(WEEKDAY(LX$4,2)&gt;5,COUNTIF(休日一覧!$A:$A,LX$4)&gt;0),0,N($E$11))),""))),"")</f>
        <v/>
      </c>
      <c r="LY16" s="59" t="str" cm="1">
        <f t="array" aca="1" ref="LY16" ca="1">IF(ISNUMBER(LY$4),IF(LY$4&lt;TODAY(),LY11,IF(LY$4=TODAY(),_xlfn.XLOOKUP(1,($F$4:$NZ$4&lt;=TODAY())*ISNUMBER($F$11:$NZ$11),$F$11:$NZ$11,"",0,-1),IF(ISNUMBER(LX16),MAX(0,LX16+N(LY14)-IF(OR(WEEKDAY(LY$4,2)&gt;5,COUNTIF(休日一覧!$A:$A,LY$4)&gt;0),0,N($E$11))),""))),"")</f>
        <v/>
      </c>
      <c r="LZ16" s="59" t="str" cm="1">
        <f t="array" aca="1" ref="LZ16" ca="1">IF(ISNUMBER(LZ$4),IF(LZ$4&lt;TODAY(),LZ11,IF(LZ$4=TODAY(),_xlfn.XLOOKUP(1,($F$4:$NZ$4&lt;=TODAY())*ISNUMBER($F$11:$NZ$11),$F$11:$NZ$11,"",0,-1),IF(ISNUMBER(LY16),MAX(0,LY16+N(LZ14)-IF(OR(WEEKDAY(LZ$4,2)&gt;5,COUNTIF(休日一覧!$A:$A,LZ$4)&gt;0),0,N($E$11))),""))),"")</f>
        <v/>
      </c>
      <c r="MA16" s="59" t="str" cm="1">
        <f t="array" aca="1" ref="MA16" ca="1">IF(ISNUMBER(MA$4),IF(MA$4&lt;TODAY(),MA11,IF(MA$4=TODAY(),_xlfn.XLOOKUP(1,($F$4:$NZ$4&lt;=TODAY())*ISNUMBER($F$11:$NZ$11),$F$11:$NZ$11,"",0,-1),IF(ISNUMBER(LZ16),MAX(0,LZ16+N(MA14)-IF(OR(WEEKDAY(MA$4,2)&gt;5,COUNTIF(休日一覧!$A:$A,MA$4)&gt;0),0,N($E$11))),""))),"")</f>
        <v/>
      </c>
      <c r="MB16" s="59" t="str" cm="1">
        <f t="array" aca="1" ref="MB16" ca="1">IF(ISNUMBER(MB$4),IF(MB$4&lt;TODAY(),MB11,IF(MB$4=TODAY(),_xlfn.XLOOKUP(1,($F$4:$NZ$4&lt;=TODAY())*ISNUMBER($F$11:$NZ$11),$F$11:$NZ$11,"",0,-1),IF(ISNUMBER(MA16),MAX(0,MA16+N(MB14)-IF(OR(WEEKDAY(MB$4,2)&gt;5,COUNTIF(休日一覧!$A:$A,MB$4)&gt;0),0,N($E$11))),""))),"")</f>
        <v/>
      </c>
      <c r="MC16" s="59" t="str" cm="1">
        <f t="array" aca="1" ref="MC16" ca="1">IF(ISNUMBER(MC$4),IF(MC$4&lt;TODAY(),MC11,IF(MC$4=TODAY(),_xlfn.XLOOKUP(1,($F$4:$NZ$4&lt;=TODAY())*ISNUMBER($F$11:$NZ$11),$F$11:$NZ$11,"",0,-1),IF(ISNUMBER(MB16),MAX(0,MB16+N(MC14)-IF(OR(WEEKDAY(MC$4,2)&gt;5,COUNTIF(休日一覧!$A:$A,MC$4)&gt;0),0,N($E$11))),""))),"")</f>
        <v/>
      </c>
      <c r="MD16" s="59" t="str" cm="1">
        <f t="array" aca="1" ref="MD16" ca="1">IF(ISNUMBER(MD$4),IF(MD$4&lt;TODAY(),MD11,IF(MD$4=TODAY(),_xlfn.XLOOKUP(1,($F$4:$NZ$4&lt;=TODAY())*ISNUMBER($F$11:$NZ$11),$F$11:$NZ$11,"",0,-1),IF(ISNUMBER(MC16),MAX(0,MC16+N(MD14)-IF(OR(WEEKDAY(MD$4,2)&gt;5,COUNTIF(休日一覧!$A:$A,MD$4)&gt;0),0,N($E$11))),""))),"")</f>
        <v/>
      </c>
      <c r="ME16" s="59" t="str" cm="1">
        <f t="array" aca="1" ref="ME16" ca="1">IF(ISNUMBER(ME$4),IF(ME$4&lt;TODAY(),ME11,IF(ME$4=TODAY(),_xlfn.XLOOKUP(1,($F$4:$NZ$4&lt;=TODAY())*ISNUMBER($F$11:$NZ$11),$F$11:$NZ$11,"",0,-1),IF(ISNUMBER(MD16),MAX(0,MD16+N(ME14)-IF(OR(WEEKDAY(ME$4,2)&gt;5,COUNTIF(休日一覧!$A:$A,ME$4)&gt;0),0,N($E$11))),""))),"")</f>
        <v/>
      </c>
      <c r="MF16" s="59" t="str" cm="1">
        <f t="array" aca="1" ref="MF16" ca="1">IF(ISNUMBER(MF$4),IF(MF$4&lt;TODAY(),MF11,IF(MF$4=TODAY(),_xlfn.XLOOKUP(1,($F$4:$NZ$4&lt;=TODAY())*ISNUMBER($F$11:$NZ$11),$F$11:$NZ$11,"",0,-1),IF(ISNUMBER(ME16),MAX(0,ME16+N(MF14)-IF(OR(WEEKDAY(MF$4,2)&gt;5,COUNTIF(休日一覧!$A:$A,MF$4)&gt;0),0,N($E$11))),""))),"")</f>
        <v/>
      </c>
      <c r="MG16" s="59" t="str" cm="1">
        <f t="array" aca="1" ref="MG16" ca="1">IF(ISNUMBER(MG$4),IF(MG$4&lt;TODAY(),MG11,IF(MG$4=TODAY(),_xlfn.XLOOKUP(1,($F$4:$NZ$4&lt;=TODAY())*ISNUMBER($F$11:$NZ$11),$F$11:$NZ$11,"",0,-1),IF(ISNUMBER(MF16),MAX(0,MF16+N(MG14)-IF(OR(WEEKDAY(MG$4,2)&gt;5,COUNTIF(休日一覧!$A:$A,MG$4)&gt;0),0,N($E$11))),""))),"")</f>
        <v/>
      </c>
      <c r="MH16" s="59" t="str" cm="1">
        <f t="array" aca="1" ref="MH16" ca="1">IF(ISNUMBER(MH$4),IF(MH$4&lt;TODAY(),MH11,IF(MH$4=TODAY(),_xlfn.XLOOKUP(1,($F$4:$NZ$4&lt;=TODAY())*ISNUMBER($F$11:$NZ$11),$F$11:$NZ$11,"",0,-1),IF(ISNUMBER(MG16),MAX(0,MG16+N(MH14)-IF(OR(WEEKDAY(MH$4,2)&gt;5,COUNTIF(休日一覧!$A:$A,MH$4)&gt;0),0,N($E$11))),""))),"")</f>
        <v/>
      </c>
      <c r="MI16" s="59" t="str" cm="1">
        <f t="array" aca="1" ref="MI16" ca="1">IF(ISNUMBER(MI$4),IF(MI$4&lt;TODAY(),MI11,IF(MI$4=TODAY(),_xlfn.XLOOKUP(1,($F$4:$NZ$4&lt;=TODAY())*ISNUMBER($F$11:$NZ$11),$F$11:$NZ$11,"",0,-1),IF(ISNUMBER(MH16),MAX(0,MH16+N(MI14)-IF(OR(WEEKDAY(MI$4,2)&gt;5,COUNTIF(休日一覧!$A:$A,MI$4)&gt;0),0,N($E$11))),""))),"")</f>
        <v/>
      </c>
      <c r="MJ16" s="59" t="str" cm="1">
        <f t="array" aca="1" ref="MJ16" ca="1">IF(ISNUMBER(MJ$4),IF(MJ$4&lt;TODAY(),MJ11,IF(MJ$4=TODAY(),_xlfn.XLOOKUP(1,($F$4:$NZ$4&lt;=TODAY())*ISNUMBER($F$11:$NZ$11),$F$11:$NZ$11,"",0,-1),IF(ISNUMBER(MI16),MAX(0,MI16+N(MJ14)-IF(OR(WEEKDAY(MJ$4,2)&gt;5,COUNTIF(休日一覧!$A:$A,MJ$4)&gt;0),0,N($E$11))),""))),"")</f>
        <v/>
      </c>
      <c r="MK16" s="59" t="str" cm="1">
        <f t="array" aca="1" ref="MK16" ca="1">IF(ISNUMBER(MK$4),IF(MK$4&lt;TODAY(),MK11,IF(MK$4=TODAY(),_xlfn.XLOOKUP(1,($F$4:$NZ$4&lt;=TODAY())*ISNUMBER($F$11:$NZ$11),$F$11:$NZ$11,"",0,-1),IF(ISNUMBER(MJ16),MAX(0,MJ16+N(MK14)-IF(OR(WEEKDAY(MK$4,2)&gt;5,COUNTIF(休日一覧!$A:$A,MK$4)&gt;0),0,N($E$11))),""))),"")</f>
        <v/>
      </c>
      <c r="ML16" s="59" t="str" cm="1">
        <f t="array" aca="1" ref="ML16" ca="1">IF(ISNUMBER(ML$4),IF(ML$4&lt;TODAY(),ML11,IF(ML$4=TODAY(),_xlfn.XLOOKUP(1,($F$4:$NZ$4&lt;=TODAY())*ISNUMBER($F$11:$NZ$11),$F$11:$NZ$11,"",0,-1),IF(ISNUMBER(MK16),MAX(0,MK16+N(ML14)-IF(OR(WEEKDAY(ML$4,2)&gt;5,COUNTIF(休日一覧!$A:$A,ML$4)&gt;0),0,N($E$11))),""))),"")</f>
        <v/>
      </c>
      <c r="MM16" s="59" t="str" cm="1">
        <f t="array" aca="1" ref="MM16" ca="1">IF(ISNUMBER(MM$4),IF(MM$4&lt;TODAY(),MM11,IF(MM$4=TODAY(),_xlfn.XLOOKUP(1,($F$4:$NZ$4&lt;=TODAY())*ISNUMBER($F$11:$NZ$11),$F$11:$NZ$11,"",0,-1),IF(ISNUMBER(ML16),MAX(0,ML16+N(MM14)-IF(OR(WEEKDAY(MM$4,2)&gt;5,COUNTIF(休日一覧!$A:$A,MM$4)&gt;0),0,N($E$11))),""))),"")</f>
        <v/>
      </c>
      <c r="MN16" s="59" t="str" cm="1">
        <f t="array" aca="1" ref="MN16" ca="1">IF(ISNUMBER(MN$4),IF(MN$4&lt;TODAY(),MN11,IF(MN$4=TODAY(),_xlfn.XLOOKUP(1,($F$4:$NZ$4&lt;=TODAY())*ISNUMBER($F$11:$NZ$11),$F$11:$NZ$11,"",0,-1),IF(ISNUMBER(MM16),MAX(0,MM16+N(MN14)-IF(OR(WEEKDAY(MN$4,2)&gt;5,COUNTIF(休日一覧!$A:$A,MN$4)&gt;0),0,N($E$11))),""))),"")</f>
        <v/>
      </c>
      <c r="MO16" s="59" t="str" cm="1">
        <f t="array" aca="1" ref="MO16" ca="1">IF(ISNUMBER(MO$4),IF(MO$4&lt;TODAY(),MO11,IF(MO$4=TODAY(),_xlfn.XLOOKUP(1,($F$4:$NZ$4&lt;=TODAY())*ISNUMBER($F$11:$NZ$11),$F$11:$NZ$11,"",0,-1),IF(ISNUMBER(MN16),MAX(0,MN16+N(MO14)-IF(OR(WEEKDAY(MO$4,2)&gt;5,COUNTIF(休日一覧!$A:$A,MO$4)&gt;0),0,N($E$11))),""))),"")</f>
        <v/>
      </c>
      <c r="MP16" s="59" t="str" cm="1">
        <f t="array" aca="1" ref="MP16" ca="1">IF(ISNUMBER(MP$4),IF(MP$4&lt;TODAY(),MP11,IF(MP$4=TODAY(),_xlfn.XLOOKUP(1,($F$4:$NZ$4&lt;=TODAY())*ISNUMBER($F$11:$NZ$11),$F$11:$NZ$11,"",0,-1),IF(ISNUMBER(MO16),MAX(0,MO16+N(MP14)-IF(OR(WEEKDAY(MP$4,2)&gt;5,COUNTIF(休日一覧!$A:$A,MP$4)&gt;0),0,N($E$11))),""))),"")</f>
        <v/>
      </c>
      <c r="MQ16" s="59" t="str" cm="1">
        <f t="array" aca="1" ref="MQ16" ca="1">IF(ISNUMBER(MQ$4),IF(MQ$4&lt;TODAY(),MQ11,IF(MQ$4=TODAY(),_xlfn.XLOOKUP(1,($F$4:$NZ$4&lt;=TODAY())*ISNUMBER($F$11:$NZ$11),$F$11:$NZ$11,"",0,-1),IF(ISNUMBER(MP16),MAX(0,MP16+N(MQ14)-IF(OR(WEEKDAY(MQ$4,2)&gt;5,COUNTIF(休日一覧!$A:$A,MQ$4)&gt;0),0,N($E$11))),""))),"")</f>
        <v/>
      </c>
      <c r="MR16" s="59" t="str" cm="1">
        <f t="array" aca="1" ref="MR16" ca="1">IF(ISNUMBER(MR$4),IF(MR$4&lt;TODAY(),MR11,IF(MR$4=TODAY(),_xlfn.XLOOKUP(1,($F$4:$NZ$4&lt;=TODAY())*ISNUMBER($F$11:$NZ$11),$F$11:$NZ$11,"",0,-1),IF(ISNUMBER(MQ16),MAX(0,MQ16+N(MR14)-IF(OR(WEEKDAY(MR$4,2)&gt;5,COUNTIF(休日一覧!$A:$A,MR$4)&gt;0),0,N($E$11))),""))),"")</f>
        <v/>
      </c>
      <c r="MS16" s="59" t="str" cm="1">
        <f t="array" aca="1" ref="MS16" ca="1">IF(ISNUMBER(MS$4),IF(MS$4&lt;TODAY(),MS11,IF(MS$4=TODAY(),_xlfn.XLOOKUP(1,($F$4:$NZ$4&lt;=TODAY())*ISNUMBER($F$11:$NZ$11),$F$11:$NZ$11,"",0,-1),IF(ISNUMBER(MR16),MAX(0,MR16+N(MS14)-IF(OR(WEEKDAY(MS$4,2)&gt;5,COUNTIF(休日一覧!$A:$A,MS$4)&gt;0),0,N($E$11))),""))),"")</f>
        <v/>
      </c>
      <c r="MT16" s="59" t="str" cm="1">
        <f t="array" aca="1" ref="MT16" ca="1">IF(ISNUMBER(MT$4),IF(MT$4&lt;TODAY(),MT11,IF(MT$4=TODAY(),_xlfn.XLOOKUP(1,($F$4:$NZ$4&lt;=TODAY())*ISNUMBER($F$11:$NZ$11),$F$11:$NZ$11,"",0,-1),IF(ISNUMBER(MS16),MAX(0,MS16+N(MT14)-IF(OR(WEEKDAY(MT$4,2)&gt;5,COUNTIF(休日一覧!$A:$A,MT$4)&gt;0),0,N($E$11))),""))),"")</f>
        <v/>
      </c>
      <c r="MU16" s="59" t="str" cm="1">
        <f t="array" aca="1" ref="MU16" ca="1">IF(ISNUMBER(MU$4),IF(MU$4&lt;TODAY(),MU11,IF(MU$4=TODAY(),_xlfn.XLOOKUP(1,($F$4:$NZ$4&lt;=TODAY())*ISNUMBER($F$11:$NZ$11),$F$11:$NZ$11,"",0,-1),IF(ISNUMBER(MT16),MAX(0,MT16+N(MU14)-IF(OR(WEEKDAY(MU$4,2)&gt;5,COUNTIF(休日一覧!$A:$A,MU$4)&gt;0),0,N($E$11))),""))),"")</f>
        <v/>
      </c>
      <c r="MV16" s="59" t="str" cm="1">
        <f t="array" aca="1" ref="MV16" ca="1">IF(ISNUMBER(MV$4),IF(MV$4&lt;TODAY(),MV11,IF(MV$4=TODAY(),_xlfn.XLOOKUP(1,($F$4:$NZ$4&lt;=TODAY())*ISNUMBER($F$11:$NZ$11),$F$11:$NZ$11,"",0,-1),IF(ISNUMBER(MU16),MAX(0,MU16+N(MV14)-IF(OR(WEEKDAY(MV$4,2)&gt;5,COUNTIF(休日一覧!$A:$A,MV$4)&gt;0),0,N($E$11))),""))),"")</f>
        <v/>
      </c>
      <c r="MW16" s="59" t="str" cm="1">
        <f t="array" aca="1" ref="MW16" ca="1">IF(ISNUMBER(MW$4),IF(MW$4&lt;TODAY(),MW11,IF(MW$4=TODAY(),_xlfn.XLOOKUP(1,($F$4:$NZ$4&lt;=TODAY())*ISNUMBER($F$11:$NZ$11),$F$11:$NZ$11,"",0,-1),IF(ISNUMBER(MV16),MAX(0,MV16+N(MW14)-IF(OR(WEEKDAY(MW$4,2)&gt;5,COUNTIF(休日一覧!$A:$A,MW$4)&gt;0),0,N($E$11))),""))),"")</f>
        <v/>
      </c>
      <c r="MX16" s="59" t="str" cm="1">
        <f t="array" aca="1" ref="MX16" ca="1">IF(ISNUMBER(MX$4),IF(MX$4&lt;TODAY(),MX11,IF(MX$4=TODAY(),_xlfn.XLOOKUP(1,($F$4:$NZ$4&lt;=TODAY())*ISNUMBER($F$11:$NZ$11),$F$11:$NZ$11,"",0,-1),IF(ISNUMBER(MW16),MAX(0,MW16+N(MX14)-IF(OR(WEEKDAY(MX$4,2)&gt;5,COUNTIF(休日一覧!$A:$A,MX$4)&gt;0),0,N($E$11))),""))),"")</f>
        <v/>
      </c>
      <c r="MY16" s="59" t="str" cm="1">
        <f t="array" aca="1" ref="MY16" ca="1">IF(ISNUMBER(MY$4),IF(MY$4&lt;TODAY(),MY11,IF(MY$4=TODAY(),_xlfn.XLOOKUP(1,($F$4:$NZ$4&lt;=TODAY())*ISNUMBER($F$11:$NZ$11),$F$11:$NZ$11,"",0,-1),IF(ISNUMBER(MX16),MAX(0,MX16+N(MY14)-IF(OR(WEEKDAY(MY$4,2)&gt;5,COUNTIF(休日一覧!$A:$A,MY$4)&gt;0),0,N($E$11))),""))),"")</f>
        <v/>
      </c>
      <c r="MZ16" s="59" t="str" cm="1">
        <f t="array" aca="1" ref="MZ16" ca="1">IF(ISNUMBER(MZ$4),IF(MZ$4&lt;TODAY(),MZ11,IF(MZ$4=TODAY(),_xlfn.XLOOKUP(1,($F$4:$NZ$4&lt;=TODAY())*ISNUMBER($F$11:$NZ$11),$F$11:$NZ$11,"",0,-1),IF(ISNUMBER(MY16),MAX(0,MY16+N(MZ14)-IF(OR(WEEKDAY(MZ$4,2)&gt;5,COUNTIF(休日一覧!$A:$A,MZ$4)&gt;0),0,N($E$11))),""))),"")</f>
        <v/>
      </c>
      <c r="NA16" s="59" t="str" cm="1">
        <f t="array" aca="1" ref="NA16" ca="1">IF(ISNUMBER(NA$4),IF(NA$4&lt;TODAY(),NA11,IF(NA$4=TODAY(),_xlfn.XLOOKUP(1,($F$4:$NZ$4&lt;=TODAY())*ISNUMBER($F$11:$NZ$11),$F$11:$NZ$11,"",0,-1),IF(ISNUMBER(MZ16),MAX(0,MZ16+N(NA14)-IF(OR(WEEKDAY(NA$4,2)&gt;5,COUNTIF(休日一覧!$A:$A,NA$4)&gt;0),0,N($E$11))),""))),"")</f>
        <v/>
      </c>
      <c r="NB16" s="59" t="str" cm="1">
        <f t="array" aca="1" ref="NB16" ca="1">IF(ISNUMBER(NB$4),IF(NB$4&lt;TODAY(),NB11,IF(NB$4=TODAY(),_xlfn.XLOOKUP(1,($F$4:$NZ$4&lt;=TODAY())*ISNUMBER($F$11:$NZ$11),$F$11:$NZ$11,"",0,-1),IF(ISNUMBER(NA16),MAX(0,NA16+N(NB14)-IF(OR(WEEKDAY(NB$4,2)&gt;5,COUNTIF(休日一覧!$A:$A,NB$4)&gt;0),0,N($E$11))),""))),"")</f>
        <v/>
      </c>
      <c r="NC16" s="59" t="str" cm="1">
        <f t="array" aca="1" ref="NC16" ca="1">IF(ISNUMBER(NC$4),IF(NC$4&lt;TODAY(),NC11,IF(NC$4=TODAY(),_xlfn.XLOOKUP(1,($F$4:$NZ$4&lt;=TODAY())*ISNUMBER($F$11:$NZ$11),$F$11:$NZ$11,"",0,-1),IF(ISNUMBER(NB16),MAX(0,NB16+N(NC14)-IF(OR(WEEKDAY(NC$4,2)&gt;5,COUNTIF(休日一覧!$A:$A,NC$4)&gt;0),0,N($E$11))),""))),"")</f>
        <v/>
      </c>
      <c r="ND16" s="59" t="str" cm="1">
        <f t="array" aca="1" ref="ND16" ca="1">IF(ISNUMBER(ND$4),IF(ND$4&lt;TODAY(),ND11,IF(ND$4=TODAY(),_xlfn.XLOOKUP(1,($F$4:$NZ$4&lt;=TODAY())*ISNUMBER($F$11:$NZ$11),$F$11:$NZ$11,"",0,-1),IF(ISNUMBER(NC16),MAX(0,NC16+N(ND14)-IF(OR(WEEKDAY(ND$4,2)&gt;5,COUNTIF(休日一覧!$A:$A,ND$4)&gt;0),0,N($E$11))),""))),"")</f>
        <v/>
      </c>
      <c r="NE16" s="59" t="str" cm="1">
        <f t="array" aca="1" ref="NE16" ca="1">IF(ISNUMBER(NE$4),IF(NE$4&lt;TODAY(),NE11,IF(NE$4=TODAY(),_xlfn.XLOOKUP(1,($F$4:$NZ$4&lt;=TODAY())*ISNUMBER($F$11:$NZ$11),$F$11:$NZ$11,"",0,-1),IF(ISNUMBER(ND16),MAX(0,ND16+N(NE14)-IF(OR(WEEKDAY(NE$4,2)&gt;5,COUNTIF(休日一覧!$A:$A,NE$4)&gt;0),0,N($E$11))),""))),"")</f>
        <v/>
      </c>
      <c r="NF16" s="59" t="str" cm="1">
        <f t="array" aca="1" ref="NF16" ca="1">IF(ISNUMBER(NF$4),IF(NF$4&lt;TODAY(),NF11,IF(NF$4=TODAY(),_xlfn.XLOOKUP(1,($F$4:$NZ$4&lt;=TODAY())*ISNUMBER($F$11:$NZ$11),$F$11:$NZ$11,"",0,-1),IF(ISNUMBER(NE16),MAX(0,NE16+N(NF14)-IF(OR(WEEKDAY(NF$4,2)&gt;5,COUNTIF(休日一覧!$A:$A,NF$4)&gt;0),0,N($E$11))),""))),"")</f>
        <v/>
      </c>
      <c r="NG16" s="59" t="str" cm="1">
        <f t="array" aca="1" ref="NG16" ca="1">IF(ISNUMBER(NG$4),IF(NG$4&lt;TODAY(),NG11,IF(NG$4=TODAY(),_xlfn.XLOOKUP(1,($F$4:$NZ$4&lt;=TODAY())*ISNUMBER($F$11:$NZ$11),$F$11:$NZ$11,"",0,-1),IF(ISNUMBER(NF16),MAX(0,NF16+N(NG14)-IF(OR(WEEKDAY(NG$4,2)&gt;5,COUNTIF(休日一覧!$A:$A,NG$4)&gt;0),0,N($E$11))),""))),"")</f>
        <v/>
      </c>
      <c r="NH16" s="59" t="str" cm="1">
        <f t="array" aca="1" ref="NH16" ca="1">IF(ISNUMBER(NH$4),IF(NH$4&lt;TODAY(),NH11,IF(NH$4=TODAY(),_xlfn.XLOOKUP(1,($F$4:$NZ$4&lt;=TODAY())*ISNUMBER($F$11:$NZ$11),$F$11:$NZ$11,"",0,-1),IF(ISNUMBER(NG16),MAX(0,NG16+N(NH14)-IF(OR(WEEKDAY(NH$4,2)&gt;5,COUNTIF(休日一覧!$A:$A,NH$4)&gt;0),0,N($E$11))),""))),"")</f>
        <v/>
      </c>
      <c r="NI16" s="59" t="str" cm="1">
        <f t="array" aca="1" ref="NI16" ca="1">IF(ISNUMBER(NI$4),IF(NI$4&lt;TODAY(),NI11,IF(NI$4=TODAY(),_xlfn.XLOOKUP(1,($F$4:$NZ$4&lt;=TODAY())*ISNUMBER($F$11:$NZ$11),$F$11:$NZ$11,"",0,-1),IF(ISNUMBER(NH16),MAX(0,NH16+N(NI14)-IF(OR(WEEKDAY(NI$4,2)&gt;5,COUNTIF(休日一覧!$A:$A,NI$4)&gt;0),0,N($E$11))),""))),"")</f>
        <v/>
      </c>
      <c r="NJ16" s="59" t="str" cm="1">
        <f t="array" aca="1" ref="NJ16" ca="1">IF(ISNUMBER(NJ$4),IF(NJ$4&lt;TODAY(),NJ11,IF(NJ$4=TODAY(),_xlfn.XLOOKUP(1,($F$4:$NZ$4&lt;=TODAY())*ISNUMBER($F$11:$NZ$11),$F$11:$NZ$11,"",0,-1),IF(ISNUMBER(NI16),MAX(0,NI16+N(NJ14)-IF(OR(WEEKDAY(NJ$4,2)&gt;5,COUNTIF(休日一覧!$A:$A,NJ$4)&gt;0),0,N($E$11))),""))),"")</f>
        <v/>
      </c>
      <c r="NK16" s="59" t="str" cm="1">
        <f t="array" aca="1" ref="NK16" ca="1">IF(ISNUMBER(NK$4),IF(NK$4&lt;TODAY(),NK11,IF(NK$4=TODAY(),_xlfn.XLOOKUP(1,($F$4:$NZ$4&lt;=TODAY())*ISNUMBER($F$11:$NZ$11),$F$11:$NZ$11,"",0,-1),IF(ISNUMBER(NJ16),MAX(0,NJ16+N(NK14)-IF(OR(WEEKDAY(NK$4,2)&gt;5,COUNTIF(休日一覧!$A:$A,NK$4)&gt;0),0,N($E$11))),""))),"")</f>
        <v/>
      </c>
      <c r="NL16" s="59" t="str" cm="1">
        <f t="array" aca="1" ref="NL16" ca="1">IF(ISNUMBER(NL$4),IF(NL$4&lt;TODAY(),NL11,IF(NL$4=TODAY(),_xlfn.XLOOKUP(1,($F$4:$NZ$4&lt;=TODAY())*ISNUMBER($F$11:$NZ$11),$F$11:$NZ$11,"",0,-1),IF(ISNUMBER(NK16),MAX(0,NK16+N(NL14)-IF(OR(WEEKDAY(NL$4,2)&gt;5,COUNTIF(休日一覧!$A:$A,NL$4)&gt;0),0,N($E$11))),""))),"")</f>
        <v/>
      </c>
      <c r="NM16" s="59" t="str" cm="1">
        <f t="array" aca="1" ref="NM16" ca="1">IF(ISNUMBER(NM$4),IF(NM$4&lt;TODAY(),NM11,IF(NM$4=TODAY(),_xlfn.XLOOKUP(1,($F$4:$NZ$4&lt;=TODAY())*ISNUMBER($F$11:$NZ$11),$F$11:$NZ$11,"",0,-1),IF(ISNUMBER(NL16),MAX(0,NL16+N(NM14)-IF(OR(WEEKDAY(NM$4,2)&gt;5,COUNTIF(休日一覧!$A:$A,NM$4)&gt;0),0,N($E$11))),""))),"")</f>
        <v/>
      </c>
      <c r="NN16" s="59" t="str" cm="1">
        <f t="array" aca="1" ref="NN16" ca="1">IF(ISNUMBER(NN$4),IF(NN$4&lt;TODAY(),NN11,IF(NN$4=TODAY(),_xlfn.XLOOKUP(1,($F$4:$NZ$4&lt;=TODAY())*ISNUMBER($F$11:$NZ$11),$F$11:$NZ$11,"",0,-1),IF(ISNUMBER(NM16),MAX(0,NM16+N(NN14)-IF(OR(WEEKDAY(NN$4,2)&gt;5,COUNTIF(休日一覧!$A:$A,NN$4)&gt;0),0,N($E$11))),""))),"")</f>
        <v/>
      </c>
      <c r="NO16" s="59" t="str" cm="1">
        <f t="array" aca="1" ref="NO16" ca="1">IF(ISNUMBER(NO$4),IF(NO$4&lt;TODAY(),NO11,IF(NO$4=TODAY(),_xlfn.XLOOKUP(1,($F$4:$NZ$4&lt;=TODAY())*ISNUMBER($F$11:$NZ$11),$F$11:$NZ$11,"",0,-1),IF(ISNUMBER(NN16),MAX(0,NN16+N(NO14)-IF(OR(WEEKDAY(NO$4,2)&gt;5,COUNTIF(休日一覧!$A:$A,NO$4)&gt;0),0,N($E$11))),""))),"")</f>
        <v/>
      </c>
      <c r="NP16" s="59" t="str" cm="1">
        <f t="array" aca="1" ref="NP16" ca="1">IF(ISNUMBER(NP$4),IF(NP$4&lt;TODAY(),NP11,IF(NP$4=TODAY(),_xlfn.XLOOKUP(1,($F$4:$NZ$4&lt;=TODAY())*ISNUMBER($F$11:$NZ$11),$F$11:$NZ$11,"",0,-1),IF(ISNUMBER(NO16),MAX(0,NO16+N(NP14)-IF(OR(WEEKDAY(NP$4,2)&gt;5,COUNTIF(休日一覧!$A:$A,NP$4)&gt;0),0,N($E$11))),""))),"")</f>
        <v/>
      </c>
      <c r="NQ16" s="59" t="str" cm="1">
        <f t="array" aca="1" ref="NQ16" ca="1">IF(ISNUMBER(NQ$4),IF(NQ$4&lt;TODAY(),NQ11,IF(NQ$4=TODAY(),_xlfn.XLOOKUP(1,($F$4:$NZ$4&lt;=TODAY())*ISNUMBER($F$11:$NZ$11),$F$11:$NZ$11,"",0,-1),IF(ISNUMBER(NP16),MAX(0,NP16+N(NQ14)-IF(OR(WEEKDAY(NQ$4,2)&gt;5,COUNTIF(休日一覧!$A:$A,NQ$4)&gt;0),0,N($E$11))),""))),"")</f>
        <v/>
      </c>
      <c r="NR16" s="59" t="str" cm="1">
        <f t="array" aca="1" ref="NR16" ca="1">IF(ISNUMBER(NR$4),IF(NR$4&lt;TODAY(),NR11,IF(NR$4=TODAY(),_xlfn.XLOOKUP(1,($F$4:$NZ$4&lt;=TODAY())*ISNUMBER($F$11:$NZ$11),$F$11:$NZ$11,"",0,-1),IF(ISNUMBER(NQ16),MAX(0,NQ16+N(NR14)-IF(OR(WEEKDAY(NR$4,2)&gt;5,COUNTIF(休日一覧!$A:$A,NR$4)&gt;0),0,N($E$11))),""))),"")</f>
        <v/>
      </c>
      <c r="NS16" s="59" t="str" cm="1">
        <f t="array" aca="1" ref="NS16" ca="1">IF(ISNUMBER(NS$4),IF(NS$4&lt;TODAY(),NS11,IF(NS$4=TODAY(),_xlfn.XLOOKUP(1,($F$4:$NZ$4&lt;=TODAY())*ISNUMBER($F$11:$NZ$11),$F$11:$NZ$11,"",0,-1),IF(ISNUMBER(NR16),MAX(0,NR16+N(NS14)-IF(OR(WEEKDAY(NS$4,2)&gt;5,COUNTIF(休日一覧!$A:$A,NS$4)&gt;0),0,N($E$11))),""))),"")</f>
        <v/>
      </c>
      <c r="NT16" s="59" t="str" cm="1">
        <f t="array" aca="1" ref="NT16" ca="1">IF(ISNUMBER(NT$4),IF(NT$4&lt;TODAY(),NT11,IF(NT$4=TODAY(),_xlfn.XLOOKUP(1,($F$4:$NZ$4&lt;=TODAY())*ISNUMBER($F$11:$NZ$11),$F$11:$NZ$11,"",0,-1),IF(ISNUMBER(NS16),MAX(0,NS16+N(NT14)-IF(OR(WEEKDAY(NT$4,2)&gt;5,COUNTIF(休日一覧!$A:$A,NT$4)&gt;0),0,N($E$11))),""))),"")</f>
        <v/>
      </c>
      <c r="NU16" s="59" t="str" cm="1">
        <f t="array" aca="1" ref="NU16" ca="1">IF(ISNUMBER(NU$4),IF(NU$4&lt;TODAY(),NU11,IF(NU$4=TODAY(),_xlfn.XLOOKUP(1,($F$4:$NZ$4&lt;=TODAY())*ISNUMBER($F$11:$NZ$11),$F$11:$NZ$11,"",0,-1),IF(ISNUMBER(NT16),MAX(0,NT16+N(NU14)-IF(OR(WEEKDAY(NU$4,2)&gt;5,COUNTIF(休日一覧!$A:$A,NU$4)&gt;0),0,N($E$11))),""))),"")</f>
        <v/>
      </c>
      <c r="NV16" s="59" t="str" cm="1">
        <f t="array" aca="1" ref="NV16" ca="1">IF(ISNUMBER(NV$4),IF(NV$4&lt;TODAY(),NV11,IF(NV$4=TODAY(),_xlfn.XLOOKUP(1,($F$4:$NZ$4&lt;=TODAY())*ISNUMBER($F$11:$NZ$11),$F$11:$NZ$11,"",0,-1),IF(ISNUMBER(NU16),MAX(0,NU16+N(NV14)-IF(OR(WEEKDAY(NV$4,2)&gt;5,COUNTIF(休日一覧!$A:$A,NV$4)&gt;0),0,N($E$11))),""))),"")</f>
        <v/>
      </c>
      <c r="NW16" s="59" t="str" cm="1">
        <f t="array" aca="1" ref="NW16" ca="1">IF(ISNUMBER(NW$4),IF(NW$4&lt;TODAY(),NW11,IF(NW$4=TODAY(),_xlfn.XLOOKUP(1,($F$4:$NZ$4&lt;=TODAY())*ISNUMBER($F$11:$NZ$11),$F$11:$NZ$11,"",0,-1),IF(ISNUMBER(NV16),MAX(0,NV16+N(NW14)-IF(OR(WEEKDAY(NW$4,2)&gt;5,COUNTIF(休日一覧!$A:$A,NW$4)&gt;0),0,N($E$11))),""))),"")</f>
        <v/>
      </c>
      <c r="NX16" s="59" t="str" cm="1">
        <f t="array" aca="1" ref="NX16" ca="1">IF(ISNUMBER(NX$4),IF(NX$4&lt;TODAY(),NX11,IF(NX$4=TODAY(),_xlfn.XLOOKUP(1,($F$4:$NZ$4&lt;=TODAY())*ISNUMBER($F$11:$NZ$11),$F$11:$NZ$11,"",0,-1),IF(ISNUMBER(NW16),MAX(0,NW16+N(NX14)-IF(OR(WEEKDAY(NX$4,2)&gt;5,COUNTIF(休日一覧!$A:$A,NX$4)&gt;0),0,N($E$11))),""))),"")</f>
        <v/>
      </c>
      <c r="NY16" s="59" t="str" cm="1">
        <f t="array" aca="1" ref="NY16" ca="1">IF(ISNUMBER(NY$4),IF(NY$4&lt;TODAY(),NY11,IF(NY$4=TODAY(),_xlfn.XLOOKUP(1,($F$4:$NZ$4&lt;=TODAY())*ISNUMBER($F$11:$NZ$11),$F$11:$NZ$11,"",0,-1),IF(ISNUMBER(NX16),MAX(0,NX16+N(NY14)-IF(OR(WEEKDAY(NY$4,2)&gt;5,COUNTIF(休日一覧!$A:$A,NY$4)&gt;0),0,N($E$11))),""))),"")</f>
        <v/>
      </c>
      <c r="NZ16" s="59" t="str" cm="1">
        <f t="array" aca="1" ref="NZ16" ca="1">IF(ISNUMBER(NZ$4),IF(NZ$4&lt;TODAY(),NZ11,IF(NZ$4=TODAY(),_xlfn.XLOOKUP(1,($F$4:$NZ$4&lt;=TODAY())*ISNUMBER($F$11:$NZ$11),$F$11:$NZ$11,"",0,-1),IF(ISNUMBER(NY16),MAX(0,NY16+N(NZ14)-IF(OR(WEEKDAY(NZ$4,2)&gt;5,COUNTIF(休日一覧!$A:$A,NZ$4)&gt;0),0,N($E$11))),""))),"")</f>
        <v/>
      </c>
    </row>
    <row r="17" spans="2:390">
      <c r="B17" s="81" t="s">
        <v>156</v>
      </c>
      <c r="C17" s="135" t="s">
        <v>5181</v>
      </c>
      <c r="D17" s="136" t="s">
        <v>5166</v>
      </c>
      <c r="E17" s="226">
        <v>15</v>
      </c>
      <c r="F17" s="59" t="str" cm="1">
        <f t="array" aca="1" ref="F17:GE17" ca="1">IF(ISNUMBER($F$4),_xlfn.LET(_xlpm.h,'現在の状況（積み上げ）'!$A$4:$ALL$4,_xlpm.v,'現在の状況（積み上げ）'!$A$5:$ALL$400,_xlpm.sel,--(ISNUMBER(MATCH('現在の状況（積み上げ）'!$B$5:$B$400,{"通勤"},0))*('現在の状況（積み上げ）'!$C$5:$C$400="ステータス")*ISNUMBER(MATCH('現在の状況（積み上げ）'!$D$5:$D$400,{"確認待ち","申請受付","ＯＰ確認中","ＳＶ確認中"},0))),_xlpm.s,MMULT(TRANSPOSE(_xlpm.sel),IF(ISNUMBER(_xlpm.v),_xlpm.v,0)),_xlpm.n,MMULT(TRANSPOSE(_xlpm.sel),--ISNUMBER(_xlpm.v)),_xlfn.XLOOKUP(_xlfn.ANCHORARRAY($F$4),_xlpm.h,IF(_xlpm.n&gt;0,_xlpm.s,""),"")),"")</f>
        <v/>
      </c>
      <c r="G17" s="59" t="str">
        <f ca="1"/>
        <v/>
      </c>
      <c r="H17" s="59" t="str">
        <f ca="1"/>
        <v/>
      </c>
      <c r="I17" s="59" t="str">
        <f ca="1"/>
        <v/>
      </c>
      <c r="J17" s="59" t="str">
        <f ca="1"/>
        <v/>
      </c>
      <c r="K17" s="59" t="str">
        <f ca="1"/>
        <v/>
      </c>
      <c r="L17" s="59" t="str">
        <f ca="1"/>
        <v/>
      </c>
      <c r="M17" s="59" t="str">
        <f ca="1"/>
        <v/>
      </c>
      <c r="N17" s="59" t="str">
        <f ca="1"/>
        <v/>
      </c>
      <c r="O17" s="59" t="str">
        <f ca="1"/>
        <v/>
      </c>
      <c r="P17" s="59" t="str">
        <f ca="1"/>
        <v/>
      </c>
      <c r="Q17" s="59" t="str">
        <f ca="1"/>
        <v/>
      </c>
      <c r="R17" s="59" t="str">
        <f ca="1"/>
        <v/>
      </c>
      <c r="S17" s="59">
        <f ca="1"/>
        <v>3005</v>
      </c>
      <c r="T17" s="59" t="str">
        <f ca="1"/>
        <v/>
      </c>
      <c r="U17" s="59" t="str">
        <f ca="1"/>
        <v/>
      </c>
      <c r="V17" s="59" t="str">
        <f ca="1"/>
        <v/>
      </c>
      <c r="W17" s="59" t="str">
        <f ca="1"/>
        <v/>
      </c>
      <c r="X17" s="59" t="str">
        <f ca="1"/>
        <v/>
      </c>
      <c r="Y17" s="59" t="str">
        <f ca="1"/>
        <v/>
      </c>
      <c r="Z17" s="59" t="str">
        <f ca="1"/>
        <v/>
      </c>
      <c r="AA17" s="59" t="str">
        <f ca="1"/>
        <v/>
      </c>
      <c r="AB17" s="59" t="str">
        <f ca="1"/>
        <v/>
      </c>
      <c r="AC17" s="59" t="str">
        <f ca="1"/>
        <v/>
      </c>
      <c r="AD17" s="59" t="str">
        <f ca="1"/>
        <v/>
      </c>
      <c r="AE17" s="59" t="str">
        <f ca="1"/>
        <v/>
      </c>
      <c r="AF17" s="59" t="str">
        <f ca="1"/>
        <v/>
      </c>
      <c r="AG17" s="59" t="str">
        <f ca="1"/>
        <v/>
      </c>
      <c r="AH17" s="59" t="str">
        <f ca="1"/>
        <v/>
      </c>
      <c r="AI17" s="59" t="str">
        <f ca="1"/>
        <v/>
      </c>
      <c r="AJ17" s="59" t="str">
        <f ca="1"/>
        <v/>
      </c>
      <c r="AK17" s="59" t="str">
        <f ca="1"/>
        <v/>
      </c>
      <c r="AL17" s="59" t="str">
        <f ca="1"/>
        <v/>
      </c>
      <c r="AM17" s="59" t="str">
        <f ca="1"/>
        <v/>
      </c>
      <c r="AN17" s="59" t="str">
        <f ca="1"/>
        <v/>
      </c>
      <c r="AO17" s="59" t="str">
        <f ca="1"/>
        <v/>
      </c>
      <c r="AP17" s="59" t="str">
        <f ca="1"/>
        <v/>
      </c>
      <c r="AQ17" s="59" t="str">
        <f ca="1"/>
        <v/>
      </c>
      <c r="AR17" s="59" t="str">
        <f ca="1"/>
        <v/>
      </c>
      <c r="AS17" s="59" t="str">
        <f ca="1"/>
        <v/>
      </c>
      <c r="AT17" s="59" t="str">
        <f ca="1"/>
        <v/>
      </c>
      <c r="AU17" s="59" t="str">
        <f ca="1"/>
        <v/>
      </c>
      <c r="AV17" s="59" t="str">
        <f ca="1"/>
        <v/>
      </c>
      <c r="AW17" s="59" t="str">
        <f ca="1"/>
        <v/>
      </c>
      <c r="AX17" s="59" t="str">
        <f ca="1"/>
        <v/>
      </c>
      <c r="AY17" s="59" t="str">
        <f ca="1"/>
        <v/>
      </c>
      <c r="AZ17" s="59" t="str">
        <f ca="1"/>
        <v/>
      </c>
      <c r="BA17" s="59" t="str">
        <f ca="1"/>
        <v/>
      </c>
      <c r="BB17" s="59" t="str">
        <f ca="1"/>
        <v/>
      </c>
      <c r="BC17" s="59" t="str">
        <f ca="1"/>
        <v/>
      </c>
      <c r="BD17" s="59" t="str">
        <f ca="1"/>
        <v/>
      </c>
      <c r="BE17" s="59" t="str">
        <f ca="1"/>
        <v/>
      </c>
      <c r="BF17" s="59" t="str">
        <f ca="1"/>
        <v/>
      </c>
      <c r="BG17" s="59" t="str">
        <f ca="1"/>
        <v/>
      </c>
      <c r="BH17" s="59" t="str">
        <f ca="1"/>
        <v/>
      </c>
      <c r="BI17" s="59" t="str">
        <f ca="1"/>
        <v/>
      </c>
      <c r="BJ17" s="59" t="str">
        <f ca="1"/>
        <v/>
      </c>
      <c r="BK17" s="59" t="str">
        <f ca="1"/>
        <v/>
      </c>
      <c r="BL17" s="59" t="str">
        <f ca="1"/>
        <v/>
      </c>
      <c r="BM17" s="59" t="str">
        <f ca="1"/>
        <v/>
      </c>
      <c r="BN17" s="59" t="str">
        <f ca="1"/>
        <v/>
      </c>
      <c r="BO17" s="59" t="str">
        <f ca="1"/>
        <v/>
      </c>
      <c r="BP17" s="59" t="str">
        <f ca="1"/>
        <v/>
      </c>
      <c r="BQ17" s="59" t="str">
        <f ca="1"/>
        <v/>
      </c>
      <c r="BR17" s="59" t="str">
        <f ca="1"/>
        <v/>
      </c>
      <c r="BS17" s="59" t="str">
        <f ca="1"/>
        <v/>
      </c>
      <c r="BT17" s="59" t="str">
        <f ca="1"/>
        <v/>
      </c>
      <c r="BU17" s="59" t="str">
        <f ca="1"/>
        <v/>
      </c>
      <c r="BV17" s="59" t="str">
        <f ca="1"/>
        <v/>
      </c>
      <c r="BW17" s="59" t="str">
        <f ca="1"/>
        <v/>
      </c>
      <c r="BX17" s="59" t="str">
        <f ca="1"/>
        <v/>
      </c>
      <c r="BY17" s="59" t="str">
        <f ca="1"/>
        <v/>
      </c>
      <c r="BZ17" s="59" t="str">
        <f ca="1"/>
        <v/>
      </c>
      <c r="CA17" s="59" t="str">
        <f ca="1"/>
        <v/>
      </c>
      <c r="CB17" s="59" t="str">
        <f ca="1"/>
        <v/>
      </c>
      <c r="CC17" s="59" t="str">
        <f ca="1"/>
        <v/>
      </c>
      <c r="CD17" s="59" t="str">
        <f ca="1"/>
        <v/>
      </c>
      <c r="CE17" s="59" t="str">
        <f ca="1"/>
        <v/>
      </c>
      <c r="CF17" s="59" t="str">
        <f ca="1"/>
        <v/>
      </c>
      <c r="CG17" s="59" t="str">
        <f ca="1"/>
        <v/>
      </c>
      <c r="CH17" s="59" t="str">
        <f ca="1"/>
        <v/>
      </c>
      <c r="CI17" s="59" t="str">
        <f ca="1"/>
        <v/>
      </c>
      <c r="CJ17" s="59" t="str">
        <f ca="1"/>
        <v/>
      </c>
      <c r="CK17" s="59" t="str">
        <f ca="1"/>
        <v/>
      </c>
      <c r="CL17" s="59" t="str">
        <f ca="1"/>
        <v/>
      </c>
      <c r="CM17" s="59" t="str">
        <f ca="1"/>
        <v/>
      </c>
      <c r="CN17" s="59" t="str">
        <f ca="1"/>
        <v/>
      </c>
      <c r="CO17" s="59" t="str">
        <f ca="1"/>
        <v/>
      </c>
      <c r="CP17" s="59" t="str">
        <f ca="1"/>
        <v/>
      </c>
      <c r="CQ17" s="59" t="str">
        <f ca="1"/>
        <v/>
      </c>
      <c r="CR17" s="59" t="str">
        <f ca="1"/>
        <v/>
      </c>
      <c r="CS17" s="59" t="str">
        <f ca="1"/>
        <v/>
      </c>
      <c r="CT17" s="59" t="str">
        <f ca="1"/>
        <v/>
      </c>
      <c r="CU17" s="59" t="str">
        <f ca="1"/>
        <v/>
      </c>
      <c r="CV17" s="59" t="str">
        <f ca="1"/>
        <v/>
      </c>
      <c r="CW17" s="59" t="str">
        <f ca="1"/>
        <v/>
      </c>
      <c r="CX17" s="59" t="str">
        <f ca="1"/>
        <v/>
      </c>
      <c r="CY17" s="59" t="str">
        <f ca="1"/>
        <v/>
      </c>
      <c r="CZ17" s="59" t="str">
        <f ca="1"/>
        <v/>
      </c>
      <c r="DA17" s="59" t="str">
        <f ca="1"/>
        <v/>
      </c>
      <c r="DB17" s="59" t="str">
        <f ca="1"/>
        <v/>
      </c>
      <c r="DC17" s="59" t="str">
        <f ca="1"/>
        <v/>
      </c>
      <c r="DD17" s="59" t="str">
        <f ca="1"/>
        <v/>
      </c>
      <c r="DE17" s="59" t="str">
        <f ca="1"/>
        <v/>
      </c>
      <c r="DF17" s="59" t="str">
        <f ca="1"/>
        <v/>
      </c>
      <c r="DG17" s="59" t="str">
        <f ca="1"/>
        <v/>
      </c>
      <c r="DH17" s="59" t="str">
        <f ca="1"/>
        <v/>
      </c>
      <c r="DI17" s="59" t="str">
        <f ca="1"/>
        <v/>
      </c>
      <c r="DJ17" s="59" t="str">
        <f ca="1"/>
        <v/>
      </c>
      <c r="DK17" s="59" t="str">
        <f ca="1"/>
        <v/>
      </c>
      <c r="DL17" s="59" t="str">
        <f ca="1"/>
        <v/>
      </c>
      <c r="DM17" s="59" t="str">
        <f ca="1"/>
        <v/>
      </c>
      <c r="DN17" s="59" t="str">
        <f ca="1"/>
        <v/>
      </c>
      <c r="DO17" s="59" t="str">
        <f ca="1"/>
        <v/>
      </c>
      <c r="DP17" s="59" t="str">
        <f ca="1"/>
        <v/>
      </c>
      <c r="DQ17" s="59" t="str">
        <f ca="1"/>
        <v/>
      </c>
      <c r="DR17" s="59" t="str">
        <f ca="1"/>
        <v/>
      </c>
      <c r="DS17" s="59" t="str">
        <f ca="1"/>
        <v/>
      </c>
      <c r="DT17" s="59" t="str">
        <f ca="1"/>
        <v/>
      </c>
      <c r="DU17" s="59" t="str">
        <f ca="1"/>
        <v/>
      </c>
      <c r="DV17" s="59" t="str">
        <f ca="1"/>
        <v/>
      </c>
      <c r="DW17" s="59" t="str">
        <f ca="1"/>
        <v/>
      </c>
      <c r="DX17" s="59" t="str">
        <f ca="1"/>
        <v/>
      </c>
      <c r="DY17" s="59" t="str">
        <f ca="1"/>
        <v/>
      </c>
      <c r="DZ17" s="59" t="str">
        <f ca="1"/>
        <v/>
      </c>
      <c r="EA17" s="59" t="str">
        <f ca="1"/>
        <v/>
      </c>
      <c r="EB17" s="59" t="str">
        <f ca="1"/>
        <v/>
      </c>
      <c r="EC17" s="59" t="str">
        <f ca="1"/>
        <v/>
      </c>
      <c r="ED17" s="59" t="str">
        <f ca="1"/>
        <v/>
      </c>
      <c r="EE17" s="59" t="str">
        <f ca="1"/>
        <v/>
      </c>
      <c r="EF17" s="59" t="str">
        <f ca="1"/>
        <v/>
      </c>
      <c r="EG17" s="59" t="str">
        <f ca="1"/>
        <v/>
      </c>
      <c r="EH17" s="59" t="str">
        <f ca="1"/>
        <v/>
      </c>
      <c r="EI17" s="59" t="str">
        <f ca="1"/>
        <v/>
      </c>
      <c r="EJ17" s="59" t="str">
        <f ca="1"/>
        <v/>
      </c>
      <c r="EK17" s="59" t="str">
        <f ca="1"/>
        <v/>
      </c>
      <c r="EL17" s="59" t="str">
        <f ca="1"/>
        <v/>
      </c>
      <c r="EM17" s="59" t="str">
        <f ca="1"/>
        <v/>
      </c>
      <c r="EN17" s="59" t="str">
        <f ca="1"/>
        <v/>
      </c>
      <c r="EO17" s="59" t="str">
        <f ca="1"/>
        <v/>
      </c>
      <c r="EP17" s="59" t="str">
        <f ca="1"/>
        <v/>
      </c>
      <c r="EQ17" s="59" t="str">
        <f ca="1"/>
        <v/>
      </c>
      <c r="ER17" s="59" t="str">
        <f ca="1"/>
        <v/>
      </c>
      <c r="ES17" s="59" t="str">
        <f ca="1"/>
        <v/>
      </c>
      <c r="ET17" s="59" t="str">
        <f ca="1"/>
        <v/>
      </c>
      <c r="EU17" s="59" t="str">
        <f ca="1"/>
        <v/>
      </c>
      <c r="EV17" s="59" t="str">
        <f ca="1"/>
        <v/>
      </c>
      <c r="EW17" s="59" t="str">
        <f ca="1"/>
        <v/>
      </c>
      <c r="EX17" s="59" t="str">
        <f ca="1"/>
        <v/>
      </c>
      <c r="EY17" s="59" t="str">
        <f ca="1"/>
        <v/>
      </c>
      <c r="EZ17" s="59" t="str">
        <f ca="1"/>
        <v/>
      </c>
      <c r="FA17" s="59" t="str">
        <f ca="1"/>
        <v/>
      </c>
      <c r="FB17" s="59" t="str">
        <f ca="1"/>
        <v/>
      </c>
      <c r="FC17" s="59" t="str">
        <f ca="1"/>
        <v/>
      </c>
      <c r="FD17" s="59" t="str">
        <f ca="1"/>
        <v/>
      </c>
      <c r="FE17" s="59" t="str">
        <f ca="1"/>
        <v/>
      </c>
      <c r="FF17" s="59" t="str">
        <f ca="1"/>
        <v/>
      </c>
      <c r="FG17" s="59" t="str">
        <f ca="1"/>
        <v/>
      </c>
      <c r="FH17" s="59" t="str">
        <f ca="1"/>
        <v/>
      </c>
      <c r="FI17" s="59" t="str">
        <f ca="1"/>
        <v/>
      </c>
      <c r="FJ17" s="59" t="str">
        <f ca="1"/>
        <v/>
      </c>
      <c r="FK17" s="59" t="str">
        <f ca="1"/>
        <v/>
      </c>
      <c r="FL17" s="59" t="str">
        <f ca="1"/>
        <v/>
      </c>
      <c r="FM17" s="59" t="str">
        <f ca="1"/>
        <v/>
      </c>
      <c r="FN17" s="59" t="str">
        <f ca="1"/>
        <v/>
      </c>
      <c r="FO17" s="59" t="str">
        <f ca="1"/>
        <v/>
      </c>
      <c r="FP17" s="59" t="str">
        <f ca="1"/>
        <v/>
      </c>
      <c r="FQ17" s="59" t="str">
        <f ca="1"/>
        <v/>
      </c>
      <c r="FR17" s="59" t="str">
        <f ca="1"/>
        <v/>
      </c>
      <c r="FS17" s="59" t="str">
        <f ca="1"/>
        <v/>
      </c>
      <c r="FT17" s="59" t="str">
        <f ca="1"/>
        <v/>
      </c>
      <c r="FU17" s="59" t="str">
        <f ca="1"/>
        <v/>
      </c>
      <c r="FV17" s="59" t="str">
        <f ca="1"/>
        <v/>
      </c>
      <c r="FW17" s="59" t="str">
        <f ca="1"/>
        <v/>
      </c>
      <c r="FX17" s="59" t="str">
        <f ca="1"/>
        <v/>
      </c>
      <c r="FY17" s="59" t="str">
        <f ca="1"/>
        <v/>
      </c>
      <c r="FZ17" s="59" t="str">
        <f ca="1"/>
        <v/>
      </c>
      <c r="GA17" s="59" t="str">
        <f ca="1"/>
        <v/>
      </c>
      <c r="GB17" s="59" t="str">
        <f ca="1"/>
        <v/>
      </c>
      <c r="GC17" s="59" t="str">
        <f ca="1"/>
        <v/>
      </c>
      <c r="GD17" s="59" t="str">
        <f ca="1"/>
        <v/>
      </c>
      <c r="GE17" s="59" t="str">
        <f ca="1"/>
        <v/>
      </c>
      <c r="GF17" s="59"/>
      <c r="GG17" s="59"/>
      <c r="GH17" s="59"/>
      <c r="GI17" s="59"/>
      <c r="GJ17" s="59"/>
      <c r="GK17" s="59"/>
      <c r="GL17" s="59"/>
      <c r="GM17" s="59"/>
      <c r="GN17" s="59"/>
      <c r="GO17" s="59"/>
      <c r="GP17" s="59"/>
      <c r="GQ17" s="59"/>
      <c r="GR17" s="59"/>
      <c r="GS17" s="59"/>
      <c r="GT17" s="59"/>
      <c r="GU17" s="59"/>
      <c r="GV17" s="59"/>
      <c r="GW17" s="59"/>
      <c r="GX17" s="59"/>
      <c r="GY17" s="59"/>
      <c r="GZ17" s="59"/>
      <c r="HA17" s="59"/>
      <c r="HB17" s="59"/>
      <c r="HC17" s="59"/>
      <c r="HD17" s="59"/>
      <c r="HE17" s="59"/>
      <c r="HF17" s="59"/>
      <c r="HG17" s="59"/>
      <c r="HH17" s="59"/>
      <c r="HI17" s="59"/>
      <c r="HJ17" s="59"/>
      <c r="HK17" s="59"/>
      <c r="HL17" s="59"/>
      <c r="HM17" s="59"/>
      <c r="HN17" s="59"/>
      <c r="HO17" s="59"/>
      <c r="HP17" s="59"/>
      <c r="HQ17" s="59"/>
      <c r="HR17" s="59"/>
      <c r="HS17" s="59"/>
      <c r="HT17" s="59"/>
      <c r="HU17" s="59"/>
      <c r="HV17" s="59"/>
      <c r="HW17" s="59"/>
      <c r="HX17" s="59"/>
      <c r="HY17" s="59"/>
      <c r="HZ17" s="59"/>
      <c r="IA17" s="59"/>
      <c r="IB17" s="59"/>
      <c r="IC17" s="59"/>
      <c r="ID17" s="59"/>
      <c r="IE17" s="59"/>
      <c r="IF17" s="59"/>
      <c r="IG17" s="59"/>
      <c r="IH17" s="59"/>
      <c r="II17" s="59"/>
      <c r="IJ17" s="59"/>
      <c r="IK17" s="59"/>
      <c r="IL17" s="59"/>
      <c r="IM17" s="59"/>
      <c r="IN17" s="59"/>
      <c r="IO17" s="59"/>
      <c r="IP17" s="59"/>
      <c r="IQ17" s="59"/>
      <c r="IR17" s="59"/>
      <c r="IS17" s="59"/>
      <c r="IT17" s="59"/>
      <c r="IU17" s="59"/>
      <c r="IV17" s="59"/>
      <c r="IW17" s="59"/>
      <c r="IX17" s="59"/>
      <c r="IY17" s="59"/>
      <c r="IZ17" s="59"/>
      <c r="JA17" s="59"/>
      <c r="JB17" s="59"/>
      <c r="JC17" s="59"/>
      <c r="JD17" s="59"/>
      <c r="JE17" s="59"/>
      <c r="JF17" s="59"/>
      <c r="JG17" s="59"/>
      <c r="JH17" s="59"/>
      <c r="JI17" s="59"/>
      <c r="JJ17" s="59"/>
      <c r="JK17" s="59"/>
      <c r="JL17" s="59"/>
      <c r="JM17" s="59"/>
      <c r="JN17" s="59"/>
      <c r="JO17" s="59"/>
      <c r="JP17" s="59"/>
      <c r="JQ17" s="59"/>
      <c r="JR17" s="59"/>
      <c r="JS17" s="59"/>
      <c r="JT17" s="59"/>
      <c r="JU17" s="59"/>
      <c r="JV17" s="59"/>
      <c r="JW17" s="59"/>
      <c r="JX17" s="59"/>
      <c r="JY17" s="59"/>
      <c r="JZ17" s="59"/>
      <c r="KA17" s="59"/>
      <c r="KB17" s="59"/>
      <c r="KC17" s="59"/>
      <c r="KD17" s="59"/>
      <c r="KE17" s="59"/>
      <c r="KF17" s="59"/>
      <c r="KG17" s="59"/>
      <c r="KH17" s="59"/>
      <c r="KI17" s="59"/>
      <c r="KJ17" s="59"/>
      <c r="KK17" s="59"/>
      <c r="KL17" s="59"/>
      <c r="KM17" s="59"/>
      <c r="KN17" s="59"/>
      <c r="KO17" s="59"/>
      <c r="KP17" s="59"/>
      <c r="KQ17" s="59"/>
      <c r="KR17" s="59"/>
      <c r="KS17" s="59"/>
      <c r="KT17" s="59"/>
      <c r="KU17" s="59"/>
      <c r="KV17" s="59"/>
      <c r="KW17" s="59"/>
      <c r="KX17" s="59"/>
      <c r="KY17" s="59"/>
      <c r="KZ17" s="59"/>
      <c r="LA17" s="59"/>
      <c r="LB17" s="59"/>
      <c r="LC17" s="59"/>
      <c r="LD17" s="59"/>
      <c r="LE17" s="59"/>
      <c r="LF17" s="59"/>
      <c r="LG17" s="59"/>
      <c r="LH17" s="59"/>
      <c r="LI17" s="59"/>
      <c r="LJ17" s="59"/>
      <c r="LK17" s="59"/>
      <c r="LL17" s="59"/>
      <c r="LM17" s="59"/>
      <c r="LN17" s="59"/>
      <c r="LO17" s="59"/>
      <c r="LP17" s="59"/>
      <c r="LQ17" s="59"/>
      <c r="LR17" s="59"/>
      <c r="LS17" s="59"/>
      <c r="LT17" s="59"/>
      <c r="LU17" s="59"/>
      <c r="LV17" s="59"/>
      <c r="LW17" s="59"/>
      <c r="LX17" s="59"/>
      <c r="LY17" s="59"/>
      <c r="LZ17" s="59"/>
      <c r="MA17" s="59"/>
      <c r="MB17" s="59"/>
      <c r="MC17" s="59"/>
      <c r="MD17" s="59"/>
      <c r="ME17" s="59"/>
      <c r="MF17" s="59"/>
      <c r="MG17" s="59"/>
      <c r="MH17" s="59"/>
      <c r="MI17" s="59"/>
      <c r="MJ17" s="59"/>
      <c r="MK17" s="59"/>
      <c r="ML17" s="59"/>
      <c r="MM17" s="59"/>
      <c r="MN17" s="59"/>
      <c r="MO17" s="59"/>
      <c r="MP17" s="59"/>
      <c r="MQ17" s="59"/>
      <c r="MR17" s="59"/>
      <c r="MS17" s="59"/>
      <c r="MT17" s="59"/>
      <c r="MU17" s="59"/>
      <c r="MV17" s="59"/>
      <c r="MW17" s="59"/>
      <c r="MX17" s="59"/>
      <c r="MY17" s="59"/>
      <c r="MZ17" s="59"/>
      <c r="NA17" s="59"/>
      <c r="NB17" s="59"/>
      <c r="NC17" s="59"/>
      <c r="ND17" s="59"/>
      <c r="NE17" s="59"/>
      <c r="NF17" s="59"/>
      <c r="NG17" s="59"/>
      <c r="NH17" s="59"/>
      <c r="NI17" s="59"/>
      <c r="NJ17" s="59"/>
      <c r="NK17" s="59"/>
      <c r="NL17" s="59"/>
      <c r="NM17" s="59"/>
      <c r="NN17" s="59"/>
      <c r="NO17" s="59"/>
      <c r="NP17" s="59"/>
      <c r="NQ17" s="59"/>
      <c r="NR17" s="59"/>
      <c r="NS17" s="59"/>
      <c r="NT17" s="59"/>
      <c r="NU17" s="59"/>
      <c r="NV17" s="59"/>
      <c r="NW17" s="59"/>
      <c r="NX17" s="59"/>
      <c r="NY17" s="59"/>
      <c r="NZ17" s="59"/>
    </row>
    <row r="18" spans="2:390">
      <c r="B18" s="70" t="s">
        <v>156</v>
      </c>
      <c r="C18" s="131" t="s">
        <v>5181</v>
      </c>
      <c r="D18" s="130" t="s">
        <v>5167</v>
      </c>
      <c r="E18" s="225"/>
      <c r="F18" s="59" cm="1">
        <f t="array" aca="1" ref="F18:GE18" ca="1">IF(ISNUMBER($F$4),_xlfn.LET(_xlpm.h,'日別処理件数（積み上げ）'!$A$4:$ALL$4,_xlpm.k,MATCH(1,('日別処理件数（積み上げ）'!$B$5:$B$400="通勤")*('日別処理件数（積み上げ）'!$C$5:$C$400="ＳＶ承認"),0),IFERROR(_xlfn.LET(_xlpm.row,INDEX('日別処理件数（積み上げ）'!$A$5:$ALL$400,_xlpm.k,0),_xlfn.XLOOKUP(_xlfn.ANCHORARRAY($F$4),_xlpm.h,IF(ISNUMBER(_xlpm.row),_xlpm.row,""),"")),"")),"")</f>
        <v>18</v>
      </c>
      <c r="G18" s="59">
        <f ca="1"/>
        <v>7</v>
      </c>
      <c r="H18" s="59">
        <f ca="1"/>
        <v>0</v>
      </c>
      <c r="I18" s="59">
        <f ca="1"/>
        <v>0</v>
      </c>
      <c r="J18" s="59">
        <f ca="1"/>
        <v>25</v>
      </c>
      <c r="K18" s="59">
        <f ca="1"/>
        <v>0</v>
      </c>
      <c r="L18" s="59" t="str">
        <f ca="1"/>
        <v/>
      </c>
      <c r="M18" s="59" t="str">
        <f ca="1"/>
        <v/>
      </c>
      <c r="N18" s="59" t="str">
        <f ca="1"/>
        <v/>
      </c>
      <c r="O18" s="59" t="str">
        <f ca="1"/>
        <v/>
      </c>
      <c r="P18" s="59" t="str">
        <f ca="1"/>
        <v/>
      </c>
      <c r="Q18" s="59" t="str">
        <f ca="1"/>
        <v/>
      </c>
      <c r="R18" s="59" t="str">
        <f ca="1"/>
        <v/>
      </c>
      <c r="S18" s="59" t="str">
        <f ca="1"/>
        <v/>
      </c>
      <c r="T18" s="59" t="str">
        <f ca="1"/>
        <v/>
      </c>
      <c r="U18" s="59" t="str">
        <f ca="1"/>
        <v/>
      </c>
      <c r="V18" s="59" t="str">
        <f ca="1"/>
        <v/>
      </c>
      <c r="W18" s="59" t="str">
        <f ca="1"/>
        <v/>
      </c>
      <c r="X18" s="59" t="str">
        <f ca="1"/>
        <v/>
      </c>
      <c r="Y18" s="59" t="str">
        <f ca="1"/>
        <v/>
      </c>
      <c r="Z18" s="59" t="str">
        <f ca="1"/>
        <v/>
      </c>
      <c r="AA18" s="59" t="str">
        <f ca="1"/>
        <v/>
      </c>
      <c r="AB18" s="59" t="str">
        <f ca="1"/>
        <v/>
      </c>
      <c r="AC18" s="59" t="str">
        <f ca="1"/>
        <v/>
      </c>
      <c r="AD18" s="59" t="str">
        <f ca="1"/>
        <v/>
      </c>
      <c r="AE18" s="59" t="str">
        <f ca="1"/>
        <v/>
      </c>
      <c r="AF18" s="59" t="str">
        <f ca="1"/>
        <v/>
      </c>
      <c r="AG18" s="59" t="str">
        <f ca="1"/>
        <v/>
      </c>
      <c r="AH18" s="59" t="str">
        <f ca="1"/>
        <v/>
      </c>
      <c r="AI18" s="59" t="str">
        <f ca="1"/>
        <v/>
      </c>
      <c r="AJ18" s="59" t="str">
        <f ca="1"/>
        <v/>
      </c>
      <c r="AK18" s="59" t="str">
        <f ca="1"/>
        <v/>
      </c>
      <c r="AL18" s="59" t="str">
        <f ca="1"/>
        <v/>
      </c>
      <c r="AM18" s="59" t="str">
        <f ca="1"/>
        <v/>
      </c>
      <c r="AN18" s="59" t="str">
        <f ca="1"/>
        <v/>
      </c>
      <c r="AO18" s="59" t="str">
        <f ca="1"/>
        <v/>
      </c>
      <c r="AP18" s="59" t="str">
        <f ca="1"/>
        <v/>
      </c>
      <c r="AQ18" s="59" t="str">
        <f ca="1"/>
        <v/>
      </c>
      <c r="AR18" s="59" t="str">
        <f ca="1"/>
        <v/>
      </c>
      <c r="AS18" s="59" t="str">
        <f ca="1"/>
        <v/>
      </c>
      <c r="AT18" s="59" t="str">
        <f ca="1"/>
        <v/>
      </c>
      <c r="AU18" s="59" t="str">
        <f ca="1"/>
        <v/>
      </c>
      <c r="AV18" s="59" t="str">
        <f ca="1"/>
        <v/>
      </c>
      <c r="AW18" s="59" t="str">
        <f ca="1"/>
        <v/>
      </c>
      <c r="AX18" s="59" t="str">
        <f ca="1"/>
        <v/>
      </c>
      <c r="AY18" s="59" t="str">
        <f ca="1"/>
        <v/>
      </c>
      <c r="AZ18" s="59" t="str">
        <f ca="1"/>
        <v/>
      </c>
      <c r="BA18" s="59" t="str">
        <f ca="1"/>
        <v/>
      </c>
      <c r="BB18" s="59" t="str">
        <f ca="1"/>
        <v/>
      </c>
      <c r="BC18" s="59" t="str">
        <f ca="1"/>
        <v/>
      </c>
      <c r="BD18" s="59" t="str">
        <f ca="1"/>
        <v/>
      </c>
      <c r="BE18" s="59" t="str">
        <f ca="1"/>
        <v/>
      </c>
      <c r="BF18" s="59" t="str">
        <f ca="1"/>
        <v/>
      </c>
      <c r="BG18" s="59" t="str">
        <f ca="1"/>
        <v/>
      </c>
      <c r="BH18" s="59" t="str">
        <f ca="1"/>
        <v/>
      </c>
      <c r="BI18" s="59" t="str">
        <f ca="1"/>
        <v/>
      </c>
      <c r="BJ18" s="59" t="str">
        <f ca="1"/>
        <v/>
      </c>
      <c r="BK18" s="59" t="str">
        <f ca="1"/>
        <v/>
      </c>
      <c r="BL18" s="59" t="str">
        <f ca="1"/>
        <v/>
      </c>
      <c r="BM18" s="59" t="str">
        <f ca="1"/>
        <v/>
      </c>
      <c r="BN18" s="59" t="str">
        <f ca="1"/>
        <v/>
      </c>
      <c r="BO18" s="59" t="str">
        <f ca="1"/>
        <v/>
      </c>
      <c r="BP18" s="59" t="str">
        <f ca="1"/>
        <v/>
      </c>
      <c r="BQ18" s="59" t="str">
        <f ca="1"/>
        <v/>
      </c>
      <c r="BR18" s="59" t="str">
        <f ca="1"/>
        <v/>
      </c>
      <c r="BS18" s="59" t="str">
        <f ca="1"/>
        <v/>
      </c>
      <c r="BT18" s="59" t="str">
        <f ca="1"/>
        <v/>
      </c>
      <c r="BU18" s="59" t="str">
        <f ca="1"/>
        <v/>
      </c>
      <c r="BV18" s="59" t="str">
        <f ca="1"/>
        <v/>
      </c>
      <c r="BW18" s="59" t="str">
        <f ca="1"/>
        <v/>
      </c>
      <c r="BX18" s="59" t="str">
        <f ca="1"/>
        <v/>
      </c>
      <c r="BY18" s="59" t="str">
        <f ca="1"/>
        <v/>
      </c>
      <c r="BZ18" s="59" t="str">
        <f ca="1"/>
        <v/>
      </c>
      <c r="CA18" s="59" t="str">
        <f ca="1"/>
        <v/>
      </c>
      <c r="CB18" s="59" t="str">
        <f ca="1"/>
        <v/>
      </c>
      <c r="CC18" s="59" t="str">
        <f ca="1"/>
        <v/>
      </c>
      <c r="CD18" s="59" t="str">
        <f ca="1"/>
        <v/>
      </c>
      <c r="CE18" s="59" t="str">
        <f ca="1"/>
        <v/>
      </c>
      <c r="CF18" s="59" t="str">
        <f ca="1"/>
        <v/>
      </c>
      <c r="CG18" s="59" t="str">
        <f ca="1"/>
        <v/>
      </c>
      <c r="CH18" s="59" t="str">
        <f ca="1"/>
        <v/>
      </c>
      <c r="CI18" s="59" t="str">
        <f ca="1"/>
        <v/>
      </c>
      <c r="CJ18" s="59" t="str">
        <f ca="1"/>
        <v/>
      </c>
      <c r="CK18" s="59" t="str">
        <f ca="1"/>
        <v/>
      </c>
      <c r="CL18" s="59" t="str">
        <f ca="1"/>
        <v/>
      </c>
      <c r="CM18" s="59" t="str">
        <f ca="1"/>
        <v/>
      </c>
      <c r="CN18" s="59" t="str">
        <f ca="1"/>
        <v/>
      </c>
      <c r="CO18" s="59" t="str">
        <f ca="1"/>
        <v/>
      </c>
      <c r="CP18" s="59" t="str">
        <f ca="1"/>
        <v/>
      </c>
      <c r="CQ18" s="59" t="str">
        <f ca="1"/>
        <v/>
      </c>
      <c r="CR18" s="59" t="str">
        <f ca="1"/>
        <v/>
      </c>
      <c r="CS18" s="59" t="str">
        <f ca="1"/>
        <v/>
      </c>
      <c r="CT18" s="59" t="str">
        <f ca="1"/>
        <v/>
      </c>
      <c r="CU18" s="59" t="str">
        <f ca="1"/>
        <v/>
      </c>
      <c r="CV18" s="59" t="str">
        <f ca="1"/>
        <v/>
      </c>
      <c r="CW18" s="59" t="str">
        <f ca="1"/>
        <v/>
      </c>
      <c r="CX18" s="59" t="str">
        <f ca="1"/>
        <v/>
      </c>
      <c r="CY18" s="59" t="str">
        <f ca="1"/>
        <v/>
      </c>
      <c r="CZ18" s="59" t="str">
        <f ca="1"/>
        <v/>
      </c>
      <c r="DA18" s="59" t="str">
        <f ca="1"/>
        <v/>
      </c>
      <c r="DB18" s="59" t="str">
        <f ca="1"/>
        <v/>
      </c>
      <c r="DC18" s="59" t="str">
        <f ca="1"/>
        <v/>
      </c>
      <c r="DD18" s="59" t="str">
        <f ca="1"/>
        <v/>
      </c>
      <c r="DE18" s="59" t="str">
        <f ca="1"/>
        <v/>
      </c>
      <c r="DF18" s="59" t="str">
        <f ca="1"/>
        <v/>
      </c>
      <c r="DG18" s="59" t="str">
        <f ca="1"/>
        <v/>
      </c>
      <c r="DH18" s="59" t="str">
        <f ca="1"/>
        <v/>
      </c>
      <c r="DI18" s="59" t="str">
        <f ca="1"/>
        <v/>
      </c>
      <c r="DJ18" s="59" t="str">
        <f ca="1"/>
        <v/>
      </c>
      <c r="DK18" s="59" t="str">
        <f ca="1"/>
        <v/>
      </c>
      <c r="DL18" s="59" t="str">
        <f ca="1"/>
        <v/>
      </c>
      <c r="DM18" s="59" t="str">
        <f ca="1"/>
        <v/>
      </c>
      <c r="DN18" s="59" t="str">
        <f ca="1"/>
        <v/>
      </c>
      <c r="DO18" s="59" t="str">
        <f ca="1"/>
        <v/>
      </c>
      <c r="DP18" s="59" t="str">
        <f ca="1"/>
        <v/>
      </c>
      <c r="DQ18" s="59" t="str">
        <f ca="1"/>
        <v/>
      </c>
      <c r="DR18" s="59" t="str">
        <f ca="1"/>
        <v/>
      </c>
      <c r="DS18" s="59" t="str">
        <f ca="1"/>
        <v/>
      </c>
      <c r="DT18" s="59" t="str">
        <f ca="1"/>
        <v/>
      </c>
      <c r="DU18" s="59" t="str">
        <f ca="1"/>
        <v/>
      </c>
      <c r="DV18" s="59" t="str">
        <f ca="1"/>
        <v/>
      </c>
      <c r="DW18" s="59" t="str">
        <f ca="1"/>
        <v/>
      </c>
      <c r="DX18" s="59" t="str">
        <f ca="1"/>
        <v/>
      </c>
      <c r="DY18" s="59" t="str">
        <f ca="1"/>
        <v/>
      </c>
      <c r="DZ18" s="59" t="str">
        <f ca="1"/>
        <v/>
      </c>
      <c r="EA18" s="59" t="str">
        <f ca="1"/>
        <v/>
      </c>
      <c r="EB18" s="59" t="str">
        <f ca="1"/>
        <v/>
      </c>
      <c r="EC18" s="59" t="str">
        <f ca="1"/>
        <v/>
      </c>
      <c r="ED18" s="59" t="str">
        <f ca="1"/>
        <v/>
      </c>
      <c r="EE18" s="59" t="str">
        <f ca="1"/>
        <v/>
      </c>
      <c r="EF18" s="59" t="str">
        <f ca="1"/>
        <v/>
      </c>
      <c r="EG18" s="59" t="str">
        <f ca="1"/>
        <v/>
      </c>
      <c r="EH18" s="59" t="str">
        <f ca="1"/>
        <v/>
      </c>
      <c r="EI18" s="59" t="str">
        <f ca="1"/>
        <v/>
      </c>
      <c r="EJ18" s="59" t="str">
        <f ca="1"/>
        <v/>
      </c>
      <c r="EK18" s="59" t="str">
        <f ca="1"/>
        <v/>
      </c>
      <c r="EL18" s="59" t="str">
        <f ca="1"/>
        <v/>
      </c>
      <c r="EM18" s="59" t="str">
        <f ca="1"/>
        <v/>
      </c>
      <c r="EN18" s="59" t="str">
        <f ca="1"/>
        <v/>
      </c>
      <c r="EO18" s="59" t="str">
        <f ca="1"/>
        <v/>
      </c>
      <c r="EP18" s="59" t="str">
        <f ca="1"/>
        <v/>
      </c>
      <c r="EQ18" s="59" t="str">
        <f ca="1"/>
        <v/>
      </c>
      <c r="ER18" s="59" t="str">
        <f ca="1"/>
        <v/>
      </c>
      <c r="ES18" s="59" t="str">
        <f ca="1"/>
        <v/>
      </c>
      <c r="ET18" s="59" t="str">
        <f ca="1"/>
        <v/>
      </c>
      <c r="EU18" s="59" t="str">
        <f ca="1"/>
        <v/>
      </c>
      <c r="EV18" s="59" t="str">
        <f ca="1"/>
        <v/>
      </c>
      <c r="EW18" s="59" t="str">
        <f ca="1"/>
        <v/>
      </c>
      <c r="EX18" s="59" t="str">
        <f ca="1"/>
        <v/>
      </c>
      <c r="EY18" s="59" t="str">
        <f ca="1"/>
        <v/>
      </c>
      <c r="EZ18" s="59" t="str">
        <f ca="1"/>
        <v/>
      </c>
      <c r="FA18" s="59" t="str">
        <f ca="1"/>
        <v/>
      </c>
      <c r="FB18" s="59" t="str">
        <f ca="1"/>
        <v/>
      </c>
      <c r="FC18" s="59" t="str">
        <f ca="1"/>
        <v/>
      </c>
      <c r="FD18" s="59" t="str">
        <f ca="1"/>
        <v/>
      </c>
      <c r="FE18" s="59" t="str">
        <f ca="1"/>
        <v/>
      </c>
      <c r="FF18" s="59" t="str">
        <f ca="1"/>
        <v/>
      </c>
      <c r="FG18" s="59" t="str">
        <f ca="1"/>
        <v/>
      </c>
      <c r="FH18" s="59" t="str">
        <f ca="1"/>
        <v/>
      </c>
      <c r="FI18" s="59" t="str">
        <f ca="1"/>
        <v/>
      </c>
      <c r="FJ18" s="59" t="str">
        <f ca="1"/>
        <v/>
      </c>
      <c r="FK18" s="59" t="str">
        <f ca="1"/>
        <v/>
      </c>
      <c r="FL18" s="59" t="str">
        <f ca="1"/>
        <v/>
      </c>
      <c r="FM18" s="59" t="str">
        <f ca="1"/>
        <v/>
      </c>
      <c r="FN18" s="59" t="str">
        <f ca="1"/>
        <v/>
      </c>
      <c r="FO18" s="59" t="str">
        <f ca="1"/>
        <v/>
      </c>
      <c r="FP18" s="59" t="str">
        <f ca="1"/>
        <v/>
      </c>
      <c r="FQ18" s="59" t="str">
        <f ca="1"/>
        <v/>
      </c>
      <c r="FR18" s="59" t="str">
        <f ca="1"/>
        <v/>
      </c>
      <c r="FS18" s="59" t="str">
        <f ca="1"/>
        <v/>
      </c>
      <c r="FT18" s="59" t="str">
        <f ca="1"/>
        <v/>
      </c>
      <c r="FU18" s="59" t="str">
        <f ca="1"/>
        <v/>
      </c>
      <c r="FV18" s="59" t="str">
        <f ca="1"/>
        <v/>
      </c>
      <c r="FW18" s="59" t="str">
        <f ca="1"/>
        <v/>
      </c>
      <c r="FX18" s="59" t="str">
        <f ca="1"/>
        <v/>
      </c>
      <c r="FY18" s="59" t="str">
        <f ca="1"/>
        <v/>
      </c>
      <c r="FZ18" s="59" t="str">
        <f ca="1"/>
        <v/>
      </c>
      <c r="GA18" s="59" t="str">
        <f ca="1"/>
        <v/>
      </c>
      <c r="GB18" s="59" t="str">
        <f ca="1"/>
        <v/>
      </c>
      <c r="GC18" s="59" t="str">
        <f ca="1"/>
        <v/>
      </c>
      <c r="GD18" s="59" t="str">
        <f ca="1"/>
        <v/>
      </c>
      <c r="GE18" s="59" t="str">
        <f ca="1"/>
        <v/>
      </c>
      <c r="GF18" s="59"/>
      <c r="GG18" s="59"/>
      <c r="GH18" s="59"/>
      <c r="GI18" s="59"/>
      <c r="GJ18" s="59"/>
      <c r="GK18" s="59"/>
      <c r="GL18" s="59"/>
      <c r="GM18" s="59"/>
      <c r="GN18" s="59"/>
      <c r="GO18" s="59"/>
      <c r="GP18" s="59"/>
      <c r="GQ18" s="59"/>
      <c r="GR18" s="59"/>
      <c r="GS18" s="59"/>
      <c r="GT18" s="59"/>
      <c r="GU18" s="59"/>
      <c r="GV18" s="59"/>
      <c r="GW18" s="59"/>
      <c r="GX18" s="59"/>
      <c r="GY18" s="59"/>
      <c r="GZ18" s="59"/>
      <c r="HA18" s="59"/>
      <c r="HB18" s="59"/>
      <c r="HC18" s="59"/>
      <c r="HD18" s="59"/>
      <c r="HE18" s="59"/>
      <c r="HF18" s="59"/>
      <c r="HG18" s="59"/>
      <c r="HH18" s="59"/>
      <c r="HI18" s="59"/>
      <c r="HJ18" s="59"/>
      <c r="HK18" s="59"/>
      <c r="HL18" s="59"/>
      <c r="HM18" s="59"/>
      <c r="HN18" s="59"/>
      <c r="HO18" s="59"/>
      <c r="HP18" s="59"/>
      <c r="HQ18" s="59"/>
      <c r="HR18" s="59"/>
      <c r="HS18" s="59"/>
      <c r="HT18" s="59"/>
      <c r="HU18" s="59"/>
      <c r="HV18" s="59"/>
      <c r="HW18" s="59"/>
      <c r="HX18" s="59"/>
      <c r="HY18" s="59"/>
      <c r="HZ18" s="59"/>
      <c r="IA18" s="59"/>
      <c r="IB18" s="59"/>
      <c r="IC18" s="59"/>
      <c r="ID18" s="59"/>
      <c r="IE18" s="59"/>
      <c r="IF18" s="59"/>
      <c r="IG18" s="59"/>
      <c r="IH18" s="59"/>
      <c r="II18" s="59"/>
      <c r="IJ18" s="59"/>
      <c r="IK18" s="59"/>
      <c r="IL18" s="59"/>
      <c r="IM18" s="59"/>
      <c r="IN18" s="59"/>
      <c r="IO18" s="59"/>
      <c r="IP18" s="59"/>
      <c r="IQ18" s="59"/>
      <c r="IR18" s="59"/>
      <c r="IS18" s="59"/>
      <c r="IT18" s="59"/>
      <c r="IU18" s="59"/>
      <c r="IV18" s="59"/>
      <c r="IW18" s="59"/>
      <c r="IX18" s="59"/>
      <c r="IY18" s="59"/>
      <c r="IZ18" s="59"/>
      <c r="JA18" s="59"/>
      <c r="JB18" s="59"/>
      <c r="JC18" s="59"/>
      <c r="JD18" s="59"/>
      <c r="JE18" s="59"/>
      <c r="JF18" s="59"/>
      <c r="JG18" s="59"/>
      <c r="JH18" s="59"/>
      <c r="JI18" s="59"/>
      <c r="JJ18" s="59"/>
      <c r="JK18" s="59"/>
      <c r="JL18" s="59"/>
      <c r="JM18" s="59"/>
      <c r="JN18" s="59"/>
      <c r="JO18" s="59"/>
      <c r="JP18" s="59"/>
      <c r="JQ18" s="59"/>
      <c r="JR18" s="59"/>
      <c r="JS18" s="59"/>
      <c r="JT18" s="59"/>
      <c r="JU18" s="59"/>
      <c r="JV18" s="59"/>
      <c r="JW18" s="59"/>
      <c r="JX18" s="59"/>
      <c r="JY18" s="59"/>
      <c r="JZ18" s="59"/>
      <c r="KA18" s="59"/>
      <c r="KB18" s="59"/>
      <c r="KC18" s="59"/>
      <c r="KD18" s="59"/>
      <c r="KE18" s="59"/>
      <c r="KF18" s="59"/>
      <c r="KG18" s="59"/>
      <c r="KH18" s="59"/>
      <c r="KI18" s="59"/>
      <c r="KJ18" s="59"/>
      <c r="KK18" s="59"/>
      <c r="KL18" s="59"/>
      <c r="KM18" s="59"/>
      <c r="KN18" s="59"/>
      <c r="KO18" s="59"/>
      <c r="KP18" s="59"/>
      <c r="KQ18" s="59"/>
      <c r="KR18" s="59"/>
      <c r="KS18" s="59"/>
      <c r="KT18" s="59"/>
      <c r="KU18" s="59"/>
      <c r="KV18" s="59"/>
      <c r="KW18" s="59"/>
      <c r="KX18" s="59"/>
      <c r="KY18" s="59"/>
      <c r="KZ18" s="59"/>
      <c r="LA18" s="59"/>
      <c r="LB18" s="59"/>
      <c r="LC18" s="59"/>
      <c r="LD18" s="59"/>
      <c r="LE18" s="59"/>
      <c r="LF18" s="59"/>
      <c r="LG18" s="59"/>
      <c r="LH18" s="59"/>
      <c r="LI18" s="59"/>
      <c r="LJ18" s="59"/>
      <c r="LK18" s="59"/>
      <c r="LL18" s="59"/>
      <c r="LM18" s="59"/>
      <c r="LN18" s="59"/>
      <c r="LO18" s="59"/>
      <c r="LP18" s="59"/>
      <c r="LQ18" s="59"/>
      <c r="LR18" s="59"/>
      <c r="LS18" s="59"/>
      <c r="LT18" s="59"/>
      <c r="LU18" s="59"/>
      <c r="LV18" s="59"/>
      <c r="LW18" s="59"/>
      <c r="LX18" s="59"/>
      <c r="LY18" s="59"/>
      <c r="LZ18" s="59"/>
      <c r="MA18" s="59"/>
      <c r="MB18" s="59"/>
      <c r="MC18" s="59"/>
      <c r="MD18" s="59"/>
      <c r="ME18" s="59"/>
      <c r="MF18" s="59"/>
      <c r="MG18" s="59"/>
      <c r="MH18" s="59"/>
      <c r="MI18" s="59"/>
      <c r="MJ18" s="59"/>
      <c r="MK18" s="59"/>
      <c r="ML18" s="59"/>
      <c r="MM18" s="59"/>
      <c r="MN18" s="59"/>
      <c r="MO18" s="59"/>
      <c r="MP18" s="59"/>
      <c r="MQ18" s="59"/>
      <c r="MR18" s="59"/>
      <c r="MS18" s="59"/>
      <c r="MT18" s="59"/>
      <c r="MU18" s="59"/>
      <c r="MV18" s="59"/>
      <c r="MW18" s="59"/>
      <c r="MX18" s="59"/>
      <c r="MY18" s="59"/>
      <c r="MZ18" s="59"/>
      <c r="NA18" s="59"/>
      <c r="NB18" s="59"/>
      <c r="NC18" s="59"/>
      <c r="ND18" s="59"/>
      <c r="NE18" s="59"/>
      <c r="NF18" s="59"/>
      <c r="NG18" s="59"/>
      <c r="NH18" s="59"/>
      <c r="NI18" s="59"/>
      <c r="NJ18" s="59"/>
      <c r="NK18" s="59"/>
      <c r="NL18" s="59"/>
      <c r="NM18" s="59"/>
      <c r="NN18" s="59"/>
      <c r="NO18" s="59"/>
      <c r="NP18" s="59"/>
      <c r="NQ18" s="59"/>
      <c r="NR18" s="59"/>
      <c r="NS18" s="59"/>
      <c r="NT18" s="59"/>
      <c r="NU18" s="59"/>
      <c r="NV18" s="59"/>
      <c r="NW18" s="59"/>
      <c r="NX18" s="59"/>
      <c r="NY18" s="59"/>
      <c r="NZ18" s="59"/>
    </row>
    <row r="19" spans="2:390" ht="15" thickBot="1">
      <c r="B19" s="73" t="s">
        <v>156</v>
      </c>
      <c r="C19" s="137" t="s">
        <v>5181</v>
      </c>
      <c r="D19" s="138" t="s">
        <v>5171</v>
      </c>
      <c r="E19" s="225"/>
      <c r="F19" s="125" t="str" cm="1">
        <f t="array" aca="1" ref="F19:GE19" ca="1">IF(ISNUMBER($F$4),_xlfn.LET(_xlpm.h,'現在の状況（積み上げ）'!$A$4:$ALL$4,_xlpm.v,'現在の状況（積み上げ）'!$A$5:$ALL$400,_xlpm.colb,'現在の状況（積み上げ）'!$B$5:$B$400,_xlpm.colc,'現在の状況（積み上げ）'!$C$5:$C$400,_xlpm.idx_a,MATCH(1,(_xlpm.colb="通勤")*(_xlpm.colc="最古"),0),_xlpm.idx_b,MATCH(1,(_xlpm.colb="通勤")*(_xlpm.colc="最古"),0),_xlpm.raw_a,IFERROR(INDEX(_xlpm.v,_xlpm.idx_a,0),""),_xlpm.raw_b,IFERROR(INDEX(_xlpm.v,_xlpm.idx_b,0),""),_xlpm.row_a,IF(ISNUMBER(_xlpm.raw_a),IF(_xlpm.raw_a&gt;0,_xlpm.raw_a,""),""),_xlpm.row_b,IF(ISNUMBER(_xlpm.raw_b),IF(_xlpm.raw_b&gt;0,_xlpm.raw_b,""),""),_xlpm.m,IF(ISNUMBER(_xlpm.row_a),IF(ISNUMBER(_xlpm.row_b),IF(_xlpm.row_a&lt;_xlpm.row_b,_xlpm.row_a,_xlpm.row_b),_xlpm.row_a),IF(ISNUMBER(_xlpm.row_b),_xlpm.row_b,"")),IFERROR(_xlfn.XLOOKUP(_xlfn.ANCHORARRAY($F$4),_xlpm.h,_xlpm.m,""),"")),"")</f>
        <v/>
      </c>
      <c r="G19" s="125" t="str">
        <f ca="1"/>
        <v/>
      </c>
      <c r="H19" s="125" t="str">
        <f ca="1"/>
        <v/>
      </c>
      <c r="I19" s="125" t="str">
        <f ca="1"/>
        <v/>
      </c>
      <c r="J19" s="125" t="str">
        <f ca="1"/>
        <v/>
      </c>
      <c r="K19" s="125" t="str">
        <f ca="1"/>
        <v/>
      </c>
      <c r="L19" s="125" t="str">
        <f ca="1"/>
        <v/>
      </c>
      <c r="M19" s="125" t="str">
        <f ca="1"/>
        <v/>
      </c>
      <c r="N19" s="125" t="str">
        <f ca="1"/>
        <v/>
      </c>
      <c r="O19" s="125" t="str">
        <f ca="1"/>
        <v/>
      </c>
      <c r="P19" s="125" t="str">
        <f ca="1"/>
        <v/>
      </c>
      <c r="Q19" s="125" t="str">
        <f ca="1"/>
        <v/>
      </c>
      <c r="R19" s="125" t="str">
        <f ca="1"/>
        <v/>
      </c>
      <c r="S19" s="125">
        <f ca="1"/>
        <v>45804</v>
      </c>
      <c r="T19" s="125" t="str">
        <f ca="1"/>
        <v/>
      </c>
      <c r="U19" s="125" t="str">
        <f ca="1"/>
        <v/>
      </c>
      <c r="V19" s="125" t="str">
        <f ca="1"/>
        <v/>
      </c>
      <c r="W19" s="125" t="str">
        <f ca="1"/>
        <v/>
      </c>
      <c r="X19" s="125" t="str">
        <f ca="1"/>
        <v/>
      </c>
      <c r="Y19" s="125" t="str">
        <f ca="1"/>
        <v/>
      </c>
      <c r="Z19" s="125" t="str">
        <f ca="1"/>
        <v/>
      </c>
      <c r="AA19" s="125" t="str">
        <f ca="1"/>
        <v/>
      </c>
      <c r="AB19" s="125" t="str">
        <f ca="1"/>
        <v/>
      </c>
      <c r="AC19" s="125" t="str">
        <f ca="1"/>
        <v/>
      </c>
      <c r="AD19" s="125" t="str">
        <f ca="1"/>
        <v/>
      </c>
      <c r="AE19" s="125" t="str">
        <f ca="1"/>
        <v/>
      </c>
      <c r="AF19" s="125" t="str">
        <f ca="1"/>
        <v/>
      </c>
      <c r="AG19" s="125" t="str">
        <f ca="1"/>
        <v/>
      </c>
      <c r="AH19" s="125" t="str">
        <f ca="1"/>
        <v/>
      </c>
      <c r="AI19" s="125" t="str">
        <f ca="1"/>
        <v/>
      </c>
      <c r="AJ19" s="125" t="str">
        <f ca="1"/>
        <v/>
      </c>
      <c r="AK19" s="125" t="str">
        <f ca="1"/>
        <v/>
      </c>
      <c r="AL19" s="125" t="str">
        <f ca="1"/>
        <v/>
      </c>
      <c r="AM19" s="125" t="str">
        <f ca="1"/>
        <v/>
      </c>
      <c r="AN19" s="125" t="str">
        <f ca="1"/>
        <v/>
      </c>
      <c r="AO19" s="125" t="str">
        <f ca="1"/>
        <v/>
      </c>
      <c r="AP19" s="125" t="str">
        <f ca="1"/>
        <v/>
      </c>
      <c r="AQ19" s="125" t="str">
        <f ca="1"/>
        <v/>
      </c>
      <c r="AR19" s="125" t="str">
        <f ca="1"/>
        <v/>
      </c>
      <c r="AS19" s="125" t="str">
        <f ca="1"/>
        <v/>
      </c>
      <c r="AT19" s="125" t="str">
        <f ca="1"/>
        <v/>
      </c>
      <c r="AU19" s="125" t="str">
        <f ca="1"/>
        <v/>
      </c>
      <c r="AV19" s="125" t="str">
        <f ca="1"/>
        <v/>
      </c>
      <c r="AW19" s="125" t="str">
        <f ca="1"/>
        <v/>
      </c>
      <c r="AX19" s="125" t="str">
        <f ca="1"/>
        <v/>
      </c>
      <c r="AY19" s="125" t="str">
        <f ca="1"/>
        <v/>
      </c>
      <c r="AZ19" s="125" t="str">
        <f ca="1"/>
        <v/>
      </c>
      <c r="BA19" s="125" t="str">
        <f ca="1"/>
        <v/>
      </c>
      <c r="BB19" s="125" t="str">
        <f ca="1"/>
        <v/>
      </c>
      <c r="BC19" s="125" t="str">
        <f ca="1"/>
        <v/>
      </c>
      <c r="BD19" s="125" t="str">
        <f ca="1"/>
        <v/>
      </c>
      <c r="BE19" s="125" t="str">
        <f ca="1"/>
        <v/>
      </c>
      <c r="BF19" s="125" t="str">
        <f ca="1"/>
        <v/>
      </c>
      <c r="BG19" s="125" t="str">
        <f ca="1"/>
        <v/>
      </c>
      <c r="BH19" s="125" t="str">
        <f ca="1"/>
        <v/>
      </c>
      <c r="BI19" s="125" t="str">
        <f ca="1"/>
        <v/>
      </c>
      <c r="BJ19" s="125" t="str">
        <f ca="1"/>
        <v/>
      </c>
      <c r="BK19" s="125" t="str">
        <f ca="1"/>
        <v/>
      </c>
      <c r="BL19" s="125" t="str">
        <f ca="1"/>
        <v/>
      </c>
      <c r="BM19" s="125" t="str">
        <f ca="1"/>
        <v/>
      </c>
      <c r="BN19" s="125" t="str">
        <f ca="1"/>
        <v/>
      </c>
      <c r="BO19" s="125" t="str">
        <f ca="1"/>
        <v/>
      </c>
      <c r="BP19" s="125" t="str">
        <f ca="1"/>
        <v/>
      </c>
      <c r="BQ19" s="125" t="str">
        <f ca="1"/>
        <v/>
      </c>
      <c r="BR19" s="125" t="str">
        <f ca="1"/>
        <v/>
      </c>
      <c r="BS19" s="125" t="str">
        <f ca="1"/>
        <v/>
      </c>
      <c r="BT19" s="125" t="str">
        <f ca="1"/>
        <v/>
      </c>
      <c r="BU19" s="125" t="str">
        <f ca="1"/>
        <v/>
      </c>
      <c r="BV19" s="125" t="str">
        <f ca="1"/>
        <v/>
      </c>
      <c r="BW19" s="125" t="str">
        <f ca="1"/>
        <v/>
      </c>
      <c r="BX19" s="125" t="str">
        <f ca="1"/>
        <v/>
      </c>
      <c r="BY19" s="125" t="str">
        <f ca="1"/>
        <v/>
      </c>
      <c r="BZ19" s="125" t="str">
        <f ca="1"/>
        <v/>
      </c>
      <c r="CA19" s="125" t="str">
        <f ca="1"/>
        <v/>
      </c>
      <c r="CB19" s="125" t="str">
        <f ca="1"/>
        <v/>
      </c>
      <c r="CC19" s="125" t="str">
        <f ca="1"/>
        <v/>
      </c>
      <c r="CD19" s="125" t="str">
        <f ca="1"/>
        <v/>
      </c>
      <c r="CE19" s="125" t="str">
        <f ca="1"/>
        <v/>
      </c>
      <c r="CF19" s="125" t="str">
        <f ca="1"/>
        <v/>
      </c>
      <c r="CG19" s="125" t="str">
        <f ca="1"/>
        <v/>
      </c>
      <c r="CH19" s="125" t="str">
        <f ca="1"/>
        <v/>
      </c>
      <c r="CI19" s="125" t="str">
        <f ca="1"/>
        <v/>
      </c>
      <c r="CJ19" s="125" t="str">
        <f ca="1"/>
        <v/>
      </c>
      <c r="CK19" s="125" t="str">
        <f ca="1"/>
        <v/>
      </c>
      <c r="CL19" s="125" t="str">
        <f ca="1"/>
        <v/>
      </c>
      <c r="CM19" s="125" t="str">
        <f ca="1"/>
        <v/>
      </c>
      <c r="CN19" s="125" t="str">
        <f ca="1"/>
        <v/>
      </c>
      <c r="CO19" s="125" t="str">
        <f ca="1"/>
        <v/>
      </c>
      <c r="CP19" s="125" t="str">
        <f ca="1"/>
        <v/>
      </c>
      <c r="CQ19" s="125" t="str">
        <f ca="1"/>
        <v/>
      </c>
      <c r="CR19" s="125" t="str">
        <f ca="1"/>
        <v/>
      </c>
      <c r="CS19" s="125" t="str">
        <f ca="1"/>
        <v/>
      </c>
      <c r="CT19" s="125" t="str">
        <f ca="1"/>
        <v/>
      </c>
      <c r="CU19" s="125" t="str">
        <f ca="1"/>
        <v/>
      </c>
      <c r="CV19" s="125" t="str">
        <f ca="1"/>
        <v/>
      </c>
      <c r="CW19" s="125" t="str">
        <f ca="1"/>
        <v/>
      </c>
      <c r="CX19" s="125" t="str">
        <f ca="1"/>
        <v/>
      </c>
      <c r="CY19" s="125" t="str">
        <f ca="1"/>
        <v/>
      </c>
      <c r="CZ19" s="125" t="str">
        <f ca="1"/>
        <v/>
      </c>
      <c r="DA19" s="125" t="str">
        <f ca="1"/>
        <v/>
      </c>
      <c r="DB19" s="125" t="str">
        <f ca="1"/>
        <v/>
      </c>
      <c r="DC19" s="125" t="str">
        <f ca="1"/>
        <v/>
      </c>
      <c r="DD19" s="125" t="str">
        <f ca="1"/>
        <v/>
      </c>
      <c r="DE19" s="125" t="str">
        <f ca="1"/>
        <v/>
      </c>
      <c r="DF19" s="125" t="str">
        <f ca="1"/>
        <v/>
      </c>
      <c r="DG19" s="125" t="str">
        <f ca="1"/>
        <v/>
      </c>
      <c r="DH19" s="125" t="str">
        <f ca="1"/>
        <v/>
      </c>
      <c r="DI19" s="125" t="str">
        <f ca="1"/>
        <v/>
      </c>
      <c r="DJ19" s="125" t="str">
        <f ca="1"/>
        <v/>
      </c>
      <c r="DK19" s="125" t="str">
        <f ca="1"/>
        <v/>
      </c>
      <c r="DL19" s="125" t="str">
        <f ca="1"/>
        <v/>
      </c>
      <c r="DM19" s="125" t="str">
        <f ca="1"/>
        <v/>
      </c>
      <c r="DN19" s="125" t="str">
        <f ca="1"/>
        <v/>
      </c>
      <c r="DO19" s="125" t="str">
        <f ca="1"/>
        <v/>
      </c>
      <c r="DP19" s="125" t="str">
        <f ca="1"/>
        <v/>
      </c>
      <c r="DQ19" s="125" t="str">
        <f ca="1"/>
        <v/>
      </c>
      <c r="DR19" s="125" t="str">
        <f ca="1"/>
        <v/>
      </c>
      <c r="DS19" s="125" t="str">
        <f ca="1"/>
        <v/>
      </c>
      <c r="DT19" s="125" t="str">
        <f ca="1"/>
        <v/>
      </c>
      <c r="DU19" s="125" t="str">
        <f ca="1"/>
        <v/>
      </c>
      <c r="DV19" s="125" t="str">
        <f ca="1"/>
        <v/>
      </c>
      <c r="DW19" s="125" t="str">
        <f ca="1"/>
        <v/>
      </c>
      <c r="DX19" s="125" t="str">
        <f ca="1"/>
        <v/>
      </c>
      <c r="DY19" s="125" t="str">
        <f ca="1"/>
        <v/>
      </c>
      <c r="DZ19" s="125" t="str">
        <f ca="1"/>
        <v/>
      </c>
      <c r="EA19" s="125" t="str">
        <f ca="1"/>
        <v/>
      </c>
      <c r="EB19" s="125" t="str">
        <f ca="1"/>
        <v/>
      </c>
      <c r="EC19" s="125" t="str">
        <f ca="1"/>
        <v/>
      </c>
      <c r="ED19" s="125" t="str">
        <f ca="1"/>
        <v/>
      </c>
      <c r="EE19" s="125" t="str">
        <f ca="1"/>
        <v/>
      </c>
      <c r="EF19" s="125" t="str">
        <f ca="1"/>
        <v/>
      </c>
      <c r="EG19" s="125" t="str">
        <f ca="1"/>
        <v/>
      </c>
      <c r="EH19" s="125" t="str">
        <f ca="1"/>
        <v/>
      </c>
      <c r="EI19" s="125" t="str">
        <f ca="1"/>
        <v/>
      </c>
      <c r="EJ19" s="125" t="str">
        <f ca="1"/>
        <v/>
      </c>
      <c r="EK19" s="125" t="str">
        <f ca="1"/>
        <v/>
      </c>
      <c r="EL19" s="125" t="str">
        <f ca="1"/>
        <v/>
      </c>
      <c r="EM19" s="125" t="str">
        <f ca="1"/>
        <v/>
      </c>
      <c r="EN19" s="125" t="str">
        <f ca="1"/>
        <v/>
      </c>
      <c r="EO19" s="125" t="str">
        <f ca="1"/>
        <v/>
      </c>
      <c r="EP19" s="125" t="str">
        <f ca="1"/>
        <v/>
      </c>
      <c r="EQ19" s="125" t="str">
        <f ca="1"/>
        <v/>
      </c>
      <c r="ER19" s="125" t="str">
        <f ca="1"/>
        <v/>
      </c>
      <c r="ES19" s="125" t="str">
        <f ca="1"/>
        <v/>
      </c>
      <c r="ET19" s="125" t="str">
        <f ca="1"/>
        <v/>
      </c>
      <c r="EU19" s="125" t="str">
        <f ca="1"/>
        <v/>
      </c>
      <c r="EV19" s="125" t="str">
        <f ca="1"/>
        <v/>
      </c>
      <c r="EW19" s="125" t="str">
        <f ca="1"/>
        <v/>
      </c>
      <c r="EX19" s="125" t="str">
        <f ca="1"/>
        <v/>
      </c>
      <c r="EY19" s="125" t="str">
        <f ca="1"/>
        <v/>
      </c>
      <c r="EZ19" s="125" t="str">
        <f ca="1"/>
        <v/>
      </c>
      <c r="FA19" s="125" t="str">
        <f ca="1"/>
        <v/>
      </c>
      <c r="FB19" s="125" t="str">
        <f ca="1"/>
        <v/>
      </c>
      <c r="FC19" s="125" t="str">
        <f ca="1"/>
        <v/>
      </c>
      <c r="FD19" s="125" t="str">
        <f ca="1"/>
        <v/>
      </c>
      <c r="FE19" s="125" t="str">
        <f ca="1"/>
        <v/>
      </c>
      <c r="FF19" s="125" t="str">
        <f ca="1"/>
        <v/>
      </c>
      <c r="FG19" s="125" t="str">
        <f ca="1"/>
        <v/>
      </c>
      <c r="FH19" s="125" t="str">
        <f ca="1"/>
        <v/>
      </c>
      <c r="FI19" s="125" t="str">
        <f ca="1"/>
        <v/>
      </c>
      <c r="FJ19" s="125" t="str">
        <f ca="1"/>
        <v/>
      </c>
      <c r="FK19" s="125" t="str">
        <f ca="1"/>
        <v/>
      </c>
      <c r="FL19" s="125" t="str">
        <f ca="1"/>
        <v/>
      </c>
      <c r="FM19" s="125" t="str">
        <f ca="1"/>
        <v/>
      </c>
      <c r="FN19" s="125" t="str">
        <f ca="1"/>
        <v/>
      </c>
      <c r="FO19" s="125" t="str">
        <f ca="1"/>
        <v/>
      </c>
      <c r="FP19" s="125" t="str">
        <f ca="1"/>
        <v/>
      </c>
      <c r="FQ19" s="125" t="str">
        <f ca="1"/>
        <v/>
      </c>
      <c r="FR19" s="125" t="str">
        <f ca="1"/>
        <v/>
      </c>
      <c r="FS19" s="125" t="str">
        <f ca="1"/>
        <v/>
      </c>
      <c r="FT19" s="125" t="str">
        <f ca="1"/>
        <v/>
      </c>
      <c r="FU19" s="125" t="str">
        <f ca="1"/>
        <v/>
      </c>
      <c r="FV19" s="125" t="str">
        <f ca="1"/>
        <v/>
      </c>
      <c r="FW19" s="125" t="str">
        <f ca="1"/>
        <v/>
      </c>
      <c r="FX19" s="125" t="str">
        <f ca="1"/>
        <v/>
      </c>
      <c r="FY19" s="125" t="str">
        <f ca="1"/>
        <v/>
      </c>
      <c r="FZ19" s="125" t="str">
        <f ca="1"/>
        <v/>
      </c>
      <c r="GA19" s="125" t="str">
        <f ca="1"/>
        <v/>
      </c>
      <c r="GB19" s="125" t="str">
        <f ca="1"/>
        <v/>
      </c>
      <c r="GC19" s="125" t="str">
        <f ca="1"/>
        <v/>
      </c>
      <c r="GD19" s="125" t="str">
        <f ca="1"/>
        <v/>
      </c>
      <c r="GE19" s="125" t="str">
        <f ca="1"/>
        <v/>
      </c>
      <c r="GF19" s="125"/>
      <c r="GG19" s="125"/>
      <c r="GH19" s="125"/>
      <c r="GI19" s="125"/>
      <c r="GJ19" s="125"/>
      <c r="GK19" s="125"/>
      <c r="GL19" s="125"/>
      <c r="GM19" s="125"/>
      <c r="GN19" s="125"/>
      <c r="GO19" s="125"/>
      <c r="GP19" s="125"/>
      <c r="GQ19" s="125"/>
      <c r="GR19" s="125"/>
      <c r="GS19" s="125"/>
      <c r="GT19" s="125"/>
      <c r="GU19" s="125"/>
      <c r="GV19" s="125"/>
      <c r="GW19" s="125"/>
      <c r="GX19" s="125"/>
      <c r="GY19" s="125"/>
      <c r="GZ19" s="125"/>
      <c r="HA19" s="125"/>
      <c r="HB19" s="125"/>
      <c r="HC19" s="125"/>
      <c r="HD19" s="125"/>
      <c r="HE19" s="125"/>
      <c r="HF19" s="125"/>
      <c r="HG19" s="125"/>
      <c r="HH19" s="125"/>
      <c r="HI19" s="125"/>
      <c r="HJ19" s="125"/>
      <c r="HK19" s="125"/>
      <c r="HL19" s="125"/>
      <c r="HM19" s="125"/>
      <c r="HN19" s="125"/>
      <c r="HO19" s="125"/>
      <c r="HP19" s="125"/>
      <c r="HQ19" s="125"/>
      <c r="HR19" s="125"/>
      <c r="HS19" s="125"/>
      <c r="HT19" s="125"/>
      <c r="HU19" s="125"/>
      <c r="HV19" s="125"/>
      <c r="HW19" s="125"/>
      <c r="HX19" s="125"/>
      <c r="HY19" s="125"/>
      <c r="HZ19" s="125"/>
      <c r="IA19" s="125"/>
      <c r="IB19" s="125"/>
      <c r="IC19" s="125"/>
      <c r="ID19" s="125"/>
      <c r="IE19" s="125"/>
      <c r="IF19" s="125"/>
      <c r="IG19" s="125"/>
      <c r="IH19" s="125"/>
      <c r="II19" s="125"/>
      <c r="IJ19" s="125"/>
      <c r="IK19" s="125"/>
      <c r="IL19" s="125"/>
      <c r="IM19" s="125"/>
      <c r="IN19" s="125"/>
      <c r="IO19" s="125"/>
      <c r="IP19" s="125"/>
      <c r="IQ19" s="125"/>
      <c r="IR19" s="125"/>
      <c r="IS19" s="125"/>
      <c r="IT19" s="125"/>
      <c r="IU19" s="125"/>
      <c r="IV19" s="125"/>
      <c r="IW19" s="125"/>
      <c r="IX19" s="125"/>
      <c r="IY19" s="125"/>
      <c r="IZ19" s="125"/>
      <c r="JA19" s="125"/>
      <c r="JB19" s="125"/>
      <c r="JC19" s="125"/>
      <c r="JD19" s="125"/>
      <c r="JE19" s="125"/>
      <c r="JF19" s="125"/>
      <c r="JG19" s="125"/>
      <c r="JH19" s="125"/>
      <c r="JI19" s="125"/>
      <c r="JJ19" s="125"/>
      <c r="JK19" s="125"/>
      <c r="JL19" s="125"/>
      <c r="JM19" s="125"/>
      <c r="JN19" s="125"/>
      <c r="JO19" s="125"/>
      <c r="JP19" s="125"/>
      <c r="JQ19" s="125"/>
      <c r="JR19" s="125"/>
      <c r="JS19" s="125"/>
      <c r="JT19" s="125"/>
      <c r="JU19" s="125"/>
      <c r="JV19" s="125"/>
      <c r="JW19" s="125"/>
      <c r="JX19" s="125"/>
      <c r="JY19" s="125"/>
      <c r="JZ19" s="125"/>
      <c r="KA19" s="125"/>
      <c r="KB19" s="125"/>
      <c r="KC19" s="125"/>
      <c r="KD19" s="125"/>
      <c r="KE19" s="125"/>
      <c r="KF19" s="125"/>
      <c r="KG19" s="125"/>
      <c r="KH19" s="125"/>
      <c r="KI19" s="125"/>
      <c r="KJ19" s="125"/>
      <c r="KK19" s="125"/>
      <c r="KL19" s="125"/>
      <c r="KM19" s="125"/>
      <c r="KN19" s="125"/>
      <c r="KO19" s="125"/>
      <c r="KP19" s="125"/>
      <c r="KQ19" s="125"/>
      <c r="KR19" s="125"/>
      <c r="KS19" s="125"/>
      <c r="KT19" s="125"/>
      <c r="KU19" s="125"/>
      <c r="KV19" s="125"/>
      <c r="KW19" s="125"/>
      <c r="KX19" s="125"/>
      <c r="KY19" s="125"/>
      <c r="KZ19" s="125"/>
      <c r="LA19" s="125"/>
      <c r="LB19" s="125"/>
      <c r="LC19" s="125"/>
      <c r="LD19" s="125"/>
      <c r="LE19" s="125"/>
      <c r="LF19" s="125"/>
      <c r="LG19" s="125"/>
      <c r="LH19" s="125"/>
      <c r="LI19" s="125"/>
      <c r="LJ19" s="125"/>
      <c r="LK19" s="125"/>
      <c r="LL19" s="125"/>
      <c r="LM19" s="125"/>
      <c r="LN19" s="125"/>
      <c r="LO19" s="125"/>
      <c r="LP19" s="125"/>
      <c r="LQ19" s="125"/>
      <c r="LR19" s="125"/>
      <c r="LS19" s="125"/>
      <c r="LT19" s="125"/>
      <c r="LU19" s="125"/>
      <c r="LV19" s="125"/>
      <c r="LW19" s="125"/>
      <c r="LX19" s="125"/>
      <c r="LY19" s="125"/>
      <c r="LZ19" s="125"/>
      <c r="MA19" s="125"/>
      <c r="MB19" s="125"/>
      <c r="MC19" s="125"/>
      <c r="MD19" s="125"/>
      <c r="ME19" s="125"/>
      <c r="MF19" s="125"/>
      <c r="MG19" s="125"/>
      <c r="MH19" s="125"/>
      <c r="MI19" s="125"/>
      <c r="MJ19" s="125"/>
      <c r="MK19" s="125"/>
      <c r="ML19" s="125"/>
      <c r="MM19" s="125"/>
      <c r="MN19" s="125"/>
      <c r="MO19" s="125"/>
      <c r="MP19" s="125"/>
      <c r="MQ19" s="125"/>
      <c r="MR19" s="125"/>
      <c r="MS19" s="125"/>
      <c r="MT19" s="125"/>
      <c r="MU19" s="125"/>
      <c r="MV19" s="125"/>
      <c r="MW19" s="125"/>
      <c r="MX19" s="125"/>
      <c r="MY19" s="125"/>
      <c r="MZ19" s="125"/>
      <c r="NA19" s="125"/>
      <c r="NB19" s="125"/>
      <c r="NC19" s="125"/>
      <c r="ND19" s="125"/>
      <c r="NE19" s="125"/>
      <c r="NF19" s="125"/>
      <c r="NG19" s="125"/>
      <c r="NH19" s="125"/>
      <c r="NI19" s="125"/>
      <c r="NJ19" s="125"/>
      <c r="NK19" s="125"/>
      <c r="NL19" s="125"/>
      <c r="NM19" s="125"/>
      <c r="NN19" s="125"/>
      <c r="NO19" s="125"/>
      <c r="NP19" s="125"/>
      <c r="NQ19" s="125"/>
      <c r="NR19" s="125"/>
      <c r="NS19" s="125"/>
      <c r="NT19" s="125"/>
      <c r="NU19" s="125"/>
      <c r="NV19" s="125"/>
      <c r="NW19" s="125"/>
      <c r="NX19" s="125"/>
      <c r="NY19" s="125"/>
      <c r="NZ19" s="125"/>
    </row>
    <row r="20" spans="2:390">
      <c r="B20" s="141" t="s">
        <v>156</v>
      </c>
      <c r="C20" s="139" t="s">
        <v>5182</v>
      </c>
      <c r="D20" s="140" t="s">
        <v>5174</v>
      </c>
      <c r="E20" s="225"/>
      <c r="F20" s="59" t="str" cm="1">
        <f t="array" aca="1" ref="F20:GE20" ca="1">IF(ISNUMBER($F$4),_xlfn.LET(_xlpm.d,_xlfn.ANCHORARRAY($F$4),_xlpm.x,_xlfn.XLOOKUP(DATE(YEAR(_xlpm.d)-1,MONTH(_xlpm.d),DAY(_xlpm.d)),'見込み申請（昨年実績）'!$C$4:$NZ$4,'見込み申請（昨年実績）'!$C$7:$NZ$7,""),IF(ISNUMBER(_xlpm.x),_xlpm.x,"")),"")</f>
        <v/>
      </c>
      <c r="G20" s="59" t="str">
        <f ca="1"/>
        <v/>
      </c>
      <c r="H20" s="59" t="str">
        <f ca="1"/>
        <v/>
      </c>
      <c r="I20" s="59" t="str">
        <f ca="1"/>
        <v/>
      </c>
      <c r="J20" s="59" t="str">
        <f ca="1"/>
        <v/>
      </c>
      <c r="K20" s="59" t="str">
        <f ca="1"/>
        <v/>
      </c>
      <c r="L20" s="59" t="str">
        <f ca="1"/>
        <v/>
      </c>
      <c r="M20" s="59" t="str">
        <f ca="1"/>
        <v/>
      </c>
      <c r="N20" s="59" t="str">
        <f ca="1"/>
        <v/>
      </c>
      <c r="O20" s="59" t="str">
        <f ca="1"/>
        <v/>
      </c>
      <c r="P20" s="59" t="str">
        <f ca="1"/>
        <v/>
      </c>
      <c r="Q20" s="59" t="str">
        <f ca="1"/>
        <v/>
      </c>
      <c r="R20" s="59" t="str">
        <f ca="1"/>
        <v/>
      </c>
      <c r="S20" s="59" t="str">
        <f ca="1"/>
        <v/>
      </c>
      <c r="T20" s="59">
        <f ca="1"/>
        <v>20</v>
      </c>
      <c r="U20" s="59">
        <f ca="1"/>
        <v>20</v>
      </c>
      <c r="V20" s="59">
        <f ca="1"/>
        <v>20</v>
      </c>
      <c r="W20" s="59" t="str">
        <f ca="1"/>
        <v/>
      </c>
      <c r="X20" s="59" t="str">
        <f ca="1"/>
        <v/>
      </c>
      <c r="Y20" s="59">
        <f ca="1"/>
        <v>20</v>
      </c>
      <c r="Z20" s="59">
        <f ca="1"/>
        <v>20</v>
      </c>
      <c r="AA20" s="59">
        <f ca="1"/>
        <v>20</v>
      </c>
      <c r="AB20" s="59">
        <f ca="1"/>
        <v>20</v>
      </c>
      <c r="AC20" s="59">
        <f ca="1"/>
        <v>20</v>
      </c>
      <c r="AD20" s="59" t="str">
        <f ca="1"/>
        <v/>
      </c>
      <c r="AE20" s="59" t="str">
        <f ca="1"/>
        <v/>
      </c>
      <c r="AF20" s="59">
        <f ca="1"/>
        <v>20</v>
      </c>
      <c r="AG20" s="59">
        <f ca="1"/>
        <v>20</v>
      </c>
      <c r="AH20" s="59">
        <f ca="1"/>
        <v>20</v>
      </c>
      <c r="AI20" s="59">
        <f ca="1"/>
        <v>20</v>
      </c>
      <c r="AJ20" s="59">
        <f ca="1"/>
        <v>20</v>
      </c>
      <c r="AK20" s="59" t="str">
        <f ca="1"/>
        <v/>
      </c>
      <c r="AL20" s="59" t="str">
        <f ca="1"/>
        <v/>
      </c>
      <c r="AM20" s="59" t="str">
        <f ca="1"/>
        <v/>
      </c>
      <c r="AN20" s="59">
        <f ca="1"/>
        <v>20</v>
      </c>
      <c r="AO20" s="59">
        <f ca="1"/>
        <v>20</v>
      </c>
      <c r="AP20" s="59">
        <f ca="1"/>
        <v>20</v>
      </c>
      <c r="AQ20" s="59">
        <f ca="1"/>
        <v>20</v>
      </c>
      <c r="AR20" s="59" t="str">
        <f ca="1"/>
        <v/>
      </c>
      <c r="AS20" s="59" t="str">
        <f ca="1"/>
        <v/>
      </c>
      <c r="AT20" s="59">
        <f ca="1"/>
        <v>20</v>
      </c>
      <c r="AU20" s="59">
        <f ca="1"/>
        <v>20</v>
      </c>
      <c r="AV20" s="59">
        <f ca="1"/>
        <v>20</v>
      </c>
      <c r="AW20" s="59">
        <f ca="1"/>
        <v>20</v>
      </c>
      <c r="AX20" s="59">
        <f ca="1"/>
        <v>20</v>
      </c>
      <c r="AY20" s="59" t="str">
        <f ca="1"/>
        <v/>
      </c>
      <c r="AZ20" s="59" t="str">
        <f ca="1"/>
        <v/>
      </c>
      <c r="BA20" s="59">
        <f ca="1"/>
        <v>20</v>
      </c>
      <c r="BB20" s="59">
        <f ca="1"/>
        <v>20</v>
      </c>
      <c r="BC20" s="59">
        <f ca="1"/>
        <v>20</v>
      </c>
      <c r="BD20" s="59">
        <f ca="1"/>
        <v>20</v>
      </c>
      <c r="BE20" s="59">
        <f ca="1"/>
        <v>20</v>
      </c>
      <c r="BF20" s="59" t="str">
        <f ca="1"/>
        <v/>
      </c>
      <c r="BG20" s="59" t="str">
        <f ca="1"/>
        <v/>
      </c>
      <c r="BH20" s="59" t="str">
        <f ca="1"/>
        <v/>
      </c>
      <c r="BI20" s="59">
        <f ca="1"/>
        <v>20</v>
      </c>
      <c r="BJ20" s="59">
        <f ca="1"/>
        <v>20</v>
      </c>
      <c r="BK20" s="59">
        <f ca="1"/>
        <v>20</v>
      </c>
      <c r="BL20" s="59">
        <f ca="1"/>
        <v>20</v>
      </c>
      <c r="BM20" s="59" t="str">
        <f ca="1"/>
        <v/>
      </c>
      <c r="BN20" s="59" t="str">
        <f ca="1"/>
        <v/>
      </c>
      <c r="BO20" s="59">
        <f ca="1"/>
        <v>20</v>
      </c>
      <c r="BP20" s="59">
        <f ca="1"/>
        <v>20</v>
      </c>
      <c r="BQ20" s="59">
        <f ca="1"/>
        <v>20</v>
      </c>
      <c r="BR20" s="59">
        <f ca="1"/>
        <v>20</v>
      </c>
      <c r="BS20" s="59">
        <f ca="1"/>
        <v>20</v>
      </c>
      <c r="BT20" s="59" t="str">
        <f ca="1"/>
        <v/>
      </c>
      <c r="BU20" s="59" t="str">
        <f ca="1"/>
        <v/>
      </c>
      <c r="BV20" s="59">
        <f ca="1"/>
        <v>20</v>
      </c>
      <c r="BW20" s="59">
        <f ca="1"/>
        <v>20</v>
      </c>
      <c r="BX20" s="59">
        <f ca="1"/>
        <v>20</v>
      </c>
      <c r="BY20" s="59">
        <f ca="1"/>
        <v>20</v>
      </c>
      <c r="BZ20" s="59">
        <f ca="1"/>
        <v>20</v>
      </c>
      <c r="CA20" s="59" t="str">
        <f ca="1"/>
        <v/>
      </c>
      <c r="CB20" s="59" t="str">
        <f ca="1"/>
        <v/>
      </c>
      <c r="CC20" s="59">
        <f ca="1"/>
        <v>20</v>
      </c>
      <c r="CD20" s="59">
        <f ca="1"/>
        <v>20</v>
      </c>
      <c r="CE20" s="59">
        <f ca="1"/>
        <v>20</v>
      </c>
      <c r="CF20" s="59">
        <f ca="1"/>
        <v>20</v>
      </c>
      <c r="CG20" s="59">
        <f ca="1"/>
        <v>20</v>
      </c>
      <c r="CH20" s="59" t="str">
        <f ca="1"/>
        <v/>
      </c>
      <c r="CI20" s="59" t="str">
        <f ca="1"/>
        <v/>
      </c>
      <c r="CJ20" s="59">
        <f ca="1"/>
        <v>20</v>
      </c>
      <c r="CK20" s="59">
        <f ca="1"/>
        <v>20</v>
      </c>
      <c r="CL20" s="59">
        <f ca="1"/>
        <v>20</v>
      </c>
      <c r="CM20" s="59">
        <f ca="1"/>
        <v>20</v>
      </c>
      <c r="CN20" s="59">
        <f ca="1"/>
        <v>20</v>
      </c>
      <c r="CO20" s="59" t="str">
        <f ca="1"/>
        <v/>
      </c>
      <c r="CP20" s="59" t="str">
        <f ca="1"/>
        <v/>
      </c>
      <c r="CQ20" s="59">
        <f ca="1"/>
        <v>20</v>
      </c>
      <c r="CR20" s="59">
        <f ca="1"/>
        <v>20</v>
      </c>
      <c r="CS20" s="59">
        <f ca="1"/>
        <v>20</v>
      </c>
      <c r="CT20" s="59" t="str">
        <f ca="1"/>
        <v/>
      </c>
      <c r="CU20" s="59">
        <f ca="1"/>
        <v>20</v>
      </c>
      <c r="CV20" s="59" t="str">
        <f ca="1"/>
        <v/>
      </c>
      <c r="CW20" s="59" t="str">
        <f ca="1"/>
        <v/>
      </c>
      <c r="CX20" s="59">
        <f ca="1"/>
        <v>20</v>
      </c>
      <c r="CY20" s="59">
        <f ca="1"/>
        <v>20</v>
      </c>
      <c r="CZ20" s="59">
        <f ca="1"/>
        <v>20</v>
      </c>
      <c r="DA20" s="59">
        <f ca="1"/>
        <v>20</v>
      </c>
      <c r="DB20" s="59">
        <f ca="1"/>
        <v>20</v>
      </c>
      <c r="DC20" s="59" t="str">
        <f ca="1"/>
        <v/>
      </c>
      <c r="DD20" s="59" t="str">
        <f ca="1"/>
        <v/>
      </c>
      <c r="DE20" s="59" t="str">
        <f ca="1"/>
        <v/>
      </c>
      <c r="DF20" s="59">
        <f ca="1"/>
        <v>20</v>
      </c>
      <c r="DG20" s="59">
        <f ca="1"/>
        <v>20</v>
      </c>
      <c r="DH20" s="59">
        <f ca="1"/>
        <v>20</v>
      </c>
      <c r="DI20" s="59">
        <f ca="1"/>
        <v>20</v>
      </c>
      <c r="DJ20" s="59" t="str">
        <f ca="1"/>
        <v/>
      </c>
      <c r="DK20" s="59" t="str">
        <f ca="1"/>
        <v/>
      </c>
      <c r="DL20" s="59">
        <f ca="1"/>
        <v>20</v>
      </c>
      <c r="DM20" s="59">
        <f ca="1"/>
        <v>20</v>
      </c>
      <c r="DN20" s="59">
        <f ca="1"/>
        <v>20</v>
      </c>
      <c r="DO20" s="59">
        <f ca="1"/>
        <v>20</v>
      </c>
      <c r="DP20" s="59">
        <f ca="1"/>
        <v>20</v>
      </c>
      <c r="DQ20" s="59" t="str">
        <f ca="1"/>
        <v/>
      </c>
      <c r="DR20" s="59" t="str">
        <f ca="1"/>
        <v/>
      </c>
      <c r="DS20" s="59">
        <f ca="1"/>
        <v>20</v>
      </c>
      <c r="DT20" s="59">
        <f ca="1"/>
        <v>20</v>
      </c>
      <c r="DU20" s="59">
        <f ca="1"/>
        <v>20</v>
      </c>
      <c r="DV20" s="59">
        <f ca="1"/>
        <v>20</v>
      </c>
      <c r="DW20" s="59">
        <f ca="1"/>
        <v>20</v>
      </c>
      <c r="DX20" s="59" t="str">
        <f ca="1"/>
        <v/>
      </c>
      <c r="DY20" s="59" t="str">
        <f ca="1"/>
        <v/>
      </c>
      <c r="DZ20" s="59">
        <f ca="1"/>
        <v>20</v>
      </c>
      <c r="EA20" s="59">
        <f ca="1"/>
        <v>20</v>
      </c>
      <c r="EB20" s="59">
        <f ca="1"/>
        <v>20</v>
      </c>
      <c r="EC20" s="59">
        <f ca="1"/>
        <v>20</v>
      </c>
      <c r="ED20" s="59">
        <f ca="1"/>
        <v>20</v>
      </c>
      <c r="EE20" s="59" t="str">
        <f ca="1"/>
        <v/>
      </c>
      <c r="EF20" s="59" t="str">
        <f ca="1"/>
        <v/>
      </c>
      <c r="EG20" s="59">
        <f ca="1"/>
        <v>20</v>
      </c>
      <c r="EH20" s="59">
        <f ca="1"/>
        <v>20</v>
      </c>
      <c r="EI20" s="59" t="str">
        <f ca="1"/>
        <v/>
      </c>
      <c r="EJ20" s="59">
        <f ca="1"/>
        <v>20</v>
      </c>
      <c r="EK20" s="59">
        <f ca="1"/>
        <v>20</v>
      </c>
      <c r="EL20" s="59" t="str">
        <f ca="1"/>
        <v/>
      </c>
      <c r="EM20" s="59" t="str">
        <f ca="1"/>
        <v/>
      </c>
      <c r="EN20" s="59">
        <f ca="1"/>
        <v>20</v>
      </c>
      <c r="EO20" s="59">
        <f ca="1"/>
        <v>20</v>
      </c>
      <c r="EP20" s="59">
        <f ca="1"/>
        <v>20</v>
      </c>
      <c r="EQ20" s="59">
        <f ca="1"/>
        <v>20</v>
      </c>
      <c r="ER20" s="59">
        <f ca="1"/>
        <v>20</v>
      </c>
      <c r="ES20" s="59" t="str">
        <f ca="1"/>
        <v/>
      </c>
      <c r="ET20" s="59" t="str">
        <f ca="1"/>
        <v/>
      </c>
      <c r="EU20" s="59" t="str">
        <f ca="1"/>
        <v/>
      </c>
      <c r="EV20" s="59">
        <f ca="1"/>
        <v>20</v>
      </c>
      <c r="EW20" s="59">
        <f ca="1"/>
        <v>20</v>
      </c>
      <c r="EX20" s="59">
        <f ca="1"/>
        <v>20</v>
      </c>
      <c r="EY20" s="59">
        <f ca="1"/>
        <v>20</v>
      </c>
      <c r="EZ20" s="59" t="str">
        <f ca="1"/>
        <v/>
      </c>
      <c r="FA20" s="59" t="str">
        <f ca="1"/>
        <v/>
      </c>
      <c r="FB20" s="59">
        <f ca="1"/>
        <v>20</v>
      </c>
      <c r="FC20" s="59">
        <f ca="1"/>
        <v>20</v>
      </c>
      <c r="FD20" s="59">
        <f ca="1"/>
        <v>20</v>
      </c>
      <c r="FE20" s="59">
        <f ca="1"/>
        <v>20</v>
      </c>
      <c r="FF20" s="59">
        <f ca="1"/>
        <v>20</v>
      </c>
      <c r="FG20" s="59" t="str">
        <f ca="1"/>
        <v/>
      </c>
      <c r="FH20" s="59" t="str">
        <f ca="1"/>
        <v/>
      </c>
      <c r="FI20" s="59">
        <f ca="1"/>
        <v>20</v>
      </c>
      <c r="FJ20" s="59">
        <f ca="1"/>
        <v>20</v>
      </c>
      <c r="FK20" s="59">
        <f ca="1"/>
        <v>20</v>
      </c>
      <c r="FL20" s="59">
        <f ca="1"/>
        <v>20</v>
      </c>
      <c r="FM20" s="59">
        <f ca="1"/>
        <v>20</v>
      </c>
      <c r="FN20" s="59" t="str">
        <f ca="1"/>
        <v/>
      </c>
      <c r="FO20" s="59" t="str">
        <f ca="1"/>
        <v/>
      </c>
      <c r="FP20" s="59">
        <f ca="1"/>
        <v>20</v>
      </c>
      <c r="FQ20" s="59">
        <f ca="1"/>
        <v>20</v>
      </c>
      <c r="FR20" s="59">
        <f ca="1"/>
        <v>20</v>
      </c>
      <c r="FS20" s="59">
        <f ca="1"/>
        <v>20</v>
      </c>
      <c r="FT20" s="59" t="str">
        <f ca="1"/>
        <v/>
      </c>
      <c r="FU20" s="59" t="str">
        <f ca="1"/>
        <v/>
      </c>
      <c r="FV20" s="59" t="str">
        <f ca="1"/>
        <v/>
      </c>
      <c r="FW20" s="59">
        <f ca="1"/>
        <v>20</v>
      </c>
      <c r="FX20" s="59">
        <f ca="1"/>
        <v>20</v>
      </c>
      <c r="FY20" s="59">
        <f ca="1"/>
        <v>20</v>
      </c>
      <c r="FZ20" s="59">
        <f ca="1"/>
        <v>20</v>
      </c>
      <c r="GA20" s="59">
        <f ca="1"/>
        <v>20</v>
      </c>
      <c r="GB20" s="59" t="str">
        <f ca="1"/>
        <v/>
      </c>
      <c r="GC20" s="59" t="str">
        <f ca="1"/>
        <v/>
      </c>
      <c r="GD20" s="59">
        <f ca="1"/>
        <v>20</v>
      </c>
      <c r="GE20" s="59">
        <f ca="1"/>
        <v>20</v>
      </c>
      <c r="GF20" s="59"/>
      <c r="GG20" s="59"/>
      <c r="GH20" s="59"/>
      <c r="GI20" s="59"/>
      <c r="GJ20" s="59"/>
      <c r="GK20" s="59"/>
      <c r="GL20" s="59"/>
      <c r="GM20" s="59"/>
      <c r="GN20" s="59"/>
      <c r="GO20" s="59"/>
      <c r="GP20" s="59"/>
      <c r="GQ20" s="59"/>
      <c r="GR20" s="59"/>
      <c r="GS20" s="59"/>
      <c r="GT20" s="59"/>
      <c r="GU20" s="59"/>
      <c r="GV20" s="59"/>
      <c r="GW20" s="59"/>
      <c r="GX20" s="59"/>
      <c r="GY20" s="59"/>
      <c r="GZ20" s="59"/>
      <c r="HA20" s="59"/>
      <c r="HB20" s="59"/>
      <c r="HC20" s="59"/>
      <c r="HD20" s="59"/>
      <c r="HE20" s="59"/>
      <c r="HF20" s="59"/>
      <c r="HG20" s="59"/>
      <c r="HH20" s="59"/>
      <c r="HI20" s="59"/>
      <c r="HJ20" s="59"/>
      <c r="HK20" s="59"/>
      <c r="HL20" s="59"/>
      <c r="HM20" s="59"/>
      <c r="HN20" s="59"/>
      <c r="HO20" s="59"/>
      <c r="HP20" s="59"/>
      <c r="HQ20" s="59"/>
      <c r="HR20" s="59"/>
      <c r="HS20" s="59"/>
      <c r="HT20" s="59"/>
      <c r="HU20" s="59"/>
      <c r="HV20" s="59"/>
      <c r="HW20" s="59"/>
      <c r="HX20" s="59"/>
      <c r="HY20" s="59"/>
      <c r="HZ20" s="59"/>
      <c r="IA20" s="59"/>
      <c r="IB20" s="59"/>
      <c r="IC20" s="59"/>
      <c r="ID20" s="59"/>
      <c r="IE20" s="59"/>
      <c r="IF20" s="59"/>
      <c r="IG20" s="59"/>
      <c r="IH20" s="59"/>
      <c r="II20" s="59"/>
      <c r="IJ20" s="59"/>
      <c r="IK20" s="59"/>
      <c r="IL20" s="59"/>
      <c r="IM20" s="59"/>
      <c r="IN20" s="59"/>
      <c r="IO20" s="59"/>
      <c r="IP20" s="59"/>
      <c r="IQ20" s="59"/>
      <c r="IR20" s="59"/>
      <c r="IS20" s="59"/>
      <c r="IT20" s="59"/>
      <c r="IU20" s="59"/>
      <c r="IV20" s="59"/>
      <c r="IW20" s="59"/>
      <c r="IX20" s="59"/>
      <c r="IY20" s="59"/>
      <c r="IZ20" s="59"/>
      <c r="JA20" s="59"/>
      <c r="JB20" s="59"/>
      <c r="JC20" s="59"/>
      <c r="JD20" s="59"/>
      <c r="JE20" s="59"/>
      <c r="JF20" s="59"/>
      <c r="JG20" s="59"/>
      <c r="JH20" s="59"/>
      <c r="JI20" s="59"/>
      <c r="JJ20" s="59"/>
      <c r="JK20" s="59"/>
      <c r="JL20" s="59"/>
      <c r="JM20" s="59"/>
      <c r="JN20" s="59"/>
      <c r="JO20" s="59"/>
      <c r="JP20" s="59"/>
      <c r="JQ20" s="59"/>
      <c r="JR20" s="59"/>
      <c r="JS20" s="59"/>
      <c r="JT20" s="59"/>
      <c r="JU20" s="59"/>
      <c r="JV20" s="59"/>
      <c r="JW20" s="59"/>
      <c r="JX20" s="59"/>
      <c r="JY20" s="59"/>
      <c r="JZ20" s="59"/>
      <c r="KA20" s="59"/>
      <c r="KB20" s="59"/>
      <c r="KC20" s="59"/>
      <c r="KD20" s="59"/>
      <c r="KE20" s="59"/>
      <c r="KF20" s="59"/>
      <c r="KG20" s="59"/>
      <c r="KH20" s="59"/>
      <c r="KI20" s="59"/>
      <c r="KJ20" s="59"/>
      <c r="KK20" s="59"/>
      <c r="KL20" s="59"/>
      <c r="KM20" s="59"/>
      <c r="KN20" s="59"/>
      <c r="KO20" s="59"/>
      <c r="KP20" s="59"/>
      <c r="KQ20" s="59"/>
      <c r="KR20" s="59"/>
      <c r="KS20" s="59"/>
      <c r="KT20" s="59"/>
      <c r="KU20" s="59"/>
      <c r="KV20" s="59"/>
      <c r="KW20" s="59"/>
      <c r="KX20" s="59"/>
      <c r="KY20" s="59"/>
      <c r="KZ20" s="59"/>
      <c r="LA20" s="59"/>
      <c r="LB20" s="59"/>
      <c r="LC20" s="59"/>
      <c r="LD20" s="59"/>
      <c r="LE20" s="59"/>
      <c r="LF20" s="59"/>
      <c r="LG20" s="59"/>
      <c r="LH20" s="59"/>
      <c r="LI20" s="59"/>
      <c r="LJ20" s="59"/>
      <c r="LK20" s="59"/>
      <c r="LL20" s="59"/>
      <c r="LM20" s="59"/>
      <c r="LN20" s="59"/>
      <c r="LO20" s="59"/>
      <c r="LP20" s="59"/>
      <c r="LQ20" s="59"/>
      <c r="LR20" s="59"/>
      <c r="LS20" s="59"/>
      <c r="LT20" s="59"/>
      <c r="LU20" s="59"/>
      <c r="LV20" s="59"/>
      <c r="LW20" s="59"/>
      <c r="LX20" s="59"/>
      <c r="LY20" s="59"/>
      <c r="LZ20" s="59"/>
      <c r="MA20" s="59"/>
      <c r="MB20" s="59"/>
      <c r="MC20" s="59"/>
      <c r="MD20" s="59"/>
      <c r="ME20" s="59"/>
      <c r="MF20" s="59"/>
      <c r="MG20" s="59"/>
      <c r="MH20" s="59"/>
      <c r="MI20" s="59"/>
      <c r="MJ20" s="59"/>
      <c r="MK20" s="59"/>
      <c r="ML20" s="59"/>
      <c r="MM20" s="59"/>
      <c r="MN20" s="59"/>
      <c r="MO20" s="59"/>
      <c r="MP20" s="59"/>
      <c r="MQ20" s="59"/>
      <c r="MR20" s="59"/>
      <c r="MS20" s="59"/>
      <c r="MT20" s="59"/>
      <c r="MU20" s="59"/>
      <c r="MV20" s="59"/>
      <c r="MW20" s="59"/>
      <c r="MX20" s="59"/>
      <c r="MY20" s="59"/>
      <c r="MZ20" s="59"/>
      <c r="NA20" s="59"/>
      <c r="NB20" s="59"/>
      <c r="NC20" s="59"/>
      <c r="ND20" s="59"/>
      <c r="NE20" s="59"/>
      <c r="NF20" s="59"/>
      <c r="NG20" s="59"/>
      <c r="NH20" s="59"/>
      <c r="NI20" s="59"/>
      <c r="NJ20" s="59"/>
      <c r="NK20" s="59"/>
      <c r="NL20" s="59"/>
      <c r="NM20" s="59"/>
      <c r="NN20" s="59"/>
      <c r="NO20" s="59"/>
      <c r="NP20" s="59"/>
      <c r="NQ20" s="59"/>
      <c r="NR20" s="59"/>
      <c r="NS20" s="59"/>
      <c r="NT20" s="59"/>
      <c r="NU20" s="59"/>
      <c r="NV20" s="59"/>
      <c r="NW20" s="59"/>
      <c r="NX20" s="59"/>
      <c r="NY20" s="59"/>
      <c r="NZ20" s="59"/>
    </row>
    <row r="21" spans="2:390">
      <c r="B21" s="70" t="s">
        <v>156</v>
      </c>
      <c r="C21" s="134" t="s">
        <v>5182</v>
      </c>
      <c r="D21" s="133" t="s">
        <v>5183</v>
      </c>
      <c r="E21" s="225"/>
      <c r="F21" s="59" t="str" cm="1">
        <f t="array" aca="1" ref="F21" ca="1">IF(ISNUMBER(F$4),IF(F$4&lt;TODAY(),F17,IF(F$4=TODAY(),_xlfn.XLOOKUP(1,($F$4:$NZ$4&lt;=TODAY())*ISNUMBER($F$17:$NZ$17),$F$17:$NZ$17,"",0,-1),IF(ISNUMBER(E21),E21+N(F20),""))),"")</f>
        <v/>
      </c>
      <c r="G21" s="59" t="str" cm="1">
        <f t="array" aca="1" ref="G21" ca="1">IF(ISNUMBER(G$4),IF(G$4&lt;TODAY(),G17,IF(G$4=TODAY(),_xlfn.XLOOKUP(1,($F$4:$NZ$4&lt;=TODAY())*ISNUMBER($F$17:$NZ$17),$F$17:$NZ$17,"",0,-1),IF(ISNUMBER(F21),F21+N(G20),""))),"")</f>
        <v/>
      </c>
      <c r="H21" s="59" t="str" cm="1">
        <f t="array" aca="1" ref="H21" ca="1">IF(ISNUMBER(H$4),IF(H$4&lt;TODAY(),H17,IF(H$4=TODAY(),_xlfn.XLOOKUP(1,($F$4:$NZ$4&lt;=TODAY())*ISNUMBER($F$17:$NZ$17),$F$17:$NZ$17,"",0,-1),IF(ISNUMBER(G21),G21+N(H20),""))),"")</f>
        <v/>
      </c>
      <c r="I21" s="59" t="str" cm="1">
        <f t="array" aca="1" ref="I21" ca="1">IF(ISNUMBER(I$4),IF(I$4&lt;TODAY(),I17,IF(I$4=TODAY(),_xlfn.XLOOKUP(1,($F$4:$NZ$4&lt;=TODAY())*ISNUMBER($F$17:$NZ$17),$F$17:$NZ$17,"",0,-1),IF(ISNUMBER(H21),H21+N(I20),""))),"")</f>
        <v/>
      </c>
      <c r="J21" s="59" t="str" cm="1">
        <f t="array" aca="1" ref="J21" ca="1">IF(ISNUMBER(J$4),IF(J$4&lt;TODAY(),J17,IF(J$4=TODAY(),_xlfn.XLOOKUP(1,($F$4:$NZ$4&lt;=TODAY())*ISNUMBER($F$17:$NZ$17),$F$17:$NZ$17,"",0,-1),IF(ISNUMBER(I21),I21+N(J20),""))),"")</f>
        <v/>
      </c>
      <c r="K21" s="59" t="str" cm="1">
        <f t="array" aca="1" ref="K21" ca="1">IF(ISNUMBER(K$4),IF(K$4&lt;TODAY(),K17,IF(K$4=TODAY(),_xlfn.XLOOKUP(1,($F$4:$NZ$4&lt;=TODAY())*ISNUMBER($F$17:$NZ$17),$F$17:$NZ$17,"",0,-1),IF(ISNUMBER(J21),J21+N(K20),""))),"")</f>
        <v/>
      </c>
      <c r="L21" s="59" t="str" cm="1">
        <f t="array" aca="1" ref="L21" ca="1">IF(ISNUMBER(L$4),IF(L$4&lt;TODAY(),L17,IF(L$4=TODAY(),_xlfn.XLOOKUP(1,($F$4:$NZ$4&lt;=TODAY())*ISNUMBER($F$17:$NZ$17),$F$17:$NZ$17,"",0,-1),IF(ISNUMBER(K21),K21+N(L20),""))),"")</f>
        <v/>
      </c>
      <c r="M21" s="59" t="str" cm="1">
        <f t="array" aca="1" ref="M21" ca="1">IF(ISNUMBER(M$4),IF(M$4&lt;TODAY(),M17,IF(M$4=TODAY(),_xlfn.XLOOKUP(1,($F$4:$NZ$4&lt;=TODAY())*ISNUMBER($F$17:$NZ$17),$F$17:$NZ$17,"",0,-1),IF(ISNUMBER(L21),L21+N(M20),""))),"")</f>
        <v/>
      </c>
      <c r="N21" s="59" t="str" cm="1">
        <f t="array" aca="1" ref="N21" ca="1">IF(ISNUMBER(N$4),IF(N$4&lt;TODAY(),N17,IF(N$4=TODAY(),_xlfn.XLOOKUP(1,($F$4:$NZ$4&lt;=TODAY())*ISNUMBER($F$17:$NZ$17),$F$17:$NZ$17,"",0,-1),IF(ISNUMBER(M21),M21+N(N20),""))),"")</f>
        <v/>
      </c>
      <c r="O21" s="59" t="str" cm="1">
        <f t="array" aca="1" ref="O21" ca="1">IF(ISNUMBER(O$4),IF(O$4&lt;TODAY(),O17,IF(O$4=TODAY(),_xlfn.XLOOKUP(1,($F$4:$NZ$4&lt;=TODAY())*ISNUMBER($F$17:$NZ$17),$F$17:$NZ$17,"",0,-1),IF(ISNUMBER(N21),N21+N(O20),""))),"")</f>
        <v/>
      </c>
      <c r="P21" s="59" t="str" cm="1">
        <f t="array" aca="1" ref="P21" ca="1">IF(ISNUMBER(P$4),IF(P$4&lt;TODAY(),P17,IF(P$4=TODAY(),_xlfn.XLOOKUP(1,($F$4:$NZ$4&lt;=TODAY())*ISNUMBER($F$17:$NZ$17),$F$17:$NZ$17,"",0,-1),IF(ISNUMBER(O21),O21+N(P20),""))),"")</f>
        <v/>
      </c>
      <c r="Q21" s="59" t="str" cm="1">
        <f t="array" aca="1" ref="Q21" ca="1">IF(ISNUMBER(Q$4),IF(Q$4&lt;TODAY(),Q17,IF(Q$4=TODAY(),_xlfn.XLOOKUP(1,($F$4:$NZ$4&lt;=TODAY())*ISNUMBER($F$17:$NZ$17),$F$17:$NZ$17,"",0,-1),IF(ISNUMBER(P21),P21+N(Q20),""))),"")</f>
        <v/>
      </c>
      <c r="R21" s="59" t="str" cm="1">
        <f t="array" aca="1" ref="R21" ca="1">IF(ISNUMBER(R$4),IF(R$4&lt;TODAY(),R17,IF(R$4=TODAY(),_xlfn.XLOOKUP(1,($F$4:$NZ$4&lt;=TODAY())*ISNUMBER($F$17:$NZ$17),$F$17:$NZ$17,"",0,-1),IF(ISNUMBER(Q21),Q21+N(R20),""))),"")</f>
        <v/>
      </c>
      <c r="S21" s="59" cm="1">
        <f t="array" aca="1" ref="S21" ca="1">IF(ISNUMBER(S$4),IF(S$4&lt;TODAY(),S17,IF(S$4=TODAY(),_xlfn.XLOOKUP(1,($F$4:$NZ$4&lt;=TODAY())*ISNUMBER($F$17:$NZ$17),$F$17:$NZ$17,"",0,-1),IF(ISNUMBER(R21),R21+N(S20),""))),"")</f>
        <v>3005</v>
      </c>
      <c r="T21" s="59" cm="1">
        <f t="array" aca="1" ref="T21" ca="1">IF(ISNUMBER(T$4),IF(T$4&lt;TODAY(),T17,IF(T$4=TODAY(),_xlfn.XLOOKUP(1,($F$4:$NZ$4&lt;=TODAY())*ISNUMBER($F$17:$NZ$17),$F$17:$NZ$17,"",0,-1),IF(ISNUMBER(S21),S21+N(T20),""))),"")</f>
        <v>3025</v>
      </c>
      <c r="U21" s="59" cm="1">
        <f t="array" aca="1" ref="U21" ca="1">IF(ISNUMBER(U$4),IF(U$4&lt;TODAY(),U17,IF(U$4=TODAY(),_xlfn.XLOOKUP(1,($F$4:$NZ$4&lt;=TODAY())*ISNUMBER($F$17:$NZ$17),$F$17:$NZ$17,"",0,-1),IF(ISNUMBER(T21),T21+N(U20),""))),"")</f>
        <v>3045</v>
      </c>
      <c r="V21" s="59" cm="1">
        <f t="array" aca="1" ref="V21" ca="1">IF(ISNUMBER(V$4),IF(V$4&lt;TODAY(),V17,IF(V$4=TODAY(),_xlfn.XLOOKUP(1,($F$4:$NZ$4&lt;=TODAY())*ISNUMBER($F$17:$NZ$17),$F$17:$NZ$17,"",0,-1),IF(ISNUMBER(U21),U21+N(V20),""))),"")</f>
        <v>3065</v>
      </c>
      <c r="W21" s="59" cm="1">
        <f t="array" aca="1" ref="W21" ca="1">IF(ISNUMBER(W$4),IF(W$4&lt;TODAY(),W17,IF(W$4=TODAY(),_xlfn.XLOOKUP(1,($F$4:$NZ$4&lt;=TODAY())*ISNUMBER($F$17:$NZ$17),$F$17:$NZ$17,"",0,-1),IF(ISNUMBER(V21),V21+N(W20),""))),"")</f>
        <v>3065</v>
      </c>
      <c r="X21" s="59" cm="1">
        <f t="array" aca="1" ref="X21" ca="1">IF(ISNUMBER(X$4),IF(X$4&lt;TODAY(),X17,IF(X$4=TODAY(),_xlfn.XLOOKUP(1,($F$4:$NZ$4&lt;=TODAY())*ISNUMBER($F$17:$NZ$17),$F$17:$NZ$17,"",0,-1),IF(ISNUMBER(W21),W21+N(X20),""))),"")</f>
        <v>3065</v>
      </c>
      <c r="Y21" s="59" cm="1">
        <f t="array" aca="1" ref="Y21" ca="1">IF(ISNUMBER(Y$4),IF(Y$4&lt;TODAY(),Y17,IF(Y$4=TODAY(),_xlfn.XLOOKUP(1,($F$4:$NZ$4&lt;=TODAY())*ISNUMBER($F$17:$NZ$17),$F$17:$NZ$17,"",0,-1),IF(ISNUMBER(X21),X21+N(Y20),""))),"")</f>
        <v>3085</v>
      </c>
      <c r="Z21" s="59" cm="1">
        <f t="array" aca="1" ref="Z21" ca="1">IF(ISNUMBER(Z$4),IF(Z$4&lt;TODAY(),Z17,IF(Z$4=TODAY(),_xlfn.XLOOKUP(1,($F$4:$NZ$4&lt;=TODAY())*ISNUMBER($F$17:$NZ$17),$F$17:$NZ$17,"",0,-1),IF(ISNUMBER(Y21),Y21+N(Z20),""))),"")</f>
        <v>3105</v>
      </c>
      <c r="AA21" s="59" cm="1">
        <f t="array" aca="1" ref="AA21" ca="1">IF(ISNUMBER(AA$4),IF(AA$4&lt;TODAY(),AA17,IF(AA$4=TODAY(),_xlfn.XLOOKUP(1,($F$4:$NZ$4&lt;=TODAY())*ISNUMBER($F$17:$NZ$17),$F$17:$NZ$17,"",0,-1),IF(ISNUMBER(Z21),Z21+N(AA20),""))),"")</f>
        <v>3125</v>
      </c>
      <c r="AB21" s="59" cm="1">
        <f t="array" aca="1" ref="AB21" ca="1">IF(ISNUMBER(AB$4),IF(AB$4&lt;TODAY(),AB17,IF(AB$4=TODAY(),_xlfn.XLOOKUP(1,($F$4:$NZ$4&lt;=TODAY())*ISNUMBER($F$17:$NZ$17),$F$17:$NZ$17,"",0,-1),IF(ISNUMBER(AA21),AA21+N(AB20),""))),"")</f>
        <v>3145</v>
      </c>
      <c r="AC21" s="59" cm="1">
        <f t="array" aca="1" ref="AC21" ca="1">IF(ISNUMBER(AC$4),IF(AC$4&lt;TODAY(),AC17,IF(AC$4=TODAY(),_xlfn.XLOOKUP(1,($F$4:$NZ$4&lt;=TODAY())*ISNUMBER($F$17:$NZ$17),$F$17:$NZ$17,"",0,-1),IF(ISNUMBER(AB21),AB21+N(AC20),""))),"")</f>
        <v>3165</v>
      </c>
      <c r="AD21" s="59" cm="1">
        <f t="array" aca="1" ref="AD21" ca="1">IF(ISNUMBER(AD$4),IF(AD$4&lt;TODAY(),AD17,IF(AD$4=TODAY(),_xlfn.XLOOKUP(1,($F$4:$NZ$4&lt;=TODAY())*ISNUMBER($F$17:$NZ$17),$F$17:$NZ$17,"",0,-1),IF(ISNUMBER(AC21),AC21+N(AD20),""))),"")</f>
        <v>3165</v>
      </c>
      <c r="AE21" s="59" cm="1">
        <f t="array" aca="1" ref="AE21" ca="1">IF(ISNUMBER(AE$4),IF(AE$4&lt;TODAY(),AE17,IF(AE$4=TODAY(),_xlfn.XLOOKUP(1,($F$4:$NZ$4&lt;=TODAY())*ISNUMBER($F$17:$NZ$17),$F$17:$NZ$17,"",0,-1),IF(ISNUMBER(AD21),AD21+N(AE20),""))),"")</f>
        <v>3165</v>
      </c>
      <c r="AF21" s="59" cm="1">
        <f t="array" aca="1" ref="AF21" ca="1">IF(ISNUMBER(AF$4),IF(AF$4&lt;TODAY(),AF17,IF(AF$4=TODAY(),_xlfn.XLOOKUP(1,($F$4:$NZ$4&lt;=TODAY())*ISNUMBER($F$17:$NZ$17),$F$17:$NZ$17,"",0,-1),IF(ISNUMBER(AE21),AE21+N(AF20),""))),"")</f>
        <v>3185</v>
      </c>
      <c r="AG21" s="59" cm="1">
        <f t="array" aca="1" ref="AG21" ca="1">IF(ISNUMBER(AG$4),IF(AG$4&lt;TODAY(),AG17,IF(AG$4=TODAY(),_xlfn.XLOOKUP(1,($F$4:$NZ$4&lt;=TODAY())*ISNUMBER($F$17:$NZ$17),$F$17:$NZ$17,"",0,-1),IF(ISNUMBER(AF21),AF21+N(AG20),""))),"")</f>
        <v>3205</v>
      </c>
      <c r="AH21" s="59" cm="1">
        <f t="array" aca="1" ref="AH21" ca="1">IF(ISNUMBER(AH$4),IF(AH$4&lt;TODAY(),AH17,IF(AH$4=TODAY(),_xlfn.XLOOKUP(1,($F$4:$NZ$4&lt;=TODAY())*ISNUMBER($F$17:$NZ$17),$F$17:$NZ$17,"",0,-1),IF(ISNUMBER(AG21),AG21+N(AH20),""))),"")</f>
        <v>3225</v>
      </c>
      <c r="AI21" s="59" cm="1">
        <f t="array" aca="1" ref="AI21" ca="1">IF(ISNUMBER(AI$4),IF(AI$4&lt;TODAY(),AI17,IF(AI$4=TODAY(),_xlfn.XLOOKUP(1,($F$4:$NZ$4&lt;=TODAY())*ISNUMBER($F$17:$NZ$17),$F$17:$NZ$17,"",0,-1),IF(ISNUMBER(AH21),AH21+N(AI20),""))),"")</f>
        <v>3245</v>
      </c>
      <c r="AJ21" s="59" cm="1">
        <f t="array" aca="1" ref="AJ21" ca="1">IF(ISNUMBER(AJ$4),IF(AJ$4&lt;TODAY(),AJ17,IF(AJ$4=TODAY(),_xlfn.XLOOKUP(1,($F$4:$NZ$4&lt;=TODAY())*ISNUMBER($F$17:$NZ$17),$F$17:$NZ$17,"",0,-1),IF(ISNUMBER(AI21),AI21+N(AJ20),""))),"")</f>
        <v>3265</v>
      </c>
      <c r="AK21" s="59" cm="1">
        <f t="array" aca="1" ref="AK21" ca="1">IF(ISNUMBER(AK$4),IF(AK$4&lt;TODAY(),AK17,IF(AK$4=TODAY(),_xlfn.XLOOKUP(1,($F$4:$NZ$4&lt;=TODAY())*ISNUMBER($F$17:$NZ$17),$F$17:$NZ$17,"",0,-1),IF(ISNUMBER(AJ21),AJ21+N(AK20),""))),"")</f>
        <v>3265</v>
      </c>
      <c r="AL21" s="59" cm="1">
        <f t="array" aca="1" ref="AL21" ca="1">IF(ISNUMBER(AL$4),IF(AL$4&lt;TODAY(),AL17,IF(AL$4=TODAY(),_xlfn.XLOOKUP(1,($F$4:$NZ$4&lt;=TODAY())*ISNUMBER($F$17:$NZ$17),$F$17:$NZ$17,"",0,-1),IF(ISNUMBER(AK21),AK21+N(AL20),""))),"")</f>
        <v>3265</v>
      </c>
      <c r="AM21" s="59" cm="1">
        <f t="array" aca="1" ref="AM21" ca="1">IF(ISNUMBER(AM$4),IF(AM$4&lt;TODAY(),AM17,IF(AM$4=TODAY(),_xlfn.XLOOKUP(1,($F$4:$NZ$4&lt;=TODAY())*ISNUMBER($F$17:$NZ$17),$F$17:$NZ$17,"",0,-1),IF(ISNUMBER(AL21),AL21+N(AM20),""))),"")</f>
        <v>3265</v>
      </c>
      <c r="AN21" s="59" cm="1">
        <f t="array" aca="1" ref="AN21" ca="1">IF(ISNUMBER(AN$4),IF(AN$4&lt;TODAY(),AN17,IF(AN$4=TODAY(),_xlfn.XLOOKUP(1,($F$4:$NZ$4&lt;=TODAY())*ISNUMBER($F$17:$NZ$17),$F$17:$NZ$17,"",0,-1),IF(ISNUMBER(AM21),AM21+N(AN20),""))),"")</f>
        <v>3285</v>
      </c>
      <c r="AO21" s="59" cm="1">
        <f t="array" aca="1" ref="AO21" ca="1">IF(ISNUMBER(AO$4),IF(AO$4&lt;TODAY(),AO17,IF(AO$4=TODAY(),_xlfn.XLOOKUP(1,($F$4:$NZ$4&lt;=TODAY())*ISNUMBER($F$17:$NZ$17),$F$17:$NZ$17,"",0,-1),IF(ISNUMBER(AN21),AN21+N(AO20),""))),"")</f>
        <v>3305</v>
      </c>
      <c r="AP21" s="59" cm="1">
        <f t="array" aca="1" ref="AP21" ca="1">IF(ISNUMBER(AP$4),IF(AP$4&lt;TODAY(),AP17,IF(AP$4=TODAY(),_xlfn.XLOOKUP(1,($F$4:$NZ$4&lt;=TODAY())*ISNUMBER($F$17:$NZ$17),$F$17:$NZ$17,"",0,-1),IF(ISNUMBER(AO21),AO21+N(AP20),""))),"")</f>
        <v>3325</v>
      </c>
      <c r="AQ21" s="59" cm="1">
        <f t="array" aca="1" ref="AQ21" ca="1">IF(ISNUMBER(AQ$4),IF(AQ$4&lt;TODAY(),AQ17,IF(AQ$4=TODAY(),_xlfn.XLOOKUP(1,($F$4:$NZ$4&lt;=TODAY())*ISNUMBER($F$17:$NZ$17),$F$17:$NZ$17,"",0,-1),IF(ISNUMBER(AP21),AP21+N(AQ20),""))),"")</f>
        <v>3345</v>
      </c>
      <c r="AR21" s="59" cm="1">
        <f t="array" aca="1" ref="AR21" ca="1">IF(ISNUMBER(AR$4),IF(AR$4&lt;TODAY(),AR17,IF(AR$4=TODAY(),_xlfn.XLOOKUP(1,($F$4:$NZ$4&lt;=TODAY())*ISNUMBER($F$17:$NZ$17),$F$17:$NZ$17,"",0,-1),IF(ISNUMBER(AQ21),AQ21+N(AR20),""))),"")</f>
        <v>3345</v>
      </c>
      <c r="AS21" s="59" cm="1">
        <f t="array" aca="1" ref="AS21" ca="1">IF(ISNUMBER(AS$4),IF(AS$4&lt;TODAY(),AS17,IF(AS$4=TODAY(),_xlfn.XLOOKUP(1,($F$4:$NZ$4&lt;=TODAY())*ISNUMBER($F$17:$NZ$17),$F$17:$NZ$17,"",0,-1),IF(ISNUMBER(AR21),AR21+N(AS20),""))),"")</f>
        <v>3345</v>
      </c>
      <c r="AT21" s="59" cm="1">
        <f t="array" aca="1" ref="AT21" ca="1">IF(ISNUMBER(AT$4),IF(AT$4&lt;TODAY(),AT17,IF(AT$4=TODAY(),_xlfn.XLOOKUP(1,($F$4:$NZ$4&lt;=TODAY())*ISNUMBER($F$17:$NZ$17),$F$17:$NZ$17,"",0,-1),IF(ISNUMBER(AS21),AS21+N(AT20),""))),"")</f>
        <v>3365</v>
      </c>
      <c r="AU21" s="59" cm="1">
        <f t="array" aca="1" ref="AU21" ca="1">IF(ISNUMBER(AU$4),IF(AU$4&lt;TODAY(),AU17,IF(AU$4=TODAY(),_xlfn.XLOOKUP(1,($F$4:$NZ$4&lt;=TODAY())*ISNUMBER($F$17:$NZ$17),$F$17:$NZ$17,"",0,-1),IF(ISNUMBER(AT21),AT21+N(AU20),""))),"")</f>
        <v>3385</v>
      </c>
      <c r="AV21" s="59" cm="1">
        <f t="array" aca="1" ref="AV21" ca="1">IF(ISNUMBER(AV$4),IF(AV$4&lt;TODAY(),AV17,IF(AV$4=TODAY(),_xlfn.XLOOKUP(1,($F$4:$NZ$4&lt;=TODAY())*ISNUMBER($F$17:$NZ$17),$F$17:$NZ$17,"",0,-1),IF(ISNUMBER(AU21),AU21+N(AV20),""))),"")</f>
        <v>3405</v>
      </c>
      <c r="AW21" s="59" cm="1">
        <f t="array" aca="1" ref="AW21" ca="1">IF(ISNUMBER(AW$4),IF(AW$4&lt;TODAY(),AW17,IF(AW$4=TODAY(),_xlfn.XLOOKUP(1,($F$4:$NZ$4&lt;=TODAY())*ISNUMBER($F$17:$NZ$17),$F$17:$NZ$17,"",0,-1),IF(ISNUMBER(AV21),AV21+N(AW20),""))),"")</f>
        <v>3425</v>
      </c>
      <c r="AX21" s="59" cm="1">
        <f t="array" aca="1" ref="AX21" ca="1">IF(ISNUMBER(AX$4),IF(AX$4&lt;TODAY(),AX17,IF(AX$4=TODAY(),_xlfn.XLOOKUP(1,($F$4:$NZ$4&lt;=TODAY())*ISNUMBER($F$17:$NZ$17),$F$17:$NZ$17,"",0,-1),IF(ISNUMBER(AW21),AW21+N(AX20),""))),"")</f>
        <v>3445</v>
      </c>
      <c r="AY21" s="59" cm="1">
        <f t="array" aca="1" ref="AY21" ca="1">IF(ISNUMBER(AY$4),IF(AY$4&lt;TODAY(),AY17,IF(AY$4=TODAY(),_xlfn.XLOOKUP(1,($F$4:$NZ$4&lt;=TODAY())*ISNUMBER($F$17:$NZ$17),$F$17:$NZ$17,"",0,-1),IF(ISNUMBER(AX21),AX21+N(AY20),""))),"")</f>
        <v>3445</v>
      </c>
      <c r="AZ21" s="59" cm="1">
        <f t="array" aca="1" ref="AZ21" ca="1">IF(ISNUMBER(AZ$4),IF(AZ$4&lt;TODAY(),AZ17,IF(AZ$4=TODAY(),_xlfn.XLOOKUP(1,($F$4:$NZ$4&lt;=TODAY())*ISNUMBER($F$17:$NZ$17),$F$17:$NZ$17,"",0,-1),IF(ISNUMBER(AY21),AY21+N(AZ20),""))),"")</f>
        <v>3445</v>
      </c>
      <c r="BA21" s="59" cm="1">
        <f t="array" aca="1" ref="BA21" ca="1">IF(ISNUMBER(BA$4),IF(BA$4&lt;TODAY(),BA17,IF(BA$4=TODAY(),_xlfn.XLOOKUP(1,($F$4:$NZ$4&lt;=TODAY())*ISNUMBER($F$17:$NZ$17),$F$17:$NZ$17,"",0,-1),IF(ISNUMBER(AZ21),AZ21+N(BA20),""))),"")</f>
        <v>3465</v>
      </c>
      <c r="BB21" s="59" cm="1">
        <f t="array" aca="1" ref="BB21" ca="1">IF(ISNUMBER(BB$4),IF(BB$4&lt;TODAY(),BB17,IF(BB$4=TODAY(),_xlfn.XLOOKUP(1,($F$4:$NZ$4&lt;=TODAY())*ISNUMBER($F$17:$NZ$17),$F$17:$NZ$17,"",0,-1),IF(ISNUMBER(BA21),BA21+N(BB20),""))),"")</f>
        <v>3485</v>
      </c>
      <c r="BC21" s="59" cm="1">
        <f t="array" aca="1" ref="BC21" ca="1">IF(ISNUMBER(BC$4),IF(BC$4&lt;TODAY(),BC17,IF(BC$4=TODAY(),_xlfn.XLOOKUP(1,($F$4:$NZ$4&lt;=TODAY())*ISNUMBER($F$17:$NZ$17),$F$17:$NZ$17,"",0,-1),IF(ISNUMBER(BB21),BB21+N(BC20),""))),"")</f>
        <v>3505</v>
      </c>
      <c r="BD21" s="59" cm="1">
        <f t="array" aca="1" ref="BD21" ca="1">IF(ISNUMBER(BD$4),IF(BD$4&lt;TODAY(),BD17,IF(BD$4=TODAY(),_xlfn.XLOOKUP(1,($F$4:$NZ$4&lt;=TODAY())*ISNUMBER($F$17:$NZ$17),$F$17:$NZ$17,"",0,-1),IF(ISNUMBER(BC21),BC21+N(BD20),""))),"")</f>
        <v>3525</v>
      </c>
      <c r="BE21" s="59" cm="1">
        <f t="array" aca="1" ref="BE21" ca="1">IF(ISNUMBER(BE$4),IF(BE$4&lt;TODAY(),BE17,IF(BE$4=TODAY(),_xlfn.XLOOKUP(1,($F$4:$NZ$4&lt;=TODAY())*ISNUMBER($F$17:$NZ$17),$F$17:$NZ$17,"",0,-1),IF(ISNUMBER(BD21),BD21+N(BE20),""))),"")</f>
        <v>3545</v>
      </c>
      <c r="BF21" s="59" cm="1">
        <f t="array" aca="1" ref="BF21" ca="1">IF(ISNUMBER(BF$4),IF(BF$4&lt;TODAY(),BF17,IF(BF$4=TODAY(),_xlfn.XLOOKUP(1,($F$4:$NZ$4&lt;=TODAY())*ISNUMBER($F$17:$NZ$17),$F$17:$NZ$17,"",0,-1),IF(ISNUMBER(BE21),BE21+N(BF20),""))),"")</f>
        <v>3545</v>
      </c>
      <c r="BG21" s="59" cm="1">
        <f t="array" aca="1" ref="BG21" ca="1">IF(ISNUMBER(BG$4),IF(BG$4&lt;TODAY(),BG17,IF(BG$4=TODAY(),_xlfn.XLOOKUP(1,($F$4:$NZ$4&lt;=TODAY())*ISNUMBER($F$17:$NZ$17),$F$17:$NZ$17,"",0,-1),IF(ISNUMBER(BF21),BF21+N(BG20),""))),"")</f>
        <v>3545</v>
      </c>
      <c r="BH21" s="59" cm="1">
        <f t="array" aca="1" ref="BH21" ca="1">IF(ISNUMBER(BH$4),IF(BH$4&lt;TODAY(),BH17,IF(BH$4=TODAY(),_xlfn.XLOOKUP(1,($F$4:$NZ$4&lt;=TODAY())*ISNUMBER($F$17:$NZ$17),$F$17:$NZ$17,"",0,-1),IF(ISNUMBER(BG21),BG21+N(BH20),""))),"")</f>
        <v>3545</v>
      </c>
      <c r="BI21" s="59" cm="1">
        <f t="array" aca="1" ref="BI21" ca="1">IF(ISNUMBER(BI$4),IF(BI$4&lt;TODAY(),BI17,IF(BI$4=TODAY(),_xlfn.XLOOKUP(1,($F$4:$NZ$4&lt;=TODAY())*ISNUMBER($F$17:$NZ$17),$F$17:$NZ$17,"",0,-1),IF(ISNUMBER(BH21),BH21+N(BI20),""))),"")</f>
        <v>3565</v>
      </c>
      <c r="BJ21" s="59" cm="1">
        <f t="array" aca="1" ref="BJ21" ca="1">IF(ISNUMBER(BJ$4),IF(BJ$4&lt;TODAY(),BJ17,IF(BJ$4=TODAY(),_xlfn.XLOOKUP(1,($F$4:$NZ$4&lt;=TODAY())*ISNUMBER($F$17:$NZ$17),$F$17:$NZ$17,"",0,-1),IF(ISNUMBER(BI21),BI21+N(BJ20),""))),"")</f>
        <v>3585</v>
      </c>
      <c r="BK21" s="59" cm="1">
        <f t="array" aca="1" ref="BK21" ca="1">IF(ISNUMBER(BK$4),IF(BK$4&lt;TODAY(),BK17,IF(BK$4=TODAY(),_xlfn.XLOOKUP(1,($F$4:$NZ$4&lt;=TODAY())*ISNUMBER($F$17:$NZ$17),$F$17:$NZ$17,"",0,-1),IF(ISNUMBER(BJ21),BJ21+N(BK20),""))),"")</f>
        <v>3605</v>
      </c>
      <c r="BL21" s="59" cm="1">
        <f t="array" aca="1" ref="BL21" ca="1">IF(ISNUMBER(BL$4),IF(BL$4&lt;TODAY(),BL17,IF(BL$4=TODAY(),_xlfn.XLOOKUP(1,($F$4:$NZ$4&lt;=TODAY())*ISNUMBER($F$17:$NZ$17),$F$17:$NZ$17,"",0,-1),IF(ISNUMBER(BK21),BK21+N(BL20),""))),"")</f>
        <v>3625</v>
      </c>
      <c r="BM21" s="59" cm="1">
        <f t="array" aca="1" ref="BM21" ca="1">IF(ISNUMBER(BM$4),IF(BM$4&lt;TODAY(),BM17,IF(BM$4=TODAY(),_xlfn.XLOOKUP(1,($F$4:$NZ$4&lt;=TODAY())*ISNUMBER($F$17:$NZ$17),$F$17:$NZ$17,"",0,-1),IF(ISNUMBER(BL21),BL21+N(BM20),""))),"")</f>
        <v>3625</v>
      </c>
      <c r="BN21" s="59" cm="1">
        <f t="array" aca="1" ref="BN21" ca="1">IF(ISNUMBER(BN$4),IF(BN$4&lt;TODAY(),BN17,IF(BN$4=TODAY(),_xlfn.XLOOKUP(1,($F$4:$NZ$4&lt;=TODAY())*ISNUMBER($F$17:$NZ$17),$F$17:$NZ$17,"",0,-1),IF(ISNUMBER(BM21),BM21+N(BN20),""))),"")</f>
        <v>3625</v>
      </c>
      <c r="BO21" s="59" cm="1">
        <f t="array" aca="1" ref="BO21" ca="1">IF(ISNUMBER(BO$4),IF(BO$4&lt;TODAY(),BO17,IF(BO$4=TODAY(),_xlfn.XLOOKUP(1,($F$4:$NZ$4&lt;=TODAY())*ISNUMBER($F$17:$NZ$17),$F$17:$NZ$17,"",0,-1),IF(ISNUMBER(BN21),BN21+N(BO20),""))),"")</f>
        <v>3645</v>
      </c>
      <c r="BP21" s="59" cm="1">
        <f t="array" aca="1" ref="BP21" ca="1">IF(ISNUMBER(BP$4),IF(BP$4&lt;TODAY(),BP17,IF(BP$4=TODAY(),_xlfn.XLOOKUP(1,($F$4:$NZ$4&lt;=TODAY())*ISNUMBER($F$17:$NZ$17),$F$17:$NZ$17,"",0,-1),IF(ISNUMBER(BO21),BO21+N(BP20),""))),"")</f>
        <v>3665</v>
      </c>
      <c r="BQ21" s="59" cm="1">
        <f t="array" aca="1" ref="BQ21" ca="1">IF(ISNUMBER(BQ$4),IF(BQ$4&lt;TODAY(),BQ17,IF(BQ$4=TODAY(),_xlfn.XLOOKUP(1,($F$4:$NZ$4&lt;=TODAY())*ISNUMBER($F$17:$NZ$17),$F$17:$NZ$17,"",0,-1),IF(ISNUMBER(BP21),BP21+N(BQ20),""))),"")</f>
        <v>3685</v>
      </c>
      <c r="BR21" s="59" cm="1">
        <f t="array" aca="1" ref="BR21" ca="1">IF(ISNUMBER(BR$4),IF(BR$4&lt;TODAY(),BR17,IF(BR$4=TODAY(),_xlfn.XLOOKUP(1,($F$4:$NZ$4&lt;=TODAY())*ISNUMBER($F$17:$NZ$17),$F$17:$NZ$17,"",0,-1),IF(ISNUMBER(BQ21),BQ21+N(BR20),""))),"")</f>
        <v>3705</v>
      </c>
      <c r="BS21" s="59" cm="1">
        <f t="array" aca="1" ref="BS21" ca="1">IF(ISNUMBER(BS$4),IF(BS$4&lt;TODAY(),BS17,IF(BS$4=TODAY(),_xlfn.XLOOKUP(1,($F$4:$NZ$4&lt;=TODAY())*ISNUMBER($F$17:$NZ$17),$F$17:$NZ$17,"",0,-1),IF(ISNUMBER(BR21),BR21+N(BS20),""))),"")</f>
        <v>3725</v>
      </c>
      <c r="BT21" s="59" cm="1">
        <f t="array" aca="1" ref="BT21" ca="1">IF(ISNUMBER(BT$4),IF(BT$4&lt;TODAY(),BT17,IF(BT$4=TODAY(),_xlfn.XLOOKUP(1,($F$4:$NZ$4&lt;=TODAY())*ISNUMBER($F$17:$NZ$17),$F$17:$NZ$17,"",0,-1),IF(ISNUMBER(BS21),BS21+N(BT20),""))),"")</f>
        <v>3725</v>
      </c>
      <c r="BU21" s="59" cm="1">
        <f t="array" aca="1" ref="BU21" ca="1">IF(ISNUMBER(BU$4),IF(BU$4&lt;TODAY(),BU17,IF(BU$4=TODAY(),_xlfn.XLOOKUP(1,($F$4:$NZ$4&lt;=TODAY())*ISNUMBER($F$17:$NZ$17),$F$17:$NZ$17,"",0,-1),IF(ISNUMBER(BT21),BT21+N(BU20),""))),"")</f>
        <v>3725</v>
      </c>
      <c r="BV21" s="59" cm="1">
        <f t="array" aca="1" ref="BV21" ca="1">IF(ISNUMBER(BV$4),IF(BV$4&lt;TODAY(),BV17,IF(BV$4=TODAY(),_xlfn.XLOOKUP(1,($F$4:$NZ$4&lt;=TODAY())*ISNUMBER($F$17:$NZ$17),$F$17:$NZ$17,"",0,-1),IF(ISNUMBER(BU21),BU21+N(BV20),""))),"")</f>
        <v>3745</v>
      </c>
      <c r="BW21" s="59" cm="1">
        <f t="array" aca="1" ref="BW21" ca="1">IF(ISNUMBER(BW$4),IF(BW$4&lt;TODAY(),BW17,IF(BW$4=TODAY(),_xlfn.XLOOKUP(1,($F$4:$NZ$4&lt;=TODAY())*ISNUMBER($F$17:$NZ$17),$F$17:$NZ$17,"",0,-1),IF(ISNUMBER(BV21),BV21+N(BW20),""))),"")</f>
        <v>3765</v>
      </c>
      <c r="BX21" s="59" cm="1">
        <f t="array" aca="1" ref="BX21" ca="1">IF(ISNUMBER(BX$4),IF(BX$4&lt;TODAY(),BX17,IF(BX$4=TODAY(),_xlfn.XLOOKUP(1,($F$4:$NZ$4&lt;=TODAY())*ISNUMBER($F$17:$NZ$17),$F$17:$NZ$17,"",0,-1),IF(ISNUMBER(BW21),BW21+N(BX20),""))),"")</f>
        <v>3785</v>
      </c>
      <c r="BY21" s="59" cm="1">
        <f t="array" aca="1" ref="BY21" ca="1">IF(ISNUMBER(BY$4),IF(BY$4&lt;TODAY(),BY17,IF(BY$4=TODAY(),_xlfn.XLOOKUP(1,($F$4:$NZ$4&lt;=TODAY())*ISNUMBER($F$17:$NZ$17),$F$17:$NZ$17,"",0,-1),IF(ISNUMBER(BX21),BX21+N(BY20),""))),"")</f>
        <v>3805</v>
      </c>
      <c r="BZ21" s="59" cm="1">
        <f t="array" aca="1" ref="BZ21" ca="1">IF(ISNUMBER(BZ$4),IF(BZ$4&lt;TODAY(),BZ17,IF(BZ$4=TODAY(),_xlfn.XLOOKUP(1,($F$4:$NZ$4&lt;=TODAY())*ISNUMBER($F$17:$NZ$17),$F$17:$NZ$17,"",0,-1),IF(ISNUMBER(BY21),BY21+N(BZ20),""))),"")</f>
        <v>3825</v>
      </c>
      <c r="CA21" s="59" cm="1">
        <f t="array" aca="1" ref="CA21" ca="1">IF(ISNUMBER(CA$4),IF(CA$4&lt;TODAY(),CA17,IF(CA$4=TODAY(),_xlfn.XLOOKUP(1,($F$4:$NZ$4&lt;=TODAY())*ISNUMBER($F$17:$NZ$17),$F$17:$NZ$17,"",0,-1),IF(ISNUMBER(BZ21),BZ21+N(CA20),""))),"")</f>
        <v>3825</v>
      </c>
      <c r="CB21" s="59" cm="1">
        <f t="array" aca="1" ref="CB21" ca="1">IF(ISNUMBER(CB$4),IF(CB$4&lt;TODAY(),CB17,IF(CB$4=TODAY(),_xlfn.XLOOKUP(1,($F$4:$NZ$4&lt;=TODAY())*ISNUMBER($F$17:$NZ$17),$F$17:$NZ$17,"",0,-1),IF(ISNUMBER(CA21),CA21+N(CB20),""))),"")</f>
        <v>3825</v>
      </c>
      <c r="CC21" s="59" cm="1">
        <f t="array" aca="1" ref="CC21" ca="1">IF(ISNUMBER(CC$4),IF(CC$4&lt;TODAY(),CC17,IF(CC$4=TODAY(),_xlfn.XLOOKUP(1,($F$4:$NZ$4&lt;=TODAY())*ISNUMBER($F$17:$NZ$17),$F$17:$NZ$17,"",0,-1),IF(ISNUMBER(CB21),CB21+N(CC20),""))),"")</f>
        <v>3845</v>
      </c>
      <c r="CD21" s="59" cm="1">
        <f t="array" aca="1" ref="CD21" ca="1">IF(ISNUMBER(CD$4),IF(CD$4&lt;TODAY(),CD17,IF(CD$4=TODAY(),_xlfn.XLOOKUP(1,($F$4:$NZ$4&lt;=TODAY())*ISNUMBER($F$17:$NZ$17),$F$17:$NZ$17,"",0,-1),IF(ISNUMBER(CC21),CC21+N(CD20),""))),"")</f>
        <v>3865</v>
      </c>
      <c r="CE21" s="59" cm="1">
        <f t="array" aca="1" ref="CE21" ca="1">IF(ISNUMBER(CE$4),IF(CE$4&lt;TODAY(),CE17,IF(CE$4=TODAY(),_xlfn.XLOOKUP(1,($F$4:$NZ$4&lt;=TODAY())*ISNUMBER($F$17:$NZ$17),$F$17:$NZ$17,"",0,-1),IF(ISNUMBER(CD21),CD21+N(CE20),""))),"")</f>
        <v>3885</v>
      </c>
      <c r="CF21" s="59" cm="1">
        <f t="array" aca="1" ref="CF21" ca="1">IF(ISNUMBER(CF$4),IF(CF$4&lt;TODAY(),CF17,IF(CF$4=TODAY(),_xlfn.XLOOKUP(1,($F$4:$NZ$4&lt;=TODAY())*ISNUMBER($F$17:$NZ$17),$F$17:$NZ$17,"",0,-1),IF(ISNUMBER(CE21),CE21+N(CF20),""))),"")</f>
        <v>3905</v>
      </c>
      <c r="CG21" s="59" cm="1">
        <f t="array" aca="1" ref="CG21" ca="1">IF(ISNUMBER(CG$4),IF(CG$4&lt;TODAY(),CG17,IF(CG$4=TODAY(),_xlfn.XLOOKUP(1,($F$4:$NZ$4&lt;=TODAY())*ISNUMBER($F$17:$NZ$17),$F$17:$NZ$17,"",0,-1),IF(ISNUMBER(CF21),CF21+N(CG20),""))),"")</f>
        <v>3925</v>
      </c>
      <c r="CH21" s="59" cm="1">
        <f t="array" aca="1" ref="CH21" ca="1">IF(ISNUMBER(CH$4),IF(CH$4&lt;TODAY(),CH17,IF(CH$4=TODAY(),_xlfn.XLOOKUP(1,($F$4:$NZ$4&lt;=TODAY())*ISNUMBER($F$17:$NZ$17),$F$17:$NZ$17,"",0,-1),IF(ISNUMBER(CG21),CG21+N(CH20),""))),"")</f>
        <v>3925</v>
      </c>
      <c r="CI21" s="59" cm="1">
        <f t="array" aca="1" ref="CI21" ca="1">IF(ISNUMBER(CI$4),IF(CI$4&lt;TODAY(),CI17,IF(CI$4=TODAY(),_xlfn.XLOOKUP(1,($F$4:$NZ$4&lt;=TODAY())*ISNUMBER($F$17:$NZ$17),$F$17:$NZ$17,"",0,-1),IF(ISNUMBER(CH21),CH21+N(CI20),""))),"")</f>
        <v>3925</v>
      </c>
      <c r="CJ21" s="59" cm="1">
        <f t="array" aca="1" ref="CJ21" ca="1">IF(ISNUMBER(CJ$4),IF(CJ$4&lt;TODAY(),CJ17,IF(CJ$4=TODAY(),_xlfn.XLOOKUP(1,($F$4:$NZ$4&lt;=TODAY())*ISNUMBER($F$17:$NZ$17),$F$17:$NZ$17,"",0,-1),IF(ISNUMBER(CI21),CI21+N(CJ20),""))),"")</f>
        <v>3945</v>
      </c>
      <c r="CK21" s="59" cm="1">
        <f t="array" aca="1" ref="CK21" ca="1">IF(ISNUMBER(CK$4),IF(CK$4&lt;TODAY(),CK17,IF(CK$4=TODAY(),_xlfn.XLOOKUP(1,($F$4:$NZ$4&lt;=TODAY())*ISNUMBER($F$17:$NZ$17),$F$17:$NZ$17,"",0,-1),IF(ISNUMBER(CJ21),CJ21+N(CK20),""))),"")</f>
        <v>3965</v>
      </c>
      <c r="CL21" s="59" cm="1">
        <f t="array" aca="1" ref="CL21" ca="1">IF(ISNUMBER(CL$4),IF(CL$4&lt;TODAY(),CL17,IF(CL$4=TODAY(),_xlfn.XLOOKUP(1,($F$4:$NZ$4&lt;=TODAY())*ISNUMBER($F$17:$NZ$17),$F$17:$NZ$17,"",0,-1),IF(ISNUMBER(CK21),CK21+N(CL20),""))),"")</f>
        <v>3985</v>
      </c>
      <c r="CM21" s="59" cm="1">
        <f t="array" aca="1" ref="CM21" ca="1">IF(ISNUMBER(CM$4),IF(CM$4&lt;TODAY(),CM17,IF(CM$4=TODAY(),_xlfn.XLOOKUP(1,($F$4:$NZ$4&lt;=TODAY())*ISNUMBER($F$17:$NZ$17),$F$17:$NZ$17,"",0,-1),IF(ISNUMBER(CL21),CL21+N(CM20),""))),"")</f>
        <v>4005</v>
      </c>
      <c r="CN21" s="59" cm="1">
        <f t="array" aca="1" ref="CN21" ca="1">IF(ISNUMBER(CN$4),IF(CN$4&lt;TODAY(),CN17,IF(CN$4=TODAY(),_xlfn.XLOOKUP(1,($F$4:$NZ$4&lt;=TODAY())*ISNUMBER($F$17:$NZ$17),$F$17:$NZ$17,"",0,-1),IF(ISNUMBER(CM21),CM21+N(CN20),""))),"")</f>
        <v>4025</v>
      </c>
      <c r="CO21" s="59" cm="1">
        <f t="array" aca="1" ref="CO21" ca="1">IF(ISNUMBER(CO$4),IF(CO$4&lt;TODAY(),CO17,IF(CO$4=TODAY(),_xlfn.XLOOKUP(1,($F$4:$NZ$4&lt;=TODAY())*ISNUMBER($F$17:$NZ$17),$F$17:$NZ$17,"",0,-1),IF(ISNUMBER(CN21),CN21+N(CO20),""))),"")</f>
        <v>4025</v>
      </c>
      <c r="CP21" s="59" cm="1">
        <f t="array" aca="1" ref="CP21" ca="1">IF(ISNUMBER(CP$4),IF(CP$4&lt;TODAY(),CP17,IF(CP$4=TODAY(),_xlfn.XLOOKUP(1,($F$4:$NZ$4&lt;=TODAY())*ISNUMBER($F$17:$NZ$17),$F$17:$NZ$17,"",0,-1),IF(ISNUMBER(CO21),CO21+N(CP20),""))),"")</f>
        <v>4025</v>
      </c>
      <c r="CQ21" s="59" cm="1">
        <f t="array" aca="1" ref="CQ21" ca="1">IF(ISNUMBER(CQ$4),IF(CQ$4&lt;TODAY(),CQ17,IF(CQ$4=TODAY(),_xlfn.XLOOKUP(1,($F$4:$NZ$4&lt;=TODAY())*ISNUMBER($F$17:$NZ$17),$F$17:$NZ$17,"",0,-1),IF(ISNUMBER(CP21),CP21+N(CQ20),""))),"")</f>
        <v>4045</v>
      </c>
      <c r="CR21" s="59" cm="1">
        <f t="array" aca="1" ref="CR21" ca="1">IF(ISNUMBER(CR$4),IF(CR$4&lt;TODAY(),CR17,IF(CR$4=TODAY(),_xlfn.XLOOKUP(1,($F$4:$NZ$4&lt;=TODAY())*ISNUMBER($F$17:$NZ$17),$F$17:$NZ$17,"",0,-1),IF(ISNUMBER(CQ21),CQ21+N(CR20),""))),"")</f>
        <v>4065</v>
      </c>
      <c r="CS21" s="59" cm="1">
        <f t="array" aca="1" ref="CS21" ca="1">IF(ISNUMBER(CS$4),IF(CS$4&lt;TODAY(),CS17,IF(CS$4=TODAY(),_xlfn.XLOOKUP(1,($F$4:$NZ$4&lt;=TODAY())*ISNUMBER($F$17:$NZ$17),$F$17:$NZ$17,"",0,-1),IF(ISNUMBER(CR21),CR21+N(CS20),""))),"")</f>
        <v>4085</v>
      </c>
      <c r="CT21" s="59" cm="1">
        <f t="array" aca="1" ref="CT21" ca="1">IF(ISNUMBER(CT$4),IF(CT$4&lt;TODAY(),CT17,IF(CT$4=TODAY(),_xlfn.XLOOKUP(1,($F$4:$NZ$4&lt;=TODAY())*ISNUMBER($F$17:$NZ$17),$F$17:$NZ$17,"",0,-1),IF(ISNUMBER(CS21),CS21+N(CT20),""))),"")</f>
        <v>4085</v>
      </c>
      <c r="CU21" s="59" cm="1">
        <f t="array" aca="1" ref="CU21" ca="1">IF(ISNUMBER(CU$4),IF(CU$4&lt;TODAY(),CU17,IF(CU$4=TODAY(),_xlfn.XLOOKUP(1,($F$4:$NZ$4&lt;=TODAY())*ISNUMBER($F$17:$NZ$17),$F$17:$NZ$17,"",0,-1),IF(ISNUMBER(CT21),CT21+N(CU20),""))),"")</f>
        <v>4105</v>
      </c>
      <c r="CV21" s="59" cm="1">
        <f t="array" aca="1" ref="CV21" ca="1">IF(ISNUMBER(CV$4),IF(CV$4&lt;TODAY(),CV17,IF(CV$4=TODAY(),_xlfn.XLOOKUP(1,($F$4:$NZ$4&lt;=TODAY())*ISNUMBER($F$17:$NZ$17),$F$17:$NZ$17,"",0,-1),IF(ISNUMBER(CU21),CU21+N(CV20),""))),"")</f>
        <v>4105</v>
      </c>
      <c r="CW21" s="59" cm="1">
        <f t="array" aca="1" ref="CW21" ca="1">IF(ISNUMBER(CW$4),IF(CW$4&lt;TODAY(),CW17,IF(CW$4=TODAY(),_xlfn.XLOOKUP(1,($F$4:$NZ$4&lt;=TODAY())*ISNUMBER($F$17:$NZ$17),$F$17:$NZ$17,"",0,-1),IF(ISNUMBER(CV21),CV21+N(CW20),""))),"")</f>
        <v>4105</v>
      </c>
      <c r="CX21" s="59" cm="1">
        <f t="array" aca="1" ref="CX21" ca="1">IF(ISNUMBER(CX$4),IF(CX$4&lt;TODAY(),CX17,IF(CX$4=TODAY(),_xlfn.XLOOKUP(1,($F$4:$NZ$4&lt;=TODAY())*ISNUMBER($F$17:$NZ$17),$F$17:$NZ$17,"",0,-1),IF(ISNUMBER(CW21),CW21+N(CX20),""))),"")</f>
        <v>4125</v>
      </c>
      <c r="CY21" s="59" cm="1">
        <f t="array" aca="1" ref="CY21" ca="1">IF(ISNUMBER(CY$4),IF(CY$4&lt;TODAY(),CY17,IF(CY$4=TODAY(),_xlfn.XLOOKUP(1,($F$4:$NZ$4&lt;=TODAY())*ISNUMBER($F$17:$NZ$17),$F$17:$NZ$17,"",0,-1),IF(ISNUMBER(CX21),CX21+N(CY20),""))),"")</f>
        <v>4145</v>
      </c>
      <c r="CZ21" s="59" cm="1">
        <f t="array" aca="1" ref="CZ21" ca="1">IF(ISNUMBER(CZ$4),IF(CZ$4&lt;TODAY(),CZ17,IF(CZ$4=TODAY(),_xlfn.XLOOKUP(1,($F$4:$NZ$4&lt;=TODAY())*ISNUMBER($F$17:$NZ$17),$F$17:$NZ$17,"",0,-1),IF(ISNUMBER(CY21),CY21+N(CZ20),""))),"")</f>
        <v>4165</v>
      </c>
      <c r="DA21" s="59" cm="1">
        <f t="array" aca="1" ref="DA21" ca="1">IF(ISNUMBER(DA$4),IF(DA$4&lt;TODAY(),DA17,IF(DA$4=TODAY(),_xlfn.XLOOKUP(1,($F$4:$NZ$4&lt;=TODAY())*ISNUMBER($F$17:$NZ$17),$F$17:$NZ$17,"",0,-1),IF(ISNUMBER(CZ21),CZ21+N(DA20),""))),"")</f>
        <v>4185</v>
      </c>
      <c r="DB21" s="59" cm="1">
        <f t="array" aca="1" ref="DB21" ca="1">IF(ISNUMBER(DB$4),IF(DB$4&lt;TODAY(),DB17,IF(DB$4=TODAY(),_xlfn.XLOOKUP(1,($F$4:$NZ$4&lt;=TODAY())*ISNUMBER($F$17:$NZ$17),$F$17:$NZ$17,"",0,-1),IF(ISNUMBER(DA21),DA21+N(DB20),""))),"")</f>
        <v>4205</v>
      </c>
      <c r="DC21" s="59" cm="1">
        <f t="array" aca="1" ref="DC21" ca="1">IF(ISNUMBER(DC$4),IF(DC$4&lt;TODAY(),DC17,IF(DC$4=TODAY(),_xlfn.XLOOKUP(1,($F$4:$NZ$4&lt;=TODAY())*ISNUMBER($F$17:$NZ$17),$F$17:$NZ$17,"",0,-1),IF(ISNUMBER(DB21),DB21+N(DC20),""))),"")</f>
        <v>4205</v>
      </c>
      <c r="DD21" s="59" cm="1">
        <f t="array" aca="1" ref="DD21" ca="1">IF(ISNUMBER(DD$4),IF(DD$4&lt;TODAY(),DD17,IF(DD$4=TODAY(),_xlfn.XLOOKUP(1,($F$4:$NZ$4&lt;=TODAY())*ISNUMBER($F$17:$NZ$17),$F$17:$NZ$17,"",0,-1),IF(ISNUMBER(DC21),DC21+N(DD20),""))),"")</f>
        <v>4205</v>
      </c>
      <c r="DE21" s="59" cm="1">
        <f t="array" aca="1" ref="DE21" ca="1">IF(ISNUMBER(DE$4),IF(DE$4&lt;TODAY(),DE17,IF(DE$4=TODAY(),_xlfn.XLOOKUP(1,($F$4:$NZ$4&lt;=TODAY())*ISNUMBER($F$17:$NZ$17),$F$17:$NZ$17,"",0,-1),IF(ISNUMBER(DD21),DD21+N(DE20),""))),"")</f>
        <v>4205</v>
      </c>
      <c r="DF21" s="59" cm="1">
        <f t="array" aca="1" ref="DF21" ca="1">IF(ISNUMBER(DF$4),IF(DF$4&lt;TODAY(),DF17,IF(DF$4=TODAY(),_xlfn.XLOOKUP(1,($F$4:$NZ$4&lt;=TODAY())*ISNUMBER($F$17:$NZ$17),$F$17:$NZ$17,"",0,-1),IF(ISNUMBER(DE21),DE21+N(DF20),""))),"")</f>
        <v>4225</v>
      </c>
      <c r="DG21" s="59" cm="1">
        <f t="array" aca="1" ref="DG21" ca="1">IF(ISNUMBER(DG$4),IF(DG$4&lt;TODAY(),DG17,IF(DG$4=TODAY(),_xlfn.XLOOKUP(1,($F$4:$NZ$4&lt;=TODAY())*ISNUMBER($F$17:$NZ$17),$F$17:$NZ$17,"",0,-1),IF(ISNUMBER(DF21),DF21+N(DG20),""))),"")</f>
        <v>4245</v>
      </c>
      <c r="DH21" s="59" cm="1">
        <f t="array" aca="1" ref="DH21" ca="1">IF(ISNUMBER(DH$4),IF(DH$4&lt;TODAY(),DH17,IF(DH$4=TODAY(),_xlfn.XLOOKUP(1,($F$4:$NZ$4&lt;=TODAY())*ISNUMBER($F$17:$NZ$17),$F$17:$NZ$17,"",0,-1),IF(ISNUMBER(DG21),DG21+N(DH20),""))),"")</f>
        <v>4265</v>
      </c>
      <c r="DI21" s="59" cm="1">
        <f t="array" aca="1" ref="DI21" ca="1">IF(ISNUMBER(DI$4),IF(DI$4&lt;TODAY(),DI17,IF(DI$4=TODAY(),_xlfn.XLOOKUP(1,($F$4:$NZ$4&lt;=TODAY())*ISNUMBER($F$17:$NZ$17),$F$17:$NZ$17,"",0,-1),IF(ISNUMBER(DH21),DH21+N(DI20),""))),"")</f>
        <v>4285</v>
      </c>
      <c r="DJ21" s="59" cm="1">
        <f t="array" aca="1" ref="DJ21" ca="1">IF(ISNUMBER(DJ$4),IF(DJ$4&lt;TODAY(),DJ17,IF(DJ$4=TODAY(),_xlfn.XLOOKUP(1,($F$4:$NZ$4&lt;=TODAY())*ISNUMBER($F$17:$NZ$17),$F$17:$NZ$17,"",0,-1),IF(ISNUMBER(DI21),DI21+N(DJ20),""))),"")</f>
        <v>4285</v>
      </c>
      <c r="DK21" s="59" cm="1">
        <f t="array" aca="1" ref="DK21" ca="1">IF(ISNUMBER(DK$4),IF(DK$4&lt;TODAY(),DK17,IF(DK$4=TODAY(),_xlfn.XLOOKUP(1,($F$4:$NZ$4&lt;=TODAY())*ISNUMBER($F$17:$NZ$17),$F$17:$NZ$17,"",0,-1),IF(ISNUMBER(DJ21),DJ21+N(DK20),""))),"")</f>
        <v>4285</v>
      </c>
      <c r="DL21" s="59" cm="1">
        <f t="array" aca="1" ref="DL21" ca="1">IF(ISNUMBER(DL$4),IF(DL$4&lt;TODAY(),DL17,IF(DL$4=TODAY(),_xlfn.XLOOKUP(1,($F$4:$NZ$4&lt;=TODAY())*ISNUMBER($F$17:$NZ$17),$F$17:$NZ$17,"",0,-1),IF(ISNUMBER(DK21),DK21+N(DL20),""))),"")</f>
        <v>4305</v>
      </c>
      <c r="DM21" s="59" cm="1">
        <f t="array" aca="1" ref="DM21" ca="1">IF(ISNUMBER(DM$4),IF(DM$4&lt;TODAY(),DM17,IF(DM$4=TODAY(),_xlfn.XLOOKUP(1,($F$4:$NZ$4&lt;=TODAY())*ISNUMBER($F$17:$NZ$17),$F$17:$NZ$17,"",0,-1),IF(ISNUMBER(DL21),DL21+N(DM20),""))),"")</f>
        <v>4325</v>
      </c>
      <c r="DN21" s="59" cm="1">
        <f t="array" aca="1" ref="DN21" ca="1">IF(ISNUMBER(DN$4),IF(DN$4&lt;TODAY(),DN17,IF(DN$4=TODAY(),_xlfn.XLOOKUP(1,($F$4:$NZ$4&lt;=TODAY())*ISNUMBER($F$17:$NZ$17),$F$17:$NZ$17,"",0,-1),IF(ISNUMBER(DM21),DM21+N(DN20),""))),"")</f>
        <v>4345</v>
      </c>
      <c r="DO21" s="59" cm="1">
        <f t="array" aca="1" ref="DO21" ca="1">IF(ISNUMBER(DO$4),IF(DO$4&lt;TODAY(),DO17,IF(DO$4=TODAY(),_xlfn.XLOOKUP(1,($F$4:$NZ$4&lt;=TODAY())*ISNUMBER($F$17:$NZ$17),$F$17:$NZ$17,"",0,-1),IF(ISNUMBER(DN21),DN21+N(DO20),""))),"")</f>
        <v>4365</v>
      </c>
      <c r="DP21" s="59" cm="1">
        <f t="array" aca="1" ref="DP21" ca="1">IF(ISNUMBER(DP$4),IF(DP$4&lt;TODAY(),DP17,IF(DP$4=TODAY(),_xlfn.XLOOKUP(1,($F$4:$NZ$4&lt;=TODAY())*ISNUMBER($F$17:$NZ$17),$F$17:$NZ$17,"",0,-1),IF(ISNUMBER(DO21),DO21+N(DP20),""))),"")</f>
        <v>4385</v>
      </c>
      <c r="DQ21" s="59" cm="1">
        <f t="array" aca="1" ref="DQ21" ca="1">IF(ISNUMBER(DQ$4),IF(DQ$4&lt;TODAY(),DQ17,IF(DQ$4=TODAY(),_xlfn.XLOOKUP(1,($F$4:$NZ$4&lt;=TODAY())*ISNUMBER($F$17:$NZ$17),$F$17:$NZ$17,"",0,-1),IF(ISNUMBER(DP21),DP21+N(DQ20),""))),"")</f>
        <v>4385</v>
      </c>
      <c r="DR21" s="59" cm="1">
        <f t="array" aca="1" ref="DR21" ca="1">IF(ISNUMBER(DR$4),IF(DR$4&lt;TODAY(),DR17,IF(DR$4=TODAY(),_xlfn.XLOOKUP(1,($F$4:$NZ$4&lt;=TODAY())*ISNUMBER($F$17:$NZ$17),$F$17:$NZ$17,"",0,-1),IF(ISNUMBER(DQ21),DQ21+N(DR20),""))),"")</f>
        <v>4385</v>
      </c>
      <c r="DS21" s="59" cm="1">
        <f t="array" aca="1" ref="DS21" ca="1">IF(ISNUMBER(DS$4),IF(DS$4&lt;TODAY(),DS17,IF(DS$4=TODAY(),_xlfn.XLOOKUP(1,($F$4:$NZ$4&lt;=TODAY())*ISNUMBER($F$17:$NZ$17),$F$17:$NZ$17,"",0,-1),IF(ISNUMBER(DR21),DR21+N(DS20),""))),"")</f>
        <v>4405</v>
      </c>
      <c r="DT21" s="59" cm="1">
        <f t="array" aca="1" ref="DT21" ca="1">IF(ISNUMBER(DT$4),IF(DT$4&lt;TODAY(),DT17,IF(DT$4=TODAY(),_xlfn.XLOOKUP(1,($F$4:$NZ$4&lt;=TODAY())*ISNUMBER($F$17:$NZ$17),$F$17:$NZ$17,"",0,-1),IF(ISNUMBER(DS21),DS21+N(DT20),""))),"")</f>
        <v>4425</v>
      </c>
      <c r="DU21" s="59" cm="1">
        <f t="array" aca="1" ref="DU21" ca="1">IF(ISNUMBER(DU$4),IF(DU$4&lt;TODAY(),DU17,IF(DU$4=TODAY(),_xlfn.XLOOKUP(1,($F$4:$NZ$4&lt;=TODAY())*ISNUMBER($F$17:$NZ$17),$F$17:$NZ$17,"",0,-1),IF(ISNUMBER(DT21),DT21+N(DU20),""))),"")</f>
        <v>4445</v>
      </c>
      <c r="DV21" s="59" cm="1">
        <f t="array" aca="1" ref="DV21" ca="1">IF(ISNUMBER(DV$4),IF(DV$4&lt;TODAY(),DV17,IF(DV$4=TODAY(),_xlfn.XLOOKUP(1,($F$4:$NZ$4&lt;=TODAY())*ISNUMBER($F$17:$NZ$17),$F$17:$NZ$17,"",0,-1),IF(ISNUMBER(DU21),DU21+N(DV20),""))),"")</f>
        <v>4465</v>
      </c>
      <c r="DW21" s="59" cm="1">
        <f t="array" aca="1" ref="DW21" ca="1">IF(ISNUMBER(DW$4),IF(DW$4&lt;TODAY(),DW17,IF(DW$4=TODAY(),_xlfn.XLOOKUP(1,($F$4:$NZ$4&lt;=TODAY())*ISNUMBER($F$17:$NZ$17),$F$17:$NZ$17,"",0,-1),IF(ISNUMBER(DV21),DV21+N(DW20),""))),"")</f>
        <v>4485</v>
      </c>
      <c r="DX21" s="59" cm="1">
        <f t="array" aca="1" ref="DX21" ca="1">IF(ISNUMBER(DX$4),IF(DX$4&lt;TODAY(),DX17,IF(DX$4=TODAY(),_xlfn.XLOOKUP(1,($F$4:$NZ$4&lt;=TODAY())*ISNUMBER($F$17:$NZ$17),$F$17:$NZ$17,"",0,-1),IF(ISNUMBER(DW21),DW21+N(DX20),""))),"")</f>
        <v>4485</v>
      </c>
      <c r="DY21" s="59" cm="1">
        <f t="array" aca="1" ref="DY21" ca="1">IF(ISNUMBER(DY$4),IF(DY$4&lt;TODAY(),DY17,IF(DY$4=TODAY(),_xlfn.XLOOKUP(1,($F$4:$NZ$4&lt;=TODAY())*ISNUMBER($F$17:$NZ$17),$F$17:$NZ$17,"",0,-1),IF(ISNUMBER(DX21),DX21+N(DY20),""))),"")</f>
        <v>4485</v>
      </c>
      <c r="DZ21" s="59" cm="1">
        <f t="array" aca="1" ref="DZ21" ca="1">IF(ISNUMBER(DZ$4),IF(DZ$4&lt;TODAY(),DZ17,IF(DZ$4=TODAY(),_xlfn.XLOOKUP(1,($F$4:$NZ$4&lt;=TODAY())*ISNUMBER($F$17:$NZ$17),$F$17:$NZ$17,"",0,-1),IF(ISNUMBER(DY21),DY21+N(DZ20),""))),"")</f>
        <v>4505</v>
      </c>
      <c r="EA21" s="59" cm="1">
        <f t="array" aca="1" ref="EA21" ca="1">IF(ISNUMBER(EA$4),IF(EA$4&lt;TODAY(),EA17,IF(EA$4=TODAY(),_xlfn.XLOOKUP(1,($F$4:$NZ$4&lt;=TODAY())*ISNUMBER($F$17:$NZ$17),$F$17:$NZ$17,"",0,-1),IF(ISNUMBER(DZ21),DZ21+N(EA20),""))),"")</f>
        <v>4525</v>
      </c>
      <c r="EB21" s="59" cm="1">
        <f t="array" aca="1" ref="EB21" ca="1">IF(ISNUMBER(EB$4),IF(EB$4&lt;TODAY(),EB17,IF(EB$4=TODAY(),_xlfn.XLOOKUP(1,($F$4:$NZ$4&lt;=TODAY())*ISNUMBER($F$17:$NZ$17),$F$17:$NZ$17,"",0,-1),IF(ISNUMBER(EA21),EA21+N(EB20),""))),"")</f>
        <v>4545</v>
      </c>
      <c r="EC21" s="59" cm="1">
        <f t="array" aca="1" ref="EC21" ca="1">IF(ISNUMBER(EC$4),IF(EC$4&lt;TODAY(),EC17,IF(EC$4=TODAY(),_xlfn.XLOOKUP(1,($F$4:$NZ$4&lt;=TODAY())*ISNUMBER($F$17:$NZ$17),$F$17:$NZ$17,"",0,-1),IF(ISNUMBER(EB21),EB21+N(EC20),""))),"")</f>
        <v>4565</v>
      </c>
      <c r="ED21" s="59" cm="1">
        <f t="array" aca="1" ref="ED21" ca="1">IF(ISNUMBER(ED$4),IF(ED$4&lt;TODAY(),ED17,IF(ED$4=TODAY(),_xlfn.XLOOKUP(1,($F$4:$NZ$4&lt;=TODAY())*ISNUMBER($F$17:$NZ$17),$F$17:$NZ$17,"",0,-1),IF(ISNUMBER(EC21),EC21+N(ED20),""))),"")</f>
        <v>4585</v>
      </c>
      <c r="EE21" s="59" cm="1">
        <f t="array" aca="1" ref="EE21" ca="1">IF(ISNUMBER(EE$4),IF(EE$4&lt;TODAY(),EE17,IF(EE$4=TODAY(),_xlfn.XLOOKUP(1,($F$4:$NZ$4&lt;=TODAY())*ISNUMBER($F$17:$NZ$17),$F$17:$NZ$17,"",0,-1),IF(ISNUMBER(ED21),ED21+N(EE20),""))),"")</f>
        <v>4585</v>
      </c>
      <c r="EF21" s="59" cm="1">
        <f t="array" aca="1" ref="EF21" ca="1">IF(ISNUMBER(EF$4),IF(EF$4&lt;TODAY(),EF17,IF(EF$4=TODAY(),_xlfn.XLOOKUP(1,($F$4:$NZ$4&lt;=TODAY())*ISNUMBER($F$17:$NZ$17),$F$17:$NZ$17,"",0,-1),IF(ISNUMBER(EE21),EE21+N(EF20),""))),"")</f>
        <v>4585</v>
      </c>
      <c r="EG21" s="59" cm="1">
        <f t="array" aca="1" ref="EG21" ca="1">IF(ISNUMBER(EG$4),IF(EG$4&lt;TODAY(),EG17,IF(EG$4=TODAY(),_xlfn.XLOOKUP(1,($F$4:$NZ$4&lt;=TODAY())*ISNUMBER($F$17:$NZ$17),$F$17:$NZ$17,"",0,-1),IF(ISNUMBER(EF21),EF21+N(EG20),""))),"")</f>
        <v>4605</v>
      </c>
      <c r="EH21" s="59" cm="1">
        <f t="array" aca="1" ref="EH21" ca="1">IF(ISNUMBER(EH$4),IF(EH$4&lt;TODAY(),EH17,IF(EH$4=TODAY(),_xlfn.XLOOKUP(1,($F$4:$NZ$4&lt;=TODAY())*ISNUMBER($F$17:$NZ$17),$F$17:$NZ$17,"",0,-1),IF(ISNUMBER(EG21),EG21+N(EH20),""))),"")</f>
        <v>4625</v>
      </c>
      <c r="EI21" s="59" cm="1">
        <f t="array" aca="1" ref="EI21" ca="1">IF(ISNUMBER(EI$4),IF(EI$4&lt;TODAY(),EI17,IF(EI$4=TODAY(),_xlfn.XLOOKUP(1,($F$4:$NZ$4&lt;=TODAY())*ISNUMBER($F$17:$NZ$17),$F$17:$NZ$17,"",0,-1),IF(ISNUMBER(EH21),EH21+N(EI20),""))),"")</f>
        <v>4625</v>
      </c>
      <c r="EJ21" s="59" cm="1">
        <f t="array" aca="1" ref="EJ21" ca="1">IF(ISNUMBER(EJ$4),IF(EJ$4&lt;TODAY(),EJ17,IF(EJ$4=TODAY(),_xlfn.XLOOKUP(1,($F$4:$NZ$4&lt;=TODAY())*ISNUMBER($F$17:$NZ$17),$F$17:$NZ$17,"",0,-1),IF(ISNUMBER(EI21),EI21+N(EJ20),""))),"")</f>
        <v>4645</v>
      </c>
      <c r="EK21" s="59" cm="1">
        <f t="array" aca="1" ref="EK21" ca="1">IF(ISNUMBER(EK$4),IF(EK$4&lt;TODAY(),EK17,IF(EK$4=TODAY(),_xlfn.XLOOKUP(1,($F$4:$NZ$4&lt;=TODAY())*ISNUMBER($F$17:$NZ$17),$F$17:$NZ$17,"",0,-1),IF(ISNUMBER(EJ21),EJ21+N(EK20),""))),"")</f>
        <v>4665</v>
      </c>
      <c r="EL21" s="59" cm="1">
        <f t="array" aca="1" ref="EL21" ca="1">IF(ISNUMBER(EL$4),IF(EL$4&lt;TODAY(),EL17,IF(EL$4=TODAY(),_xlfn.XLOOKUP(1,($F$4:$NZ$4&lt;=TODAY())*ISNUMBER($F$17:$NZ$17),$F$17:$NZ$17,"",0,-1),IF(ISNUMBER(EK21),EK21+N(EL20),""))),"")</f>
        <v>4665</v>
      </c>
      <c r="EM21" s="59" cm="1">
        <f t="array" aca="1" ref="EM21" ca="1">IF(ISNUMBER(EM$4),IF(EM$4&lt;TODAY(),EM17,IF(EM$4=TODAY(),_xlfn.XLOOKUP(1,($F$4:$NZ$4&lt;=TODAY())*ISNUMBER($F$17:$NZ$17),$F$17:$NZ$17,"",0,-1),IF(ISNUMBER(EL21),EL21+N(EM20),""))),"")</f>
        <v>4665</v>
      </c>
      <c r="EN21" s="59" cm="1">
        <f t="array" aca="1" ref="EN21" ca="1">IF(ISNUMBER(EN$4),IF(EN$4&lt;TODAY(),EN17,IF(EN$4=TODAY(),_xlfn.XLOOKUP(1,($F$4:$NZ$4&lt;=TODAY())*ISNUMBER($F$17:$NZ$17),$F$17:$NZ$17,"",0,-1),IF(ISNUMBER(EM21),EM21+N(EN20),""))),"")</f>
        <v>4685</v>
      </c>
      <c r="EO21" s="59" cm="1">
        <f t="array" aca="1" ref="EO21" ca="1">IF(ISNUMBER(EO$4),IF(EO$4&lt;TODAY(),EO17,IF(EO$4=TODAY(),_xlfn.XLOOKUP(1,($F$4:$NZ$4&lt;=TODAY())*ISNUMBER($F$17:$NZ$17),$F$17:$NZ$17,"",0,-1),IF(ISNUMBER(EN21),EN21+N(EO20),""))),"")</f>
        <v>4705</v>
      </c>
      <c r="EP21" s="59" cm="1">
        <f t="array" aca="1" ref="EP21" ca="1">IF(ISNUMBER(EP$4),IF(EP$4&lt;TODAY(),EP17,IF(EP$4=TODAY(),_xlfn.XLOOKUP(1,($F$4:$NZ$4&lt;=TODAY())*ISNUMBER($F$17:$NZ$17),$F$17:$NZ$17,"",0,-1),IF(ISNUMBER(EO21),EO21+N(EP20),""))),"")</f>
        <v>4725</v>
      </c>
      <c r="EQ21" s="59" cm="1">
        <f t="array" aca="1" ref="EQ21" ca="1">IF(ISNUMBER(EQ$4),IF(EQ$4&lt;TODAY(),EQ17,IF(EQ$4=TODAY(),_xlfn.XLOOKUP(1,($F$4:$NZ$4&lt;=TODAY())*ISNUMBER($F$17:$NZ$17),$F$17:$NZ$17,"",0,-1),IF(ISNUMBER(EP21),EP21+N(EQ20),""))),"")</f>
        <v>4745</v>
      </c>
      <c r="ER21" s="59" cm="1">
        <f t="array" aca="1" ref="ER21" ca="1">IF(ISNUMBER(ER$4),IF(ER$4&lt;TODAY(),ER17,IF(ER$4=TODAY(),_xlfn.XLOOKUP(1,($F$4:$NZ$4&lt;=TODAY())*ISNUMBER($F$17:$NZ$17),$F$17:$NZ$17,"",0,-1),IF(ISNUMBER(EQ21),EQ21+N(ER20),""))),"")</f>
        <v>4765</v>
      </c>
      <c r="ES21" s="59" cm="1">
        <f t="array" aca="1" ref="ES21" ca="1">IF(ISNUMBER(ES$4),IF(ES$4&lt;TODAY(),ES17,IF(ES$4=TODAY(),_xlfn.XLOOKUP(1,($F$4:$NZ$4&lt;=TODAY())*ISNUMBER($F$17:$NZ$17),$F$17:$NZ$17,"",0,-1),IF(ISNUMBER(ER21),ER21+N(ES20),""))),"")</f>
        <v>4765</v>
      </c>
      <c r="ET21" s="59" cm="1">
        <f t="array" aca="1" ref="ET21" ca="1">IF(ISNUMBER(ET$4),IF(ET$4&lt;TODAY(),ET17,IF(ET$4=TODAY(),_xlfn.XLOOKUP(1,($F$4:$NZ$4&lt;=TODAY())*ISNUMBER($F$17:$NZ$17),$F$17:$NZ$17,"",0,-1),IF(ISNUMBER(ES21),ES21+N(ET20),""))),"")</f>
        <v>4765</v>
      </c>
      <c r="EU21" s="59" cm="1">
        <f t="array" aca="1" ref="EU21" ca="1">IF(ISNUMBER(EU$4),IF(EU$4&lt;TODAY(),EU17,IF(EU$4=TODAY(),_xlfn.XLOOKUP(1,($F$4:$NZ$4&lt;=TODAY())*ISNUMBER($F$17:$NZ$17),$F$17:$NZ$17,"",0,-1),IF(ISNUMBER(ET21),ET21+N(EU20),""))),"")</f>
        <v>4765</v>
      </c>
      <c r="EV21" s="59" cm="1">
        <f t="array" aca="1" ref="EV21" ca="1">IF(ISNUMBER(EV$4),IF(EV$4&lt;TODAY(),EV17,IF(EV$4=TODAY(),_xlfn.XLOOKUP(1,($F$4:$NZ$4&lt;=TODAY())*ISNUMBER($F$17:$NZ$17),$F$17:$NZ$17,"",0,-1),IF(ISNUMBER(EU21),EU21+N(EV20),""))),"")</f>
        <v>4785</v>
      </c>
      <c r="EW21" s="59" cm="1">
        <f t="array" aca="1" ref="EW21" ca="1">IF(ISNUMBER(EW$4),IF(EW$4&lt;TODAY(),EW17,IF(EW$4=TODAY(),_xlfn.XLOOKUP(1,($F$4:$NZ$4&lt;=TODAY())*ISNUMBER($F$17:$NZ$17),$F$17:$NZ$17,"",0,-1),IF(ISNUMBER(EV21),EV21+N(EW20),""))),"")</f>
        <v>4805</v>
      </c>
      <c r="EX21" s="59" cm="1">
        <f t="array" aca="1" ref="EX21" ca="1">IF(ISNUMBER(EX$4),IF(EX$4&lt;TODAY(),EX17,IF(EX$4=TODAY(),_xlfn.XLOOKUP(1,($F$4:$NZ$4&lt;=TODAY())*ISNUMBER($F$17:$NZ$17),$F$17:$NZ$17,"",0,-1),IF(ISNUMBER(EW21),EW21+N(EX20),""))),"")</f>
        <v>4825</v>
      </c>
      <c r="EY21" s="59" cm="1">
        <f t="array" aca="1" ref="EY21" ca="1">IF(ISNUMBER(EY$4),IF(EY$4&lt;TODAY(),EY17,IF(EY$4=TODAY(),_xlfn.XLOOKUP(1,($F$4:$NZ$4&lt;=TODAY())*ISNUMBER($F$17:$NZ$17),$F$17:$NZ$17,"",0,-1),IF(ISNUMBER(EX21),EX21+N(EY20),""))),"")</f>
        <v>4845</v>
      </c>
      <c r="EZ21" s="59" cm="1">
        <f t="array" aca="1" ref="EZ21" ca="1">IF(ISNUMBER(EZ$4),IF(EZ$4&lt;TODAY(),EZ17,IF(EZ$4=TODAY(),_xlfn.XLOOKUP(1,($F$4:$NZ$4&lt;=TODAY())*ISNUMBER($F$17:$NZ$17),$F$17:$NZ$17,"",0,-1),IF(ISNUMBER(EY21),EY21+N(EZ20),""))),"")</f>
        <v>4845</v>
      </c>
      <c r="FA21" s="59" cm="1">
        <f t="array" aca="1" ref="FA21" ca="1">IF(ISNUMBER(FA$4),IF(FA$4&lt;TODAY(),FA17,IF(FA$4=TODAY(),_xlfn.XLOOKUP(1,($F$4:$NZ$4&lt;=TODAY())*ISNUMBER($F$17:$NZ$17),$F$17:$NZ$17,"",0,-1),IF(ISNUMBER(EZ21),EZ21+N(FA20),""))),"")</f>
        <v>4845</v>
      </c>
      <c r="FB21" s="59" cm="1">
        <f t="array" aca="1" ref="FB21" ca="1">IF(ISNUMBER(FB$4),IF(FB$4&lt;TODAY(),FB17,IF(FB$4=TODAY(),_xlfn.XLOOKUP(1,($F$4:$NZ$4&lt;=TODAY())*ISNUMBER($F$17:$NZ$17),$F$17:$NZ$17,"",0,-1),IF(ISNUMBER(FA21),FA21+N(FB20),""))),"")</f>
        <v>4865</v>
      </c>
      <c r="FC21" s="59" cm="1">
        <f t="array" aca="1" ref="FC21" ca="1">IF(ISNUMBER(FC$4),IF(FC$4&lt;TODAY(),FC17,IF(FC$4=TODAY(),_xlfn.XLOOKUP(1,($F$4:$NZ$4&lt;=TODAY())*ISNUMBER($F$17:$NZ$17),$F$17:$NZ$17,"",0,-1),IF(ISNUMBER(FB21),FB21+N(FC20),""))),"")</f>
        <v>4885</v>
      </c>
      <c r="FD21" s="59" cm="1">
        <f t="array" aca="1" ref="FD21" ca="1">IF(ISNUMBER(FD$4),IF(FD$4&lt;TODAY(),FD17,IF(FD$4=TODAY(),_xlfn.XLOOKUP(1,($F$4:$NZ$4&lt;=TODAY())*ISNUMBER($F$17:$NZ$17),$F$17:$NZ$17,"",0,-1),IF(ISNUMBER(FC21),FC21+N(FD20),""))),"")</f>
        <v>4905</v>
      </c>
      <c r="FE21" s="59" cm="1">
        <f t="array" aca="1" ref="FE21" ca="1">IF(ISNUMBER(FE$4),IF(FE$4&lt;TODAY(),FE17,IF(FE$4=TODAY(),_xlfn.XLOOKUP(1,($F$4:$NZ$4&lt;=TODAY())*ISNUMBER($F$17:$NZ$17),$F$17:$NZ$17,"",0,-1),IF(ISNUMBER(FD21),FD21+N(FE20),""))),"")</f>
        <v>4925</v>
      </c>
      <c r="FF21" s="59" cm="1">
        <f t="array" aca="1" ref="FF21" ca="1">IF(ISNUMBER(FF$4),IF(FF$4&lt;TODAY(),FF17,IF(FF$4=TODAY(),_xlfn.XLOOKUP(1,($F$4:$NZ$4&lt;=TODAY())*ISNUMBER($F$17:$NZ$17),$F$17:$NZ$17,"",0,-1),IF(ISNUMBER(FE21),FE21+N(FF20),""))),"")</f>
        <v>4945</v>
      </c>
      <c r="FG21" s="59" cm="1">
        <f t="array" aca="1" ref="FG21" ca="1">IF(ISNUMBER(FG$4),IF(FG$4&lt;TODAY(),FG17,IF(FG$4=TODAY(),_xlfn.XLOOKUP(1,($F$4:$NZ$4&lt;=TODAY())*ISNUMBER($F$17:$NZ$17),$F$17:$NZ$17,"",0,-1),IF(ISNUMBER(FF21),FF21+N(FG20),""))),"")</f>
        <v>4945</v>
      </c>
      <c r="FH21" s="59" cm="1">
        <f t="array" aca="1" ref="FH21" ca="1">IF(ISNUMBER(FH$4),IF(FH$4&lt;TODAY(),FH17,IF(FH$4=TODAY(),_xlfn.XLOOKUP(1,($F$4:$NZ$4&lt;=TODAY())*ISNUMBER($F$17:$NZ$17),$F$17:$NZ$17,"",0,-1),IF(ISNUMBER(FG21),FG21+N(FH20),""))),"")</f>
        <v>4945</v>
      </c>
      <c r="FI21" s="59" cm="1">
        <f t="array" aca="1" ref="FI21" ca="1">IF(ISNUMBER(FI$4),IF(FI$4&lt;TODAY(),FI17,IF(FI$4=TODAY(),_xlfn.XLOOKUP(1,($F$4:$NZ$4&lt;=TODAY())*ISNUMBER($F$17:$NZ$17),$F$17:$NZ$17,"",0,-1),IF(ISNUMBER(FH21),FH21+N(FI20),""))),"")</f>
        <v>4965</v>
      </c>
      <c r="FJ21" s="59" cm="1">
        <f t="array" aca="1" ref="FJ21" ca="1">IF(ISNUMBER(FJ$4),IF(FJ$4&lt;TODAY(),FJ17,IF(FJ$4=TODAY(),_xlfn.XLOOKUP(1,($F$4:$NZ$4&lt;=TODAY())*ISNUMBER($F$17:$NZ$17),$F$17:$NZ$17,"",0,-1),IF(ISNUMBER(FI21),FI21+N(FJ20),""))),"")</f>
        <v>4985</v>
      </c>
      <c r="FK21" s="59" cm="1">
        <f t="array" aca="1" ref="FK21" ca="1">IF(ISNUMBER(FK$4),IF(FK$4&lt;TODAY(),FK17,IF(FK$4=TODAY(),_xlfn.XLOOKUP(1,($F$4:$NZ$4&lt;=TODAY())*ISNUMBER($F$17:$NZ$17),$F$17:$NZ$17,"",0,-1),IF(ISNUMBER(FJ21),FJ21+N(FK20),""))),"")</f>
        <v>5005</v>
      </c>
      <c r="FL21" s="59" cm="1">
        <f t="array" aca="1" ref="FL21" ca="1">IF(ISNUMBER(FL$4),IF(FL$4&lt;TODAY(),FL17,IF(FL$4=TODAY(),_xlfn.XLOOKUP(1,($F$4:$NZ$4&lt;=TODAY())*ISNUMBER($F$17:$NZ$17),$F$17:$NZ$17,"",0,-1),IF(ISNUMBER(FK21),FK21+N(FL20),""))),"")</f>
        <v>5025</v>
      </c>
      <c r="FM21" s="59" cm="1">
        <f t="array" aca="1" ref="FM21" ca="1">IF(ISNUMBER(FM$4),IF(FM$4&lt;TODAY(),FM17,IF(FM$4=TODAY(),_xlfn.XLOOKUP(1,($F$4:$NZ$4&lt;=TODAY())*ISNUMBER($F$17:$NZ$17),$F$17:$NZ$17,"",0,-1),IF(ISNUMBER(FL21),FL21+N(FM20),""))),"")</f>
        <v>5045</v>
      </c>
      <c r="FN21" s="59" cm="1">
        <f t="array" aca="1" ref="FN21" ca="1">IF(ISNUMBER(FN$4),IF(FN$4&lt;TODAY(),FN17,IF(FN$4=TODAY(),_xlfn.XLOOKUP(1,($F$4:$NZ$4&lt;=TODAY())*ISNUMBER($F$17:$NZ$17),$F$17:$NZ$17,"",0,-1),IF(ISNUMBER(FM21),FM21+N(FN20),""))),"")</f>
        <v>5045</v>
      </c>
      <c r="FO21" s="59" cm="1">
        <f t="array" aca="1" ref="FO21" ca="1">IF(ISNUMBER(FO$4),IF(FO$4&lt;TODAY(),FO17,IF(FO$4=TODAY(),_xlfn.XLOOKUP(1,($F$4:$NZ$4&lt;=TODAY())*ISNUMBER($F$17:$NZ$17),$F$17:$NZ$17,"",0,-1),IF(ISNUMBER(FN21),FN21+N(FO20),""))),"")</f>
        <v>5045</v>
      </c>
      <c r="FP21" s="59" cm="1">
        <f t="array" aca="1" ref="FP21" ca="1">IF(ISNUMBER(FP$4),IF(FP$4&lt;TODAY(),FP17,IF(FP$4=TODAY(),_xlfn.XLOOKUP(1,($F$4:$NZ$4&lt;=TODAY())*ISNUMBER($F$17:$NZ$17),$F$17:$NZ$17,"",0,-1),IF(ISNUMBER(FO21),FO21+N(FP20),""))),"")</f>
        <v>5065</v>
      </c>
      <c r="FQ21" s="59" cm="1">
        <f t="array" aca="1" ref="FQ21" ca="1">IF(ISNUMBER(FQ$4),IF(FQ$4&lt;TODAY(),FQ17,IF(FQ$4=TODAY(),_xlfn.XLOOKUP(1,($F$4:$NZ$4&lt;=TODAY())*ISNUMBER($F$17:$NZ$17),$F$17:$NZ$17,"",0,-1),IF(ISNUMBER(FP21),FP21+N(FQ20),""))),"")</f>
        <v>5085</v>
      </c>
      <c r="FR21" s="59" cm="1">
        <f t="array" aca="1" ref="FR21" ca="1">IF(ISNUMBER(FR$4),IF(FR$4&lt;TODAY(),FR17,IF(FR$4=TODAY(),_xlfn.XLOOKUP(1,($F$4:$NZ$4&lt;=TODAY())*ISNUMBER($F$17:$NZ$17),$F$17:$NZ$17,"",0,-1),IF(ISNUMBER(FQ21),FQ21+N(FR20),""))),"")</f>
        <v>5105</v>
      </c>
      <c r="FS21" s="59" cm="1">
        <f t="array" aca="1" ref="FS21" ca="1">IF(ISNUMBER(FS$4),IF(FS$4&lt;TODAY(),FS17,IF(FS$4=TODAY(),_xlfn.XLOOKUP(1,($F$4:$NZ$4&lt;=TODAY())*ISNUMBER($F$17:$NZ$17),$F$17:$NZ$17,"",0,-1),IF(ISNUMBER(FR21),FR21+N(FS20),""))),"")</f>
        <v>5125</v>
      </c>
      <c r="FT21" s="59" cm="1">
        <f t="array" aca="1" ref="FT21" ca="1">IF(ISNUMBER(FT$4),IF(FT$4&lt;TODAY(),FT17,IF(FT$4=TODAY(),_xlfn.XLOOKUP(1,($F$4:$NZ$4&lt;=TODAY())*ISNUMBER($F$17:$NZ$17),$F$17:$NZ$17,"",0,-1),IF(ISNUMBER(FS21),FS21+N(FT20),""))),"")</f>
        <v>5125</v>
      </c>
      <c r="FU21" s="59" cm="1">
        <f t="array" aca="1" ref="FU21" ca="1">IF(ISNUMBER(FU$4),IF(FU$4&lt;TODAY(),FU17,IF(FU$4=TODAY(),_xlfn.XLOOKUP(1,($F$4:$NZ$4&lt;=TODAY())*ISNUMBER($F$17:$NZ$17),$F$17:$NZ$17,"",0,-1),IF(ISNUMBER(FT21),FT21+N(FU20),""))),"")</f>
        <v>5125</v>
      </c>
      <c r="FV21" s="59" cm="1">
        <f t="array" aca="1" ref="FV21" ca="1">IF(ISNUMBER(FV$4),IF(FV$4&lt;TODAY(),FV17,IF(FV$4=TODAY(),_xlfn.XLOOKUP(1,($F$4:$NZ$4&lt;=TODAY())*ISNUMBER($F$17:$NZ$17),$F$17:$NZ$17,"",0,-1),IF(ISNUMBER(FU21),FU21+N(FV20),""))),"")</f>
        <v>5125</v>
      </c>
      <c r="FW21" s="59" cm="1">
        <f t="array" aca="1" ref="FW21" ca="1">IF(ISNUMBER(FW$4),IF(FW$4&lt;TODAY(),FW17,IF(FW$4=TODAY(),_xlfn.XLOOKUP(1,($F$4:$NZ$4&lt;=TODAY())*ISNUMBER($F$17:$NZ$17),$F$17:$NZ$17,"",0,-1),IF(ISNUMBER(FV21),FV21+N(FW20),""))),"")</f>
        <v>5145</v>
      </c>
      <c r="FX21" s="59" cm="1">
        <f t="array" aca="1" ref="FX21" ca="1">IF(ISNUMBER(FX$4),IF(FX$4&lt;TODAY(),FX17,IF(FX$4=TODAY(),_xlfn.XLOOKUP(1,($F$4:$NZ$4&lt;=TODAY())*ISNUMBER($F$17:$NZ$17),$F$17:$NZ$17,"",0,-1),IF(ISNUMBER(FW21),FW21+N(FX20),""))),"")</f>
        <v>5165</v>
      </c>
      <c r="FY21" s="59" cm="1">
        <f t="array" aca="1" ref="FY21" ca="1">IF(ISNUMBER(FY$4),IF(FY$4&lt;TODAY(),FY17,IF(FY$4=TODAY(),_xlfn.XLOOKUP(1,($F$4:$NZ$4&lt;=TODAY())*ISNUMBER($F$17:$NZ$17),$F$17:$NZ$17,"",0,-1),IF(ISNUMBER(FX21),FX21+N(FY20),""))),"")</f>
        <v>5185</v>
      </c>
      <c r="FZ21" s="59" cm="1">
        <f t="array" aca="1" ref="FZ21" ca="1">IF(ISNUMBER(FZ$4),IF(FZ$4&lt;TODAY(),FZ17,IF(FZ$4=TODAY(),_xlfn.XLOOKUP(1,($F$4:$NZ$4&lt;=TODAY())*ISNUMBER($F$17:$NZ$17),$F$17:$NZ$17,"",0,-1),IF(ISNUMBER(FY21),FY21+N(FZ20),""))),"")</f>
        <v>5205</v>
      </c>
      <c r="GA21" s="59" cm="1">
        <f t="array" aca="1" ref="GA21" ca="1">IF(ISNUMBER(GA$4),IF(GA$4&lt;TODAY(),GA17,IF(GA$4=TODAY(),_xlfn.XLOOKUP(1,($F$4:$NZ$4&lt;=TODAY())*ISNUMBER($F$17:$NZ$17),$F$17:$NZ$17,"",0,-1),IF(ISNUMBER(FZ21),FZ21+N(GA20),""))),"")</f>
        <v>5225</v>
      </c>
      <c r="GB21" s="59" cm="1">
        <f t="array" aca="1" ref="GB21" ca="1">IF(ISNUMBER(GB$4),IF(GB$4&lt;TODAY(),GB17,IF(GB$4=TODAY(),_xlfn.XLOOKUP(1,($F$4:$NZ$4&lt;=TODAY())*ISNUMBER($F$17:$NZ$17),$F$17:$NZ$17,"",0,-1),IF(ISNUMBER(GA21),GA21+N(GB20),""))),"")</f>
        <v>5225</v>
      </c>
      <c r="GC21" s="59" cm="1">
        <f t="array" aca="1" ref="GC21" ca="1">IF(ISNUMBER(GC$4),IF(GC$4&lt;TODAY(),GC17,IF(GC$4=TODAY(),_xlfn.XLOOKUP(1,($F$4:$NZ$4&lt;=TODAY())*ISNUMBER($F$17:$NZ$17),$F$17:$NZ$17,"",0,-1),IF(ISNUMBER(GB21),GB21+N(GC20),""))),"")</f>
        <v>5225</v>
      </c>
      <c r="GD21" s="59" cm="1">
        <f t="array" aca="1" ref="GD21" ca="1">IF(ISNUMBER(GD$4),IF(GD$4&lt;TODAY(),GD17,IF(GD$4=TODAY(),_xlfn.XLOOKUP(1,($F$4:$NZ$4&lt;=TODAY())*ISNUMBER($F$17:$NZ$17),$F$17:$NZ$17,"",0,-1),IF(ISNUMBER(GC21),GC21+N(GD20),""))),"")</f>
        <v>5245</v>
      </c>
      <c r="GE21" s="59" cm="1">
        <f t="array" aca="1" ref="GE21" ca="1">IF(ISNUMBER(GE$4),IF(GE$4&lt;TODAY(),GE17,IF(GE$4=TODAY(),_xlfn.XLOOKUP(1,($F$4:$NZ$4&lt;=TODAY())*ISNUMBER($F$17:$NZ$17),$F$17:$NZ$17,"",0,-1),IF(ISNUMBER(GD21),GD21+N(GE20),""))),"")</f>
        <v>5265</v>
      </c>
      <c r="GF21" s="59" t="str" cm="1">
        <f t="array" aca="1" ref="GF21" ca="1">IF(ISNUMBER(GF$4),IF(GF$4&lt;TODAY(),GF17,IF(GF$4=TODAY(),_xlfn.XLOOKUP(1,($F$4:$NZ$4&lt;=TODAY())*ISNUMBER($F$17:$NZ$17),$F$17:$NZ$17,"",0,-1),IF(ISNUMBER(GE21),GE21+N(GF20),""))),"")</f>
        <v/>
      </c>
      <c r="GG21" s="59" t="str" cm="1">
        <f t="array" aca="1" ref="GG21" ca="1">IF(ISNUMBER(GG$4),IF(GG$4&lt;TODAY(),GG17,IF(GG$4=TODAY(),_xlfn.XLOOKUP(1,($F$4:$NZ$4&lt;=TODAY())*ISNUMBER($F$17:$NZ$17),$F$17:$NZ$17,"",0,-1),IF(ISNUMBER(GF21),GF21+N(GG20),""))),"")</f>
        <v/>
      </c>
      <c r="GH21" s="59" t="str" cm="1">
        <f t="array" aca="1" ref="GH21" ca="1">IF(ISNUMBER(GH$4),IF(GH$4&lt;TODAY(),GH17,IF(GH$4=TODAY(),_xlfn.XLOOKUP(1,($F$4:$NZ$4&lt;=TODAY())*ISNUMBER($F$17:$NZ$17),$F$17:$NZ$17,"",0,-1),IF(ISNUMBER(GG21),GG21+N(GH20),""))),"")</f>
        <v/>
      </c>
      <c r="GI21" s="59" t="str" cm="1">
        <f t="array" aca="1" ref="GI21" ca="1">IF(ISNUMBER(GI$4),IF(GI$4&lt;TODAY(),GI17,IF(GI$4=TODAY(),_xlfn.XLOOKUP(1,($F$4:$NZ$4&lt;=TODAY())*ISNUMBER($F$17:$NZ$17),$F$17:$NZ$17,"",0,-1),IF(ISNUMBER(GH21),GH21+N(GI20),""))),"")</f>
        <v/>
      </c>
      <c r="GJ21" s="59" t="str" cm="1">
        <f t="array" aca="1" ref="GJ21" ca="1">IF(ISNUMBER(GJ$4),IF(GJ$4&lt;TODAY(),GJ17,IF(GJ$4=TODAY(),_xlfn.XLOOKUP(1,($F$4:$NZ$4&lt;=TODAY())*ISNUMBER($F$17:$NZ$17),$F$17:$NZ$17,"",0,-1),IF(ISNUMBER(GI21),GI21+N(GJ20),""))),"")</f>
        <v/>
      </c>
      <c r="GK21" s="59" t="str" cm="1">
        <f t="array" aca="1" ref="GK21" ca="1">IF(ISNUMBER(GK$4),IF(GK$4&lt;TODAY(),GK17,IF(GK$4=TODAY(),_xlfn.XLOOKUP(1,($F$4:$NZ$4&lt;=TODAY())*ISNUMBER($F$17:$NZ$17),$F$17:$NZ$17,"",0,-1),IF(ISNUMBER(GJ21),GJ21+N(GK20),""))),"")</f>
        <v/>
      </c>
      <c r="GL21" s="59" t="str" cm="1">
        <f t="array" aca="1" ref="GL21" ca="1">IF(ISNUMBER(GL$4),IF(GL$4&lt;TODAY(),GL17,IF(GL$4=TODAY(),_xlfn.XLOOKUP(1,($F$4:$NZ$4&lt;=TODAY())*ISNUMBER($F$17:$NZ$17),$F$17:$NZ$17,"",0,-1),IF(ISNUMBER(GK21),GK21+N(GL20),""))),"")</f>
        <v/>
      </c>
      <c r="GM21" s="59" t="str" cm="1">
        <f t="array" aca="1" ref="GM21" ca="1">IF(ISNUMBER(GM$4),IF(GM$4&lt;TODAY(),GM17,IF(GM$4=TODAY(),_xlfn.XLOOKUP(1,($F$4:$NZ$4&lt;=TODAY())*ISNUMBER($F$17:$NZ$17),$F$17:$NZ$17,"",0,-1),IF(ISNUMBER(GL21),GL21+N(GM20),""))),"")</f>
        <v/>
      </c>
      <c r="GN21" s="59" t="str" cm="1">
        <f t="array" aca="1" ref="GN21" ca="1">IF(ISNUMBER(GN$4),IF(GN$4&lt;TODAY(),GN17,IF(GN$4=TODAY(),_xlfn.XLOOKUP(1,($F$4:$NZ$4&lt;=TODAY())*ISNUMBER($F$17:$NZ$17),$F$17:$NZ$17,"",0,-1),IF(ISNUMBER(GM21),GM21+N(GN20),""))),"")</f>
        <v/>
      </c>
      <c r="GO21" s="59" t="str" cm="1">
        <f t="array" aca="1" ref="GO21" ca="1">IF(ISNUMBER(GO$4),IF(GO$4&lt;TODAY(),GO17,IF(GO$4=TODAY(),_xlfn.XLOOKUP(1,($F$4:$NZ$4&lt;=TODAY())*ISNUMBER($F$17:$NZ$17),$F$17:$NZ$17,"",0,-1),IF(ISNUMBER(GN21),GN21+N(GO20),""))),"")</f>
        <v/>
      </c>
      <c r="GP21" s="59" t="str" cm="1">
        <f t="array" aca="1" ref="GP21" ca="1">IF(ISNUMBER(GP$4),IF(GP$4&lt;TODAY(),GP17,IF(GP$4=TODAY(),_xlfn.XLOOKUP(1,($F$4:$NZ$4&lt;=TODAY())*ISNUMBER($F$17:$NZ$17),$F$17:$NZ$17,"",0,-1),IF(ISNUMBER(GO21),GO21+N(GP20),""))),"")</f>
        <v/>
      </c>
      <c r="GQ21" s="59" t="str" cm="1">
        <f t="array" aca="1" ref="GQ21" ca="1">IF(ISNUMBER(GQ$4),IF(GQ$4&lt;TODAY(),GQ17,IF(GQ$4=TODAY(),_xlfn.XLOOKUP(1,($F$4:$NZ$4&lt;=TODAY())*ISNUMBER($F$17:$NZ$17),$F$17:$NZ$17,"",0,-1),IF(ISNUMBER(GP21),GP21+N(GQ20),""))),"")</f>
        <v/>
      </c>
      <c r="GR21" s="59" t="str" cm="1">
        <f t="array" aca="1" ref="GR21" ca="1">IF(ISNUMBER(GR$4),IF(GR$4&lt;TODAY(),GR17,IF(GR$4=TODAY(),_xlfn.XLOOKUP(1,($F$4:$NZ$4&lt;=TODAY())*ISNUMBER($F$17:$NZ$17),$F$17:$NZ$17,"",0,-1),IF(ISNUMBER(GQ21),GQ21+N(GR20),""))),"")</f>
        <v/>
      </c>
      <c r="GS21" s="59" t="str" cm="1">
        <f t="array" aca="1" ref="GS21" ca="1">IF(ISNUMBER(GS$4),IF(GS$4&lt;TODAY(),GS17,IF(GS$4=TODAY(),_xlfn.XLOOKUP(1,($F$4:$NZ$4&lt;=TODAY())*ISNUMBER($F$17:$NZ$17),$F$17:$NZ$17,"",0,-1),IF(ISNUMBER(GR21),GR21+N(GS20),""))),"")</f>
        <v/>
      </c>
      <c r="GT21" s="59" t="str" cm="1">
        <f t="array" aca="1" ref="GT21" ca="1">IF(ISNUMBER(GT$4),IF(GT$4&lt;TODAY(),GT17,IF(GT$4=TODAY(),_xlfn.XLOOKUP(1,($F$4:$NZ$4&lt;=TODAY())*ISNUMBER($F$17:$NZ$17),$F$17:$NZ$17,"",0,-1),IF(ISNUMBER(GS21),GS21+N(GT20),""))),"")</f>
        <v/>
      </c>
      <c r="GU21" s="59" t="str" cm="1">
        <f t="array" aca="1" ref="GU21" ca="1">IF(ISNUMBER(GU$4),IF(GU$4&lt;TODAY(),GU17,IF(GU$4=TODAY(),_xlfn.XLOOKUP(1,($F$4:$NZ$4&lt;=TODAY())*ISNUMBER($F$17:$NZ$17),$F$17:$NZ$17,"",0,-1),IF(ISNUMBER(GT21),GT21+N(GU20),""))),"")</f>
        <v/>
      </c>
      <c r="GV21" s="59" t="str" cm="1">
        <f t="array" aca="1" ref="GV21" ca="1">IF(ISNUMBER(GV$4),IF(GV$4&lt;TODAY(),GV17,IF(GV$4=TODAY(),_xlfn.XLOOKUP(1,($F$4:$NZ$4&lt;=TODAY())*ISNUMBER($F$17:$NZ$17),$F$17:$NZ$17,"",0,-1),IF(ISNUMBER(GU21),GU21+N(GV20),""))),"")</f>
        <v/>
      </c>
      <c r="GW21" s="59" t="str" cm="1">
        <f t="array" aca="1" ref="GW21" ca="1">IF(ISNUMBER(GW$4),IF(GW$4&lt;TODAY(),GW17,IF(GW$4=TODAY(),_xlfn.XLOOKUP(1,($F$4:$NZ$4&lt;=TODAY())*ISNUMBER($F$17:$NZ$17),$F$17:$NZ$17,"",0,-1),IF(ISNUMBER(GV21),GV21+N(GW20),""))),"")</f>
        <v/>
      </c>
      <c r="GX21" s="59" t="str" cm="1">
        <f t="array" aca="1" ref="GX21" ca="1">IF(ISNUMBER(GX$4),IF(GX$4&lt;TODAY(),GX17,IF(GX$4=TODAY(),_xlfn.XLOOKUP(1,($F$4:$NZ$4&lt;=TODAY())*ISNUMBER($F$17:$NZ$17),$F$17:$NZ$17,"",0,-1),IF(ISNUMBER(GW21),GW21+N(GX20),""))),"")</f>
        <v/>
      </c>
      <c r="GY21" s="59" t="str" cm="1">
        <f t="array" aca="1" ref="GY21" ca="1">IF(ISNUMBER(GY$4),IF(GY$4&lt;TODAY(),GY17,IF(GY$4=TODAY(),_xlfn.XLOOKUP(1,($F$4:$NZ$4&lt;=TODAY())*ISNUMBER($F$17:$NZ$17),$F$17:$NZ$17,"",0,-1),IF(ISNUMBER(GX21),GX21+N(GY20),""))),"")</f>
        <v/>
      </c>
      <c r="GZ21" s="59" t="str" cm="1">
        <f t="array" aca="1" ref="GZ21" ca="1">IF(ISNUMBER(GZ$4),IF(GZ$4&lt;TODAY(),GZ17,IF(GZ$4=TODAY(),_xlfn.XLOOKUP(1,($F$4:$NZ$4&lt;=TODAY())*ISNUMBER($F$17:$NZ$17),$F$17:$NZ$17,"",0,-1),IF(ISNUMBER(GY21),GY21+N(GZ20),""))),"")</f>
        <v/>
      </c>
      <c r="HA21" s="59" t="str" cm="1">
        <f t="array" aca="1" ref="HA21" ca="1">IF(ISNUMBER(HA$4),IF(HA$4&lt;TODAY(),HA17,IF(HA$4=TODAY(),_xlfn.XLOOKUP(1,($F$4:$NZ$4&lt;=TODAY())*ISNUMBER($F$17:$NZ$17),$F$17:$NZ$17,"",0,-1),IF(ISNUMBER(GZ21),GZ21+N(HA20),""))),"")</f>
        <v/>
      </c>
      <c r="HB21" s="59" t="str" cm="1">
        <f t="array" aca="1" ref="HB21" ca="1">IF(ISNUMBER(HB$4),IF(HB$4&lt;TODAY(),HB17,IF(HB$4=TODAY(),_xlfn.XLOOKUP(1,($F$4:$NZ$4&lt;=TODAY())*ISNUMBER($F$17:$NZ$17),$F$17:$NZ$17,"",0,-1),IF(ISNUMBER(HA21),HA21+N(HB20),""))),"")</f>
        <v/>
      </c>
      <c r="HC21" s="59" t="str" cm="1">
        <f t="array" aca="1" ref="HC21" ca="1">IF(ISNUMBER(HC$4),IF(HC$4&lt;TODAY(),HC17,IF(HC$4=TODAY(),_xlfn.XLOOKUP(1,($F$4:$NZ$4&lt;=TODAY())*ISNUMBER($F$17:$NZ$17),$F$17:$NZ$17,"",0,-1),IF(ISNUMBER(HB21),HB21+N(HC20),""))),"")</f>
        <v/>
      </c>
      <c r="HD21" s="59" t="str" cm="1">
        <f t="array" aca="1" ref="HD21" ca="1">IF(ISNUMBER(HD$4),IF(HD$4&lt;TODAY(),HD17,IF(HD$4=TODAY(),_xlfn.XLOOKUP(1,($F$4:$NZ$4&lt;=TODAY())*ISNUMBER($F$17:$NZ$17),$F$17:$NZ$17,"",0,-1),IF(ISNUMBER(HC21),HC21+N(HD20),""))),"")</f>
        <v/>
      </c>
      <c r="HE21" s="59" t="str" cm="1">
        <f t="array" aca="1" ref="HE21" ca="1">IF(ISNUMBER(HE$4),IF(HE$4&lt;TODAY(),HE17,IF(HE$4=TODAY(),_xlfn.XLOOKUP(1,($F$4:$NZ$4&lt;=TODAY())*ISNUMBER($F$17:$NZ$17),$F$17:$NZ$17,"",0,-1),IF(ISNUMBER(HD21),HD21+N(HE20),""))),"")</f>
        <v/>
      </c>
      <c r="HF21" s="59" t="str" cm="1">
        <f t="array" aca="1" ref="HF21" ca="1">IF(ISNUMBER(HF$4),IF(HF$4&lt;TODAY(),HF17,IF(HF$4=TODAY(),_xlfn.XLOOKUP(1,($F$4:$NZ$4&lt;=TODAY())*ISNUMBER($F$17:$NZ$17),$F$17:$NZ$17,"",0,-1),IF(ISNUMBER(HE21),HE21+N(HF20),""))),"")</f>
        <v/>
      </c>
      <c r="HG21" s="59" t="str" cm="1">
        <f t="array" aca="1" ref="HG21" ca="1">IF(ISNUMBER(HG$4),IF(HG$4&lt;TODAY(),HG17,IF(HG$4=TODAY(),_xlfn.XLOOKUP(1,($F$4:$NZ$4&lt;=TODAY())*ISNUMBER($F$17:$NZ$17),$F$17:$NZ$17,"",0,-1),IF(ISNUMBER(HF21),HF21+N(HG20),""))),"")</f>
        <v/>
      </c>
      <c r="HH21" s="59" t="str" cm="1">
        <f t="array" aca="1" ref="HH21" ca="1">IF(ISNUMBER(HH$4),IF(HH$4&lt;TODAY(),HH17,IF(HH$4=TODAY(),_xlfn.XLOOKUP(1,($F$4:$NZ$4&lt;=TODAY())*ISNUMBER($F$17:$NZ$17),$F$17:$NZ$17,"",0,-1),IF(ISNUMBER(HG21),HG21+N(HH20),""))),"")</f>
        <v/>
      </c>
      <c r="HI21" s="59" t="str" cm="1">
        <f t="array" aca="1" ref="HI21" ca="1">IF(ISNUMBER(HI$4),IF(HI$4&lt;TODAY(),HI17,IF(HI$4=TODAY(),_xlfn.XLOOKUP(1,($F$4:$NZ$4&lt;=TODAY())*ISNUMBER($F$17:$NZ$17),$F$17:$NZ$17,"",0,-1),IF(ISNUMBER(HH21),HH21+N(HI20),""))),"")</f>
        <v/>
      </c>
      <c r="HJ21" s="59" t="str" cm="1">
        <f t="array" aca="1" ref="HJ21" ca="1">IF(ISNUMBER(HJ$4),IF(HJ$4&lt;TODAY(),HJ17,IF(HJ$4=TODAY(),_xlfn.XLOOKUP(1,($F$4:$NZ$4&lt;=TODAY())*ISNUMBER($F$17:$NZ$17),$F$17:$NZ$17,"",0,-1),IF(ISNUMBER(HI21),HI21+N(HJ20),""))),"")</f>
        <v/>
      </c>
      <c r="HK21" s="59" t="str" cm="1">
        <f t="array" aca="1" ref="HK21" ca="1">IF(ISNUMBER(HK$4),IF(HK$4&lt;TODAY(),HK17,IF(HK$4=TODAY(),_xlfn.XLOOKUP(1,($F$4:$NZ$4&lt;=TODAY())*ISNUMBER($F$17:$NZ$17),$F$17:$NZ$17,"",0,-1),IF(ISNUMBER(HJ21),HJ21+N(HK20),""))),"")</f>
        <v/>
      </c>
      <c r="HL21" s="59" t="str" cm="1">
        <f t="array" aca="1" ref="HL21" ca="1">IF(ISNUMBER(HL$4),IF(HL$4&lt;TODAY(),HL17,IF(HL$4=TODAY(),_xlfn.XLOOKUP(1,($F$4:$NZ$4&lt;=TODAY())*ISNUMBER($F$17:$NZ$17),$F$17:$NZ$17,"",0,-1),IF(ISNUMBER(HK21),HK21+N(HL20),""))),"")</f>
        <v/>
      </c>
      <c r="HM21" s="59" t="str" cm="1">
        <f t="array" aca="1" ref="HM21" ca="1">IF(ISNUMBER(HM$4),IF(HM$4&lt;TODAY(),HM17,IF(HM$4=TODAY(),_xlfn.XLOOKUP(1,($F$4:$NZ$4&lt;=TODAY())*ISNUMBER($F$17:$NZ$17),$F$17:$NZ$17,"",0,-1),IF(ISNUMBER(HL21),HL21+N(HM20),""))),"")</f>
        <v/>
      </c>
      <c r="HN21" s="59" t="str" cm="1">
        <f t="array" aca="1" ref="HN21" ca="1">IF(ISNUMBER(HN$4),IF(HN$4&lt;TODAY(),HN17,IF(HN$4=TODAY(),_xlfn.XLOOKUP(1,($F$4:$NZ$4&lt;=TODAY())*ISNUMBER($F$17:$NZ$17),$F$17:$NZ$17,"",0,-1),IF(ISNUMBER(HM21),HM21+N(HN20),""))),"")</f>
        <v/>
      </c>
      <c r="HO21" s="59" t="str" cm="1">
        <f t="array" aca="1" ref="HO21" ca="1">IF(ISNUMBER(HO$4),IF(HO$4&lt;TODAY(),HO17,IF(HO$4=TODAY(),_xlfn.XLOOKUP(1,($F$4:$NZ$4&lt;=TODAY())*ISNUMBER($F$17:$NZ$17),$F$17:$NZ$17,"",0,-1),IF(ISNUMBER(HN21),HN21+N(HO20),""))),"")</f>
        <v/>
      </c>
      <c r="HP21" s="59" t="str" cm="1">
        <f t="array" aca="1" ref="HP21" ca="1">IF(ISNUMBER(HP$4),IF(HP$4&lt;TODAY(),HP17,IF(HP$4=TODAY(),_xlfn.XLOOKUP(1,($F$4:$NZ$4&lt;=TODAY())*ISNUMBER($F$17:$NZ$17),$F$17:$NZ$17,"",0,-1),IF(ISNUMBER(HO21),HO21+N(HP20),""))),"")</f>
        <v/>
      </c>
      <c r="HQ21" s="59" t="str" cm="1">
        <f t="array" aca="1" ref="HQ21" ca="1">IF(ISNUMBER(HQ$4),IF(HQ$4&lt;TODAY(),HQ17,IF(HQ$4=TODAY(),_xlfn.XLOOKUP(1,($F$4:$NZ$4&lt;=TODAY())*ISNUMBER($F$17:$NZ$17),$F$17:$NZ$17,"",0,-1),IF(ISNUMBER(HP21),HP21+N(HQ20),""))),"")</f>
        <v/>
      </c>
      <c r="HR21" s="59" t="str" cm="1">
        <f t="array" aca="1" ref="HR21" ca="1">IF(ISNUMBER(HR$4),IF(HR$4&lt;TODAY(),HR17,IF(HR$4=TODAY(),_xlfn.XLOOKUP(1,($F$4:$NZ$4&lt;=TODAY())*ISNUMBER($F$17:$NZ$17),$F$17:$NZ$17,"",0,-1),IF(ISNUMBER(HQ21),HQ21+N(HR20),""))),"")</f>
        <v/>
      </c>
      <c r="HS21" s="59" t="str" cm="1">
        <f t="array" aca="1" ref="HS21" ca="1">IF(ISNUMBER(HS$4),IF(HS$4&lt;TODAY(),HS17,IF(HS$4=TODAY(),_xlfn.XLOOKUP(1,($F$4:$NZ$4&lt;=TODAY())*ISNUMBER($F$17:$NZ$17),$F$17:$NZ$17,"",0,-1),IF(ISNUMBER(HR21),HR21+N(HS20),""))),"")</f>
        <v/>
      </c>
      <c r="HT21" s="59" t="str" cm="1">
        <f t="array" aca="1" ref="HT21" ca="1">IF(ISNUMBER(HT$4),IF(HT$4&lt;TODAY(),HT17,IF(HT$4=TODAY(),_xlfn.XLOOKUP(1,($F$4:$NZ$4&lt;=TODAY())*ISNUMBER($F$17:$NZ$17),$F$17:$NZ$17,"",0,-1),IF(ISNUMBER(HS21),HS21+N(HT20),""))),"")</f>
        <v/>
      </c>
      <c r="HU21" s="59" t="str" cm="1">
        <f t="array" aca="1" ref="HU21" ca="1">IF(ISNUMBER(HU$4),IF(HU$4&lt;TODAY(),HU17,IF(HU$4=TODAY(),_xlfn.XLOOKUP(1,($F$4:$NZ$4&lt;=TODAY())*ISNUMBER($F$17:$NZ$17),$F$17:$NZ$17,"",0,-1),IF(ISNUMBER(HT21),HT21+N(HU20),""))),"")</f>
        <v/>
      </c>
      <c r="HV21" s="59" t="str" cm="1">
        <f t="array" aca="1" ref="HV21" ca="1">IF(ISNUMBER(HV$4),IF(HV$4&lt;TODAY(),HV17,IF(HV$4=TODAY(),_xlfn.XLOOKUP(1,($F$4:$NZ$4&lt;=TODAY())*ISNUMBER($F$17:$NZ$17),$F$17:$NZ$17,"",0,-1),IF(ISNUMBER(HU21),HU21+N(HV20),""))),"")</f>
        <v/>
      </c>
      <c r="HW21" s="59" t="str" cm="1">
        <f t="array" aca="1" ref="HW21" ca="1">IF(ISNUMBER(HW$4),IF(HW$4&lt;TODAY(),HW17,IF(HW$4=TODAY(),_xlfn.XLOOKUP(1,($F$4:$NZ$4&lt;=TODAY())*ISNUMBER($F$17:$NZ$17),$F$17:$NZ$17,"",0,-1),IF(ISNUMBER(HV21),HV21+N(HW20),""))),"")</f>
        <v/>
      </c>
      <c r="HX21" s="59" t="str" cm="1">
        <f t="array" aca="1" ref="HX21" ca="1">IF(ISNUMBER(HX$4),IF(HX$4&lt;TODAY(),HX17,IF(HX$4=TODAY(),_xlfn.XLOOKUP(1,($F$4:$NZ$4&lt;=TODAY())*ISNUMBER($F$17:$NZ$17),$F$17:$NZ$17,"",0,-1),IF(ISNUMBER(HW21),HW21+N(HX20),""))),"")</f>
        <v/>
      </c>
      <c r="HY21" s="59" t="str" cm="1">
        <f t="array" aca="1" ref="HY21" ca="1">IF(ISNUMBER(HY$4),IF(HY$4&lt;TODAY(),HY17,IF(HY$4=TODAY(),_xlfn.XLOOKUP(1,($F$4:$NZ$4&lt;=TODAY())*ISNUMBER($F$17:$NZ$17),$F$17:$NZ$17,"",0,-1),IF(ISNUMBER(HX21),HX21+N(HY20),""))),"")</f>
        <v/>
      </c>
      <c r="HZ21" s="59" t="str" cm="1">
        <f t="array" aca="1" ref="HZ21" ca="1">IF(ISNUMBER(HZ$4),IF(HZ$4&lt;TODAY(),HZ17,IF(HZ$4=TODAY(),_xlfn.XLOOKUP(1,($F$4:$NZ$4&lt;=TODAY())*ISNUMBER($F$17:$NZ$17),$F$17:$NZ$17,"",0,-1),IF(ISNUMBER(HY21),HY21+N(HZ20),""))),"")</f>
        <v/>
      </c>
      <c r="IA21" s="59" t="str" cm="1">
        <f t="array" aca="1" ref="IA21" ca="1">IF(ISNUMBER(IA$4),IF(IA$4&lt;TODAY(),IA17,IF(IA$4=TODAY(),_xlfn.XLOOKUP(1,($F$4:$NZ$4&lt;=TODAY())*ISNUMBER($F$17:$NZ$17),$F$17:$NZ$17,"",0,-1),IF(ISNUMBER(HZ21),HZ21+N(IA20),""))),"")</f>
        <v/>
      </c>
      <c r="IB21" s="59" t="str" cm="1">
        <f t="array" aca="1" ref="IB21" ca="1">IF(ISNUMBER(IB$4),IF(IB$4&lt;TODAY(),IB17,IF(IB$4=TODAY(),_xlfn.XLOOKUP(1,($F$4:$NZ$4&lt;=TODAY())*ISNUMBER($F$17:$NZ$17),$F$17:$NZ$17,"",0,-1),IF(ISNUMBER(IA21),IA21+N(IB20),""))),"")</f>
        <v/>
      </c>
      <c r="IC21" s="59" t="str" cm="1">
        <f t="array" aca="1" ref="IC21" ca="1">IF(ISNUMBER(IC$4),IF(IC$4&lt;TODAY(),IC17,IF(IC$4=TODAY(),_xlfn.XLOOKUP(1,($F$4:$NZ$4&lt;=TODAY())*ISNUMBER($F$17:$NZ$17),$F$17:$NZ$17,"",0,-1),IF(ISNUMBER(IB21),IB21+N(IC20),""))),"")</f>
        <v/>
      </c>
      <c r="ID21" s="59" t="str" cm="1">
        <f t="array" aca="1" ref="ID21" ca="1">IF(ISNUMBER(ID$4),IF(ID$4&lt;TODAY(),ID17,IF(ID$4=TODAY(),_xlfn.XLOOKUP(1,($F$4:$NZ$4&lt;=TODAY())*ISNUMBER($F$17:$NZ$17),$F$17:$NZ$17,"",0,-1),IF(ISNUMBER(IC21),IC21+N(ID20),""))),"")</f>
        <v/>
      </c>
      <c r="IE21" s="59" t="str" cm="1">
        <f t="array" aca="1" ref="IE21" ca="1">IF(ISNUMBER(IE$4),IF(IE$4&lt;TODAY(),IE17,IF(IE$4=TODAY(),_xlfn.XLOOKUP(1,($F$4:$NZ$4&lt;=TODAY())*ISNUMBER($F$17:$NZ$17),$F$17:$NZ$17,"",0,-1),IF(ISNUMBER(ID21),ID21+N(IE20),""))),"")</f>
        <v/>
      </c>
      <c r="IF21" s="59" t="str" cm="1">
        <f t="array" aca="1" ref="IF21" ca="1">IF(ISNUMBER(IF$4),IF(IF$4&lt;TODAY(),IF17,IF(IF$4=TODAY(),_xlfn.XLOOKUP(1,($F$4:$NZ$4&lt;=TODAY())*ISNUMBER($F$17:$NZ$17),$F$17:$NZ$17,"",0,-1),IF(ISNUMBER(IE21),IE21+N(IF20),""))),"")</f>
        <v/>
      </c>
      <c r="IG21" s="59" t="str" cm="1">
        <f t="array" aca="1" ref="IG21" ca="1">IF(ISNUMBER(IG$4),IF(IG$4&lt;TODAY(),IG17,IF(IG$4=TODAY(),_xlfn.XLOOKUP(1,($F$4:$NZ$4&lt;=TODAY())*ISNUMBER($F$17:$NZ$17),$F$17:$NZ$17,"",0,-1),IF(ISNUMBER(IF21),IF21+N(IG20),""))),"")</f>
        <v/>
      </c>
      <c r="IH21" s="59" t="str" cm="1">
        <f t="array" aca="1" ref="IH21" ca="1">IF(ISNUMBER(IH$4),IF(IH$4&lt;TODAY(),IH17,IF(IH$4=TODAY(),_xlfn.XLOOKUP(1,($F$4:$NZ$4&lt;=TODAY())*ISNUMBER($F$17:$NZ$17),$F$17:$NZ$17,"",0,-1),IF(ISNUMBER(IG21),IG21+N(IH20),""))),"")</f>
        <v/>
      </c>
      <c r="II21" s="59" t="str" cm="1">
        <f t="array" aca="1" ref="II21" ca="1">IF(ISNUMBER(II$4),IF(II$4&lt;TODAY(),II17,IF(II$4=TODAY(),_xlfn.XLOOKUP(1,($F$4:$NZ$4&lt;=TODAY())*ISNUMBER($F$17:$NZ$17),$F$17:$NZ$17,"",0,-1),IF(ISNUMBER(IH21),IH21+N(II20),""))),"")</f>
        <v/>
      </c>
      <c r="IJ21" s="59" t="str" cm="1">
        <f t="array" aca="1" ref="IJ21" ca="1">IF(ISNUMBER(IJ$4),IF(IJ$4&lt;TODAY(),IJ17,IF(IJ$4=TODAY(),_xlfn.XLOOKUP(1,($F$4:$NZ$4&lt;=TODAY())*ISNUMBER($F$17:$NZ$17),$F$17:$NZ$17,"",0,-1),IF(ISNUMBER(II21),II21+N(IJ20),""))),"")</f>
        <v/>
      </c>
      <c r="IK21" s="59" t="str" cm="1">
        <f t="array" aca="1" ref="IK21" ca="1">IF(ISNUMBER(IK$4),IF(IK$4&lt;TODAY(),IK17,IF(IK$4=TODAY(),_xlfn.XLOOKUP(1,($F$4:$NZ$4&lt;=TODAY())*ISNUMBER($F$17:$NZ$17),$F$17:$NZ$17,"",0,-1),IF(ISNUMBER(IJ21),IJ21+N(IK20),""))),"")</f>
        <v/>
      </c>
      <c r="IL21" s="59" t="str" cm="1">
        <f t="array" aca="1" ref="IL21" ca="1">IF(ISNUMBER(IL$4),IF(IL$4&lt;TODAY(),IL17,IF(IL$4=TODAY(),_xlfn.XLOOKUP(1,($F$4:$NZ$4&lt;=TODAY())*ISNUMBER($F$17:$NZ$17),$F$17:$NZ$17,"",0,-1),IF(ISNUMBER(IK21),IK21+N(IL20),""))),"")</f>
        <v/>
      </c>
      <c r="IM21" s="59" t="str" cm="1">
        <f t="array" aca="1" ref="IM21" ca="1">IF(ISNUMBER(IM$4),IF(IM$4&lt;TODAY(),IM17,IF(IM$4=TODAY(),_xlfn.XLOOKUP(1,($F$4:$NZ$4&lt;=TODAY())*ISNUMBER($F$17:$NZ$17),$F$17:$NZ$17,"",0,-1),IF(ISNUMBER(IL21),IL21+N(IM20),""))),"")</f>
        <v/>
      </c>
      <c r="IN21" s="59" t="str" cm="1">
        <f t="array" aca="1" ref="IN21" ca="1">IF(ISNUMBER(IN$4),IF(IN$4&lt;TODAY(),IN17,IF(IN$4=TODAY(),_xlfn.XLOOKUP(1,($F$4:$NZ$4&lt;=TODAY())*ISNUMBER($F$17:$NZ$17),$F$17:$NZ$17,"",0,-1),IF(ISNUMBER(IM21),IM21+N(IN20),""))),"")</f>
        <v/>
      </c>
      <c r="IO21" s="59" t="str" cm="1">
        <f t="array" aca="1" ref="IO21" ca="1">IF(ISNUMBER(IO$4),IF(IO$4&lt;TODAY(),IO17,IF(IO$4=TODAY(),_xlfn.XLOOKUP(1,($F$4:$NZ$4&lt;=TODAY())*ISNUMBER($F$17:$NZ$17),$F$17:$NZ$17,"",0,-1),IF(ISNUMBER(IN21),IN21+N(IO20),""))),"")</f>
        <v/>
      </c>
      <c r="IP21" s="59" t="str" cm="1">
        <f t="array" aca="1" ref="IP21" ca="1">IF(ISNUMBER(IP$4),IF(IP$4&lt;TODAY(),IP17,IF(IP$4=TODAY(),_xlfn.XLOOKUP(1,($F$4:$NZ$4&lt;=TODAY())*ISNUMBER($F$17:$NZ$17),$F$17:$NZ$17,"",0,-1),IF(ISNUMBER(IO21),IO21+N(IP20),""))),"")</f>
        <v/>
      </c>
      <c r="IQ21" s="59" t="str" cm="1">
        <f t="array" aca="1" ref="IQ21" ca="1">IF(ISNUMBER(IQ$4),IF(IQ$4&lt;TODAY(),IQ17,IF(IQ$4=TODAY(),_xlfn.XLOOKUP(1,($F$4:$NZ$4&lt;=TODAY())*ISNUMBER($F$17:$NZ$17),$F$17:$NZ$17,"",0,-1),IF(ISNUMBER(IP21),IP21+N(IQ20),""))),"")</f>
        <v/>
      </c>
      <c r="IR21" s="59" t="str" cm="1">
        <f t="array" aca="1" ref="IR21" ca="1">IF(ISNUMBER(IR$4),IF(IR$4&lt;TODAY(),IR17,IF(IR$4=TODAY(),_xlfn.XLOOKUP(1,($F$4:$NZ$4&lt;=TODAY())*ISNUMBER($F$17:$NZ$17),$F$17:$NZ$17,"",0,-1),IF(ISNUMBER(IQ21),IQ21+N(IR20),""))),"")</f>
        <v/>
      </c>
      <c r="IS21" s="59" t="str" cm="1">
        <f t="array" aca="1" ref="IS21" ca="1">IF(ISNUMBER(IS$4),IF(IS$4&lt;TODAY(),IS17,IF(IS$4=TODAY(),_xlfn.XLOOKUP(1,($F$4:$NZ$4&lt;=TODAY())*ISNUMBER($F$17:$NZ$17),$F$17:$NZ$17,"",0,-1),IF(ISNUMBER(IR21),IR21+N(IS20),""))),"")</f>
        <v/>
      </c>
      <c r="IT21" s="59" t="str" cm="1">
        <f t="array" aca="1" ref="IT21" ca="1">IF(ISNUMBER(IT$4),IF(IT$4&lt;TODAY(),IT17,IF(IT$4=TODAY(),_xlfn.XLOOKUP(1,($F$4:$NZ$4&lt;=TODAY())*ISNUMBER($F$17:$NZ$17),$F$17:$NZ$17,"",0,-1),IF(ISNUMBER(IS21),IS21+N(IT20),""))),"")</f>
        <v/>
      </c>
      <c r="IU21" s="59" t="str" cm="1">
        <f t="array" aca="1" ref="IU21" ca="1">IF(ISNUMBER(IU$4),IF(IU$4&lt;TODAY(),IU17,IF(IU$4=TODAY(),_xlfn.XLOOKUP(1,($F$4:$NZ$4&lt;=TODAY())*ISNUMBER($F$17:$NZ$17),$F$17:$NZ$17,"",0,-1),IF(ISNUMBER(IT21),IT21+N(IU20),""))),"")</f>
        <v/>
      </c>
      <c r="IV21" s="59" t="str" cm="1">
        <f t="array" aca="1" ref="IV21" ca="1">IF(ISNUMBER(IV$4),IF(IV$4&lt;TODAY(),IV17,IF(IV$4=TODAY(),_xlfn.XLOOKUP(1,($F$4:$NZ$4&lt;=TODAY())*ISNUMBER($F$17:$NZ$17),$F$17:$NZ$17,"",0,-1),IF(ISNUMBER(IU21),IU21+N(IV20),""))),"")</f>
        <v/>
      </c>
      <c r="IW21" s="59" t="str" cm="1">
        <f t="array" aca="1" ref="IW21" ca="1">IF(ISNUMBER(IW$4),IF(IW$4&lt;TODAY(),IW17,IF(IW$4=TODAY(),_xlfn.XLOOKUP(1,($F$4:$NZ$4&lt;=TODAY())*ISNUMBER($F$17:$NZ$17),$F$17:$NZ$17,"",0,-1),IF(ISNUMBER(IV21),IV21+N(IW20),""))),"")</f>
        <v/>
      </c>
      <c r="IX21" s="59" t="str" cm="1">
        <f t="array" aca="1" ref="IX21" ca="1">IF(ISNUMBER(IX$4),IF(IX$4&lt;TODAY(),IX17,IF(IX$4=TODAY(),_xlfn.XLOOKUP(1,($F$4:$NZ$4&lt;=TODAY())*ISNUMBER($F$17:$NZ$17),$F$17:$NZ$17,"",0,-1),IF(ISNUMBER(IW21),IW21+N(IX20),""))),"")</f>
        <v/>
      </c>
      <c r="IY21" s="59" t="str" cm="1">
        <f t="array" aca="1" ref="IY21" ca="1">IF(ISNUMBER(IY$4),IF(IY$4&lt;TODAY(),IY17,IF(IY$4=TODAY(),_xlfn.XLOOKUP(1,($F$4:$NZ$4&lt;=TODAY())*ISNUMBER($F$17:$NZ$17),$F$17:$NZ$17,"",0,-1),IF(ISNUMBER(IX21),IX21+N(IY20),""))),"")</f>
        <v/>
      </c>
      <c r="IZ21" s="59" t="str" cm="1">
        <f t="array" aca="1" ref="IZ21" ca="1">IF(ISNUMBER(IZ$4),IF(IZ$4&lt;TODAY(),IZ17,IF(IZ$4=TODAY(),_xlfn.XLOOKUP(1,($F$4:$NZ$4&lt;=TODAY())*ISNUMBER($F$17:$NZ$17),$F$17:$NZ$17,"",0,-1),IF(ISNUMBER(IY21),IY21+N(IZ20),""))),"")</f>
        <v/>
      </c>
      <c r="JA21" s="59" t="str" cm="1">
        <f t="array" aca="1" ref="JA21" ca="1">IF(ISNUMBER(JA$4),IF(JA$4&lt;TODAY(),JA17,IF(JA$4=TODAY(),_xlfn.XLOOKUP(1,($F$4:$NZ$4&lt;=TODAY())*ISNUMBER($F$17:$NZ$17),$F$17:$NZ$17,"",0,-1),IF(ISNUMBER(IZ21),IZ21+N(JA20),""))),"")</f>
        <v/>
      </c>
      <c r="JB21" s="59" t="str" cm="1">
        <f t="array" aca="1" ref="JB21" ca="1">IF(ISNUMBER(JB$4),IF(JB$4&lt;TODAY(),JB17,IF(JB$4=TODAY(),_xlfn.XLOOKUP(1,($F$4:$NZ$4&lt;=TODAY())*ISNUMBER($F$17:$NZ$17),$F$17:$NZ$17,"",0,-1),IF(ISNUMBER(JA21),JA21+N(JB20),""))),"")</f>
        <v/>
      </c>
      <c r="JC21" s="59" t="str" cm="1">
        <f t="array" aca="1" ref="JC21" ca="1">IF(ISNUMBER(JC$4),IF(JC$4&lt;TODAY(),JC17,IF(JC$4=TODAY(),_xlfn.XLOOKUP(1,($F$4:$NZ$4&lt;=TODAY())*ISNUMBER($F$17:$NZ$17),$F$17:$NZ$17,"",0,-1),IF(ISNUMBER(JB21),JB21+N(JC20),""))),"")</f>
        <v/>
      </c>
      <c r="JD21" s="59" t="str" cm="1">
        <f t="array" aca="1" ref="JD21" ca="1">IF(ISNUMBER(JD$4),IF(JD$4&lt;TODAY(),JD17,IF(JD$4=TODAY(),_xlfn.XLOOKUP(1,($F$4:$NZ$4&lt;=TODAY())*ISNUMBER($F$17:$NZ$17),$F$17:$NZ$17,"",0,-1),IF(ISNUMBER(JC21),JC21+N(JD20),""))),"")</f>
        <v/>
      </c>
      <c r="JE21" s="59" t="str" cm="1">
        <f t="array" aca="1" ref="JE21" ca="1">IF(ISNUMBER(JE$4),IF(JE$4&lt;TODAY(),JE17,IF(JE$4=TODAY(),_xlfn.XLOOKUP(1,($F$4:$NZ$4&lt;=TODAY())*ISNUMBER($F$17:$NZ$17),$F$17:$NZ$17,"",0,-1),IF(ISNUMBER(JD21),JD21+N(JE20),""))),"")</f>
        <v/>
      </c>
      <c r="JF21" s="59" t="str" cm="1">
        <f t="array" aca="1" ref="JF21" ca="1">IF(ISNUMBER(JF$4),IF(JF$4&lt;TODAY(),JF17,IF(JF$4=TODAY(),_xlfn.XLOOKUP(1,($F$4:$NZ$4&lt;=TODAY())*ISNUMBER($F$17:$NZ$17),$F$17:$NZ$17,"",0,-1),IF(ISNUMBER(JE21),JE21+N(JF20),""))),"")</f>
        <v/>
      </c>
      <c r="JG21" s="59" t="str" cm="1">
        <f t="array" aca="1" ref="JG21" ca="1">IF(ISNUMBER(JG$4),IF(JG$4&lt;TODAY(),JG17,IF(JG$4=TODAY(),_xlfn.XLOOKUP(1,($F$4:$NZ$4&lt;=TODAY())*ISNUMBER($F$17:$NZ$17),$F$17:$NZ$17,"",0,-1),IF(ISNUMBER(JF21),JF21+N(JG20),""))),"")</f>
        <v/>
      </c>
      <c r="JH21" s="59" t="str" cm="1">
        <f t="array" aca="1" ref="JH21" ca="1">IF(ISNUMBER(JH$4),IF(JH$4&lt;TODAY(),JH17,IF(JH$4=TODAY(),_xlfn.XLOOKUP(1,($F$4:$NZ$4&lt;=TODAY())*ISNUMBER($F$17:$NZ$17),$F$17:$NZ$17,"",0,-1),IF(ISNUMBER(JG21),JG21+N(JH20),""))),"")</f>
        <v/>
      </c>
      <c r="JI21" s="59" t="str" cm="1">
        <f t="array" aca="1" ref="JI21" ca="1">IF(ISNUMBER(JI$4),IF(JI$4&lt;TODAY(),JI17,IF(JI$4=TODAY(),_xlfn.XLOOKUP(1,($F$4:$NZ$4&lt;=TODAY())*ISNUMBER($F$17:$NZ$17),$F$17:$NZ$17,"",0,-1),IF(ISNUMBER(JH21),JH21+N(JI20),""))),"")</f>
        <v/>
      </c>
      <c r="JJ21" s="59" t="str" cm="1">
        <f t="array" aca="1" ref="JJ21" ca="1">IF(ISNUMBER(JJ$4),IF(JJ$4&lt;TODAY(),JJ17,IF(JJ$4=TODAY(),_xlfn.XLOOKUP(1,($F$4:$NZ$4&lt;=TODAY())*ISNUMBER($F$17:$NZ$17),$F$17:$NZ$17,"",0,-1),IF(ISNUMBER(JI21),JI21+N(JJ20),""))),"")</f>
        <v/>
      </c>
      <c r="JK21" s="59" t="str" cm="1">
        <f t="array" aca="1" ref="JK21" ca="1">IF(ISNUMBER(JK$4),IF(JK$4&lt;TODAY(),JK17,IF(JK$4=TODAY(),_xlfn.XLOOKUP(1,($F$4:$NZ$4&lt;=TODAY())*ISNUMBER($F$17:$NZ$17),$F$17:$NZ$17,"",0,-1),IF(ISNUMBER(JJ21),JJ21+N(JK20),""))),"")</f>
        <v/>
      </c>
      <c r="JL21" s="59" t="str" cm="1">
        <f t="array" aca="1" ref="JL21" ca="1">IF(ISNUMBER(JL$4),IF(JL$4&lt;TODAY(),JL17,IF(JL$4=TODAY(),_xlfn.XLOOKUP(1,($F$4:$NZ$4&lt;=TODAY())*ISNUMBER($F$17:$NZ$17),$F$17:$NZ$17,"",0,-1),IF(ISNUMBER(JK21),JK21+N(JL20),""))),"")</f>
        <v/>
      </c>
      <c r="JM21" s="59" t="str" cm="1">
        <f t="array" aca="1" ref="JM21" ca="1">IF(ISNUMBER(JM$4),IF(JM$4&lt;TODAY(),JM17,IF(JM$4=TODAY(),_xlfn.XLOOKUP(1,($F$4:$NZ$4&lt;=TODAY())*ISNUMBER($F$17:$NZ$17),$F$17:$NZ$17,"",0,-1),IF(ISNUMBER(JL21),JL21+N(JM20),""))),"")</f>
        <v/>
      </c>
      <c r="JN21" s="59" t="str" cm="1">
        <f t="array" aca="1" ref="JN21" ca="1">IF(ISNUMBER(JN$4),IF(JN$4&lt;TODAY(),JN17,IF(JN$4=TODAY(),_xlfn.XLOOKUP(1,($F$4:$NZ$4&lt;=TODAY())*ISNUMBER($F$17:$NZ$17),$F$17:$NZ$17,"",0,-1),IF(ISNUMBER(JM21),JM21+N(JN20),""))),"")</f>
        <v/>
      </c>
      <c r="JO21" s="59" t="str" cm="1">
        <f t="array" aca="1" ref="JO21" ca="1">IF(ISNUMBER(JO$4),IF(JO$4&lt;TODAY(),JO17,IF(JO$4=TODAY(),_xlfn.XLOOKUP(1,($F$4:$NZ$4&lt;=TODAY())*ISNUMBER($F$17:$NZ$17),$F$17:$NZ$17,"",0,-1),IF(ISNUMBER(JN21),JN21+N(JO20),""))),"")</f>
        <v/>
      </c>
      <c r="JP21" s="59" t="str" cm="1">
        <f t="array" aca="1" ref="JP21" ca="1">IF(ISNUMBER(JP$4),IF(JP$4&lt;TODAY(),JP17,IF(JP$4=TODAY(),_xlfn.XLOOKUP(1,($F$4:$NZ$4&lt;=TODAY())*ISNUMBER($F$17:$NZ$17),$F$17:$NZ$17,"",0,-1),IF(ISNUMBER(JO21),JO21+N(JP20),""))),"")</f>
        <v/>
      </c>
      <c r="JQ21" s="59" t="str" cm="1">
        <f t="array" aca="1" ref="JQ21" ca="1">IF(ISNUMBER(JQ$4),IF(JQ$4&lt;TODAY(),JQ17,IF(JQ$4=TODAY(),_xlfn.XLOOKUP(1,($F$4:$NZ$4&lt;=TODAY())*ISNUMBER($F$17:$NZ$17),$F$17:$NZ$17,"",0,-1),IF(ISNUMBER(JP21),JP21+N(JQ20),""))),"")</f>
        <v/>
      </c>
      <c r="JR21" s="59" t="str" cm="1">
        <f t="array" aca="1" ref="JR21" ca="1">IF(ISNUMBER(JR$4),IF(JR$4&lt;TODAY(),JR17,IF(JR$4=TODAY(),_xlfn.XLOOKUP(1,($F$4:$NZ$4&lt;=TODAY())*ISNUMBER($F$17:$NZ$17),$F$17:$NZ$17,"",0,-1),IF(ISNUMBER(JQ21),JQ21+N(JR20),""))),"")</f>
        <v/>
      </c>
      <c r="JS21" s="59" t="str" cm="1">
        <f t="array" aca="1" ref="JS21" ca="1">IF(ISNUMBER(JS$4),IF(JS$4&lt;TODAY(),JS17,IF(JS$4=TODAY(),_xlfn.XLOOKUP(1,($F$4:$NZ$4&lt;=TODAY())*ISNUMBER($F$17:$NZ$17),$F$17:$NZ$17,"",0,-1),IF(ISNUMBER(JR21),JR21+N(JS20),""))),"")</f>
        <v/>
      </c>
      <c r="JT21" s="59" t="str" cm="1">
        <f t="array" aca="1" ref="JT21" ca="1">IF(ISNUMBER(JT$4),IF(JT$4&lt;TODAY(),JT17,IF(JT$4=TODAY(),_xlfn.XLOOKUP(1,($F$4:$NZ$4&lt;=TODAY())*ISNUMBER($F$17:$NZ$17),$F$17:$NZ$17,"",0,-1),IF(ISNUMBER(JS21),JS21+N(JT20),""))),"")</f>
        <v/>
      </c>
      <c r="JU21" s="59" t="str" cm="1">
        <f t="array" aca="1" ref="JU21" ca="1">IF(ISNUMBER(JU$4),IF(JU$4&lt;TODAY(),JU17,IF(JU$4=TODAY(),_xlfn.XLOOKUP(1,($F$4:$NZ$4&lt;=TODAY())*ISNUMBER($F$17:$NZ$17),$F$17:$NZ$17,"",0,-1),IF(ISNUMBER(JT21),JT21+N(JU20),""))),"")</f>
        <v/>
      </c>
      <c r="JV21" s="59" t="str" cm="1">
        <f t="array" aca="1" ref="JV21" ca="1">IF(ISNUMBER(JV$4),IF(JV$4&lt;TODAY(),JV17,IF(JV$4=TODAY(),_xlfn.XLOOKUP(1,($F$4:$NZ$4&lt;=TODAY())*ISNUMBER($F$17:$NZ$17),$F$17:$NZ$17,"",0,-1),IF(ISNUMBER(JU21),JU21+N(JV20),""))),"")</f>
        <v/>
      </c>
      <c r="JW21" s="59" t="str" cm="1">
        <f t="array" aca="1" ref="JW21" ca="1">IF(ISNUMBER(JW$4),IF(JW$4&lt;TODAY(),JW17,IF(JW$4=TODAY(),_xlfn.XLOOKUP(1,($F$4:$NZ$4&lt;=TODAY())*ISNUMBER($F$17:$NZ$17),$F$17:$NZ$17,"",0,-1),IF(ISNUMBER(JV21),JV21+N(JW20),""))),"")</f>
        <v/>
      </c>
      <c r="JX21" s="59" t="str" cm="1">
        <f t="array" aca="1" ref="JX21" ca="1">IF(ISNUMBER(JX$4),IF(JX$4&lt;TODAY(),JX17,IF(JX$4=TODAY(),_xlfn.XLOOKUP(1,($F$4:$NZ$4&lt;=TODAY())*ISNUMBER($F$17:$NZ$17),$F$17:$NZ$17,"",0,-1),IF(ISNUMBER(JW21),JW21+N(JX20),""))),"")</f>
        <v/>
      </c>
      <c r="JY21" s="59" t="str" cm="1">
        <f t="array" aca="1" ref="JY21" ca="1">IF(ISNUMBER(JY$4),IF(JY$4&lt;TODAY(),JY17,IF(JY$4=TODAY(),_xlfn.XLOOKUP(1,($F$4:$NZ$4&lt;=TODAY())*ISNUMBER($F$17:$NZ$17),$F$17:$NZ$17,"",0,-1),IF(ISNUMBER(JX21),JX21+N(JY20),""))),"")</f>
        <v/>
      </c>
      <c r="JZ21" s="59" t="str" cm="1">
        <f t="array" aca="1" ref="JZ21" ca="1">IF(ISNUMBER(JZ$4),IF(JZ$4&lt;TODAY(),JZ17,IF(JZ$4=TODAY(),_xlfn.XLOOKUP(1,($F$4:$NZ$4&lt;=TODAY())*ISNUMBER($F$17:$NZ$17),$F$17:$NZ$17,"",0,-1),IF(ISNUMBER(JY21),JY21+N(JZ20),""))),"")</f>
        <v/>
      </c>
      <c r="KA21" s="59" t="str" cm="1">
        <f t="array" aca="1" ref="KA21" ca="1">IF(ISNUMBER(KA$4),IF(KA$4&lt;TODAY(),KA17,IF(KA$4=TODAY(),_xlfn.XLOOKUP(1,($F$4:$NZ$4&lt;=TODAY())*ISNUMBER($F$17:$NZ$17),$F$17:$NZ$17,"",0,-1),IF(ISNUMBER(JZ21),JZ21+N(KA20),""))),"")</f>
        <v/>
      </c>
      <c r="KB21" s="59" t="str" cm="1">
        <f t="array" aca="1" ref="KB21" ca="1">IF(ISNUMBER(KB$4),IF(KB$4&lt;TODAY(),KB17,IF(KB$4=TODAY(),_xlfn.XLOOKUP(1,($F$4:$NZ$4&lt;=TODAY())*ISNUMBER($F$17:$NZ$17),$F$17:$NZ$17,"",0,-1),IF(ISNUMBER(KA21),KA21+N(KB20),""))),"")</f>
        <v/>
      </c>
      <c r="KC21" s="59" t="str" cm="1">
        <f t="array" aca="1" ref="KC21" ca="1">IF(ISNUMBER(KC$4),IF(KC$4&lt;TODAY(),KC17,IF(KC$4=TODAY(),_xlfn.XLOOKUP(1,($F$4:$NZ$4&lt;=TODAY())*ISNUMBER($F$17:$NZ$17),$F$17:$NZ$17,"",0,-1),IF(ISNUMBER(KB21),KB21+N(KC20),""))),"")</f>
        <v/>
      </c>
      <c r="KD21" s="59" t="str" cm="1">
        <f t="array" aca="1" ref="KD21" ca="1">IF(ISNUMBER(KD$4),IF(KD$4&lt;TODAY(),KD17,IF(KD$4=TODAY(),_xlfn.XLOOKUP(1,($F$4:$NZ$4&lt;=TODAY())*ISNUMBER($F$17:$NZ$17),$F$17:$NZ$17,"",0,-1),IF(ISNUMBER(KC21),KC21+N(KD20),""))),"")</f>
        <v/>
      </c>
      <c r="KE21" s="59" t="str" cm="1">
        <f t="array" aca="1" ref="KE21" ca="1">IF(ISNUMBER(KE$4),IF(KE$4&lt;TODAY(),KE17,IF(KE$4=TODAY(),_xlfn.XLOOKUP(1,($F$4:$NZ$4&lt;=TODAY())*ISNUMBER($F$17:$NZ$17),$F$17:$NZ$17,"",0,-1),IF(ISNUMBER(KD21),KD21+N(KE20),""))),"")</f>
        <v/>
      </c>
      <c r="KF21" s="59" t="str" cm="1">
        <f t="array" aca="1" ref="KF21" ca="1">IF(ISNUMBER(KF$4),IF(KF$4&lt;TODAY(),KF17,IF(KF$4=TODAY(),_xlfn.XLOOKUP(1,($F$4:$NZ$4&lt;=TODAY())*ISNUMBER($F$17:$NZ$17),$F$17:$NZ$17,"",0,-1),IF(ISNUMBER(KE21),KE21+N(KF20),""))),"")</f>
        <v/>
      </c>
      <c r="KG21" s="59" t="str" cm="1">
        <f t="array" aca="1" ref="KG21" ca="1">IF(ISNUMBER(KG$4),IF(KG$4&lt;TODAY(),KG17,IF(KG$4=TODAY(),_xlfn.XLOOKUP(1,($F$4:$NZ$4&lt;=TODAY())*ISNUMBER($F$17:$NZ$17),$F$17:$NZ$17,"",0,-1),IF(ISNUMBER(KF21),KF21+N(KG20),""))),"")</f>
        <v/>
      </c>
      <c r="KH21" s="59" t="str" cm="1">
        <f t="array" aca="1" ref="KH21" ca="1">IF(ISNUMBER(KH$4),IF(KH$4&lt;TODAY(),KH17,IF(KH$4=TODAY(),_xlfn.XLOOKUP(1,($F$4:$NZ$4&lt;=TODAY())*ISNUMBER($F$17:$NZ$17),$F$17:$NZ$17,"",0,-1),IF(ISNUMBER(KG21),KG21+N(KH20),""))),"")</f>
        <v/>
      </c>
      <c r="KI21" s="59" t="str" cm="1">
        <f t="array" aca="1" ref="KI21" ca="1">IF(ISNUMBER(KI$4),IF(KI$4&lt;TODAY(),KI17,IF(KI$4=TODAY(),_xlfn.XLOOKUP(1,($F$4:$NZ$4&lt;=TODAY())*ISNUMBER($F$17:$NZ$17),$F$17:$NZ$17,"",0,-1),IF(ISNUMBER(KH21),KH21+N(KI20),""))),"")</f>
        <v/>
      </c>
      <c r="KJ21" s="59" t="str" cm="1">
        <f t="array" aca="1" ref="KJ21" ca="1">IF(ISNUMBER(KJ$4),IF(KJ$4&lt;TODAY(),KJ17,IF(KJ$4=TODAY(),_xlfn.XLOOKUP(1,($F$4:$NZ$4&lt;=TODAY())*ISNUMBER($F$17:$NZ$17),$F$17:$NZ$17,"",0,-1),IF(ISNUMBER(KI21),KI21+N(KJ20),""))),"")</f>
        <v/>
      </c>
      <c r="KK21" s="59" t="str" cm="1">
        <f t="array" aca="1" ref="KK21" ca="1">IF(ISNUMBER(KK$4),IF(KK$4&lt;TODAY(),KK17,IF(KK$4=TODAY(),_xlfn.XLOOKUP(1,($F$4:$NZ$4&lt;=TODAY())*ISNUMBER($F$17:$NZ$17),$F$17:$NZ$17,"",0,-1),IF(ISNUMBER(KJ21),KJ21+N(KK20),""))),"")</f>
        <v/>
      </c>
      <c r="KL21" s="59" t="str" cm="1">
        <f t="array" aca="1" ref="KL21" ca="1">IF(ISNUMBER(KL$4),IF(KL$4&lt;TODAY(),KL17,IF(KL$4=TODAY(),_xlfn.XLOOKUP(1,($F$4:$NZ$4&lt;=TODAY())*ISNUMBER($F$17:$NZ$17),$F$17:$NZ$17,"",0,-1),IF(ISNUMBER(KK21),KK21+N(KL20),""))),"")</f>
        <v/>
      </c>
      <c r="KM21" s="59" t="str" cm="1">
        <f t="array" aca="1" ref="KM21" ca="1">IF(ISNUMBER(KM$4),IF(KM$4&lt;TODAY(),KM17,IF(KM$4=TODAY(),_xlfn.XLOOKUP(1,($F$4:$NZ$4&lt;=TODAY())*ISNUMBER($F$17:$NZ$17),$F$17:$NZ$17,"",0,-1),IF(ISNUMBER(KL21),KL21+N(KM20),""))),"")</f>
        <v/>
      </c>
      <c r="KN21" s="59" t="str" cm="1">
        <f t="array" aca="1" ref="KN21" ca="1">IF(ISNUMBER(KN$4),IF(KN$4&lt;TODAY(),KN17,IF(KN$4=TODAY(),_xlfn.XLOOKUP(1,($F$4:$NZ$4&lt;=TODAY())*ISNUMBER($F$17:$NZ$17),$F$17:$NZ$17,"",0,-1),IF(ISNUMBER(KM21),KM21+N(KN20),""))),"")</f>
        <v/>
      </c>
      <c r="KO21" s="59" t="str" cm="1">
        <f t="array" aca="1" ref="KO21" ca="1">IF(ISNUMBER(KO$4),IF(KO$4&lt;TODAY(),KO17,IF(KO$4=TODAY(),_xlfn.XLOOKUP(1,($F$4:$NZ$4&lt;=TODAY())*ISNUMBER($F$17:$NZ$17),$F$17:$NZ$17,"",0,-1),IF(ISNUMBER(KN21),KN21+N(KO20),""))),"")</f>
        <v/>
      </c>
      <c r="KP21" s="59" t="str" cm="1">
        <f t="array" aca="1" ref="KP21" ca="1">IF(ISNUMBER(KP$4),IF(KP$4&lt;TODAY(),KP17,IF(KP$4=TODAY(),_xlfn.XLOOKUP(1,($F$4:$NZ$4&lt;=TODAY())*ISNUMBER($F$17:$NZ$17),$F$17:$NZ$17,"",0,-1),IF(ISNUMBER(KO21),KO21+N(KP20),""))),"")</f>
        <v/>
      </c>
      <c r="KQ21" s="59" t="str" cm="1">
        <f t="array" aca="1" ref="KQ21" ca="1">IF(ISNUMBER(KQ$4),IF(KQ$4&lt;TODAY(),KQ17,IF(KQ$4=TODAY(),_xlfn.XLOOKUP(1,($F$4:$NZ$4&lt;=TODAY())*ISNUMBER($F$17:$NZ$17),$F$17:$NZ$17,"",0,-1),IF(ISNUMBER(KP21),KP21+N(KQ20),""))),"")</f>
        <v/>
      </c>
      <c r="KR21" s="59" t="str" cm="1">
        <f t="array" aca="1" ref="KR21" ca="1">IF(ISNUMBER(KR$4),IF(KR$4&lt;TODAY(),KR17,IF(KR$4=TODAY(),_xlfn.XLOOKUP(1,($F$4:$NZ$4&lt;=TODAY())*ISNUMBER($F$17:$NZ$17),$F$17:$NZ$17,"",0,-1),IF(ISNUMBER(KQ21),KQ21+N(KR20),""))),"")</f>
        <v/>
      </c>
      <c r="KS21" s="59" t="str" cm="1">
        <f t="array" aca="1" ref="KS21" ca="1">IF(ISNUMBER(KS$4),IF(KS$4&lt;TODAY(),KS17,IF(KS$4=TODAY(),_xlfn.XLOOKUP(1,($F$4:$NZ$4&lt;=TODAY())*ISNUMBER($F$17:$NZ$17),$F$17:$NZ$17,"",0,-1),IF(ISNUMBER(KR21),KR21+N(KS20),""))),"")</f>
        <v/>
      </c>
      <c r="KT21" s="59" t="str" cm="1">
        <f t="array" aca="1" ref="KT21" ca="1">IF(ISNUMBER(KT$4),IF(KT$4&lt;TODAY(),KT17,IF(KT$4=TODAY(),_xlfn.XLOOKUP(1,($F$4:$NZ$4&lt;=TODAY())*ISNUMBER($F$17:$NZ$17),$F$17:$NZ$17,"",0,-1),IF(ISNUMBER(KS21),KS21+N(KT20),""))),"")</f>
        <v/>
      </c>
      <c r="KU21" s="59" t="str" cm="1">
        <f t="array" aca="1" ref="KU21" ca="1">IF(ISNUMBER(KU$4),IF(KU$4&lt;TODAY(),KU17,IF(KU$4=TODAY(),_xlfn.XLOOKUP(1,($F$4:$NZ$4&lt;=TODAY())*ISNUMBER($F$17:$NZ$17),$F$17:$NZ$17,"",0,-1),IF(ISNUMBER(KT21),KT21+N(KU20),""))),"")</f>
        <v/>
      </c>
      <c r="KV21" s="59" t="str" cm="1">
        <f t="array" aca="1" ref="KV21" ca="1">IF(ISNUMBER(KV$4),IF(KV$4&lt;TODAY(),KV17,IF(KV$4=TODAY(),_xlfn.XLOOKUP(1,($F$4:$NZ$4&lt;=TODAY())*ISNUMBER($F$17:$NZ$17),$F$17:$NZ$17,"",0,-1),IF(ISNUMBER(KU21),KU21+N(KV20),""))),"")</f>
        <v/>
      </c>
      <c r="KW21" s="59" t="str" cm="1">
        <f t="array" aca="1" ref="KW21" ca="1">IF(ISNUMBER(KW$4),IF(KW$4&lt;TODAY(),KW17,IF(KW$4=TODAY(),_xlfn.XLOOKUP(1,($F$4:$NZ$4&lt;=TODAY())*ISNUMBER($F$17:$NZ$17),$F$17:$NZ$17,"",0,-1),IF(ISNUMBER(KV21),KV21+N(KW20),""))),"")</f>
        <v/>
      </c>
      <c r="KX21" s="59" t="str" cm="1">
        <f t="array" aca="1" ref="KX21" ca="1">IF(ISNUMBER(KX$4),IF(KX$4&lt;TODAY(),KX17,IF(KX$4=TODAY(),_xlfn.XLOOKUP(1,($F$4:$NZ$4&lt;=TODAY())*ISNUMBER($F$17:$NZ$17),$F$17:$NZ$17,"",0,-1),IF(ISNUMBER(KW21),KW21+N(KX20),""))),"")</f>
        <v/>
      </c>
      <c r="KY21" s="59" t="str" cm="1">
        <f t="array" aca="1" ref="KY21" ca="1">IF(ISNUMBER(KY$4),IF(KY$4&lt;TODAY(),KY17,IF(KY$4=TODAY(),_xlfn.XLOOKUP(1,($F$4:$NZ$4&lt;=TODAY())*ISNUMBER($F$17:$NZ$17),$F$17:$NZ$17,"",0,-1),IF(ISNUMBER(KX21),KX21+N(KY20),""))),"")</f>
        <v/>
      </c>
      <c r="KZ21" s="59" t="str" cm="1">
        <f t="array" aca="1" ref="KZ21" ca="1">IF(ISNUMBER(KZ$4),IF(KZ$4&lt;TODAY(),KZ17,IF(KZ$4=TODAY(),_xlfn.XLOOKUP(1,($F$4:$NZ$4&lt;=TODAY())*ISNUMBER($F$17:$NZ$17),$F$17:$NZ$17,"",0,-1),IF(ISNUMBER(KY21),KY21+N(KZ20),""))),"")</f>
        <v/>
      </c>
      <c r="LA21" s="59" t="str" cm="1">
        <f t="array" aca="1" ref="LA21" ca="1">IF(ISNUMBER(LA$4),IF(LA$4&lt;TODAY(),LA17,IF(LA$4=TODAY(),_xlfn.XLOOKUP(1,($F$4:$NZ$4&lt;=TODAY())*ISNUMBER($F$17:$NZ$17),$F$17:$NZ$17,"",0,-1),IF(ISNUMBER(KZ21),KZ21+N(LA20),""))),"")</f>
        <v/>
      </c>
      <c r="LB21" s="59" t="str" cm="1">
        <f t="array" aca="1" ref="LB21" ca="1">IF(ISNUMBER(LB$4),IF(LB$4&lt;TODAY(),LB17,IF(LB$4=TODAY(),_xlfn.XLOOKUP(1,($F$4:$NZ$4&lt;=TODAY())*ISNUMBER($F$17:$NZ$17),$F$17:$NZ$17,"",0,-1),IF(ISNUMBER(LA21),LA21+N(LB20),""))),"")</f>
        <v/>
      </c>
      <c r="LC21" s="59" t="str" cm="1">
        <f t="array" aca="1" ref="LC21" ca="1">IF(ISNUMBER(LC$4),IF(LC$4&lt;TODAY(),LC17,IF(LC$4=TODAY(),_xlfn.XLOOKUP(1,($F$4:$NZ$4&lt;=TODAY())*ISNUMBER($F$17:$NZ$17),$F$17:$NZ$17,"",0,-1),IF(ISNUMBER(LB21),LB21+N(LC20),""))),"")</f>
        <v/>
      </c>
      <c r="LD21" s="59" t="str" cm="1">
        <f t="array" aca="1" ref="LD21" ca="1">IF(ISNUMBER(LD$4),IF(LD$4&lt;TODAY(),LD17,IF(LD$4=TODAY(),_xlfn.XLOOKUP(1,($F$4:$NZ$4&lt;=TODAY())*ISNUMBER($F$17:$NZ$17),$F$17:$NZ$17,"",0,-1),IF(ISNUMBER(LC21),LC21+N(LD20),""))),"")</f>
        <v/>
      </c>
      <c r="LE21" s="59" t="str" cm="1">
        <f t="array" aca="1" ref="LE21" ca="1">IF(ISNUMBER(LE$4),IF(LE$4&lt;TODAY(),LE17,IF(LE$4=TODAY(),_xlfn.XLOOKUP(1,($F$4:$NZ$4&lt;=TODAY())*ISNUMBER($F$17:$NZ$17),$F$17:$NZ$17,"",0,-1),IF(ISNUMBER(LD21),LD21+N(LE20),""))),"")</f>
        <v/>
      </c>
      <c r="LF21" s="59" t="str" cm="1">
        <f t="array" aca="1" ref="LF21" ca="1">IF(ISNUMBER(LF$4),IF(LF$4&lt;TODAY(),LF17,IF(LF$4=TODAY(),_xlfn.XLOOKUP(1,($F$4:$NZ$4&lt;=TODAY())*ISNUMBER($F$17:$NZ$17),$F$17:$NZ$17,"",0,-1),IF(ISNUMBER(LE21),LE21+N(LF20),""))),"")</f>
        <v/>
      </c>
      <c r="LG21" s="59" t="str" cm="1">
        <f t="array" aca="1" ref="LG21" ca="1">IF(ISNUMBER(LG$4),IF(LG$4&lt;TODAY(),LG17,IF(LG$4=TODAY(),_xlfn.XLOOKUP(1,($F$4:$NZ$4&lt;=TODAY())*ISNUMBER($F$17:$NZ$17),$F$17:$NZ$17,"",0,-1),IF(ISNUMBER(LF21),LF21+N(LG20),""))),"")</f>
        <v/>
      </c>
      <c r="LH21" s="59" t="str" cm="1">
        <f t="array" aca="1" ref="LH21" ca="1">IF(ISNUMBER(LH$4),IF(LH$4&lt;TODAY(),LH17,IF(LH$4=TODAY(),_xlfn.XLOOKUP(1,($F$4:$NZ$4&lt;=TODAY())*ISNUMBER($F$17:$NZ$17),$F$17:$NZ$17,"",0,-1),IF(ISNUMBER(LG21),LG21+N(LH20),""))),"")</f>
        <v/>
      </c>
      <c r="LI21" s="59" t="str" cm="1">
        <f t="array" aca="1" ref="LI21" ca="1">IF(ISNUMBER(LI$4),IF(LI$4&lt;TODAY(),LI17,IF(LI$4=TODAY(),_xlfn.XLOOKUP(1,($F$4:$NZ$4&lt;=TODAY())*ISNUMBER($F$17:$NZ$17),$F$17:$NZ$17,"",0,-1),IF(ISNUMBER(LH21),LH21+N(LI20),""))),"")</f>
        <v/>
      </c>
      <c r="LJ21" s="59" t="str" cm="1">
        <f t="array" aca="1" ref="LJ21" ca="1">IF(ISNUMBER(LJ$4),IF(LJ$4&lt;TODAY(),LJ17,IF(LJ$4=TODAY(),_xlfn.XLOOKUP(1,($F$4:$NZ$4&lt;=TODAY())*ISNUMBER($F$17:$NZ$17),$F$17:$NZ$17,"",0,-1),IF(ISNUMBER(LI21),LI21+N(LJ20),""))),"")</f>
        <v/>
      </c>
      <c r="LK21" s="59" t="str" cm="1">
        <f t="array" aca="1" ref="LK21" ca="1">IF(ISNUMBER(LK$4),IF(LK$4&lt;TODAY(),LK17,IF(LK$4=TODAY(),_xlfn.XLOOKUP(1,($F$4:$NZ$4&lt;=TODAY())*ISNUMBER($F$17:$NZ$17),$F$17:$NZ$17,"",0,-1),IF(ISNUMBER(LJ21),LJ21+N(LK20),""))),"")</f>
        <v/>
      </c>
      <c r="LL21" s="59" t="str" cm="1">
        <f t="array" aca="1" ref="LL21" ca="1">IF(ISNUMBER(LL$4),IF(LL$4&lt;TODAY(),LL17,IF(LL$4=TODAY(),_xlfn.XLOOKUP(1,($F$4:$NZ$4&lt;=TODAY())*ISNUMBER($F$17:$NZ$17),$F$17:$NZ$17,"",0,-1),IF(ISNUMBER(LK21),LK21+N(LL20),""))),"")</f>
        <v/>
      </c>
      <c r="LM21" s="59" t="str" cm="1">
        <f t="array" aca="1" ref="LM21" ca="1">IF(ISNUMBER(LM$4),IF(LM$4&lt;TODAY(),LM17,IF(LM$4=TODAY(),_xlfn.XLOOKUP(1,($F$4:$NZ$4&lt;=TODAY())*ISNUMBER($F$17:$NZ$17),$F$17:$NZ$17,"",0,-1),IF(ISNUMBER(LL21),LL21+N(LM20),""))),"")</f>
        <v/>
      </c>
      <c r="LN21" s="59" t="str" cm="1">
        <f t="array" aca="1" ref="LN21" ca="1">IF(ISNUMBER(LN$4),IF(LN$4&lt;TODAY(),LN17,IF(LN$4=TODAY(),_xlfn.XLOOKUP(1,($F$4:$NZ$4&lt;=TODAY())*ISNUMBER($F$17:$NZ$17),$F$17:$NZ$17,"",0,-1),IF(ISNUMBER(LM21),LM21+N(LN20),""))),"")</f>
        <v/>
      </c>
      <c r="LO21" s="59" t="str" cm="1">
        <f t="array" aca="1" ref="LO21" ca="1">IF(ISNUMBER(LO$4),IF(LO$4&lt;TODAY(),LO17,IF(LO$4=TODAY(),_xlfn.XLOOKUP(1,($F$4:$NZ$4&lt;=TODAY())*ISNUMBER($F$17:$NZ$17),$F$17:$NZ$17,"",0,-1),IF(ISNUMBER(LN21),LN21+N(LO20),""))),"")</f>
        <v/>
      </c>
      <c r="LP21" s="59" t="str" cm="1">
        <f t="array" aca="1" ref="LP21" ca="1">IF(ISNUMBER(LP$4),IF(LP$4&lt;TODAY(),LP17,IF(LP$4=TODAY(),_xlfn.XLOOKUP(1,($F$4:$NZ$4&lt;=TODAY())*ISNUMBER($F$17:$NZ$17),$F$17:$NZ$17,"",0,-1),IF(ISNUMBER(LO21),LO21+N(LP20),""))),"")</f>
        <v/>
      </c>
      <c r="LQ21" s="59" t="str" cm="1">
        <f t="array" aca="1" ref="LQ21" ca="1">IF(ISNUMBER(LQ$4),IF(LQ$4&lt;TODAY(),LQ17,IF(LQ$4=TODAY(),_xlfn.XLOOKUP(1,($F$4:$NZ$4&lt;=TODAY())*ISNUMBER($F$17:$NZ$17),$F$17:$NZ$17,"",0,-1),IF(ISNUMBER(LP21),LP21+N(LQ20),""))),"")</f>
        <v/>
      </c>
      <c r="LR21" s="59" t="str" cm="1">
        <f t="array" aca="1" ref="LR21" ca="1">IF(ISNUMBER(LR$4),IF(LR$4&lt;TODAY(),LR17,IF(LR$4=TODAY(),_xlfn.XLOOKUP(1,($F$4:$NZ$4&lt;=TODAY())*ISNUMBER($F$17:$NZ$17),$F$17:$NZ$17,"",0,-1),IF(ISNUMBER(LQ21),LQ21+N(LR20),""))),"")</f>
        <v/>
      </c>
      <c r="LS21" s="59" t="str" cm="1">
        <f t="array" aca="1" ref="LS21" ca="1">IF(ISNUMBER(LS$4),IF(LS$4&lt;TODAY(),LS17,IF(LS$4=TODAY(),_xlfn.XLOOKUP(1,($F$4:$NZ$4&lt;=TODAY())*ISNUMBER($F$17:$NZ$17),$F$17:$NZ$17,"",0,-1),IF(ISNUMBER(LR21),LR21+N(LS20),""))),"")</f>
        <v/>
      </c>
      <c r="LT21" s="59" t="str" cm="1">
        <f t="array" aca="1" ref="LT21" ca="1">IF(ISNUMBER(LT$4),IF(LT$4&lt;TODAY(),LT17,IF(LT$4=TODAY(),_xlfn.XLOOKUP(1,($F$4:$NZ$4&lt;=TODAY())*ISNUMBER($F$17:$NZ$17),$F$17:$NZ$17,"",0,-1),IF(ISNUMBER(LS21),LS21+N(LT20),""))),"")</f>
        <v/>
      </c>
      <c r="LU21" s="59" t="str" cm="1">
        <f t="array" aca="1" ref="LU21" ca="1">IF(ISNUMBER(LU$4),IF(LU$4&lt;TODAY(),LU17,IF(LU$4=TODAY(),_xlfn.XLOOKUP(1,($F$4:$NZ$4&lt;=TODAY())*ISNUMBER($F$17:$NZ$17),$F$17:$NZ$17,"",0,-1),IF(ISNUMBER(LT21),LT21+N(LU20),""))),"")</f>
        <v/>
      </c>
      <c r="LV21" s="59" t="str" cm="1">
        <f t="array" aca="1" ref="LV21" ca="1">IF(ISNUMBER(LV$4),IF(LV$4&lt;TODAY(),LV17,IF(LV$4=TODAY(),_xlfn.XLOOKUP(1,($F$4:$NZ$4&lt;=TODAY())*ISNUMBER($F$17:$NZ$17),$F$17:$NZ$17,"",0,-1),IF(ISNUMBER(LU21),LU21+N(LV20),""))),"")</f>
        <v/>
      </c>
      <c r="LW21" s="59" t="str" cm="1">
        <f t="array" aca="1" ref="LW21" ca="1">IF(ISNUMBER(LW$4),IF(LW$4&lt;TODAY(),LW17,IF(LW$4=TODAY(),_xlfn.XLOOKUP(1,($F$4:$NZ$4&lt;=TODAY())*ISNUMBER($F$17:$NZ$17),$F$17:$NZ$17,"",0,-1),IF(ISNUMBER(LV21),LV21+N(LW20),""))),"")</f>
        <v/>
      </c>
      <c r="LX21" s="59" t="str" cm="1">
        <f t="array" aca="1" ref="LX21" ca="1">IF(ISNUMBER(LX$4),IF(LX$4&lt;TODAY(),LX17,IF(LX$4=TODAY(),_xlfn.XLOOKUP(1,($F$4:$NZ$4&lt;=TODAY())*ISNUMBER($F$17:$NZ$17),$F$17:$NZ$17,"",0,-1),IF(ISNUMBER(LW21),LW21+N(LX20),""))),"")</f>
        <v/>
      </c>
      <c r="LY21" s="59" t="str" cm="1">
        <f t="array" aca="1" ref="LY21" ca="1">IF(ISNUMBER(LY$4),IF(LY$4&lt;TODAY(),LY17,IF(LY$4=TODAY(),_xlfn.XLOOKUP(1,($F$4:$NZ$4&lt;=TODAY())*ISNUMBER($F$17:$NZ$17),$F$17:$NZ$17,"",0,-1),IF(ISNUMBER(LX21),LX21+N(LY20),""))),"")</f>
        <v/>
      </c>
      <c r="LZ21" s="59" t="str" cm="1">
        <f t="array" aca="1" ref="LZ21" ca="1">IF(ISNUMBER(LZ$4),IF(LZ$4&lt;TODAY(),LZ17,IF(LZ$4=TODAY(),_xlfn.XLOOKUP(1,($F$4:$NZ$4&lt;=TODAY())*ISNUMBER($F$17:$NZ$17),$F$17:$NZ$17,"",0,-1),IF(ISNUMBER(LY21),LY21+N(LZ20),""))),"")</f>
        <v/>
      </c>
      <c r="MA21" s="59" t="str" cm="1">
        <f t="array" aca="1" ref="MA21" ca="1">IF(ISNUMBER(MA$4),IF(MA$4&lt;TODAY(),MA17,IF(MA$4=TODAY(),_xlfn.XLOOKUP(1,($F$4:$NZ$4&lt;=TODAY())*ISNUMBER($F$17:$NZ$17),$F$17:$NZ$17,"",0,-1),IF(ISNUMBER(LZ21),LZ21+N(MA20),""))),"")</f>
        <v/>
      </c>
      <c r="MB21" s="59" t="str" cm="1">
        <f t="array" aca="1" ref="MB21" ca="1">IF(ISNUMBER(MB$4),IF(MB$4&lt;TODAY(),MB17,IF(MB$4=TODAY(),_xlfn.XLOOKUP(1,($F$4:$NZ$4&lt;=TODAY())*ISNUMBER($F$17:$NZ$17),$F$17:$NZ$17,"",0,-1),IF(ISNUMBER(MA21),MA21+N(MB20),""))),"")</f>
        <v/>
      </c>
      <c r="MC21" s="59" t="str" cm="1">
        <f t="array" aca="1" ref="MC21" ca="1">IF(ISNUMBER(MC$4),IF(MC$4&lt;TODAY(),MC17,IF(MC$4=TODAY(),_xlfn.XLOOKUP(1,($F$4:$NZ$4&lt;=TODAY())*ISNUMBER($F$17:$NZ$17),$F$17:$NZ$17,"",0,-1),IF(ISNUMBER(MB21),MB21+N(MC20),""))),"")</f>
        <v/>
      </c>
      <c r="MD21" s="59" t="str" cm="1">
        <f t="array" aca="1" ref="MD21" ca="1">IF(ISNUMBER(MD$4),IF(MD$4&lt;TODAY(),MD17,IF(MD$4=TODAY(),_xlfn.XLOOKUP(1,($F$4:$NZ$4&lt;=TODAY())*ISNUMBER($F$17:$NZ$17),$F$17:$NZ$17,"",0,-1),IF(ISNUMBER(MC21),MC21+N(MD20),""))),"")</f>
        <v/>
      </c>
      <c r="ME21" s="59" t="str" cm="1">
        <f t="array" aca="1" ref="ME21" ca="1">IF(ISNUMBER(ME$4),IF(ME$4&lt;TODAY(),ME17,IF(ME$4=TODAY(),_xlfn.XLOOKUP(1,($F$4:$NZ$4&lt;=TODAY())*ISNUMBER($F$17:$NZ$17),$F$17:$NZ$17,"",0,-1),IF(ISNUMBER(MD21),MD21+N(ME20),""))),"")</f>
        <v/>
      </c>
      <c r="MF21" s="59" t="str" cm="1">
        <f t="array" aca="1" ref="MF21" ca="1">IF(ISNUMBER(MF$4),IF(MF$4&lt;TODAY(),MF17,IF(MF$4=TODAY(),_xlfn.XLOOKUP(1,($F$4:$NZ$4&lt;=TODAY())*ISNUMBER($F$17:$NZ$17),$F$17:$NZ$17,"",0,-1),IF(ISNUMBER(ME21),ME21+N(MF20),""))),"")</f>
        <v/>
      </c>
      <c r="MG21" s="59" t="str" cm="1">
        <f t="array" aca="1" ref="MG21" ca="1">IF(ISNUMBER(MG$4),IF(MG$4&lt;TODAY(),MG17,IF(MG$4=TODAY(),_xlfn.XLOOKUP(1,($F$4:$NZ$4&lt;=TODAY())*ISNUMBER($F$17:$NZ$17),$F$17:$NZ$17,"",0,-1),IF(ISNUMBER(MF21),MF21+N(MG20),""))),"")</f>
        <v/>
      </c>
      <c r="MH21" s="59" t="str" cm="1">
        <f t="array" aca="1" ref="MH21" ca="1">IF(ISNUMBER(MH$4),IF(MH$4&lt;TODAY(),MH17,IF(MH$4=TODAY(),_xlfn.XLOOKUP(1,($F$4:$NZ$4&lt;=TODAY())*ISNUMBER($F$17:$NZ$17),$F$17:$NZ$17,"",0,-1),IF(ISNUMBER(MG21),MG21+N(MH20),""))),"")</f>
        <v/>
      </c>
      <c r="MI21" s="59" t="str" cm="1">
        <f t="array" aca="1" ref="MI21" ca="1">IF(ISNUMBER(MI$4),IF(MI$4&lt;TODAY(),MI17,IF(MI$4=TODAY(),_xlfn.XLOOKUP(1,($F$4:$NZ$4&lt;=TODAY())*ISNUMBER($F$17:$NZ$17),$F$17:$NZ$17,"",0,-1),IF(ISNUMBER(MH21),MH21+N(MI20),""))),"")</f>
        <v/>
      </c>
      <c r="MJ21" s="59" t="str" cm="1">
        <f t="array" aca="1" ref="MJ21" ca="1">IF(ISNUMBER(MJ$4),IF(MJ$4&lt;TODAY(),MJ17,IF(MJ$4=TODAY(),_xlfn.XLOOKUP(1,($F$4:$NZ$4&lt;=TODAY())*ISNUMBER($F$17:$NZ$17),$F$17:$NZ$17,"",0,-1),IF(ISNUMBER(MI21),MI21+N(MJ20),""))),"")</f>
        <v/>
      </c>
      <c r="MK21" s="59" t="str" cm="1">
        <f t="array" aca="1" ref="MK21" ca="1">IF(ISNUMBER(MK$4),IF(MK$4&lt;TODAY(),MK17,IF(MK$4=TODAY(),_xlfn.XLOOKUP(1,($F$4:$NZ$4&lt;=TODAY())*ISNUMBER($F$17:$NZ$17),$F$17:$NZ$17,"",0,-1),IF(ISNUMBER(MJ21),MJ21+N(MK20),""))),"")</f>
        <v/>
      </c>
      <c r="ML21" s="59" t="str" cm="1">
        <f t="array" aca="1" ref="ML21" ca="1">IF(ISNUMBER(ML$4),IF(ML$4&lt;TODAY(),ML17,IF(ML$4=TODAY(),_xlfn.XLOOKUP(1,($F$4:$NZ$4&lt;=TODAY())*ISNUMBER($F$17:$NZ$17),$F$17:$NZ$17,"",0,-1),IF(ISNUMBER(MK21),MK21+N(ML20),""))),"")</f>
        <v/>
      </c>
      <c r="MM21" s="59" t="str" cm="1">
        <f t="array" aca="1" ref="MM21" ca="1">IF(ISNUMBER(MM$4),IF(MM$4&lt;TODAY(),MM17,IF(MM$4=TODAY(),_xlfn.XLOOKUP(1,($F$4:$NZ$4&lt;=TODAY())*ISNUMBER($F$17:$NZ$17),$F$17:$NZ$17,"",0,-1),IF(ISNUMBER(ML21),ML21+N(MM20),""))),"")</f>
        <v/>
      </c>
      <c r="MN21" s="59" t="str" cm="1">
        <f t="array" aca="1" ref="MN21" ca="1">IF(ISNUMBER(MN$4),IF(MN$4&lt;TODAY(),MN17,IF(MN$4=TODAY(),_xlfn.XLOOKUP(1,($F$4:$NZ$4&lt;=TODAY())*ISNUMBER($F$17:$NZ$17),$F$17:$NZ$17,"",0,-1),IF(ISNUMBER(MM21),MM21+N(MN20),""))),"")</f>
        <v/>
      </c>
      <c r="MO21" s="59" t="str" cm="1">
        <f t="array" aca="1" ref="MO21" ca="1">IF(ISNUMBER(MO$4),IF(MO$4&lt;TODAY(),MO17,IF(MO$4=TODAY(),_xlfn.XLOOKUP(1,($F$4:$NZ$4&lt;=TODAY())*ISNUMBER($F$17:$NZ$17),$F$17:$NZ$17,"",0,-1),IF(ISNUMBER(MN21),MN21+N(MO20),""))),"")</f>
        <v/>
      </c>
      <c r="MP21" s="59" t="str" cm="1">
        <f t="array" aca="1" ref="MP21" ca="1">IF(ISNUMBER(MP$4),IF(MP$4&lt;TODAY(),MP17,IF(MP$4=TODAY(),_xlfn.XLOOKUP(1,($F$4:$NZ$4&lt;=TODAY())*ISNUMBER($F$17:$NZ$17),$F$17:$NZ$17,"",0,-1),IF(ISNUMBER(MO21),MO21+N(MP20),""))),"")</f>
        <v/>
      </c>
      <c r="MQ21" s="59" t="str" cm="1">
        <f t="array" aca="1" ref="MQ21" ca="1">IF(ISNUMBER(MQ$4),IF(MQ$4&lt;TODAY(),MQ17,IF(MQ$4=TODAY(),_xlfn.XLOOKUP(1,($F$4:$NZ$4&lt;=TODAY())*ISNUMBER($F$17:$NZ$17),$F$17:$NZ$17,"",0,-1),IF(ISNUMBER(MP21),MP21+N(MQ20),""))),"")</f>
        <v/>
      </c>
      <c r="MR21" s="59" t="str" cm="1">
        <f t="array" aca="1" ref="MR21" ca="1">IF(ISNUMBER(MR$4),IF(MR$4&lt;TODAY(),MR17,IF(MR$4=TODAY(),_xlfn.XLOOKUP(1,($F$4:$NZ$4&lt;=TODAY())*ISNUMBER($F$17:$NZ$17),$F$17:$NZ$17,"",0,-1),IF(ISNUMBER(MQ21),MQ21+N(MR20),""))),"")</f>
        <v/>
      </c>
      <c r="MS21" s="59" t="str" cm="1">
        <f t="array" aca="1" ref="MS21" ca="1">IF(ISNUMBER(MS$4),IF(MS$4&lt;TODAY(),MS17,IF(MS$4=TODAY(),_xlfn.XLOOKUP(1,($F$4:$NZ$4&lt;=TODAY())*ISNUMBER($F$17:$NZ$17),$F$17:$NZ$17,"",0,-1),IF(ISNUMBER(MR21),MR21+N(MS20),""))),"")</f>
        <v/>
      </c>
      <c r="MT21" s="59" t="str" cm="1">
        <f t="array" aca="1" ref="MT21" ca="1">IF(ISNUMBER(MT$4),IF(MT$4&lt;TODAY(),MT17,IF(MT$4=TODAY(),_xlfn.XLOOKUP(1,($F$4:$NZ$4&lt;=TODAY())*ISNUMBER($F$17:$NZ$17),$F$17:$NZ$17,"",0,-1),IF(ISNUMBER(MS21),MS21+N(MT20),""))),"")</f>
        <v/>
      </c>
      <c r="MU21" s="59" t="str" cm="1">
        <f t="array" aca="1" ref="MU21" ca="1">IF(ISNUMBER(MU$4),IF(MU$4&lt;TODAY(),MU17,IF(MU$4=TODAY(),_xlfn.XLOOKUP(1,($F$4:$NZ$4&lt;=TODAY())*ISNUMBER($F$17:$NZ$17),$F$17:$NZ$17,"",0,-1),IF(ISNUMBER(MT21),MT21+N(MU20),""))),"")</f>
        <v/>
      </c>
      <c r="MV21" s="59" t="str" cm="1">
        <f t="array" aca="1" ref="MV21" ca="1">IF(ISNUMBER(MV$4),IF(MV$4&lt;TODAY(),MV17,IF(MV$4=TODAY(),_xlfn.XLOOKUP(1,($F$4:$NZ$4&lt;=TODAY())*ISNUMBER($F$17:$NZ$17),$F$17:$NZ$17,"",0,-1),IF(ISNUMBER(MU21),MU21+N(MV20),""))),"")</f>
        <v/>
      </c>
      <c r="MW21" s="59" t="str" cm="1">
        <f t="array" aca="1" ref="MW21" ca="1">IF(ISNUMBER(MW$4),IF(MW$4&lt;TODAY(),MW17,IF(MW$4=TODAY(),_xlfn.XLOOKUP(1,($F$4:$NZ$4&lt;=TODAY())*ISNUMBER($F$17:$NZ$17),$F$17:$NZ$17,"",0,-1),IF(ISNUMBER(MV21),MV21+N(MW20),""))),"")</f>
        <v/>
      </c>
      <c r="MX21" s="59" t="str" cm="1">
        <f t="array" aca="1" ref="MX21" ca="1">IF(ISNUMBER(MX$4),IF(MX$4&lt;TODAY(),MX17,IF(MX$4=TODAY(),_xlfn.XLOOKUP(1,($F$4:$NZ$4&lt;=TODAY())*ISNUMBER($F$17:$NZ$17),$F$17:$NZ$17,"",0,-1),IF(ISNUMBER(MW21),MW21+N(MX20),""))),"")</f>
        <v/>
      </c>
      <c r="MY21" s="59" t="str" cm="1">
        <f t="array" aca="1" ref="MY21" ca="1">IF(ISNUMBER(MY$4),IF(MY$4&lt;TODAY(),MY17,IF(MY$4=TODAY(),_xlfn.XLOOKUP(1,($F$4:$NZ$4&lt;=TODAY())*ISNUMBER($F$17:$NZ$17),$F$17:$NZ$17,"",0,-1),IF(ISNUMBER(MX21),MX21+N(MY20),""))),"")</f>
        <v/>
      </c>
      <c r="MZ21" s="59" t="str" cm="1">
        <f t="array" aca="1" ref="MZ21" ca="1">IF(ISNUMBER(MZ$4),IF(MZ$4&lt;TODAY(),MZ17,IF(MZ$4=TODAY(),_xlfn.XLOOKUP(1,($F$4:$NZ$4&lt;=TODAY())*ISNUMBER($F$17:$NZ$17),$F$17:$NZ$17,"",0,-1),IF(ISNUMBER(MY21),MY21+N(MZ20),""))),"")</f>
        <v/>
      </c>
      <c r="NA21" s="59" t="str" cm="1">
        <f t="array" aca="1" ref="NA21" ca="1">IF(ISNUMBER(NA$4),IF(NA$4&lt;TODAY(),NA17,IF(NA$4=TODAY(),_xlfn.XLOOKUP(1,($F$4:$NZ$4&lt;=TODAY())*ISNUMBER($F$17:$NZ$17),$F$17:$NZ$17,"",0,-1),IF(ISNUMBER(MZ21),MZ21+N(NA20),""))),"")</f>
        <v/>
      </c>
      <c r="NB21" s="59" t="str" cm="1">
        <f t="array" aca="1" ref="NB21" ca="1">IF(ISNUMBER(NB$4),IF(NB$4&lt;TODAY(),NB17,IF(NB$4=TODAY(),_xlfn.XLOOKUP(1,($F$4:$NZ$4&lt;=TODAY())*ISNUMBER($F$17:$NZ$17),$F$17:$NZ$17,"",0,-1),IF(ISNUMBER(NA21),NA21+N(NB20),""))),"")</f>
        <v/>
      </c>
      <c r="NC21" s="59" t="str" cm="1">
        <f t="array" aca="1" ref="NC21" ca="1">IF(ISNUMBER(NC$4),IF(NC$4&lt;TODAY(),NC17,IF(NC$4=TODAY(),_xlfn.XLOOKUP(1,($F$4:$NZ$4&lt;=TODAY())*ISNUMBER($F$17:$NZ$17),$F$17:$NZ$17,"",0,-1),IF(ISNUMBER(NB21),NB21+N(NC20),""))),"")</f>
        <v/>
      </c>
      <c r="ND21" s="59" t="str" cm="1">
        <f t="array" aca="1" ref="ND21" ca="1">IF(ISNUMBER(ND$4),IF(ND$4&lt;TODAY(),ND17,IF(ND$4=TODAY(),_xlfn.XLOOKUP(1,($F$4:$NZ$4&lt;=TODAY())*ISNUMBER($F$17:$NZ$17),$F$17:$NZ$17,"",0,-1),IF(ISNUMBER(NC21),NC21+N(ND20),""))),"")</f>
        <v/>
      </c>
      <c r="NE21" s="59" t="str" cm="1">
        <f t="array" aca="1" ref="NE21" ca="1">IF(ISNUMBER(NE$4),IF(NE$4&lt;TODAY(),NE17,IF(NE$4=TODAY(),_xlfn.XLOOKUP(1,($F$4:$NZ$4&lt;=TODAY())*ISNUMBER($F$17:$NZ$17),$F$17:$NZ$17,"",0,-1),IF(ISNUMBER(ND21),ND21+N(NE20),""))),"")</f>
        <v/>
      </c>
      <c r="NF21" s="59" t="str" cm="1">
        <f t="array" aca="1" ref="NF21" ca="1">IF(ISNUMBER(NF$4),IF(NF$4&lt;TODAY(),NF17,IF(NF$4=TODAY(),_xlfn.XLOOKUP(1,($F$4:$NZ$4&lt;=TODAY())*ISNUMBER($F$17:$NZ$17),$F$17:$NZ$17,"",0,-1),IF(ISNUMBER(NE21),NE21+N(NF20),""))),"")</f>
        <v/>
      </c>
      <c r="NG21" s="59" t="str" cm="1">
        <f t="array" aca="1" ref="NG21" ca="1">IF(ISNUMBER(NG$4),IF(NG$4&lt;TODAY(),NG17,IF(NG$4=TODAY(),_xlfn.XLOOKUP(1,($F$4:$NZ$4&lt;=TODAY())*ISNUMBER($F$17:$NZ$17),$F$17:$NZ$17,"",0,-1),IF(ISNUMBER(NF21),NF21+N(NG20),""))),"")</f>
        <v/>
      </c>
      <c r="NH21" s="59" t="str" cm="1">
        <f t="array" aca="1" ref="NH21" ca="1">IF(ISNUMBER(NH$4),IF(NH$4&lt;TODAY(),NH17,IF(NH$4=TODAY(),_xlfn.XLOOKUP(1,($F$4:$NZ$4&lt;=TODAY())*ISNUMBER($F$17:$NZ$17),$F$17:$NZ$17,"",0,-1),IF(ISNUMBER(NG21),NG21+N(NH20),""))),"")</f>
        <v/>
      </c>
      <c r="NI21" s="59" t="str" cm="1">
        <f t="array" aca="1" ref="NI21" ca="1">IF(ISNUMBER(NI$4),IF(NI$4&lt;TODAY(),NI17,IF(NI$4=TODAY(),_xlfn.XLOOKUP(1,($F$4:$NZ$4&lt;=TODAY())*ISNUMBER($F$17:$NZ$17),$F$17:$NZ$17,"",0,-1),IF(ISNUMBER(NH21),NH21+N(NI20),""))),"")</f>
        <v/>
      </c>
      <c r="NJ21" s="59" t="str" cm="1">
        <f t="array" aca="1" ref="NJ21" ca="1">IF(ISNUMBER(NJ$4),IF(NJ$4&lt;TODAY(),NJ17,IF(NJ$4=TODAY(),_xlfn.XLOOKUP(1,($F$4:$NZ$4&lt;=TODAY())*ISNUMBER($F$17:$NZ$17),$F$17:$NZ$17,"",0,-1),IF(ISNUMBER(NI21),NI21+N(NJ20),""))),"")</f>
        <v/>
      </c>
      <c r="NK21" s="59" t="str" cm="1">
        <f t="array" aca="1" ref="NK21" ca="1">IF(ISNUMBER(NK$4),IF(NK$4&lt;TODAY(),NK17,IF(NK$4=TODAY(),_xlfn.XLOOKUP(1,($F$4:$NZ$4&lt;=TODAY())*ISNUMBER($F$17:$NZ$17),$F$17:$NZ$17,"",0,-1),IF(ISNUMBER(NJ21),NJ21+N(NK20),""))),"")</f>
        <v/>
      </c>
      <c r="NL21" s="59" t="str" cm="1">
        <f t="array" aca="1" ref="NL21" ca="1">IF(ISNUMBER(NL$4),IF(NL$4&lt;TODAY(),NL17,IF(NL$4=TODAY(),_xlfn.XLOOKUP(1,($F$4:$NZ$4&lt;=TODAY())*ISNUMBER($F$17:$NZ$17),$F$17:$NZ$17,"",0,-1),IF(ISNUMBER(NK21),NK21+N(NL20),""))),"")</f>
        <v/>
      </c>
      <c r="NM21" s="59" t="str" cm="1">
        <f t="array" aca="1" ref="NM21" ca="1">IF(ISNUMBER(NM$4),IF(NM$4&lt;TODAY(),NM17,IF(NM$4=TODAY(),_xlfn.XLOOKUP(1,($F$4:$NZ$4&lt;=TODAY())*ISNUMBER($F$17:$NZ$17),$F$17:$NZ$17,"",0,-1),IF(ISNUMBER(NL21),NL21+N(NM20),""))),"")</f>
        <v/>
      </c>
      <c r="NN21" s="59" t="str" cm="1">
        <f t="array" aca="1" ref="NN21" ca="1">IF(ISNUMBER(NN$4),IF(NN$4&lt;TODAY(),NN17,IF(NN$4=TODAY(),_xlfn.XLOOKUP(1,($F$4:$NZ$4&lt;=TODAY())*ISNUMBER($F$17:$NZ$17),$F$17:$NZ$17,"",0,-1),IF(ISNUMBER(NM21),NM21+N(NN20),""))),"")</f>
        <v/>
      </c>
      <c r="NO21" s="59" t="str" cm="1">
        <f t="array" aca="1" ref="NO21" ca="1">IF(ISNUMBER(NO$4),IF(NO$4&lt;TODAY(),NO17,IF(NO$4=TODAY(),_xlfn.XLOOKUP(1,($F$4:$NZ$4&lt;=TODAY())*ISNUMBER($F$17:$NZ$17),$F$17:$NZ$17,"",0,-1),IF(ISNUMBER(NN21),NN21+N(NO20),""))),"")</f>
        <v/>
      </c>
      <c r="NP21" s="59" t="str" cm="1">
        <f t="array" aca="1" ref="NP21" ca="1">IF(ISNUMBER(NP$4),IF(NP$4&lt;TODAY(),NP17,IF(NP$4=TODAY(),_xlfn.XLOOKUP(1,($F$4:$NZ$4&lt;=TODAY())*ISNUMBER($F$17:$NZ$17),$F$17:$NZ$17,"",0,-1),IF(ISNUMBER(NO21),NO21+N(NP20),""))),"")</f>
        <v/>
      </c>
      <c r="NQ21" s="59" t="str" cm="1">
        <f t="array" aca="1" ref="NQ21" ca="1">IF(ISNUMBER(NQ$4),IF(NQ$4&lt;TODAY(),NQ17,IF(NQ$4=TODAY(),_xlfn.XLOOKUP(1,($F$4:$NZ$4&lt;=TODAY())*ISNUMBER($F$17:$NZ$17),$F$17:$NZ$17,"",0,-1),IF(ISNUMBER(NP21),NP21+N(NQ20),""))),"")</f>
        <v/>
      </c>
      <c r="NR21" s="59" t="str" cm="1">
        <f t="array" aca="1" ref="NR21" ca="1">IF(ISNUMBER(NR$4),IF(NR$4&lt;TODAY(),NR17,IF(NR$4=TODAY(),_xlfn.XLOOKUP(1,($F$4:$NZ$4&lt;=TODAY())*ISNUMBER($F$17:$NZ$17),$F$17:$NZ$17,"",0,-1),IF(ISNUMBER(NQ21),NQ21+N(NR20),""))),"")</f>
        <v/>
      </c>
      <c r="NS21" s="59" t="str" cm="1">
        <f t="array" aca="1" ref="NS21" ca="1">IF(ISNUMBER(NS$4),IF(NS$4&lt;TODAY(),NS17,IF(NS$4=TODAY(),_xlfn.XLOOKUP(1,($F$4:$NZ$4&lt;=TODAY())*ISNUMBER($F$17:$NZ$17),$F$17:$NZ$17,"",0,-1),IF(ISNUMBER(NR21),NR21+N(NS20),""))),"")</f>
        <v/>
      </c>
      <c r="NT21" s="59" t="str" cm="1">
        <f t="array" aca="1" ref="NT21" ca="1">IF(ISNUMBER(NT$4),IF(NT$4&lt;TODAY(),NT17,IF(NT$4=TODAY(),_xlfn.XLOOKUP(1,($F$4:$NZ$4&lt;=TODAY())*ISNUMBER($F$17:$NZ$17),$F$17:$NZ$17,"",0,-1),IF(ISNUMBER(NS21),NS21+N(NT20),""))),"")</f>
        <v/>
      </c>
      <c r="NU21" s="59" t="str" cm="1">
        <f t="array" aca="1" ref="NU21" ca="1">IF(ISNUMBER(NU$4),IF(NU$4&lt;TODAY(),NU17,IF(NU$4=TODAY(),_xlfn.XLOOKUP(1,($F$4:$NZ$4&lt;=TODAY())*ISNUMBER($F$17:$NZ$17),$F$17:$NZ$17,"",0,-1),IF(ISNUMBER(NT21),NT21+N(NU20),""))),"")</f>
        <v/>
      </c>
      <c r="NV21" s="59" t="str" cm="1">
        <f t="array" aca="1" ref="NV21" ca="1">IF(ISNUMBER(NV$4),IF(NV$4&lt;TODAY(),NV17,IF(NV$4=TODAY(),_xlfn.XLOOKUP(1,($F$4:$NZ$4&lt;=TODAY())*ISNUMBER($F$17:$NZ$17),$F$17:$NZ$17,"",0,-1),IF(ISNUMBER(NU21),NU21+N(NV20),""))),"")</f>
        <v/>
      </c>
      <c r="NW21" s="59" t="str" cm="1">
        <f t="array" aca="1" ref="NW21" ca="1">IF(ISNUMBER(NW$4),IF(NW$4&lt;TODAY(),NW17,IF(NW$4=TODAY(),_xlfn.XLOOKUP(1,($F$4:$NZ$4&lt;=TODAY())*ISNUMBER($F$17:$NZ$17),$F$17:$NZ$17,"",0,-1),IF(ISNUMBER(NV21),NV21+N(NW20),""))),"")</f>
        <v/>
      </c>
      <c r="NX21" s="59" t="str" cm="1">
        <f t="array" aca="1" ref="NX21" ca="1">IF(ISNUMBER(NX$4),IF(NX$4&lt;TODAY(),NX17,IF(NX$4=TODAY(),_xlfn.XLOOKUP(1,($F$4:$NZ$4&lt;=TODAY())*ISNUMBER($F$17:$NZ$17),$F$17:$NZ$17,"",0,-1),IF(ISNUMBER(NW21),NW21+N(NX20),""))),"")</f>
        <v/>
      </c>
      <c r="NY21" s="59" t="str" cm="1">
        <f t="array" aca="1" ref="NY21" ca="1">IF(ISNUMBER(NY$4),IF(NY$4&lt;TODAY(),NY17,IF(NY$4=TODAY(),_xlfn.XLOOKUP(1,($F$4:$NZ$4&lt;=TODAY())*ISNUMBER($F$17:$NZ$17),$F$17:$NZ$17,"",0,-1),IF(ISNUMBER(NX21),NX21+N(NY20),""))),"")</f>
        <v/>
      </c>
      <c r="NZ21" s="59" t="str" cm="1">
        <f t="array" aca="1" ref="NZ21" ca="1">IF(ISNUMBER(NZ$4),IF(NZ$4&lt;TODAY(),NZ17,IF(NZ$4=TODAY(),_xlfn.XLOOKUP(1,($F$4:$NZ$4&lt;=TODAY())*ISNUMBER($F$17:$NZ$17),$F$17:$NZ$17,"",0,-1),IF(ISNUMBER(NY21),NY21+N(NZ20),""))),"")</f>
        <v/>
      </c>
    </row>
    <row r="22" spans="2:390" ht="15" thickBot="1">
      <c r="B22" s="73" t="s">
        <v>156</v>
      </c>
      <c r="C22" s="142" t="s">
        <v>5182</v>
      </c>
      <c r="D22" s="143" t="s">
        <v>5184</v>
      </c>
      <c r="E22" s="227"/>
      <c r="F22" s="59" t="str" cm="1">
        <f t="array" aca="1" ref="F22" ca="1">IF(ISNUMBER(F$4),IF(F$4&lt;TODAY(),F17,IF(F$4=TODAY(),_xlfn.XLOOKUP(1,($F$4:$NZ$4&lt;=TODAY())*ISNUMBER($F$17:$NZ$17),$F$17:$NZ$17,"",0,-1),IF(ISNUMBER(E22),MAX(0,E22+N(F20)-IF(OR(WEEKDAY(F$4,2)&gt;5,COUNTIF(休日一覧!$A:$A,F$4)&gt;0),0,N($E$17))),""))),"")</f>
        <v/>
      </c>
      <c r="G22" s="59" t="str" cm="1">
        <f t="array" aca="1" ref="G22" ca="1">IF(ISNUMBER(G$4),IF(G$4&lt;TODAY(),G17,IF(G$4=TODAY(),_xlfn.XLOOKUP(1,($F$4:$NZ$4&lt;=TODAY())*ISNUMBER($F$17:$NZ$17),$F$17:$NZ$17,"",0,-1),IF(ISNUMBER(F22),MAX(0,F22+N(G20)-IF(OR(WEEKDAY(G$4,2)&gt;5,COUNTIF(休日一覧!$A:$A,G$4)&gt;0),0,N($E$17))),""))),"")</f>
        <v/>
      </c>
      <c r="H22" s="59" t="str" cm="1">
        <f t="array" aca="1" ref="H22" ca="1">IF(ISNUMBER(H$4),IF(H$4&lt;TODAY(),H17,IF(H$4=TODAY(),_xlfn.XLOOKUP(1,($F$4:$NZ$4&lt;=TODAY())*ISNUMBER($F$17:$NZ$17),$F$17:$NZ$17,"",0,-1),IF(ISNUMBER(G22),MAX(0,G22+N(H20)-IF(OR(WEEKDAY(H$4,2)&gt;5,COUNTIF(休日一覧!$A:$A,H$4)&gt;0),0,N($E$17))),""))),"")</f>
        <v/>
      </c>
      <c r="I22" s="59" t="str" cm="1">
        <f t="array" aca="1" ref="I22" ca="1">IF(ISNUMBER(I$4),IF(I$4&lt;TODAY(),I17,IF(I$4=TODAY(),_xlfn.XLOOKUP(1,($F$4:$NZ$4&lt;=TODAY())*ISNUMBER($F$17:$NZ$17),$F$17:$NZ$17,"",0,-1),IF(ISNUMBER(H22),MAX(0,H22+N(I20)-IF(OR(WEEKDAY(I$4,2)&gt;5,COUNTIF(休日一覧!$A:$A,I$4)&gt;0),0,N($E$17))),""))),"")</f>
        <v/>
      </c>
      <c r="J22" s="59" t="str" cm="1">
        <f t="array" aca="1" ref="J22" ca="1">IF(ISNUMBER(J$4),IF(J$4&lt;TODAY(),J17,IF(J$4=TODAY(),_xlfn.XLOOKUP(1,($F$4:$NZ$4&lt;=TODAY())*ISNUMBER($F$17:$NZ$17),$F$17:$NZ$17,"",0,-1),IF(ISNUMBER(I22),MAX(0,I22+N(J20)-IF(OR(WEEKDAY(J$4,2)&gt;5,COUNTIF(休日一覧!$A:$A,J$4)&gt;0),0,N($E$17))),""))),"")</f>
        <v/>
      </c>
      <c r="K22" s="59" t="str" cm="1">
        <f t="array" aca="1" ref="K22" ca="1">IF(ISNUMBER(K$4),IF(K$4&lt;TODAY(),K17,IF(K$4=TODAY(),_xlfn.XLOOKUP(1,($F$4:$NZ$4&lt;=TODAY())*ISNUMBER($F$17:$NZ$17),$F$17:$NZ$17,"",0,-1),IF(ISNUMBER(J22),MAX(0,J22+N(K20)-IF(OR(WEEKDAY(K$4,2)&gt;5,COUNTIF(休日一覧!$A:$A,K$4)&gt;0),0,N($E$17))),""))),"")</f>
        <v/>
      </c>
      <c r="L22" s="59" t="str" cm="1">
        <f t="array" aca="1" ref="L22" ca="1">IF(ISNUMBER(L$4),IF(L$4&lt;TODAY(),L17,IF(L$4=TODAY(),_xlfn.XLOOKUP(1,($F$4:$NZ$4&lt;=TODAY())*ISNUMBER($F$17:$NZ$17),$F$17:$NZ$17,"",0,-1),IF(ISNUMBER(K22),MAX(0,K22+N(L20)-IF(OR(WEEKDAY(L$4,2)&gt;5,COUNTIF(休日一覧!$A:$A,L$4)&gt;0),0,N($E$17))),""))),"")</f>
        <v/>
      </c>
      <c r="M22" s="59" t="str" cm="1">
        <f t="array" aca="1" ref="M22" ca="1">IF(ISNUMBER(M$4),IF(M$4&lt;TODAY(),M17,IF(M$4=TODAY(),_xlfn.XLOOKUP(1,($F$4:$NZ$4&lt;=TODAY())*ISNUMBER($F$17:$NZ$17),$F$17:$NZ$17,"",0,-1),IF(ISNUMBER(L22),MAX(0,L22+N(M20)-IF(OR(WEEKDAY(M$4,2)&gt;5,COUNTIF(休日一覧!$A:$A,M$4)&gt;0),0,N($E$17))),""))),"")</f>
        <v/>
      </c>
      <c r="N22" s="59" t="str" cm="1">
        <f t="array" aca="1" ref="N22" ca="1">IF(ISNUMBER(N$4),IF(N$4&lt;TODAY(),N17,IF(N$4=TODAY(),_xlfn.XLOOKUP(1,($F$4:$NZ$4&lt;=TODAY())*ISNUMBER($F$17:$NZ$17),$F$17:$NZ$17,"",0,-1),IF(ISNUMBER(M22),MAX(0,M22+N(N20)-IF(OR(WEEKDAY(N$4,2)&gt;5,COUNTIF(休日一覧!$A:$A,N$4)&gt;0),0,N($E$17))),""))),"")</f>
        <v/>
      </c>
      <c r="O22" s="59" t="str" cm="1">
        <f t="array" aca="1" ref="O22" ca="1">IF(ISNUMBER(O$4),IF(O$4&lt;TODAY(),O17,IF(O$4=TODAY(),_xlfn.XLOOKUP(1,($F$4:$NZ$4&lt;=TODAY())*ISNUMBER($F$17:$NZ$17),$F$17:$NZ$17,"",0,-1),IF(ISNUMBER(N22),MAX(0,N22+N(O20)-IF(OR(WEEKDAY(O$4,2)&gt;5,COUNTIF(休日一覧!$A:$A,O$4)&gt;0),0,N($E$17))),""))),"")</f>
        <v/>
      </c>
      <c r="P22" s="59" t="str" cm="1">
        <f t="array" aca="1" ref="P22" ca="1">IF(ISNUMBER(P$4),IF(P$4&lt;TODAY(),P17,IF(P$4=TODAY(),_xlfn.XLOOKUP(1,($F$4:$NZ$4&lt;=TODAY())*ISNUMBER($F$17:$NZ$17),$F$17:$NZ$17,"",0,-1),IF(ISNUMBER(O22),MAX(0,O22+N(P20)-IF(OR(WEEKDAY(P$4,2)&gt;5,COUNTIF(休日一覧!$A:$A,P$4)&gt;0),0,N($E$17))),""))),"")</f>
        <v/>
      </c>
      <c r="Q22" s="59" t="str" cm="1">
        <f t="array" aca="1" ref="Q22" ca="1">IF(ISNUMBER(Q$4),IF(Q$4&lt;TODAY(),Q17,IF(Q$4=TODAY(),_xlfn.XLOOKUP(1,($F$4:$NZ$4&lt;=TODAY())*ISNUMBER($F$17:$NZ$17),$F$17:$NZ$17,"",0,-1),IF(ISNUMBER(P22),MAX(0,P22+N(Q20)-IF(OR(WEEKDAY(Q$4,2)&gt;5,COUNTIF(休日一覧!$A:$A,Q$4)&gt;0),0,N($E$17))),""))),"")</f>
        <v/>
      </c>
      <c r="R22" s="59" t="str" cm="1">
        <f t="array" aca="1" ref="R22" ca="1">IF(ISNUMBER(R$4),IF(R$4&lt;TODAY(),R17,IF(R$4=TODAY(),_xlfn.XLOOKUP(1,($F$4:$NZ$4&lt;=TODAY())*ISNUMBER($F$17:$NZ$17),$F$17:$NZ$17,"",0,-1),IF(ISNUMBER(Q22),MAX(0,Q22+N(R20)-IF(OR(WEEKDAY(R$4,2)&gt;5,COUNTIF(休日一覧!$A:$A,R$4)&gt;0),0,N($E$17))),""))),"")</f>
        <v/>
      </c>
      <c r="S22" s="59" cm="1">
        <f t="array" aca="1" ref="S22" ca="1">IF(ISNUMBER(S$4),IF(S$4&lt;TODAY(),S17,IF(S$4=TODAY(),_xlfn.XLOOKUP(1,($F$4:$NZ$4&lt;=TODAY())*ISNUMBER($F$17:$NZ$17),$F$17:$NZ$17,"",0,-1),IF(ISNUMBER(R22),MAX(0,R22+N(S20)-IF(OR(WEEKDAY(S$4,2)&gt;5,COUNTIF(休日一覧!$A:$A,S$4)&gt;0),0,N($E$17))),""))),"")</f>
        <v>3005</v>
      </c>
      <c r="T22" s="59" cm="1">
        <f t="array" aca="1" ref="T22" ca="1">IF(ISNUMBER(T$4),IF(T$4&lt;TODAY(),T17,IF(T$4=TODAY(),_xlfn.XLOOKUP(1,($F$4:$NZ$4&lt;=TODAY())*ISNUMBER($F$17:$NZ$17),$F$17:$NZ$17,"",0,-1),IF(ISNUMBER(S22),MAX(0,S22+N(T20)-IF(OR(WEEKDAY(T$4,2)&gt;5,COUNTIF(休日一覧!$A:$A,T$4)&gt;0),0,N($E$17))),""))),"")</f>
        <v>3010</v>
      </c>
      <c r="U22" s="59" cm="1">
        <f t="array" aca="1" ref="U22" ca="1">IF(ISNUMBER(U$4),IF(U$4&lt;TODAY(),U17,IF(U$4=TODAY(),_xlfn.XLOOKUP(1,($F$4:$NZ$4&lt;=TODAY())*ISNUMBER($F$17:$NZ$17),$F$17:$NZ$17,"",0,-1),IF(ISNUMBER(T22),MAX(0,T22+N(U20)-IF(OR(WEEKDAY(U$4,2)&gt;5,COUNTIF(休日一覧!$A:$A,U$4)&gt;0),0,N($E$17))),""))),"")</f>
        <v>3015</v>
      </c>
      <c r="V22" s="59" cm="1">
        <f t="array" aca="1" ref="V22" ca="1">IF(ISNUMBER(V$4),IF(V$4&lt;TODAY(),V17,IF(V$4=TODAY(),_xlfn.XLOOKUP(1,($F$4:$NZ$4&lt;=TODAY())*ISNUMBER($F$17:$NZ$17),$F$17:$NZ$17,"",0,-1),IF(ISNUMBER(U22),MAX(0,U22+N(V20)-IF(OR(WEEKDAY(V$4,2)&gt;5,COUNTIF(休日一覧!$A:$A,V$4)&gt;0),0,N($E$17))),""))),"")</f>
        <v>3035</v>
      </c>
      <c r="W22" s="59" cm="1">
        <f t="array" aca="1" ref="W22" ca="1">IF(ISNUMBER(W$4),IF(W$4&lt;TODAY(),W17,IF(W$4=TODAY(),_xlfn.XLOOKUP(1,($F$4:$NZ$4&lt;=TODAY())*ISNUMBER($F$17:$NZ$17),$F$17:$NZ$17,"",0,-1),IF(ISNUMBER(V22),MAX(0,V22+N(W20)-IF(OR(WEEKDAY(W$4,2)&gt;5,COUNTIF(休日一覧!$A:$A,W$4)&gt;0),0,N($E$17))),""))),"")</f>
        <v>3035</v>
      </c>
      <c r="X22" s="59" cm="1">
        <f t="array" aca="1" ref="X22" ca="1">IF(ISNUMBER(X$4),IF(X$4&lt;TODAY(),X17,IF(X$4=TODAY(),_xlfn.XLOOKUP(1,($F$4:$NZ$4&lt;=TODAY())*ISNUMBER($F$17:$NZ$17),$F$17:$NZ$17,"",0,-1),IF(ISNUMBER(W22),MAX(0,W22+N(X20)-IF(OR(WEEKDAY(X$4,2)&gt;5,COUNTIF(休日一覧!$A:$A,X$4)&gt;0),0,N($E$17))),""))),"")</f>
        <v>3020</v>
      </c>
      <c r="Y22" s="59" cm="1">
        <f t="array" aca="1" ref="Y22" ca="1">IF(ISNUMBER(Y$4),IF(Y$4&lt;TODAY(),Y17,IF(Y$4=TODAY(),_xlfn.XLOOKUP(1,($F$4:$NZ$4&lt;=TODAY())*ISNUMBER($F$17:$NZ$17),$F$17:$NZ$17,"",0,-1),IF(ISNUMBER(X22),MAX(0,X22+N(Y20)-IF(OR(WEEKDAY(Y$4,2)&gt;5,COUNTIF(休日一覧!$A:$A,Y$4)&gt;0),0,N($E$17))),""))),"")</f>
        <v>3025</v>
      </c>
      <c r="Z22" s="59" cm="1">
        <f t="array" aca="1" ref="Z22" ca="1">IF(ISNUMBER(Z$4),IF(Z$4&lt;TODAY(),Z17,IF(Z$4=TODAY(),_xlfn.XLOOKUP(1,($F$4:$NZ$4&lt;=TODAY())*ISNUMBER($F$17:$NZ$17),$F$17:$NZ$17,"",0,-1),IF(ISNUMBER(Y22),MAX(0,Y22+N(Z20)-IF(OR(WEEKDAY(Z$4,2)&gt;5,COUNTIF(休日一覧!$A:$A,Z$4)&gt;0),0,N($E$17))),""))),"")</f>
        <v>3030</v>
      </c>
      <c r="AA22" s="59" cm="1">
        <f t="array" aca="1" ref="AA22" ca="1">IF(ISNUMBER(AA$4),IF(AA$4&lt;TODAY(),AA17,IF(AA$4=TODAY(),_xlfn.XLOOKUP(1,($F$4:$NZ$4&lt;=TODAY())*ISNUMBER($F$17:$NZ$17),$F$17:$NZ$17,"",0,-1),IF(ISNUMBER(Z22),MAX(0,Z22+N(AA20)-IF(OR(WEEKDAY(AA$4,2)&gt;5,COUNTIF(休日一覧!$A:$A,AA$4)&gt;0),0,N($E$17))),""))),"")</f>
        <v>3035</v>
      </c>
      <c r="AB22" s="59" cm="1">
        <f t="array" aca="1" ref="AB22" ca="1">IF(ISNUMBER(AB$4),IF(AB$4&lt;TODAY(),AB17,IF(AB$4=TODAY(),_xlfn.XLOOKUP(1,($F$4:$NZ$4&lt;=TODAY())*ISNUMBER($F$17:$NZ$17),$F$17:$NZ$17,"",0,-1),IF(ISNUMBER(AA22),MAX(0,AA22+N(AB20)-IF(OR(WEEKDAY(AB$4,2)&gt;5,COUNTIF(休日一覧!$A:$A,AB$4)&gt;0),0,N($E$17))),""))),"")</f>
        <v>3040</v>
      </c>
      <c r="AC22" s="59" cm="1">
        <f t="array" aca="1" ref="AC22" ca="1">IF(ISNUMBER(AC$4),IF(AC$4&lt;TODAY(),AC17,IF(AC$4=TODAY(),_xlfn.XLOOKUP(1,($F$4:$NZ$4&lt;=TODAY())*ISNUMBER($F$17:$NZ$17),$F$17:$NZ$17,"",0,-1),IF(ISNUMBER(AB22),MAX(0,AB22+N(AC20)-IF(OR(WEEKDAY(AC$4,2)&gt;5,COUNTIF(休日一覧!$A:$A,AC$4)&gt;0),0,N($E$17))),""))),"")</f>
        <v>3060</v>
      </c>
      <c r="AD22" s="59" cm="1">
        <f t="array" aca="1" ref="AD22" ca="1">IF(ISNUMBER(AD$4),IF(AD$4&lt;TODAY(),AD17,IF(AD$4=TODAY(),_xlfn.XLOOKUP(1,($F$4:$NZ$4&lt;=TODAY())*ISNUMBER($F$17:$NZ$17),$F$17:$NZ$17,"",0,-1),IF(ISNUMBER(AC22),MAX(0,AC22+N(AD20)-IF(OR(WEEKDAY(AD$4,2)&gt;5,COUNTIF(休日一覧!$A:$A,AD$4)&gt;0),0,N($E$17))),""))),"")</f>
        <v>3060</v>
      </c>
      <c r="AE22" s="59" cm="1">
        <f t="array" aca="1" ref="AE22" ca="1">IF(ISNUMBER(AE$4),IF(AE$4&lt;TODAY(),AE17,IF(AE$4=TODAY(),_xlfn.XLOOKUP(1,($F$4:$NZ$4&lt;=TODAY())*ISNUMBER($F$17:$NZ$17),$F$17:$NZ$17,"",0,-1),IF(ISNUMBER(AD22),MAX(0,AD22+N(AE20)-IF(OR(WEEKDAY(AE$4,2)&gt;5,COUNTIF(休日一覧!$A:$A,AE$4)&gt;0),0,N($E$17))),""))),"")</f>
        <v>3045</v>
      </c>
      <c r="AF22" s="59" cm="1">
        <f t="array" aca="1" ref="AF22" ca="1">IF(ISNUMBER(AF$4),IF(AF$4&lt;TODAY(),AF17,IF(AF$4=TODAY(),_xlfn.XLOOKUP(1,($F$4:$NZ$4&lt;=TODAY())*ISNUMBER($F$17:$NZ$17),$F$17:$NZ$17,"",0,-1),IF(ISNUMBER(AE22),MAX(0,AE22+N(AF20)-IF(OR(WEEKDAY(AF$4,2)&gt;5,COUNTIF(休日一覧!$A:$A,AF$4)&gt;0),0,N($E$17))),""))),"")</f>
        <v>3050</v>
      </c>
      <c r="AG22" s="59" cm="1">
        <f t="array" aca="1" ref="AG22" ca="1">IF(ISNUMBER(AG$4),IF(AG$4&lt;TODAY(),AG17,IF(AG$4=TODAY(),_xlfn.XLOOKUP(1,($F$4:$NZ$4&lt;=TODAY())*ISNUMBER($F$17:$NZ$17),$F$17:$NZ$17,"",0,-1),IF(ISNUMBER(AF22),MAX(0,AF22+N(AG20)-IF(OR(WEEKDAY(AG$4,2)&gt;5,COUNTIF(休日一覧!$A:$A,AG$4)&gt;0),0,N($E$17))),""))),"")</f>
        <v>3055</v>
      </c>
      <c r="AH22" s="59" cm="1">
        <f t="array" aca="1" ref="AH22" ca="1">IF(ISNUMBER(AH$4),IF(AH$4&lt;TODAY(),AH17,IF(AH$4=TODAY(),_xlfn.XLOOKUP(1,($F$4:$NZ$4&lt;=TODAY())*ISNUMBER($F$17:$NZ$17),$F$17:$NZ$17,"",0,-1),IF(ISNUMBER(AG22),MAX(0,AG22+N(AH20)-IF(OR(WEEKDAY(AH$4,2)&gt;5,COUNTIF(休日一覧!$A:$A,AH$4)&gt;0),0,N($E$17))),""))),"")</f>
        <v>3060</v>
      </c>
      <c r="AI22" s="59" cm="1">
        <f t="array" aca="1" ref="AI22" ca="1">IF(ISNUMBER(AI$4),IF(AI$4&lt;TODAY(),AI17,IF(AI$4=TODAY(),_xlfn.XLOOKUP(1,($F$4:$NZ$4&lt;=TODAY())*ISNUMBER($F$17:$NZ$17),$F$17:$NZ$17,"",0,-1),IF(ISNUMBER(AH22),MAX(0,AH22+N(AI20)-IF(OR(WEEKDAY(AI$4,2)&gt;5,COUNTIF(休日一覧!$A:$A,AI$4)&gt;0),0,N($E$17))),""))),"")</f>
        <v>3065</v>
      </c>
      <c r="AJ22" s="59" cm="1">
        <f t="array" aca="1" ref="AJ22" ca="1">IF(ISNUMBER(AJ$4),IF(AJ$4&lt;TODAY(),AJ17,IF(AJ$4=TODAY(),_xlfn.XLOOKUP(1,($F$4:$NZ$4&lt;=TODAY())*ISNUMBER($F$17:$NZ$17),$F$17:$NZ$17,"",0,-1),IF(ISNUMBER(AI22),MAX(0,AI22+N(AJ20)-IF(OR(WEEKDAY(AJ$4,2)&gt;5,COUNTIF(休日一覧!$A:$A,AJ$4)&gt;0),0,N($E$17))),""))),"")</f>
        <v>3085</v>
      </c>
      <c r="AK22" s="59" cm="1">
        <f t="array" aca="1" ref="AK22" ca="1">IF(ISNUMBER(AK$4),IF(AK$4&lt;TODAY(),AK17,IF(AK$4=TODAY(),_xlfn.XLOOKUP(1,($F$4:$NZ$4&lt;=TODAY())*ISNUMBER($F$17:$NZ$17),$F$17:$NZ$17,"",0,-1),IF(ISNUMBER(AJ22),MAX(0,AJ22+N(AK20)-IF(OR(WEEKDAY(AK$4,2)&gt;5,COUNTIF(休日一覧!$A:$A,AK$4)&gt;0),0,N($E$17))),""))),"")</f>
        <v>3085</v>
      </c>
      <c r="AL22" s="59" cm="1">
        <f t="array" aca="1" ref="AL22" ca="1">IF(ISNUMBER(AL$4),IF(AL$4&lt;TODAY(),AL17,IF(AL$4=TODAY(),_xlfn.XLOOKUP(1,($F$4:$NZ$4&lt;=TODAY())*ISNUMBER($F$17:$NZ$17),$F$17:$NZ$17,"",0,-1),IF(ISNUMBER(AK22),MAX(0,AK22+N(AL20)-IF(OR(WEEKDAY(AL$4,2)&gt;5,COUNTIF(休日一覧!$A:$A,AL$4)&gt;0),0,N($E$17))),""))),"")</f>
        <v>3070</v>
      </c>
      <c r="AM22" s="59" cm="1">
        <f t="array" aca="1" ref="AM22" ca="1">IF(ISNUMBER(AM$4),IF(AM$4&lt;TODAY(),AM17,IF(AM$4=TODAY(),_xlfn.XLOOKUP(1,($F$4:$NZ$4&lt;=TODAY())*ISNUMBER($F$17:$NZ$17),$F$17:$NZ$17,"",0,-1),IF(ISNUMBER(AL22),MAX(0,AL22+N(AM20)-IF(OR(WEEKDAY(AM$4,2)&gt;5,COUNTIF(休日一覧!$A:$A,AM$4)&gt;0),0,N($E$17))),""))),"")</f>
        <v>3070</v>
      </c>
      <c r="AN22" s="59" cm="1">
        <f t="array" aca="1" ref="AN22" ca="1">IF(ISNUMBER(AN$4),IF(AN$4&lt;TODAY(),AN17,IF(AN$4=TODAY(),_xlfn.XLOOKUP(1,($F$4:$NZ$4&lt;=TODAY())*ISNUMBER($F$17:$NZ$17),$F$17:$NZ$17,"",0,-1),IF(ISNUMBER(AM22),MAX(0,AM22+N(AN20)-IF(OR(WEEKDAY(AN$4,2)&gt;5,COUNTIF(休日一覧!$A:$A,AN$4)&gt;0),0,N($E$17))),""))),"")</f>
        <v>3075</v>
      </c>
      <c r="AO22" s="59" cm="1">
        <f t="array" aca="1" ref="AO22" ca="1">IF(ISNUMBER(AO$4),IF(AO$4&lt;TODAY(),AO17,IF(AO$4=TODAY(),_xlfn.XLOOKUP(1,($F$4:$NZ$4&lt;=TODAY())*ISNUMBER($F$17:$NZ$17),$F$17:$NZ$17,"",0,-1),IF(ISNUMBER(AN22),MAX(0,AN22+N(AO20)-IF(OR(WEEKDAY(AO$4,2)&gt;5,COUNTIF(休日一覧!$A:$A,AO$4)&gt;0),0,N($E$17))),""))),"")</f>
        <v>3080</v>
      </c>
      <c r="AP22" s="59" cm="1">
        <f t="array" aca="1" ref="AP22" ca="1">IF(ISNUMBER(AP$4),IF(AP$4&lt;TODAY(),AP17,IF(AP$4=TODAY(),_xlfn.XLOOKUP(1,($F$4:$NZ$4&lt;=TODAY())*ISNUMBER($F$17:$NZ$17),$F$17:$NZ$17,"",0,-1),IF(ISNUMBER(AO22),MAX(0,AO22+N(AP20)-IF(OR(WEEKDAY(AP$4,2)&gt;5,COUNTIF(休日一覧!$A:$A,AP$4)&gt;0),0,N($E$17))),""))),"")</f>
        <v>3085</v>
      </c>
      <c r="AQ22" s="59" cm="1">
        <f t="array" aca="1" ref="AQ22" ca="1">IF(ISNUMBER(AQ$4),IF(AQ$4&lt;TODAY(),AQ17,IF(AQ$4=TODAY(),_xlfn.XLOOKUP(1,($F$4:$NZ$4&lt;=TODAY())*ISNUMBER($F$17:$NZ$17),$F$17:$NZ$17,"",0,-1),IF(ISNUMBER(AP22),MAX(0,AP22+N(AQ20)-IF(OR(WEEKDAY(AQ$4,2)&gt;5,COUNTIF(休日一覧!$A:$A,AQ$4)&gt;0),0,N($E$17))),""))),"")</f>
        <v>3105</v>
      </c>
      <c r="AR22" s="59" cm="1">
        <f t="array" aca="1" ref="AR22" ca="1">IF(ISNUMBER(AR$4),IF(AR$4&lt;TODAY(),AR17,IF(AR$4=TODAY(),_xlfn.XLOOKUP(1,($F$4:$NZ$4&lt;=TODAY())*ISNUMBER($F$17:$NZ$17),$F$17:$NZ$17,"",0,-1),IF(ISNUMBER(AQ22),MAX(0,AQ22+N(AR20)-IF(OR(WEEKDAY(AR$4,2)&gt;5,COUNTIF(休日一覧!$A:$A,AR$4)&gt;0),0,N($E$17))),""))),"")</f>
        <v>3105</v>
      </c>
      <c r="AS22" s="59" cm="1">
        <f t="array" aca="1" ref="AS22" ca="1">IF(ISNUMBER(AS$4),IF(AS$4&lt;TODAY(),AS17,IF(AS$4=TODAY(),_xlfn.XLOOKUP(1,($F$4:$NZ$4&lt;=TODAY())*ISNUMBER($F$17:$NZ$17),$F$17:$NZ$17,"",0,-1),IF(ISNUMBER(AR22),MAX(0,AR22+N(AS20)-IF(OR(WEEKDAY(AS$4,2)&gt;5,COUNTIF(休日一覧!$A:$A,AS$4)&gt;0),0,N($E$17))),""))),"")</f>
        <v>3090</v>
      </c>
      <c r="AT22" s="59" cm="1">
        <f t="array" aca="1" ref="AT22" ca="1">IF(ISNUMBER(AT$4),IF(AT$4&lt;TODAY(),AT17,IF(AT$4=TODAY(),_xlfn.XLOOKUP(1,($F$4:$NZ$4&lt;=TODAY())*ISNUMBER($F$17:$NZ$17),$F$17:$NZ$17,"",0,-1),IF(ISNUMBER(AS22),MAX(0,AS22+N(AT20)-IF(OR(WEEKDAY(AT$4,2)&gt;5,COUNTIF(休日一覧!$A:$A,AT$4)&gt;0),0,N($E$17))),""))),"")</f>
        <v>3095</v>
      </c>
      <c r="AU22" s="59" cm="1">
        <f t="array" aca="1" ref="AU22" ca="1">IF(ISNUMBER(AU$4),IF(AU$4&lt;TODAY(),AU17,IF(AU$4=TODAY(),_xlfn.XLOOKUP(1,($F$4:$NZ$4&lt;=TODAY())*ISNUMBER($F$17:$NZ$17),$F$17:$NZ$17,"",0,-1),IF(ISNUMBER(AT22),MAX(0,AT22+N(AU20)-IF(OR(WEEKDAY(AU$4,2)&gt;5,COUNTIF(休日一覧!$A:$A,AU$4)&gt;0),0,N($E$17))),""))),"")</f>
        <v>3100</v>
      </c>
      <c r="AV22" s="59" cm="1">
        <f t="array" aca="1" ref="AV22" ca="1">IF(ISNUMBER(AV$4),IF(AV$4&lt;TODAY(),AV17,IF(AV$4=TODAY(),_xlfn.XLOOKUP(1,($F$4:$NZ$4&lt;=TODAY())*ISNUMBER($F$17:$NZ$17),$F$17:$NZ$17,"",0,-1),IF(ISNUMBER(AU22),MAX(0,AU22+N(AV20)-IF(OR(WEEKDAY(AV$4,2)&gt;5,COUNTIF(休日一覧!$A:$A,AV$4)&gt;0),0,N($E$17))),""))),"")</f>
        <v>3105</v>
      </c>
      <c r="AW22" s="59" cm="1">
        <f t="array" aca="1" ref="AW22" ca="1">IF(ISNUMBER(AW$4),IF(AW$4&lt;TODAY(),AW17,IF(AW$4=TODAY(),_xlfn.XLOOKUP(1,($F$4:$NZ$4&lt;=TODAY())*ISNUMBER($F$17:$NZ$17),$F$17:$NZ$17,"",0,-1),IF(ISNUMBER(AV22),MAX(0,AV22+N(AW20)-IF(OR(WEEKDAY(AW$4,2)&gt;5,COUNTIF(休日一覧!$A:$A,AW$4)&gt;0),0,N($E$17))),""))),"")</f>
        <v>3110</v>
      </c>
      <c r="AX22" s="59" cm="1">
        <f t="array" aca="1" ref="AX22" ca="1">IF(ISNUMBER(AX$4),IF(AX$4&lt;TODAY(),AX17,IF(AX$4=TODAY(),_xlfn.XLOOKUP(1,($F$4:$NZ$4&lt;=TODAY())*ISNUMBER($F$17:$NZ$17),$F$17:$NZ$17,"",0,-1),IF(ISNUMBER(AW22),MAX(0,AW22+N(AX20)-IF(OR(WEEKDAY(AX$4,2)&gt;5,COUNTIF(休日一覧!$A:$A,AX$4)&gt;0),0,N($E$17))),""))),"")</f>
        <v>3130</v>
      </c>
      <c r="AY22" s="59" cm="1">
        <f t="array" aca="1" ref="AY22" ca="1">IF(ISNUMBER(AY$4),IF(AY$4&lt;TODAY(),AY17,IF(AY$4=TODAY(),_xlfn.XLOOKUP(1,($F$4:$NZ$4&lt;=TODAY())*ISNUMBER($F$17:$NZ$17),$F$17:$NZ$17,"",0,-1),IF(ISNUMBER(AX22),MAX(0,AX22+N(AY20)-IF(OR(WEEKDAY(AY$4,2)&gt;5,COUNTIF(休日一覧!$A:$A,AY$4)&gt;0),0,N($E$17))),""))),"")</f>
        <v>3130</v>
      </c>
      <c r="AZ22" s="59" cm="1">
        <f t="array" aca="1" ref="AZ22" ca="1">IF(ISNUMBER(AZ$4),IF(AZ$4&lt;TODAY(),AZ17,IF(AZ$4=TODAY(),_xlfn.XLOOKUP(1,($F$4:$NZ$4&lt;=TODAY())*ISNUMBER($F$17:$NZ$17),$F$17:$NZ$17,"",0,-1),IF(ISNUMBER(AY22),MAX(0,AY22+N(AZ20)-IF(OR(WEEKDAY(AZ$4,2)&gt;5,COUNTIF(休日一覧!$A:$A,AZ$4)&gt;0),0,N($E$17))),""))),"")</f>
        <v>3115</v>
      </c>
      <c r="BA22" s="59" cm="1">
        <f t="array" aca="1" ref="BA22" ca="1">IF(ISNUMBER(BA$4),IF(BA$4&lt;TODAY(),BA17,IF(BA$4=TODAY(),_xlfn.XLOOKUP(1,($F$4:$NZ$4&lt;=TODAY())*ISNUMBER($F$17:$NZ$17),$F$17:$NZ$17,"",0,-1),IF(ISNUMBER(AZ22),MAX(0,AZ22+N(BA20)-IF(OR(WEEKDAY(BA$4,2)&gt;5,COUNTIF(休日一覧!$A:$A,BA$4)&gt;0),0,N($E$17))),""))),"")</f>
        <v>3120</v>
      </c>
      <c r="BB22" s="59" cm="1">
        <f t="array" aca="1" ref="BB22" ca="1">IF(ISNUMBER(BB$4),IF(BB$4&lt;TODAY(),BB17,IF(BB$4=TODAY(),_xlfn.XLOOKUP(1,($F$4:$NZ$4&lt;=TODAY())*ISNUMBER($F$17:$NZ$17),$F$17:$NZ$17,"",0,-1),IF(ISNUMBER(BA22),MAX(0,BA22+N(BB20)-IF(OR(WEEKDAY(BB$4,2)&gt;5,COUNTIF(休日一覧!$A:$A,BB$4)&gt;0),0,N($E$17))),""))),"")</f>
        <v>3125</v>
      </c>
      <c r="BC22" s="59" cm="1">
        <f t="array" aca="1" ref="BC22" ca="1">IF(ISNUMBER(BC$4),IF(BC$4&lt;TODAY(),BC17,IF(BC$4=TODAY(),_xlfn.XLOOKUP(1,($F$4:$NZ$4&lt;=TODAY())*ISNUMBER($F$17:$NZ$17),$F$17:$NZ$17,"",0,-1),IF(ISNUMBER(BB22),MAX(0,BB22+N(BC20)-IF(OR(WEEKDAY(BC$4,2)&gt;5,COUNTIF(休日一覧!$A:$A,BC$4)&gt;0),0,N($E$17))),""))),"")</f>
        <v>3130</v>
      </c>
      <c r="BD22" s="59" cm="1">
        <f t="array" aca="1" ref="BD22" ca="1">IF(ISNUMBER(BD$4),IF(BD$4&lt;TODAY(),BD17,IF(BD$4=TODAY(),_xlfn.XLOOKUP(1,($F$4:$NZ$4&lt;=TODAY())*ISNUMBER($F$17:$NZ$17),$F$17:$NZ$17,"",0,-1),IF(ISNUMBER(BC22),MAX(0,BC22+N(BD20)-IF(OR(WEEKDAY(BD$4,2)&gt;5,COUNTIF(休日一覧!$A:$A,BD$4)&gt;0),0,N($E$17))),""))),"")</f>
        <v>3135</v>
      </c>
      <c r="BE22" s="59" cm="1">
        <f t="array" aca="1" ref="BE22" ca="1">IF(ISNUMBER(BE$4),IF(BE$4&lt;TODAY(),BE17,IF(BE$4=TODAY(),_xlfn.XLOOKUP(1,($F$4:$NZ$4&lt;=TODAY())*ISNUMBER($F$17:$NZ$17),$F$17:$NZ$17,"",0,-1),IF(ISNUMBER(BD22),MAX(0,BD22+N(BE20)-IF(OR(WEEKDAY(BE$4,2)&gt;5,COUNTIF(休日一覧!$A:$A,BE$4)&gt;0),0,N($E$17))),""))),"")</f>
        <v>3155</v>
      </c>
      <c r="BF22" s="59" cm="1">
        <f t="array" aca="1" ref="BF22" ca="1">IF(ISNUMBER(BF$4),IF(BF$4&lt;TODAY(),BF17,IF(BF$4=TODAY(),_xlfn.XLOOKUP(1,($F$4:$NZ$4&lt;=TODAY())*ISNUMBER($F$17:$NZ$17),$F$17:$NZ$17,"",0,-1),IF(ISNUMBER(BE22),MAX(0,BE22+N(BF20)-IF(OR(WEEKDAY(BF$4,2)&gt;5,COUNTIF(休日一覧!$A:$A,BF$4)&gt;0),0,N($E$17))),""))),"")</f>
        <v>3155</v>
      </c>
      <c r="BG22" s="59" cm="1">
        <f t="array" aca="1" ref="BG22" ca="1">IF(ISNUMBER(BG$4),IF(BG$4&lt;TODAY(),BG17,IF(BG$4=TODAY(),_xlfn.XLOOKUP(1,($F$4:$NZ$4&lt;=TODAY())*ISNUMBER($F$17:$NZ$17),$F$17:$NZ$17,"",0,-1),IF(ISNUMBER(BF22),MAX(0,BF22+N(BG20)-IF(OR(WEEKDAY(BG$4,2)&gt;5,COUNTIF(休日一覧!$A:$A,BG$4)&gt;0),0,N($E$17))),""))),"")</f>
        <v>3155</v>
      </c>
      <c r="BH22" s="59" cm="1">
        <f t="array" aca="1" ref="BH22" ca="1">IF(ISNUMBER(BH$4),IF(BH$4&lt;TODAY(),BH17,IF(BH$4=TODAY(),_xlfn.XLOOKUP(1,($F$4:$NZ$4&lt;=TODAY())*ISNUMBER($F$17:$NZ$17),$F$17:$NZ$17,"",0,-1),IF(ISNUMBER(BG22),MAX(0,BG22+N(BH20)-IF(OR(WEEKDAY(BH$4,2)&gt;5,COUNTIF(休日一覧!$A:$A,BH$4)&gt;0),0,N($E$17))),""))),"")</f>
        <v>3140</v>
      </c>
      <c r="BI22" s="59" cm="1">
        <f t="array" aca="1" ref="BI22" ca="1">IF(ISNUMBER(BI$4),IF(BI$4&lt;TODAY(),BI17,IF(BI$4=TODAY(),_xlfn.XLOOKUP(1,($F$4:$NZ$4&lt;=TODAY())*ISNUMBER($F$17:$NZ$17),$F$17:$NZ$17,"",0,-1),IF(ISNUMBER(BH22),MAX(0,BH22+N(BI20)-IF(OR(WEEKDAY(BI$4,2)&gt;5,COUNTIF(休日一覧!$A:$A,BI$4)&gt;0),0,N($E$17))),""))),"")</f>
        <v>3145</v>
      </c>
      <c r="BJ22" s="59" cm="1">
        <f t="array" aca="1" ref="BJ22" ca="1">IF(ISNUMBER(BJ$4),IF(BJ$4&lt;TODAY(),BJ17,IF(BJ$4=TODAY(),_xlfn.XLOOKUP(1,($F$4:$NZ$4&lt;=TODAY())*ISNUMBER($F$17:$NZ$17),$F$17:$NZ$17,"",0,-1),IF(ISNUMBER(BI22),MAX(0,BI22+N(BJ20)-IF(OR(WEEKDAY(BJ$4,2)&gt;5,COUNTIF(休日一覧!$A:$A,BJ$4)&gt;0),0,N($E$17))),""))),"")</f>
        <v>3150</v>
      </c>
      <c r="BK22" s="59" cm="1">
        <f t="array" aca="1" ref="BK22" ca="1">IF(ISNUMBER(BK$4),IF(BK$4&lt;TODAY(),BK17,IF(BK$4=TODAY(),_xlfn.XLOOKUP(1,($F$4:$NZ$4&lt;=TODAY())*ISNUMBER($F$17:$NZ$17),$F$17:$NZ$17,"",0,-1),IF(ISNUMBER(BJ22),MAX(0,BJ22+N(BK20)-IF(OR(WEEKDAY(BK$4,2)&gt;5,COUNTIF(休日一覧!$A:$A,BK$4)&gt;0),0,N($E$17))),""))),"")</f>
        <v>3155</v>
      </c>
      <c r="BL22" s="59" cm="1">
        <f t="array" aca="1" ref="BL22" ca="1">IF(ISNUMBER(BL$4),IF(BL$4&lt;TODAY(),BL17,IF(BL$4=TODAY(),_xlfn.XLOOKUP(1,($F$4:$NZ$4&lt;=TODAY())*ISNUMBER($F$17:$NZ$17),$F$17:$NZ$17,"",0,-1),IF(ISNUMBER(BK22),MAX(0,BK22+N(BL20)-IF(OR(WEEKDAY(BL$4,2)&gt;5,COUNTIF(休日一覧!$A:$A,BL$4)&gt;0),0,N($E$17))),""))),"")</f>
        <v>3175</v>
      </c>
      <c r="BM22" s="59" cm="1">
        <f t="array" aca="1" ref="BM22" ca="1">IF(ISNUMBER(BM$4),IF(BM$4&lt;TODAY(),BM17,IF(BM$4=TODAY(),_xlfn.XLOOKUP(1,($F$4:$NZ$4&lt;=TODAY())*ISNUMBER($F$17:$NZ$17),$F$17:$NZ$17,"",0,-1),IF(ISNUMBER(BL22),MAX(0,BL22+N(BM20)-IF(OR(WEEKDAY(BM$4,2)&gt;5,COUNTIF(休日一覧!$A:$A,BM$4)&gt;0),0,N($E$17))),""))),"")</f>
        <v>3175</v>
      </c>
      <c r="BN22" s="59" cm="1">
        <f t="array" aca="1" ref="BN22" ca="1">IF(ISNUMBER(BN$4),IF(BN$4&lt;TODAY(),BN17,IF(BN$4=TODAY(),_xlfn.XLOOKUP(1,($F$4:$NZ$4&lt;=TODAY())*ISNUMBER($F$17:$NZ$17),$F$17:$NZ$17,"",0,-1),IF(ISNUMBER(BM22),MAX(0,BM22+N(BN20)-IF(OR(WEEKDAY(BN$4,2)&gt;5,COUNTIF(休日一覧!$A:$A,BN$4)&gt;0),0,N($E$17))),""))),"")</f>
        <v>3160</v>
      </c>
      <c r="BO22" s="59" cm="1">
        <f t="array" aca="1" ref="BO22" ca="1">IF(ISNUMBER(BO$4),IF(BO$4&lt;TODAY(),BO17,IF(BO$4=TODAY(),_xlfn.XLOOKUP(1,($F$4:$NZ$4&lt;=TODAY())*ISNUMBER($F$17:$NZ$17),$F$17:$NZ$17,"",0,-1),IF(ISNUMBER(BN22),MAX(0,BN22+N(BO20)-IF(OR(WEEKDAY(BO$4,2)&gt;5,COUNTIF(休日一覧!$A:$A,BO$4)&gt;0),0,N($E$17))),""))),"")</f>
        <v>3165</v>
      </c>
      <c r="BP22" s="59" cm="1">
        <f t="array" aca="1" ref="BP22" ca="1">IF(ISNUMBER(BP$4),IF(BP$4&lt;TODAY(),BP17,IF(BP$4=TODAY(),_xlfn.XLOOKUP(1,($F$4:$NZ$4&lt;=TODAY())*ISNUMBER($F$17:$NZ$17),$F$17:$NZ$17,"",0,-1),IF(ISNUMBER(BO22),MAX(0,BO22+N(BP20)-IF(OR(WEEKDAY(BP$4,2)&gt;5,COUNTIF(休日一覧!$A:$A,BP$4)&gt;0),0,N($E$17))),""))),"")</f>
        <v>3170</v>
      </c>
      <c r="BQ22" s="59" cm="1">
        <f t="array" aca="1" ref="BQ22" ca="1">IF(ISNUMBER(BQ$4),IF(BQ$4&lt;TODAY(),BQ17,IF(BQ$4=TODAY(),_xlfn.XLOOKUP(1,($F$4:$NZ$4&lt;=TODAY())*ISNUMBER($F$17:$NZ$17),$F$17:$NZ$17,"",0,-1),IF(ISNUMBER(BP22),MAX(0,BP22+N(BQ20)-IF(OR(WEEKDAY(BQ$4,2)&gt;5,COUNTIF(休日一覧!$A:$A,BQ$4)&gt;0),0,N($E$17))),""))),"")</f>
        <v>3175</v>
      </c>
      <c r="BR22" s="59" cm="1">
        <f t="array" aca="1" ref="BR22" ca="1">IF(ISNUMBER(BR$4),IF(BR$4&lt;TODAY(),BR17,IF(BR$4=TODAY(),_xlfn.XLOOKUP(1,($F$4:$NZ$4&lt;=TODAY())*ISNUMBER($F$17:$NZ$17),$F$17:$NZ$17,"",0,-1),IF(ISNUMBER(BQ22),MAX(0,BQ22+N(BR20)-IF(OR(WEEKDAY(BR$4,2)&gt;5,COUNTIF(休日一覧!$A:$A,BR$4)&gt;0),0,N($E$17))),""))),"")</f>
        <v>3180</v>
      </c>
      <c r="BS22" s="59" cm="1">
        <f t="array" aca="1" ref="BS22" ca="1">IF(ISNUMBER(BS$4),IF(BS$4&lt;TODAY(),BS17,IF(BS$4=TODAY(),_xlfn.XLOOKUP(1,($F$4:$NZ$4&lt;=TODAY())*ISNUMBER($F$17:$NZ$17),$F$17:$NZ$17,"",0,-1),IF(ISNUMBER(BR22),MAX(0,BR22+N(BS20)-IF(OR(WEEKDAY(BS$4,2)&gt;5,COUNTIF(休日一覧!$A:$A,BS$4)&gt;0),0,N($E$17))),""))),"")</f>
        <v>3200</v>
      </c>
      <c r="BT22" s="59" cm="1">
        <f t="array" aca="1" ref="BT22" ca="1">IF(ISNUMBER(BT$4),IF(BT$4&lt;TODAY(),BT17,IF(BT$4=TODAY(),_xlfn.XLOOKUP(1,($F$4:$NZ$4&lt;=TODAY())*ISNUMBER($F$17:$NZ$17),$F$17:$NZ$17,"",0,-1),IF(ISNUMBER(BS22),MAX(0,BS22+N(BT20)-IF(OR(WEEKDAY(BT$4,2)&gt;5,COUNTIF(休日一覧!$A:$A,BT$4)&gt;0),0,N($E$17))),""))),"")</f>
        <v>3200</v>
      </c>
      <c r="BU22" s="59" cm="1">
        <f t="array" aca="1" ref="BU22" ca="1">IF(ISNUMBER(BU$4),IF(BU$4&lt;TODAY(),BU17,IF(BU$4=TODAY(),_xlfn.XLOOKUP(1,($F$4:$NZ$4&lt;=TODAY())*ISNUMBER($F$17:$NZ$17),$F$17:$NZ$17,"",0,-1),IF(ISNUMBER(BT22),MAX(0,BT22+N(BU20)-IF(OR(WEEKDAY(BU$4,2)&gt;5,COUNTIF(休日一覧!$A:$A,BU$4)&gt;0),0,N($E$17))),""))),"")</f>
        <v>3185</v>
      </c>
      <c r="BV22" s="59" cm="1">
        <f t="array" aca="1" ref="BV22" ca="1">IF(ISNUMBER(BV$4),IF(BV$4&lt;TODAY(),BV17,IF(BV$4=TODAY(),_xlfn.XLOOKUP(1,($F$4:$NZ$4&lt;=TODAY())*ISNUMBER($F$17:$NZ$17),$F$17:$NZ$17,"",0,-1),IF(ISNUMBER(BU22),MAX(0,BU22+N(BV20)-IF(OR(WEEKDAY(BV$4,2)&gt;5,COUNTIF(休日一覧!$A:$A,BV$4)&gt;0),0,N($E$17))),""))),"")</f>
        <v>3190</v>
      </c>
      <c r="BW22" s="59" cm="1">
        <f t="array" aca="1" ref="BW22" ca="1">IF(ISNUMBER(BW$4),IF(BW$4&lt;TODAY(),BW17,IF(BW$4=TODAY(),_xlfn.XLOOKUP(1,($F$4:$NZ$4&lt;=TODAY())*ISNUMBER($F$17:$NZ$17),$F$17:$NZ$17,"",0,-1),IF(ISNUMBER(BV22),MAX(0,BV22+N(BW20)-IF(OR(WEEKDAY(BW$4,2)&gt;5,COUNTIF(休日一覧!$A:$A,BW$4)&gt;0),0,N($E$17))),""))),"")</f>
        <v>3195</v>
      </c>
      <c r="BX22" s="59" cm="1">
        <f t="array" aca="1" ref="BX22" ca="1">IF(ISNUMBER(BX$4),IF(BX$4&lt;TODAY(),BX17,IF(BX$4=TODAY(),_xlfn.XLOOKUP(1,($F$4:$NZ$4&lt;=TODAY())*ISNUMBER($F$17:$NZ$17),$F$17:$NZ$17,"",0,-1),IF(ISNUMBER(BW22),MAX(0,BW22+N(BX20)-IF(OR(WEEKDAY(BX$4,2)&gt;5,COUNTIF(休日一覧!$A:$A,BX$4)&gt;0),0,N($E$17))),""))),"")</f>
        <v>3200</v>
      </c>
      <c r="BY22" s="59" cm="1">
        <f t="array" aca="1" ref="BY22" ca="1">IF(ISNUMBER(BY$4),IF(BY$4&lt;TODAY(),BY17,IF(BY$4=TODAY(),_xlfn.XLOOKUP(1,($F$4:$NZ$4&lt;=TODAY())*ISNUMBER($F$17:$NZ$17),$F$17:$NZ$17,"",0,-1),IF(ISNUMBER(BX22),MAX(0,BX22+N(BY20)-IF(OR(WEEKDAY(BY$4,2)&gt;5,COUNTIF(休日一覧!$A:$A,BY$4)&gt;0),0,N($E$17))),""))),"")</f>
        <v>3205</v>
      </c>
      <c r="BZ22" s="59" cm="1">
        <f t="array" aca="1" ref="BZ22" ca="1">IF(ISNUMBER(BZ$4),IF(BZ$4&lt;TODAY(),BZ17,IF(BZ$4=TODAY(),_xlfn.XLOOKUP(1,($F$4:$NZ$4&lt;=TODAY())*ISNUMBER($F$17:$NZ$17),$F$17:$NZ$17,"",0,-1),IF(ISNUMBER(BY22),MAX(0,BY22+N(BZ20)-IF(OR(WEEKDAY(BZ$4,2)&gt;5,COUNTIF(休日一覧!$A:$A,BZ$4)&gt;0),0,N($E$17))),""))),"")</f>
        <v>3225</v>
      </c>
      <c r="CA22" s="59" cm="1">
        <f t="array" aca="1" ref="CA22" ca="1">IF(ISNUMBER(CA$4),IF(CA$4&lt;TODAY(),CA17,IF(CA$4=TODAY(),_xlfn.XLOOKUP(1,($F$4:$NZ$4&lt;=TODAY())*ISNUMBER($F$17:$NZ$17),$F$17:$NZ$17,"",0,-1),IF(ISNUMBER(BZ22),MAX(0,BZ22+N(CA20)-IF(OR(WEEKDAY(CA$4,2)&gt;5,COUNTIF(休日一覧!$A:$A,CA$4)&gt;0),0,N($E$17))),""))),"")</f>
        <v>3225</v>
      </c>
      <c r="CB22" s="59" cm="1">
        <f t="array" aca="1" ref="CB22" ca="1">IF(ISNUMBER(CB$4),IF(CB$4&lt;TODAY(),CB17,IF(CB$4=TODAY(),_xlfn.XLOOKUP(1,($F$4:$NZ$4&lt;=TODAY())*ISNUMBER($F$17:$NZ$17),$F$17:$NZ$17,"",0,-1),IF(ISNUMBER(CA22),MAX(0,CA22+N(CB20)-IF(OR(WEEKDAY(CB$4,2)&gt;5,COUNTIF(休日一覧!$A:$A,CB$4)&gt;0),0,N($E$17))),""))),"")</f>
        <v>3210</v>
      </c>
      <c r="CC22" s="59" cm="1">
        <f t="array" aca="1" ref="CC22" ca="1">IF(ISNUMBER(CC$4),IF(CC$4&lt;TODAY(),CC17,IF(CC$4=TODAY(),_xlfn.XLOOKUP(1,($F$4:$NZ$4&lt;=TODAY())*ISNUMBER($F$17:$NZ$17),$F$17:$NZ$17,"",0,-1),IF(ISNUMBER(CB22),MAX(0,CB22+N(CC20)-IF(OR(WEEKDAY(CC$4,2)&gt;5,COUNTIF(休日一覧!$A:$A,CC$4)&gt;0),0,N($E$17))),""))),"")</f>
        <v>3215</v>
      </c>
      <c r="CD22" s="59" cm="1">
        <f t="array" aca="1" ref="CD22" ca="1">IF(ISNUMBER(CD$4),IF(CD$4&lt;TODAY(),CD17,IF(CD$4=TODAY(),_xlfn.XLOOKUP(1,($F$4:$NZ$4&lt;=TODAY())*ISNUMBER($F$17:$NZ$17),$F$17:$NZ$17,"",0,-1),IF(ISNUMBER(CC22),MAX(0,CC22+N(CD20)-IF(OR(WEEKDAY(CD$4,2)&gt;5,COUNTIF(休日一覧!$A:$A,CD$4)&gt;0),0,N($E$17))),""))),"")</f>
        <v>3220</v>
      </c>
      <c r="CE22" s="59" cm="1">
        <f t="array" aca="1" ref="CE22" ca="1">IF(ISNUMBER(CE$4),IF(CE$4&lt;TODAY(),CE17,IF(CE$4=TODAY(),_xlfn.XLOOKUP(1,($F$4:$NZ$4&lt;=TODAY())*ISNUMBER($F$17:$NZ$17),$F$17:$NZ$17,"",0,-1),IF(ISNUMBER(CD22),MAX(0,CD22+N(CE20)-IF(OR(WEEKDAY(CE$4,2)&gt;5,COUNTIF(休日一覧!$A:$A,CE$4)&gt;0),0,N($E$17))),""))),"")</f>
        <v>3225</v>
      </c>
      <c r="CF22" s="59" cm="1">
        <f t="array" aca="1" ref="CF22" ca="1">IF(ISNUMBER(CF$4),IF(CF$4&lt;TODAY(),CF17,IF(CF$4=TODAY(),_xlfn.XLOOKUP(1,($F$4:$NZ$4&lt;=TODAY())*ISNUMBER($F$17:$NZ$17),$F$17:$NZ$17,"",0,-1),IF(ISNUMBER(CE22),MAX(0,CE22+N(CF20)-IF(OR(WEEKDAY(CF$4,2)&gt;5,COUNTIF(休日一覧!$A:$A,CF$4)&gt;0),0,N($E$17))),""))),"")</f>
        <v>3230</v>
      </c>
      <c r="CG22" s="59" cm="1">
        <f t="array" aca="1" ref="CG22" ca="1">IF(ISNUMBER(CG$4),IF(CG$4&lt;TODAY(),CG17,IF(CG$4=TODAY(),_xlfn.XLOOKUP(1,($F$4:$NZ$4&lt;=TODAY())*ISNUMBER($F$17:$NZ$17),$F$17:$NZ$17,"",0,-1),IF(ISNUMBER(CF22),MAX(0,CF22+N(CG20)-IF(OR(WEEKDAY(CG$4,2)&gt;5,COUNTIF(休日一覧!$A:$A,CG$4)&gt;0),0,N($E$17))),""))),"")</f>
        <v>3250</v>
      </c>
      <c r="CH22" s="59" cm="1">
        <f t="array" aca="1" ref="CH22" ca="1">IF(ISNUMBER(CH$4),IF(CH$4&lt;TODAY(),CH17,IF(CH$4=TODAY(),_xlfn.XLOOKUP(1,($F$4:$NZ$4&lt;=TODAY())*ISNUMBER($F$17:$NZ$17),$F$17:$NZ$17,"",0,-1),IF(ISNUMBER(CG22),MAX(0,CG22+N(CH20)-IF(OR(WEEKDAY(CH$4,2)&gt;5,COUNTIF(休日一覧!$A:$A,CH$4)&gt;0),0,N($E$17))),""))),"")</f>
        <v>3250</v>
      </c>
      <c r="CI22" s="59" cm="1">
        <f t="array" aca="1" ref="CI22" ca="1">IF(ISNUMBER(CI$4),IF(CI$4&lt;TODAY(),CI17,IF(CI$4=TODAY(),_xlfn.XLOOKUP(1,($F$4:$NZ$4&lt;=TODAY())*ISNUMBER($F$17:$NZ$17),$F$17:$NZ$17,"",0,-1),IF(ISNUMBER(CH22),MAX(0,CH22+N(CI20)-IF(OR(WEEKDAY(CI$4,2)&gt;5,COUNTIF(休日一覧!$A:$A,CI$4)&gt;0),0,N($E$17))),""))),"")</f>
        <v>3235</v>
      </c>
      <c r="CJ22" s="59" cm="1">
        <f t="array" aca="1" ref="CJ22" ca="1">IF(ISNUMBER(CJ$4),IF(CJ$4&lt;TODAY(),CJ17,IF(CJ$4=TODAY(),_xlfn.XLOOKUP(1,($F$4:$NZ$4&lt;=TODAY())*ISNUMBER($F$17:$NZ$17),$F$17:$NZ$17,"",0,-1),IF(ISNUMBER(CI22),MAX(0,CI22+N(CJ20)-IF(OR(WEEKDAY(CJ$4,2)&gt;5,COUNTIF(休日一覧!$A:$A,CJ$4)&gt;0),0,N($E$17))),""))),"")</f>
        <v>3240</v>
      </c>
      <c r="CK22" s="59" cm="1">
        <f t="array" aca="1" ref="CK22" ca="1">IF(ISNUMBER(CK$4),IF(CK$4&lt;TODAY(),CK17,IF(CK$4=TODAY(),_xlfn.XLOOKUP(1,($F$4:$NZ$4&lt;=TODAY())*ISNUMBER($F$17:$NZ$17),$F$17:$NZ$17,"",0,-1),IF(ISNUMBER(CJ22),MAX(0,CJ22+N(CK20)-IF(OR(WEEKDAY(CK$4,2)&gt;5,COUNTIF(休日一覧!$A:$A,CK$4)&gt;0),0,N($E$17))),""))),"")</f>
        <v>3245</v>
      </c>
      <c r="CL22" s="59" cm="1">
        <f t="array" aca="1" ref="CL22" ca="1">IF(ISNUMBER(CL$4),IF(CL$4&lt;TODAY(),CL17,IF(CL$4=TODAY(),_xlfn.XLOOKUP(1,($F$4:$NZ$4&lt;=TODAY())*ISNUMBER($F$17:$NZ$17),$F$17:$NZ$17,"",0,-1),IF(ISNUMBER(CK22),MAX(0,CK22+N(CL20)-IF(OR(WEEKDAY(CL$4,2)&gt;5,COUNTIF(休日一覧!$A:$A,CL$4)&gt;0),0,N($E$17))),""))),"")</f>
        <v>3250</v>
      </c>
      <c r="CM22" s="59" cm="1">
        <f t="array" aca="1" ref="CM22" ca="1">IF(ISNUMBER(CM$4),IF(CM$4&lt;TODAY(),CM17,IF(CM$4=TODAY(),_xlfn.XLOOKUP(1,($F$4:$NZ$4&lt;=TODAY())*ISNUMBER($F$17:$NZ$17),$F$17:$NZ$17,"",0,-1),IF(ISNUMBER(CL22),MAX(0,CL22+N(CM20)-IF(OR(WEEKDAY(CM$4,2)&gt;5,COUNTIF(休日一覧!$A:$A,CM$4)&gt;0),0,N($E$17))),""))),"")</f>
        <v>3255</v>
      </c>
      <c r="CN22" s="59" cm="1">
        <f t="array" aca="1" ref="CN22" ca="1">IF(ISNUMBER(CN$4),IF(CN$4&lt;TODAY(),CN17,IF(CN$4=TODAY(),_xlfn.XLOOKUP(1,($F$4:$NZ$4&lt;=TODAY())*ISNUMBER($F$17:$NZ$17),$F$17:$NZ$17,"",0,-1),IF(ISNUMBER(CM22),MAX(0,CM22+N(CN20)-IF(OR(WEEKDAY(CN$4,2)&gt;5,COUNTIF(休日一覧!$A:$A,CN$4)&gt;0),0,N($E$17))),""))),"")</f>
        <v>3275</v>
      </c>
      <c r="CO22" s="59" cm="1">
        <f t="array" aca="1" ref="CO22" ca="1">IF(ISNUMBER(CO$4),IF(CO$4&lt;TODAY(),CO17,IF(CO$4=TODAY(),_xlfn.XLOOKUP(1,($F$4:$NZ$4&lt;=TODAY())*ISNUMBER($F$17:$NZ$17),$F$17:$NZ$17,"",0,-1),IF(ISNUMBER(CN22),MAX(0,CN22+N(CO20)-IF(OR(WEEKDAY(CO$4,2)&gt;5,COUNTIF(休日一覧!$A:$A,CO$4)&gt;0),0,N($E$17))),""))),"")</f>
        <v>3275</v>
      </c>
      <c r="CP22" s="59" cm="1">
        <f t="array" aca="1" ref="CP22" ca="1">IF(ISNUMBER(CP$4),IF(CP$4&lt;TODAY(),CP17,IF(CP$4=TODAY(),_xlfn.XLOOKUP(1,($F$4:$NZ$4&lt;=TODAY())*ISNUMBER($F$17:$NZ$17),$F$17:$NZ$17,"",0,-1),IF(ISNUMBER(CO22),MAX(0,CO22+N(CP20)-IF(OR(WEEKDAY(CP$4,2)&gt;5,COUNTIF(休日一覧!$A:$A,CP$4)&gt;0),0,N($E$17))),""))),"")</f>
        <v>3260</v>
      </c>
      <c r="CQ22" s="59" cm="1">
        <f t="array" aca="1" ref="CQ22" ca="1">IF(ISNUMBER(CQ$4),IF(CQ$4&lt;TODAY(),CQ17,IF(CQ$4=TODAY(),_xlfn.XLOOKUP(1,($F$4:$NZ$4&lt;=TODAY())*ISNUMBER($F$17:$NZ$17),$F$17:$NZ$17,"",0,-1),IF(ISNUMBER(CP22),MAX(0,CP22+N(CQ20)-IF(OR(WEEKDAY(CQ$4,2)&gt;5,COUNTIF(休日一覧!$A:$A,CQ$4)&gt;0),0,N($E$17))),""))),"")</f>
        <v>3265</v>
      </c>
      <c r="CR22" s="59" cm="1">
        <f t="array" aca="1" ref="CR22" ca="1">IF(ISNUMBER(CR$4),IF(CR$4&lt;TODAY(),CR17,IF(CR$4=TODAY(),_xlfn.XLOOKUP(1,($F$4:$NZ$4&lt;=TODAY())*ISNUMBER($F$17:$NZ$17),$F$17:$NZ$17,"",0,-1),IF(ISNUMBER(CQ22),MAX(0,CQ22+N(CR20)-IF(OR(WEEKDAY(CR$4,2)&gt;5,COUNTIF(休日一覧!$A:$A,CR$4)&gt;0),0,N($E$17))),""))),"")</f>
        <v>3270</v>
      </c>
      <c r="CS22" s="59" cm="1">
        <f t="array" aca="1" ref="CS22" ca="1">IF(ISNUMBER(CS$4),IF(CS$4&lt;TODAY(),CS17,IF(CS$4=TODAY(),_xlfn.XLOOKUP(1,($F$4:$NZ$4&lt;=TODAY())*ISNUMBER($F$17:$NZ$17),$F$17:$NZ$17,"",0,-1),IF(ISNUMBER(CR22),MAX(0,CR22+N(CS20)-IF(OR(WEEKDAY(CS$4,2)&gt;5,COUNTIF(休日一覧!$A:$A,CS$4)&gt;0),0,N($E$17))),""))),"")</f>
        <v>3275</v>
      </c>
      <c r="CT22" s="59" cm="1">
        <f t="array" aca="1" ref="CT22" ca="1">IF(ISNUMBER(CT$4),IF(CT$4&lt;TODAY(),CT17,IF(CT$4=TODAY(),_xlfn.XLOOKUP(1,($F$4:$NZ$4&lt;=TODAY())*ISNUMBER($F$17:$NZ$17),$F$17:$NZ$17,"",0,-1),IF(ISNUMBER(CS22),MAX(0,CS22+N(CT20)-IF(OR(WEEKDAY(CT$4,2)&gt;5,COUNTIF(休日一覧!$A:$A,CT$4)&gt;0),0,N($E$17))),""))),"")</f>
        <v>3275</v>
      </c>
      <c r="CU22" s="59" cm="1">
        <f t="array" aca="1" ref="CU22" ca="1">IF(ISNUMBER(CU$4),IF(CU$4&lt;TODAY(),CU17,IF(CU$4=TODAY(),_xlfn.XLOOKUP(1,($F$4:$NZ$4&lt;=TODAY())*ISNUMBER($F$17:$NZ$17),$F$17:$NZ$17,"",0,-1),IF(ISNUMBER(CT22),MAX(0,CT22+N(CU20)-IF(OR(WEEKDAY(CU$4,2)&gt;5,COUNTIF(休日一覧!$A:$A,CU$4)&gt;0),0,N($E$17))),""))),"")</f>
        <v>3295</v>
      </c>
      <c r="CV22" s="59" cm="1">
        <f t="array" aca="1" ref="CV22" ca="1">IF(ISNUMBER(CV$4),IF(CV$4&lt;TODAY(),CV17,IF(CV$4=TODAY(),_xlfn.XLOOKUP(1,($F$4:$NZ$4&lt;=TODAY())*ISNUMBER($F$17:$NZ$17),$F$17:$NZ$17,"",0,-1),IF(ISNUMBER(CU22),MAX(0,CU22+N(CV20)-IF(OR(WEEKDAY(CV$4,2)&gt;5,COUNTIF(休日一覧!$A:$A,CV$4)&gt;0),0,N($E$17))),""))),"")</f>
        <v>3295</v>
      </c>
      <c r="CW22" s="59" cm="1">
        <f t="array" aca="1" ref="CW22" ca="1">IF(ISNUMBER(CW$4),IF(CW$4&lt;TODAY(),CW17,IF(CW$4=TODAY(),_xlfn.XLOOKUP(1,($F$4:$NZ$4&lt;=TODAY())*ISNUMBER($F$17:$NZ$17),$F$17:$NZ$17,"",0,-1),IF(ISNUMBER(CV22),MAX(0,CV22+N(CW20)-IF(OR(WEEKDAY(CW$4,2)&gt;5,COUNTIF(休日一覧!$A:$A,CW$4)&gt;0),0,N($E$17))),""))),"")</f>
        <v>3280</v>
      </c>
      <c r="CX22" s="59" cm="1">
        <f t="array" aca="1" ref="CX22" ca="1">IF(ISNUMBER(CX$4),IF(CX$4&lt;TODAY(),CX17,IF(CX$4=TODAY(),_xlfn.XLOOKUP(1,($F$4:$NZ$4&lt;=TODAY())*ISNUMBER($F$17:$NZ$17),$F$17:$NZ$17,"",0,-1),IF(ISNUMBER(CW22),MAX(0,CW22+N(CX20)-IF(OR(WEEKDAY(CX$4,2)&gt;5,COUNTIF(休日一覧!$A:$A,CX$4)&gt;0),0,N($E$17))),""))),"")</f>
        <v>3285</v>
      </c>
      <c r="CY22" s="59" cm="1">
        <f t="array" aca="1" ref="CY22" ca="1">IF(ISNUMBER(CY$4),IF(CY$4&lt;TODAY(),CY17,IF(CY$4=TODAY(),_xlfn.XLOOKUP(1,($F$4:$NZ$4&lt;=TODAY())*ISNUMBER($F$17:$NZ$17),$F$17:$NZ$17,"",0,-1),IF(ISNUMBER(CX22),MAX(0,CX22+N(CY20)-IF(OR(WEEKDAY(CY$4,2)&gt;5,COUNTIF(休日一覧!$A:$A,CY$4)&gt;0),0,N($E$17))),""))),"")</f>
        <v>3290</v>
      </c>
      <c r="CZ22" s="59" cm="1">
        <f t="array" aca="1" ref="CZ22" ca="1">IF(ISNUMBER(CZ$4),IF(CZ$4&lt;TODAY(),CZ17,IF(CZ$4=TODAY(),_xlfn.XLOOKUP(1,($F$4:$NZ$4&lt;=TODAY())*ISNUMBER($F$17:$NZ$17),$F$17:$NZ$17,"",0,-1),IF(ISNUMBER(CY22),MAX(0,CY22+N(CZ20)-IF(OR(WEEKDAY(CZ$4,2)&gt;5,COUNTIF(休日一覧!$A:$A,CZ$4)&gt;0),0,N($E$17))),""))),"")</f>
        <v>3295</v>
      </c>
      <c r="DA22" s="59" cm="1">
        <f t="array" aca="1" ref="DA22" ca="1">IF(ISNUMBER(DA$4),IF(DA$4&lt;TODAY(),DA17,IF(DA$4=TODAY(),_xlfn.XLOOKUP(1,($F$4:$NZ$4&lt;=TODAY())*ISNUMBER($F$17:$NZ$17),$F$17:$NZ$17,"",0,-1),IF(ISNUMBER(CZ22),MAX(0,CZ22+N(DA20)-IF(OR(WEEKDAY(DA$4,2)&gt;5,COUNTIF(休日一覧!$A:$A,DA$4)&gt;0),0,N($E$17))),""))),"")</f>
        <v>3300</v>
      </c>
      <c r="DB22" s="59" cm="1">
        <f t="array" aca="1" ref="DB22" ca="1">IF(ISNUMBER(DB$4),IF(DB$4&lt;TODAY(),DB17,IF(DB$4=TODAY(),_xlfn.XLOOKUP(1,($F$4:$NZ$4&lt;=TODAY())*ISNUMBER($F$17:$NZ$17),$F$17:$NZ$17,"",0,-1),IF(ISNUMBER(DA22),MAX(0,DA22+N(DB20)-IF(OR(WEEKDAY(DB$4,2)&gt;5,COUNTIF(休日一覧!$A:$A,DB$4)&gt;0),0,N($E$17))),""))),"")</f>
        <v>3320</v>
      </c>
      <c r="DC22" s="59" cm="1">
        <f t="array" aca="1" ref="DC22" ca="1">IF(ISNUMBER(DC$4),IF(DC$4&lt;TODAY(),DC17,IF(DC$4=TODAY(),_xlfn.XLOOKUP(1,($F$4:$NZ$4&lt;=TODAY())*ISNUMBER($F$17:$NZ$17),$F$17:$NZ$17,"",0,-1),IF(ISNUMBER(DB22),MAX(0,DB22+N(DC20)-IF(OR(WEEKDAY(DC$4,2)&gt;5,COUNTIF(休日一覧!$A:$A,DC$4)&gt;0),0,N($E$17))),""))),"")</f>
        <v>3320</v>
      </c>
      <c r="DD22" s="59" cm="1">
        <f t="array" aca="1" ref="DD22" ca="1">IF(ISNUMBER(DD$4),IF(DD$4&lt;TODAY(),DD17,IF(DD$4=TODAY(),_xlfn.XLOOKUP(1,($F$4:$NZ$4&lt;=TODAY())*ISNUMBER($F$17:$NZ$17),$F$17:$NZ$17,"",0,-1),IF(ISNUMBER(DC22),MAX(0,DC22+N(DD20)-IF(OR(WEEKDAY(DD$4,2)&gt;5,COUNTIF(休日一覧!$A:$A,DD$4)&gt;0),0,N($E$17))),""))),"")</f>
        <v>3320</v>
      </c>
      <c r="DE22" s="59" cm="1">
        <f t="array" aca="1" ref="DE22" ca="1">IF(ISNUMBER(DE$4),IF(DE$4&lt;TODAY(),DE17,IF(DE$4=TODAY(),_xlfn.XLOOKUP(1,($F$4:$NZ$4&lt;=TODAY())*ISNUMBER($F$17:$NZ$17),$F$17:$NZ$17,"",0,-1),IF(ISNUMBER(DD22),MAX(0,DD22+N(DE20)-IF(OR(WEEKDAY(DE$4,2)&gt;5,COUNTIF(休日一覧!$A:$A,DE$4)&gt;0),0,N($E$17))),""))),"")</f>
        <v>3305</v>
      </c>
      <c r="DF22" s="59" cm="1">
        <f t="array" aca="1" ref="DF22" ca="1">IF(ISNUMBER(DF$4),IF(DF$4&lt;TODAY(),DF17,IF(DF$4=TODAY(),_xlfn.XLOOKUP(1,($F$4:$NZ$4&lt;=TODAY())*ISNUMBER($F$17:$NZ$17),$F$17:$NZ$17,"",0,-1),IF(ISNUMBER(DE22),MAX(0,DE22+N(DF20)-IF(OR(WEEKDAY(DF$4,2)&gt;5,COUNTIF(休日一覧!$A:$A,DF$4)&gt;0),0,N($E$17))),""))),"")</f>
        <v>3310</v>
      </c>
      <c r="DG22" s="59" cm="1">
        <f t="array" aca="1" ref="DG22" ca="1">IF(ISNUMBER(DG$4),IF(DG$4&lt;TODAY(),DG17,IF(DG$4=TODAY(),_xlfn.XLOOKUP(1,($F$4:$NZ$4&lt;=TODAY())*ISNUMBER($F$17:$NZ$17),$F$17:$NZ$17,"",0,-1),IF(ISNUMBER(DF22),MAX(0,DF22+N(DG20)-IF(OR(WEEKDAY(DG$4,2)&gt;5,COUNTIF(休日一覧!$A:$A,DG$4)&gt;0),0,N($E$17))),""))),"")</f>
        <v>3315</v>
      </c>
      <c r="DH22" s="59" cm="1">
        <f t="array" aca="1" ref="DH22" ca="1">IF(ISNUMBER(DH$4),IF(DH$4&lt;TODAY(),DH17,IF(DH$4=TODAY(),_xlfn.XLOOKUP(1,($F$4:$NZ$4&lt;=TODAY())*ISNUMBER($F$17:$NZ$17),$F$17:$NZ$17,"",0,-1),IF(ISNUMBER(DG22),MAX(0,DG22+N(DH20)-IF(OR(WEEKDAY(DH$4,2)&gt;5,COUNTIF(休日一覧!$A:$A,DH$4)&gt;0),0,N($E$17))),""))),"")</f>
        <v>3320</v>
      </c>
      <c r="DI22" s="59" cm="1">
        <f t="array" aca="1" ref="DI22" ca="1">IF(ISNUMBER(DI$4),IF(DI$4&lt;TODAY(),DI17,IF(DI$4=TODAY(),_xlfn.XLOOKUP(1,($F$4:$NZ$4&lt;=TODAY())*ISNUMBER($F$17:$NZ$17),$F$17:$NZ$17,"",0,-1),IF(ISNUMBER(DH22),MAX(0,DH22+N(DI20)-IF(OR(WEEKDAY(DI$4,2)&gt;5,COUNTIF(休日一覧!$A:$A,DI$4)&gt;0),0,N($E$17))),""))),"")</f>
        <v>3340</v>
      </c>
      <c r="DJ22" s="59" cm="1">
        <f t="array" aca="1" ref="DJ22" ca="1">IF(ISNUMBER(DJ$4),IF(DJ$4&lt;TODAY(),DJ17,IF(DJ$4=TODAY(),_xlfn.XLOOKUP(1,($F$4:$NZ$4&lt;=TODAY())*ISNUMBER($F$17:$NZ$17),$F$17:$NZ$17,"",0,-1),IF(ISNUMBER(DI22),MAX(0,DI22+N(DJ20)-IF(OR(WEEKDAY(DJ$4,2)&gt;5,COUNTIF(休日一覧!$A:$A,DJ$4)&gt;0),0,N($E$17))),""))),"")</f>
        <v>3340</v>
      </c>
      <c r="DK22" s="59" cm="1">
        <f t="array" aca="1" ref="DK22" ca="1">IF(ISNUMBER(DK$4),IF(DK$4&lt;TODAY(),DK17,IF(DK$4=TODAY(),_xlfn.XLOOKUP(1,($F$4:$NZ$4&lt;=TODAY())*ISNUMBER($F$17:$NZ$17),$F$17:$NZ$17,"",0,-1),IF(ISNUMBER(DJ22),MAX(0,DJ22+N(DK20)-IF(OR(WEEKDAY(DK$4,2)&gt;5,COUNTIF(休日一覧!$A:$A,DK$4)&gt;0),0,N($E$17))),""))),"")</f>
        <v>3325</v>
      </c>
      <c r="DL22" s="59" cm="1">
        <f t="array" aca="1" ref="DL22" ca="1">IF(ISNUMBER(DL$4),IF(DL$4&lt;TODAY(),DL17,IF(DL$4=TODAY(),_xlfn.XLOOKUP(1,($F$4:$NZ$4&lt;=TODAY())*ISNUMBER($F$17:$NZ$17),$F$17:$NZ$17,"",0,-1),IF(ISNUMBER(DK22),MAX(0,DK22+N(DL20)-IF(OR(WEEKDAY(DL$4,2)&gt;5,COUNTIF(休日一覧!$A:$A,DL$4)&gt;0),0,N($E$17))),""))),"")</f>
        <v>3330</v>
      </c>
      <c r="DM22" s="59" cm="1">
        <f t="array" aca="1" ref="DM22" ca="1">IF(ISNUMBER(DM$4),IF(DM$4&lt;TODAY(),DM17,IF(DM$4=TODAY(),_xlfn.XLOOKUP(1,($F$4:$NZ$4&lt;=TODAY())*ISNUMBER($F$17:$NZ$17),$F$17:$NZ$17,"",0,-1),IF(ISNUMBER(DL22),MAX(0,DL22+N(DM20)-IF(OR(WEEKDAY(DM$4,2)&gt;5,COUNTIF(休日一覧!$A:$A,DM$4)&gt;0),0,N($E$17))),""))),"")</f>
        <v>3335</v>
      </c>
      <c r="DN22" s="59" cm="1">
        <f t="array" aca="1" ref="DN22" ca="1">IF(ISNUMBER(DN$4),IF(DN$4&lt;TODAY(),DN17,IF(DN$4=TODAY(),_xlfn.XLOOKUP(1,($F$4:$NZ$4&lt;=TODAY())*ISNUMBER($F$17:$NZ$17),$F$17:$NZ$17,"",0,-1),IF(ISNUMBER(DM22),MAX(0,DM22+N(DN20)-IF(OR(WEEKDAY(DN$4,2)&gt;5,COUNTIF(休日一覧!$A:$A,DN$4)&gt;0),0,N($E$17))),""))),"")</f>
        <v>3340</v>
      </c>
      <c r="DO22" s="59" cm="1">
        <f t="array" aca="1" ref="DO22" ca="1">IF(ISNUMBER(DO$4),IF(DO$4&lt;TODAY(),DO17,IF(DO$4=TODAY(),_xlfn.XLOOKUP(1,($F$4:$NZ$4&lt;=TODAY())*ISNUMBER($F$17:$NZ$17),$F$17:$NZ$17,"",0,-1),IF(ISNUMBER(DN22),MAX(0,DN22+N(DO20)-IF(OR(WEEKDAY(DO$4,2)&gt;5,COUNTIF(休日一覧!$A:$A,DO$4)&gt;0),0,N($E$17))),""))),"")</f>
        <v>3345</v>
      </c>
      <c r="DP22" s="59" cm="1">
        <f t="array" aca="1" ref="DP22" ca="1">IF(ISNUMBER(DP$4),IF(DP$4&lt;TODAY(),DP17,IF(DP$4=TODAY(),_xlfn.XLOOKUP(1,($F$4:$NZ$4&lt;=TODAY())*ISNUMBER($F$17:$NZ$17),$F$17:$NZ$17,"",0,-1),IF(ISNUMBER(DO22),MAX(0,DO22+N(DP20)-IF(OR(WEEKDAY(DP$4,2)&gt;5,COUNTIF(休日一覧!$A:$A,DP$4)&gt;0),0,N($E$17))),""))),"")</f>
        <v>3365</v>
      </c>
      <c r="DQ22" s="59" cm="1">
        <f t="array" aca="1" ref="DQ22" ca="1">IF(ISNUMBER(DQ$4),IF(DQ$4&lt;TODAY(),DQ17,IF(DQ$4=TODAY(),_xlfn.XLOOKUP(1,($F$4:$NZ$4&lt;=TODAY())*ISNUMBER($F$17:$NZ$17),$F$17:$NZ$17,"",0,-1),IF(ISNUMBER(DP22),MAX(0,DP22+N(DQ20)-IF(OR(WEEKDAY(DQ$4,2)&gt;5,COUNTIF(休日一覧!$A:$A,DQ$4)&gt;0),0,N($E$17))),""))),"")</f>
        <v>3365</v>
      </c>
      <c r="DR22" s="59" cm="1">
        <f t="array" aca="1" ref="DR22" ca="1">IF(ISNUMBER(DR$4),IF(DR$4&lt;TODAY(),DR17,IF(DR$4=TODAY(),_xlfn.XLOOKUP(1,($F$4:$NZ$4&lt;=TODAY())*ISNUMBER($F$17:$NZ$17),$F$17:$NZ$17,"",0,-1),IF(ISNUMBER(DQ22),MAX(0,DQ22+N(DR20)-IF(OR(WEEKDAY(DR$4,2)&gt;5,COUNTIF(休日一覧!$A:$A,DR$4)&gt;0),0,N($E$17))),""))),"")</f>
        <v>3350</v>
      </c>
      <c r="DS22" s="59" cm="1">
        <f t="array" aca="1" ref="DS22" ca="1">IF(ISNUMBER(DS$4),IF(DS$4&lt;TODAY(),DS17,IF(DS$4=TODAY(),_xlfn.XLOOKUP(1,($F$4:$NZ$4&lt;=TODAY())*ISNUMBER($F$17:$NZ$17),$F$17:$NZ$17,"",0,-1),IF(ISNUMBER(DR22),MAX(0,DR22+N(DS20)-IF(OR(WEEKDAY(DS$4,2)&gt;5,COUNTIF(休日一覧!$A:$A,DS$4)&gt;0),0,N($E$17))),""))),"")</f>
        <v>3355</v>
      </c>
      <c r="DT22" s="59" cm="1">
        <f t="array" aca="1" ref="DT22" ca="1">IF(ISNUMBER(DT$4),IF(DT$4&lt;TODAY(),DT17,IF(DT$4=TODAY(),_xlfn.XLOOKUP(1,($F$4:$NZ$4&lt;=TODAY())*ISNUMBER($F$17:$NZ$17),$F$17:$NZ$17,"",0,-1),IF(ISNUMBER(DS22),MAX(0,DS22+N(DT20)-IF(OR(WEEKDAY(DT$4,2)&gt;5,COUNTIF(休日一覧!$A:$A,DT$4)&gt;0),0,N($E$17))),""))),"")</f>
        <v>3360</v>
      </c>
      <c r="DU22" s="59" cm="1">
        <f t="array" aca="1" ref="DU22" ca="1">IF(ISNUMBER(DU$4),IF(DU$4&lt;TODAY(),DU17,IF(DU$4=TODAY(),_xlfn.XLOOKUP(1,($F$4:$NZ$4&lt;=TODAY())*ISNUMBER($F$17:$NZ$17),$F$17:$NZ$17,"",0,-1),IF(ISNUMBER(DT22),MAX(0,DT22+N(DU20)-IF(OR(WEEKDAY(DU$4,2)&gt;5,COUNTIF(休日一覧!$A:$A,DU$4)&gt;0),0,N($E$17))),""))),"")</f>
        <v>3365</v>
      </c>
      <c r="DV22" s="59" cm="1">
        <f t="array" aca="1" ref="DV22" ca="1">IF(ISNUMBER(DV$4),IF(DV$4&lt;TODAY(),DV17,IF(DV$4=TODAY(),_xlfn.XLOOKUP(1,($F$4:$NZ$4&lt;=TODAY())*ISNUMBER($F$17:$NZ$17),$F$17:$NZ$17,"",0,-1),IF(ISNUMBER(DU22),MAX(0,DU22+N(DV20)-IF(OR(WEEKDAY(DV$4,2)&gt;5,COUNTIF(休日一覧!$A:$A,DV$4)&gt;0),0,N($E$17))),""))),"")</f>
        <v>3370</v>
      </c>
      <c r="DW22" s="59" cm="1">
        <f t="array" aca="1" ref="DW22" ca="1">IF(ISNUMBER(DW$4),IF(DW$4&lt;TODAY(),DW17,IF(DW$4=TODAY(),_xlfn.XLOOKUP(1,($F$4:$NZ$4&lt;=TODAY())*ISNUMBER($F$17:$NZ$17),$F$17:$NZ$17,"",0,-1),IF(ISNUMBER(DV22),MAX(0,DV22+N(DW20)-IF(OR(WEEKDAY(DW$4,2)&gt;5,COUNTIF(休日一覧!$A:$A,DW$4)&gt;0),0,N($E$17))),""))),"")</f>
        <v>3390</v>
      </c>
      <c r="DX22" s="59" cm="1">
        <f t="array" aca="1" ref="DX22" ca="1">IF(ISNUMBER(DX$4),IF(DX$4&lt;TODAY(),DX17,IF(DX$4=TODAY(),_xlfn.XLOOKUP(1,($F$4:$NZ$4&lt;=TODAY())*ISNUMBER($F$17:$NZ$17),$F$17:$NZ$17,"",0,-1),IF(ISNUMBER(DW22),MAX(0,DW22+N(DX20)-IF(OR(WEEKDAY(DX$4,2)&gt;5,COUNTIF(休日一覧!$A:$A,DX$4)&gt;0),0,N($E$17))),""))),"")</f>
        <v>3390</v>
      </c>
      <c r="DY22" s="59" cm="1">
        <f t="array" aca="1" ref="DY22" ca="1">IF(ISNUMBER(DY$4),IF(DY$4&lt;TODAY(),DY17,IF(DY$4=TODAY(),_xlfn.XLOOKUP(1,($F$4:$NZ$4&lt;=TODAY())*ISNUMBER($F$17:$NZ$17),$F$17:$NZ$17,"",0,-1),IF(ISNUMBER(DX22),MAX(0,DX22+N(DY20)-IF(OR(WEEKDAY(DY$4,2)&gt;5,COUNTIF(休日一覧!$A:$A,DY$4)&gt;0),0,N($E$17))),""))),"")</f>
        <v>3375</v>
      </c>
      <c r="DZ22" s="59" cm="1">
        <f t="array" aca="1" ref="DZ22" ca="1">IF(ISNUMBER(DZ$4),IF(DZ$4&lt;TODAY(),DZ17,IF(DZ$4=TODAY(),_xlfn.XLOOKUP(1,($F$4:$NZ$4&lt;=TODAY())*ISNUMBER($F$17:$NZ$17),$F$17:$NZ$17,"",0,-1),IF(ISNUMBER(DY22),MAX(0,DY22+N(DZ20)-IF(OR(WEEKDAY(DZ$4,2)&gt;5,COUNTIF(休日一覧!$A:$A,DZ$4)&gt;0),0,N($E$17))),""))),"")</f>
        <v>3380</v>
      </c>
      <c r="EA22" s="59" cm="1">
        <f t="array" aca="1" ref="EA22" ca="1">IF(ISNUMBER(EA$4),IF(EA$4&lt;TODAY(),EA17,IF(EA$4=TODAY(),_xlfn.XLOOKUP(1,($F$4:$NZ$4&lt;=TODAY())*ISNUMBER($F$17:$NZ$17),$F$17:$NZ$17,"",0,-1),IF(ISNUMBER(DZ22),MAX(0,DZ22+N(EA20)-IF(OR(WEEKDAY(EA$4,2)&gt;5,COUNTIF(休日一覧!$A:$A,EA$4)&gt;0),0,N($E$17))),""))),"")</f>
        <v>3385</v>
      </c>
      <c r="EB22" s="59" cm="1">
        <f t="array" aca="1" ref="EB22" ca="1">IF(ISNUMBER(EB$4),IF(EB$4&lt;TODAY(),EB17,IF(EB$4=TODAY(),_xlfn.XLOOKUP(1,($F$4:$NZ$4&lt;=TODAY())*ISNUMBER($F$17:$NZ$17),$F$17:$NZ$17,"",0,-1),IF(ISNUMBER(EA22),MAX(0,EA22+N(EB20)-IF(OR(WEEKDAY(EB$4,2)&gt;5,COUNTIF(休日一覧!$A:$A,EB$4)&gt;0),0,N($E$17))),""))),"")</f>
        <v>3390</v>
      </c>
      <c r="EC22" s="59" cm="1">
        <f t="array" aca="1" ref="EC22" ca="1">IF(ISNUMBER(EC$4),IF(EC$4&lt;TODAY(),EC17,IF(EC$4=TODAY(),_xlfn.XLOOKUP(1,($F$4:$NZ$4&lt;=TODAY())*ISNUMBER($F$17:$NZ$17),$F$17:$NZ$17,"",0,-1),IF(ISNUMBER(EB22),MAX(0,EB22+N(EC20)-IF(OR(WEEKDAY(EC$4,2)&gt;5,COUNTIF(休日一覧!$A:$A,EC$4)&gt;0),0,N($E$17))),""))),"")</f>
        <v>3395</v>
      </c>
      <c r="ED22" s="59" cm="1">
        <f t="array" aca="1" ref="ED22" ca="1">IF(ISNUMBER(ED$4),IF(ED$4&lt;TODAY(),ED17,IF(ED$4=TODAY(),_xlfn.XLOOKUP(1,($F$4:$NZ$4&lt;=TODAY())*ISNUMBER($F$17:$NZ$17),$F$17:$NZ$17,"",0,-1),IF(ISNUMBER(EC22),MAX(0,EC22+N(ED20)-IF(OR(WEEKDAY(ED$4,2)&gt;5,COUNTIF(休日一覧!$A:$A,ED$4)&gt;0),0,N($E$17))),""))),"")</f>
        <v>3415</v>
      </c>
      <c r="EE22" s="59" cm="1">
        <f t="array" aca="1" ref="EE22" ca="1">IF(ISNUMBER(EE$4),IF(EE$4&lt;TODAY(),EE17,IF(EE$4=TODAY(),_xlfn.XLOOKUP(1,($F$4:$NZ$4&lt;=TODAY())*ISNUMBER($F$17:$NZ$17),$F$17:$NZ$17,"",0,-1),IF(ISNUMBER(ED22),MAX(0,ED22+N(EE20)-IF(OR(WEEKDAY(EE$4,2)&gt;5,COUNTIF(休日一覧!$A:$A,EE$4)&gt;0),0,N($E$17))),""))),"")</f>
        <v>3415</v>
      </c>
      <c r="EF22" s="59" cm="1">
        <f t="array" aca="1" ref="EF22" ca="1">IF(ISNUMBER(EF$4),IF(EF$4&lt;TODAY(),EF17,IF(EF$4=TODAY(),_xlfn.XLOOKUP(1,($F$4:$NZ$4&lt;=TODAY())*ISNUMBER($F$17:$NZ$17),$F$17:$NZ$17,"",0,-1),IF(ISNUMBER(EE22),MAX(0,EE22+N(EF20)-IF(OR(WEEKDAY(EF$4,2)&gt;5,COUNTIF(休日一覧!$A:$A,EF$4)&gt;0),0,N($E$17))),""))),"")</f>
        <v>3400</v>
      </c>
      <c r="EG22" s="59" cm="1">
        <f t="array" aca="1" ref="EG22" ca="1">IF(ISNUMBER(EG$4),IF(EG$4&lt;TODAY(),EG17,IF(EG$4=TODAY(),_xlfn.XLOOKUP(1,($F$4:$NZ$4&lt;=TODAY())*ISNUMBER($F$17:$NZ$17),$F$17:$NZ$17,"",0,-1),IF(ISNUMBER(EF22),MAX(0,EF22+N(EG20)-IF(OR(WEEKDAY(EG$4,2)&gt;5,COUNTIF(休日一覧!$A:$A,EG$4)&gt;0),0,N($E$17))),""))),"")</f>
        <v>3405</v>
      </c>
      <c r="EH22" s="59" cm="1">
        <f t="array" aca="1" ref="EH22" ca="1">IF(ISNUMBER(EH$4),IF(EH$4&lt;TODAY(),EH17,IF(EH$4=TODAY(),_xlfn.XLOOKUP(1,($F$4:$NZ$4&lt;=TODAY())*ISNUMBER($F$17:$NZ$17),$F$17:$NZ$17,"",0,-1),IF(ISNUMBER(EG22),MAX(0,EG22+N(EH20)-IF(OR(WEEKDAY(EH$4,2)&gt;5,COUNTIF(休日一覧!$A:$A,EH$4)&gt;0),0,N($E$17))),""))),"")</f>
        <v>3410</v>
      </c>
      <c r="EI22" s="59" cm="1">
        <f t="array" aca="1" ref="EI22" ca="1">IF(ISNUMBER(EI$4),IF(EI$4&lt;TODAY(),EI17,IF(EI$4=TODAY(),_xlfn.XLOOKUP(1,($F$4:$NZ$4&lt;=TODAY())*ISNUMBER($F$17:$NZ$17),$F$17:$NZ$17,"",0,-1),IF(ISNUMBER(EH22),MAX(0,EH22+N(EI20)-IF(OR(WEEKDAY(EI$4,2)&gt;5,COUNTIF(休日一覧!$A:$A,EI$4)&gt;0),0,N($E$17))),""))),"")</f>
        <v>3410</v>
      </c>
      <c r="EJ22" s="59" cm="1">
        <f t="array" aca="1" ref="EJ22" ca="1">IF(ISNUMBER(EJ$4),IF(EJ$4&lt;TODAY(),EJ17,IF(EJ$4=TODAY(),_xlfn.XLOOKUP(1,($F$4:$NZ$4&lt;=TODAY())*ISNUMBER($F$17:$NZ$17),$F$17:$NZ$17,"",0,-1),IF(ISNUMBER(EI22),MAX(0,EI22+N(EJ20)-IF(OR(WEEKDAY(EJ$4,2)&gt;5,COUNTIF(休日一覧!$A:$A,EJ$4)&gt;0),0,N($E$17))),""))),"")</f>
        <v>3415</v>
      </c>
      <c r="EK22" s="59" cm="1">
        <f t="array" aca="1" ref="EK22" ca="1">IF(ISNUMBER(EK$4),IF(EK$4&lt;TODAY(),EK17,IF(EK$4=TODAY(),_xlfn.XLOOKUP(1,($F$4:$NZ$4&lt;=TODAY())*ISNUMBER($F$17:$NZ$17),$F$17:$NZ$17,"",0,-1),IF(ISNUMBER(EJ22),MAX(0,EJ22+N(EK20)-IF(OR(WEEKDAY(EK$4,2)&gt;5,COUNTIF(休日一覧!$A:$A,EK$4)&gt;0),0,N($E$17))),""))),"")</f>
        <v>3435</v>
      </c>
      <c r="EL22" s="59" cm="1">
        <f t="array" aca="1" ref="EL22" ca="1">IF(ISNUMBER(EL$4),IF(EL$4&lt;TODAY(),EL17,IF(EL$4=TODAY(),_xlfn.XLOOKUP(1,($F$4:$NZ$4&lt;=TODAY())*ISNUMBER($F$17:$NZ$17),$F$17:$NZ$17,"",0,-1),IF(ISNUMBER(EK22),MAX(0,EK22+N(EL20)-IF(OR(WEEKDAY(EL$4,2)&gt;5,COUNTIF(休日一覧!$A:$A,EL$4)&gt;0),0,N($E$17))),""))),"")</f>
        <v>3435</v>
      </c>
      <c r="EM22" s="59" cm="1">
        <f t="array" aca="1" ref="EM22" ca="1">IF(ISNUMBER(EM$4),IF(EM$4&lt;TODAY(),EM17,IF(EM$4=TODAY(),_xlfn.XLOOKUP(1,($F$4:$NZ$4&lt;=TODAY())*ISNUMBER($F$17:$NZ$17),$F$17:$NZ$17,"",0,-1),IF(ISNUMBER(EL22),MAX(0,EL22+N(EM20)-IF(OR(WEEKDAY(EM$4,2)&gt;5,COUNTIF(休日一覧!$A:$A,EM$4)&gt;0),0,N($E$17))),""))),"")</f>
        <v>3420</v>
      </c>
      <c r="EN22" s="59" cm="1">
        <f t="array" aca="1" ref="EN22" ca="1">IF(ISNUMBER(EN$4),IF(EN$4&lt;TODAY(),EN17,IF(EN$4=TODAY(),_xlfn.XLOOKUP(1,($F$4:$NZ$4&lt;=TODAY())*ISNUMBER($F$17:$NZ$17),$F$17:$NZ$17,"",0,-1),IF(ISNUMBER(EM22),MAX(0,EM22+N(EN20)-IF(OR(WEEKDAY(EN$4,2)&gt;5,COUNTIF(休日一覧!$A:$A,EN$4)&gt;0),0,N($E$17))),""))),"")</f>
        <v>3425</v>
      </c>
      <c r="EO22" s="59" cm="1">
        <f t="array" aca="1" ref="EO22" ca="1">IF(ISNUMBER(EO$4),IF(EO$4&lt;TODAY(),EO17,IF(EO$4=TODAY(),_xlfn.XLOOKUP(1,($F$4:$NZ$4&lt;=TODAY())*ISNUMBER($F$17:$NZ$17),$F$17:$NZ$17,"",0,-1),IF(ISNUMBER(EN22),MAX(0,EN22+N(EO20)-IF(OR(WEEKDAY(EO$4,2)&gt;5,COUNTIF(休日一覧!$A:$A,EO$4)&gt;0),0,N($E$17))),""))),"")</f>
        <v>3430</v>
      </c>
      <c r="EP22" s="59" cm="1">
        <f t="array" aca="1" ref="EP22" ca="1">IF(ISNUMBER(EP$4),IF(EP$4&lt;TODAY(),EP17,IF(EP$4=TODAY(),_xlfn.XLOOKUP(1,($F$4:$NZ$4&lt;=TODAY())*ISNUMBER($F$17:$NZ$17),$F$17:$NZ$17,"",0,-1),IF(ISNUMBER(EO22),MAX(0,EO22+N(EP20)-IF(OR(WEEKDAY(EP$4,2)&gt;5,COUNTIF(休日一覧!$A:$A,EP$4)&gt;0),0,N($E$17))),""))),"")</f>
        <v>3435</v>
      </c>
      <c r="EQ22" s="59" cm="1">
        <f t="array" aca="1" ref="EQ22" ca="1">IF(ISNUMBER(EQ$4),IF(EQ$4&lt;TODAY(),EQ17,IF(EQ$4=TODAY(),_xlfn.XLOOKUP(1,($F$4:$NZ$4&lt;=TODAY())*ISNUMBER($F$17:$NZ$17),$F$17:$NZ$17,"",0,-1),IF(ISNUMBER(EP22),MAX(0,EP22+N(EQ20)-IF(OR(WEEKDAY(EQ$4,2)&gt;5,COUNTIF(休日一覧!$A:$A,EQ$4)&gt;0),0,N($E$17))),""))),"")</f>
        <v>3440</v>
      </c>
      <c r="ER22" s="59" cm="1">
        <f t="array" aca="1" ref="ER22" ca="1">IF(ISNUMBER(ER$4),IF(ER$4&lt;TODAY(),ER17,IF(ER$4=TODAY(),_xlfn.XLOOKUP(1,($F$4:$NZ$4&lt;=TODAY())*ISNUMBER($F$17:$NZ$17),$F$17:$NZ$17,"",0,-1),IF(ISNUMBER(EQ22),MAX(0,EQ22+N(ER20)-IF(OR(WEEKDAY(ER$4,2)&gt;5,COUNTIF(休日一覧!$A:$A,ER$4)&gt;0),0,N($E$17))),""))),"")</f>
        <v>3460</v>
      </c>
      <c r="ES22" s="59" cm="1">
        <f t="array" aca="1" ref="ES22" ca="1">IF(ISNUMBER(ES$4),IF(ES$4&lt;TODAY(),ES17,IF(ES$4=TODAY(),_xlfn.XLOOKUP(1,($F$4:$NZ$4&lt;=TODAY())*ISNUMBER($F$17:$NZ$17),$F$17:$NZ$17,"",0,-1),IF(ISNUMBER(ER22),MAX(0,ER22+N(ES20)-IF(OR(WEEKDAY(ES$4,2)&gt;5,COUNTIF(休日一覧!$A:$A,ES$4)&gt;0),0,N($E$17))),""))),"")</f>
        <v>3460</v>
      </c>
      <c r="ET22" s="59" cm="1">
        <f t="array" aca="1" ref="ET22" ca="1">IF(ISNUMBER(ET$4),IF(ET$4&lt;TODAY(),ET17,IF(ET$4=TODAY(),_xlfn.XLOOKUP(1,($F$4:$NZ$4&lt;=TODAY())*ISNUMBER($F$17:$NZ$17),$F$17:$NZ$17,"",0,-1),IF(ISNUMBER(ES22),MAX(0,ES22+N(ET20)-IF(OR(WEEKDAY(ET$4,2)&gt;5,COUNTIF(休日一覧!$A:$A,ET$4)&gt;0),0,N($E$17))),""))),"")</f>
        <v>3445</v>
      </c>
      <c r="EU22" s="59" cm="1">
        <f t="array" aca="1" ref="EU22" ca="1">IF(ISNUMBER(EU$4),IF(EU$4&lt;TODAY(),EU17,IF(EU$4=TODAY(),_xlfn.XLOOKUP(1,($F$4:$NZ$4&lt;=TODAY())*ISNUMBER($F$17:$NZ$17),$F$17:$NZ$17,"",0,-1),IF(ISNUMBER(ET22),MAX(0,ET22+N(EU20)-IF(OR(WEEKDAY(EU$4,2)&gt;5,COUNTIF(休日一覧!$A:$A,EU$4)&gt;0),0,N($E$17))),""))),"")</f>
        <v>3445</v>
      </c>
      <c r="EV22" s="59" cm="1">
        <f t="array" aca="1" ref="EV22" ca="1">IF(ISNUMBER(EV$4),IF(EV$4&lt;TODAY(),EV17,IF(EV$4=TODAY(),_xlfn.XLOOKUP(1,($F$4:$NZ$4&lt;=TODAY())*ISNUMBER($F$17:$NZ$17),$F$17:$NZ$17,"",0,-1),IF(ISNUMBER(EU22),MAX(0,EU22+N(EV20)-IF(OR(WEEKDAY(EV$4,2)&gt;5,COUNTIF(休日一覧!$A:$A,EV$4)&gt;0),0,N($E$17))),""))),"")</f>
        <v>3450</v>
      </c>
      <c r="EW22" s="59" cm="1">
        <f t="array" aca="1" ref="EW22" ca="1">IF(ISNUMBER(EW$4),IF(EW$4&lt;TODAY(),EW17,IF(EW$4=TODAY(),_xlfn.XLOOKUP(1,($F$4:$NZ$4&lt;=TODAY())*ISNUMBER($F$17:$NZ$17),$F$17:$NZ$17,"",0,-1),IF(ISNUMBER(EV22),MAX(0,EV22+N(EW20)-IF(OR(WEEKDAY(EW$4,2)&gt;5,COUNTIF(休日一覧!$A:$A,EW$4)&gt;0),0,N($E$17))),""))),"")</f>
        <v>3455</v>
      </c>
      <c r="EX22" s="59" cm="1">
        <f t="array" aca="1" ref="EX22" ca="1">IF(ISNUMBER(EX$4),IF(EX$4&lt;TODAY(),EX17,IF(EX$4=TODAY(),_xlfn.XLOOKUP(1,($F$4:$NZ$4&lt;=TODAY())*ISNUMBER($F$17:$NZ$17),$F$17:$NZ$17,"",0,-1),IF(ISNUMBER(EW22),MAX(0,EW22+N(EX20)-IF(OR(WEEKDAY(EX$4,2)&gt;5,COUNTIF(休日一覧!$A:$A,EX$4)&gt;0),0,N($E$17))),""))),"")</f>
        <v>3460</v>
      </c>
      <c r="EY22" s="59" cm="1">
        <f t="array" aca="1" ref="EY22" ca="1">IF(ISNUMBER(EY$4),IF(EY$4&lt;TODAY(),EY17,IF(EY$4=TODAY(),_xlfn.XLOOKUP(1,($F$4:$NZ$4&lt;=TODAY())*ISNUMBER($F$17:$NZ$17),$F$17:$NZ$17,"",0,-1),IF(ISNUMBER(EX22),MAX(0,EX22+N(EY20)-IF(OR(WEEKDAY(EY$4,2)&gt;5,COUNTIF(休日一覧!$A:$A,EY$4)&gt;0),0,N($E$17))),""))),"")</f>
        <v>3480</v>
      </c>
      <c r="EZ22" s="59" cm="1">
        <f t="array" aca="1" ref="EZ22" ca="1">IF(ISNUMBER(EZ$4),IF(EZ$4&lt;TODAY(),EZ17,IF(EZ$4=TODAY(),_xlfn.XLOOKUP(1,($F$4:$NZ$4&lt;=TODAY())*ISNUMBER($F$17:$NZ$17),$F$17:$NZ$17,"",0,-1),IF(ISNUMBER(EY22),MAX(0,EY22+N(EZ20)-IF(OR(WEEKDAY(EZ$4,2)&gt;5,COUNTIF(休日一覧!$A:$A,EZ$4)&gt;0),0,N($E$17))),""))),"")</f>
        <v>3480</v>
      </c>
      <c r="FA22" s="59" cm="1">
        <f t="array" aca="1" ref="FA22" ca="1">IF(ISNUMBER(FA$4),IF(FA$4&lt;TODAY(),FA17,IF(FA$4=TODAY(),_xlfn.XLOOKUP(1,($F$4:$NZ$4&lt;=TODAY())*ISNUMBER($F$17:$NZ$17),$F$17:$NZ$17,"",0,-1),IF(ISNUMBER(EZ22),MAX(0,EZ22+N(FA20)-IF(OR(WEEKDAY(FA$4,2)&gt;5,COUNTIF(休日一覧!$A:$A,FA$4)&gt;0),0,N($E$17))),""))),"")</f>
        <v>3465</v>
      </c>
      <c r="FB22" s="59" cm="1">
        <f t="array" aca="1" ref="FB22" ca="1">IF(ISNUMBER(FB$4),IF(FB$4&lt;TODAY(),FB17,IF(FB$4=TODAY(),_xlfn.XLOOKUP(1,($F$4:$NZ$4&lt;=TODAY())*ISNUMBER($F$17:$NZ$17),$F$17:$NZ$17,"",0,-1),IF(ISNUMBER(FA22),MAX(0,FA22+N(FB20)-IF(OR(WEEKDAY(FB$4,2)&gt;5,COUNTIF(休日一覧!$A:$A,FB$4)&gt;0),0,N($E$17))),""))),"")</f>
        <v>3470</v>
      </c>
      <c r="FC22" s="59" cm="1">
        <f t="array" aca="1" ref="FC22" ca="1">IF(ISNUMBER(FC$4),IF(FC$4&lt;TODAY(),FC17,IF(FC$4=TODAY(),_xlfn.XLOOKUP(1,($F$4:$NZ$4&lt;=TODAY())*ISNUMBER($F$17:$NZ$17),$F$17:$NZ$17,"",0,-1),IF(ISNUMBER(FB22),MAX(0,FB22+N(FC20)-IF(OR(WEEKDAY(FC$4,2)&gt;5,COUNTIF(休日一覧!$A:$A,FC$4)&gt;0),0,N($E$17))),""))),"")</f>
        <v>3475</v>
      </c>
      <c r="FD22" s="59" cm="1">
        <f t="array" aca="1" ref="FD22" ca="1">IF(ISNUMBER(FD$4),IF(FD$4&lt;TODAY(),FD17,IF(FD$4=TODAY(),_xlfn.XLOOKUP(1,($F$4:$NZ$4&lt;=TODAY())*ISNUMBER($F$17:$NZ$17),$F$17:$NZ$17,"",0,-1),IF(ISNUMBER(FC22),MAX(0,FC22+N(FD20)-IF(OR(WEEKDAY(FD$4,2)&gt;5,COUNTIF(休日一覧!$A:$A,FD$4)&gt;0),0,N($E$17))),""))),"")</f>
        <v>3480</v>
      </c>
      <c r="FE22" s="59" cm="1">
        <f t="array" aca="1" ref="FE22" ca="1">IF(ISNUMBER(FE$4),IF(FE$4&lt;TODAY(),FE17,IF(FE$4=TODAY(),_xlfn.XLOOKUP(1,($F$4:$NZ$4&lt;=TODAY())*ISNUMBER($F$17:$NZ$17),$F$17:$NZ$17,"",0,-1),IF(ISNUMBER(FD22),MAX(0,FD22+N(FE20)-IF(OR(WEEKDAY(FE$4,2)&gt;5,COUNTIF(休日一覧!$A:$A,FE$4)&gt;0),0,N($E$17))),""))),"")</f>
        <v>3485</v>
      </c>
      <c r="FF22" s="59" cm="1">
        <f t="array" aca="1" ref="FF22" ca="1">IF(ISNUMBER(FF$4),IF(FF$4&lt;TODAY(),FF17,IF(FF$4=TODAY(),_xlfn.XLOOKUP(1,($F$4:$NZ$4&lt;=TODAY())*ISNUMBER($F$17:$NZ$17),$F$17:$NZ$17,"",0,-1),IF(ISNUMBER(FE22),MAX(0,FE22+N(FF20)-IF(OR(WEEKDAY(FF$4,2)&gt;5,COUNTIF(休日一覧!$A:$A,FF$4)&gt;0),0,N($E$17))),""))),"")</f>
        <v>3505</v>
      </c>
      <c r="FG22" s="59" cm="1">
        <f t="array" aca="1" ref="FG22" ca="1">IF(ISNUMBER(FG$4),IF(FG$4&lt;TODAY(),FG17,IF(FG$4=TODAY(),_xlfn.XLOOKUP(1,($F$4:$NZ$4&lt;=TODAY())*ISNUMBER($F$17:$NZ$17),$F$17:$NZ$17,"",0,-1),IF(ISNUMBER(FF22),MAX(0,FF22+N(FG20)-IF(OR(WEEKDAY(FG$4,2)&gt;5,COUNTIF(休日一覧!$A:$A,FG$4)&gt;0),0,N($E$17))),""))),"")</f>
        <v>3505</v>
      </c>
      <c r="FH22" s="59" cm="1">
        <f t="array" aca="1" ref="FH22" ca="1">IF(ISNUMBER(FH$4),IF(FH$4&lt;TODAY(),FH17,IF(FH$4=TODAY(),_xlfn.XLOOKUP(1,($F$4:$NZ$4&lt;=TODAY())*ISNUMBER($F$17:$NZ$17),$F$17:$NZ$17,"",0,-1),IF(ISNUMBER(FG22),MAX(0,FG22+N(FH20)-IF(OR(WEEKDAY(FH$4,2)&gt;5,COUNTIF(休日一覧!$A:$A,FH$4)&gt;0),0,N($E$17))),""))),"")</f>
        <v>3490</v>
      </c>
      <c r="FI22" s="59" cm="1">
        <f t="array" aca="1" ref="FI22" ca="1">IF(ISNUMBER(FI$4),IF(FI$4&lt;TODAY(),FI17,IF(FI$4=TODAY(),_xlfn.XLOOKUP(1,($F$4:$NZ$4&lt;=TODAY())*ISNUMBER($F$17:$NZ$17),$F$17:$NZ$17,"",0,-1),IF(ISNUMBER(FH22),MAX(0,FH22+N(FI20)-IF(OR(WEEKDAY(FI$4,2)&gt;5,COUNTIF(休日一覧!$A:$A,FI$4)&gt;0),0,N($E$17))),""))),"")</f>
        <v>3495</v>
      </c>
      <c r="FJ22" s="59" cm="1">
        <f t="array" aca="1" ref="FJ22" ca="1">IF(ISNUMBER(FJ$4),IF(FJ$4&lt;TODAY(),FJ17,IF(FJ$4=TODAY(),_xlfn.XLOOKUP(1,($F$4:$NZ$4&lt;=TODAY())*ISNUMBER($F$17:$NZ$17),$F$17:$NZ$17,"",0,-1),IF(ISNUMBER(FI22),MAX(0,FI22+N(FJ20)-IF(OR(WEEKDAY(FJ$4,2)&gt;5,COUNTIF(休日一覧!$A:$A,FJ$4)&gt;0),0,N($E$17))),""))),"")</f>
        <v>3500</v>
      </c>
      <c r="FK22" s="59" cm="1">
        <f t="array" aca="1" ref="FK22" ca="1">IF(ISNUMBER(FK$4),IF(FK$4&lt;TODAY(),FK17,IF(FK$4=TODAY(),_xlfn.XLOOKUP(1,($F$4:$NZ$4&lt;=TODAY())*ISNUMBER($F$17:$NZ$17),$F$17:$NZ$17,"",0,-1),IF(ISNUMBER(FJ22),MAX(0,FJ22+N(FK20)-IF(OR(WEEKDAY(FK$4,2)&gt;5,COUNTIF(休日一覧!$A:$A,FK$4)&gt;0),0,N($E$17))),""))),"")</f>
        <v>3505</v>
      </c>
      <c r="FL22" s="59" cm="1">
        <f t="array" aca="1" ref="FL22" ca="1">IF(ISNUMBER(FL$4),IF(FL$4&lt;TODAY(),FL17,IF(FL$4=TODAY(),_xlfn.XLOOKUP(1,($F$4:$NZ$4&lt;=TODAY())*ISNUMBER($F$17:$NZ$17),$F$17:$NZ$17,"",0,-1),IF(ISNUMBER(FK22),MAX(0,FK22+N(FL20)-IF(OR(WEEKDAY(FL$4,2)&gt;5,COUNTIF(休日一覧!$A:$A,FL$4)&gt;0),0,N($E$17))),""))),"")</f>
        <v>3510</v>
      </c>
      <c r="FM22" s="59" cm="1">
        <f t="array" aca="1" ref="FM22" ca="1">IF(ISNUMBER(FM$4),IF(FM$4&lt;TODAY(),FM17,IF(FM$4=TODAY(),_xlfn.XLOOKUP(1,($F$4:$NZ$4&lt;=TODAY())*ISNUMBER($F$17:$NZ$17),$F$17:$NZ$17,"",0,-1),IF(ISNUMBER(FL22),MAX(0,FL22+N(FM20)-IF(OR(WEEKDAY(FM$4,2)&gt;5,COUNTIF(休日一覧!$A:$A,FM$4)&gt;0),0,N($E$17))),""))),"")</f>
        <v>3530</v>
      </c>
      <c r="FN22" s="59" cm="1">
        <f t="array" aca="1" ref="FN22" ca="1">IF(ISNUMBER(FN$4),IF(FN$4&lt;TODAY(),FN17,IF(FN$4=TODAY(),_xlfn.XLOOKUP(1,($F$4:$NZ$4&lt;=TODAY())*ISNUMBER($F$17:$NZ$17),$F$17:$NZ$17,"",0,-1),IF(ISNUMBER(FM22),MAX(0,FM22+N(FN20)-IF(OR(WEEKDAY(FN$4,2)&gt;5,COUNTIF(休日一覧!$A:$A,FN$4)&gt;0),0,N($E$17))),""))),"")</f>
        <v>3530</v>
      </c>
      <c r="FO22" s="59" cm="1">
        <f t="array" aca="1" ref="FO22" ca="1">IF(ISNUMBER(FO$4),IF(FO$4&lt;TODAY(),FO17,IF(FO$4=TODAY(),_xlfn.XLOOKUP(1,($F$4:$NZ$4&lt;=TODAY())*ISNUMBER($F$17:$NZ$17),$F$17:$NZ$17,"",0,-1),IF(ISNUMBER(FN22),MAX(0,FN22+N(FO20)-IF(OR(WEEKDAY(FO$4,2)&gt;5,COUNTIF(休日一覧!$A:$A,FO$4)&gt;0),0,N($E$17))),""))),"")</f>
        <v>3515</v>
      </c>
      <c r="FP22" s="59" cm="1">
        <f t="array" aca="1" ref="FP22" ca="1">IF(ISNUMBER(FP$4),IF(FP$4&lt;TODAY(),FP17,IF(FP$4=TODAY(),_xlfn.XLOOKUP(1,($F$4:$NZ$4&lt;=TODAY())*ISNUMBER($F$17:$NZ$17),$F$17:$NZ$17,"",0,-1),IF(ISNUMBER(FO22),MAX(0,FO22+N(FP20)-IF(OR(WEEKDAY(FP$4,2)&gt;5,COUNTIF(休日一覧!$A:$A,FP$4)&gt;0),0,N($E$17))),""))),"")</f>
        <v>3520</v>
      </c>
      <c r="FQ22" s="59" cm="1">
        <f t="array" aca="1" ref="FQ22" ca="1">IF(ISNUMBER(FQ$4),IF(FQ$4&lt;TODAY(),FQ17,IF(FQ$4=TODAY(),_xlfn.XLOOKUP(1,($F$4:$NZ$4&lt;=TODAY())*ISNUMBER($F$17:$NZ$17),$F$17:$NZ$17,"",0,-1),IF(ISNUMBER(FP22),MAX(0,FP22+N(FQ20)-IF(OR(WEEKDAY(FQ$4,2)&gt;5,COUNTIF(休日一覧!$A:$A,FQ$4)&gt;0),0,N($E$17))),""))),"")</f>
        <v>3525</v>
      </c>
      <c r="FR22" s="59" cm="1">
        <f t="array" aca="1" ref="FR22" ca="1">IF(ISNUMBER(FR$4),IF(FR$4&lt;TODAY(),FR17,IF(FR$4=TODAY(),_xlfn.XLOOKUP(1,($F$4:$NZ$4&lt;=TODAY())*ISNUMBER($F$17:$NZ$17),$F$17:$NZ$17,"",0,-1),IF(ISNUMBER(FQ22),MAX(0,FQ22+N(FR20)-IF(OR(WEEKDAY(FR$4,2)&gt;5,COUNTIF(休日一覧!$A:$A,FR$4)&gt;0),0,N($E$17))),""))),"")</f>
        <v>3530</v>
      </c>
      <c r="FS22" s="59" cm="1">
        <f t="array" aca="1" ref="FS22" ca="1">IF(ISNUMBER(FS$4),IF(FS$4&lt;TODAY(),FS17,IF(FS$4=TODAY(),_xlfn.XLOOKUP(1,($F$4:$NZ$4&lt;=TODAY())*ISNUMBER($F$17:$NZ$17),$F$17:$NZ$17,"",0,-1),IF(ISNUMBER(FR22),MAX(0,FR22+N(FS20)-IF(OR(WEEKDAY(FS$4,2)&gt;5,COUNTIF(休日一覧!$A:$A,FS$4)&gt;0),0,N($E$17))),""))),"")</f>
        <v>3535</v>
      </c>
      <c r="FT22" s="59" cm="1">
        <f t="array" aca="1" ref="FT22" ca="1">IF(ISNUMBER(FT$4),IF(FT$4&lt;TODAY(),FT17,IF(FT$4=TODAY(),_xlfn.XLOOKUP(1,($F$4:$NZ$4&lt;=TODAY())*ISNUMBER($F$17:$NZ$17),$F$17:$NZ$17,"",0,-1),IF(ISNUMBER(FS22),MAX(0,FS22+N(FT20)-IF(OR(WEEKDAY(FT$4,2)&gt;5,COUNTIF(休日一覧!$A:$A,FT$4)&gt;0),0,N($E$17))),""))),"")</f>
        <v>3535</v>
      </c>
      <c r="FU22" s="59" cm="1">
        <f t="array" aca="1" ref="FU22" ca="1">IF(ISNUMBER(FU$4),IF(FU$4&lt;TODAY(),FU17,IF(FU$4=TODAY(),_xlfn.XLOOKUP(1,($F$4:$NZ$4&lt;=TODAY())*ISNUMBER($F$17:$NZ$17),$F$17:$NZ$17,"",0,-1),IF(ISNUMBER(FT22),MAX(0,FT22+N(FU20)-IF(OR(WEEKDAY(FU$4,2)&gt;5,COUNTIF(休日一覧!$A:$A,FU$4)&gt;0),0,N($E$17))),""))),"")</f>
        <v>3535</v>
      </c>
      <c r="FV22" s="59" cm="1">
        <f t="array" aca="1" ref="FV22" ca="1">IF(ISNUMBER(FV$4),IF(FV$4&lt;TODAY(),FV17,IF(FV$4=TODAY(),_xlfn.XLOOKUP(1,($F$4:$NZ$4&lt;=TODAY())*ISNUMBER($F$17:$NZ$17),$F$17:$NZ$17,"",0,-1),IF(ISNUMBER(FU22),MAX(0,FU22+N(FV20)-IF(OR(WEEKDAY(FV$4,2)&gt;5,COUNTIF(休日一覧!$A:$A,FV$4)&gt;0),0,N($E$17))),""))),"")</f>
        <v>3535</v>
      </c>
      <c r="FW22" s="59" cm="1">
        <f t="array" aca="1" ref="FW22" ca="1">IF(ISNUMBER(FW$4),IF(FW$4&lt;TODAY(),FW17,IF(FW$4=TODAY(),_xlfn.XLOOKUP(1,($F$4:$NZ$4&lt;=TODAY())*ISNUMBER($F$17:$NZ$17),$F$17:$NZ$17,"",0,-1),IF(ISNUMBER(FV22),MAX(0,FV22+N(FW20)-IF(OR(WEEKDAY(FW$4,2)&gt;5,COUNTIF(休日一覧!$A:$A,FW$4)&gt;0),0,N($E$17))),""))),"")</f>
        <v>3540</v>
      </c>
      <c r="FX22" s="59" cm="1">
        <f t="array" aca="1" ref="FX22" ca="1">IF(ISNUMBER(FX$4),IF(FX$4&lt;TODAY(),FX17,IF(FX$4=TODAY(),_xlfn.XLOOKUP(1,($F$4:$NZ$4&lt;=TODAY())*ISNUMBER($F$17:$NZ$17),$F$17:$NZ$17,"",0,-1),IF(ISNUMBER(FW22),MAX(0,FW22+N(FX20)-IF(OR(WEEKDAY(FX$4,2)&gt;5,COUNTIF(休日一覧!$A:$A,FX$4)&gt;0),0,N($E$17))),""))),"")</f>
        <v>3545</v>
      </c>
      <c r="FY22" s="59" cm="1">
        <f t="array" aca="1" ref="FY22" ca="1">IF(ISNUMBER(FY$4),IF(FY$4&lt;TODAY(),FY17,IF(FY$4=TODAY(),_xlfn.XLOOKUP(1,($F$4:$NZ$4&lt;=TODAY())*ISNUMBER($F$17:$NZ$17),$F$17:$NZ$17,"",0,-1),IF(ISNUMBER(FX22),MAX(0,FX22+N(FY20)-IF(OR(WEEKDAY(FY$4,2)&gt;5,COUNTIF(休日一覧!$A:$A,FY$4)&gt;0),0,N($E$17))),""))),"")</f>
        <v>3550</v>
      </c>
      <c r="FZ22" s="59" cm="1">
        <f t="array" aca="1" ref="FZ22" ca="1">IF(ISNUMBER(FZ$4),IF(FZ$4&lt;TODAY(),FZ17,IF(FZ$4=TODAY(),_xlfn.XLOOKUP(1,($F$4:$NZ$4&lt;=TODAY())*ISNUMBER($F$17:$NZ$17),$F$17:$NZ$17,"",0,-1),IF(ISNUMBER(FY22),MAX(0,FY22+N(FZ20)-IF(OR(WEEKDAY(FZ$4,2)&gt;5,COUNTIF(休日一覧!$A:$A,FZ$4)&gt;0),0,N($E$17))),""))),"")</f>
        <v>3555</v>
      </c>
      <c r="GA22" s="59" cm="1">
        <f t="array" aca="1" ref="GA22" ca="1">IF(ISNUMBER(GA$4),IF(GA$4&lt;TODAY(),GA17,IF(GA$4=TODAY(),_xlfn.XLOOKUP(1,($F$4:$NZ$4&lt;=TODAY())*ISNUMBER($F$17:$NZ$17),$F$17:$NZ$17,"",0,-1),IF(ISNUMBER(FZ22),MAX(0,FZ22+N(GA20)-IF(OR(WEEKDAY(GA$4,2)&gt;5,COUNTIF(休日一覧!$A:$A,GA$4)&gt;0),0,N($E$17))),""))),"")</f>
        <v>3575</v>
      </c>
      <c r="GB22" s="59" cm="1">
        <f t="array" aca="1" ref="GB22" ca="1">IF(ISNUMBER(GB$4),IF(GB$4&lt;TODAY(),GB17,IF(GB$4=TODAY(),_xlfn.XLOOKUP(1,($F$4:$NZ$4&lt;=TODAY())*ISNUMBER($F$17:$NZ$17),$F$17:$NZ$17,"",0,-1),IF(ISNUMBER(GA22),MAX(0,GA22+N(GB20)-IF(OR(WEEKDAY(GB$4,2)&gt;5,COUNTIF(休日一覧!$A:$A,GB$4)&gt;0),0,N($E$17))),""))),"")</f>
        <v>3575</v>
      </c>
      <c r="GC22" s="59" cm="1">
        <f t="array" aca="1" ref="GC22" ca="1">IF(ISNUMBER(GC$4),IF(GC$4&lt;TODAY(),GC17,IF(GC$4=TODAY(),_xlfn.XLOOKUP(1,($F$4:$NZ$4&lt;=TODAY())*ISNUMBER($F$17:$NZ$17),$F$17:$NZ$17,"",0,-1),IF(ISNUMBER(GB22),MAX(0,GB22+N(GC20)-IF(OR(WEEKDAY(GC$4,2)&gt;5,COUNTIF(休日一覧!$A:$A,GC$4)&gt;0),0,N($E$17))),""))),"")</f>
        <v>3560</v>
      </c>
      <c r="GD22" s="59" cm="1">
        <f t="array" aca="1" ref="GD22" ca="1">IF(ISNUMBER(GD$4),IF(GD$4&lt;TODAY(),GD17,IF(GD$4=TODAY(),_xlfn.XLOOKUP(1,($F$4:$NZ$4&lt;=TODAY())*ISNUMBER($F$17:$NZ$17),$F$17:$NZ$17,"",0,-1),IF(ISNUMBER(GC22),MAX(0,GC22+N(GD20)-IF(OR(WEEKDAY(GD$4,2)&gt;5,COUNTIF(休日一覧!$A:$A,GD$4)&gt;0),0,N($E$17))),""))),"")</f>
        <v>3565</v>
      </c>
      <c r="GE22" s="59" cm="1">
        <f t="array" aca="1" ref="GE22" ca="1">IF(ISNUMBER(GE$4),IF(GE$4&lt;TODAY(),GE17,IF(GE$4=TODAY(),_xlfn.XLOOKUP(1,($F$4:$NZ$4&lt;=TODAY())*ISNUMBER($F$17:$NZ$17),$F$17:$NZ$17,"",0,-1),IF(ISNUMBER(GD22),MAX(0,GD22+N(GE20)-IF(OR(WEEKDAY(GE$4,2)&gt;5,COUNTIF(休日一覧!$A:$A,GE$4)&gt;0),0,N($E$17))),""))),"")</f>
        <v>3570</v>
      </c>
      <c r="GF22" s="59" t="str" cm="1">
        <f t="array" aca="1" ref="GF22" ca="1">IF(ISNUMBER(GF$4),IF(GF$4&lt;TODAY(),GF17,IF(GF$4=TODAY(),_xlfn.XLOOKUP(1,($F$4:$NZ$4&lt;=TODAY())*ISNUMBER($F$17:$NZ$17),$F$17:$NZ$17,"",0,-1),IF(ISNUMBER(GE22),MAX(0,GE22+N(GF20)-IF(OR(WEEKDAY(GF$4,2)&gt;5,COUNTIF(休日一覧!$A:$A,GF$4)&gt;0),0,N($E$17))),""))),"")</f>
        <v/>
      </c>
      <c r="GG22" s="59" t="str" cm="1">
        <f t="array" aca="1" ref="GG22" ca="1">IF(ISNUMBER(GG$4),IF(GG$4&lt;TODAY(),GG17,IF(GG$4=TODAY(),_xlfn.XLOOKUP(1,($F$4:$NZ$4&lt;=TODAY())*ISNUMBER($F$17:$NZ$17),$F$17:$NZ$17,"",0,-1),IF(ISNUMBER(GF22),MAX(0,GF22+N(GG20)-IF(OR(WEEKDAY(GG$4,2)&gt;5,COUNTIF(休日一覧!$A:$A,GG$4)&gt;0),0,N($E$17))),""))),"")</f>
        <v/>
      </c>
      <c r="GH22" s="59" t="str" cm="1">
        <f t="array" aca="1" ref="GH22" ca="1">IF(ISNUMBER(GH$4),IF(GH$4&lt;TODAY(),GH17,IF(GH$4=TODAY(),_xlfn.XLOOKUP(1,($F$4:$NZ$4&lt;=TODAY())*ISNUMBER($F$17:$NZ$17),$F$17:$NZ$17,"",0,-1),IF(ISNUMBER(GG22),MAX(0,GG22+N(GH20)-IF(OR(WEEKDAY(GH$4,2)&gt;5,COUNTIF(休日一覧!$A:$A,GH$4)&gt;0),0,N($E$17))),""))),"")</f>
        <v/>
      </c>
      <c r="GI22" s="59" t="str" cm="1">
        <f t="array" aca="1" ref="GI22" ca="1">IF(ISNUMBER(GI$4),IF(GI$4&lt;TODAY(),GI17,IF(GI$4=TODAY(),_xlfn.XLOOKUP(1,($F$4:$NZ$4&lt;=TODAY())*ISNUMBER($F$17:$NZ$17),$F$17:$NZ$17,"",0,-1),IF(ISNUMBER(GH22),MAX(0,GH22+N(GI20)-IF(OR(WEEKDAY(GI$4,2)&gt;5,COUNTIF(休日一覧!$A:$A,GI$4)&gt;0),0,N($E$17))),""))),"")</f>
        <v/>
      </c>
      <c r="GJ22" s="59" t="str" cm="1">
        <f t="array" aca="1" ref="GJ22" ca="1">IF(ISNUMBER(GJ$4),IF(GJ$4&lt;TODAY(),GJ17,IF(GJ$4=TODAY(),_xlfn.XLOOKUP(1,($F$4:$NZ$4&lt;=TODAY())*ISNUMBER($F$17:$NZ$17),$F$17:$NZ$17,"",0,-1),IF(ISNUMBER(GI22),MAX(0,GI22+N(GJ20)-IF(OR(WEEKDAY(GJ$4,2)&gt;5,COUNTIF(休日一覧!$A:$A,GJ$4)&gt;0),0,N($E$17))),""))),"")</f>
        <v/>
      </c>
      <c r="GK22" s="59" t="str" cm="1">
        <f t="array" aca="1" ref="GK22" ca="1">IF(ISNUMBER(GK$4),IF(GK$4&lt;TODAY(),GK17,IF(GK$4=TODAY(),_xlfn.XLOOKUP(1,($F$4:$NZ$4&lt;=TODAY())*ISNUMBER($F$17:$NZ$17),$F$17:$NZ$17,"",0,-1),IF(ISNUMBER(GJ22),MAX(0,GJ22+N(GK20)-IF(OR(WEEKDAY(GK$4,2)&gt;5,COUNTIF(休日一覧!$A:$A,GK$4)&gt;0),0,N($E$17))),""))),"")</f>
        <v/>
      </c>
      <c r="GL22" s="59" t="str" cm="1">
        <f t="array" aca="1" ref="GL22" ca="1">IF(ISNUMBER(GL$4),IF(GL$4&lt;TODAY(),GL17,IF(GL$4=TODAY(),_xlfn.XLOOKUP(1,($F$4:$NZ$4&lt;=TODAY())*ISNUMBER($F$17:$NZ$17),$F$17:$NZ$17,"",0,-1),IF(ISNUMBER(GK22),MAX(0,GK22+N(GL20)-IF(OR(WEEKDAY(GL$4,2)&gt;5,COUNTIF(休日一覧!$A:$A,GL$4)&gt;0),0,N($E$17))),""))),"")</f>
        <v/>
      </c>
      <c r="GM22" s="59" t="str" cm="1">
        <f t="array" aca="1" ref="GM22" ca="1">IF(ISNUMBER(GM$4),IF(GM$4&lt;TODAY(),GM17,IF(GM$4=TODAY(),_xlfn.XLOOKUP(1,($F$4:$NZ$4&lt;=TODAY())*ISNUMBER($F$17:$NZ$17),$F$17:$NZ$17,"",0,-1),IF(ISNUMBER(GL22),MAX(0,GL22+N(GM20)-IF(OR(WEEKDAY(GM$4,2)&gt;5,COUNTIF(休日一覧!$A:$A,GM$4)&gt;0),0,N($E$17))),""))),"")</f>
        <v/>
      </c>
      <c r="GN22" s="59" t="str" cm="1">
        <f t="array" aca="1" ref="GN22" ca="1">IF(ISNUMBER(GN$4),IF(GN$4&lt;TODAY(),GN17,IF(GN$4=TODAY(),_xlfn.XLOOKUP(1,($F$4:$NZ$4&lt;=TODAY())*ISNUMBER($F$17:$NZ$17),$F$17:$NZ$17,"",0,-1),IF(ISNUMBER(GM22),MAX(0,GM22+N(GN20)-IF(OR(WEEKDAY(GN$4,2)&gt;5,COUNTIF(休日一覧!$A:$A,GN$4)&gt;0),0,N($E$17))),""))),"")</f>
        <v/>
      </c>
      <c r="GO22" s="59" t="str" cm="1">
        <f t="array" aca="1" ref="GO22" ca="1">IF(ISNUMBER(GO$4),IF(GO$4&lt;TODAY(),GO17,IF(GO$4=TODAY(),_xlfn.XLOOKUP(1,($F$4:$NZ$4&lt;=TODAY())*ISNUMBER($F$17:$NZ$17),$F$17:$NZ$17,"",0,-1),IF(ISNUMBER(GN22),MAX(0,GN22+N(GO20)-IF(OR(WEEKDAY(GO$4,2)&gt;5,COUNTIF(休日一覧!$A:$A,GO$4)&gt;0),0,N($E$17))),""))),"")</f>
        <v/>
      </c>
      <c r="GP22" s="59" t="str" cm="1">
        <f t="array" aca="1" ref="GP22" ca="1">IF(ISNUMBER(GP$4),IF(GP$4&lt;TODAY(),GP17,IF(GP$4=TODAY(),_xlfn.XLOOKUP(1,($F$4:$NZ$4&lt;=TODAY())*ISNUMBER($F$17:$NZ$17),$F$17:$NZ$17,"",0,-1),IF(ISNUMBER(GO22),MAX(0,GO22+N(GP20)-IF(OR(WEEKDAY(GP$4,2)&gt;5,COUNTIF(休日一覧!$A:$A,GP$4)&gt;0),0,N($E$17))),""))),"")</f>
        <v/>
      </c>
      <c r="GQ22" s="59" t="str" cm="1">
        <f t="array" aca="1" ref="GQ22" ca="1">IF(ISNUMBER(GQ$4),IF(GQ$4&lt;TODAY(),GQ17,IF(GQ$4=TODAY(),_xlfn.XLOOKUP(1,($F$4:$NZ$4&lt;=TODAY())*ISNUMBER($F$17:$NZ$17),$F$17:$NZ$17,"",0,-1),IF(ISNUMBER(GP22),MAX(0,GP22+N(GQ20)-IF(OR(WEEKDAY(GQ$4,2)&gt;5,COUNTIF(休日一覧!$A:$A,GQ$4)&gt;0),0,N($E$17))),""))),"")</f>
        <v/>
      </c>
      <c r="GR22" s="59" t="str" cm="1">
        <f t="array" aca="1" ref="GR22" ca="1">IF(ISNUMBER(GR$4),IF(GR$4&lt;TODAY(),GR17,IF(GR$4=TODAY(),_xlfn.XLOOKUP(1,($F$4:$NZ$4&lt;=TODAY())*ISNUMBER($F$17:$NZ$17),$F$17:$NZ$17,"",0,-1),IF(ISNUMBER(GQ22),MAX(0,GQ22+N(GR20)-IF(OR(WEEKDAY(GR$4,2)&gt;5,COUNTIF(休日一覧!$A:$A,GR$4)&gt;0),0,N($E$17))),""))),"")</f>
        <v/>
      </c>
      <c r="GS22" s="59" t="str" cm="1">
        <f t="array" aca="1" ref="GS22" ca="1">IF(ISNUMBER(GS$4),IF(GS$4&lt;TODAY(),GS17,IF(GS$4=TODAY(),_xlfn.XLOOKUP(1,($F$4:$NZ$4&lt;=TODAY())*ISNUMBER($F$17:$NZ$17),$F$17:$NZ$17,"",0,-1),IF(ISNUMBER(GR22),MAX(0,GR22+N(GS20)-IF(OR(WEEKDAY(GS$4,2)&gt;5,COUNTIF(休日一覧!$A:$A,GS$4)&gt;0),0,N($E$17))),""))),"")</f>
        <v/>
      </c>
      <c r="GT22" s="59" t="str" cm="1">
        <f t="array" aca="1" ref="GT22" ca="1">IF(ISNUMBER(GT$4),IF(GT$4&lt;TODAY(),GT17,IF(GT$4=TODAY(),_xlfn.XLOOKUP(1,($F$4:$NZ$4&lt;=TODAY())*ISNUMBER($F$17:$NZ$17),$F$17:$NZ$17,"",0,-1),IF(ISNUMBER(GS22),MAX(0,GS22+N(GT20)-IF(OR(WEEKDAY(GT$4,2)&gt;5,COUNTIF(休日一覧!$A:$A,GT$4)&gt;0),0,N($E$17))),""))),"")</f>
        <v/>
      </c>
      <c r="GU22" s="59" t="str" cm="1">
        <f t="array" aca="1" ref="GU22" ca="1">IF(ISNUMBER(GU$4),IF(GU$4&lt;TODAY(),GU17,IF(GU$4=TODAY(),_xlfn.XLOOKUP(1,($F$4:$NZ$4&lt;=TODAY())*ISNUMBER($F$17:$NZ$17),$F$17:$NZ$17,"",0,-1),IF(ISNUMBER(GT22),MAX(0,GT22+N(GU20)-IF(OR(WEEKDAY(GU$4,2)&gt;5,COUNTIF(休日一覧!$A:$A,GU$4)&gt;0),0,N($E$17))),""))),"")</f>
        <v/>
      </c>
      <c r="GV22" s="59" t="str" cm="1">
        <f t="array" aca="1" ref="GV22" ca="1">IF(ISNUMBER(GV$4),IF(GV$4&lt;TODAY(),GV17,IF(GV$4=TODAY(),_xlfn.XLOOKUP(1,($F$4:$NZ$4&lt;=TODAY())*ISNUMBER($F$17:$NZ$17),$F$17:$NZ$17,"",0,-1),IF(ISNUMBER(GU22),MAX(0,GU22+N(GV20)-IF(OR(WEEKDAY(GV$4,2)&gt;5,COUNTIF(休日一覧!$A:$A,GV$4)&gt;0),0,N($E$17))),""))),"")</f>
        <v/>
      </c>
      <c r="GW22" s="59" t="str" cm="1">
        <f t="array" aca="1" ref="GW22" ca="1">IF(ISNUMBER(GW$4),IF(GW$4&lt;TODAY(),GW17,IF(GW$4=TODAY(),_xlfn.XLOOKUP(1,($F$4:$NZ$4&lt;=TODAY())*ISNUMBER($F$17:$NZ$17),$F$17:$NZ$17,"",0,-1),IF(ISNUMBER(GV22),MAX(0,GV22+N(GW20)-IF(OR(WEEKDAY(GW$4,2)&gt;5,COUNTIF(休日一覧!$A:$A,GW$4)&gt;0),0,N($E$17))),""))),"")</f>
        <v/>
      </c>
      <c r="GX22" s="59" t="str" cm="1">
        <f t="array" aca="1" ref="GX22" ca="1">IF(ISNUMBER(GX$4),IF(GX$4&lt;TODAY(),GX17,IF(GX$4=TODAY(),_xlfn.XLOOKUP(1,($F$4:$NZ$4&lt;=TODAY())*ISNUMBER($F$17:$NZ$17),$F$17:$NZ$17,"",0,-1),IF(ISNUMBER(GW22),MAX(0,GW22+N(GX20)-IF(OR(WEEKDAY(GX$4,2)&gt;5,COUNTIF(休日一覧!$A:$A,GX$4)&gt;0),0,N($E$17))),""))),"")</f>
        <v/>
      </c>
      <c r="GY22" s="59" t="str" cm="1">
        <f t="array" aca="1" ref="GY22" ca="1">IF(ISNUMBER(GY$4),IF(GY$4&lt;TODAY(),GY17,IF(GY$4=TODAY(),_xlfn.XLOOKUP(1,($F$4:$NZ$4&lt;=TODAY())*ISNUMBER($F$17:$NZ$17),$F$17:$NZ$17,"",0,-1),IF(ISNUMBER(GX22),MAX(0,GX22+N(GY20)-IF(OR(WEEKDAY(GY$4,2)&gt;5,COUNTIF(休日一覧!$A:$A,GY$4)&gt;0),0,N($E$17))),""))),"")</f>
        <v/>
      </c>
      <c r="GZ22" s="59" t="str" cm="1">
        <f t="array" aca="1" ref="GZ22" ca="1">IF(ISNUMBER(GZ$4),IF(GZ$4&lt;TODAY(),GZ17,IF(GZ$4=TODAY(),_xlfn.XLOOKUP(1,($F$4:$NZ$4&lt;=TODAY())*ISNUMBER($F$17:$NZ$17),$F$17:$NZ$17,"",0,-1),IF(ISNUMBER(GY22),MAX(0,GY22+N(GZ20)-IF(OR(WEEKDAY(GZ$4,2)&gt;5,COUNTIF(休日一覧!$A:$A,GZ$4)&gt;0),0,N($E$17))),""))),"")</f>
        <v/>
      </c>
      <c r="HA22" s="59" t="str" cm="1">
        <f t="array" aca="1" ref="HA22" ca="1">IF(ISNUMBER(HA$4),IF(HA$4&lt;TODAY(),HA17,IF(HA$4=TODAY(),_xlfn.XLOOKUP(1,($F$4:$NZ$4&lt;=TODAY())*ISNUMBER($F$17:$NZ$17),$F$17:$NZ$17,"",0,-1),IF(ISNUMBER(GZ22),MAX(0,GZ22+N(HA20)-IF(OR(WEEKDAY(HA$4,2)&gt;5,COUNTIF(休日一覧!$A:$A,HA$4)&gt;0),0,N($E$17))),""))),"")</f>
        <v/>
      </c>
      <c r="HB22" s="59" t="str" cm="1">
        <f t="array" aca="1" ref="HB22" ca="1">IF(ISNUMBER(HB$4),IF(HB$4&lt;TODAY(),HB17,IF(HB$4=TODAY(),_xlfn.XLOOKUP(1,($F$4:$NZ$4&lt;=TODAY())*ISNUMBER($F$17:$NZ$17),$F$17:$NZ$17,"",0,-1),IF(ISNUMBER(HA22),MAX(0,HA22+N(HB20)-IF(OR(WEEKDAY(HB$4,2)&gt;5,COUNTIF(休日一覧!$A:$A,HB$4)&gt;0),0,N($E$17))),""))),"")</f>
        <v/>
      </c>
      <c r="HC22" s="59" t="str" cm="1">
        <f t="array" aca="1" ref="HC22" ca="1">IF(ISNUMBER(HC$4),IF(HC$4&lt;TODAY(),HC17,IF(HC$4=TODAY(),_xlfn.XLOOKUP(1,($F$4:$NZ$4&lt;=TODAY())*ISNUMBER($F$17:$NZ$17),$F$17:$NZ$17,"",0,-1),IF(ISNUMBER(HB22),MAX(0,HB22+N(HC20)-IF(OR(WEEKDAY(HC$4,2)&gt;5,COUNTIF(休日一覧!$A:$A,HC$4)&gt;0),0,N($E$17))),""))),"")</f>
        <v/>
      </c>
      <c r="HD22" s="59" t="str" cm="1">
        <f t="array" aca="1" ref="HD22" ca="1">IF(ISNUMBER(HD$4),IF(HD$4&lt;TODAY(),HD17,IF(HD$4=TODAY(),_xlfn.XLOOKUP(1,($F$4:$NZ$4&lt;=TODAY())*ISNUMBER($F$17:$NZ$17),$F$17:$NZ$17,"",0,-1),IF(ISNUMBER(HC22),MAX(0,HC22+N(HD20)-IF(OR(WEEKDAY(HD$4,2)&gt;5,COUNTIF(休日一覧!$A:$A,HD$4)&gt;0),0,N($E$17))),""))),"")</f>
        <v/>
      </c>
      <c r="HE22" s="59" t="str" cm="1">
        <f t="array" aca="1" ref="HE22" ca="1">IF(ISNUMBER(HE$4),IF(HE$4&lt;TODAY(),HE17,IF(HE$4=TODAY(),_xlfn.XLOOKUP(1,($F$4:$NZ$4&lt;=TODAY())*ISNUMBER($F$17:$NZ$17),$F$17:$NZ$17,"",0,-1),IF(ISNUMBER(HD22),MAX(0,HD22+N(HE20)-IF(OR(WEEKDAY(HE$4,2)&gt;5,COUNTIF(休日一覧!$A:$A,HE$4)&gt;0),0,N($E$17))),""))),"")</f>
        <v/>
      </c>
      <c r="HF22" s="59" t="str" cm="1">
        <f t="array" aca="1" ref="HF22" ca="1">IF(ISNUMBER(HF$4),IF(HF$4&lt;TODAY(),HF17,IF(HF$4=TODAY(),_xlfn.XLOOKUP(1,($F$4:$NZ$4&lt;=TODAY())*ISNUMBER($F$17:$NZ$17),$F$17:$NZ$17,"",0,-1),IF(ISNUMBER(HE22),MAX(0,HE22+N(HF20)-IF(OR(WEEKDAY(HF$4,2)&gt;5,COUNTIF(休日一覧!$A:$A,HF$4)&gt;0),0,N($E$17))),""))),"")</f>
        <v/>
      </c>
      <c r="HG22" s="59" t="str" cm="1">
        <f t="array" aca="1" ref="HG22" ca="1">IF(ISNUMBER(HG$4),IF(HG$4&lt;TODAY(),HG17,IF(HG$4=TODAY(),_xlfn.XLOOKUP(1,($F$4:$NZ$4&lt;=TODAY())*ISNUMBER($F$17:$NZ$17),$F$17:$NZ$17,"",0,-1),IF(ISNUMBER(HF22),MAX(0,HF22+N(HG20)-IF(OR(WEEKDAY(HG$4,2)&gt;5,COUNTIF(休日一覧!$A:$A,HG$4)&gt;0),0,N($E$17))),""))),"")</f>
        <v/>
      </c>
      <c r="HH22" s="59" t="str" cm="1">
        <f t="array" aca="1" ref="HH22" ca="1">IF(ISNUMBER(HH$4),IF(HH$4&lt;TODAY(),HH17,IF(HH$4=TODAY(),_xlfn.XLOOKUP(1,($F$4:$NZ$4&lt;=TODAY())*ISNUMBER($F$17:$NZ$17),$F$17:$NZ$17,"",0,-1),IF(ISNUMBER(HG22),MAX(0,HG22+N(HH20)-IF(OR(WEEKDAY(HH$4,2)&gt;5,COUNTIF(休日一覧!$A:$A,HH$4)&gt;0),0,N($E$17))),""))),"")</f>
        <v/>
      </c>
      <c r="HI22" s="59" t="str" cm="1">
        <f t="array" aca="1" ref="HI22" ca="1">IF(ISNUMBER(HI$4),IF(HI$4&lt;TODAY(),HI17,IF(HI$4=TODAY(),_xlfn.XLOOKUP(1,($F$4:$NZ$4&lt;=TODAY())*ISNUMBER($F$17:$NZ$17),$F$17:$NZ$17,"",0,-1),IF(ISNUMBER(HH22),MAX(0,HH22+N(HI20)-IF(OR(WEEKDAY(HI$4,2)&gt;5,COUNTIF(休日一覧!$A:$A,HI$4)&gt;0),0,N($E$17))),""))),"")</f>
        <v/>
      </c>
      <c r="HJ22" s="59" t="str" cm="1">
        <f t="array" aca="1" ref="HJ22" ca="1">IF(ISNUMBER(HJ$4),IF(HJ$4&lt;TODAY(),HJ17,IF(HJ$4=TODAY(),_xlfn.XLOOKUP(1,($F$4:$NZ$4&lt;=TODAY())*ISNUMBER($F$17:$NZ$17),$F$17:$NZ$17,"",0,-1),IF(ISNUMBER(HI22),MAX(0,HI22+N(HJ20)-IF(OR(WEEKDAY(HJ$4,2)&gt;5,COUNTIF(休日一覧!$A:$A,HJ$4)&gt;0),0,N($E$17))),""))),"")</f>
        <v/>
      </c>
      <c r="HK22" s="59" t="str" cm="1">
        <f t="array" aca="1" ref="HK22" ca="1">IF(ISNUMBER(HK$4),IF(HK$4&lt;TODAY(),HK17,IF(HK$4=TODAY(),_xlfn.XLOOKUP(1,($F$4:$NZ$4&lt;=TODAY())*ISNUMBER($F$17:$NZ$17),$F$17:$NZ$17,"",0,-1),IF(ISNUMBER(HJ22),MAX(0,HJ22+N(HK20)-IF(OR(WEEKDAY(HK$4,2)&gt;5,COUNTIF(休日一覧!$A:$A,HK$4)&gt;0),0,N($E$17))),""))),"")</f>
        <v/>
      </c>
      <c r="HL22" s="59" t="str" cm="1">
        <f t="array" aca="1" ref="HL22" ca="1">IF(ISNUMBER(HL$4),IF(HL$4&lt;TODAY(),HL17,IF(HL$4=TODAY(),_xlfn.XLOOKUP(1,($F$4:$NZ$4&lt;=TODAY())*ISNUMBER($F$17:$NZ$17),$F$17:$NZ$17,"",0,-1),IF(ISNUMBER(HK22),MAX(0,HK22+N(HL20)-IF(OR(WEEKDAY(HL$4,2)&gt;5,COUNTIF(休日一覧!$A:$A,HL$4)&gt;0),0,N($E$17))),""))),"")</f>
        <v/>
      </c>
      <c r="HM22" s="59" t="str" cm="1">
        <f t="array" aca="1" ref="HM22" ca="1">IF(ISNUMBER(HM$4),IF(HM$4&lt;TODAY(),HM17,IF(HM$4=TODAY(),_xlfn.XLOOKUP(1,($F$4:$NZ$4&lt;=TODAY())*ISNUMBER($F$17:$NZ$17),$F$17:$NZ$17,"",0,-1),IF(ISNUMBER(HL22),MAX(0,HL22+N(HM20)-IF(OR(WEEKDAY(HM$4,2)&gt;5,COUNTIF(休日一覧!$A:$A,HM$4)&gt;0),0,N($E$17))),""))),"")</f>
        <v/>
      </c>
      <c r="HN22" s="59" t="str" cm="1">
        <f t="array" aca="1" ref="HN22" ca="1">IF(ISNUMBER(HN$4),IF(HN$4&lt;TODAY(),HN17,IF(HN$4=TODAY(),_xlfn.XLOOKUP(1,($F$4:$NZ$4&lt;=TODAY())*ISNUMBER($F$17:$NZ$17),$F$17:$NZ$17,"",0,-1),IF(ISNUMBER(HM22),MAX(0,HM22+N(HN20)-IF(OR(WEEKDAY(HN$4,2)&gt;5,COUNTIF(休日一覧!$A:$A,HN$4)&gt;0),0,N($E$17))),""))),"")</f>
        <v/>
      </c>
      <c r="HO22" s="59" t="str" cm="1">
        <f t="array" aca="1" ref="HO22" ca="1">IF(ISNUMBER(HO$4),IF(HO$4&lt;TODAY(),HO17,IF(HO$4=TODAY(),_xlfn.XLOOKUP(1,($F$4:$NZ$4&lt;=TODAY())*ISNUMBER($F$17:$NZ$17),$F$17:$NZ$17,"",0,-1),IF(ISNUMBER(HN22),MAX(0,HN22+N(HO20)-IF(OR(WEEKDAY(HO$4,2)&gt;5,COUNTIF(休日一覧!$A:$A,HO$4)&gt;0),0,N($E$17))),""))),"")</f>
        <v/>
      </c>
      <c r="HP22" s="59" t="str" cm="1">
        <f t="array" aca="1" ref="HP22" ca="1">IF(ISNUMBER(HP$4),IF(HP$4&lt;TODAY(),HP17,IF(HP$4=TODAY(),_xlfn.XLOOKUP(1,($F$4:$NZ$4&lt;=TODAY())*ISNUMBER($F$17:$NZ$17),$F$17:$NZ$17,"",0,-1),IF(ISNUMBER(HO22),MAX(0,HO22+N(HP20)-IF(OR(WEEKDAY(HP$4,2)&gt;5,COUNTIF(休日一覧!$A:$A,HP$4)&gt;0),0,N($E$17))),""))),"")</f>
        <v/>
      </c>
      <c r="HQ22" s="59" t="str" cm="1">
        <f t="array" aca="1" ref="HQ22" ca="1">IF(ISNUMBER(HQ$4),IF(HQ$4&lt;TODAY(),HQ17,IF(HQ$4=TODAY(),_xlfn.XLOOKUP(1,($F$4:$NZ$4&lt;=TODAY())*ISNUMBER($F$17:$NZ$17),$F$17:$NZ$17,"",0,-1),IF(ISNUMBER(HP22),MAX(0,HP22+N(HQ20)-IF(OR(WEEKDAY(HQ$4,2)&gt;5,COUNTIF(休日一覧!$A:$A,HQ$4)&gt;0),0,N($E$17))),""))),"")</f>
        <v/>
      </c>
      <c r="HR22" s="59" t="str" cm="1">
        <f t="array" aca="1" ref="HR22" ca="1">IF(ISNUMBER(HR$4),IF(HR$4&lt;TODAY(),HR17,IF(HR$4=TODAY(),_xlfn.XLOOKUP(1,($F$4:$NZ$4&lt;=TODAY())*ISNUMBER($F$17:$NZ$17),$F$17:$NZ$17,"",0,-1),IF(ISNUMBER(HQ22),MAX(0,HQ22+N(HR20)-IF(OR(WEEKDAY(HR$4,2)&gt;5,COUNTIF(休日一覧!$A:$A,HR$4)&gt;0),0,N($E$17))),""))),"")</f>
        <v/>
      </c>
      <c r="HS22" s="59" t="str" cm="1">
        <f t="array" aca="1" ref="HS22" ca="1">IF(ISNUMBER(HS$4),IF(HS$4&lt;TODAY(),HS17,IF(HS$4=TODAY(),_xlfn.XLOOKUP(1,($F$4:$NZ$4&lt;=TODAY())*ISNUMBER($F$17:$NZ$17),$F$17:$NZ$17,"",0,-1),IF(ISNUMBER(HR22),MAX(0,HR22+N(HS20)-IF(OR(WEEKDAY(HS$4,2)&gt;5,COUNTIF(休日一覧!$A:$A,HS$4)&gt;0),0,N($E$17))),""))),"")</f>
        <v/>
      </c>
      <c r="HT22" s="59" t="str" cm="1">
        <f t="array" aca="1" ref="HT22" ca="1">IF(ISNUMBER(HT$4),IF(HT$4&lt;TODAY(),HT17,IF(HT$4=TODAY(),_xlfn.XLOOKUP(1,($F$4:$NZ$4&lt;=TODAY())*ISNUMBER($F$17:$NZ$17),$F$17:$NZ$17,"",0,-1),IF(ISNUMBER(HS22),MAX(0,HS22+N(HT20)-IF(OR(WEEKDAY(HT$4,2)&gt;5,COUNTIF(休日一覧!$A:$A,HT$4)&gt;0),0,N($E$17))),""))),"")</f>
        <v/>
      </c>
      <c r="HU22" s="59" t="str" cm="1">
        <f t="array" aca="1" ref="HU22" ca="1">IF(ISNUMBER(HU$4),IF(HU$4&lt;TODAY(),HU17,IF(HU$4=TODAY(),_xlfn.XLOOKUP(1,($F$4:$NZ$4&lt;=TODAY())*ISNUMBER($F$17:$NZ$17),$F$17:$NZ$17,"",0,-1),IF(ISNUMBER(HT22),MAX(0,HT22+N(HU20)-IF(OR(WEEKDAY(HU$4,2)&gt;5,COUNTIF(休日一覧!$A:$A,HU$4)&gt;0),0,N($E$17))),""))),"")</f>
        <v/>
      </c>
      <c r="HV22" s="59" t="str" cm="1">
        <f t="array" aca="1" ref="HV22" ca="1">IF(ISNUMBER(HV$4),IF(HV$4&lt;TODAY(),HV17,IF(HV$4=TODAY(),_xlfn.XLOOKUP(1,($F$4:$NZ$4&lt;=TODAY())*ISNUMBER($F$17:$NZ$17),$F$17:$NZ$17,"",0,-1),IF(ISNUMBER(HU22),MAX(0,HU22+N(HV20)-IF(OR(WEEKDAY(HV$4,2)&gt;5,COUNTIF(休日一覧!$A:$A,HV$4)&gt;0),0,N($E$17))),""))),"")</f>
        <v/>
      </c>
      <c r="HW22" s="59" t="str" cm="1">
        <f t="array" aca="1" ref="HW22" ca="1">IF(ISNUMBER(HW$4),IF(HW$4&lt;TODAY(),HW17,IF(HW$4=TODAY(),_xlfn.XLOOKUP(1,($F$4:$NZ$4&lt;=TODAY())*ISNUMBER($F$17:$NZ$17),$F$17:$NZ$17,"",0,-1),IF(ISNUMBER(HV22),MAX(0,HV22+N(HW20)-IF(OR(WEEKDAY(HW$4,2)&gt;5,COUNTIF(休日一覧!$A:$A,HW$4)&gt;0),0,N($E$17))),""))),"")</f>
        <v/>
      </c>
      <c r="HX22" s="59" t="str" cm="1">
        <f t="array" aca="1" ref="HX22" ca="1">IF(ISNUMBER(HX$4),IF(HX$4&lt;TODAY(),HX17,IF(HX$4=TODAY(),_xlfn.XLOOKUP(1,($F$4:$NZ$4&lt;=TODAY())*ISNUMBER($F$17:$NZ$17),$F$17:$NZ$17,"",0,-1),IF(ISNUMBER(HW22),MAX(0,HW22+N(HX20)-IF(OR(WEEKDAY(HX$4,2)&gt;5,COUNTIF(休日一覧!$A:$A,HX$4)&gt;0),0,N($E$17))),""))),"")</f>
        <v/>
      </c>
      <c r="HY22" s="59" t="str" cm="1">
        <f t="array" aca="1" ref="HY22" ca="1">IF(ISNUMBER(HY$4),IF(HY$4&lt;TODAY(),HY17,IF(HY$4=TODAY(),_xlfn.XLOOKUP(1,($F$4:$NZ$4&lt;=TODAY())*ISNUMBER($F$17:$NZ$17),$F$17:$NZ$17,"",0,-1),IF(ISNUMBER(HX22),MAX(0,HX22+N(HY20)-IF(OR(WEEKDAY(HY$4,2)&gt;5,COUNTIF(休日一覧!$A:$A,HY$4)&gt;0),0,N($E$17))),""))),"")</f>
        <v/>
      </c>
      <c r="HZ22" s="59" t="str" cm="1">
        <f t="array" aca="1" ref="HZ22" ca="1">IF(ISNUMBER(HZ$4),IF(HZ$4&lt;TODAY(),HZ17,IF(HZ$4=TODAY(),_xlfn.XLOOKUP(1,($F$4:$NZ$4&lt;=TODAY())*ISNUMBER($F$17:$NZ$17),$F$17:$NZ$17,"",0,-1),IF(ISNUMBER(HY22),MAX(0,HY22+N(HZ20)-IF(OR(WEEKDAY(HZ$4,2)&gt;5,COUNTIF(休日一覧!$A:$A,HZ$4)&gt;0),0,N($E$17))),""))),"")</f>
        <v/>
      </c>
      <c r="IA22" s="59" t="str" cm="1">
        <f t="array" aca="1" ref="IA22" ca="1">IF(ISNUMBER(IA$4),IF(IA$4&lt;TODAY(),IA17,IF(IA$4=TODAY(),_xlfn.XLOOKUP(1,($F$4:$NZ$4&lt;=TODAY())*ISNUMBER($F$17:$NZ$17),$F$17:$NZ$17,"",0,-1),IF(ISNUMBER(HZ22),MAX(0,HZ22+N(IA20)-IF(OR(WEEKDAY(IA$4,2)&gt;5,COUNTIF(休日一覧!$A:$A,IA$4)&gt;0),0,N($E$17))),""))),"")</f>
        <v/>
      </c>
      <c r="IB22" s="59" t="str" cm="1">
        <f t="array" aca="1" ref="IB22" ca="1">IF(ISNUMBER(IB$4),IF(IB$4&lt;TODAY(),IB17,IF(IB$4=TODAY(),_xlfn.XLOOKUP(1,($F$4:$NZ$4&lt;=TODAY())*ISNUMBER($F$17:$NZ$17),$F$17:$NZ$17,"",0,-1),IF(ISNUMBER(IA22),MAX(0,IA22+N(IB20)-IF(OR(WEEKDAY(IB$4,2)&gt;5,COUNTIF(休日一覧!$A:$A,IB$4)&gt;0),0,N($E$17))),""))),"")</f>
        <v/>
      </c>
      <c r="IC22" s="59" t="str" cm="1">
        <f t="array" aca="1" ref="IC22" ca="1">IF(ISNUMBER(IC$4),IF(IC$4&lt;TODAY(),IC17,IF(IC$4=TODAY(),_xlfn.XLOOKUP(1,($F$4:$NZ$4&lt;=TODAY())*ISNUMBER($F$17:$NZ$17),$F$17:$NZ$17,"",0,-1),IF(ISNUMBER(IB22),MAX(0,IB22+N(IC20)-IF(OR(WEEKDAY(IC$4,2)&gt;5,COUNTIF(休日一覧!$A:$A,IC$4)&gt;0),0,N($E$17))),""))),"")</f>
        <v/>
      </c>
      <c r="ID22" s="59" t="str" cm="1">
        <f t="array" aca="1" ref="ID22" ca="1">IF(ISNUMBER(ID$4),IF(ID$4&lt;TODAY(),ID17,IF(ID$4=TODAY(),_xlfn.XLOOKUP(1,($F$4:$NZ$4&lt;=TODAY())*ISNUMBER($F$17:$NZ$17),$F$17:$NZ$17,"",0,-1),IF(ISNUMBER(IC22),MAX(0,IC22+N(ID20)-IF(OR(WEEKDAY(ID$4,2)&gt;5,COUNTIF(休日一覧!$A:$A,ID$4)&gt;0),0,N($E$17))),""))),"")</f>
        <v/>
      </c>
      <c r="IE22" s="59" t="str" cm="1">
        <f t="array" aca="1" ref="IE22" ca="1">IF(ISNUMBER(IE$4),IF(IE$4&lt;TODAY(),IE17,IF(IE$4=TODAY(),_xlfn.XLOOKUP(1,($F$4:$NZ$4&lt;=TODAY())*ISNUMBER($F$17:$NZ$17),$F$17:$NZ$17,"",0,-1),IF(ISNUMBER(ID22),MAX(0,ID22+N(IE20)-IF(OR(WEEKDAY(IE$4,2)&gt;5,COUNTIF(休日一覧!$A:$A,IE$4)&gt;0),0,N($E$17))),""))),"")</f>
        <v/>
      </c>
      <c r="IF22" s="59" t="str" cm="1">
        <f t="array" aca="1" ref="IF22" ca="1">IF(ISNUMBER(IF$4),IF(IF$4&lt;TODAY(),IF17,IF(IF$4=TODAY(),_xlfn.XLOOKUP(1,($F$4:$NZ$4&lt;=TODAY())*ISNUMBER($F$17:$NZ$17),$F$17:$NZ$17,"",0,-1),IF(ISNUMBER(IE22),MAX(0,IE22+N(IF20)-IF(OR(WEEKDAY(IF$4,2)&gt;5,COUNTIF(休日一覧!$A:$A,IF$4)&gt;0),0,N($E$17))),""))),"")</f>
        <v/>
      </c>
      <c r="IG22" s="59" t="str" cm="1">
        <f t="array" aca="1" ref="IG22" ca="1">IF(ISNUMBER(IG$4),IF(IG$4&lt;TODAY(),IG17,IF(IG$4=TODAY(),_xlfn.XLOOKUP(1,($F$4:$NZ$4&lt;=TODAY())*ISNUMBER($F$17:$NZ$17),$F$17:$NZ$17,"",0,-1),IF(ISNUMBER(IF22),MAX(0,IF22+N(IG20)-IF(OR(WEEKDAY(IG$4,2)&gt;5,COUNTIF(休日一覧!$A:$A,IG$4)&gt;0),0,N($E$17))),""))),"")</f>
        <v/>
      </c>
      <c r="IH22" s="59" t="str" cm="1">
        <f t="array" aca="1" ref="IH22" ca="1">IF(ISNUMBER(IH$4),IF(IH$4&lt;TODAY(),IH17,IF(IH$4=TODAY(),_xlfn.XLOOKUP(1,($F$4:$NZ$4&lt;=TODAY())*ISNUMBER($F$17:$NZ$17),$F$17:$NZ$17,"",0,-1),IF(ISNUMBER(IG22),MAX(0,IG22+N(IH20)-IF(OR(WEEKDAY(IH$4,2)&gt;5,COUNTIF(休日一覧!$A:$A,IH$4)&gt;0),0,N($E$17))),""))),"")</f>
        <v/>
      </c>
      <c r="II22" s="59" t="str" cm="1">
        <f t="array" aca="1" ref="II22" ca="1">IF(ISNUMBER(II$4),IF(II$4&lt;TODAY(),II17,IF(II$4=TODAY(),_xlfn.XLOOKUP(1,($F$4:$NZ$4&lt;=TODAY())*ISNUMBER($F$17:$NZ$17),$F$17:$NZ$17,"",0,-1),IF(ISNUMBER(IH22),MAX(0,IH22+N(II20)-IF(OR(WEEKDAY(II$4,2)&gt;5,COUNTIF(休日一覧!$A:$A,II$4)&gt;0),0,N($E$17))),""))),"")</f>
        <v/>
      </c>
      <c r="IJ22" s="59" t="str" cm="1">
        <f t="array" aca="1" ref="IJ22" ca="1">IF(ISNUMBER(IJ$4),IF(IJ$4&lt;TODAY(),IJ17,IF(IJ$4=TODAY(),_xlfn.XLOOKUP(1,($F$4:$NZ$4&lt;=TODAY())*ISNUMBER($F$17:$NZ$17),$F$17:$NZ$17,"",0,-1),IF(ISNUMBER(II22),MAX(0,II22+N(IJ20)-IF(OR(WEEKDAY(IJ$4,2)&gt;5,COUNTIF(休日一覧!$A:$A,IJ$4)&gt;0),0,N($E$17))),""))),"")</f>
        <v/>
      </c>
      <c r="IK22" s="59" t="str" cm="1">
        <f t="array" aca="1" ref="IK22" ca="1">IF(ISNUMBER(IK$4),IF(IK$4&lt;TODAY(),IK17,IF(IK$4=TODAY(),_xlfn.XLOOKUP(1,($F$4:$NZ$4&lt;=TODAY())*ISNUMBER($F$17:$NZ$17),$F$17:$NZ$17,"",0,-1),IF(ISNUMBER(IJ22),MAX(0,IJ22+N(IK20)-IF(OR(WEEKDAY(IK$4,2)&gt;5,COUNTIF(休日一覧!$A:$A,IK$4)&gt;0),0,N($E$17))),""))),"")</f>
        <v/>
      </c>
      <c r="IL22" s="59" t="str" cm="1">
        <f t="array" aca="1" ref="IL22" ca="1">IF(ISNUMBER(IL$4),IF(IL$4&lt;TODAY(),IL17,IF(IL$4=TODAY(),_xlfn.XLOOKUP(1,($F$4:$NZ$4&lt;=TODAY())*ISNUMBER($F$17:$NZ$17),$F$17:$NZ$17,"",0,-1),IF(ISNUMBER(IK22),MAX(0,IK22+N(IL20)-IF(OR(WEEKDAY(IL$4,2)&gt;5,COUNTIF(休日一覧!$A:$A,IL$4)&gt;0),0,N($E$17))),""))),"")</f>
        <v/>
      </c>
      <c r="IM22" s="59" t="str" cm="1">
        <f t="array" aca="1" ref="IM22" ca="1">IF(ISNUMBER(IM$4),IF(IM$4&lt;TODAY(),IM17,IF(IM$4=TODAY(),_xlfn.XLOOKUP(1,($F$4:$NZ$4&lt;=TODAY())*ISNUMBER($F$17:$NZ$17),$F$17:$NZ$17,"",0,-1),IF(ISNUMBER(IL22),MAX(0,IL22+N(IM20)-IF(OR(WEEKDAY(IM$4,2)&gt;5,COUNTIF(休日一覧!$A:$A,IM$4)&gt;0),0,N($E$17))),""))),"")</f>
        <v/>
      </c>
      <c r="IN22" s="59" t="str" cm="1">
        <f t="array" aca="1" ref="IN22" ca="1">IF(ISNUMBER(IN$4),IF(IN$4&lt;TODAY(),IN17,IF(IN$4=TODAY(),_xlfn.XLOOKUP(1,($F$4:$NZ$4&lt;=TODAY())*ISNUMBER($F$17:$NZ$17),$F$17:$NZ$17,"",0,-1),IF(ISNUMBER(IM22),MAX(0,IM22+N(IN20)-IF(OR(WEEKDAY(IN$4,2)&gt;5,COUNTIF(休日一覧!$A:$A,IN$4)&gt;0),0,N($E$17))),""))),"")</f>
        <v/>
      </c>
      <c r="IO22" s="59" t="str" cm="1">
        <f t="array" aca="1" ref="IO22" ca="1">IF(ISNUMBER(IO$4),IF(IO$4&lt;TODAY(),IO17,IF(IO$4=TODAY(),_xlfn.XLOOKUP(1,($F$4:$NZ$4&lt;=TODAY())*ISNUMBER($F$17:$NZ$17),$F$17:$NZ$17,"",0,-1),IF(ISNUMBER(IN22),MAX(0,IN22+N(IO20)-IF(OR(WEEKDAY(IO$4,2)&gt;5,COUNTIF(休日一覧!$A:$A,IO$4)&gt;0),0,N($E$17))),""))),"")</f>
        <v/>
      </c>
      <c r="IP22" s="59" t="str" cm="1">
        <f t="array" aca="1" ref="IP22" ca="1">IF(ISNUMBER(IP$4),IF(IP$4&lt;TODAY(),IP17,IF(IP$4=TODAY(),_xlfn.XLOOKUP(1,($F$4:$NZ$4&lt;=TODAY())*ISNUMBER($F$17:$NZ$17),$F$17:$NZ$17,"",0,-1),IF(ISNUMBER(IO22),MAX(0,IO22+N(IP20)-IF(OR(WEEKDAY(IP$4,2)&gt;5,COUNTIF(休日一覧!$A:$A,IP$4)&gt;0),0,N($E$17))),""))),"")</f>
        <v/>
      </c>
      <c r="IQ22" s="59" t="str" cm="1">
        <f t="array" aca="1" ref="IQ22" ca="1">IF(ISNUMBER(IQ$4),IF(IQ$4&lt;TODAY(),IQ17,IF(IQ$4=TODAY(),_xlfn.XLOOKUP(1,($F$4:$NZ$4&lt;=TODAY())*ISNUMBER($F$17:$NZ$17),$F$17:$NZ$17,"",0,-1),IF(ISNUMBER(IP22),MAX(0,IP22+N(IQ20)-IF(OR(WEEKDAY(IQ$4,2)&gt;5,COUNTIF(休日一覧!$A:$A,IQ$4)&gt;0),0,N($E$17))),""))),"")</f>
        <v/>
      </c>
      <c r="IR22" s="59" t="str" cm="1">
        <f t="array" aca="1" ref="IR22" ca="1">IF(ISNUMBER(IR$4),IF(IR$4&lt;TODAY(),IR17,IF(IR$4=TODAY(),_xlfn.XLOOKUP(1,($F$4:$NZ$4&lt;=TODAY())*ISNUMBER($F$17:$NZ$17),$F$17:$NZ$17,"",0,-1),IF(ISNUMBER(IQ22),MAX(0,IQ22+N(IR20)-IF(OR(WEEKDAY(IR$4,2)&gt;5,COUNTIF(休日一覧!$A:$A,IR$4)&gt;0),0,N($E$17))),""))),"")</f>
        <v/>
      </c>
      <c r="IS22" s="59" t="str" cm="1">
        <f t="array" aca="1" ref="IS22" ca="1">IF(ISNUMBER(IS$4),IF(IS$4&lt;TODAY(),IS17,IF(IS$4=TODAY(),_xlfn.XLOOKUP(1,($F$4:$NZ$4&lt;=TODAY())*ISNUMBER($F$17:$NZ$17),$F$17:$NZ$17,"",0,-1),IF(ISNUMBER(IR22),MAX(0,IR22+N(IS20)-IF(OR(WEEKDAY(IS$4,2)&gt;5,COUNTIF(休日一覧!$A:$A,IS$4)&gt;0),0,N($E$17))),""))),"")</f>
        <v/>
      </c>
      <c r="IT22" s="59" t="str" cm="1">
        <f t="array" aca="1" ref="IT22" ca="1">IF(ISNUMBER(IT$4),IF(IT$4&lt;TODAY(),IT17,IF(IT$4=TODAY(),_xlfn.XLOOKUP(1,($F$4:$NZ$4&lt;=TODAY())*ISNUMBER($F$17:$NZ$17),$F$17:$NZ$17,"",0,-1),IF(ISNUMBER(IS22),MAX(0,IS22+N(IT20)-IF(OR(WEEKDAY(IT$4,2)&gt;5,COUNTIF(休日一覧!$A:$A,IT$4)&gt;0),0,N($E$17))),""))),"")</f>
        <v/>
      </c>
      <c r="IU22" s="59" t="str" cm="1">
        <f t="array" aca="1" ref="IU22" ca="1">IF(ISNUMBER(IU$4),IF(IU$4&lt;TODAY(),IU17,IF(IU$4=TODAY(),_xlfn.XLOOKUP(1,($F$4:$NZ$4&lt;=TODAY())*ISNUMBER($F$17:$NZ$17),$F$17:$NZ$17,"",0,-1),IF(ISNUMBER(IT22),MAX(0,IT22+N(IU20)-IF(OR(WEEKDAY(IU$4,2)&gt;5,COUNTIF(休日一覧!$A:$A,IU$4)&gt;0),0,N($E$17))),""))),"")</f>
        <v/>
      </c>
      <c r="IV22" s="59" t="str" cm="1">
        <f t="array" aca="1" ref="IV22" ca="1">IF(ISNUMBER(IV$4),IF(IV$4&lt;TODAY(),IV17,IF(IV$4=TODAY(),_xlfn.XLOOKUP(1,($F$4:$NZ$4&lt;=TODAY())*ISNUMBER($F$17:$NZ$17),$F$17:$NZ$17,"",0,-1),IF(ISNUMBER(IU22),MAX(0,IU22+N(IV20)-IF(OR(WEEKDAY(IV$4,2)&gt;5,COUNTIF(休日一覧!$A:$A,IV$4)&gt;0),0,N($E$17))),""))),"")</f>
        <v/>
      </c>
      <c r="IW22" s="59" t="str" cm="1">
        <f t="array" aca="1" ref="IW22" ca="1">IF(ISNUMBER(IW$4),IF(IW$4&lt;TODAY(),IW17,IF(IW$4=TODAY(),_xlfn.XLOOKUP(1,($F$4:$NZ$4&lt;=TODAY())*ISNUMBER($F$17:$NZ$17),$F$17:$NZ$17,"",0,-1),IF(ISNUMBER(IV22),MAX(0,IV22+N(IW20)-IF(OR(WEEKDAY(IW$4,2)&gt;5,COUNTIF(休日一覧!$A:$A,IW$4)&gt;0),0,N($E$17))),""))),"")</f>
        <v/>
      </c>
      <c r="IX22" s="59" t="str" cm="1">
        <f t="array" aca="1" ref="IX22" ca="1">IF(ISNUMBER(IX$4),IF(IX$4&lt;TODAY(),IX17,IF(IX$4=TODAY(),_xlfn.XLOOKUP(1,($F$4:$NZ$4&lt;=TODAY())*ISNUMBER($F$17:$NZ$17),$F$17:$NZ$17,"",0,-1),IF(ISNUMBER(IW22),MAX(0,IW22+N(IX20)-IF(OR(WEEKDAY(IX$4,2)&gt;5,COUNTIF(休日一覧!$A:$A,IX$4)&gt;0),0,N($E$17))),""))),"")</f>
        <v/>
      </c>
      <c r="IY22" s="59" t="str" cm="1">
        <f t="array" aca="1" ref="IY22" ca="1">IF(ISNUMBER(IY$4),IF(IY$4&lt;TODAY(),IY17,IF(IY$4=TODAY(),_xlfn.XLOOKUP(1,($F$4:$NZ$4&lt;=TODAY())*ISNUMBER($F$17:$NZ$17),$F$17:$NZ$17,"",0,-1),IF(ISNUMBER(IX22),MAX(0,IX22+N(IY20)-IF(OR(WEEKDAY(IY$4,2)&gt;5,COUNTIF(休日一覧!$A:$A,IY$4)&gt;0),0,N($E$17))),""))),"")</f>
        <v/>
      </c>
      <c r="IZ22" s="59" t="str" cm="1">
        <f t="array" aca="1" ref="IZ22" ca="1">IF(ISNUMBER(IZ$4),IF(IZ$4&lt;TODAY(),IZ17,IF(IZ$4=TODAY(),_xlfn.XLOOKUP(1,($F$4:$NZ$4&lt;=TODAY())*ISNUMBER($F$17:$NZ$17),$F$17:$NZ$17,"",0,-1),IF(ISNUMBER(IY22),MAX(0,IY22+N(IZ20)-IF(OR(WEEKDAY(IZ$4,2)&gt;5,COUNTIF(休日一覧!$A:$A,IZ$4)&gt;0),0,N($E$17))),""))),"")</f>
        <v/>
      </c>
      <c r="JA22" s="59" t="str" cm="1">
        <f t="array" aca="1" ref="JA22" ca="1">IF(ISNUMBER(JA$4),IF(JA$4&lt;TODAY(),JA17,IF(JA$4=TODAY(),_xlfn.XLOOKUP(1,($F$4:$NZ$4&lt;=TODAY())*ISNUMBER($F$17:$NZ$17),$F$17:$NZ$17,"",0,-1),IF(ISNUMBER(IZ22),MAX(0,IZ22+N(JA20)-IF(OR(WEEKDAY(JA$4,2)&gt;5,COUNTIF(休日一覧!$A:$A,JA$4)&gt;0),0,N($E$17))),""))),"")</f>
        <v/>
      </c>
      <c r="JB22" s="59" t="str" cm="1">
        <f t="array" aca="1" ref="JB22" ca="1">IF(ISNUMBER(JB$4),IF(JB$4&lt;TODAY(),JB17,IF(JB$4=TODAY(),_xlfn.XLOOKUP(1,($F$4:$NZ$4&lt;=TODAY())*ISNUMBER($F$17:$NZ$17),$F$17:$NZ$17,"",0,-1),IF(ISNUMBER(JA22),MAX(0,JA22+N(JB20)-IF(OR(WEEKDAY(JB$4,2)&gt;5,COUNTIF(休日一覧!$A:$A,JB$4)&gt;0),0,N($E$17))),""))),"")</f>
        <v/>
      </c>
      <c r="JC22" s="59" t="str" cm="1">
        <f t="array" aca="1" ref="JC22" ca="1">IF(ISNUMBER(JC$4),IF(JC$4&lt;TODAY(),JC17,IF(JC$4=TODAY(),_xlfn.XLOOKUP(1,($F$4:$NZ$4&lt;=TODAY())*ISNUMBER($F$17:$NZ$17),$F$17:$NZ$17,"",0,-1),IF(ISNUMBER(JB22),MAX(0,JB22+N(JC20)-IF(OR(WEEKDAY(JC$4,2)&gt;5,COUNTIF(休日一覧!$A:$A,JC$4)&gt;0),0,N($E$17))),""))),"")</f>
        <v/>
      </c>
      <c r="JD22" s="59" t="str" cm="1">
        <f t="array" aca="1" ref="JD22" ca="1">IF(ISNUMBER(JD$4),IF(JD$4&lt;TODAY(),JD17,IF(JD$4=TODAY(),_xlfn.XLOOKUP(1,($F$4:$NZ$4&lt;=TODAY())*ISNUMBER($F$17:$NZ$17),$F$17:$NZ$17,"",0,-1),IF(ISNUMBER(JC22),MAX(0,JC22+N(JD20)-IF(OR(WEEKDAY(JD$4,2)&gt;5,COUNTIF(休日一覧!$A:$A,JD$4)&gt;0),0,N($E$17))),""))),"")</f>
        <v/>
      </c>
      <c r="JE22" s="59" t="str" cm="1">
        <f t="array" aca="1" ref="JE22" ca="1">IF(ISNUMBER(JE$4),IF(JE$4&lt;TODAY(),JE17,IF(JE$4=TODAY(),_xlfn.XLOOKUP(1,($F$4:$NZ$4&lt;=TODAY())*ISNUMBER($F$17:$NZ$17),$F$17:$NZ$17,"",0,-1),IF(ISNUMBER(JD22),MAX(0,JD22+N(JE20)-IF(OR(WEEKDAY(JE$4,2)&gt;5,COUNTIF(休日一覧!$A:$A,JE$4)&gt;0),0,N($E$17))),""))),"")</f>
        <v/>
      </c>
      <c r="JF22" s="59" t="str" cm="1">
        <f t="array" aca="1" ref="JF22" ca="1">IF(ISNUMBER(JF$4),IF(JF$4&lt;TODAY(),JF17,IF(JF$4=TODAY(),_xlfn.XLOOKUP(1,($F$4:$NZ$4&lt;=TODAY())*ISNUMBER($F$17:$NZ$17),$F$17:$NZ$17,"",0,-1),IF(ISNUMBER(JE22),MAX(0,JE22+N(JF20)-IF(OR(WEEKDAY(JF$4,2)&gt;5,COUNTIF(休日一覧!$A:$A,JF$4)&gt;0),0,N($E$17))),""))),"")</f>
        <v/>
      </c>
      <c r="JG22" s="59" t="str" cm="1">
        <f t="array" aca="1" ref="JG22" ca="1">IF(ISNUMBER(JG$4),IF(JG$4&lt;TODAY(),JG17,IF(JG$4=TODAY(),_xlfn.XLOOKUP(1,($F$4:$NZ$4&lt;=TODAY())*ISNUMBER($F$17:$NZ$17),$F$17:$NZ$17,"",0,-1),IF(ISNUMBER(JF22),MAX(0,JF22+N(JG20)-IF(OR(WEEKDAY(JG$4,2)&gt;5,COUNTIF(休日一覧!$A:$A,JG$4)&gt;0),0,N($E$17))),""))),"")</f>
        <v/>
      </c>
      <c r="JH22" s="59" t="str" cm="1">
        <f t="array" aca="1" ref="JH22" ca="1">IF(ISNUMBER(JH$4),IF(JH$4&lt;TODAY(),JH17,IF(JH$4=TODAY(),_xlfn.XLOOKUP(1,($F$4:$NZ$4&lt;=TODAY())*ISNUMBER($F$17:$NZ$17),$F$17:$NZ$17,"",0,-1),IF(ISNUMBER(JG22),MAX(0,JG22+N(JH20)-IF(OR(WEEKDAY(JH$4,2)&gt;5,COUNTIF(休日一覧!$A:$A,JH$4)&gt;0),0,N($E$17))),""))),"")</f>
        <v/>
      </c>
      <c r="JI22" s="59" t="str" cm="1">
        <f t="array" aca="1" ref="JI22" ca="1">IF(ISNUMBER(JI$4),IF(JI$4&lt;TODAY(),JI17,IF(JI$4=TODAY(),_xlfn.XLOOKUP(1,($F$4:$NZ$4&lt;=TODAY())*ISNUMBER($F$17:$NZ$17),$F$17:$NZ$17,"",0,-1),IF(ISNUMBER(JH22),MAX(0,JH22+N(JI20)-IF(OR(WEEKDAY(JI$4,2)&gt;5,COUNTIF(休日一覧!$A:$A,JI$4)&gt;0),0,N($E$17))),""))),"")</f>
        <v/>
      </c>
      <c r="JJ22" s="59" t="str" cm="1">
        <f t="array" aca="1" ref="JJ22" ca="1">IF(ISNUMBER(JJ$4),IF(JJ$4&lt;TODAY(),JJ17,IF(JJ$4=TODAY(),_xlfn.XLOOKUP(1,($F$4:$NZ$4&lt;=TODAY())*ISNUMBER($F$17:$NZ$17),$F$17:$NZ$17,"",0,-1),IF(ISNUMBER(JI22),MAX(0,JI22+N(JJ20)-IF(OR(WEEKDAY(JJ$4,2)&gt;5,COUNTIF(休日一覧!$A:$A,JJ$4)&gt;0),0,N($E$17))),""))),"")</f>
        <v/>
      </c>
      <c r="JK22" s="59" t="str" cm="1">
        <f t="array" aca="1" ref="JK22" ca="1">IF(ISNUMBER(JK$4),IF(JK$4&lt;TODAY(),JK17,IF(JK$4=TODAY(),_xlfn.XLOOKUP(1,($F$4:$NZ$4&lt;=TODAY())*ISNUMBER($F$17:$NZ$17),$F$17:$NZ$17,"",0,-1),IF(ISNUMBER(JJ22),MAX(0,JJ22+N(JK20)-IF(OR(WEEKDAY(JK$4,2)&gt;5,COUNTIF(休日一覧!$A:$A,JK$4)&gt;0),0,N($E$17))),""))),"")</f>
        <v/>
      </c>
      <c r="JL22" s="59" t="str" cm="1">
        <f t="array" aca="1" ref="JL22" ca="1">IF(ISNUMBER(JL$4),IF(JL$4&lt;TODAY(),JL17,IF(JL$4=TODAY(),_xlfn.XLOOKUP(1,($F$4:$NZ$4&lt;=TODAY())*ISNUMBER($F$17:$NZ$17),$F$17:$NZ$17,"",0,-1),IF(ISNUMBER(JK22),MAX(0,JK22+N(JL20)-IF(OR(WEEKDAY(JL$4,2)&gt;5,COUNTIF(休日一覧!$A:$A,JL$4)&gt;0),0,N($E$17))),""))),"")</f>
        <v/>
      </c>
      <c r="JM22" s="59" t="str" cm="1">
        <f t="array" aca="1" ref="JM22" ca="1">IF(ISNUMBER(JM$4),IF(JM$4&lt;TODAY(),JM17,IF(JM$4=TODAY(),_xlfn.XLOOKUP(1,($F$4:$NZ$4&lt;=TODAY())*ISNUMBER($F$17:$NZ$17),$F$17:$NZ$17,"",0,-1),IF(ISNUMBER(JL22),MAX(0,JL22+N(JM20)-IF(OR(WEEKDAY(JM$4,2)&gt;5,COUNTIF(休日一覧!$A:$A,JM$4)&gt;0),0,N($E$17))),""))),"")</f>
        <v/>
      </c>
      <c r="JN22" s="59" t="str" cm="1">
        <f t="array" aca="1" ref="JN22" ca="1">IF(ISNUMBER(JN$4),IF(JN$4&lt;TODAY(),JN17,IF(JN$4=TODAY(),_xlfn.XLOOKUP(1,($F$4:$NZ$4&lt;=TODAY())*ISNUMBER($F$17:$NZ$17),$F$17:$NZ$17,"",0,-1),IF(ISNUMBER(JM22),MAX(0,JM22+N(JN20)-IF(OR(WEEKDAY(JN$4,2)&gt;5,COUNTIF(休日一覧!$A:$A,JN$4)&gt;0),0,N($E$17))),""))),"")</f>
        <v/>
      </c>
      <c r="JO22" s="59" t="str" cm="1">
        <f t="array" aca="1" ref="JO22" ca="1">IF(ISNUMBER(JO$4),IF(JO$4&lt;TODAY(),JO17,IF(JO$4=TODAY(),_xlfn.XLOOKUP(1,($F$4:$NZ$4&lt;=TODAY())*ISNUMBER($F$17:$NZ$17),$F$17:$NZ$17,"",0,-1),IF(ISNUMBER(JN22),MAX(0,JN22+N(JO20)-IF(OR(WEEKDAY(JO$4,2)&gt;5,COUNTIF(休日一覧!$A:$A,JO$4)&gt;0),0,N($E$17))),""))),"")</f>
        <v/>
      </c>
      <c r="JP22" s="59" t="str" cm="1">
        <f t="array" aca="1" ref="JP22" ca="1">IF(ISNUMBER(JP$4),IF(JP$4&lt;TODAY(),JP17,IF(JP$4=TODAY(),_xlfn.XLOOKUP(1,($F$4:$NZ$4&lt;=TODAY())*ISNUMBER($F$17:$NZ$17),$F$17:$NZ$17,"",0,-1),IF(ISNUMBER(JO22),MAX(0,JO22+N(JP20)-IF(OR(WEEKDAY(JP$4,2)&gt;5,COUNTIF(休日一覧!$A:$A,JP$4)&gt;0),0,N($E$17))),""))),"")</f>
        <v/>
      </c>
      <c r="JQ22" s="59" t="str" cm="1">
        <f t="array" aca="1" ref="JQ22" ca="1">IF(ISNUMBER(JQ$4),IF(JQ$4&lt;TODAY(),JQ17,IF(JQ$4=TODAY(),_xlfn.XLOOKUP(1,($F$4:$NZ$4&lt;=TODAY())*ISNUMBER($F$17:$NZ$17),$F$17:$NZ$17,"",0,-1),IF(ISNUMBER(JP22),MAX(0,JP22+N(JQ20)-IF(OR(WEEKDAY(JQ$4,2)&gt;5,COUNTIF(休日一覧!$A:$A,JQ$4)&gt;0),0,N($E$17))),""))),"")</f>
        <v/>
      </c>
      <c r="JR22" s="59" t="str" cm="1">
        <f t="array" aca="1" ref="JR22" ca="1">IF(ISNUMBER(JR$4),IF(JR$4&lt;TODAY(),JR17,IF(JR$4=TODAY(),_xlfn.XLOOKUP(1,($F$4:$NZ$4&lt;=TODAY())*ISNUMBER($F$17:$NZ$17),$F$17:$NZ$17,"",0,-1),IF(ISNUMBER(JQ22),MAX(0,JQ22+N(JR20)-IF(OR(WEEKDAY(JR$4,2)&gt;5,COUNTIF(休日一覧!$A:$A,JR$4)&gt;0),0,N($E$17))),""))),"")</f>
        <v/>
      </c>
      <c r="JS22" s="59" t="str" cm="1">
        <f t="array" aca="1" ref="JS22" ca="1">IF(ISNUMBER(JS$4),IF(JS$4&lt;TODAY(),JS17,IF(JS$4=TODAY(),_xlfn.XLOOKUP(1,($F$4:$NZ$4&lt;=TODAY())*ISNUMBER($F$17:$NZ$17),$F$17:$NZ$17,"",0,-1),IF(ISNUMBER(JR22),MAX(0,JR22+N(JS20)-IF(OR(WEEKDAY(JS$4,2)&gt;5,COUNTIF(休日一覧!$A:$A,JS$4)&gt;0),0,N($E$17))),""))),"")</f>
        <v/>
      </c>
      <c r="JT22" s="59" t="str" cm="1">
        <f t="array" aca="1" ref="JT22" ca="1">IF(ISNUMBER(JT$4),IF(JT$4&lt;TODAY(),JT17,IF(JT$4=TODAY(),_xlfn.XLOOKUP(1,($F$4:$NZ$4&lt;=TODAY())*ISNUMBER($F$17:$NZ$17),$F$17:$NZ$17,"",0,-1),IF(ISNUMBER(JS22),MAX(0,JS22+N(JT20)-IF(OR(WEEKDAY(JT$4,2)&gt;5,COUNTIF(休日一覧!$A:$A,JT$4)&gt;0),0,N($E$17))),""))),"")</f>
        <v/>
      </c>
      <c r="JU22" s="59" t="str" cm="1">
        <f t="array" aca="1" ref="JU22" ca="1">IF(ISNUMBER(JU$4),IF(JU$4&lt;TODAY(),JU17,IF(JU$4=TODAY(),_xlfn.XLOOKUP(1,($F$4:$NZ$4&lt;=TODAY())*ISNUMBER($F$17:$NZ$17),$F$17:$NZ$17,"",0,-1),IF(ISNUMBER(JT22),MAX(0,JT22+N(JU20)-IF(OR(WEEKDAY(JU$4,2)&gt;5,COUNTIF(休日一覧!$A:$A,JU$4)&gt;0),0,N($E$17))),""))),"")</f>
        <v/>
      </c>
      <c r="JV22" s="59" t="str" cm="1">
        <f t="array" aca="1" ref="JV22" ca="1">IF(ISNUMBER(JV$4),IF(JV$4&lt;TODAY(),JV17,IF(JV$4=TODAY(),_xlfn.XLOOKUP(1,($F$4:$NZ$4&lt;=TODAY())*ISNUMBER($F$17:$NZ$17),$F$17:$NZ$17,"",0,-1),IF(ISNUMBER(JU22),MAX(0,JU22+N(JV20)-IF(OR(WEEKDAY(JV$4,2)&gt;5,COUNTIF(休日一覧!$A:$A,JV$4)&gt;0),0,N($E$17))),""))),"")</f>
        <v/>
      </c>
      <c r="JW22" s="59" t="str" cm="1">
        <f t="array" aca="1" ref="JW22" ca="1">IF(ISNUMBER(JW$4),IF(JW$4&lt;TODAY(),JW17,IF(JW$4=TODAY(),_xlfn.XLOOKUP(1,($F$4:$NZ$4&lt;=TODAY())*ISNUMBER($F$17:$NZ$17),$F$17:$NZ$17,"",0,-1),IF(ISNUMBER(JV22),MAX(0,JV22+N(JW20)-IF(OR(WEEKDAY(JW$4,2)&gt;5,COUNTIF(休日一覧!$A:$A,JW$4)&gt;0),0,N($E$17))),""))),"")</f>
        <v/>
      </c>
      <c r="JX22" s="59" t="str" cm="1">
        <f t="array" aca="1" ref="JX22" ca="1">IF(ISNUMBER(JX$4),IF(JX$4&lt;TODAY(),JX17,IF(JX$4=TODAY(),_xlfn.XLOOKUP(1,($F$4:$NZ$4&lt;=TODAY())*ISNUMBER($F$17:$NZ$17),$F$17:$NZ$17,"",0,-1),IF(ISNUMBER(JW22),MAX(0,JW22+N(JX20)-IF(OR(WEEKDAY(JX$4,2)&gt;5,COUNTIF(休日一覧!$A:$A,JX$4)&gt;0),0,N($E$17))),""))),"")</f>
        <v/>
      </c>
      <c r="JY22" s="59" t="str" cm="1">
        <f t="array" aca="1" ref="JY22" ca="1">IF(ISNUMBER(JY$4),IF(JY$4&lt;TODAY(),JY17,IF(JY$4=TODAY(),_xlfn.XLOOKUP(1,($F$4:$NZ$4&lt;=TODAY())*ISNUMBER($F$17:$NZ$17),$F$17:$NZ$17,"",0,-1),IF(ISNUMBER(JX22),MAX(0,JX22+N(JY20)-IF(OR(WEEKDAY(JY$4,2)&gt;5,COUNTIF(休日一覧!$A:$A,JY$4)&gt;0),0,N($E$17))),""))),"")</f>
        <v/>
      </c>
      <c r="JZ22" s="59" t="str" cm="1">
        <f t="array" aca="1" ref="JZ22" ca="1">IF(ISNUMBER(JZ$4),IF(JZ$4&lt;TODAY(),JZ17,IF(JZ$4=TODAY(),_xlfn.XLOOKUP(1,($F$4:$NZ$4&lt;=TODAY())*ISNUMBER($F$17:$NZ$17),$F$17:$NZ$17,"",0,-1),IF(ISNUMBER(JY22),MAX(0,JY22+N(JZ20)-IF(OR(WEEKDAY(JZ$4,2)&gt;5,COUNTIF(休日一覧!$A:$A,JZ$4)&gt;0),0,N($E$17))),""))),"")</f>
        <v/>
      </c>
      <c r="KA22" s="59" t="str" cm="1">
        <f t="array" aca="1" ref="KA22" ca="1">IF(ISNUMBER(KA$4),IF(KA$4&lt;TODAY(),KA17,IF(KA$4=TODAY(),_xlfn.XLOOKUP(1,($F$4:$NZ$4&lt;=TODAY())*ISNUMBER($F$17:$NZ$17),$F$17:$NZ$17,"",0,-1),IF(ISNUMBER(JZ22),MAX(0,JZ22+N(KA20)-IF(OR(WEEKDAY(KA$4,2)&gt;5,COUNTIF(休日一覧!$A:$A,KA$4)&gt;0),0,N($E$17))),""))),"")</f>
        <v/>
      </c>
      <c r="KB22" s="59" t="str" cm="1">
        <f t="array" aca="1" ref="KB22" ca="1">IF(ISNUMBER(KB$4),IF(KB$4&lt;TODAY(),KB17,IF(KB$4=TODAY(),_xlfn.XLOOKUP(1,($F$4:$NZ$4&lt;=TODAY())*ISNUMBER($F$17:$NZ$17),$F$17:$NZ$17,"",0,-1),IF(ISNUMBER(KA22),MAX(0,KA22+N(KB20)-IF(OR(WEEKDAY(KB$4,2)&gt;5,COUNTIF(休日一覧!$A:$A,KB$4)&gt;0),0,N($E$17))),""))),"")</f>
        <v/>
      </c>
      <c r="KC22" s="59" t="str" cm="1">
        <f t="array" aca="1" ref="KC22" ca="1">IF(ISNUMBER(KC$4),IF(KC$4&lt;TODAY(),KC17,IF(KC$4=TODAY(),_xlfn.XLOOKUP(1,($F$4:$NZ$4&lt;=TODAY())*ISNUMBER($F$17:$NZ$17),$F$17:$NZ$17,"",0,-1),IF(ISNUMBER(KB22),MAX(0,KB22+N(KC20)-IF(OR(WEEKDAY(KC$4,2)&gt;5,COUNTIF(休日一覧!$A:$A,KC$4)&gt;0),0,N($E$17))),""))),"")</f>
        <v/>
      </c>
      <c r="KD22" s="59" t="str" cm="1">
        <f t="array" aca="1" ref="KD22" ca="1">IF(ISNUMBER(KD$4),IF(KD$4&lt;TODAY(),KD17,IF(KD$4=TODAY(),_xlfn.XLOOKUP(1,($F$4:$NZ$4&lt;=TODAY())*ISNUMBER($F$17:$NZ$17),$F$17:$NZ$17,"",0,-1),IF(ISNUMBER(KC22),MAX(0,KC22+N(KD20)-IF(OR(WEEKDAY(KD$4,2)&gt;5,COUNTIF(休日一覧!$A:$A,KD$4)&gt;0),0,N($E$17))),""))),"")</f>
        <v/>
      </c>
      <c r="KE22" s="59" t="str" cm="1">
        <f t="array" aca="1" ref="KE22" ca="1">IF(ISNUMBER(KE$4),IF(KE$4&lt;TODAY(),KE17,IF(KE$4=TODAY(),_xlfn.XLOOKUP(1,($F$4:$NZ$4&lt;=TODAY())*ISNUMBER($F$17:$NZ$17),$F$17:$NZ$17,"",0,-1),IF(ISNUMBER(KD22),MAX(0,KD22+N(KE20)-IF(OR(WEEKDAY(KE$4,2)&gt;5,COUNTIF(休日一覧!$A:$A,KE$4)&gt;0),0,N($E$17))),""))),"")</f>
        <v/>
      </c>
      <c r="KF22" s="59" t="str" cm="1">
        <f t="array" aca="1" ref="KF22" ca="1">IF(ISNUMBER(KF$4),IF(KF$4&lt;TODAY(),KF17,IF(KF$4=TODAY(),_xlfn.XLOOKUP(1,($F$4:$NZ$4&lt;=TODAY())*ISNUMBER($F$17:$NZ$17),$F$17:$NZ$17,"",0,-1),IF(ISNUMBER(KE22),MAX(0,KE22+N(KF20)-IF(OR(WEEKDAY(KF$4,2)&gt;5,COUNTIF(休日一覧!$A:$A,KF$4)&gt;0),0,N($E$17))),""))),"")</f>
        <v/>
      </c>
      <c r="KG22" s="59" t="str" cm="1">
        <f t="array" aca="1" ref="KG22" ca="1">IF(ISNUMBER(KG$4),IF(KG$4&lt;TODAY(),KG17,IF(KG$4=TODAY(),_xlfn.XLOOKUP(1,($F$4:$NZ$4&lt;=TODAY())*ISNUMBER($F$17:$NZ$17),$F$17:$NZ$17,"",0,-1),IF(ISNUMBER(KF22),MAX(0,KF22+N(KG20)-IF(OR(WEEKDAY(KG$4,2)&gt;5,COUNTIF(休日一覧!$A:$A,KG$4)&gt;0),0,N($E$17))),""))),"")</f>
        <v/>
      </c>
      <c r="KH22" s="59" t="str" cm="1">
        <f t="array" aca="1" ref="KH22" ca="1">IF(ISNUMBER(KH$4),IF(KH$4&lt;TODAY(),KH17,IF(KH$4=TODAY(),_xlfn.XLOOKUP(1,($F$4:$NZ$4&lt;=TODAY())*ISNUMBER($F$17:$NZ$17),$F$17:$NZ$17,"",0,-1),IF(ISNUMBER(KG22),MAX(0,KG22+N(KH20)-IF(OR(WEEKDAY(KH$4,2)&gt;5,COUNTIF(休日一覧!$A:$A,KH$4)&gt;0),0,N($E$17))),""))),"")</f>
        <v/>
      </c>
      <c r="KI22" s="59" t="str" cm="1">
        <f t="array" aca="1" ref="KI22" ca="1">IF(ISNUMBER(KI$4),IF(KI$4&lt;TODAY(),KI17,IF(KI$4=TODAY(),_xlfn.XLOOKUP(1,($F$4:$NZ$4&lt;=TODAY())*ISNUMBER($F$17:$NZ$17),$F$17:$NZ$17,"",0,-1),IF(ISNUMBER(KH22),MAX(0,KH22+N(KI20)-IF(OR(WEEKDAY(KI$4,2)&gt;5,COUNTIF(休日一覧!$A:$A,KI$4)&gt;0),0,N($E$17))),""))),"")</f>
        <v/>
      </c>
      <c r="KJ22" s="59" t="str" cm="1">
        <f t="array" aca="1" ref="KJ22" ca="1">IF(ISNUMBER(KJ$4),IF(KJ$4&lt;TODAY(),KJ17,IF(KJ$4=TODAY(),_xlfn.XLOOKUP(1,($F$4:$NZ$4&lt;=TODAY())*ISNUMBER($F$17:$NZ$17),$F$17:$NZ$17,"",0,-1),IF(ISNUMBER(KI22),MAX(0,KI22+N(KJ20)-IF(OR(WEEKDAY(KJ$4,2)&gt;5,COUNTIF(休日一覧!$A:$A,KJ$4)&gt;0),0,N($E$17))),""))),"")</f>
        <v/>
      </c>
      <c r="KK22" s="59" t="str" cm="1">
        <f t="array" aca="1" ref="KK22" ca="1">IF(ISNUMBER(KK$4),IF(KK$4&lt;TODAY(),KK17,IF(KK$4=TODAY(),_xlfn.XLOOKUP(1,($F$4:$NZ$4&lt;=TODAY())*ISNUMBER($F$17:$NZ$17),$F$17:$NZ$17,"",0,-1),IF(ISNUMBER(KJ22),MAX(0,KJ22+N(KK20)-IF(OR(WEEKDAY(KK$4,2)&gt;5,COUNTIF(休日一覧!$A:$A,KK$4)&gt;0),0,N($E$17))),""))),"")</f>
        <v/>
      </c>
      <c r="KL22" s="59" t="str" cm="1">
        <f t="array" aca="1" ref="KL22" ca="1">IF(ISNUMBER(KL$4),IF(KL$4&lt;TODAY(),KL17,IF(KL$4=TODAY(),_xlfn.XLOOKUP(1,($F$4:$NZ$4&lt;=TODAY())*ISNUMBER($F$17:$NZ$17),$F$17:$NZ$17,"",0,-1),IF(ISNUMBER(KK22),MAX(0,KK22+N(KL20)-IF(OR(WEEKDAY(KL$4,2)&gt;5,COUNTIF(休日一覧!$A:$A,KL$4)&gt;0),0,N($E$17))),""))),"")</f>
        <v/>
      </c>
      <c r="KM22" s="59" t="str" cm="1">
        <f t="array" aca="1" ref="KM22" ca="1">IF(ISNUMBER(KM$4),IF(KM$4&lt;TODAY(),KM17,IF(KM$4=TODAY(),_xlfn.XLOOKUP(1,($F$4:$NZ$4&lt;=TODAY())*ISNUMBER($F$17:$NZ$17),$F$17:$NZ$17,"",0,-1),IF(ISNUMBER(KL22),MAX(0,KL22+N(KM20)-IF(OR(WEEKDAY(KM$4,2)&gt;5,COUNTIF(休日一覧!$A:$A,KM$4)&gt;0),0,N($E$17))),""))),"")</f>
        <v/>
      </c>
      <c r="KN22" s="59" t="str" cm="1">
        <f t="array" aca="1" ref="KN22" ca="1">IF(ISNUMBER(KN$4),IF(KN$4&lt;TODAY(),KN17,IF(KN$4=TODAY(),_xlfn.XLOOKUP(1,($F$4:$NZ$4&lt;=TODAY())*ISNUMBER($F$17:$NZ$17),$F$17:$NZ$17,"",0,-1),IF(ISNUMBER(KM22),MAX(0,KM22+N(KN20)-IF(OR(WEEKDAY(KN$4,2)&gt;5,COUNTIF(休日一覧!$A:$A,KN$4)&gt;0),0,N($E$17))),""))),"")</f>
        <v/>
      </c>
      <c r="KO22" s="59" t="str" cm="1">
        <f t="array" aca="1" ref="KO22" ca="1">IF(ISNUMBER(KO$4),IF(KO$4&lt;TODAY(),KO17,IF(KO$4=TODAY(),_xlfn.XLOOKUP(1,($F$4:$NZ$4&lt;=TODAY())*ISNUMBER($F$17:$NZ$17),$F$17:$NZ$17,"",0,-1),IF(ISNUMBER(KN22),MAX(0,KN22+N(KO20)-IF(OR(WEEKDAY(KO$4,2)&gt;5,COUNTIF(休日一覧!$A:$A,KO$4)&gt;0),0,N($E$17))),""))),"")</f>
        <v/>
      </c>
      <c r="KP22" s="59" t="str" cm="1">
        <f t="array" aca="1" ref="KP22" ca="1">IF(ISNUMBER(KP$4),IF(KP$4&lt;TODAY(),KP17,IF(KP$4=TODAY(),_xlfn.XLOOKUP(1,($F$4:$NZ$4&lt;=TODAY())*ISNUMBER($F$17:$NZ$17),$F$17:$NZ$17,"",0,-1),IF(ISNUMBER(KO22),MAX(0,KO22+N(KP20)-IF(OR(WEEKDAY(KP$4,2)&gt;5,COUNTIF(休日一覧!$A:$A,KP$4)&gt;0),0,N($E$17))),""))),"")</f>
        <v/>
      </c>
      <c r="KQ22" s="59" t="str" cm="1">
        <f t="array" aca="1" ref="KQ22" ca="1">IF(ISNUMBER(KQ$4),IF(KQ$4&lt;TODAY(),KQ17,IF(KQ$4=TODAY(),_xlfn.XLOOKUP(1,($F$4:$NZ$4&lt;=TODAY())*ISNUMBER($F$17:$NZ$17),$F$17:$NZ$17,"",0,-1),IF(ISNUMBER(KP22),MAX(0,KP22+N(KQ20)-IF(OR(WEEKDAY(KQ$4,2)&gt;5,COUNTIF(休日一覧!$A:$A,KQ$4)&gt;0),0,N($E$17))),""))),"")</f>
        <v/>
      </c>
      <c r="KR22" s="59" t="str" cm="1">
        <f t="array" aca="1" ref="KR22" ca="1">IF(ISNUMBER(KR$4),IF(KR$4&lt;TODAY(),KR17,IF(KR$4=TODAY(),_xlfn.XLOOKUP(1,($F$4:$NZ$4&lt;=TODAY())*ISNUMBER($F$17:$NZ$17),$F$17:$NZ$17,"",0,-1),IF(ISNUMBER(KQ22),MAX(0,KQ22+N(KR20)-IF(OR(WEEKDAY(KR$4,2)&gt;5,COUNTIF(休日一覧!$A:$A,KR$4)&gt;0),0,N($E$17))),""))),"")</f>
        <v/>
      </c>
      <c r="KS22" s="59" t="str" cm="1">
        <f t="array" aca="1" ref="KS22" ca="1">IF(ISNUMBER(KS$4),IF(KS$4&lt;TODAY(),KS17,IF(KS$4=TODAY(),_xlfn.XLOOKUP(1,($F$4:$NZ$4&lt;=TODAY())*ISNUMBER($F$17:$NZ$17),$F$17:$NZ$17,"",0,-1),IF(ISNUMBER(KR22),MAX(0,KR22+N(KS20)-IF(OR(WEEKDAY(KS$4,2)&gt;5,COUNTIF(休日一覧!$A:$A,KS$4)&gt;0),0,N($E$17))),""))),"")</f>
        <v/>
      </c>
      <c r="KT22" s="59" t="str" cm="1">
        <f t="array" aca="1" ref="KT22" ca="1">IF(ISNUMBER(KT$4),IF(KT$4&lt;TODAY(),KT17,IF(KT$4=TODAY(),_xlfn.XLOOKUP(1,($F$4:$NZ$4&lt;=TODAY())*ISNUMBER($F$17:$NZ$17),$F$17:$NZ$17,"",0,-1),IF(ISNUMBER(KS22),MAX(0,KS22+N(KT20)-IF(OR(WEEKDAY(KT$4,2)&gt;5,COUNTIF(休日一覧!$A:$A,KT$4)&gt;0),0,N($E$17))),""))),"")</f>
        <v/>
      </c>
      <c r="KU22" s="59" t="str" cm="1">
        <f t="array" aca="1" ref="KU22" ca="1">IF(ISNUMBER(KU$4),IF(KU$4&lt;TODAY(),KU17,IF(KU$4=TODAY(),_xlfn.XLOOKUP(1,($F$4:$NZ$4&lt;=TODAY())*ISNUMBER($F$17:$NZ$17),$F$17:$NZ$17,"",0,-1),IF(ISNUMBER(KT22),MAX(0,KT22+N(KU20)-IF(OR(WEEKDAY(KU$4,2)&gt;5,COUNTIF(休日一覧!$A:$A,KU$4)&gt;0),0,N($E$17))),""))),"")</f>
        <v/>
      </c>
      <c r="KV22" s="59" t="str" cm="1">
        <f t="array" aca="1" ref="KV22" ca="1">IF(ISNUMBER(KV$4),IF(KV$4&lt;TODAY(),KV17,IF(KV$4=TODAY(),_xlfn.XLOOKUP(1,($F$4:$NZ$4&lt;=TODAY())*ISNUMBER($F$17:$NZ$17),$F$17:$NZ$17,"",0,-1),IF(ISNUMBER(KU22),MAX(0,KU22+N(KV20)-IF(OR(WEEKDAY(KV$4,2)&gt;5,COUNTIF(休日一覧!$A:$A,KV$4)&gt;0),0,N($E$17))),""))),"")</f>
        <v/>
      </c>
      <c r="KW22" s="59" t="str" cm="1">
        <f t="array" aca="1" ref="KW22" ca="1">IF(ISNUMBER(KW$4),IF(KW$4&lt;TODAY(),KW17,IF(KW$4=TODAY(),_xlfn.XLOOKUP(1,($F$4:$NZ$4&lt;=TODAY())*ISNUMBER($F$17:$NZ$17),$F$17:$NZ$17,"",0,-1),IF(ISNUMBER(KV22),MAX(0,KV22+N(KW20)-IF(OR(WEEKDAY(KW$4,2)&gt;5,COUNTIF(休日一覧!$A:$A,KW$4)&gt;0),0,N($E$17))),""))),"")</f>
        <v/>
      </c>
      <c r="KX22" s="59" t="str" cm="1">
        <f t="array" aca="1" ref="KX22" ca="1">IF(ISNUMBER(KX$4),IF(KX$4&lt;TODAY(),KX17,IF(KX$4=TODAY(),_xlfn.XLOOKUP(1,($F$4:$NZ$4&lt;=TODAY())*ISNUMBER($F$17:$NZ$17),$F$17:$NZ$17,"",0,-1),IF(ISNUMBER(KW22),MAX(0,KW22+N(KX20)-IF(OR(WEEKDAY(KX$4,2)&gt;5,COUNTIF(休日一覧!$A:$A,KX$4)&gt;0),0,N($E$17))),""))),"")</f>
        <v/>
      </c>
      <c r="KY22" s="59" t="str" cm="1">
        <f t="array" aca="1" ref="KY22" ca="1">IF(ISNUMBER(KY$4),IF(KY$4&lt;TODAY(),KY17,IF(KY$4=TODAY(),_xlfn.XLOOKUP(1,($F$4:$NZ$4&lt;=TODAY())*ISNUMBER($F$17:$NZ$17),$F$17:$NZ$17,"",0,-1),IF(ISNUMBER(KX22),MAX(0,KX22+N(KY20)-IF(OR(WEEKDAY(KY$4,2)&gt;5,COUNTIF(休日一覧!$A:$A,KY$4)&gt;0),0,N($E$17))),""))),"")</f>
        <v/>
      </c>
      <c r="KZ22" s="59" t="str" cm="1">
        <f t="array" aca="1" ref="KZ22" ca="1">IF(ISNUMBER(KZ$4),IF(KZ$4&lt;TODAY(),KZ17,IF(KZ$4=TODAY(),_xlfn.XLOOKUP(1,($F$4:$NZ$4&lt;=TODAY())*ISNUMBER($F$17:$NZ$17),$F$17:$NZ$17,"",0,-1),IF(ISNUMBER(KY22),MAX(0,KY22+N(KZ20)-IF(OR(WEEKDAY(KZ$4,2)&gt;5,COUNTIF(休日一覧!$A:$A,KZ$4)&gt;0),0,N($E$17))),""))),"")</f>
        <v/>
      </c>
      <c r="LA22" s="59" t="str" cm="1">
        <f t="array" aca="1" ref="LA22" ca="1">IF(ISNUMBER(LA$4),IF(LA$4&lt;TODAY(),LA17,IF(LA$4=TODAY(),_xlfn.XLOOKUP(1,($F$4:$NZ$4&lt;=TODAY())*ISNUMBER($F$17:$NZ$17),$F$17:$NZ$17,"",0,-1),IF(ISNUMBER(KZ22),MAX(0,KZ22+N(LA20)-IF(OR(WEEKDAY(LA$4,2)&gt;5,COUNTIF(休日一覧!$A:$A,LA$4)&gt;0),0,N($E$17))),""))),"")</f>
        <v/>
      </c>
      <c r="LB22" s="59" t="str" cm="1">
        <f t="array" aca="1" ref="LB22" ca="1">IF(ISNUMBER(LB$4),IF(LB$4&lt;TODAY(),LB17,IF(LB$4=TODAY(),_xlfn.XLOOKUP(1,($F$4:$NZ$4&lt;=TODAY())*ISNUMBER($F$17:$NZ$17),$F$17:$NZ$17,"",0,-1),IF(ISNUMBER(LA22),MAX(0,LA22+N(LB20)-IF(OR(WEEKDAY(LB$4,2)&gt;5,COUNTIF(休日一覧!$A:$A,LB$4)&gt;0),0,N($E$17))),""))),"")</f>
        <v/>
      </c>
      <c r="LC22" s="59" t="str" cm="1">
        <f t="array" aca="1" ref="LC22" ca="1">IF(ISNUMBER(LC$4),IF(LC$4&lt;TODAY(),LC17,IF(LC$4=TODAY(),_xlfn.XLOOKUP(1,($F$4:$NZ$4&lt;=TODAY())*ISNUMBER($F$17:$NZ$17),$F$17:$NZ$17,"",0,-1),IF(ISNUMBER(LB22),MAX(0,LB22+N(LC20)-IF(OR(WEEKDAY(LC$4,2)&gt;5,COUNTIF(休日一覧!$A:$A,LC$4)&gt;0),0,N($E$17))),""))),"")</f>
        <v/>
      </c>
      <c r="LD22" s="59" t="str" cm="1">
        <f t="array" aca="1" ref="LD22" ca="1">IF(ISNUMBER(LD$4),IF(LD$4&lt;TODAY(),LD17,IF(LD$4=TODAY(),_xlfn.XLOOKUP(1,($F$4:$NZ$4&lt;=TODAY())*ISNUMBER($F$17:$NZ$17),$F$17:$NZ$17,"",0,-1),IF(ISNUMBER(LC22),MAX(0,LC22+N(LD20)-IF(OR(WEEKDAY(LD$4,2)&gt;5,COUNTIF(休日一覧!$A:$A,LD$4)&gt;0),0,N($E$17))),""))),"")</f>
        <v/>
      </c>
      <c r="LE22" s="59" t="str" cm="1">
        <f t="array" aca="1" ref="LE22" ca="1">IF(ISNUMBER(LE$4),IF(LE$4&lt;TODAY(),LE17,IF(LE$4=TODAY(),_xlfn.XLOOKUP(1,($F$4:$NZ$4&lt;=TODAY())*ISNUMBER($F$17:$NZ$17),$F$17:$NZ$17,"",0,-1),IF(ISNUMBER(LD22),MAX(0,LD22+N(LE20)-IF(OR(WEEKDAY(LE$4,2)&gt;5,COUNTIF(休日一覧!$A:$A,LE$4)&gt;0),0,N($E$17))),""))),"")</f>
        <v/>
      </c>
      <c r="LF22" s="59" t="str" cm="1">
        <f t="array" aca="1" ref="LF22" ca="1">IF(ISNUMBER(LF$4),IF(LF$4&lt;TODAY(),LF17,IF(LF$4=TODAY(),_xlfn.XLOOKUP(1,($F$4:$NZ$4&lt;=TODAY())*ISNUMBER($F$17:$NZ$17),$F$17:$NZ$17,"",0,-1),IF(ISNUMBER(LE22),MAX(0,LE22+N(LF20)-IF(OR(WEEKDAY(LF$4,2)&gt;5,COUNTIF(休日一覧!$A:$A,LF$4)&gt;0),0,N($E$17))),""))),"")</f>
        <v/>
      </c>
      <c r="LG22" s="59" t="str" cm="1">
        <f t="array" aca="1" ref="LG22" ca="1">IF(ISNUMBER(LG$4),IF(LG$4&lt;TODAY(),LG17,IF(LG$4=TODAY(),_xlfn.XLOOKUP(1,($F$4:$NZ$4&lt;=TODAY())*ISNUMBER($F$17:$NZ$17),$F$17:$NZ$17,"",0,-1),IF(ISNUMBER(LF22),MAX(0,LF22+N(LG20)-IF(OR(WEEKDAY(LG$4,2)&gt;5,COUNTIF(休日一覧!$A:$A,LG$4)&gt;0),0,N($E$17))),""))),"")</f>
        <v/>
      </c>
      <c r="LH22" s="59" t="str" cm="1">
        <f t="array" aca="1" ref="LH22" ca="1">IF(ISNUMBER(LH$4),IF(LH$4&lt;TODAY(),LH17,IF(LH$4=TODAY(),_xlfn.XLOOKUP(1,($F$4:$NZ$4&lt;=TODAY())*ISNUMBER($F$17:$NZ$17),$F$17:$NZ$17,"",0,-1),IF(ISNUMBER(LG22),MAX(0,LG22+N(LH20)-IF(OR(WEEKDAY(LH$4,2)&gt;5,COUNTIF(休日一覧!$A:$A,LH$4)&gt;0),0,N($E$17))),""))),"")</f>
        <v/>
      </c>
      <c r="LI22" s="59" t="str" cm="1">
        <f t="array" aca="1" ref="LI22" ca="1">IF(ISNUMBER(LI$4),IF(LI$4&lt;TODAY(),LI17,IF(LI$4=TODAY(),_xlfn.XLOOKUP(1,($F$4:$NZ$4&lt;=TODAY())*ISNUMBER($F$17:$NZ$17),$F$17:$NZ$17,"",0,-1),IF(ISNUMBER(LH22),MAX(0,LH22+N(LI20)-IF(OR(WEEKDAY(LI$4,2)&gt;5,COUNTIF(休日一覧!$A:$A,LI$4)&gt;0),0,N($E$17))),""))),"")</f>
        <v/>
      </c>
      <c r="LJ22" s="59" t="str" cm="1">
        <f t="array" aca="1" ref="LJ22" ca="1">IF(ISNUMBER(LJ$4),IF(LJ$4&lt;TODAY(),LJ17,IF(LJ$4=TODAY(),_xlfn.XLOOKUP(1,($F$4:$NZ$4&lt;=TODAY())*ISNUMBER($F$17:$NZ$17),$F$17:$NZ$17,"",0,-1),IF(ISNUMBER(LI22),MAX(0,LI22+N(LJ20)-IF(OR(WEEKDAY(LJ$4,2)&gt;5,COUNTIF(休日一覧!$A:$A,LJ$4)&gt;0),0,N($E$17))),""))),"")</f>
        <v/>
      </c>
      <c r="LK22" s="59" t="str" cm="1">
        <f t="array" aca="1" ref="LK22" ca="1">IF(ISNUMBER(LK$4),IF(LK$4&lt;TODAY(),LK17,IF(LK$4=TODAY(),_xlfn.XLOOKUP(1,($F$4:$NZ$4&lt;=TODAY())*ISNUMBER($F$17:$NZ$17),$F$17:$NZ$17,"",0,-1),IF(ISNUMBER(LJ22),MAX(0,LJ22+N(LK20)-IF(OR(WEEKDAY(LK$4,2)&gt;5,COUNTIF(休日一覧!$A:$A,LK$4)&gt;0),0,N($E$17))),""))),"")</f>
        <v/>
      </c>
      <c r="LL22" s="59" t="str" cm="1">
        <f t="array" aca="1" ref="LL22" ca="1">IF(ISNUMBER(LL$4),IF(LL$4&lt;TODAY(),LL17,IF(LL$4=TODAY(),_xlfn.XLOOKUP(1,($F$4:$NZ$4&lt;=TODAY())*ISNUMBER($F$17:$NZ$17),$F$17:$NZ$17,"",0,-1),IF(ISNUMBER(LK22),MAX(0,LK22+N(LL20)-IF(OR(WEEKDAY(LL$4,2)&gt;5,COUNTIF(休日一覧!$A:$A,LL$4)&gt;0),0,N($E$17))),""))),"")</f>
        <v/>
      </c>
      <c r="LM22" s="59" t="str" cm="1">
        <f t="array" aca="1" ref="LM22" ca="1">IF(ISNUMBER(LM$4),IF(LM$4&lt;TODAY(),LM17,IF(LM$4=TODAY(),_xlfn.XLOOKUP(1,($F$4:$NZ$4&lt;=TODAY())*ISNUMBER($F$17:$NZ$17),$F$17:$NZ$17,"",0,-1),IF(ISNUMBER(LL22),MAX(0,LL22+N(LM20)-IF(OR(WEEKDAY(LM$4,2)&gt;5,COUNTIF(休日一覧!$A:$A,LM$4)&gt;0),0,N($E$17))),""))),"")</f>
        <v/>
      </c>
      <c r="LN22" s="59" t="str" cm="1">
        <f t="array" aca="1" ref="LN22" ca="1">IF(ISNUMBER(LN$4),IF(LN$4&lt;TODAY(),LN17,IF(LN$4=TODAY(),_xlfn.XLOOKUP(1,($F$4:$NZ$4&lt;=TODAY())*ISNUMBER($F$17:$NZ$17),$F$17:$NZ$17,"",0,-1),IF(ISNUMBER(LM22),MAX(0,LM22+N(LN20)-IF(OR(WEEKDAY(LN$4,2)&gt;5,COUNTIF(休日一覧!$A:$A,LN$4)&gt;0),0,N($E$17))),""))),"")</f>
        <v/>
      </c>
      <c r="LO22" s="59" t="str" cm="1">
        <f t="array" aca="1" ref="LO22" ca="1">IF(ISNUMBER(LO$4),IF(LO$4&lt;TODAY(),LO17,IF(LO$4=TODAY(),_xlfn.XLOOKUP(1,($F$4:$NZ$4&lt;=TODAY())*ISNUMBER($F$17:$NZ$17),$F$17:$NZ$17,"",0,-1),IF(ISNUMBER(LN22),MAX(0,LN22+N(LO20)-IF(OR(WEEKDAY(LO$4,2)&gt;5,COUNTIF(休日一覧!$A:$A,LO$4)&gt;0),0,N($E$17))),""))),"")</f>
        <v/>
      </c>
      <c r="LP22" s="59" t="str" cm="1">
        <f t="array" aca="1" ref="LP22" ca="1">IF(ISNUMBER(LP$4),IF(LP$4&lt;TODAY(),LP17,IF(LP$4=TODAY(),_xlfn.XLOOKUP(1,($F$4:$NZ$4&lt;=TODAY())*ISNUMBER($F$17:$NZ$17),$F$17:$NZ$17,"",0,-1),IF(ISNUMBER(LO22),MAX(0,LO22+N(LP20)-IF(OR(WEEKDAY(LP$4,2)&gt;5,COUNTIF(休日一覧!$A:$A,LP$4)&gt;0),0,N($E$17))),""))),"")</f>
        <v/>
      </c>
      <c r="LQ22" s="59" t="str" cm="1">
        <f t="array" aca="1" ref="LQ22" ca="1">IF(ISNUMBER(LQ$4),IF(LQ$4&lt;TODAY(),LQ17,IF(LQ$4=TODAY(),_xlfn.XLOOKUP(1,($F$4:$NZ$4&lt;=TODAY())*ISNUMBER($F$17:$NZ$17),$F$17:$NZ$17,"",0,-1),IF(ISNUMBER(LP22),MAX(0,LP22+N(LQ20)-IF(OR(WEEKDAY(LQ$4,2)&gt;5,COUNTIF(休日一覧!$A:$A,LQ$4)&gt;0),0,N($E$17))),""))),"")</f>
        <v/>
      </c>
      <c r="LR22" s="59" t="str" cm="1">
        <f t="array" aca="1" ref="LR22" ca="1">IF(ISNUMBER(LR$4),IF(LR$4&lt;TODAY(),LR17,IF(LR$4=TODAY(),_xlfn.XLOOKUP(1,($F$4:$NZ$4&lt;=TODAY())*ISNUMBER($F$17:$NZ$17),$F$17:$NZ$17,"",0,-1),IF(ISNUMBER(LQ22),MAX(0,LQ22+N(LR20)-IF(OR(WEEKDAY(LR$4,2)&gt;5,COUNTIF(休日一覧!$A:$A,LR$4)&gt;0),0,N($E$17))),""))),"")</f>
        <v/>
      </c>
      <c r="LS22" s="59" t="str" cm="1">
        <f t="array" aca="1" ref="LS22" ca="1">IF(ISNUMBER(LS$4),IF(LS$4&lt;TODAY(),LS17,IF(LS$4=TODAY(),_xlfn.XLOOKUP(1,($F$4:$NZ$4&lt;=TODAY())*ISNUMBER($F$17:$NZ$17),$F$17:$NZ$17,"",0,-1),IF(ISNUMBER(LR22),MAX(0,LR22+N(LS20)-IF(OR(WEEKDAY(LS$4,2)&gt;5,COUNTIF(休日一覧!$A:$A,LS$4)&gt;0),0,N($E$17))),""))),"")</f>
        <v/>
      </c>
      <c r="LT22" s="59" t="str" cm="1">
        <f t="array" aca="1" ref="LT22" ca="1">IF(ISNUMBER(LT$4),IF(LT$4&lt;TODAY(),LT17,IF(LT$4=TODAY(),_xlfn.XLOOKUP(1,($F$4:$NZ$4&lt;=TODAY())*ISNUMBER($F$17:$NZ$17),$F$17:$NZ$17,"",0,-1),IF(ISNUMBER(LS22),MAX(0,LS22+N(LT20)-IF(OR(WEEKDAY(LT$4,2)&gt;5,COUNTIF(休日一覧!$A:$A,LT$4)&gt;0),0,N($E$17))),""))),"")</f>
        <v/>
      </c>
      <c r="LU22" s="59" t="str" cm="1">
        <f t="array" aca="1" ref="LU22" ca="1">IF(ISNUMBER(LU$4),IF(LU$4&lt;TODAY(),LU17,IF(LU$4=TODAY(),_xlfn.XLOOKUP(1,($F$4:$NZ$4&lt;=TODAY())*ISNUMBER($F$17:$NZ$17),$F$17:$NZ$17,"",0,-1),IF(ISNUMBER(LT22),MAX(0,LT22+N(LU20)-IF(OR(WEEKDAY(LU$4,2)&gt;5,COUNTIF(休日一覧!$A:$A,LU$4)&gt;0),0,N($E$17))),""))),"")</f>
        <v/>
      </c>
      <c r="LV22" s="59" t="str" cm="1">
        <f t="array" aca="1" ref="LV22" ca="1">IF(ISNUMBER(LV$4),IF(LV$4&lt;TODAY(),LV17,IF(LV$4=TODAY(),_xlfn.XLOOKUP(1,($F$4:$NZ$4&lt;=TODAY())*ISNUMBER($F$17:$NZ$17),$F$17:$NZ$17,"",0,-1),IF(ISNUMBER(LU22),MAX(0,LU22+N(LV20)-IF(OR(WEEKDAY(LV$4,2)&gt;5,COUNTIF(休日一覧!$A:$A,LV$4)&gt;0),0,N($E$17))),""))),"")</f>
        <v/>
      </c>
      <c r="LW22" s="59" t="str" cm="1">
        <f t="array" aca="1" ref="LW22" ca="1">IF(ISNUMBER(LW$4),IF(LW$4&lt;TODAY(),LW17,IF(LW$4=TODAY(),_xlfn.XLOOKUP(1,($F$4:$NZ$4&lt;=TODAY())*ISNUMBER($F$17:$NZ$17),$F$17:$NZ$17,"",0,-1),IF(ISNUMBER(LV22),MAX(0,LV22+N(LW20)-IF(OR(WEEKDAY(LW$4,2)&gt;5,COUNTIF(休日一覧!$A:$A,LW$4)&gt;0),0,N($E$17))),""))),"")</f>
        <v/>
      </c>
      <c r="LX22" s="59" t="str" cm="1">
        <f t="array" aca="1" ref="LX22" ca="1">IF(ISNUMBER(LX$4),IF(LX$4&lt;TODAY(),LX17,IF(LX$4=TODAY(),_xlfn.XLOOKUP(1,($F$4:$NZ$4&lt;=TODAY())*ISNUMBER($F$17:$NZ$17),$F$17:$NZ$17,"",0,-1),IF(ISNUMBER(LW22),MAX(0,LW22+N(LX20)-IF(OR(WEEKDAY(LX$4,2)&gt;5,COUNTIF(休日一覧!$A:$A,LX$4)&gt;0),0,N($E$17))),""))),"")</f>
        <v/>
      </c>
      <c r="LY22" s="59" t="str" cm="1">
        <f t="array" aca="1" ref="LY22" ca="1">IF(ISNUMBER(LY$4),IF(LY$4&lt;TODAY(),LY17,IF(LY$4=TODAY(),_xlfn.XLOOKUP(1,($F$4:$NZ$4&lt;=TODAY())*ISNUMBER($F$17:$NZ$17),$F$17:$NZ$17,"",0,-1),IF(ISNUMBER(LX22),MAX(0,LX22+N(LY20)-IF(OR(WEEKDAY(LY$4,2)&gt;5,COUNTIF(休日一覧!$A:$A,LY$4)&gt;0),0,N($E$17))),""))),"")</f>
        <v/>
      </c>
      <c r="LZ22" s="59" t="str" cm="1">
        <f t="array" aca="1" ref="LZ22" ca="1">IF(ISNUMBER(LZ$4),IF(LZ$4&lt;TODAY(),LZ17,IF(LZ$4=TODAY(),_xlfn.XLOOKUP(1,($F$4:$NZ$4&lt;=TODAY())*ISNUMBER($F$17:$NZ$17),$F$17:$NZ$17,"",0,-1),IF(ISNUMBER(LY22),MAX(0,LY22+N(LZ20)-IF(OR(WEEKDAY(LZ$4,2)&gt;5,COUNTIF(休日一覧!$A:$A,LZ$4)&gt;0),0,N($E$17))),""))),"")</f>
        <v/>
      </c>
      <c r="MA22" s="59" t="str" cm="1">
        <f t="array" aca="1" ref="MA22" ca="1">IF(ISNUMBER(MA$4),IF(MA$4&lt;TODAY(),MA17,IF(MA$4=TODAY(),_xlfn.XLOOKUP(1,($F$4:$NZ$4&lt;=TODAY())*ISNUMBER($F$17:$NZ$17),$F$17:$NZ$17,"",0,-1),IF(ISNUMBER(LZ22),MAX(0,LZ22+N(MA20)-IF(OR(WEEKDAY(MA$4,2)&gt;5,COUNTIF(休日一覧!$A:$A,MA$4)&gt;0),0,N($E$17))),""))),"")</f>
        <v/>
      </c>
      <c r="MB22" s="59" t="str" cm="1">
        <f t="array" aca="1" ref="MB22" ca="1">IF(ISNUMBER(MB$4),IF(MB$4&lt;TODAY(),MB17,IF(MB$4=TODAY(),_xlfn.XLOOKUP(1,($F$4:$NZ$4&lt;=TODAY())*ISNUMBER($F$17:$NZ$17),$F$17:$NZ$17,"",0,-1),IF(ISNUMBER(MA22),MAX(0,MA22+N(MB20)-IF(OR(WEEKDAY(MB$4,2)&gt;5,COUNTIF(休日一覧!$A:$A,MB$4)&gt;0),0,N($E$17))),""))),"")</f>
        <v/>
      </c>
      <c r="MC22" s="59" t="str" cm="1">
        <f t="array" aca="1" ref="MC22" ca="1">IF(ISNUMBER(MC$4),IF(MC$4&lt;TODAY(),MC17,IF(MC$4=TODAY(),_xlfn.XLOOKUP(1,($F$4:$NZ$4&lt;=TODAY())*ISNUMBER($F$17:$NZ$17),$F$17:$NZ$17,"",0,-1),IF(ISNUMBER(MB22),MAX(0,MB22+N(MC20)-IF(OR(WEEKDAY(MC$4,2)&gt;5,COUNTIF(休日一覧!$A:$A,MC$4)&gt;0),0,N($E$17))),""))),"")</f>
        <v/>
      </c>
      <c r="MD22" s="59" t="str" cm="1">
        <f t="array" aca="1" ref="MD22" ca="1">IF(ISNUMBER(MD$4),IF(MD$4&lt;TODAY(),MD17,IF(MD$4=TODAY(),_xlfn.XLOOKUP(1,($F$4:$NZ$4&lt;=TODAY())*ISNUMBER($F$17:$NZ$17),$F$17:$NZ$17,"",0,-1),IF(ISNUMBER(MC22),MAX(0,MC22+N(MD20)-IF(OR(WEEKDAY(MD$4,2)&gt;5,COUNTIF(休日一覧!$A:$A,MD$4)&gt;0),0,N($E$17))),""))),"")</f>
        <v/>
      </c>
      <c r="ME22" s="59" t="str" cm="1">
        <f t="array" aca="1" ref="ME22" ca="1">IF(ISNUMBER(ME$4),IF(ME$4&lt;TODAY(),ME17,IF(ME$4=TODAY(),_xlfn.XLOOKUP(1,($F$4:$NZ$4&lt;=TODAY())*ISNUMBER($F$17:$NZ$17),$F$17:$NZ$17,"",0,-1),IF(ISNUMBER(MD22),MAX(0,MD22+N(ME20)-IF(OR(WEEKDAY(ME$4,2)&gt;5,COUNTIF(休日一覧!$A:$A,ME$4)&gt;0),0,N($E$17))),""))),"")</f>
        <v/>
      </c>
      <c r="MF22" s="59" t="str" cm="1">
        <f t="array" aca="1" ref="MF22" ca="1">IF(ISNUMBER(MF$4),IF(MF$4&lt;TODAY(),MF17,IF(MF$4=TODAY(),_xlfn.XLOOKUP(1,($F$4:$NZ$4&lt;=TODAY())*ISNUMBER($F$17:$NZ$17),$F$17:$NZ$17,"",0,-1),IF(ISNUMBER(ME22),MAX(0,ME22+N(MF20)-IF(OR(WEEKDAY(MF$4,2)&gt;5,COUNTIF(休日一覧!$A:$A,MF$4)&gt;0),0,N($E$17))),""))),"")</f>
        <v/>
      </c>
      <c r="MG22" s="59" t="str" cm="1">
        <f t="array" aca="1" ref="MG22" ca="1">IF(ISNUMBER(MG$4),IF(MG$4&lt;TODAY(),MG17,IF(MG$4=TODAY(),_xlfn.XLOOKUP(1,($F$4:$NZ$4&lt;=TODAY())*ISNUMBER($F$17:$NZ$17),$F$17:$NZ$17,"",0,-1),IF(ISNUMBER(MF22),MAX(0,MF22+N(MG20)-IF(OR(WEEKDAY(MG$4,2)&gt;5,COUNTIF(休日一覧!$A:$A,MG$4)&gt;0),0,N($E$17))),""))),"")</f>
        <v/>
      </c>
      <c r="MH22" s="59" t="str" cm="1">
        <f t="array" aca="1" ref="MH22" ca="1">IF(ISNUMBER(MH$4),IF(MH$4&lt;TODAY(),MH17,IF(MH$4=TODAY(),_xlfn.XLOOKUP(1,($F$4:$NZ$4&lt;=TODAY())*ISNUMBER($F$17:$NZ$17),$F$17:$NZ$17,"",0,-1),IF(ISNUMBER(MG22),MAX(0,MG22+N(MH20)-IF(OR(WEEKDAY(MH$4,2)&gt;5,COUNTIF(休日一覧!$A:$A,MH$4)&gt;0),0,N($E$17))),""))),"")</f>
        <v/>
      </c>
      <c r="MI22" s="59" t="str" cm="1">
        <f t="array" aca="1" ref="MI22" ca="1">IF(ISNUMBER(MI$4),IF(MI$4&lt;TODAY(),MI17,IF(MI$4=TODAY(),_xlfn.XLOOKUP(1,($F$4:$NZ$4&lt;=TODAY())*ISNUMBER($F$17:$NZ$17),$F$17:$NZ$17,"",0,-1),IF(ISNUMBER(MH22),MAX(0,MH22+N(MI20)-IF(OR(WEEKDAY(MI$4,2)&gt;5,COUNTIF(休日一覧!$A:$A,MI$4)&gt;0),0,N($E$17))),""))),"")</f>
        <v/>
      </c>
      <c r="MJ22" s="59" t="str" cm="1">
        <f t="array" aca="1" ref="MJ22" ca="1">IF(ISNUMBER(MJ$4),IF(MJ$4&lt;TODAY(),MJ17,IF(MJ$4=TODAY(),_xlfn.XLOOKUP(1,($F$4:$NZ$4&lt;=TODAY())*ISNUMBER($F$17:$NZ$17),$F$17:$NZ$17,"",0,-1),IF(ISNUMBER(MI22),MAX(0,MI22+N(MJ20)-IF(OR(WEEKDAY(MJ$4,2)&gt;5,COUNTIF(休日一覧!$A:$A,MJ$4)&gt;0),0,N($E$17))),""))),"")</f>
        <v/>
      </c>
      <c r="MK22" s="59" t="str" cm="1">
        <f t="array" aca="1" ref="MK22" ca="1">IF(ISNUMBER(MK$4),IF(MK$4&lt;TODAY(),MK17,IF(MK$4=TODAY(),_xlfn.XLOOKUP(1,($F$4:$NZ$4&lt;=TODAY())*ISNUMBER($F$17:$NZ$17),$F$17:$NZ$17,"",0,-1),IF(ISNUMBER(MJ22),MAX(0,MJ22+N(MK20)-IF(OR(WEEKDAY(MK$4,2)&gt;5,COUNTIF(休日一覧!$A:$A,MK$4)&gt;0),0,N($E$17))),""))),"")</f>
        <v/>
      </c>
      <c r="ML22" s="59" t="str" cm="1">
        <f t="array" aca="1" ref="ML22" ca="1">IF(ISNUMBER(ML$4),IF(ML$4&lt;TODAY(),ML17,IF(ML$4=TODAY(),_xlfn.XLOOKUP(1,($F$4:$NZ$4&lt;=TODAY())*ISNUMBER($F$17:$NZ$17),$F$17:$NZ$17,"",0,-1),IF(ISNUMBER(MK22),MAX(0,MK22+N(ML20)-IF(OR(WEEKDAY(ML$4,2)&gt;5,COUNTIF(休日一覧!$A:$A,ML$4)&gt;0),0,N($E$17))),""))),"")</f>
        <v/>
      </c>
      <c r="MM22" s="59" t="str" cm="1">
        <f t="array" aca="1" ref="MM22" ca="1">IF(ISNUMBER(MM$4),IF(MM$4&lt;TODAY(),MM17,IF(MM$4=TODAY(),_xlfn.XLOOKUP(1,($F$4:$NZ$4&lt;=TODAY())*ISNUMBER($F$17:$NZ$17),$F$17:$NZ$17,"",0,-1),IF(ISNUMBER(ML22),MAX(0,ML22+N(MM20)-IF(OR(WEEKDAY(MM$4,2)&gt;5,COUNTIF(休日一覧!$A:$A,MM$4)&gt;0),0,N($E$17))),""))),"")</f>
        <v/>
      </c>
      <c r="MN22" s="59" t="str" cm="1">
        <f t="array" aca="1" ref="MN22" ca="1">IF(ISNUMBER(MN$4),IF(MN$4&lt;TODAY(),MN17,IF(MN$4=TODAY(),_xlfn.XLOOKUP(1,($F$4:$NZ$4&lt;=TODAY())*ISNUMBER($F$17:$NZ$17),$F$17:$NZ$17,"",0,-1),IF(ISNUMBER(MM22),MAX(0,MM22+N(MN20)-IF(OR(WEEKDAY(MN$4,2)&gt;5,COUNTIF(休日一覧!$A:$A,MN$4)&gt;0),0,N($E$17))),""))),"")</f>
        <v/>
      </c>
      <c r="MO22" s="59" t="str" cm="1">
        <f t="array" aca="1" ref="MO22" ca="1">IF(ISNUMBER(MO$4),IF(MO$4&lt;TODAY(),MO17,IF(MO$4=TODAY(),_xlfn.XLOOKUP(1,($F$4:$NZ$4&lt;=TODAY())*ISNUMBER($F$17:$NZ$17),$F$17:$NZ$17,"",0,-1),IF(ISNUMBER(MN22),MAX(0,MN22+N(MO20)-IF(OR(WEEKDAY(MO$4,2)&gt;5,COUNTIF(休日一覧!$A:$A,MO$4)&gt;0),0,N($E$17))),""))),"")</f>
        <v/>
      </c>
      <c r="MP22" s="59" t="str" cm="1">
        <f t="array" aca="1" ref="MP22" ca="1">IF(ISNUMBER(MP$4),IF(MP$4&lt;TODAY(),MP17,IF(MP$4=TODAY(),_xlfn.XLOOKUP(1,($F$4:$NZ$4&lt;=TODAY())*ISNUMBER($F$17:$NZ$17),$F$17:$NZ$17,"",0,-1),IF(ISNUMBER(MO22),MAX(0,MO22+N(MP20)-IF(OR(WEEKDAY(MP$4,2)&gt;5,COUNTIF(休日一覧!$A:$A,MP$4)&gt;0),0,N($E$17))),""))),"")</f>
        <v/>
      </c>
      <c r="MQ22" s="59" t="str" cm="1">
        <f t="array" aca="1" ref="MQ22" ca="1">IF(ISNUMBER(MQ$4),IF(MQ$4&lt;TODAY(),MQ17,IF(MQ$4=TODAY(),_xlfn.XLOOKUP(1,($F$4:$NZ$4&lt;=TODAY())*ISNUMBER($F$17:$NZ$17),$F$17:$NZ$17,"",0,-1),IF(ISNUMBER(MP22),MAX(0,MP22+N(MQ20)-IF(OR(WEEKDAY(MQ$4,2)&gt;5,COUNTIF(休日一覧!$A:$A,MQ$4)&gt;0),0,N($E$17))),""))),"")</f>
        <v/>
      </c>
      <c r="MR22" s="59" t="str" cm="1">
        <f t="array" aca="1" ref="MR22" ca="1">IF(ISNUMBER(MR$4),IF(MR$4&lt;TODAY(),MR17,IF(MR$4=TODAY(),_xlfn.XLOOKUP(1,($F$4:$NZ$4&lt;=TODAY())*ISNUMBER($F$17:$NZ$17),$F$17:$NZ$17,"",0,-1),IF(ISNUMBER(MQ22),MAX(0,MQ22+N(MR20)-IF(OR(WEEKDAY(MR$4,2)&gt;5,COUNTIF(休日一覧!$A:$A,MR$4)&gt;0),0,N($E$17))),""))),"")</f>
        <v/>
      </c>
      <c r="MS22" s="59" t="str" cm="1">
        <f t="array" aca="1" ref="MS22" ca="1">IF(ISNUMBER(MS$4),IF(MS$4&lt;TODAY(),MS17,IF(MS$4=TODAY(),_xlfn.XLOOKUP(1,($F$4:$NZ$4&lt;=TODAY())*ISNUMBER($F$17:$NZ$17),$F$17:$NZ$17,"",0,-1),IF(ISNUMBER(MR22),MAX(0,MR22+N(MS20)-IF(OR(WEEKDAY(MS$4,2)&gt;5,COUNTIF(休日一覧!$A:$A,MS$4)&gt;0),0,N($E$17))),""))),"")</f>
        <v/>
      </c>
      <c r="MT22" s="59" t="str" cm="1">
        <f t="array" aca="1" ref="MT22" ca="1">IF(ISNUMBER(MT$4),IF(MT$4&lt;TODAY(),MT17,IF(MT$4=TODAY(),_xlfn.XLOOKUP(1,($F$4:$NZ$4&lt;=TODAY())*ISNUMBER($F$17:$NZ$17),$F$17:$NZ$17,"",0,-1),IF(ISNUMBER(MS22),MAX(0,MS22+N(MT20)-IF(OR(WEEKDAY(MT$4,2)&gt;5,COUNTIF(休日一覧!$A:$A,MT$4)&gt;0),0,N($E$17))),""))),"")</f>
        <v/>
      </c>
      <c r="MU22" s="59" t="str" cm="1">
        <f t="array" aca="1" ref="MU22" ca="1">IF(ISNUMBER(MU$4),IF(MU$4&lt;TODAY(),MU17,IF(MU$4=TODAY(),_xlfn.XLOOKUP(1,($F$4:$NZ$4&lt;=TODAY())*ISNUMBER($F$17:$NZ$17),$F$17:$NZ$17,"",0,-1),IF(ISNUMBER(MT22),MAX(0,MT22+N(MU20)-IF(OR(WEEKDAY(MU$4,2)&gt;5,COUNTIF(休日一覧!$A:$A,MU$4)&gt;0),0,N($E$17))),""))),"")</f>
        <v/>
      </c>
      <c r="MV22" s="59" t="str" cm="1">
        <f t="array" aca="1" ref="MV22" ca="1">IF(ISNUMBER(MV$4),IF(MV$4&lt;TODAY(),MV17,IF(MV$4=TODAY(),_xlfn.XLOOKUP(1,($F$4:$NZ$4&lt;=TODAY())*ISNUMBER($F$17:$NZ$17),$F$17:$NZ$17,"",0,-1),IF(ISNUMBER(MU22),MAX(0,MU22+N(MV20)-IF(OR(WEEKDAY(MV$4,2)&gt;5,COUNTIF(休日一覧!$A:$A,MV$4)&gt;0),0,N($E$17))),""))),"")</f>
        <v/>
      </c>
      <c r="MW22" s="59" t="str" cm="1">
        <f t="array" aca="1" ref="MW22" ca="1">IF(ISNUMBER(MW$4),IF(MW$4&lt;TODAY(),MW17,IF(MW$4=TODAY(),_xlfn.XLOOKUP(1,($F$4:$NZ$4&lt;=TODAY())*ISNUMBER($F$17:$NZ$17),$F$17:$NZ$17,"",0,-1),IF(ISNUMBER(MV22),MAX(0,MV22+N(MW20)-IF(OR(WEEKDAY(MW$4,2)&gt;5,COUNTIF(休日一覧!$A:$A,MW$4)&gt;0),0,N($E$17))),""))),"")</f>
        <v/>
      </c>
      <c r="MX22" s="59" t="str" cm="1">
        <f t="array" aca="1" ref="MX22" ca="1">IF(ISNUMBER(MX$4),IF(MX$4&lt;TODAY(),MX17,IF(MX$4=TODAY(),_xlfn.XLOOKUP(1,($F$4:$NZ$4&lt;=TODAY())*ISNUMBER($F$17:$NZ$17),$F$17:$NZ$17,"",0,-1),IF(ISNUMBER(MW22),MAX(0,MW22+N(MX20)-IF(OR(WEEKDAY(MX$4,2)&gt;5,COUNTIF(休日一覧!$A:$A,MX$4)&gt;0),0,N($E$17))),""))),"")</f>
        <v/>
      </c>
      <c r="MY22" s="59" t="str" cm="1">
        <f t="array" aca="1" ref="MY22" ca="1">IF(ISNUMBER(MY$4),IF(MY$4&lt;TODAY(),MY17,IF(MY$4=TODAY(),_xlfn.XLOOKUP(1,($F$4:$NZ$4&lt;=TODAY())*ISNUMBER($F$17:$NZ$17),$F$17:$NZ$17,"",0,-1),IF(ISNUMBER(MX22),MAX(0,MX22+N(MY20)-IF(OR(WEEKDAY(MY$4,2)&gt;5,COUNTIF(休日一覧!$A:$A,MY$4)&gt;0),0,N($E$17))),""))),"")</f>
        <v/>
      </c>
      <c r="MZ22" s="59" t="str" cm="1">
        <f t="array" aca="1" ref="MZ22" ca="1">IF(ISNUMBER(MZ$4),IF(MZ$4&lt;TODAY(),MZ17,IF(MZ$4=TODAY(),_xlfn.XLOOKUP(1,($F$4:$NZ$4&lt;=TODAY())*ISNUMBER($F$17:$NZ$17),$F$17:$NZ$17,"",0,-1),IF(ISNUMBER(MY22),MAX(0,MY22+N(MZ20)-IF(OR(WEEKDAY(MZ$4,2)&gt;5,COUNTIF(休日一覧!$A:$A,MZ$4)&gt;0),0,N($E$17))),""))),"")</f>
        <v/>
      </c>
      <c r="NA22" s="59" t="str" cm="1">
        <f t="array" aca="1" ref="NA22" ca="1">IF(ISNUMBER(NA$4),IF(NA$4&lt;TODAY(),NA17,IF(NA$4=TODAY(),_xlfn.XLOOKUP(1,($F$4:$NZ$4&lt;=TODAY())*ISNUMBER($F$17:$NZ$17),$F$17:$NZ$17,"",0,-1),IF(ISNUMBER(MZ22),MAX(0,MZ22+N(NA20)-IF(OR(WEEKDAY(NA$4,2)&gt;5,COUNTIF(休日一覧!$A:$A,NA$4)&gt;0),0,N($E$17))),""))),"")</f>
        <v/>
      </c>
      <c r="NB22" s="59" t="str" cm="1">
        <f t="array" aca="1" ref="NB22" ca="1">IF(ISNUMBER(NB$4),IF(NB$4&lt;TODAY(),NB17,IF(NB$4=TODAY(),_xlfn.XLOOKUP(1,($F$4:$NZ$4&lt;=TODAY())*ISNUMBER($F$17:$NZ$17),$F$17:$NZ$17,"",0,-1),IF(ISNUMBER(NA22),MAX(0,NA22+N(NB20)-IF(OR(WEEKDAY(NB$4,2)&gt;5,COUNTIF(休日一覧!$A:$A,NB$4)&gt;0),0,N($E$17))),""))),"")</f>
        <v/>
      </c>
      <c r="NC22" s="59" t="str" cm="1">
        <f t="array" aca="1" ref="NC22" ca="1">IF(ISNUMBER(NC$4),IF(NC$4&lt;TODAY(),NC17,IF(NC$4=TODAY(),_xlfn.XLOOKUP(1,($F$4:$NZ$4&lt;=TODAY())*ISNUMBER($F$17:$NZ$17),$F$17:$NZ$17,"",0,-1),IF(ISNUMBER(NB22),MAX(0,NB22+N(NC20)-IF(OR(WEEKDAY(NC$4,2)&gt;5,COUNTIF(休日一覧!$A:$A,NC$4)&gt;0),0,N($E$17))),""))),"")</f>
        <v/>
      </c>
      <c r="ND22" s="59" t="str" cm="1">
        <f t="array" aca="1" ref="ND22" ca="1">IF(ISNUMBER(ND$4),IF(ND$4&lt;TODAY(),ND17,IF(ND$4=TODAY(),_xlfn.XLOOKUP(1,($F$4:$NZ$4&lt;=TODAY())*ISNUMBER($F$17:$NZ$17),$F$17:$NZ$17,"",0,-1),IF(ISNUMBER(NC22),MAX(0,NC22+N(ND20)-IF(OR(WEEKDAY(ND$4,2)&gt;5,COUNTIF(休日一覧!$A:$A,ND$4)&gt;0),0,N($E$17))),""))),"")</f>
        <v/>
      </c>
      <c r="NE22" s="59" t="str" cm="1">
        <f t="array" aca="1" ref="NE22" ca="1">IF(ISNUMBER(NE$4),IF(NE$4&lt;TODAY(),NE17,IF(NE$4=TODAY(),_xlfn.XLOOKUP(1,($F$4:$NZ$4&lt;=TODAY())*ISNUMBER($F$17:$NZ$17),$F$17:$NZ$17,"",0,-1),IF(ISNUMBER(ND22),MAX(0,ND22+N(NE20)-IF(OR(WEEKDAY(NE$4,2)&gt;5,COUNTIF(休日一覧!$A:$A,NE$4)&gt;0),0,N($E$17))),""))),"")</f>
        <v/>
      </c>
      <c r="NF22" s="59" t="str" cm="1">
        <f t="array" aca="1" ref="NF22" ca="1">IF(ISNUMBER(NF$4),IF(NF$4&lt;TODAY(),NF17,IF(NF$4=TODAY(),_xlfn.XLOOKUP(1,($F$4:$NZ$4&lt;=TODAY())*ISNUMBER($F$17:$NZ$17),$F$17:$NZ$17,"",0,-1),IF(ISNUMBER(NE22),MAX(0,NE22+N(NF20)-IF(OR(WEEKDAY(NF$4,2)&gt;5,COUNTIF(休日一覧!$A:$A,NF$4)&gt;0),0,N($E$17))),""))),"")</f>
        <v/>
      </c>
      <c r="NG22" s="59" t="str" cm="1">
        <f t="array" aca="1" ref="NG22" ca="1">IF(ISNUMBER(NG$4),IF(NG$4&lt;TODAY(),NG17,IF(NG$4=TODAY(),_xlfn.XLOOKUP(1,($F$4:$NZ$4&lt;=TODAY())*ISNUMBER($F$17:$NZ$17),$F$17:$NZ$17,"",0,-1),IF(ISNUMBER(NF22),MAX(0,NF22+N(NG20)-IF(OR(WEEKDAY(NG$4,2)&gt;5,COUNTIF(休日一覧!$A:$A,NG$4)&gt;0),0,N($E$17))),""))),"")</f>
        <v/>
      </c>
      <c r="NH22" s="59" t="str" cm="1">
        <f t="array" aca="1" ref="NH22" ca="1">IF(ISNUMBER(NH$4),IF(NH$4&lt;TODAY(),NH17,IF(NH$4=TODAY(),_xlfn.XLOOKUP(1,($F$4:$NZ$4&lt;=TODAY())*ISNUMBER($F$17:$NZ$17),$F$17:$NZ$17,"",0,-1),IF(ISNUMBER(NG22),MAX(0,NG22+N(NH20)-IF(OR(WEEKDAY(NH$4,2)&gt;5,COUNTIF(休日一覧!$A:$A,NH$4)&gt;0),0,N($E$17))),""))),"")</f>
        <v/>
      </c>
      <c r="NI22" s="59" t="str" cm="1">
        <f t="array" aca="1" ref="NI22" ca="1">IF(ISNUMBER(NI$4),IF(NI$4&lt;TODAY(),NI17,IF(NI$4=TODAY(),_xlfn.XLOOKUP(1,($F$4:$NZ$4&lt;=TODAY())*ISNUMBER($F$17:$NZ$17),$F$17:$NZ$17,"",0,-1),IF(ISNUMBER(NH22),MAX(0,NH22+N(NI20)-IF(OR(WEEKDAY(NI$4,2)&gt;5,COUNTIF(休日一覧!$A:$A,NI$4)&gt;0),0,N($E$17))),""))),"")</f>
        <v/>
      </c>
      <c r="NJ22" s="59" t="str" cm="1">
        <f t="array" aca="1" ref="NJ22" ca="1">IF(ISNUMBER(NJ$4),IF(NJ$4&lt;TODAY(),NJ17,IF(NJ$4=TODAY(),_xlfn.XLOOKUP(1,($F$4:$NZ$4&lt;=TODAY())*ISNUMBER($F$17:$NZ$17),$F$17:$NZ$17,"",0,-1),IF(ISNUMBER(NI22),MAX(0,NI22+N(NJ20)-IF(OR(WEEKDAY(NJ$4,2)&gt;5,COUNTIF(休日一覧!$A:$A,NJ$4)&gt;0),0,N($E$17))),""))),"")</f>
        <v/>
      </c>
      <c r="NK22" s="59" t="str" cm="1">
        <f t="array" aca="1" ref="NK22" ca="1">IF(ISNUMBER(NK$4),IF(NK$4&lt;TODAY(),NK17,IF(NK$4=TODAY(),_xlfn.XLOOKUP(1,($F$4:$NZ$4&lt;=TODAY())*ISNUMBER($F$17:$NZ$17),$F$17:$NZ$17,"",0,-1),IF(ISNUMBER(NJ22),MAX(0,NJ22+N(NK20)-IF(OR(WEEKDAY(NK$4,2)&gt;5,COUNTIF(休日一覧!$A:$A,NK$4)&gt;0),0,N($E$17))),""))),"")</f>
        <v/>
      </c>
      <c r="NL22" s="59" t="str" cm="1">
        <f t="array" aca="1" ref="NL22" ca="1">IF(ISNUMBER(NL$4),IF(NL$4&lt;TODAY(),NL17,IF(NL$4=TODAY(),_xlfn.XLOOKUP(1,($F$4:$NZ$4&lt;=TODAY())*ISNUMBER($F$17:$NZ$17),$F$17:$NZ$17,"",0,-1),IF(ISNUMBER(NK22),MAX(0,NK22+N(NL20)-IF(OR(WEEKDAY(NL$4,2)&gt;5,COUNTIF(休日一覧!$A:$A,NL$4)&gt;0),0,N($E$17))),""))),"")</f>
        <v/>
      </c>
      <c r="NM22" s="59" t="str" cm="1">
        <f t="array" aca="1" ref="NM22" ca="1">IF(ISNUMBER(NM$4),IF(NM$4&lt;TODAY(),NM17,IF(NM$4=TODAY(),_xlfn.XLOOKUP(1,($F$4:$NZ$4&lt;=TODAY())*ISNUMBER($F$17:$NZ$17),$F$17:$NZ$17,"",0,-1),IF(ISNUMBER(NL22),MAX(0,NL22+N(NM20)-IF(OR(WEEKDAY(NM$4,2)&gt;5,COUNTIF(休日一覧!$A:$A,NM$4)&gt;0),0,N($E$17))),""))),"")</f>
        <v/>
      </c>
      <c r="NN22" s="59" t="str" cm="1">
        <f t="array" aca="1" ref="NN22" ca="1">IF(ISNUMBER(NN$4),IF(NN$4&lt;TODAY(),NN17,IF(NN$4=TODAY(),_xlfn.XLOOKUP(1,($F$4:$NZ$4&lt;=TODAY())*ISNUMBER($F$17:$NZ$17),$F$17:$NZ$17,"",0,-1),IF(ISNUMBER(NM22),MAX(0,NM22+N(NN20)-IF(OR(WEEKDAY(NN$4,2)&gt;5,COUNTIF(休日一覧!$A:$A,NN$4)&gt;0),0,N($E$17))),""))),"")</f>
        <v/>
      </c>
      <c r="NO22" s="59" t="str" cm="1">
        <f t="array" aca="1" ref="NO22" ca="1">IF(ISNUMBER(NO$4),IF(NO$4&lt;TODAY(),NO17,IF(NO$4=TODAY(),_xlfn.XLOOKUP(1,($F$4:$NZ$4&lt;=TODAY())*ISNUMBER($F$17:$NZ$17),$F$17:$NZ$17,"",0,-1),IF(ISNUMBER(NN22),MAX(0,NN22+N(NO20)-IF(OR(WEEKDAY(NO$4,2)&gt;5,COUNTIF(休日一覧!$A:$A,NO$4)&gt;0),0,N($E$17))),""))),"")</f>
        <v/>
      </c>
      <c r="NP22" s="59" t="str" cm="1">
        <f t="array" aca="1" ref="NP22" ca="1">IF(ISNUMBER(NP$4),IF(NP$4&lt;TODAY(),NP17,IF(NP$4=TODAY(),_xlfn.XLOOKUP(1,($F$4:$NZ$4&lt;=TODAY())*ISNUMBER($F$17:$NZ$17),$F$17:$NZ$17,"",0,-1),IF(ISNUMBER(NO22),MAX(0,NO22+N(NP20)-IF(OR(WEEKDAY(NP$4,2)&gt;5,COUNTIF(休日一覧!$A:$A,NP$4)&gt;0),0,N($E$17))),""))),"")</f>
        <v/>
      </c>
      <c r="NQ22" s="59" t="str" cm="1">
        <f t="array" aca="1" ref="NQ22" ca="1">IF(ISNUMBER(NQ$4),IF(NQ$4&lt;TODAY(),NQ17,IF(NQ$4=TODAY(),_xlfn.XLOOKUP(1,($F$4:$NZ$4&lt;=TODAY())*ISNUMBER($F$17:$NZ$17),$F$17:$NZ$17,"",0,-1),IF(ISNUMBER(NP22),MAX(0,NP22+N(NQ20)-IF(OR(WEEKDAY(NQ$4,2)&gt;5,COUNTIF(休日一覧!$A:$A,NQ$4)&gt;0),0,N($E$17))),""))),"")</f>
        <v/>
      </c>
      <c r="NR22" s="59" t="str" cm="1">
        <f t="array" aca="1" ref="NR22" ca="1">IF(ISNUMBER(NR$4),IF(NR$4&lt;TODAY(),NR17,IF(NR$4=TODAY(),_xlfn.XLOOKUP(1,($F$4:$NZ$4&lt;=TODAY())*ISNUMBER($F$17:$NZ$17),$F$17:$NZ$17,"",0,-1),IF(ISNUMBER(NQ22),MAX(0,NQ22+N(NR20)-IF(OR(WEEKDAY(NR$4,2)&gt;5,COUNTIF(休日一覧!$A:$A,NR$4)&gt;0),0,N($E$17))),""))),"")</f>
        <v/>
      </c>
      <c r="NS22" s="59" t="str" cm="1">
        <f t="array" aca="1" ref="NS22" ca="1">IF(ISNUMBER(NS$4),IF(NS$4&lt;TODAY(),NS17,IF(NS$4=TODAY(),_xlfn.XLOOKUP(1,($F$4:$NZ$4&lt;=TODAY())*ISNUMBER($F$17:$NZ$17),$F$17:$NZ$17,"",0,-1),IF(ISNUMBER(NR22),MAX(0,NR22+N(NS20)-IF(OR(WEEKDAY(NS$4,2)&gt;5,COUNTIF(休日一覧!$A:$A,NS$4)&gt;0),0,N($E$17))),""))),"")</f>
        <v/>
      </c>
      <c r="NT22" s="59" t="str" cm="1">
        <f t="array" aca="1" ref="NT22" ca="1">IF(ISNUMBER(NT$4),IF(NT$4&lt;TODAY(),NT17,IF(NT$4=TODAY(),_xlfn.XLOOKUP(1,($F$4:$NZ$4&lt;=TODAY())*ISNUMBER($F$17:$NZ$17),$F$17:$NZ$17,"",0,-1),IF(ISNUMBER(NS22),MAX(0,NS22+N(NT20)-IF(OR(WEEKDAY(NT$4,2)&gt;5,COUNTIF(休日一覧!$A:$A,NT$4)&gt;0),0,N($E$17))),""))),"")</f>
        <v/>
      </c>
      <c r="NU22" s="59" t="str" cm="1">
        <f t="array" aca="1" ref="NU22" ca="1">IF(ISNUMBER(NU$4),IF(NU$4&lt;TODAY(),NU17,IF(NU$4=TODAY(),_xlfn.XLOOKUP(1,($F$4:$NZ$4&lt;=TODAY())*ISNUMBER($F$17:$NZ$17),$F$17:$NZ$17,"",0,-1),IF(ISNUMBER(NT22),MAX(0,NT22+N(NU20)-IF(OR(WEEKDAY(NU$4,2)&gt;5,COUNTIF(休日一覧!$A:$A,NU$4)&gt;0),0,N($E$17))),""))),"")</f>
        <v/>
      </c>
      <c r="NV22" s="59" t="str" cm="1">
        <f t="array" aca="1" ref="NV22" ca="1">IF(ISNUMBER(NV$4),IF(NV$4&lt;TODAY(),NV17,IF(NV$4=TODAY(),_xlfn.XLOOKUP(1,($F$4:$NZ$4&lt;=TODAY())*ISNUMBER($F$17:$NZ$17),$F$17:$NZ$17,"",0,-1),IF(ISNUMBER(NU22),MAX(0,NU22+N(NV20)-IF(OR(WEEKDAY(NV$4,2)&gt;5,COUNTIF(休日一覧!$A:$A,NV$4)&gt;0),0,N($E$17))),""))),"")</f>
        <v/>
      </c>
      <c r="NW22" s="59" t="str" cm="1">
        <f t="array" aca="1" ref="NW22" ca="1">IF(ISNUMBER(NW$4),IF(NW$4&lt;TODAY(),NW17,IF(NW$4=TODAY(),_xlfn.XLOOKUP(1,($F$4:$NZ$4&lt;=TODAY())*ISNUMBER($F$17:$NZ$17),$F$17:$NZ$17,"",0,-1),IF(ISNUMBER(NV22),MAX(0,NV22+N(NW20)-IF(OR(WEEKDAY(NW$4,2)&gt;5,COUNTIF(休日一覧!$A:$A,NW$4)&gt;0),0,N($E$17))),""))),"")</f>
        <v/>
      </c>
      <c r="NX22" s="59" t="str" cm="1">
        <f t="array" aca="1" ref="NX22" ca="1">IF(ISNUMBER(NX$4),IF(NX$4&lt;TODAY(),NX17,IF(NX$4=TODAY(),_xlfn.XLOOKUP(1,($F$4:$NZ$4&lt;=TODAY())*ISNUMBER($F$17:$NZ$17),$F$17:$NZ$17,"",0,-1),IF(ISNUMBER(NW22),MAX(0,NW22+N(NX20)-IF(OR(WEEKDAY(NX$4,2)&gt;5,COUNTIF(休日一覧!$A:$A,NX$4)&gt;0),0,N($E$17))),""))),"")</f>
        <v/>
      </c>
      <c r="NY22" s="59" t="str" cm="1">
        <f t="array" aca="1" ref="NY22" ca="1">IF(ISNUMBER(NY$4),IF(NY$4&lt;TODAY(),NY17,IF(NY$4=TODAY(),_xlfn.XLOOKUP(1,($F$4:$NZ$4&lt;=TODAY())*ISNUMBER($F$17:$NZ$17),$F$17:$NZ$17,"",0,-1),IF(ISNUMBER(NX22),MAX(0,NX22+N(NY20)-IF(OR(WEEKDAY(NY$4,2)&gt;5,COUNTIF(休日一覧!$A:$A,NY$4)&gt;0),0,N($E$17))),""))),"")</f>
        <v/>
      </c>
      <c r="NZ22" s="59" t="str" cm="1">
        <f t="array" aca="1" ref="NZ22" ca="1">IF(ISNUMBER(NZ$4),IF(NZ$4&lt;TODAY(),NZ17,IF(NZ$4=TODAY(),_xlfn.XLOOKUP(1,($F$4:$NZ$4&lt;=TODAY())*ISNUMBER($F$17:$NZ$17),$F$17:$NZ$17,"",0,-1),IF(ISNUMBER(NY22),MAX(0,NY22+N(NZ20)-IF(OR(WEEKDAY(NZ$4,2)&gt;5,COUNTIF(休日一覧!$A:$A,NZ$4)&gt;0),0,N($E$17))),""))),"")</f>
        <v/>
      </c>
    </row>
    <row r="23" spans="2:390">
      <c r="B23" s="81" t="s">
        <v>154</v>
      </c>
      <c r="C23" s="135" t="s">
        <v>5181</v>
      </c>
      <c r="D23" s="136" t="s">
        <v>5166</v>
      </c>
      <c r="E23" s="226">
        <v>15</v>
      </c>
      <c r="F23" s="59" t="str" cm="1">
        <f t="array" aca="1" ref="F23:GE23" ca="1">IF(ISNUMBER($F$4),_xlfn.LET(_xlpm.h,'現在の状況（積み上げ）'!$A$4:$ALL$4,_xlpm.v,'現在の状況（積み上げ）'!$A$5:$ALL$400,_xlpm.sel,--(ISNUMBER(MATCH('現在の状況（積み上げ）'!$B$5:$B$400,{"扶養"},0))*('現在の状況（積み上げ）'!$C$5:$C$400="ステータス")*ISNUMBER(MATCH('現在の状況（積み上げ）'!$D$5:$D$400,{"確認待ち","申請受付","ＯＰ確認中","ＳＶ確認中"},0))),_xlpm.s,MMULT(TRANSPOSE(_xlpm.sel),IF(ISNUMBER(_xlpm.v),_xlpm.v,0)),_xlpm.n,MMULT(TRANSPOSE(_xlpm.sel),--ISNUMBER(_xlpm.v)),_xlfn.XLOOKUP(_xlfn.ANCHORARRAY($F$4),_xlpm.h,IF(_xlpm.n&gt;0,_xlpm.s,""),"")),"")</f>
        <v/>
      </c>
      <c r="G23" s="59" t="str">
        <f ca="1"/>
        <v/>
      </c>
      <c r="H23" s="59" t="str">
        <f ca="1"/>
        <v/>
      </c>
      <c r="I23" s="59" t="str">
        <f ca="1"/>
        <v/>
      </c>
      <c r="J23" s="59" t="str">
        <f ca="1"/>
        <v/>
      </c>
      <c r="K23" s="59" t="str">
        <f ca="1"/>
        <v/>
      </c>
      <c r="L23" s="59" t="str">
        <f ca="1"/>
        <v/>
      </c>
      <c r="M23" s="59" t="str">
        <f ca="1"/>
        <v/>
      </c>
      <c r="N23" s="59" t="str">
        <f ca="1"/>
        <v/>
      </c>
      <c r="O23" s="59" t="str">
        <f ca="1"/>
        <v/>
      </c>
      <c r="P23" s="59" t="str">
        <f ca="1"/>
        <v/>
      </c>
      <c r="Q23" s="59" t="str">
        <f ca="1"/>
        <v/>
      </c>
      <c r="R23" s="59" t="str">
        <f ca="1"/>
        <v/>
      </c>
      <c r="S23" s="59">
        <f ca="1"/>
        <v>296</v>
      </c>
      <c r="T23" s="59" t="str">
        <f ca="1"/>
        <v/>
      </c>
      <c r="U23" s="59" t="str">
        <f ca="1"/>
        <v/>
      </c>
      <c r="V23" s="59" t="str">
        <f ca="1"/>
        <v/>
      </c>
      <c r="W23" s="59" t="str">
        <f ca="1"/>
        <v/>
      </c>
      <c r="X23" s="59" t="str">
        <f ca="1"/>
        <v/>
      </c>
      <c r="Y23" s="59" t="str">
        <f ca="1"/>
        <v/>
      </c>
      <c r="Z23" s="59" t="str">
        <f ca="1"/>
        <v/>
      </c>
      <c r="AA23" s="59" t="str">
        <f ca="1"/>
        <v/>
      </c>
      <c r="AB23" s="59" t="str">
        <f ca="1"/>
        <v/>
      </c>
      <c r="AC23" s="59" t="str">
        <f ca="1"/>
        <v/>
      </c>
      <c r="AD23" s="59" t="str">
        <f ca="1"/>
        <v/>
      </c>
      <c r="AE23" s="59" t="str">
        <f ca="1"/>
        <v/>
      </c>
      <c r="AF23" s="59" t="str">
        <f ca="1"/>
        <v/>
      </c>
      <c r="AG23" s="59" t="str">
        <f ca="1"/>
        <v/>
      </c>
      <c r="AH23" s="59" t="str">
        <f ca="1"/>
        <v/>
      </c>
      <c r="AI23" s="59" t="str">
        <f ca="1"/>
        <v/>
      </c>
      <c r="AJ23" s="59" t="str">
        <f ca="1"/>
        <v/>
      </c>
      <c r="AK23" s="59" t="str">
        <f ca="1"/>
        <v/>
      </c>
      <c r="AL23" s="59" t="str">
        <f ca="1"/>
        <v/>
      </c>
      <c r="AM23" s="59" t="str">
        <f ca="1"/>
        <v/>
      </c>
      <c r="AN23" s="59" t="str">
        <f ca="1"/>
        <v/>
      </c>
      <c r="AO23" s="59" t="str">
        <f ca="1"/>
        <v/>
      </c>
      <c r="AP23" s="59" t="str">
        <f ca="1"/>
        <v/>
      </c>
      <c r="AQ23" s="59" t="str">
        <f ca="1"/>
        <v/>
      </c>
      <c r="AR23" s="59" t="str">
        <f ca="1"/>
        <v/>
      </c>
      <c r="AS23" s="59" t="str">
        <f ca="1"/>
        <v/>
      </c>
      <c r="AT23" s="59" t="str">
        <f ca="1"/>
        <v/>
      </c>
      <c r="AU23" s="59" t="str">
        <f ca="1"/>
        <v/>
      </c>
      <c r="AV23" s="59" t="str">
        <f ca="1"/>
        <v/>
      </c>
      <c r="AW23" s="59" t="str">
        <f ca="1"/>
        <v/>
      </c>
      <c r="AX23" s="59" t="str">
        <f ca="1"/>
        <v/>
      </c>
      <c r="AY23" s="59" t="str">
        <f ca="1"/>
        <v/>
      </c>
      <c r="AZ23" s="59" t="str">
        <f ca="1"/>
        <v/>
      </c>
      <c r="BA23" s="59" t="str">
        <f ca="1"/>
        <v/>
      </c>
      <c r="BB23" s="59" t="str">
        <f ca="1"/>
        <v/>
      </c>
      <c r="BC23" s="59" t="str">
        <f ca="1"/>
        <v/>
      </c>
      <c r="BD23" s="59" t="str">
        <f ca="1"/>
        <v/>
      </c>
      <c r="BE23" s="59" t="str">
        <f ca="1"/>
        <v/>
      </c>
      <c r="BF23" s="59" t="str">
        <f ca="1"/>
        <v/>
      </c>
      <c r="BG23" s="59" t="str">
        <f ca="1"/>
        <v/>
      </c>
      <c r="BH23" s="59" t="str">
        <f ca="1"/>
        <v/>
      </c>
      <c r="BI23" s="59" t="str">
        <f ca="1"/>
        <v/>
      </c>
      <c r="BJ23" s="59" t="str">
        <f ca="1"/>
        <v/>
      </c>
      <c r="BK23" s="59" t="str">
        <f ca="1"/>
        <v/>
      </c>
      <c r="BL23" s="59" t="str">
        <f ca="1"/>
        <v/>
      </c>
      <c r="BM23" s="59" t="str">
        <f ca="1"/>
        <v/>
      </c>
      <c r="BN23" s="59" t="str">
        <f ca="1"/>
        <v/>
      </c>
      <c r="BO23" s="59" t="str">
        <f ca="1"/>
        <v/>
      </c>
      <c r="BP23" s="59" t="str">
        <f ca="1"/>
        <v/>
      </c>
      <c r="BQ23" s="59" t="str">
        <f ca="1"/>
        <v/>
      </c>
      <c r="BR23" s="59" t="str">
        <f ca="1"/>
        <v/>
      </c>
      <c r="BS23" s="59" t="str">
        <f ca="1"/>
        <v/>
      </c>
      <c r="BT23" s="59" t="str">
        <f ca="1"/>
        <v/>
      </c>
      <c r="BU23" s="59" t="str">
        <f ca="1"/>
        <v/>
      </c>
      <c r="BV23" s="59" t="str">
        <f ca="1"/>
        <v/>
      </c>
      <c r="BW23" s="59" t="str">
        <f ca="1"/>
        <v/>
      </c>
      <c r="BX23" s="59" t="str">
        <f ca="1"/>
        <v/>
      </c>
      <c r="BY23" s="59" t="str">
        <f ca="1"/>
        <v/>
      </c>
      <c r="BZ23" s="59" t="str">
        <f ca="1"/>
        <v/>
      </c>
      <c r="CA23" s="59" t="str">
        <f ca="1"/>
        <v/>
      </c>
      <c r="CB23" s="59" t="str">
        <f ca="1"/>
        <v/>
      </c>
      <c r="CC23" s="59" t="str">
        <f ca="1"/>
        <v/>
      </c>
      <c r="CD23" s="59" t="str">
        <f ca="1"/>
        <v/>
      </c>
      <c r="CE23" s="59" t="str">
        <f ca="1"/>
        <v/>
      </c>
      <c r="CF23" s="59" t="str">
        <f ca="1"/>
        <v/>
      </c>
      <c r="CG23" s="59" t="str">
        <f ca="1"/>
        <v/>
      </c>
      <c r="CH23" s="59" t="str">
        <f ca="1"/>
        <v/>
      </c>
      <c r="CI23" s="59" t="str">
        <f ca="1"/>
        <v/>
      </c>
      <c r="CJ23" s="59" t="str">
        <f ca="1"/>
        <v/>
      </c>
      <c r="CK23" s="59" t="str">
        <f ca="1"/>
        <v/>
      </c>
      <c r="CL23" s="59" t="str">
        <f ca="1"/>
        <v/>
      </c>
      <c r="CM23" s="59" t="str">
        <f ca="1"/>
        <v/>
      </c>
      <c r="CN23" s="59" t="str">
        <f ca="1"/>
        <v/>
      </c>
      <c r="CO23" s="59" t="str">
        <f ca="1"/>
        <v/>
      </c>
      <c r="CP23" s="59" t="str">
        <f ca="1"/>
        <v/>
      </c>
      <c r="CQ23" s="59" t="str">
        <f ca="1"/>
        <v/>
      </c>
      <c r="CR23" s="59" t="str">
        <f ca="1"/>
        <v/>
      </c>
      <c r="CS23" s="59" t="str">
        <f ca="1"/>
        <v/>
      </c>
      <c r="CT23" s="59" t="str">
        <f ca="1"/>
        <v/>
      </c>
      <c r="CU23" s="59" t="str">
        <f ca="1"/>
        <v/>
      </c>
      <c r="CV23" s="59" t="str">
        <f ca="1"/>
        <v/>
      </c>
      <c r="CW23" s="59" t="str">
        <f ca="1"/>
        <v/>
      </c>
      <c r="CX23" s="59" t="str">
        <f ca="1"/>
        <v/>
      </c>
      <c r="CY23" s="59" t="str">
        <f ca="1"/>
        <v/>
      </c>
      <c r="CZ23" s="59" t="str">
        <f ca="1"/>
        <v/>
      </c>
      <c r="DA23" s="59" t="str">
        <f ca="1"/>
        <v/>
      </c>
      <c r="DB23" s="59" t="str">
        <f ca="1"/>
        <v/>
      </c>
      <c r="DC23" s="59" t="str">
        <f ca="1"/>
        <v/>
      </c>
      <c r="DD23" s="59" t="str">
        <f ca="1"/>
        <v/>
      </c>
      <c r="DE23" s="59" t="str">
        <f ca="1"/>
        <v/>
      </c>
      <c r="DF23" s="59" t="str">
        <f ca="1"/>
        <v/>
      </c>
      <c r="DG23" s="59" t="str">
        <f ca="1"/>
        <v/>
      </c>
      <c r="DH23" s="59" t="str">
        <f ca="1"/>
        <v/>
      </c>
      <c r="DI23" s="59" t="str">
        <f ca="1"/>
        <v/>
      </c>
      <c r="DJ23" s="59" t="str">
        <f ca="1"/>
        <v/>
      </c>
      <c r="DK23" s="59" t="str">
        <f ca="1"/>
        <v/>
      </c>
      <c r="DL23" s="59" t="str">
        <f ca="1"/>
        <v/>
      </c>
      <c r="DM23" s="59" t="str">
        <f ca="1"/>
        <v/>
      </c>
      <c r="DN23" s="59" t="str">
        <f ca="1"/>
        <v/>
      </c>
      <c r="DO23" s="59" t="str">
        <f ca="1"/>
        <v/>
      </c>
      <c r="DP23" s="59" t="str">
        <f ca="1"/>
        <v/>
      </c>
      <c r="DQ23" s="59" t="str">
        <f ca="1"/>
        <v/>
      </c>
      <c r="DR23" s="59" t="str">
        <f ca="1"/>
        <v/>
      </c>
      <c r="DS23" s="59" t="str">
        <f ca="1"/>
        <v/>
      </c>
      <c r="DT23" s="59" t="str">
        <f ca="1"/>
        <v/>
      </c>
      <c r="DU23" s="59" t="str">
        <f ca="1"/>
        <v/>
      </c>
      <c r="DV23" s="59" t="str">
        <f ca="1"/>
        <v/>
      </c>
      <c r="DW23" s="59" t="str">
        <f ca="1"/>
        <v/>
      </c>
      <c r="DX23" s="59" t="str">
        <f ca="1"/>
        <v/>
      </c>
      <c r="DY23" s="59" t="str">
        <f ca="1"/>
        <v/>
      </c>
      <c r="DZ23" s="59" t="str">
        <f ca="1"/>
        <v/>
      </c>
      <c r="EA23" s="59" t="str">
        <f ca="1"/>
        <v/>
      </c>
      <c r="EB23" s="59" t="str">
        <f ca="1"/>
        <v/>
      </c>
      <c r="EC23" s="59" t="str">
        <f ca="1"/>
        <v/>
      </c>
      <c r="ED23" s="59" t="str">
        <f ca="1"/>
        <v/>
      </c>
      <c r="EE23" s="59" t="str">
        <f ca="1"/>
        <v/>
      </c>
      <c r="EF23" s="59" t="str">
        <f ca="1"/>
        <v/>
      </c>
      <c r="EG23" s="59" t="str">
        <f ca="1"/>
        <v/>
      </c>
      <c r="EH23" s="59" t="str">
        <f ca="1"/>
        <v/>
      </c>
      <c r="EI23" s="59" t="str">
        <f ca="1"/>
        <v/>
      </c>
      <c r="EJ23" s="59" t="str">
        <f ca="1"/>
        <v/>
      </c>
      <c r="EK23" s="59" t="str">
        <f ca="1"/>
        <v/>
      </c>
      <c r="EL23" s="59" t="str">
        <f ca="1"/>
        <v/>
      </c>
      <c r="EM23" s="59" t="str">
        <f ca="1"/>
        <v/>
      </c>
      <c r="EN23" s="59" t="str">
        <f ca="1"/>
        <v/>
      </c>
      <c r="EO23" s="59" t="str">
        <f ca="1"/>
        <v/>
      </c>
      <c r="EP23" s="59" t="str">
        <f ca="1"/>
        <v/>
      </c>
      <c r="EQ23" s="59" t="str">
        <f ca="1"/>
        <v/>
      </c>
      <c r="ER23" s="59" t="str">
        <f ca="1"/>
        <v/>
      </c>
      <c r="ES23" s="59" t="str">
        <f ca="1"/>
        <v/>
      </c>
      <c r="ET23" s="59" t="str">
        <f ca="1"/>
        <v/>
      </c>
      <c r="EU23" s="59" t="str">
        <f ca="1"/>
        <v/>
      </c>
      <c r="EV23" s="59" t="str">
        <f ca="1"/>
        <v/>
      </c>
      <c r="EW23" s="59" t="str">
        <f ca="1"/>
        <v/>
      </c>
      <c r="EX23" s="59" t="str">
        <f ca="1"/>
        <v/>
      </c>
      <c r="EY23" s="59" t="str">
        <f ca="1"/>
        <v/>
      </c>
      <c r="EZ23" s="59" t="str">
        <f ca="1"/>
        <v/>
      </c>
      <c r="FA23" s="59" t="str">
        <f ca="1"/>
        <v/>
      </c>
      <c r="FB23" s="59" t="str">
        <f ca="1"/>
        <v/>
      </c>
      <c r="FC23" s="59" t="str">
        <f ca="1"/>
        <v/>
      </c>
      <c r="FD23" s="59" t="str">
        <f ca="1"/>
        <v/>
      </c>
      <c r="FE23" s="59" t="str">
        <f ca="1"/>
        <v/>
      </c>
      <c r="FF23" s="59" t="str">
        <f ca="1"/>
        <v/>
      </c>
      <c r="FG23" s="59" t="str">
        <f ca="1"/>
        <v/>
      </c>
      <c r="FH23" s="59" t="str">
        <f ca="1"/>
        <v/>
      </c>
      <c r="FI23" s="59" t="str">
        <f ca="1"/>
        <v/>
      </c>
      <c r="FJ23" s="59" t="str">
        <f ca="1"/>
        <v/>
      </c>
      <c r="FK23" s="59" t="str">
        <f ca="1"/>
        <v/>
      </c>
      <c r="FL23" s="59" t="str">
        <f ca="1"/>
        <v/>
      </c>
      <c r="FM23" s="59" t="str">
        <f ca="1"/>
        <v/>
      </c>
      <c r="FN23" s="59" t="str">
        <f ca="1"/>
        <v/>
      </c>
      <c r="FO23" s="59" t="str">
        <f ca="1"/>
        <v/>
      </c>
      <c r="FP23" s="59" t="str">
        <f ca="1"/>
        <v/>
      </c>
      <c r="FQ23" s="59" t="str">
        <f ca="1"/>
        <v/>
      </c>
      <c r="FR23" s="59" t="str">
        <f ca="1"/>
        <v/>
      </c>
      <c r="FS23" s="59" t="str">
        <f ca="1"/>
        <v/>
      </c>
      <c r="FT23" s="59" t="str">
        <f ca="1"/>
        <v/>
      </c>
      <c r="FU23" s="59" t="str">
        <f ca="1"/>
        <v/>
      </c>
      <c r="FV23" s="59" t="str">
        <f ca="1"/>
        <v/>
      </c>
      <c r="FW23" s="59" t="str">
        <f ca="1"/>
        <v/>
      </c>
      <c r="FX23" s="59" t="str">
        <f ca="1"/>
        <v/>
      </c>
      <c r="FY23" s="59" t="str">
        <f ca="1"/>
        <v/>
      </c>
      <c r="FZ23" s="59" t="str">
        <f ca="1"/>
        <v/>
      </c>
      <c r="GA23" s="59" t="str">
        <f ca="1"/>
        <v/>
      </c>
      <c r="GB23" s="59" t="str">
        <f ca="1"/>
        <v/>
      </c>
      <c r="GC23" s="59" t="str">
        <f ca="1"/>
        <v/>
      </c>
      <c r="GD23" s="59" t="str">
        <f ca="1"/>
        <v/>
      </c>
      <c r="GE23" s="59" t="str">
        <f ca="1"/>
        <v/>
      </c>
      <c r="GF23" s="59"/>
      <c r="GG23" s="59"/>
      <c r="GH23" s="59"/>
      <c r="GI23" s="59"/>
      <c r="GJ23" s="59"/>
      <c r="GK23" s="59"/>
      <c r="GL23" s="59"/>
      <c r="GM23" s="59"/>
      <c r="GN23" s="59"/>
      <c r="GO23" s="59"/>
      <c r="GP23" s="59"/>
      <c r="GQ23" s="59"/>
      <c r="GR23" s="59"/>
      <c r="GS23" s="59"/>
      <c r="GT23" s="59"/>
      <c r="GU23" s="59"/>
      <c r="GV23" s="59"/>
      <c r="GW23" s="59"/>
      <c r="GX23" s="59"/>
      <c r="GY23" s="59"/>
      <c r="GZ23" s="59"/>
      <c r="HA23" s="59"/>
      <c r="HB23" s="59"/>
      <c r="HC23" s="59"/>
      <c r="HD23" s="59"/>
      <c r="HE23" s="59"/>
      <c r="HF23" s="59"/>
      <c r="HG23" s="59"/>
      <c r="HH23" s="59"/>
      <c r="HI23" s="59"/>
      <c r="HJ23" s="59"/>
      <c r="HK23" s="59"/>
      <c r="HL23" s="59"/>
      <c r="HM23" s="59"/>
      <c r="HN23" s="59"/>
      <c r="HO23" s="59"/>
      <c r="HP23" s="59"/>
      <c r="HQ23" s="59"/>
      <c r="HR23" s="59"/>
      <c r="HS23" s="59"/>
      <c r="HT23" s="59"/>
      <c r="HU23" s="59"/>
      <c r="HV23" s="59"/>
      <c r="HW23" s="59"/>
      <c r="HX23" s="59"/>
      <c r="HY23" s="59"/>
      <c r="HZ23" s="59"/>
      <c r="IA23" s="59"/>
      <c r="IB23" s="59"/>
      <c r="IC23" s="59"/>
      <c r="ID23" s="59"/>
      <c r="IE23" s="59"/>
      <c r="IF23" s="59"/>
      <c r="IG23" s="59"/>
      <c r="IH23" s="59"/>
      <c r="II23" s="59"/>
      <c r="IJ23" s="59"/>
      <c r="IK23" s="59"/>
      <c r="IL23" s="59"/>
      <c r="IM23" s="59"/>
      <c r="IN23" s="59"/>
      <c r="IO23" s="59"/>
      <c r="IP23" s="59"/>
      <c r="IQ23" s="59"/>
      <c r="IR23" s="59"/>
      <c r="IS23" s="59"/>
      <c r="IT23" s="59"/>
      <c r="IU23" s="59"/>
      <c r="IV23" s="59"/>
      <c r="IW23" s="59"/>
      <c r="IX23" s="59"/>
      <c r="IY23" s="59"/>
      <c r="IZ23" s="59"/>
      <c r="JA23" s="59"/>
      <c r="JB23" s="59"/>
      <c r="JC23" s="59"/>
      <c r="JD23" s="59"/>
      <c r="JE23" s="59"/>
      <c r="JF23" s="59"/>
      <c r="JG23" s="59"/>
      <c r="JH23" s="59"/>
      <c r="JI23" s="59"/>
      <c r="JJ23" s="59"/>
      <c r="JK23" s="59"/>
      <c r="JL23" s="59"/>
      <c r="JM23" s="59"/>
      <c r="JN23" s="59"/>
      <c r="JO23" s="59"/>
      <c r="JP23" s="59"/>
      <c r="JQ23" s="59"/>
      <c r="JR23" s="59"/>
      <c r="JS23" s="59"/>
      <c r="JT23" s="59"/>
      <c r="JU23" s="59"/>
      <c r="JV23" s="59"/>
      <c r="JW23" s="59"/>
      <c r="JX23" s="59"/>
      <c r="JY23" s="59"/>
      <c r="JZ23" s="59"/>
      <c r="KA23" s="59"/>
      <c r="KB23" s="59"/>
      <c r="KC23" s="59"/>
      <c r="KD23" s="59"/>
      <c r="KE23" s="59"/>
      <c r="KF23" s="59"/>
      <c r="KG23" s="59"/>
      <c r="KH23" s="59"/>
      <c r="KI23" s="59"/>
      <c r="KJ23" s="59"/>
      <c r="KK23" s="59"/>
      <c r="KL23" s="59"/>
      <c r="KM23" s="59"/>
      <c r="KN23" s="59"/>
      <c r="KO23" s="59"/>
      <c r="KP23" s="59"/>
      <c r="KQ23" s="59"/>
      <c r="KR23" s="59"/>
      <c r="KS23" s="59"/>
      <c r="KT23" s="59"/>
      <c r="KU23" s="59"/>
      <c r="KV23" s="59"/>
      <c r="KW23" s="59"/>
      <c r="KX23" s="59"/>
      <c r="KY23" s="59"/>
      <c r="KZ23" s="59"/>
      <c r="LA23" s="59"/>
      <c r="LB23" s="59"/>
      <c r="LC23" s="59"/>
      <c r="LD23" s="59"/>
      <c r="LE23" s="59"/>
      <c r="LF23" s="59"/>
      <c r="LG23" s="59"/>
      <c r="LH23" s="59"/>
      <c r="LI23" s="59"/>
      <c r="LJ23" s="59"/>
      <c r="LK23" s="59"/>
      <c r="LL23" s="59"/>
      <c r="LM23" s="59"/>
      <c r="LN23" s="59"/>
      <c r="LO23" s="59"/>
      <c r="LP23" s="59"/>
      <c r="LQ23" s="59"/>
      <c r="LR23" s="59"/>
      <c r="LS23" s="59"/>
      <c r="LT23" s="59"/>
      <c r="LU23" s="59"/>
      <c r="LV23" s="59"/>
      <c r="LW23" s="59"/>
      <c r="LX23" s="59"/>
      <c r="LY23" s="59"/>
      <c r="LZ23" s="59"/>
      <c r="MA23" s="59"/>
      <c r="MB23" s="59"/>
      <c r="MC23" s="59"/>
      <c r="MD23" s="59"/>
      <c r="ME23" s="59"/>
      <c r="MF23" s="59"/>
      <c r="MG23" s="59"/>
      <c r="MH23" s="59"/>
      <c r="MI23" s="59"/>
      <c r="MJ23" s="59"/>
      <c r="MK23" s="59"/>
      <c r="ML23" s="59"/>
      <c r="MM23" s="59"/>
      <c r="MN23" s="59"/>
      <c r="MO23" s="59"/>
      <c r="MP23" s="59"/>
      <c r="MQ23" s="59"/>
      <c r="MR23" s="59"/>
      <c r="MS23" s="59"/>
      <c r="MT23" s="59"/>
      <c r="MU23" s="59"/>
      <c r="MV23" s="59"/>
      <c r="MW23" s="59"/>
      <c r="MX23" s="59"/>
      <c r="MY23" s="59"/>
      <c r="MZ23" s="59"/>
      <c r="NA23" s="59"/>
      <c r="NB23" s="59"/>
      <c r="NC23" s="59"/>
      <c r="ND23" s="59"/>
      <c r="NE23" s="59"/>
      <c r="NF23" s="59"/>
      <c r="NG23" s="59"/>
      <c r="NH23" s="59"/>
      <c r="NI23" s="59"/>
      <c r="NJ23" s="59"/>
      <c r="NK23" s="59"/>
      <c r="NL23" s="59"/>
      <c r="NM23" s="59"/>
      <c r="NN23" s="59"/>
      <c r="NO23" s="59"/>
      <c r="NP23" s="59"/>
      <c r="NQ23" s="59"/>
      <c r="NR23" s="59"/>
      <c r="NS23" s="59"/>
      <c r="NT23" s="59"/>
      <c r="NU23" s="59"/>
      <c r="NV23" s="59"/>
      <c r="NW23" s="59"/>
      <c r="NX23" s="59"/>
      <c r="NY23" s="59"/>
      <c r="NZ23" s="59"/>
    </row>
    <row r="24" spans="2:390">
      <c r="B24" s="70" t="s">
        <v>154</v>
      </c>
      <c r="C24" s="131" t="s">
        <v>5181</v>
      </c>
      <c r="D24" s="130" t="s">
        <v>5167</v>
      </c>
      <c r="E24" s="225"/>
      <c r="F24" s="59" cm="1">
        <f t="array" aca="1" ref="F24:GE24" ca="1">IF(ISNUMBER($F$4),_xlfn.LET(_xlpm.h,'日別処理件数（積み上げ）'!$A$4:$ALL$4,_xlpm.k,MATCH(1,('日別処理件数（積み上げ）'!$B$5:$B$400="扶養")*('日別処理件数（積み上げ）'!$C$5:$C$400="ＳＶ承認"),0),IFERROR(_xlfn.LET(_xlpm.row,INDEX('日別処理件数（積み上げ）'!$A$5:$ALL$400,_xlpm.k,0),_xlfn.XLOOKUP(_xlfn.ANCHORARRAY($F$4),_xlpm.h,IF(ISNUMBER(_xlpm.row),_xlpm.row,""),"")),"")),"")</f>
        <v>6</v>
      </c>
      <c r="G24" s="59">
        <f ca="1"/>
        <v>21</v>
      </c>
      <c r="H24" s="59">
        <f ca="1"/>
        <v>0</v>
      </c>
      <c r="I24" s="59">
        <f ca="1"/>
        <v>0</v>
      </c>
      <c r="J24" s="59">
        <f ca="1"/>
        <v>13</v>
      </c>
      <c r="K24" s="59">
        <f ca="1"/>
        <v>0</v>
      </c>
      <c r="L24" s="59" t="str">
        <f ca="1"/>
        <v/>
      </c>
      <c r="M24" s="59" t="str">
        <f ca="1"/>
        <v/>
      </c>
      <c r="N24" s="59" t="str">
        <f ca="1"/>
        <v/>
      </c>
      <c r="O24" s="59" t="str">
        <f ca="1"/>
        <v/>
      </c>
      <c r="P24" s="59" t="str">
        <f ca="1"/>
        <v/>
      </c>
      <c r="Q24" s="59" t="str">
        <f ca="1"/>
        <v/>
      </c>
      <c r="R24" s="59" t="str">
        <f ca="1"/>
        <v/>
      </c>
      <c r="S24" s="59" t="str">
        <f ca="1"/>
        <v/>
      </c>
      <c r="T24" s="59" t="str">
        <f ca="1"/>
        <v/>
      </c>
      <c r="U24" s="59" t="str">
        <f ca="1"/>
        <v/>
      </c>
      <c r="V24" s="59" t="str">
        <f ca="1"/>
        <v/>
      </c>
      <c r="W24" s="59" t="str">
        <f ca="1"/>
        <v/>
      </c>
      <c r="X24" s="59" t="str">
        <f ca="1"/>
        <v/>
      </c>
      <c r="Y24" s="59" t="str">
        <f ca="1"/>
        <v/>
      </c>
      <c r="Z24" s="59" t="str">
        <f ca="1"/>
        <v/>
      </c>
      <c r="AA24" s="59" t="str">
        <f ca="1"/>
        <v/>
      </c>
      <c r="AB24" s="59" t="str">
        <f ca="1"/>
        <v/>
      </c>
      <c r="AC24" s="59" t="str">
        <f ca="1"/>
        <v/>
      </c>
      <c r="AD24" s="59" t="str">
        <f ca="1"/>
        <v/>
      </c>
      <c r="AE24" s="59" t="str">
        <f ca="1"/>
        <v/>
      </c>
      <c r="AF24" s="59" t="str">
        <f ca="1"/>
        <v/>
      </c>
      <c r="AG24" s="59" t="str">
        <f ca="1"/>
        <v/>
      </c>
      <c r="AH24" s="59" t="str">
        <f ca="1"/>
        <v/>
      </c>
      <c r="AI24" s="59" t="str">
        <f ca="1"/>
        <v/>
      </c>
      <c r="AJ24" s="59" t="str">
        <f ca="1"/>
        <v/>
      </c>
      <c r="AK24" s="59" t="str">
        <f ca="1"/>
        <v/>
      </c>
      <c r="AL24" s="59" t="str">
        <f ca="1"/>
        <v/>
      </c>
      <c r="AM24" s="59" t="str">
        <f ca="1"/>
        <v/>
      </c>
      <c r="AN24" s="59" t="str">
        <f ca="1"/>
        <v/>
      </c>
      <c r="AO24" s="59" t="str">
        <f ca="1"/>
        <v/>
      </c>
      <c r="AP24" s="59" t="str">
        <f ca="1"/>
        <v/>
      </c>
      <c r="AQ24" s="59" t="str">
        <f ca="1"/>
        <v/>
      </c>
      <c r="AR24" s="59" t="str">
        <f ca="1"/>
        <v/>
      </c>
      <c r="AS24" s="59" t="str">
        <f ca="1"/>
        <v/>
      </c>
      <c r="AT24" s="59" t="str">
        <f ca="1"/>
        <v/>
      </c>
      <c r="AU24" s="59" t="str">
        <f ca="1"/>
        <v/>
      </c>
      <c r="AV24" s="59" t="str">
        <f ca="1"/>
        <v/>
      </c>
      <c r="AW24" s="59" t="str">
        <f ca="1"/>
        <v/>
      </c>
      <c r="AX24" s="59" t="str">
        <f ca="1"/>
        <v/>
      </c>
      <c r="AY24" s="59" t="str">
        <f ca="1"/>
        <v/>
      </c>
      <c r="AZ24" s="59" t="str">
        <f ca="1"/>
        <v/>
      </c>
      <c r="BA24" s="59" t="str">
        <f ca="1"/>
        <v/>
      </c>
      <c r="BB24" s="59" t="str">
        <f ca="1"/>
        <v/>
      </c>
      <c r="BC24" s="59" t="str">
        <f ca="1"/>
        <v/>
      </c>
      <c r="BD24" s="59" t="str">
        <f ca="1"/>
        <v/>
      </c>
      <c r="BE24" s="59" t="str">
        <f ca="1"/>
        <v/>
      </c>
      <c r="BF24" s="59" t="str">
        <f ca="1"/>
        <v/>
      </c>
      <c r="BG24" s="59" t="str">
        <f ca="1"/>
        <v/>
      </c>
      <c r="BH24" s="59" t="str">
        <f ca="1"/>
        <v/>
      </c>
      <c r="BI24" s="59" t="str">
        <f ca="1"/>
        <v/>
      </c>
      <c r="BJ24" s="59" t="str">
        <f ca="1"/>
        <v/>
      </c>
      <c r="BK24" s="59" t="str">
        <f ca="1"/>
        <v/>
      </c>
      <c r="BL24" s="59" t="str">
        <f ca="1"/>
        <v/>
      </c>
      <c r="BM24" s="59" t="str">
        <f ca="1"/>
        <v/>
      </c>
      <c r="BN24" s="59" t="str">
        <f ca="1"/>
        <v/>
      </c>
      <c r="BO24" s="59" t="str">
        <f ca="1"/>
        <v/>
      </c>
      <c r="BP24" s="59" t="str">
        <f ca="1"/>
        <v/>
      </c>
      <c r="BQ24" s="59" t="str">
        <f ca="1"/>
        <v/>
      </c>
      <c r="BR24" s="59" t="str">
        <f ca="1"/>
        <v/>
      </c>
      <c r="BS24" s="59" t="str">
        <f ca="1"/>
        <v/>
      </c>
      <c r="BT24" s="59" t="str">
        <f ca="1"/>
        <v/>
      </c>
      <c r="BU24" s="59" t="str">
        <f ca="1"/>
        <v/>
      </c>
      <c r="BV24" s="59" t="str">
        <f ca="1"/>
        <v/>
      </c>
      <c r="BW24" s="59" t="str">
        <f ca="1"/>
        <v/>
      </c>
      <c r="BX24" s="59" t="str">
        <f ca="1"/>
        <v/>
      </c>
      <c r="BY24" s="59" t="str">
        <f ca="1"/>
        <v/>
      </c>
      <c r="BZ24" s="59" t="str">
        <f ca="1"/>
        <v/>
      </c>
      <c r="CA24" s="59" t="str">
        <f ca="1"/>
        <v/>
      </c>
      <c r="CB24" s="59" t="str">
        <f ca="1"/>
        <v/>
      </c>
      <c r="CC24" s="59" t="str">
        <f ca="1"/>
        <v/>
      </c>
      <c r="CD24" s="59" t="str">
        <f ca="1"/>
        <v/>
      </c>
      <c r="CE24" s="59" t="str">
        <f ca="1"/>
        <v/>
      </c>
      <c r="CF24" s="59" t="str">
        <f ca="1"/>
        <v/>
      </c>
      <c r="CG24" s="59" t="str">
        <f ca="1"/>
        <v/>
      </c>
      <c r="CH24" s="59" t="str">
        <f ca="1"/>
        <v/>
      </c>
      <c r="CI24" s="59" t="str">
        <f ca="1"/>
        <v/>
      </c>
      <c r="CJ24" s="59" t="str">
        <f ca="1"/>
        <v/>
      </c>
      <c r="CK24" s="59" t="str">
        <f ca="1"/>
        <v/>
      </c>
      <c r="CL24" s="59" t="str">
        <f ca="1"/>
        <v/>
      </c>
      <c r="CM24" s="59" t="str">
        <f ca="1"/>
        <v/>
      </c>
      <c r="CN24" s="59" t="str">
        <f ca="1"/>
        <v/>
      </c>
      <c r="CO24" s="59" t="str">
        <f ca="1"/>
        <v/>
      </c>
      <c r="CP24" s="59" t="str">
        <f ca="1"/>
        <v/>
      </c>
      <c r="CQ24" s="59" t="str">
        <f ca="1"/>
        <v/>
      </c>
      <c r="CR24" s="59" t="str">
        <f ca="1"/>
        <v/>
      </c>
      <c r="CS24" s="59" t="str">
        <f ca="1"/>
        <v/>
      </c>
      <c r="CT24" s="59" t="str">
        <f ca="1"/>
        <v/>
      </c>
      <c r="CU24" s="59" t="str">
        <f ca="1"/>
        <v/>
      </c>
      <c r="CV24" s="59" t="str">
        <f ca="1"/>
        <v/>
      </c>
      <c r="CW24" s="59" t="str">
        <f ca="1"/>
        <v/>
      </c>
      <c r="CX24" s="59" t="str">
        <f ca="1"/>
        <v/>
      </c>
      <c r="CY24" s="59" t="str">
        <f ca="1"/>
        <v/>
      </c>
      <c r="CZ24" s="59" t="str">
        <f ca="1"/>
        <v/>
      </c>
      <c r="DA24" s="59" t="str">
        <f ca="1"/>
        <v/>
      </c>
      <c r="DB24" s="59" t="str">
        <f ca="1"/>
        <v/>
      </c>
      <c r="DC24" s="59" t="str">
        <f ca="1"/>
        <v/>
      </c>
      <c r="DD24" s="59" t="str">
        <f ca="1"/>
        <v/>
      </c>
      <c r="DE24" s="59" t="str">
        <f ca="1"/>
        <v/>
      </c>
      <c r="DF24" s="59" t="str">
        <f ca="1"/>
        <v/>
      </c>
      <c r="DG24" s="59" t="str">
        <f ca="1"/>
        <v/>
      </c>
      <c r="DH24" s="59" t="str">
        <f ca="1"/>
        <v/>
      </c>
      <c r="DI24" s="59" t="str">
        <f ca="1"/>
        <v/>
      </c>
      <c r="DJ24" s="59" t="str">
        <f ca="1"/>
        <v/>
      </c>
      <c r="DK24" s="59" t="str">
        <f ca="1"/>
        <v/>
      </c>
      <c r="DL24" s="59" t="str">
        <f ca="1"/>
        <v/>
      </c>
      <c r="DM24" s="59" t="str">
        <f ca="1"/>
        <v/>
      </c>
      <c r="DN24" s="59" t="str">
        <f ca="1"/>
        <v/>
      </c>
      <c r="DO24" s="59" t="str">
        <f ca="1"/>
        <v/>
      </c>
      <c r="DP24" s="59" t="str">
        <f ca="1"/>
        <v/>
      </c>
      <c r="DQ24" s="59" t="str">
        <f ca="1"/>
        <v/>
      </c>
      <c r="DR24" s="59" t="str">
        <f ca="1"/>
        <v/>
      </c>
      <c r="DS24" s="59" t="str">
        <f ca="1"/>
        <v/>
      </c>
      <c r="DT24" s="59" t="str">
        <f ca="1"/>
        <v/>
      </c>
      <c r="DU24" s="59" t="str">
        <f ca="1"/>
        <v/>
      </c>
      <c r="DV24" s="59" t="str">
        <f ca="1"/>
        <v/>
      </c>
      <c r="DW24" s="59" t="str">
        <f ca="1"/>
        <v/>
      </c>
      <c r="DX24" s="59" t="str">
        <f ca="1"/>
        <v/>
      </c>
      <c r="DY24" s="59" t="str">
        <f ca="1"/>
        <v/>
      </c>
      <c r="DZ24" s="59" t="str">
        <f ca="1"/>
        <v/>
      </c>
      <c r="EA24" s="59" t="str">
        <f ca="1"/>
        <v/>
      </c>
      <c r="EB24" s="59" t="str">
        <f ca="1"/>
        <v/>
      </c>
      <c r="EC24" s="59" t="str">
        <f ca="1"/>
        <v/>
      </c>
      <c r="ED24" s="59" t="str">
        <f ca="1"/>
        <v/>
      </c>
      <c r="EE24" s="59" t="str">
        <f ca="1"/>
        <v/>
      </c>
      <c r="EF24" s="59" t="str">
        <f ca="1"/>
        <v/>
      </c>
      <c r="EG24" s="59" t="str">
        <f ca="1"/>
        <v/>
      </c>
      <c r="EH24" s="59" t="str">
        <f ca="1"/>
        <v/>
      </c>
      <c r="EI24" s="59" t="str">
        <f ca="1"/>
        <v/>
      </c>
      <c r="EJ24" s="59" t="str">
        <f ca="1"/>
        <v/>
      </c>
      <c r="EK24" s="59" t="str">
        <f ca="1"/>
        <v/>
      </c>
      <c r="EL24" s="59" t="str">
        <f ca="1"/>
        <v/>
      </c>
      <c r="EM24" s="59" t="str">
        <f ca="1"/>
        <v/>
      </c>
      <c r="EN24" s="59" t="str">
        <f ca="1"/>
        <v/>
      </c>
      <c r="EO24" s="59" t="str">
        <f ca="1"/>
        <v/>
      </c>
      <c r="EP24" s="59" t="str">
        <f ca="1"/>
        <v/>
      </c>
      <c r="EQ24" s="59" t="str">
        <f ca="1"/>
        <v/>
      </c>
      <c r="ER24" s="59" t="str">
        <f ca="1"/>
        <v/>
      </c>
      <c r="ES24" s="59" t="str">
        <f ca="1"/>
        <v/>
      </c>
      <c r="ET24" s="59" t="str">
        <f ca="1"/>
        <v/>
      </c>
      <c r="EU24" s="59" t="str">
        <f ca="1"/>
        <v/>
      </c>
      <c r="EV24" s="59" t="str">
        <f ca="1"/>
        <v/>
      </c>
      <c r="EW24" s="59" t="str">
        <f ca="1"/>
        <v/>
      </c>
      <c r="EX24" s="59" t="str">
        <f ca="1"/>
        <v/>
      </c>
      <c r="EY24" s="59" t="str">
        <f ca="1"/>
        <v/>
      </c>
      <c r="EZ24" s="59" t="str">
        <f ca="1"/>
        <v/>
      </c>
      <c r="FA24" s="59" t="str">
        <f ca="1"/>
        <v/>
      </c>
      <c r="FB24" s="59" t="str">
        <f ca="1"/>
        <v/>
      </c>
      <c r="FC24" s="59" t="str">
        <f ca="1"/>
        <v/>
      </c>
      <c r="FD24" s="59" t="str">
        <f ca="1"/>
        <v/>
      </c>
      <c r="FE24" s="59" t="str">
        <f ca="1"/>
        <v/>
      </c>
      <c r="FF24" s="59" t="str">
        <f ca="1"/>
        <v/>
      </c>
      <c r="FG24" s="59" t="str">
        <f ca="1"/>
        <v/>
      </c>
      <c r="FH24" s="59" t="str">
        <f ca="1"/>
        <v/>
      </c>
      <c r="FI24" s="59" t="str">
        <f ca="1"/>
        <v/>
      </c>
      <c r="FJ24" s="59" t="str">
        <f ca="1"/>
        <v/>
      </c>
      <c r="FK24" s="59" t="str">
        <f ca="1"/>
        <v/>
      </c>
      <c r="FL24" s="59" t="str">
        <f ca="1"/>
        <v/>
      </c>
      <c r="FM24" s="59" t="str">
        <f ca="1"/>
        <v/>
      </c>
      <c r="FN24" s="59" t="str">
        <f ca="1"/>
        <v/>
      </c>
      <c r="FO24" s="59" t="str">
        <f ca="1"/>
        <v/>
      </c>
      <c r="FP24" s="59" t="str">
        <f ca="1"/>
        <v/>
      </c>
      <c r="FQ24" s="59" t="str">
        <f ca="1"/>
        <v/>
      </c>
      <c r="FR24" s="59" t="str">
        <f ca="1"/>
        <v/>
      </c>
      <c r="FS24" s="59" t="str">
        <f ca="1"/>
        <v/>
      </c>
      <c r="FT24" s="59" t="str">
        <f ca="1"/>
        <v/>
      </c>
      <c r="FU24" s="59" t="str">
        <f ca="1"/>
        <v/>
      </c>
      <c r="FV24" s="59" t="str">
        <f ca="1"/>
        <v/>
      </c>
      <c r="FW24" s="59" t="str">
        <f ca="1"/>
        <v/>
      </c>
      <c r="FX24" s="59" t="str">
        <f ca="1"/>
        <v/>
      </c>
      <c r="FY24" s="59" t="str">
        <f ca="1"/>
        <v/>
      </c>
      <c r="FZ24" s="59" t="str">
        <f ca="1"/>
        <v/>
      </c>
      <c r="GA24" s="59" t="str">
        <f ca="1"/>
        <v/>
      </c>
      <c r="GB24" s="59" t="str">
        <f ca="1"/>
        <v/>
      </c>
      <c r="GC24" s="59" t="str">
        <f ca="1"/>
        <v/>
      </c>
      <c r="GD24" s="59" t="str">
        <f ca="1"/>
        <v/>
      </c>
      <c r="GE24" s="59" t="str">
        <f ca="1"/>
        <v/>
      </c>
      <c r="GF24" s="59"/>
      <c r="GG24" s="59"/>
      <c r="GH24" s="59"/>
      <c r="GI24" s="59"/>
      <c r="GJ24" s="59"/>
      <c r="GK24" s="59"/>
      <c r="GL24" s="59"/>
      <c r="GM24" s="59"/>
      <c r="GN24" s="59"/>
      <c r="GO24" s="59"/>
      <c r="GP24" s="59"/>
      <c r="GQ24" s="59"/>
      <c r="GR24" s="59"/>
      <c r="GS24" s="59"/>
      <c r="GT24" s="59"/>
      <c r="GU24" s="59"/>
      <c r="GV24" s="59"/>
      <c r="GW24" s="59"/>
      <c r="GX24" s="59"/>
      <c r="GY24" s="59"/>
      <c r="GZ24" s="59"/>
      <c r="HA24" s="59"/>
      <c r="HB24" s="59"/>
      <c r="HC24" s="59"/>
      <c r="HD24" s="59"/>
      <c r="HE24" s="59"/>
      <c r="HF24" s="59"/>
      <c r="HG24" s="59"/>
      <c r="HH24" s="59"/>
      <c r="HI24" s="59"/>
      <c r="HJ24" s="59"/>
      <c r="HK24" s="59"/>
      <c r="HL24" s="59"/>
      <c r="HM24" s="59"/>
      <c r="HN24" s="59"/>
      <c r="HO24" s="59"/>
      <c r="HP24" s="59"/>
      <c r="HQ24" s="59"/>
      <c r="HR24" s="59"/>
      <c r="HS24" s="59"/>
      <c r="HT24" s="59"/>
      <c r="HU24" s="59"/>
      <c r="HV24" s="59"/>
      <c r="HW24" s="59"/>
      <c r="HX24" s="59"/>
      <c r="HY24" s="59"/>
      <c r="HZ24" s="59"/>
      <c r="IA24" s="59"/>
      <c r="IB24" s="59"/>
      <c r="IC24" s="59"/>
      <c r="ID24" s="59"/>
      <c r="IE24" s="59"/>
      <c r="IF24" s="59"/>
      <c r="IG24" s="59"/>
      <c r="IH24" s="59"/>
      <c r="II24" s="59"/>
      <c r="IJ24" s="59"/>
      <c r="IK24" s="59"/>
      <c r="IL24" s="59"/>
      <c r="IM24" s="59"/>
      <c r="IN24" s="59"/>
      <c r="IO24" s="59"/>
      <c r="IP24" s="59"/>
      <c r="IQ24" s="59"/>
      <c r="IR24" s="59"/>
      <c r="IS24" s="59"/>
      <c r="IT24" s="59"/>
      <c r="IU24" s="59"/>
      <c r="IV24" s="59"/>
      <c r="IW24" s="59"/>
      <c r="IX24" s="59"/>
      <c r="IY24" s="59"/>
      <c r="IZ24" s="59"/>
      <c r="JA24" s="59"/>
      <c r="JB24" s="59"/>
      <c r="JC24" s="59"/>
      <c r="JD24" s="59"/>
      <c r="JE24" s="59"/>
      <c r="JF24" s="59"/>
      <c r="JG24" s="59"/>
      <c r="JH24" s="59"/>
      <c r="JI24" s="59"/>
      <c r="JJ24" s="59"/>
      <c r="JK24" s="59"/>
      <c r="JL24" s="59"/>
      <c r="JM24" s="59"/>
      <c r="JN24" s="59"/>
      <c r="JO24" s="59"/>
      <c r="JP24" s="59"/>
      <c r="JQ24" s="59"/>
      <c r="JR24" s="59"/>
      <c r="JS24" s="59"/>
      <c r="JT24" s="59"/>
      <c r="JU24" s="59"/>
      <c r="JV24" s="59"/>
      <c r="JW24" s="59"/>
      <c r="JX24" s="59"/>
      <c r="JY24" s="59"/>
      <c r="JZ24" s="59"/>
      <c r="KA24" s="59"/>
      <c r="KB24" s="59"/>
      <c r="KC24" s="59"/>
      <c r="KD24" s="59"/>
      <c r="KE24" s="59"/>
      <c r="KF24" s="59"/>
      <c r="KG24" s="59"/>
      <c r="KH24" s="59"/>
      <c r="KI24" s="59"/>
      <c r="KJ24" s="59"/>
      <c r="KK24" s="59"/>
      <c r="KL24" s="59"/>
      <c r="KM24" s="59"/>
      <c r="KN24" s="59"/>
      <c r="KO24" s="59"/>
      <c r="KP24" s="59"/>
      <c r="KQ24" s="59"/>
      <c r="KR24" s="59"/>
      <c r="KS24" s="59"/>
      <c r="KT24" s="59"/>
      <c r="KU24" s="59"/>
      <c r="KV24" s="59"/>
      <c r="KW24" s="59"/>
      <c r="KX24" s="59"/>
      <c r="KY24" s="59"/>
      <c r="KZ24" s="59"/>
      <c r="LA24" s="59"/>
      <c r="LB24" s="59"/>
      <c r="LC24" s="59"/>
      <c r="LD24" s="59"/>
      <c r="LE24" s="59"/>
      <c r="LF24" s="59"/>
      <c r="LG24" s="59"/>
      <c r="LH24" s="59"/>
      <c r="LI24" s="59"/>
      <c r="LJ24" s="59"/>
      <c r="LK24" s="59"/>
      <c r="LL24" s="59"/>
      <c r="LM24" s="59"/>
      <c r="LN24" s="59"/>
      <c r="LO24" s="59"/>
      <c r="LP24" s="59"/>
      <c r="LQ24" s="59"/>
      <c r="LR24" s="59"/>
      <c r="LS24" s="59"/>
      <c r="LT24" s="59"/>
      <c r="LU24" s="59"/>
      <c r="LV24" s="59"/>
      <c r="LW24" s="59"/>
      <c r="LX24" s="59"/>
      <c r="LY24" s="59"/>
      <c r="LZ24" s="59"/>
      <c r="MA24" s="59"/>
      <c r="MB24" s="59"/>
      <c r="MC24" s="59"/>
      <c r="MD24" s="59"/>
      <c r="ME24" s="59"/>
      <c r="MF24" s="59"/>
      <c r="MG24" s="59"/>
      <c r="MH24" s="59"/>
      <c r="MI24" s="59"/>
      <c r="MJ24" s="59"/>
      <c r="MK24" s="59"/>
      <c r="ML24" s="59"/>
      <c r="MM24" s="59"/>
      <c r="MN24" s="59"/>
      <c r="MO24" s="59"/>
      <c r="MP24" s="59"/>
      <c r="MQ24" s="59"/>
      <c r="MR24" s="59"/>
      <c r="MS24" s="59"/>
      <c r="MT24" s="59"/>
      <c r="MU24" s="59"/>
      <c r="MV24" s="59"/>
      <c r="MW24" s="59"/>
      <c r="MX24" s="59"/>
      <c r="MY24" s="59"/>
      <c r="MZ24" s="59"/>
      <c r="NA24" s="59"/>
      <c r="NB24" s="59"/>
      <c r="NC24" s="59"/>
      <c r="ND24" s="59"/>
      <c r="NE24" s="59"/>
      <c r="NF24" s="59"/>
      <c r="NG24" s="59"/>
      <c r="NH24" s="59"/>
      <c r="NI24" s="59"/>
      <c r="NJ24" s="59"/>
      <c r="NK24" s="59"/>
      <c r="NL24" s="59"/>
      <c r="NM24" s="59"/>
      <c r="NN24" s="59"/>
      <c r="NO24" s="59"/>
      <c r="NP24" s="59"/>
      <c r="NQ24" s="59"/>
      <c r="NR24" s="59"/>
      <c r="NS24" s="59"/>
      <c r="NT24" s="59"/>
      <c r="NU24" s="59"/>
      <c r="NV24" s="59"/>
      <c r="NW24" s="59"/>
      <c r="NX24" s="59"/>
      <c r="NY24" s="59"/>
      <c r="NZ24" s="59"/>
    </row>
    <row r="25" spans="2:390" ht="15" thickBot="1">
      <c r="B25" s="73" t="s">
        <v>154</v>
      </c>
      <c r="C25" s="137" t="s">
        <v>5181</v>
      </c>
      <c r="D25" s="138" t="s">
        <v>5171</v>
      </c>
      <c r="E25" s="225"/>
      <c r="F25" s="125" t="str" cm="1">
        <f t="array" aca="1" ref="F25:GE25" ca="1">IF(ISNUMBER($F$4),_xlfn.LET(_xlpm.h,'現在の状況（積み上げ）'!$A$4:$ALL$4,_xlpm.v,'現在の状況（積み上げ）'!$A$5:$ALL$400,_xlpm.colb,'現在の状況（積み上げ）'!$B$5:$B$400,_xlpm.colc,'現在の状況（積み上げ）'!$C$5:$C$400,_xlpm.idx_a,MATCH(1,(_xlpm.colb="扶養")*(_xlpm.colc="最古"),0),_xlpm.idx_b,MATCH(1,(_xlpm.colb="扶養")*(_xlpm.colc="最古"),0),_xlpm.raw_a,IFERROR(INDEX(_xlpm.v,_xlpm.idx_a,0),""),_xlpm.raw_b,IFERROR(INDEX(_xlpm.v,_xlpm.idx_b,0),""),_xlpm.row_a,IF(ISNUMBER(_xlpm.raw_a),IF(_xlpm.raw_a&gt;0,_xlpm.raw_a,""),""),_xlpm.row_b,IF(ISNUMBER(_xlpm.raw_b),IF(_xlpm.raw_b&gt;0,_xlpm.raw_b,""),""),_xlpm.m,IF(ISNUMBER(_xlpm.row_a),IF(ISNUMBER(_xlpm.row_b),IF(_xlpm.row_a&lt;_xlpm.row_b,_xlpm.row_a,_xlpm.row_b),_xlpm.row_a),IF(ISNUMBER(_xlpm.row_b),_xlpm.row_b,"")),IFERROR(_xlfn.XLOOKUP(_xlfn.ANCHORARRAY($F$4),_xlpm.h,_xlpm.m,""),"")),"")</f>
        <v/>
      </c>
      <c r="G25" s="125" t="str">
        <f ca="1"/>
        <v/>
      </c>
      <c r="H25" s="125" t="str">
        <f ca="1"/>
        <v/>
      </c>
      <c r="I25" s="125" t="str">
        <f ca="1"/>
        <v/>
      </c>
      <c r="J25" s="125" t="str">
        <f ca="1"/>
        <v/>
      </c>
      <c r="K25" s="125" t="str">
        <f ca="1"/>
        <v/>
      </c>
      <c r="L25" s="125" t="str">
        <f ca="1"/>
        <v/>
      </c>
      <c r="M25" s="125" t="str">
        <f ca="1"/>
        <v/>
      </c>
      <c r="N25" s="125" t="str">
        <f ca="1"/>
        <v/>
      </c>
      <c r="O25" s="125" t="str">
        <f ca="1"/>
        <v/>
      </c>
      <c r="P25" s="125" t="str">
        <f ca="1"/>
        <v/>
      </c>
      <c r="Q25" s="125" t="str">
        <f ca="1"/>
        <v/>
      </c>
      <c r="R25" s="125" t="str">
        <f ca="1"/>
        <v/>
      </c>
      <c r="S25" s="125">
        <f ca="1"/>
        <v>45757</v>
      </c>
      <c r="T25" s="125" t="str">
        <f ca="1"/>
        <v/>
      </c>
      <c r="U25" s="125" t="str">
        <f ca="1"/>
        <v/>
      </c>
      <c r="V25" s="125" t="str">
        <f ca="1"/>
        <v/>
      </c>
      <c r="W25" s="125" t="str">
        <f ca="1"/>
        <v/>
      </c>
      <c r="X25" s="125" t="str">
        <f ca="1"/>
        <v/>
      </c>
      <c r="Y25" s="125" t="str">
        <f ca="1"/>
        <v/>
      </c>
      <c r="Z25" s="125" t="str">
        <f ca="1"/>
        <v/>
      </c>
      <c r="AA25" s="125" t="str">
        <f ca="1"/>
        <v/>
      </c>
      <c r="AB25" s="125" t="str">
        <f ca="1"/>
        <v/>
      </c>
      <c r="AC25" s="125" t="str">
        <f ca="1"/>
        <v/>
      </c>
      <c r="AD25" s="125" t="str">
        <f ca="1"/>
        <v/>
      </c>
      <c r="AE25" s="125" t="str">
        <f ca="1"/>
        <v/>
      </c>
      <c r="AF25" s="125" t="str">
        <f ca="1"/>
        <v/>
      </c>
      <c r="AG25" s="125" t="str">
        <f ca="1"/>
        <v/>
      </c>
      <c r="AH25" s="125" t="str">
        <f ca="1"/>
        <v/>
      </c>
      <c r="AI25" s="125" t="str">
        <f ca="1"/>
        <v/>
      </c>
      <c r="AJ25" s="125" t="str">
        <f ca="1"/>
        <v/>
      </c>
      <c r="AK25" s="125" t="str">
        <f ca="1"/>
        <v/>
      </c>
      <c r="AL25" s="125" t="str">
        <f ca="1"/>
        <v/>
      </c>
      <c r="AM25" s="125" t="str">
        <f ca="1"/>
        <v/>
      </c>
      <c r="AN25" s="125" t="str">
        <f ca="1"/>
        <v/>
      </c>
      <c r="AO25" s="125" t="str">
        <f ca="1"/>
        <v/>
      </c>
      <c r="AP25" s="125" t="str">
        <f ca="1"/>
        <v/>
      </c>
      <c r="AQ25" s="125" t="str">
        <f ca="1"/>
        <v/>
      </c>
      <c r="AR25" s="125" t="str">
        <f ca="1"/>
        <v/>
      </c>
      <c r="AS25" s="125" t="str">
        <f ca="1"/>
        <v/>
      </c>
      <c r="AT25" s="125" t="str">
        <f ca="1"/>
        <v/>
      </c>
      <c r="AU25" s="125" t="str">
        <f ca="1"/>
        <v/>
      </c>
      <c r="AV25" s="125" t="str">
        <f ca="1"/>
        <v/>
      </c>
      <c r="AW25" s="125" t="str">
        <f ca="1"/>
        <v/>
      </c>
      <c r="AX25" s="125" t="str">
        <f ca="1"/>
        <v/>
      </c>
      <c r="AY25" s="125" t="str">
        <f ca="1"/>
        <v/>
      </c>
      <c r="AZ25" s="125" t="str">
        <f ca="1"/>
        <v/>
      </c>
      <c r="BA25" s="125" t="str">
        <f ca="1"/>
        <v/>
      </c>
      <c r="BB25" s="125" t="str">
        <f ca="1"/>
        <v/>
      </c>
      <c r="BC25" s="125" t="str">
        <f ca="1"/>
        <v/>
      </c>
      <c r="BD25" s="125" t="str">
        <f ca="1"/>
        <v/>
      </c>
      <c r="BE25" s="125" t="str">
        <f ca="1"/>
        <v/>
      </c>
      <c r="BF25" s="125" t="str">
        <f ca="1"/>
        <v/>
      </c>
      <c r="BG25" s="125" t="str">
        <f ca="1"/>
        <v/>
      </c>
      <c r="BH25" s="125" t="str">
        <f ca="1"/>
        <v/>
      </c>
      <c r="BI25" s="125" t="str">
        <f ca="1"/>
        <v/>
      </c>
      <c r="BJ25" s="125" t="str">
        <f ca="1"/>
        <v/>
      </c>
      <c r="BK25" s="125" t="str">
        <f ca="1"/>
        <v/>
      </c>
      <c r="BL25" s="125" t="str">
        <f ca="1"/>
        <v/>
      </c>
      <c r="BM25" s="125" t="str">
        <f ca="1"/>
        <v/>
      </c>
      <c r="BN25" s="125" t="str">
        <f ca="1"/>
        <v/>
      </c>
      <c r="BO25" s="125" t="str">
        <f ca="1"/>
        <v/>
      </c>
      <c r="BP25" s="125" t="str">
        <f ca="1"/>
        <v/>
      </c>
      <c r="BQ25" s="125" t="str">
        <f ca="1"/>
        <v/>
      </c>
      <c r="BR25" s="125" t="str">
        <f ca="1"/>
        <v/>
      </c>
      <c r="BS25" s="125" t="str">
        <f ca="1"/>
        <v/>
      </c>
      <c r="BT25" s="125" t="str">
        <f ca="1"/>
        <v/>
      </c>
      <c r="BU25" s="125" t="str">
        <f ca="1"/>
        <v/>
      </c>
      <c r="BV25" s="125" t="str">
        <f ca="1"/>
        <v/>
      </c>
      <c r="BW25" s="125" t="str">
        <f ca="1"/>
        <v/>
      </c>
      <c r="BX25" s="125" t="str">
        <f ca="1"/>
        <v/>
      </c>
      <c r="BY25" s="125" t="str">
        <f ca="1"/>
        <v/>
      </c>
      <c r="BZ25" s="125" t="str">
        <f ca="1"/>
        <v/>
      </c>
      <c r="CA25" s="125" t="str">
        <f ca="1"/>
        <v/>
      </c>
      <c r="CB25" s="125" t="str">
        <f ca="1"/>
        <v/>
      </c>
      <c r="CC25" s="125" t="str">
        <f ca="1"/>
        <v/>
      </c>
      <c r="CD25" s="125" t="str">
        <f ca="1"/>
        <v/>
      </c>
      <c r="CE25" s="125" t="str">
        <f ca="1"/>
        <v/>
      </c>
      <c r="CF25" s="125" t="str">
        <f ca="1"/>
        <v/>
      </c>
      <c r="CG25" s="125" t="str">
        <f ca="1"/>
        <v/>
      </c>
      <c r="CH25" s="125" t="str">
        <f ca="1"/>
        <v/>
      </c>
      <c r="CI25" s="125" t="str">
        <f ca="1"/>
        <v/>
      </c>
      <c r="CJ25" s="125" t="str">
        <f ca="1"/>
        <v/>
      </c>
      <c r="CK25" s="125" t="str">
        <f ca="1"/>
        <v/>
      </c>
      <c r="CL25" s="125" t="str">
        <f ca="1"/>
        <v/>
      </c>
      <c r="CM25" s="125" t="str">
        <f ca="1"/>
        <v/>
      </c>
      <c r="CN25" s="125" t="str">
        <f ca="1"/>
        <v/>
      </c>
      <c r="CO25" s="125" t="str">
        <f ca="1"/>
        <v/>
      </c>
      <c r="CP25" s="125" t="str">
        <f ca="1"/>
        <v/>
      </c>
      <c r="CQ25" s="125" t="str">
        <f ca="1"/>
        <v/>
      </c>
      <c r="CR25" s="125" t="str">
        <f ca="1"/>
        <v/>
      </c>
      <c r="CS25" s="125" t="str">
        <f ca="1"/>
        <v/>
      </c>
      <c r="CT25" s="125" t="str">
        <f ca="1"/>
        <v/>
      </c>
      <c r="CU25" s="125" t="str">
        <f ca="1"/>
        <v/>
      </c>
      <c r="CV25" s="125" t="str">
        <f ca="1"/>
        <v/>
      </c>
      <c r="CW25" s="125" t="str">
        <f ca="1"/>
        <v/>
      </c>
      <c r="CX25" s="125" t="str">
        <f ca="1"/>
        <v/>
      </c>
      <c r="CY25" s="125" t="str">
        <f ca="1"/>
        <v/>
      </c>
      <c r="CZ25" s="125" t="str">
        <f ca="1"/>
        <v/>
      </c>
      <c r="DA25" s="125" t="str">
        <f ca="1"/>
        <v/>
      </c>
      <c r="DB25" s="125" t="str">
        <f ca="1"/>
        <v/>
      </c>
      <c r="DC25" s="125" t="str">
        <f ca="1"/>
        <v/>
      </c>
      <c r="DD25" s="125" t="str">
        <f ca="1"/>
        <v/>
      </c>
      <c r="DE25" s="125" t="str">
        <f ca="1"/>
        <v/>
      </c>
      <c r="DF25" s="125" t="str">
        <f ca="1"/>
        <v/>
      </c>
      <c r="DG25" s="125" t="str">
        <f ca="1"/>
        <v/>
      </c>
      <c r="DH25" s="125" t="str">
        <f ca="1"/>
        <v/>
      </c>
      <c r="DI25" s="125" t="str">
        <f ca="1"/>
        <v/>
      </c>
      <c r="DJ25" s="125" t="str">
        <f ca="1"/>
        <v/>
      </c>
      <c r="DK25" s="125" t="str">
        <f ca="1"/>
        <v/>
      </c>
      <c r="DL25" s="125" t="str">
        <f ca="1"/>
        <v/>
      </c>
      <c r="DM25" s="125" t="str">
        <f ca="1"/>
        <v/>
      </c>
      <c r="DN25" s="125" t="str">
        <f ca="1"/>
        <v/>
      </c>
      <c r="DO25" s="125" t="str">
        <f ca="1"/>
        <v/>
      </c>
      <c r="DP25" s="125" t="str">
        <f ca="1"/>
        <v/>
      </c>
      <c r="DQ25" s="125" t="str">
        <f ca="1"/>
        <v/>
      </c>
      <c r="DR25" s="125" t="str">
        <f ca="1"/>
        <v/>
      </c>
      <c r="DS25" s="125" t="str">
        <f ca="1"/>
        <v/>
      </c>
      <c r="DT25" s="125" t="str">
        <f ca="1"/>
        <v/>
      </c>
      <c r="DU25" s="125" t="str">
        <f ca="1"/>
        <v/>
      </c>
      <c r="DV25" s="125" t="str">
        <f ca="1"/>
        <v/>
      </c>
      <c r="DW25" s="125" t="str">
        <f ca="1"/>
        <v/>
      </c>
      <c r="DX25" s="125" t="str">
        <f ca="1"/>
        <v/>
      </c>
      <c r="DY25" s="125" t="str">
        <f ca="1"/>
        <v/>
      </c>
      <c r="DZ25" s="125" t="str">
        <f ca="1"/>
        <v/>
      </c>
      <c r="EA25" s="125" t="str">
        <f ca="1"/>
        <v/>
      </c>
      <c r="EB25" s="125" t="str">
        <f ca="1"/>
        <v/>
      </c>
      <c r="EC25" s="125" t="str">
        <f ca="1"/>
        <v/>
      </c>
      <c r="ED25" s="125" t="str">
        <f ca="1"/>
        <v/>
      </c>
      <c r="EE25" s="125" t="str">
        <f ca="1"/>
        <v/>
      </c>
      <c r="EF25" s="125" t="str">
        <f ca="1"/>
        <v/>
      </c>
      <c r="EG25" s="125" t="str">
        <f ca="1"/>
        <v/>
      </c>
      <c r="EH25" s="125" t="str">
        <f ca="1"/>
        <v/>
      </c>
      <c r="EI25" s="125" t="str">
        <f ca="1"/>
        <v/>
      </c>
      <c r="EJ25" s="125" t="str">
        <f ca="1"/>
        <v/>
      </c>
      <c r="EK25" s="125" t="str">
        <f ca="1"/>
        <v/>
      </c>
      <c r="EL25" s="125" t="str">
        <f ca="1"/>
        <v/>
      </c>
      <c r="EM25" s="125" t="str">
        <f ca="1"/>
        <v/>
      </c>
      <c r="EN25" s="125" t="str">
        <f ca="1"/>
        <v/>
      </c>
      <c r="EO25" s="125" t="str">
        <f ca="1"/>
        <v/>
      </c>
      <c r="EP25" s="125" t="str">
        <f ca="1"/>
        <v/>
      </c>
      <c r="EQ25" s="125" t="str">
        <f ca="1"/>
        <v/>
      </c>
      <c r="ER25" s="125" t="str">
        <f ca="1"/>
        <v/>
      </c>
      <c r="ES25" s="125" t="str">
        <f ca="1"/>
        <v/>
      </c>
      <c r="ET25" s="125" t="str">
        <f ca="1"/>
        <v/>
      </c>
      <c r="EU25" s="125" t="str">
        <f ca="1"/>
        <v/>
      </c>
      <c r="EV25" s="125" t="str">
        <f ca="1"/>
        <v/>
      </c>
      <c r="EW25" s="125" t="str">
        <f ca="1"/>
        <v/>
      </c>
      <c r="EX25" s="125" t="str">
        <f ca="1"/>
        <v/>
      </c>
      <c r="EY25" s="125" t="str">
        <f ca="1"/>
        <v/>
      </c>
      <c r="EZ25" s="125" t="str">
        <f ca="1"/>
        <v/>
      </c>
      <c r="FA25" s="125" t="str">
        <f ca="1"/>
        <v/>
      </c>
      <c r="FB25" s="125" t="str">
        <f ca="1"/>
        <v/>
      </c>
      <c r="FC25" s="125" t="str">
        <f ca="1"/>
        <v/>
      </c>
      <c r="FD25" s="125" t="str">
        <f ca="1"/>
        <v/>
      </c>
      <c r="FE25" s="125" t="str">
        <f ca="1"/>
        <v/>
      </c>
      <c r="FF25" s="125" t="str">
        <f ca="1"/>
        <v/>
      </c>
      <c r="FG25" s="125" t="str">
        <f ca="1"/>
        <v/>
      </c>
      <c r="FH25" s="125" t="str">
        <f ca="1"/>
        <v/>
      </c>
      <c r="FI25" s="125" t="str">
        <f ca="1"/>
        <v/>
      </c>
      <c r="FJ25" s="125" t="str">
        <f ca="1"/>
        <v/>
      </c>
      <c r="FK25" s="125" t="str">
        <f ca="1"/>
        <v/>
      </c>
      <c r="FL25" s="125" t="str">
        <f ca="1"/>
        <v/>
      </c>
      <c r="FM25" s="125" t="str">
        <f ca="1"/>
        <v/>
      </c>
      <c r="FN25" s="125" t="str">
        <f ca="1"/>
        <v/>
      </c>
      <c r="FO25" s="125" t="str">
        <f ca="1"/>
        <v/>
      </c>
      <c r="FP25" s="125" t="str">
        <f ca="1"/>
        <v/>
      </c>
      <c r="FQ25" s="125" t="str">
        <f ca="1"/>
        <v/>
      </c>
      <c r="FR25" s="125" t="str">
        <f ca="1"/>
        <v/>
      </c>
      <c r="FS25" s="125" t="str">
        <f ca="1"/>
        <v/>
      </c>
      <c r="FT25" s="125" t="str">
        <f ca="1"/>
        <v/>
      </c>
      <c r="FU25" s="125" t="str">
        <f ca="1"/>
        <v/>
      </c>
      <c r="FV25" s="125" t="str">
        <f ca="1"/>
        <v/>
      </c>
      <c r="FW25" s="125" t="str">
        <f ca="1"/>
        <v/>
      </c>
      <c r="FX25" s="125" t="str">
        <f ca="1"/>
        <v/>
      </c>
      <c r="FY25" s="125" t="str">
        <f ca="1"/>
        <v/>
      </c>
      <c r="FZ25" s="125" t="str">
        <f ca="1"/>
        <v/>
      </c>
      <c r="GA25" s="125" t="str">
        <f ca="1"/>
        <v/>
      </c>
      <c r="GB25" s="125" t="str">
        <f ca="1"/>
        <v/>
      </c>
      <c r="GC25" s="125" t="str">
        <f ca="1"/>
        <v/>
      </c>
      <c r="GD25" s="125" t="str">
        <f ca="1"/>
        <v/>
      </c>
      <c r="GE25" s="125" t="str">
        <f ca="1"/>
        <v/>
      </c>
      <c r="GF25" s="125"/>
      <c r="GG25" s="125"/>
      <c r="GH25" s="125"/>
      <c r="GI25" s="125"/>
      <c r="GJ25" s="125"/>
      <c r="GK25" s="125"/>
      <c r="GL25" s="125"/>
      <c r="GM25" s="125"/>
      <c r="GN25" s="125"/>
      <c r="GO25" s="125"/>
      <c r="GP25" s="125"/>
      <c r="GQ25" s="125"/>
      <c r="GR25" s="125"/>
      <c r="GS25" s="125"/>
      <c r="GT25" s="125"/>
      <c r="GU25" s="125"/>
      <c r="GV25" s="125"/>
      <c r="GW25" s="125"/>
      <c r="GX25" s="125"/>
      <c r="GY25" s="125"/>
      <c r="GZ25" s="125"/>
      <c r="HA25" s="125"/>
      <c r="HB25" s="125"/>
      <c r="HC25" s="125"/>
      <c r="HD25" s="125"/>
      <c r="HE25" s="125"/>
      <c r="HF25" s="125"/>
      <c r="HG25" s="125"/>
      <c r="HH25" s="125"/>
      <c r="HI25" s="125"/>
      <c r="HJ25" s="125"/>
      <c r="HK25" s="125"/>
      <c r="HL25" s="125"/>
      <c r="HM25" s="125"/>
      <c r="HN25" s="125"/>
      <c r="HO25" s="125"/>
      <c r="HP25" s="125"/>
      <c r="HQ25" s="125"/>
      <c r="HR25" s="125"/>
      <c r="HS25" s="125"/>
      <c r="HT25" s="125"/>
      <c r="HU25" s="125"/>
      <c r="HV25" s="125"/>
      <c r="HW25" s="125"/>
      <c r="HX25" s="125"/>
      <c r="HY25" s="125"/>
      <c r="HZ25" s="125"/>
      <c r="IA25" s="125"/>
      <c r="IB25" s="125"/>
      <c r="IC25" s="125"/>
      <c r="ID25" s="125"/>
      <c r="IE25" s="125"/>
      <c r="IF25" s="125"/>
      <c r="IG25" s="125"/>
      <c r="IH25" s="125"/>
      <c r="II25" s="125"/>
      <c r="IJ25" s="125"/>
      <c r="IK25" s="125"/>
      <c r="IL25" s="125"/>
      <c r="IM25" s="125"/>
      <c r="IN25" s="125"/>
      <c r="IO25" s="125"/>
      <c r="IP25" s="125"/>
      <c r="IQ25" s="125"/>
      <c r="IR25" s="125"/>
      <c r="IS25" s="125"/>
      <c r="IT25" s="125"/>
      <c r="IU25" s="125"/>
      <c r="IV25" s="125"/>
      <c r="IW25" s="125"/>
      <c r="IX25" s="125"/>
      <c r="IY25" s="125"/>
      <c r="IZ25" s="125"/>
      <c r="JA25" s="125"/>
      <c r="JB25" s="125"/>
      <c r="JC25" s="125"/>
      <c r="JD25" s="125"/>
      <c r="JE25" s="125"/>
      <c r="JF25" s="125"/>
      <c r="JG25" s="125"/>
      <c r="JH25" s="125"/>
      <c r="JI25" s="125"/>
      <c r="JJ25" s="125"/>
      <c r="JK25" s="125"/>
      <c r="JL25" s="125"/>
      <c r="JM25" s="125"/>
      <c r="JN25" s="125"/>
      <c r="JO25" s="125"/>
      <c r="JP25" s="125"/>
      <c r="JQ25" s="125"/>
      <c r="JR25" s="125"/>
      <c r="JS25" s="125"/>
      <c r="JT25" s="125"/>
      <c r="JU25" s="125"/>
      <c r="JV25" s="125"/>
      <c r="JW25" s="125"/>
      <c r="JX25" s="125"/>
      <c r="JY25" s="125"/>
      <c r="JZ25" s="125"/>
      <c r="KA25" s="125"/>
      <c r="KB25" s="125"/>
      <c r="KC25" s="125"/>
      <c r="KD25" s="125"/>
      <c r="KE25" s="125"/>
      <c r="KF25" s="125"/>
      <c r="KG25" s="125"/>
      <c r="KH25" s="125"/>
      <c r="KI25" s="125"/>
      <c r="KJ25" s="125"/>
      <c r="KK25" s="125"/>
      <c r="KL25" s="125"/>
      <c r="KM25" s="125"/>
      <c r="KN25" s="125"/>
      <c r="KO25" s="125"/>
      <c r="KP25" s="125"/>
      <c r="KQ25" s="125"/>
      <c r="KR25" s="125"/>
      <c r="KS25" s="125"/>
      <c r="KT25" s="125"/>
      <c r="KU25" s="125"/>
      <c r="KV25" s="125"/>
      <c r="KW25" s="125"/>
      <c r="KX25" s="125"/>
      <c r="KY25" s="125"/>
      <c r="KZ25" s="125"/>
      <c r="LA25" s="125"/>
      <c r="LB25" s="125"/>
      <c r="LC25" s="125"/>
      <c r="LD25" s="125"/>
      <c r="LE25" s="125"/>
      <c r="LF25" s="125"/>
      <c r="LG25" s="125"/>
      <c r="LH25" s="125"/>
      <c r="LI25" s="125"/>
      <c r="LJ25" s="125"/>
      <c r="LK25" s="125"/>
      <c r="LL25" s="125"/>
      <c r="LM25" s="125"/>
      <c r="LN25" s="125"/>
      <c r="LO25" s="125"/>
      <c r="LP25" s="125"/>
      <c r="LQ25" s="125"/>
      <c r="LR25" s="125"/>
      <c r="LS25" s="125"/>
      <c r="LT25" s="125"/>
      <c r="LU25" s="125"/>
      <c r="LV25" s="125"/>
      <c r="LW25" s="125"/>
      <c r="LX25" s="125"/>
      <c r="LY25" s="125"/>
      <c r="LZ25" s="125"/>
      <c r="MA25" s="125"/>
      <c r="MB25" s="125"/>
      <c r="MC25" s="125"/>
      <c r="MD25" s="125"/>
      <c r="ME25" s="125"/>
      <c r="MF25" s="125"/>
      <c r="MG25" s="125"/>
      <c r="MH25" s="125"/>
      <c r="MI25" s="125"/>
      <c r="MJ25" s="125"/>
      <c r="MK25" s="125"/>
      <c r="ML25" s="125"/>
      <c r="MM25" s="125"/>
      <c r="MN25" s="125"/>
      <c r="MO25" s="125"/>
      <c r="MP25" s="125"/>
      <c r="MQ25" s="125"/>
      <c r="MR25" s="125"/>
      <c r="MS25" s="125"/>
      <c r="MT25" s="125"/>
      <c r="MU25" s="125"/>
      <c r="MV25" s="125"/>
      <c r="MW25" s="125"/>
      <c r="MX25" s="125"/>
      <c r="MY25" s="125"/>
      <c r="MZ25" s="125"/>
      <c r="NA25" s="125"/>
      <c r="NB25" s="125"/>
      <c r="NC25" s="125"/>
      <c r="ND25" s="125"/>
      <c r="NE25" s="125"/>
      <c r="NF25" s="125"/>
      <c r="NG25" s="125"/>
      <c r="NH25" s="125"/>
      <c r="NI25" s="125"/>
      <c r="NJ25" s="125"/>
      <c r="NK25" s="125"/>
      <c r="NL25" s="125"/>
      <c r="NM25" s="125"/>
      <c r="NN25" s="125"/>
      <c r="NO25" s="125"/>
      <c r="NP25" s="125"/>
      <c r="NQ25" s="125"/>
      <c r="NR25" s="125"/>
      <c r="NS25" s="125"/>
      <c r="NT25" s="125"/>
      <c r="NU25" s="125"/>
      <c r="NV25" s="125"/>
      <c r="NW25" s="125"/>
      <c r="NX25" s="125"/>
      <c r="NY25" s="125"/>
      <c r="NZ25" s="125"/>
    </row>
    <row r="26" spans="2:390">
      <c r="B26" s="141" t="s">
        <v>154</v>
      </c>
      <c r="C26" s="139" t="s">
        <v>5182</v>
      </c>
      <c r="D26" s="140" t="s">
        <v>5174</v>
      </c>
      <c r="E26" s="225"/>
      <c r="F26" s="59" t="str" cm="1">
        <f t="array" aca="1" ref="F26:GE26" ca="1">IF(ISNUMBER($F$4),_xlfn.LET(_xlpm.d,_xlfn.ANCHORARRAY($F$4),_xlpm.x,_xlfn.XLOOKUP(DATE(YEAR(_xlpm.d)-1,MONTH(_xlpm.d),DAY(_xlpm.d)),'見込み申請（昨年実績）'!$C$4:$NZ$4,'見込み申請（昨年実績）'!$C$8:$NZ$8,""),IF(ISNUMBER(_xlpm.x),_xlpm.x,"")),"")</f>
        <v/>
      </c>
      <c r="G26" s="59" t="str">
        <f ca="1"/>
        <v/>
      </c>
      <c r="H26" s="59" t="str">
        <f ca="1"/>
        <v/>
      </c>
      <c r="I26" s="59" t="str">
        <f ca="1"/>
        <v/>
      </c>
      <c r="J26" s="59" t="str">
        <f ca="1"/>
        <v/>
      </c>
      <c r="K26" s="59" t="str">
        <f ca="1"/>
        <v/>
      </c>
      <c r="L26" s="59" t="str">
        <f ca="1"/>
        <v/>
      </c>
      <c r="M26" s="59" t="str">
        <f ca="1"/>
        <v/>
      </c>
      <c r="N26" s="59" t="str">
        <f ca="1"/>
        <v/>
      </c>
      <c r="O26" s="59" t="str">
        <f ca="1"/>
        <v/>
      </c>
      <c r="P26" s="59" t="str">
        <f ca="1"/>
        <v/>
      </c>
      <c r="Q26" s="59" t="str">
        <f ca="1"/>
        <v/>
      </c>
      <c r="R26" s="59" t="str">
        <f ca="1"/>
        <v/>
      </c>
      <c r="S26" s="59" t="str">
        <f ca="1"/>
        <v/>
      </c>
      <c r="T26" s="59">
        <f ca="1"/>
        <v>10</v>
      </c>
      <c r="U26" s="59">
        <f ca="1"/>
        <v>10</v>
      </c>
      <c r="V26" s="59">
        <f ca="1"/>
        <v>10</v>
      </c>
      <c r="W26" s="59" t="str">
        <f ca="1"/>
        <v/>
      </c>
      <c r="X26" s="59" t="str">
        <f ca="1"/>
        <v/>
      </c>
      <c r="Y26" s="59">
        <f ca="1"/>
        <v>10</v>
      </c>
      <c r="Z26" s="59">
        <f ca="1"/>
        <v>10</v>
      </c>
      <c r="AA26" s="59">
        <f ca="1"/>
        <v>10</v>
      </c>
      <c r="AB26" s="59">
        <f ca="1"/>
        <v>10</v>
      </c>
      <c r="AC26" s="59">
        <f ca="1"/>
        <v>10</v>
      </c>
      <c r="AD26" s="59" t="str">
        <f ca="1"/>
        <v/>
      </c>
      <c r="AE26" s="59" t="str">
        <f ca="1"/>
        <v/>
      </c>
      <c r="AF26" s="59">
        <f ca="1"/>
        <v>10</v>
      </c>
      <c r="AG26" s="59">
        <f ca="1"/>
        <v>10</v>
      </c>
      <c r="AH26" s="59">
        <f ca="1"/>
        <v>10</v>
      </c>
      <c r="AI26" s="59">
        <f ca="1"/>
        <v>10</v>
      </c>
      <c r="AJ26" s="59">
        <f ca="1"/>
        <v>10</v>
      </c>
      <c r="AK26" s="59" t="str">
        <f ca="1"/>
        <v/>
      </c>
      <c r="AL26" s="59" t="str">
        <f ca="1"/>
        <v/>
      </c>
      <c r="AM26" s="59" t="str">
        <f ca="1"/>
        <v/>
      </c>
      <c r="AN26" s="59">
        <f ca="1"/>
        <v>10</v>
      </c>
      <c r="AO26" s="59">
        <f ca="1"/>
        <v>10</v>
      </c>
      <c r="AP26" s="59">
        <f ca="1"/>
        <v>10</v>
      </c>
      <c r="AQ26" s="59">
        <f ca="1"/>
        <v>10</v>
      </c>
      <c r="AR26" s="59" t="str">
        <f ca="1"/>
        <v/>
      </c>
      <c r="AS26" s="59" t="str">
        <f ca="1"/>
        <v/>
      </c>
      <c r="AT26" s="59">
        <f ca="1"/>
        <v>10</v>
      </c>
      <c r="AU26" s="59">
        <f ca="1"/>
        <v>10</v>
      </c>
      <c r="AV26" s="59">
        <f ca="1"/>
        <v>10</v>
      </c>
      <c r="AW26" s="59">
        <f ca="1"/>
        <v>10</v>
      </c>
      <c r="AX26" s="59">
        <f ca="1"/>
        <v>10</v>
      </c>
      <c r="AY26" s="59" t="str">
        <f ca="1"/>
        <v/>
      </c>
      <c r="AZ26" s="59" t="str">
        <f ca="1"/>
        <v/>
      </c>
      <c r="BA26" s="59">
        <f ca="1"/>
        <v>10</v>
      </c>
      <c r="BB26" s="59">
        <f ca="1"/>
        <v>10</v>
      </c>
      <c r="BC26" s="59">
        <f ca="1"/>
        <v>10</v>
      </c>
      <c r="BD26" s="59">
        <f ca="1"/>
        <v>10</v>
      </c>
      <c r="BE26" s="59">
        <f ca="1"/>
        <v>10</v>
      </c>
      <c r="BF26" s="59" t="str">
        <f ca="1"/>
        <v/>
      </c>
      <c r="BG26" s="59" t="str">
        <f ca="1"/>
        <v/>
      </c>
      <c r="BH26" s="59" t="str">
        <f ca="1"/>
        <v/>
      </c>
      <c r="BI26" s="59">
        <f ca="1"/>
        <v>10</v>
      </c>
      <c r="BJ26" s="59">
        <f ca="1"/>
        <v>10</v>
      </c>
      <c r="BK26" s="59">
        <f ca="1"/>
        <v>10</v>
      </c>
      <c r="BL26" s="59">
        <f ca="1"/>
        <v>10</v>
      </c>
      <c r="BM26" s="59" t="str">
        <f ca="1"/>
        <v/>
      </c>
      <c r="BN26" s="59" t="str">
        <f ca="1"/>
        <v/>
      </c>
      <c r="BO26" s="59">
        <f ca="1"/>
        <v>10</v>
      </c>
      <c r="BP26" s="59">
        <f ca="1"/>
        <v>10</v>
      </c>
      <c r="BQ26" s="59">
        <f ca="1"/>
        <v>10</v>
      </c>
      <c r="BR26" s="59">
        <f ca="1"/>
        <v>10</v>
      </c>
      <c r="BS26" s="59">
        <f ca="1"/>
        <v>10</v>
      </c>
      <c r="BT26" s="59" t="str">
        <f ca="1"/>
        <v/>
      </c>
      <c r="BU26" s="59" t="str">
        <f ca="1"/>
        <v/>
      </c>
      <c r="BV26" s="59">
        <f ca="1"/>
        <v>10</v>
      </c>
      <c r="BW26" s="59">
        <f ca="1"/>
        <v>10</v>
      </c>
      <c r="BX26" s="59">
        <f ca="1"/>
        <v>10</v>
      </c>
      <c r="BY26" s="59">
        <f ca="1"/>
        <v>10</v>
      </c>
      <c r="BZ26" s="59">
        <f ca="1"/>
        <v>10</v>
      </c>
      <c r="CA26" s="59" t="str">
        <f ca="1"/>
        <v/>
      </c>
      <c r="CB26" s="59" t="str">
        <f ca="1"/>
        <v/>
      </c>
      <c r="CC26" s="59">
        <f ca="1"/>
        <v>10</v>
      </c>
      <c r="CD26" s="59">
        <f ca="1"/>
        <v>10</v>
      </c>
      <c r="CE26" s="59">
        <f ca="1"/>
        <v>10</v>
      </c>
      <c r="CF26" s="59">
        <f ca="1"/>
        <v>10</v>
      </c>
      <c r="CG26" s="59">
        <f ca="1"/>
        <v>10</v>
      </c>
      <c r="CH26" s="59" t="str">
        <f ca="1"/>
        <v/>
      </c>
      <c r="CI26" s="59" t="str">
        <f ca="1"/>
        <v/>
      </c>
      <c r="CJ26" s="59">
        <f ca="1"/>
        <v>10</v>
      </c>
      <c r="CK26" s="59">
        <f ca="1"/>
        <v>10</v>
      </c>
      <c r="CL26" s="59">
        <f ca="1"/>
        <v>10</v>
      </c>
      <c r="CM26" s="59">
        <f ca="1"/>
        <v>10</v>
      </c>
      <c r="CN26" s="59">
        <f ca="1"/>
        <v>10</v>
      </c>
      <c r="CO26" s="59" t="str">
        <f ca="1"/>
        <v/>
      </c>
      <c r="CP26" s="59" t="str">
        <f ca="1"/>
        <v/>
      </c>
      <c r="CQ26" s="59">
        <f ca="1"/>
        <v>10</v>
      </c>
      <c r="CR26" s="59">
        <f ca="1"/>
        <v>10</v>
      </c>
      <c r="CS26" s="59">
        <f ca="1"/>
        <v>10</v>
      </c>
      <c r="CT26" s="59" t="str">
        <f ca="1"/>
        <v/>
      </c>
      <c r="CU26" s="59">
        <f ca="1"/>
        <v>10</v>
      </c>
      <c r="CV26" s="59" t="str">
        <f ca="1"/>
        <v/>
      </c>
      <c r="CW26" s="59" t="str">
        <f ca="1"/>
        <v/>
      </c>
      <c r="CX26" s="59">
        <f ca="1"/>
        <v>10</v>
      </c>
      <c r="CY26" s="59">
        <f ca="1"/>
        <v>10</v>
      </c>
      <c r="CZ26" s="59">
        <f ca="1"/>
        <v>10</v>
      </c>
      <c r="DA26" s="59">
        <f ca="1"/>
        <v>10</v>
      </c>
      <c r="DB26" s="59">
        <f ca="1"/>
        <v>10</v>
      </c>
      <c r="DC26" s="59" t="str">
        <f ca="1"/>
        <v/>
      </c>
      <c r="DD26" s="59" t="str">
        <f ca="1"/>
        <v/>
      </c>
      <c r="DE26" s="59" t="str">
        <f ca="1"/>
        <v/>
      </c>
      <c r="DF26" s="59">
        <f ca="1"/>
        <v>10</v>
      </c>
      <c r="DG26" s="59">
        <f ca="1"/>
        <v>10</v>
      </c>
      <c r="DH26" s="59">
        <f ca="1"/>
        <v>10</v>
      </c>
      <c r="DI26" s="59">
        <f ca="1"/>
        <v>10</v>
      </c>
      <c r="DJ26" s="59" t="str">
        <f ca="1"/>
        <v/>
      </c>
      <c r="DK26" s="59" t="str">
        <f ca="1"/>
        <v/>
      </c>
      <c r="DL26" s="59">
        <f ca="1"/>
        <v>10</v>
      </c>
      <c r="DM26" s="59">
        <f ca="1"/>
        <v>10</v>
      </c>
      <c r="DN26" s="59">
        <f ca="1"/>
        <v>10</v>
      </c>
      <c r="DO26" s="59">
        <f ca="1"/>
        <v>10</v>
      </c>
      <c r="DP26" s="59">
        <f ca="1"/>
        <v>10</v>
      </c>
      <c r="DQ26" s="59" t="str">
        <f ca="1"/>
        <v/>
      </c>
      <c r="DR26" s="59" t="str">
        <f ca="1"/>
        <v/>
      </c>
      <c r="DS26" s="59">
        <f ca="1"/>
        <v>10</v>
      </c>
      <c r="DT26" s="59">
        <f ca="1"/>
        <v>10</v>
      </c>
      <c r="DU26" s="59">
        <f ca="1"/>
        <v>10</v>
      </c>
      <c r="DV26" s="59">
        <f ca="1"/>
        <v>10</v>
      </c>
      <c r="DW26" s="59">
        <f ca="1"/>
        <v>10</v>
      </c>
      <c r="DX26" s="59" t="str">
        <f ca="1"/>
        <v/>
      </c>
      <c r="DY26" s="59" t="str">
        <f ca="1"/>
        <v/>
      </c>
      <c r="DZ26" s="59">
        <f ca="1"/>
        <v>10</v>
      </c>
      <c r="EA26" s="59">
        <f ca="1"/>
        <v>10</v>
      </c>
      <c r="EB26" s="59">
        <f ca="1"/>
        <v>10</v>
      </c>
      <c r="EC26" s="59">
        <f ca="1"/>
        <v>10</v>
      </c>
      <c r="ED26" s="59">
        <f ca="1"/>
        <v>10</v>
      </c>
      <c r="EE26" s="59" t="str">
        <f ca="1"/>
        <v/>
      </c>
      <c r="EF26" s="59" t="str">
        <f ca="1"/>
        <v/>
      </c>
      <c r="EG26" s="59">
        <f ca="1"/>
        <v>10</v>
      </c>
      <c r="EH26" s="59">
        <f ca="1"/>
        <v>10</v>
      </c>
      <c r="EI26" s="59" t="str">
        <f ca="1"/>
        <v/>
      </c>
      <c r="EJ26" s="59">
        <f ca="1"/>
        <v>10</v>
      </c>
      <c r="EK26" s="59">
        <f ca="1"/>
        <v>10</v>
      </c>
      <c r="EL26" s="59" t="str">
        <f ca="1"/>
        <v/>
      </c>
      <c r="EM26" s="59" t="str">
        <f ca="1"/>
        <v/>
      </c>
      <c r="EN26" s="59">
        <f ca="1"/>
        <v>10</v>
      </c>
      <c r="EO26" s="59">
        <f ca="1"/>
        <v>10</v>
      </c>
      <c r="EP26" s="59">
        <f ca="1"/>
        <v>10</v>
      </c>
      <c r="EQ26" s="59">
        <f ca="1"/>
        <v>10</v>
      </c>
      <c r="ER26" s="59">
        <f ca="1"/>
        <v>10</v>
      </c>
      <c r="ES26" s="59" t="str">
        <f ca="1"/>
        <v/>
      </c>
      <c r="ET26" s="59" t="str">
        <f ca="1"/>
        <v/>
      </c>
      <c r="EU26" s="59" t="str">
        <f ca="1"/>
        <v/>
      </c>
      <c r="EV26" s="59">
        <f ca="1"/>
        <v>10</v>
      </c>
      <c r="EW26" s="59">
        <f ca="1"/>
        <v>10</v>
      </c>
      <c r="EX26" s="59">
        <f ca="1"/>
        <v>10</v>
      </c>
      <c r="EY26" s="59">
        <f ca="1"/>
        <v>10</v>
      </c>
      <c r="EZ26" s="59" t="str">
        <f ca="1"/>
        <v/>
      </c>
      <c r="FA26" s="59" t="str">
        <f ca="1"/>
        <v/>
      </c>
      <c r="FB26" s="59">
        <f ca="1"/>
        <v>10</v>
      </c>
      <c r="FC26" s="59">
        <f ca="1"/>
        <v>10</v>
      </c>
      <c r="FD26" s="59">
        <f ca="1"/>
        <v>10</v>
      </c>
      <c r="FE26" s="59">
        <f ca="1"/>
        <v>10</v>
      </c>
      <c r="FF26" s="59">
        <f ca="1"/>
        <v>10</v>
      </c>
      <c r="FG26" s="59" t="str">
        <f ca="1"/>
        <v/>
      </c>
      <c r="FH26" s="59" t="str">
        <f ca="1"/>
        <v/>
      </c>
      <c r="FI26" s="59">
        <f ca="1"/>
        <v>10</v>
      </c>
      <c r="FJ26" s="59">
        <f ca="1"/>
        <v>10</v>
      </c>
      <c r="FK26" s="59">
        <f ca="1"/>
        <v>10</v>
      </c>
      <c r="FL26" s="59">
        <f ca="1"/>
        <v>10</v>
      </c>
      <c r="FM26" s="59">
        <f ca="1"/>
        <v>10</v>
      </c>
      <c r="FN26" s="59" t="str">
        <f ca="1"/>
        <v/>
      </c>
      <c r="FO26" s="59" t="str">
        <f ca="1"/>
        <v/>
      </c>
      <c r="FP26" s="59">
        <f ca="1"/>
        <v>10</v>
      </c>
      <c r="FQ26" s="59">
        <f ca="1"/>
        <v>10</v>
      </c>
      <c r="FR26" s="59">
        <f ca="1"/>
        <v>10</v>
      </c>
      <c r="FS26" s="59">
        <f ca="1"/>
        <v>10</v>
      </c>
      <c r="FT26" s="59" t="str">
        <f ca="1"/>
        <v/>
      </c>
      <c r="FU26" s="59" t="str">
        <f ca="1"/>
        <v/>
      </c>
      <c r="FV26" s="59" t="str">
        <f ca="1"/>
        <v/>
      </c>
      <c r="FW26" s="59">
        <f ca="1"/>
        <v>10</v>
      </c>
      <c r="FX26" s="59">
        <f ca="1"/>
        <v>10</v>
      </c>
      <c r="FY26" s="59">
        <f ca="1"/>
        <v>10</v>
      </c>
      <c r="FZ26" s="59">
        <f ca="1"/>
        <v>10</v>
      </c>
      <c r="GA26" s="59">
        <f ca="1"/>
        <v>10</v>
      </c>
      <c r="GB26" s="59" t="str">
        <f ca="1"/>
        <v/>
      </c>
      <c r="GC26" s="59" t="str">
        <f ca="1"/>
        <v/>
      </c>
      <c r="GD26" s="59">
        <f ca="1"/>
        <v>10</v>
      </c>
      <c r="GE26" s="59">
        <f ca="1"/>
        <v>10</v>
      </c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  <c r="GT26" s="59"/>
      <c r="GU26" s="59"/>
      <c r="GV26" s="59"/>
      <c r="GW26" s="59"/>
      <c r="GX26" s="59"/>
      <c r="GY26" s="59"/>
      <c r="GZ26" s="59"/>
      <c r="HA26" s="59"/>
      <c r="HB26" s="59"/>
      <c r="HC26" s="59"/>
      <c r="HD26" s="59"/>
      <c r="HE26" s="59"/>
      <c r="HF26" s="59"/>
      <c r="HG26" s="59"/>
      <c r="HH26" s="59"/>
      <c r="HI26" s="59"/>
      <c r="HJ26" s="59"/>
      <c r="HK26" s="59"/>
      <c r="HL26" s="59"/>
      <c r="HM26" s="59"/>
      <c r="HN26" s="59"/>
      <c r="HO26" s="59"/>
      <c r="HP26" s="59"/>
      <c r="HQ26" s="59"/>
      <c r="HR26" s="59"/>
      <c r="HS26" s="59"/>
      <c r="HT26" s="59"/>
      <c r="HU26" s="59"/>
      <c r="HV26" s="59"/>
      <c r="HW26" s="59"/>
      <c r="HX26" s="59"/>
      <c r="HY26" s="59"/>
      <c r="HZ26" s="59"/>
      <c r="IA26" s="59"/>
      <c r="IB26" s="59"/>
      <c r="IC26" s="59"/>
      <c r="ID26" s="59"/>
      <c r="IE26" s="59"/>
      <c r="IF26" s="59"/>
      <c r="IG26" s="59"/>
      <c r="IH26" s="59"/>
      <c r="II26" s="59"/>
      <c r="IJ26" s="59"/>
      <c r="IK26" s="59"/>
      <c r="IL26" s="59"/>
      <c r="IM26" s="59"/>
      <c r="IN26" s="59"/>
      <c r="IO26" s="59"/>
      <c r="IP26" s="59"/>
      <c r="IQ26" s="59"/>
      <c r="IR26" s="59"/>
      <c r="IS26" s="59"/>
      <c r="IT26" s="59"/>
      <c r="IU26" s="59"/>
      <c r="IV26" s="59"/>
      <c r="IW26" s="59"/>
      <c r="IX26" s="59"/>
      <c r="IY26" s="59"/>
      <c r="IZ26" s="59"/>
      <c r="JA26" s="59"/>
      <c r="JB26" s="59"/>
      <c r="JC26" s="59"/>
      <c r="JD26" s="59"/>
      <c r="JE26" s="59"/>
      <c r="JF26" s="59"/>
      <c r="JG26" s="59"/>
      <c r="JH26" s="59"/>
      <c r="JI26" s="59"/>
      <c r="JJ26" s="59"/>
      <c r="JK26" s="59"/>
      <c r="JL26" s="59"/>
      <c r="JM26" s="59"/>
      <c r="JN26" s="59"/>
      <c r="JO26" s="59"/>
      <c r="JP26" s="59"/>
      <c r="JQ26" s="59"/>
      <c r="JR26" s="59"/>
      <c r="JS26" s="59"/>
      <c r="JT26" s="59"/>
      <c r="JU26" s="59"/>
      <c r="JV26" s="59"/>
      <c r="JW26" s="59"/>
      <c r="JX26" s="59"/>
      <c r="JY26" s="59"/>
      <c r="JZ26" s="59"/>
      <c r="KA26" s="59"/>
      <c r="KB26" s="59"/>
      <c r="KC26" s="59"/>
      <c r="KD26" s="59"/>
      <c r="KE26" s="59"/>
      <c r="KF26" s="59"/>
      <c r="KG26" s="59"/>
      <c r="KH26" s="59"/>
      <c r="KI26" s="59"/>
      <c r="KJ26" s="59"/>
      <c r="KK26" s="59"/>
      <c r="KL26" s="59"/>
      <c r="KM26" s="59"/>
      <c r="KN26" s="59"/>
      <c r="KO26" s="59"/>
      <c r="KP26" s="59"/>
      <c r="KQ26" s="59"/>
      <c r="KR26" s="59"/>
      <c r="KS26" s="59"/>
      <c r="KT26" s="59"/>
      <c r="KU26" s="59"/>
      <c r="KV26" s="59"/>
      <c r="KW26" s="59"/>
      <c r="KX26" s="59"/>
      <c r="KY26" s="59"/>
      <c r="KZ26" s="59"/>
      <c r="LA26" s="59"/>
      <c r="LB26" s="59"/>
      <c r="LC26" s="59"/>
      <c r="LD26" s="59"/>
      <c r="LE26" s="59"/>
      <c r="LF26" s="59"/>
      <c r="LG26" s="59"/>
      <c r="LH26" s="59"/>
      <c r="LI26" s="59"/>
      <c r="LJ26" s="59"/>
      <c r="LK26" s="59"/>
      <c r="LL26" s="59"/>
      <c r="LM26" s="59"/>
      <c r="LN26" s="59"/>
      <c r="LO26" s="59"/>
      <c r="LP26" s="59"/>
      <c r="LQ26" s="59"/>
      <c r="LR26" s="59"/>
      <c r="LS26" s="59"/>
      <c r="LT26" s="59"/>
      <c r="LU26" s="59"/>
      <c r="LV26" s="59"/>
      <c r="LW26" s="59"/>
      <c r="LX26" s="59"/>
      <c r="LY26" s="59"/>
      <c r="LZ26" s="59"/>
      <c r="MA26" s="59"/>
      <c r="MB26" s="59"/>
      <c r="MC26" s="59"/>
      <c r="MD26" s="59"/>
      <c r="ME26" s="59"/>
      <c r="MF26" s="59"/>
      <c r="MG26" s="59"/>
      <c r="MH26" s="59"/>
      <c r="MI26" s="59"/>
      <c r="MJ26" s="59"/>
      <c r="MK26" s="59"/>
      <c r="ML26" s="59"/>
      <c r="MM26" s="59"/>
      <c r="MN26" s="59"/>
      <c r="MO26" s="59"/>
      <c r="MP26" s="59"/>
      <c r="MQ26" s="59"/>
      <c r="MR26" s="59"/>
      <c r="MS26" s="59"/>
      <c r="MT26" s="59"/>
      <c r="MU26" s="59"/>
      <c r="MV26" s="59"/>
      <c r="MW26" s="59"/>
      <c r="MX26" s="59"/>
      <c r="MY26" s="59"/>
      <c r="MZ26" s="59"/>
      <c r="NA26" s="59"/>
      <c r="NB26" s="59"/>
      <c r="NC26" s="59"/>
      <c r="ND26" s="59"/>
      <c r="NE26" s="59"/>
      <c r="NF26" s="59"/>
      <c r="NG26" s="59"/>
      <c r="NH26" s="59"/>
      <c r="NI26" s="59"/>
      <c r="NJ26" s="59"/>
      <c r="NK26" s="59"/>
      <c r="NL26" s="59"/>
      <c r="NM26" s="59"/>
      <c r="NN26" s="59"/>
      <c r="NO26" s="59"/>
      <c r="NP26" s="59"/>
      <c r="NQ26" s="59"/>
      <c r="NR26" s="59"/>
      <c r="NS26" s="59"/>
      <c r="NT26" s="59"/>
      <c r="NU26" s="59"/>
      <c r="NV26" s="59"/>
      <c r="NW26" s="59"/>
      <c r="NX26" s="59"/>
      <c r="NY26" s="59"/>
      <c r="NZ26" s="59"/>
    </row>
    <row r="27" spans="2:390">
      <c r="B27" s="70" t="s">
        <v>154</v>
      </c>
      <c r="C27" s="134" t="s">
        <v>5182</v>
      </c>
      <c r="D27" s="133" t="s">
        <v>5183</v>
      </c>
      <c r="E27" s="225"/>
      <c r="F27" s="59" t="str" cm="1">
        <f t="array" aca="1" ref="F27" ca="1">IF(ISNUMBER(F$4),IF(F$4&lt;TODAY(),F23,IF(F$4=TODAY(),_xlfn.XLOOKUP(1,($F$4:$NZ$4&lt;=TODAY())*ISNUMBER($F$23:$NZ$23),$F$23:$NZ$23,"",0,-1),IF(ISNUMBER(E27),E27+N(F26),""))),"")</f>
        <v/>
      </c>
      <c r="G27" s="59" t="str" cm="1">
        <f t="array" aca="1" ref="G27" ca="1">IF(ISNUMBER(G$4),IF(G$4&lt;TODAY(),G23,IF(G$4=TODAY(),_xlfn.XLOOKUP(1,($F$4:$NZ$4&lt;=TODAY())*ISNUMBER($F$23:$NZ$23),$F$23:$NZ$23,"",0,-1),IF(ISNUMBER(F27),F27+N(G26),""))),"")</f>
        <v/>
      </c>
      <c r="H27" s="59" t="str" cm="1">
        <f t="array" aca="1" ref="H27" ca="1">IF(ISNUMBER(H$4),IF(H$4&lt;TODAY(),H23,IF(H$4=TODAY(),_xlfn.XLOOKUP(1,($F$4:$NZ$4&lt;=TODAY())*ISNUMBER($F$23:$NZ$23),$F$23:$NZ$23,"",0,-1),IF(ISNUMBER(G27),G27+N(H26),""))),"")</f>
        <v/>
      </c>
      <c r="I27" s="59" t="str" cm="1">
        <f t="array" aca="1" ref="I27" ca="1">IF(ISNUMBER(I$4),IF(I$4&lt;TODAY(),I23,IF(I$4=TODAY(),_xlfn.XLOOKUP(1,($F$4:$NZ$4&lt;=TODAY())*ISNUMBER($F$23:$NZ$23),$F$23:$NZ$23,"",0,-1),IF(ISNUMBER(H27),H27+N(I26),""))),"")</f>
        <v/>
      </c>
      <c r="J27" s="59" t="str" cm="1">
        <f t="array" aca="1" ref="J27" ca="1">IF(ISNUMBER(J$4),IF(J$4&lt;TODAY(),J23,IF(J$4=TODAY(),_xlfn.XLOOKUP(1,($F$4:$NZ$4&lt;=TODAY())*ISNUMBER($F$23:$NZ$23),$F$23:$NZ$23,"",0,-1),IF(ISNUMBER(I27),I27+N(J26),""))),"")</f>
        <v/>
      </c>
      <c r="K27" s="59" t="str" cm="1">
        <f t="array" aca="1" ref="K27" ca="1">IF(ISNUMBER(K$4),IF(K$4&lt;TODAY(),K23,IF(K$4=TODAY(),_xlfn.XLOOKUP(1,($F$4:$NZ$4&lt;=TODAY())*ISNUMBER($F$23:$NZ$23),$F$23:$NZ$23,"",0,-1),IF(ISNUMBER(J27),J27+N(K26),""))),"")</f>
        <v/>
      </c>
      <c r="L27" s="59" t="str" cm="1">
        <f t="array" aca="1" ref="L27" ca="1">IF(ISNUMBER(L$4),IF(L$4&lt;TODAY(),L23,IF(L$4=TODAY(),_xlfn.XLOOKUP(1,($F$4:$NZ$4&lt;=TODAY())*ISNUMBER($F$23:$NZ$23),$F$23:$NZ$23,"",0,-1),IF(ISNUMBER(K27),K27+N(L26),""))),"")</f>
        <v/>
      </c>
      <c r="M27" s="59" t="str" cm="1">
        <f t="array" aca="1" ref="M27" ca="1">IF(ISNUMBER(M$4),IF(M$4&lt;TODAY(),M23,IF(M$4=TODAY(),_xlfn.XLOOKUP(1,($F$4:$NZ$4&lt;=TODAY())*ISNUMBER($F$23:$NZ$23),$F$23:$NZ$23,"",0,-1),IF(ISNUMBER(L27),L27+N(M26),""))),"")</f>
        <v/>
      </c>
      <c r="N27" s="59" t="str" cm="1">
        <f t="array" aca="1" ref="N27" ca="1">IF(ISNUMBER(N$4),IF(N$4&lt;TODAY(),N23,IF(N$4=TODAY(),_xlfn.XLOOKUP(1,($F$4:$NZ$4&lt;=TODAY())*ISNUMBER($F$23:$NZ$23),$F$23:$NZ$23,"",0,-1),IF(ISNUMBER(M27),M27+N(N26),""))),"")</f>
        <v/>
      </c>
      <c r="O27" s="59" t="str" cm="1">
        <f t="array" aca="1" ref="O27" ca="1">IF(ISNUMBER(O$4),IF(O$4&lt;TODAY(),O23,IF(O$4=TODAY(),_xlfn.XLOOKUP(1,($F$4:$NZ$4&lt;=TODAY())*ISNUMBER($F$23:$NZ$23),$F$23:$NZ$23,"",0,-1),IF(ISNUMBER(N27),N27+N(O26),""))),"")</f>
        <v/>
      </c>
      <c r="P27" s="59" t="str" cm="1">
        <f t="array" aca="1" ref="P27" ca="1">IF(ISNUMBER(P$4),IF(P$4&lt;TODAY(),P23,IF(P$4=TODAY(),_xlfn.XLOOKUP(1,($F$4:$NZ$4&lt;=TODAY())*ISNUMBER($F$23:$NZ$23),$F$23:$NZ$23,"",0,-1),IF(ISNUMBER(O27),O27+N(P26),""))),"")</f>
        <v/>
      </c>
      <c r="Q27" s="59" t="str" cm="1">
        <f t="array" aca="1" ref="Q27" ca="1">IF(ISNUMBER(Q$4),IF(Q$4&lt;TODAY(),Q23,IF(Q$4=TODAY(),_xlfn.XLOOKUP(1,($F$4:$NZ$4&lt;=TODAY())*ISNUMBER($F$23:$NZ$23),$F$23:$NZ$23,"",0,-1),IF(ISNUMBER(P27),P27+N(Q26),""))),"")</f>
        <v/>
      </c>
      <c r="R27" s="59" t="str" cm="1">
        <f t="array" aca="1" ref="R27" ca="1">IF(ISNUMBER(R$4),IF(R$4&lt;TODAY(),R23,IF(R$4=TODAY(),_xlfn.XLOOKUP(1,($F$4:$NZ$4&lt;=TODAY())*ISNUMBER($F$23:$NZ$23),$F$23:$NZ$23,"",0,-1),IF(ISNUMBER(Q27),Q27+N(R26),""))),"")</f>
        <v/>
      </c>
      <c r="S27" s="59" cm="1">
        <f t="array" aca="1" ref="S27" ca="1">IF(ISNUMBER(S$4),IF(S$4&lt;TODAY(),S23,IF(S$4=TODAY(),_xlfn.XLOOKUP(1,($F$4:$NZ$4&lt;=TODAY())*ISNUMBER($F$23:$NZ$23),$F$23:$NZ$23,"",0,-1),IF(ISNUMBER(R27),R27+N(S26),""))),"")</f>
        <v>296</v>
      </c>
      <c r="T27" s="59" cm="1">
        <f t="array" aca="1" ref="T27" ca="1">IF(ISNUMBER(T$4),IF(T$4&lt;TODAY(),T23,IF(T$4=TODAY(),_xlfn.XLOOKUP(1,($F$4:$NZ$4&lt;=TODAY())*ISNUMBER($F$23:$NZ$23),$F$23:$NZ$23,"",0,-1),IF(ISNUMBER(S27),S27+N(T26),""))),"")</f>
        <v>306</v>
      </c>
      <c r="U27" s="59" cm="1">
        <f t="array" aca="1" ref="U27" ca="1">IF(ISNUMBER(U$4),IF(U$4&lt;TODAY(),U23,IF(U$4=TODAY(),_xlfn.XLOOKUP(1,($F$4:$NZ$4&lt;=TODAY())*ISNUMBER($F$23:$NZ$23),$F$23:$NZ$23,"",0,-1),IF(ISNUMBER(T27),T27+N(U26),""))),"")</f>
        <v>316</v>
      </c>
      <c r="V27" s="59" cm="1">
        <f t="array" aca="1" ref="V27" ca="1">IF(ISNUMBER(V$4),IF(V$4&lt;TODAY(),V23,IF(V$4=TODAY(),_xlfn.XLOOKUP(1,($F$4:$NZ$4&lt;=TODAY())*ISNUMBER($F$23:$NZ$23),$F$23:$NZ$23,"",0,-1),IF(ISNUMBER(U27),U27+N(V26),""))),"")</f>
        <v>326</v>
      </c>
      <c r="W27" s="59" cm="1">
        <f t="array" aca="1" ref="W27" ca="1">IF(ISNUMBER(W$4),IF(W$4&lt;TODAY(),W23,IF(W$4=TODAY(),_xlfn.XLOOKUP(1,($F$4:$NZ$4&lt;=TODAY())*ISNUMBER($F$23:$NZ$23),$F$23:$NZ$23,"",0,-1),IF(ISNUMBER(V27),V27+N(W26),""))),"")</f>
        <v>326</v>
      </c>
      <c r="X27" s="59" cm="1">
        <f t="array" aca="1" ref="X27" ca="1">IF(ISNUMBER(X$4),IF(X$4&lt;TODAY(),X23,IF(X$4=TODAY(),_xlfn.XLOOKUP(1,($F$4:$NZ$4&lt;=TODAY())*ISNUMBER($F$23:$NZ$23),$F$23:$NZ$23,"",0,-1),IF(ISNUMBER(W27),W27+N(X26),""))),"")</f>
        <v>326</v>
      </c>
      <c r="Y27" s="59" cm="1">
        <f t="array" aca="1" ref="Y27" ca="1">IF(ISNUMBER(Y$4),IF(Y$4&lt;TODAY(),Y23,IF(Y$4=TODAY(),_xlfn.XLOOKUP(1,($F$4:$NZ$4&lt;=TODAY())*ISNUMBER($F$23:$NZ$23),$F$23:$NZ$23,"",0,-1),IF(ISNUMBER(X27),X27+N(Y26),""))),"")</f>
        <v>336</v>
      </c>
      <c r="Z27" s="59" cm="1">
        <f t="array" aca="1" ref="Z27" ca="1">IF(ISNUMBER(Z$4),IF(Z$4&lt;TODAY(),Z23,IF(Z$4=TODAY(),_xlfn.XLOOKUP(1,($F$4:$NZ$4&lt;=TODAY())*ISNUMBER($F$23:$NZ$23),$F$23:$NZ$23,"",0,-1),IF(ISNUMBER(Y27),Y27+N(Z26),""))),"")</f>
        <v>346</v>
      </c>
      <c r="AA27" s="59" cm="1">
        <f t="array" aca="1" ref="AA27" ca="1">IF(ISNUMBER(AA$4),IF(AA$4&lt;TODAY(),AA23,IF(AA$4=TODAY(),_xlfn.XLOOKUP(1,($F$4:$NZ$4&lt;=TODAY())*ISNUMBER($F$23:$NZ$23),$F$23:$NZ$23,"",0,-1),IF(ISNUMBER(Z27),Z27+N(AA26),""))),"")</f>
        <v>356</v>
      </c>
      <c r="AB27" s="59" cm="1">
        <f t="array" aca="1" ref="AB27" ca="1">IF(ISNUMBER(AB$4),IF(AB$4&lt;TODAY(),AB23,IF(AB$4=TODAY(),_xlfn.XLOOKUP(1,($F$4:$NZ$4&lt;=TODAY())*ISNUMBER($F$23:$NZ$23),$F$23:$NZ$23,"",0,-1),IF(ISNUMBER(AA27),AA27+N(AB26),""))),"")</f>
        <v>366</v>
      </c>
      <c r="AC27" s="59" cm="1">
        <f t="array" aca="1" ref="AC27" ca="1">IF(ISNUMBER(AC$4),IF(AC$4&lt;TODAY(),AC23,IF(AC$4=TODAY(),_xlfn.XLOOKUP(1,($F$4:$NZ$4&lt;=TODAY())*ISNUMBER($F$23:$NZ$23),$F$23:$NZ$23,"",0,-1),IF(ISNUMBER(AB27),AB27+N(AC26),""))),"")</f>
        <v>376</v>
      </c>
      <c r="AD27" s="59" cm="1">
        <f t="array" aca="1" ref="AD27" ca="1">IF(ISNUMBER(AD$4),IF(AD$4&lt;TODAY(),AD23,IF(AD$4=TODAY(),_xlfn.XLOOKUP(1,($F$4:$NZ$4&lt;=TODAY())*ISNUMBER($F$23:$NZ$23),$F$23:$NZ$23,"",0,-1),IF(ISNUMBER(AC27),AC27+N(AD26),""))),"")</f>
        <v>376</v>
      </c>
      <c r="AE27" s="59" cm="1">
        <f t="array" aca="1" ref="AE27" ca="1">IF(ISNUMBER(AE$4),IF(AE$4&lt;TODAY(),AE23,IF(AE$4=TODAY(),_xlfn.XLOOKUP(1,($F$4:$NZ$4&lt;=TODAY())*ISNUMBER($F$23:$NZ$23),$F$23:$NZ$23,"",0,-1),IF(ISNUMBER(AD27),AD27+N(AE26),""))),"")</f>
        <v>376</v>
      </c>
      <c r="AF27" s="59" cm="1">
        <f t="array" aca="1" ref="AF27" ca="1">IF(ISNUMBER(AF$4),IF(AF$4&lt;TODAY(),AF23,IF(AF$4=TODAY(),_xlfn.XLOOKUP(1,($F$4:$NZ$4&lt;=TODAY())*ISNUMBER($F$23:$NZ$23),$F$23:$NZ$23,"",0,-1),IF(ISNUMBER(AE27),AE27+N(AF26),""))),"")</f>
        <v>386</v>
      </c>
      <c r="AG27" s="59" cm="1">
        <f t="array" aca="1" ref="AG27" ca="1">IF(ISNUMBER(AG$4),IF(AG$4&lt;TODAY(),AG23,IF(AG$4=TODAY(),_xlfn.XLOOKUP(1,($F$4:$NZ$4&lt;=TODAY())*ISNUMBER($F$23:$NZ$23),$F$23:$NZ$23,"",0,-1),IF(ISNUMBER(AF27),AF27+N(AG26),""))),"")</f>
        <v>396</v>
      </c>
      <c r="AH27" s="59" cm="1">
        <f t="array" aca="1" ref="AH27" ca="1">IF(ISNUMBER(AH$4),IF(AH$4&lt;TODAY(),AH23,IF(AH$4=TODAY(),_xlfn.XLOOKUP(1,($F$4:$NZ$4&lt;=TODAY())*ISNUMBER($F$23:$NZ$23),$F$23:$NZ$23,"",0,-1),IF(ISNUMBER(AG27),AG27+N(AH26),""))),"")</f>
        <v>406</v>
      </c>
      <c r="AI27" s="59" cm="1">
        <f t="array" aca="1" ref="AI27" ca="1">IF(ISNUMBER(AI$4),IF(AI$4&lt;TODAY(),AI23,IF(AI$4=TODAY(),_xlfn.XLOOKUP(1,($F$4:$NZ$4&lt;=TODAY())*ISNUMBER($F$23:$NZ$23),$F$23:$NZ$23,"",0,-1),IF(ISNUMBER(AH27),AH27+N(AI26),""))),"")</f>
        <v>416</v>
      </c>
      <c r="AJ27" s="59" cm="1">
        <f t="array" aca="1" ref="AJ27" ca="1">IF(ISNUMBER(AJ$4),IF(AJ$4&lt;TODAY(),AJ23,IF(AJ$4=TODAY(),_xlfn.XLOOKUP(1,($F$4:$NZ$4&lt;=TODAY())*ISNUMBER($F$23:$NZ$23),$F$23:$NZ$23,"",0,-1),IF(ISNUMBER(AI27),AI27+N(AJ26),""))),"")</f>
        <v>426</v>
      </c>
      <c r="AK27" s="59" cm="1">
        <f t="array" aca="1" ref="AK27" ca="1">IF(ISNUMBER(AK$4),IF(AK$4&lt;TODAY(),AK23,IF(AK$4=TODAY(),_xlfn.XLOOKUP(1,($F$4:$NZ$4&lt;=TODAY())*ISNUMBER($F$23:$NZ$23),$F$23:$NZ$23,"",0,-1),IF(ISNUMBER(AJ27),AJ27+N(AK26),""))),"")</f>
        <v>426</v>
      </c>
      <c r="AL27" s="59" cm="1">
        <f t="array" aca="1" ref="AL27" ca="1">IF(ISNUMBER(AL$4),IF(AL$4&lt;TODAY(),AL23,IF(AL$4=TODAY(),_xlfn.XLOOKUP(1,($F$4:$NZ$4&lt;=TODAY())*ISNUMBER($F$23:$NZ$23),$F$23:$NZ$23,"",0,-1),IF(ISNUMBER(AK27),AK27+N(AL26),""))),"")</f>
        <v>426</v>
      </c>
      <c r="AM27" s="59" cm="1">
        <f t="array" aca="1" ref="AM27" ca="1">IF(ISNUMBER(AM$4),IF(AM$4&lt;TODAY(),AM23,IF(AM$4=TODAY(),_xlfn.XLOOKUP(1,($F$4:$NZ$4&lt;=TODAY())*ISNUMBER($F$23:$NZ$23),$F$23:$NZ$23,"",0,-1),IF(ISNUMBER(AL27),AL27+N(AM26),""))),"")</f>
        <v>426</v>
      </c>
      <c r="AN27" s="59" cm="1">
        <f t="array" aca="1" ref="AN27" ca="1">IF(ISNUMBER(AN$4),IF(AN$4&lt;TODAY(),AN23,IF(AN$4=TODAY(),_xlfn.XLOOKUP(1,($F$4:$NZ$4&lt;=TODAY())*ISNUMBER($F$23:$NZ$23),$F$23:$NZ$23,"",0,-1),IF(ISNUMBER(AM27),AM27+N(AN26),""))),"")</f>
        <v>436</v>
      </c>
      <c r="AO27" s="59" cm="1">
        <f t="array" aca="1" ref="AO27" ca="1">IF(ISNUMBER(AO$4),IF(AO$4&lt;TODAY(),AO23,IF(AO$4=TODAY(),_xlfn.XLOOKUP(1,($F$4:$NZ$4&lt;=TODAY())*ISNUMBER($F$23:$NZ$23),$F$23:$NZ$23,"",0,-1),IF(ISNUMBER(AN27),AN27+N(AO26),""))),"")</f>
        <v>446</v>
      </c>
      <c r="AP27" s="59" cm="1">
        <f t="array" aca="1" ref="AP27" ca="1">IF(ISNUMBER(AP$4),IF(AP$4&lt;TODAY(),AP23,IF(AP$4=TODAY(),_xlfn.XLOOKUP(1,($F$4:$NZ$4&lt;=TODAY())*ISNUMBER($F$23:$NZ$23),$F$23:$NZ$23,"",0,-1),IF(ISNUMBER(AO27),AO27+N(AP26),""))),"")</f>
        <v>456</v>
      </c>
      <c r="AQ27" s="59" cm="1">
        <f t="array" aca="1" ref="AQ27" ca="1">IF(ISNUMBER(AQ$4),IF(AQ$4&lt;TODAY(),AQ23,IF(AQ$4=TODAY(),_xlfn.XLOOKUP(1,($F$4:$NZ$4&lt;=TODAY())*ISNUMBER($F$23:$NZ$23),$F$23:$NZ$23,"",0,-1),IF(ISNUMBER(AP27),AP27+N(AQ26),""))),"")</f>
        <v>466</v>
      </c>
      <c r="AR27" s="59" cm="1">
        <f t="array" aca="1" ref="AR27" ca="1">IF(ISNUMBER(AR$4),IF(AR$4&lt;TODAY(),AR23,IF(AR$4=TODAY(),_xlfn.XLOOKUP(1,($F$4:$NZ$4&lt;=TODAY())*ISNUMBER($F$23:$NZ$23),$F$23:$NZ$23,"",0,-1),IF(ISNUMBER(AQ27),AQ27+N(AR26),""))),"")</f>
        <v>466</v>
      </c>
      <c r="AS27" s="59" cm="1">
        <f t="array" aca="1" ref="AS27" ca="1">IF(ISNUMBER(AS$4),IF(AS$4&lt;TODAY(),AS23,IF(AS$4=TODAY(),_xlfn.XLOOKUP(1,($F$4:$NZ$4&lt;=TODAY())*ISNUMBER($F$23:$NZ$23),$F$23:$NZ$23,"",0,-1),IF(ISNUMBER(AR27),AR27+N(AS26),""))),"")</f>
        <v>466</v>
      </c>
      <c r="AT27" s="59" cm="1">
        <f t="array" aca="1" ref="AT27" ca="1">IF(ISNUMBER(AT$4),IF(AT$4&lt;TODAY(),AT23,IF(AT$4=TODAY(),_xlfn.XLOOKUP(1,($F$4:$NZ$4&lt;=TODAY())*ISNUMBER($F$23:$NZ$23),$F$23:$NZ$23,"",0,-1),IF(ISNUMBER(AS27),AS27+N(AT26),""))),"")</f>
        <v>476</v>
      </c>
      <c r="AU27" s="59" cm="1">
        <f t="array" aca="1" ref="AU27" ca="1">IF(ISNUMBER(AU$4),IF(AU$4&lt;TODAY(),AU23,IF(AU$4=TODAY(),_xlfn.XLOOKUP(1,($F$4:$NZ$4&lt;=TODAY())*ISNUMBER($F$23:$NZ$23),$F$23:$NZ$23,"",0,-1),IF(ISNUMBER(AT27),AT27+N(AU26),""))),"")</f>
        <v>486</v>
      </c>
      <c r="AV27" s="59" cm="1">
        <f t="array" aca="1" ref="AV27" ca="1">IF(ISNUMBER(AV$4),IF(AV$4&lt;TODAY(),AV23,IF(AV$4=TODAY(),_xlfn.XLOOKUP(1,($F$4:$NZ$4&lt;=TODAY())*ISNUMBER($F$23:$NZ$23),$F$23:$NZ$23,"",0,-1),IF(ISNUMBER(AU27),AU27+N(AV26),""))),"")</f>
        <v>496</v>
      </c>
      <c r="AW27" s="59" cm="1">
        <f t="array" aca="1" ref="AW27" ca="1">IF(ISNUMBER(AW$4),IF(AW$4&lt;TODAY(),AW23,IF(AW$4=TODAY(),_xlfn.XLOOKUP(1,($F$4:$NZ$4&lt;=TODAY())*ISNUMBER($F$23:$NZ$23),$F$23:$NZ$23,"",0,-1),IF(ISNUMBER(AV27),AV27+N(AW26),""))),"")</f>
        <v>506</v>
      </c>
      <c r="AX27" s="59" cm="1">
        <f t="array" aca="1" ref="AX27" ca="1">IF(ISNUMBER(AX$4),IF(AX$4&lt;TODAY(),AX23,IF(AX$4=TODAY(),_xlfn.XLOOKUP(1,($F$4:$NZ$4&lt;=TODAY())*ISNUMBER($F$23:$NZ$23),$F$23:$NZ$23,"",0,-1),IF(ISNUMBER(AW27),AW27+N(AX26),""))),"")</f>
        <v>516</v>
      </c>
      <c r="AY27" s="59" cm="1">
        <f t="array" aca="1" ref="AY27" ca="1">IF(ISNUMBER(AY$4),IF(AY$4&lt;TODAY(),AY23,IF(AY$4=TODAY(),_xlfn.XLOOKUP(1,($F$4:$NZ$4&lt;=TODAY())*ISNUMBER($F$23:$NZ$23),$F$23:$NZ$23,"",0,-1),IF(ISNUMBER(AX27),AX27+N(AY26),""))),"")</f>
        <v>516</v>
      </c>
      <c r="AZ27" s="59" cm="1">
        <f t="array" aca="1" ref="AZ27" ca="1">IF(ISNUMBER(AZ$4),IF(AZ$4&lt;TODAY(),AZ23,IF(AZ$4=TODAY(),_xlfn.XLOOKUP(1,($F$4:$NZ$4&lt;=TODAY())*ISNUMBER($F$23:$NZ$23),$F$23:$NZ$23,"",0,-1),IF(ISNUMBER(AY27),AY27+N(AZ26),""))),"")</f>
        <v>516</v>
      </c>
      <c r="BA27" s="59" cm="1">
        <f t="array" aca="1" ref="BA27" ca="1">IF(ISNUMBER(BA$4),IF(BA$4&lt;TODAY(),BA23,IF(BA$4=TODAY(),_xlfn.XLOOKUP(1,($F$4:$NZ$4&lt;=TODAY())*ISNUMBER($F$23:$NZ$23),$F$23:$NZ$23,"",0,-1),IF(ISNUMBER(AZ27),AZ27+N(BA26),""))),"")</f>
        <v>526</v>
      </c>
      <c r="BB27" s="59" cm="1">
        <f t="array" aca="1" ref="BB27" ca="1">IF(ISNUMBER(BB$4),IF(BB$4&lt;TODAY(),BB23,IF(BB$4=TODAY(),_xlfn.XLOOKUP(1,($F$4:$NZ$4&lt;=TODAY())*ISNUMBER($F$23:$NZ$23),$F$23:$NZ$23,"",0,-1),IF(ISNUMBER(BA27),BA27+N(BB26),""))),"")</f>
        <v>536</v>
      </c>
      <c r="BC27" s="59" cm="1">
        <f t="array" aca="1" ref="BC27" ca="1">IF(ISNUMBER(BC$4),IF(BC$4&lt;TODAY(),BC23,IF(BC$4=TODAY(),_xlfn.XLOOKUP(1,($F$4:$NZ$4&lt;=TODAY())*ISNUMBER($F$23:$NZ$23),$F$23:$NZ$23,"",0,-1),IF(ISNUMBER(BB27),BB27+N(BC26),""))),"")</f>
        <v>546</v>
      </c>
      <c r="BD27" s="59" cm="1">
        <f t="array" aca="1" ref="BD27" ca="1">IF(ISNUMBER(BD$4),IF(BD$4&lt;TODAY(),BD23,IF(BD$4=TODAY(),_xlfn.XLOOKUP(1,($F$4:$NZ$4&lt;=TODAY())*ISNUMBER($F$23:$NZ$23),$F$23:$NZ$23,"",0,-1),IF(ISNUMBER(BC27),BC27+N(BD26),""))),"")</f>
        <v>556</v>
      </c>
      <c r="BE27" s="59" cm="1">
        <f t="array" aca="1" ref="BE27" ca="1">IF(ISNUMBER(BE$4),IF(BE$4&lt;TODAY(),BE23,IF(BE$4=TODAY(),_xlfn.XLOOKUP(1,($F$4:$NZ$4&lt;=TODAY())*ISNUMBER($F$23:$NZ$23),$F$23:$NZ$23,"",0,-1),IF(ISNUMBER(BD27),BD27+N(BE26),""))),"")</f>
        <v>566</v>
      </c>
      <c r="BF27" s="59" cm="1">
        <f t="array" aca="1" ref="BF27" ca="1">IF(ISNUMBER(BF$4),IF(BF$4&lt;TODAY(),BF23,IF(BF$4=TODAY(),_xlfn.XLOOKUP(1,($F$4:$NZ$4&lt;=TODAY())*ISNUMBER($F$23:$NZ$23),$F$23:$NZ$23,"",0,-1),IF(ISNUMBER(BE27),BE27+N(BF26),""))),"")</f>
        <v>566</v>
      </c>
      <c r="BG27" s="59" cm="1">
        <f t="array" aca="1" ref="BG27" ca="1">IF(ISNUMBER(BG$4),IF(BG$4&lt;TODAY(),BG23,IF(BG$4=TODAY(),_xlfn.XLOOKUP(1,($F$4:$NZ$4&lt;=TODAY())*ISNUMBER($F$23:$NZ$23),$F$23:$NZ$23,"",0,-1),IF(ISNUMBER(BF27),BF27+N(BG26),""))),"")</f>
        <v>566</v>
      </c>
      <c r="BH27" s="59" cm="1">
        <f t="array" aca="1" ref="BH27" ca="1">IF(ISNUMBER(BH$4),IF(BH$4&lt;TODAY(),BH23,IF(BH$4=TODAY(),_xlfn.XLOOKUP(1,($F$4:$NZ$4&lt;=TODAY())*ISNUMBER($F$23:$NZ$23),$F$23:$NZ$23,"",0,-1),IF(ISNUMBER(BG27),BG27+N(BH26),""))),"")</f>
        <v>566</v>
      </c>
      <c r="BI27" s="59" cm="1">
        <f t="array" aca="1" ref="BI27" ca="1">IF(ISNUMBER(BI$4),IF(BI$4&lt;TODAY(),BI23,IF(BI$4=TODAY(),_xlfn.XLOOKUP(1,($F$4:$NZ$4&lt;=TODAY())*ISNUMBER($F$23:$NZ$23),$F$23:$NZ$23,"",0,-1),IF(ISNUMBER(BH27),BH27+N(BI26),""))),"")</f>
        <v>576</v>
      </c>
      <c r="BJ27" s="59" cm="1">
        <f t="array" aca="1" ref="BJ27" ca="1">IF(ISNUMBER(BJ$4),IF(BJ$4&lt;TODAY(),BJ23,IF(BJ$4=TODAY(),_xlfn.XLOOKUP(1,($F$4:$NZ$4&lt;=TODAY())*ISNUMBER($F$23:$NZ$23),$F$23:$NZ$23,"",0,-1),IF(ISNUMBER(BI27),BI27+N(BJ26),""))),"")</f>
        <v>586</v>
      </c>
      <c r="BK27" s="59" cm="1">
        <f t="array" aca="1" ref="BK27" ca="1">IF(ISNUMBER(BK$4),IF(BK$4&lt;TODAY(),BK23,IF(BK$4=TODAY(),_xlfn.XLOOKUP(1,($F$4:$NZ$4&lt;=TODAY())*ISNUMBER($F$23:$NZ$23),$F$23:$NZ$23,"",0,-1),IF(ISNUMBER(BJ27),BJ27+N(BK26),""))),"")</f>
        <v>596</v>
      </c>
      <c r="BL27" s="59" cm="1">
        <f t="array" aca="1" ref="BL27" ca="1">IF(ISNUMBER(BL$4),IF(BL$4&lt;TODAY(),BL23,IF(BL$4=TODAY(),_xlfn.XLOOKUP(1,($F$4:$NZ$4&lt;=TODAY())*ISNUMBER($F$23:$NZ$23),$F$23:$NZ$23,"",0,-1),IF(ISNUMBER(BK27),BK27+N(BL26),""))),"")</f>
        <v>606</v>
      </c>
      <c r="BM27" s="59" cm="1">
        <f t="array" aca="1" ref="BM27" ca="1">IF(ISNUMBER(BM$4),IF(BM$4&lt;TODAY(),BM23,IF(BM$4=TODAY(),_xlfn.XLOOKUP(1,($F$4:$NZ$4&lt;=TODAY())*ISNUMBER($F$23:$NZ$23),$F$23:$NZ$23,"",0,-1),IF(ISNUMBER(BL27),BL27+N(BM26),""))),"")</f>
        <v>606</v>
      </c>
      <c r="BN27" s="59" cm="1">
        <f t="array" aca="1" ref="BN27" ca="1">IF(ISNUMBER(BN$4),IF(BN$4&lt;TODAY(),BN23,IF(BN$4=TODAY(),_xlfn.XLOOKUP(1,($F$4:$NZ$4&lt;=TODAY())*ISNUMBER($F$23:$NZ$23),$F$23:$NZ$23,"",0,-1),IF(ISNUMBER(BM27),BM27+N(BN26),""))),"")</f>
        <v>606</v>
      </c>
      <c r="BO27" s="59" cm="1">
        <f t="array" aca="1" ref="BO27" ca="1">IF(ISNUMBER(BO$4),IF(BO$4&lt;TODAY(),BO23,IF(BO$4=TODAY(),_xlfn.XLOOKUP(1,($F$4:$NZ$4&lt;=TODAY())*ISNUMBER($F$23:$NZ$23),$F$23:$NZ$23,"",0,-1),IF(ISNUMBER(BN27),BN27+N(BO26),""))),"")</f>
        <v>616</v>
      </c>
      <c r="BP27" s="59" cm="1">
        <f t="array" aca="1" ref="BP27" ca="1">IF(ISNUMBER(BP$4),IF(BP$4&lt;TODAY(),BP23,IF(BP$4=TODAY(),_xlfn.XLOOKUP(1,($F$4:$NZ$4&lt;=TODAY())*ISNUMBER($F$23:$NZ$23),$F$23:$NZ$23,"",0,-1),IF(ISNUMBER(BO27),BO27+N(BP26),""))),"")</f>
        <v>626</v>
      </c>
      <c r="BQ27" s="59" cm="1">
        <f t="array" aca="1" ref="BQ27" ca="1">IF(ISNUMBER(BQ$4),IF(BQ$4&lt;TODAY(),BQ23,IF(BQ$4=TODAY(),_xlfn.XLOOKUP(1,($F$4:$NZ$4&lt;=TODAY())*ISNUMBER($F$23:$NZ$23),$F$23:$NZ$23,"",0,-1),IF(ISNUMBER(BP27),BP27+N(BQ26),""))),"")</f>
        <v>636</v>
      </c>
      <c r="BR27" s="59" cm="1">
        <f t="array" aca="1" ref="BR27" ca="1">IF(ISNUMBER(BR$4),IF(BR$4&lt;TODAY(),BR23,IF(BR$4=TODAY(),_xlfn.XLOOKUP(1,($F$4:$NZ$4&lt;=TODAY())*ISNUMBER($F$23:$NZ$23),$F$23:$NZ$23,"",0,-1),IF(ISNUMBER(BQ27),BQ27+N(BR26),""))),"")</f>
        <v>646</v>
      </c>
      <c r="BS27" s="59" cm="1">
        <f t="array" aca="1" ref="BS27" ca="1">IF(ISNUMBER(BS$4),IF(BS$4&lt;TODAY(),BS23,IF(BS$4=TODAY(),_xlfn.XLOOKUP(1,($F$4:$NZ$4&lt;=TODAY())*ISNUMBER($F$23:$NZ$23),$F$23:$NZ$23,"",0,-1),IF(ISNUMBER(BR27),BR27+N(BS26),""))),"")</f>
        <v>656</v>
      </c>
      <c r="BT27" s="59" cm="1">
        <f t="array" aca="1" ref="BT27" ca="1">IF(ISNUMBER(BT$4),IF(BT$4&lt;TODAY(),BT23,IF(BT$4=TODAY(),_xlfn.XLOOKUP(1,($F$4:$NZ$4&lt;=TODAY())*ISNUMBER($F$23:$NZ$23),$F$23:$NZ$23,"",0,-1),IF(ISNUMBER(BS27),BS27+N(BT26),""))),"")</f>
        <v>656</v>
      </c>
      <c r="BU27" s="59" cm="1">
        <f t="array" aca="1" ref="BU27" ca="1">IF(ISNUMBER(BU$4),IF(BU$4&lt;TODAY(),BU23,IF(BU$4=TODAY(),_xlfn.XLOOKUP(1,($F$4:$NZ$4&lt;=TODAY())*ISNUMBER($F$23:$NZ$23),$F$23:$NZ$23,"",0,-1),IF(ISNUMBER(BT27),BT27+N(BU26),""))),"")</f>
        <v>656</v>
      </c>
      <c r="BV27" s="59" cm="1">
        <f t="array" aca="1" ref="BV27" ca="1">IF(ISNUMBER(BV$4),IF(BV$4&lt;TODAY(),BV23,IF(BV$4=TODAY(),_xlfn.XLOOKUP(1,($F$4:$NZ$4&lt;=TODAY())*ISNUMBER($F$23:$NZ$23),$F$23:$NZ$23,"",0,-1),IF(ISNUMBER(BU27),BU27+N(BV26),""))),"")</f>
        <v>666</v>
      </c>
      <c r="BW27" s="59" cm="1">
        <f t="array" aca="1" ref="BW27" ca="1">IF(ISNUMBER(BW$4),IF(BW$4&lt;TODAY(),BW23,IF(BW$4=TODAY(),_xlfn.XLOOKUP(1,($F$4:$NZ$4&lt;=TODAY())*ISNUMBER($F$23:$NZ$23),$F$23:$NZ$23,"",0,-1),IF(ISNUMBER(BV27),BV27+N(BW26),""))),"")</f>
        <v>676</v>
      </c>
      <c r="BX27" s="59" cm="1">
        <f t="array" aca="1" ref="BX27" ca="1">IF(ISNUMBER(BX$4),IF(BX$4&lt;TODAY(),BX23,IF(BX$4=TODAY(),_xlfn.XLOOKUP(1,($F$4:$NZ$4&lt;=TODAY())*ISNUMBER($F$23:$NZ$23),$F$23:$NZ$23,"",0,-1),IF(ISNUMBER(BW27),BW27+N(BX26),""))),"")</f>
        <v>686</v>
      </c>
      <c r="BY27" s="59" cm="1">
        <f t="array" aca="1" ref="BY27" ca="1">IF(ISNUMBER(BY$4),IF(BY$4&lt;TODAY(),BY23,IF(BY$4=TODAY(),_xlfn.XLOOKUP(1,($F$4:$NZ$4&lt;=TODAY())*ISNUMBER($F$23:$NZ$23),$F$23:$NZ$23,"",0,-1),IF(ISNUMBER(BX27),BX27+N(BY26),""))),"")</f>
        <v>696</v>
      </c>
      <c r="BZ27" s="59" cm="1">
        <f t="array" aca="1" ref="BZ27" ca="1">IF(ISNUMBER(BZ$4),IF(BZ$4&lt;TODAY(),BZ23,IF(BZ$4=TODAY(),_xlfn.XLOOKUP(1,($F$4:$NZ$4&lt;=TODAY())*ISNUMBER($F$23:$NZ$23),$F$23:$NZ$23,"",0,-1),IF(ISNUMBER(BY27),BY27+N(BZ26),""))),"")</f>
        <v>706</v>
      </c>
      <c r="CA27" s="59" cm="1">
        <f t="array" aca="1" ref="CA27" ca="1">IF(ISNUMBER(CA$4),IF(CA$4&lt;TODAY(),CA23,IF(CA$4=TODAY(),_xlfn.XLOOKUP(1,($F$4:$NZ$4&lt;=TODAY())*ISNUMBER($F$23:$NZ$23),$F$23:$NZ$23,"",0,-1),IF(ISNUMBER(BZ27),BZ27+N(CA26),""))),"")</f>
        <v>706</v>
      </c>
      <c r="CB27" s="59" cm="1">
        <f t="array" aca="1" ref="CB27" ca="1">IF(ISNUMBER(CB$4),IF(CB$4&lt;TODAY(),CB23,IF(CB$4=TODAY(),_xlfn.XLOOKUP(1,($F$4:$NZ$4&lt;=TODAY())*ISNUMBER($F$23:$NZ$23),$F$23:$NZ$23,"",0,-1),IF(ISNUMBER(CA27),CA27+N(CB26),""))),"")</f>
        <v>706</v>
      </c>
      <c r="CC27" s="59" cm="1">
        <f t="array" aca="1" ref="CC27" ca="1">IF(ISNUMBER(CC$4),IF(CC$4&lt;TODAY(),CC23,IF(CC$4=TODAY(),_xlfn.XLOOKUP(1,($F$4:$NZ$4&lt;=TODAY())*ISNUMBER($F$23:$NZ$23),$F$23:$NZ$23,"",0,-1),IF(ISNUMBER(CB27),CB27+N(CC26),""))),"")</f>
        <v>716</v>
      </c>
      <c r="CD27" s="59" cm="1">
        <f t="array" aca="1" ref="CD27" ca="1">IF(ISNUMBER(CD$4),IF(CD$4&lt;TODAY(),CD23,IF(CD$4=TODAY(),_xlfn.XLOOKUP(1,($F$4:$NZ$4&lt;=TODAY())*ISNUMBER($F$23:$NZ$23),$F$23:$NZ$23,"",0,-1),IF(ISNUMBER(CC27),CC27+N(CD26),""))),"")</f>
        <v>726</v>
      </c>
      <c r="CE27" s="59" cm="1">
        <f t="array" aca="1" ref="CE27" ca="1">IF(ISNUMBER(CE$4),IF(CE$4&lt;TODAY(),CE23,IF(CE$4=TODAY(),_xlfn.XLOOKUP(1,($F$4:$NZ$4&lt;=TODAY())*ISNUMBER($F$23:$NZ$23),$F$23:$NZ$23,"",0,-1),IF(ISNUMBER(CD27),CD27+N(CE26),""))),"")</f>
        <v>736</v>
      </c>
      <c r="CF27" s="59" cm="1">
        <f t="array" aca="1" ref="CF27" ca="1">IF(ISNUMBER(CF$4),IF(CF$4&lt;TODAY(),CF23,IF(CF$4=TODAY(),_xlfn.XLOOKUP(1,($F$4:$NZ$4&lt;=TODAY())*ISNUMBER($F$23:$NZ$23),$F$23:$NZ$23,"",0,-1),IF(ISNUMBER(CE27),CE27+N(CF26),""))),"")</f>
        <v>746</v>
      </c>
      <c r="CG27" s="59" cm="1">
        <f t="array" aca="1" ref="CG27" ca="1">IF(ISNUMBER(CG$4),IF(CG$4&lt;TODAY(),CG23,IF(CG$4=TODAY(),_xlfn.XLOOKUP(1,($F$4:$NZ$4&lt;=TODAY())*ISNUMBER($F$23:$NZ$23),$F$23:$NZ$23,"",0,-1),IF(ISNUMBER(CF27),CF27+N(CG26),""))),"")</f>
        <v>756</v>
      </c>
      <c r="CH27" s="59" cm="1">
        <f t="array" aca="1" ref="CH27" ca="1">IF(ISNUMBER(CH$4),IF(CH$4&lt;TODAY(),CH23,IF(CH$4=TODAY(),_xlfn.XLOOKUP(1,($F$4:$NZ$4&lt;=TODAY())*ISNUMBER($F$23:$NZ$23),$F$23:$NZ$23,"",0,-1),IF(ISNUMBER(CG27),CG27+N(CH26),""))),"")</f>
        <v>756</v>
      </c>
      <c r="CI27" s="59" cm="1">
        <f t="array" aca="1" ref="CI27" ca="1">IF(ISNUMBER(CI$4),IF(CI$4&lt;TODAY(),CI23,IF(CI$4=TODAY(),_xlfn.XLOOKUP(1,($F$4:$NZ$4&lt;=TODAY())*ISNUMBER($F$23:$NZ$23),$F$23:$NZ$23,"",0,-1),IF(ISNUMBER(CH27),CH27+N(CI26),""))),"")</f>
        <v>756</v>
      </c>
      <c r="CJ27" s="59" cm="1">
        <f t="array" aca="1" ref="CJ27" ca="1">IF(ISNUMBER(CJ$4),IF(CJ$4&lt;TODAY(),CJ23,IF(CJ$4=TODAY(),_xlfn.XLOOKUP(1,($F$4:$NZ$4&lt;=TODAY())*ISNUMBER($F$23:$NZ$23),$F$23:$NZ$23,"",0,-1),IF(ISNUMBER(CI27),CI27+N(CJ26),""))),"")</f>
        <v>766</v>
      </c>
      <c r="CK27" s="59" cm="1">
        <f t="array" aca="1" ref="CK27" ca="1">IF(ISNUMBER(CK$4),IF(CK$4&lt;TODAY(),CK23,IF(CK$4=TODAY(),_xlfn.XLOOKUP(1,($F$4:$NZ$4&lt;=TODAY())*ISNUMBER($F$23:$NZ$23),$F$23:$NZ$23,"",0,-1),IF(ISNUMBER(CJ27),CJ27+N(CK26),""))),"")</f>
        <v>776</v>
      </c>
      <c r="CL27" s="59" cm="1">
        <f t="array" aca="1" ref="CL27" ca="1">IF(ISNUMBER(CL$4),IF(CL$4&lt;TODAY(),CL23,IF(CL$4=TODAY(),_xlfn.XLOOKUP(1,($F$4:$NZ$4&lt;=TODAY())*ISNUMBER($F$23:$NZ$23),$F$23:$NZ$23,"",0,-1),IF(ISNUMBER(CK27),CK27+N(CL26),""))),"")</f>
        <v>786</v>
      </c>
      <c r="CM27" s="59" cm="1">
        <f t="array" aca="1" ref="CM27" ca="1">IF(ISNUMBER(CM$4),IF(CM$4&lt;TODAY(),CM23,IF(CM$4=TODAY(),_xlfn.XLOOKUP(1,($F$4:$NZ$4&lt;=TODAY())*ISNUMBER($F$23:$NZ$23),$F$23:$NZ$23,"",0,-1),IF(ISNUMBER(CL27),CL27+N(CM26),""))),"")</f>
        <v>796</v>
      </c>
      <c r="CN27" s="59" cm="1">
        <f t="array" aca="1" ref="CN27" ca="1">IF(ISNUMBER(CN$4),IF(CN$4&lt;TODAY(),CN23,IF(CN$4=TODAY(),_xlfn.XLOOKUP(1,($F$4:$NZ$4&lt;=TODAY())*ISNUMBER($F$23:$NZ$23),$F$23:$NZ$23,"",0,-1),IF(ISNUMBER(CM27),CM27+N(CN26),""))),"")</f>
        <v>806</v>
      </c>
      <c r="CO27" s="59" cm="1">
        <f t="array" aca="1" ref="CO27" ca="1">IF(ISNUMBER(CO$4),IF(CO$4&lt;TODAY(),CO23,IF(CO$4=TODAY(),_xlfn.XLOOKUP(1,($F$4:$NZ$4&lt;=TODAY())*ISNUMBER($F$23:$NZ$23),$F$23:$NZ$23,"",0,-1),IF(ISNUMBER(CN27),CN27+N(CO26),""))),"")</f>
        <v>806</v>
      </c>
      <c r="CP27" s="59" cm="1">
        <f t="array" aca="1" ref="CP27" ca="1">IF(ISNUMBER(CP$4),IF(CP$4&lt;TODAY(),CP23,IF(CP$4=TODAY(),_xlfn.XLOOKUP(1,($F$4:$NZ$4&lt;=TODAY())*ISNUMBER($F$23:$NZ$23),$F$23:$NZ$23,"",0,-1),IF(ISNUMBER(CO27),CO27+N(CP26),""))),"")</f>
        <v>806</v>
      </c>
      <c r="CQ27" s="59" cm="1">
        <f t="array" aca="1" ref="CQ27" ca="1">IF(ISNUMBER(CQ$4),IF(CQ$4&lt;TODAY(),CQ23,IF(CQ$4=TODAY(),_xlfn.XLOOKUP(1,($F$4:$NZ$4&lt;=TODAY())*ISNUMBER($F$23:$NZ$23),$F$23:$NZ$23,"",0,-1),IF(ISNUMBER(CP27),CP27+N(CQ26),""))),"")</f>
        <v>816</v>
      </c>
      <c r="CR27" s="59" cm="1">
        <f t="array" aca="1" ref="CR27" ca="1">IF(ISNUMBER(CR$4),IF(CR$4&lt;TODAY(),CR23,IF(CR$4=TODAY(),_xlfn.XLOOKUP(1,($F$4:$NZ$4&lt;=TODAY())*ISNUMBER($F$23:$NZ$23),$F$23:$NZ$23,"",0,-1),IF(ISNUMBER(CQ27),CQ27+N(CR26),""))),"")</f>
        <v>826</v>
      </c>
      <c r="CS27" s="59" cm="1">
        <f t="array" aca="1" ref="CS27" ca="1">IF(ISNUMBER(CS$4),IF(CS$4&lt;TODAY(),CS23,IF(CS$4=TODAY(),_xlfn.XLOOKUP(1,($F$4:$NZ$4&lt;=TODAY())*ISNUMBER($F$23:$NZ$23),$F$23:$NZ$23,"",0,-1),IF(ISNUMBER(CR27),CR27+N(CS26),""))),"")</f>
        <v>836</v>
      </c>
      <c r="CT27" s="59" cm="1">
        <f t="array" aca="1" ref="CT27" ca="1">IF(ISNUMBER(CT$4),IF(CT$4&lt;TODAY(),CT23,IF(CT$4=TODAY(),_xlfn.XLOOKUP(1,($F$4:$NZ$4&lt;=TODAY())*ISNUMBER($F$23:$NZ$23),$F$23:$NZ$23,"",0,-1),IF(ISNUMBER(CS27),CS27+N(CT26),""))),"")</f>
        <v>836</v>
      </c>
      <c r="CU27" s="59" cm="1">
        <f t="array" aca="1" ref="CU27" ca="1">IF(ISNUMBER(CU$4),IF(CU$4&lt;TODAY(),CU23,IF(CU$4=TODAY(),_xlfn.XLOOKUP(1,($F$4:$NZ$4&lt;=TODAY())*ISNUMBER($F$23:$NZ$23),$F$23:$NZ$23,"",0,-1),IF(ISNUMBER(CT27),CT27+N(CU26),""))),"")</f>
        <v>846</v>
      </c>
      <c r="CV27" s="59" cm="1">
        <f t="array" aca="1" ref="CV27" ca="1">IF(ISNUMBER(CV$4),IF(CV$4&lt;TODAY(),CV23,IF(CV$4=TODAY(),_xlfn.XLOOKUP(1,($F$4:$NZ$4&lt;=TODAY())*ISNUMBER($F$23:$NZ$23),$F$23:$NZ$23,"",0,-1),IF(ISNUMBER(CU27),CU27+N(CV26),""))),"")</f>
        <v>846</v>
      </c>
      <c r="CW27" s="59" cm="1">
        <f t="array" aca="1" ref="CW27" ca="1">IF(ISNUMBER(CW$4),IF(CW$4&lt;TODAY(),CW23,IF(CW$4=TODAY(),_xlfn.XLOOKUP(1,($F$4:$NZ$4&lt;=TODAY())*ISNUMBER($F$23:$NZ$23),$F$23:$NZ$23,"",0,-1),IF(ISNUMBER(CV27),CV27+N(CW26),""))),"")</f>
        <v>846</v>
      </c>
      <c r="CX27" s="59" cm="1">
        <f t="array" aca="1" ref="CX27" ca="1">IF(ISNUMBER(CX$4),IF(CX$4&lt;TODAY(),CX23,IF(CX$4=TODAY(),_xlfn.XLOOKUP(1,($F$4:$NZ$4&lt;=TODAY())*ISNUMBER($F$23:$NZ$23),$F$23:$NZ$23,"",0,-1),IF(ISNUMBER(CW27),CW27+N(CX26),""))),"")</f>
        <v>856</v>
      </c>
      <c r="CY27" s="59" cm="1">
        <f t="array" aca="1" ref="CY27" ca="1">IF(ISNUMBER(CY$4),IF(CY$4&lt;TODAY(),CY23,IF(CY$4=TODAY(),_xlfn.XLOOKUP(1,($F$4:$NZ$4&lt;=TODAY())*ISNUMBER($F$23:$NZ$23),$F$23:$NZ$23,"",0,-1),IF(ISNUMBER(CX27),CX27+N(CY26),""))),"")</f>
        <v>866</v>
      </c>
      <c r="CZ27" s="59" cm="1">
        <f t="array" aca="1" ref="CZ27" ca="1">IF(ISNUMBER(CZ$4),IF(CZ$4&lt;TODAY(),CZ23,IF(CZ$4=TODAY(),_xlfn.XLOOKUP(1,($F$4:$NZ$4&lt;=TODAY())*ISNUMBER($F$23:$NZ$23),$F$23:$NZ$23,"",0,-1),IF(ISNUMBER(CY27),CY27+N(CZ26),""))),"")</f>
        <v>876</v>
      </c>
      <c r="DA27" s="59" cm="1">
        <f t="array" aca="1" ref="DA27" ca="1">IF(ISNUMBER(DA$4),IF(DA$4&lt;TODAY(),DA23,IF(DA$4=TODAY(),_xlfn.XLOOKUP(1,($F$4:$NZ$4&lt;=TODAY())*ISNUMBER($F$23:$NZ$23),$F$23:$NZ$23,"",0,-1),IF(ISNUMBER(CZ27),CZ27+N(DA26),""))),"")</f>
        <v>886</v>
      </c>
      <c r="DB27" s="59" cm="1">
        <f t="array" aca="1" ref="DB27" ca="1">IF(ISNUMBER(DB$4),IF(DB$4&lt;TODAY(),DB23,IF(DB$4=TODAY(),_xlfn.XLOOKUP(1,($F$4:$NZ$4&lt;=TODAY())*ISNUMBER($F$23:$NZ$23),$F$23:$NZ$23,"",0,-1),IF(ISNUMBER(DA27),DA27+N(DB26),""))),"")</f>
        <v>896</v>
      </c>
      <c r="DC27" s="59" cm="1">
        <f t="array" aca="1" ref="DC27" ca="1">IF(ISNUMBER(DC$4),IF(DC$4&lt;TODAY(),DC23,IF(DC$4=TODAY(),_xlfn.XLOOKUP(1,($F$4:$NZ$4&lt;=TODAY())*ISNUMBER($F$23:$NZ$23),$F$23:$NZ$23,"",0,-1),IF(ISNUMBER(DB27),DB27+N(DC26),""))),"")</f>
        <v>896</v>
      </c>
      <c r="DD27" s="59" cm="1">
        <f t="array" aca="1" ref="DD27" ca="1">IF(ISNUMBER(DD$4),IF(DD$4&lt;TODAY(),DD23,IF(DD$4=TODAY(),_xlfn.XLOOKUP(1,($F$4:$NZ$4&lt;=TODAY())*ISNUMBER($F$23:$NZ$23),$F$23:$NZ$23,"",0,-1),IF(ISNUMBER(DC27),DC27+N(DD26),""))),"")</f>
        <v>896</v>
      </c>
      <c r="DE27" s="59" cm="1">
        <f t="array" aca="1" ref="DE27" ca="1">IF(ISNUMBER(DE$4),IF(DE$4&lt;TODAY(),DE23,IF(DE$4=TODAY(),_xlfn.XLOOKUP(1,($F$4:$NZ$4&lt;=TODAY())*ISNUMBER($F$23:$NZ$23),$F$23:$NZ$23,"",0,-1),IF(ISNUMBER(DD27),DD27+N(DE26),""))),"")</f>
        <v>896</v>
      </c>
      <c r="DF27" s="59" cm="1">
        <f t="array" aca="1" ref="DF27" ca="1">IF(ISNUMBER(DF$4),IF(DF$4&lt;TODAY(),DF23,IF(DF$4=TODAY(),_xlfn.XLOOKUP(1,($F$4:$NZ$4&lt;=TODAY())*ISNUMBER($F$23:$NZ$23),$F$23:$NZ$23,"",0,-1),IF(ISNUMBER(DE27),DE27+N(DF26),""))),"")</f>
        <v>906</v>
      </c>
      <c r="DG27" s="59" cm="1">
        <f t="array" aca="1" ref="DG27" ca="1">IF(ISNUMBER(DG$4),IF(DG$4&lt;TODAY(),DG23,IF(DG$4=TODAY(),_xlfn.XLOOKUP(1,($F$4:$NZ$4&lt;=TODAY())*ISNUMBER($F$23:$NZ$23),$F$23:$NZ$23,"",0,-1),IF(ISNUMBER(DF27),DF27+N(DG26),""))),"")</f>
        <v>916</v>
      </c>
      <c r="DH27" s="59" cm="1">
        <f t="array" aca="1" ref="DH27" ca="1">IF(ISNUMBER(DH$4),IF(DH$4&lt;TODAY(),DH23,IF(DH$4=TODAY(),_xlfn.XLOOKUP(1,($F$4:$NZ$4&lt;=TODAY())*ISNUMBER($F$23:$NZ$23),$F$23:$NZ$23,"",0,-1),IF(ISNUMBER(DG27),DG27+N(DH26),""))),"")</f>
        <v>926</v>
      </c>
      <c r="DI27" s="59" cm="1">
        <f t="array" aca="1" ref="DI27" ca="1">IF(ISNUMBER(DI$4),IF(DI$4&lt;TODAY(),DI23,IF(DI$4=TODAY(),_xlfn.XLOOKUP(1,($F$4:$NZ$4&lt;=TODAY())*ISNUMBER($F$23:$NZ$23),$F$23:$NZ$23,"",0,-1),IF(ISNUMBER(DH27),DH27+N(DI26),""))),"")</f>
        <v>936</v>
      </c>
      <c r="DJ27" s="59" cm="1">
        <f t="array" aca="1" ref="DJ27" ca="1">IF(ISNUMBER(DJ$4),IF(DJ$4&lt;TODAY(),DJ23,IF(DJ$4=TODAY(),_xlfn.XLOOKUP(1,($F$4:$NZ$4&lt;=TODAY())*ISNUMBER($F$23:$NZ$23),$F$23:$NZ$23,"",0,-1),IF(ISNUMBER(DI27),DI27+N(DJ26),""))),"")</f>
        <v>936</v>
      </c>
      <c r="DK27" s="59" cm="1">
        <f t="array" aca="1" ref="DK27" ca="1">IF(ISNUMBER(DK$4),IF(DK$4&lt;TODAY(),DK23,IF(DK$4=TODAY(),_xlfn.XLOOKUP(1,($F$4:$NZ$4&lt;=TODAY())*ISNUMBER($F$23:$NZ$23),$F$23:$NZ$23,"",0,-1),IF(ISNUMBER(DJ27),DJ27+N(DK26),""))),"")</f>
        <v>936</v>
      </c>
      <c r="DL27" s="59" cm="1">
        <f t="array" aca="1" ref="DL27" ca="1">IF(ISNUMBER(DL$4),IF(DL$4&lt;TODAY(),DL23,IF(DL$4=TODAY(),_xlfn.XLOOKUP(1,($F$4:$NZ$4&lt;=TODAY())*ISNUMBER($F$23:$NZ$23),$F$23:$NZ$23,"",0,-1),IF(ISNUMBER(DK27),DK27+N(DL26),""))),"")</f>
        <v>946</v>
      </c>
      <c r="DM27" s="59" cm="1">
        <f t="array" aca="1" ref="DM27" ca="1">IF(ISNUMBER(DM$4),IF(DM$4&lt;TODAY(),DM23,IF(DM$4=TODAY(),_xlfn.XLOOKUP(1,($F$4:$NZ$4&lt;=TODAY())*ISNUMBER($F$23:$NZ$23),$F$23:$NZ$23,"",0,-1),IF(ISNUMBER(DL27),DL27+N(DM26),""))),"")</f>
        <v>956</v>
      </c>
      <c r="DN27" s="59" cm="1">
        <f t="array" aca="1" ref="DN27" ca="1">IF(ISNUMBER(DN$4),IF(DN$4&lt;TODAY(),DN23,IF(DN$4=TODAY(),_xlfn.XLOOKUP(1,($F$4:$NZ$4&lt;=TODAY())*ISNUMBER($F$23:$NZ$23),$F$23:$NZ$23,"",0,-1),IF(ISNUMBER(DM27),DM27+N(DN26),""))),"")</f>
        <v>966</v>
      </c>
      <c r="DO27" s="59" cm="1">
        <f t="array" aca="1" ref="DO27" ca="1">IF(ISNUMBER(DO$4),IF(DO$4&lt;TODAY(),DO23,IF(DO$4=TODAY(),_xlfn.XLOOKUP(1,($F$4:$NZ$4&lt;=TODAY())*ISNUMBER($F$23:$NZ$23),$F$23:$NZ$23,"",0,-1),IF(ISNUMBER(DN27),DN27+N(DO26),""))),"")</f>
        <v>976</v>
      </c>
      <c r="DP27" s="59" cm="1">
        <f t="array" aca="1" ref="DP27" ca="1">IF(ISNUMBER(DP$4),IF(DP$4&lt;TODAY(),DP23,IF(DP$4=TODAY(),_xlfn.XLOOKUP(1,($F$4:$NZ$4&lt;=TODAY())*ISNUMBER($F$23:$NZ$23),$F$23:$NZ$23,"",0,-1),IF(ISNUMBER(DO27),DO27+N(DP26),""))),"")</f>
        <v>986</v>
      </c>
      <c r="DQ27" s="59" cm="1">
        <f t="array" aca="1" ref="DQ27" ca="1">IF(ISNUMBER(DQ$4),IF(DQ$4&lt;TODAY(),DQ23,IF(DQ$4=TODAY(),_xlfn.XLOOKUP(1,($F$4:$NZ$4&lt;=TODAY())*ISNUMBER($F$23:$NZ$23),$F$23:$NZ$23,"",0,-1),IF(ISNUMBER(DP27),DP27+N(DQ26),""))),"")</f>
        <v>986</v>
      </c>
      <c r="DR27" s="59" cm="1">
        <f t="array" aca="1" ref="DR27" ca="1">IF(ISNUMBER(DR$4),IF(DR$4&lt;TODAY(),DR23,IF(DR$4=TODAY(),_xlfn.XLOOKUP(1,($F$4:$NZ$4&lt;=TODAY())*ISNUMBER($F$23:$NZ$23),$F$23:$NZ$23,"",0,-1),IF(ISNUMBER(DQ27),DQ27+N(DR26),""))),"")</f>
        <v>986</v>
      </c>
      <c r="DS27" s="59" cm="1">
        <f t="array" aca="1" ref="DS27" ca="1">IF(ISNUMBER(DS$4),IF(DS$4&lt;TODAY(),DS23,IF(DS$4=TODAY(),_xlfn.XLOOKUP(1,($F$4:$NZ$4&lt;=TODAY())*ISNUMBER($F$23:$NZ$23),$F$23:$NZ$23,"",0,-1),IF(ISNUMBER(DR27),DR27+N(DS26),""))),"")</f>
        <v>996</v>
      </c>
      <c r="DT27" s="59" cm="1">
        <f t="array" aca="1" ref="DT27" ca="1">IF(ISNUMBER(DT$4),IF(DT$4&lt;TODAY(),DT23,IF(DT$4=TODAY(),_xlfn.XLOOKUP(1,($F$4:$NZ$4&lt;=TODAY())*ISNUMBER($F$23:$NZ$23),$F$23:$NZ$23,"",0,-1),IF(ISNUMBER(DS27),DS27+N(DT26),""))),"")</f>
        <v>1006</v>
      </c>
      <c r="DU27" s="59" cm="1">
        <f t="array" aca="1" ref="DU27" ca="1">IF(ISNUMBER(DU$4),IF(DU$4&lt;TODAY(),DU23,IF(DU$4=TODAY(),_xlfn.XLOOKUP(1,($F$4:$NZ$4&lt;=TODAY())*ISNUMBER($F$23:$NZ$23),$F$23:$NZ$23,"",0,-1),IF(ISNUMBER(DT27),DT27+N(DU26),""))),"")</f>
        <v>1016</v>
      </c>
      <c r="DV27" s="59" cm="1">
        <f t="array" aca="1" ref="DV27" ca="1">IF(ISNUMBER(DV$4),IF(DV$4&lt;TODAY(),DV23,IF(DV$4=TODAY(),_xlfn.XLOOKUP(1,($F$4:$NZ$4&lt;=TODAY())*ISNUMBER($F$23:$NZ$23),$F$23:$NZ$23,"",0,-1),IF(ISNUMBER(DU27),DU27+N(DV26),""))),"")</f>
        <v>1026</v>
      </c>
      <c r="DW27" s="59" cm="1">
        <f t="array" aca="1" ref="DW27" ca="1">IF(ISNUMBER(DW$4),IF(DW$4&lt;TODAY(),DW23,IF(DW$4=TODAY(),_xlfn.XLOOKUP(1,($F$4:$NZ$4&lt;=TODAY())*ISNUMBER($F$23:$NZ$23),$F$23:$NZ$23,"",0,-1),IF(ISNUMBER(DV27),DV27+N(DW26),""))),"")</f>
        <v>1036</v>
      </c>
      <c r="DX27" s="59" cm="1">
        <f t="array" aca="1" ref="DX27" ca="1">IF(ISNUMBER(DX$4),IF(DX$4&lt;TODAY(),DX23,IF(DX$4=TODAY(),_xlfn.XLOOKUP(1,($F$4:$NZ$4&lt;=TODAY())*ISNUMBER($F$23:$NZ$23),$F$23:$NZ$23,"",0,-1),IF(ISNUMBER(DW27),DW27+N(DX26),""))),"")</f>
        <v>1036</v>
      </c>
      <c r="DY27" s="59" cm="1">
        <f t="array" aca="1" ref="DY27" ca="1">IF(ISNUMBER(DY$4),IF(DY$4&lt;TODAY(),DY23,IF(DY$4=TODAY(),_xlfn.XLOOKUP(1,($F$4:$NZ$4&lt;=TODAY())*ISNUMBER($F$23:$NZ$23),$F$23:$NZ$23,"",0,-1),IF(ISNUMBER(DX27),DX27+N(DY26),""))),"")</f>
        <v>1036</v>
      </c>
      <c r="DZ27" s="59" cm="1">
        <f t="array" aca="1" ref="DZ27" ca="1">IF(ISNUMBER(DZ$4),IF(DZ$4&lt;TODAY(),DZ23,IF(DZ$4=TODAY(),_xlfn.XLOOKUP(1,($F$4:$NZ$4&lt;=TODAY())*ISNUMBER($F$23:$NZ$23),$F$23:$NZ$23,"",0,-1),IF(ISNUMBER(DY27),DY27+N(DZ26),""))),"")</f>
        <v>1046</v>
      </c>
      <c r="EA27" s="59" cm="1">
        <f t="array" aca="1" ref="EA27" ca="1">IF(ISNUMBER(EA$4),IF(EA$4&lt;TODAY(),EA23,IF(EA$4=TODAY(),_xlfn.XLOOKUP(1,($F$4:$NZ$4&lt;=TODAY())*ISNUMBER($F$23:$NZ$23),$F$23:$NZ$23,"",0,-1),IF(ISNUMBER(DZ27),DZ27+N(EA26),""))),"")</f>
        <v>1056</v>
      </c>
      <c r="EB27" s="59" cm="1">
        <f t="array" aca="1" ref="EB27" ca="1">IF(ISNUMBER(EB$4),IF(EB$4&lt;TODAY(),EB23,IF(EB$4=TODAY(),_xlfn.XLOOKUP(1,($F$4:$NZ$4&lt;=TODAY())*ISNUMBER($F$23:$NZ$23),$F$23:$NZ$23,"",0,-1),IF(ISNUMBER(EA27),EA27+N(EB26),""))),"")</f>
        <v>1066</v>
      </c>
      <c r="EC27" s="59" cm="1">
        <f t="array" aca="1" ref="EC27" ca="1">IF(ISNUMBER(EC$4),IF(EC$4&lt;TODAY(),EC23,IF(EC$4=TODAY(),_xlfn.XLOOKUP(1,($F$4:$NZ$4&lt;=TODAY())*ISNUMBER($F$23:$NZ$23),$F$23:$NZ$23,"",0,-1),IF(ISNUMBER(EB27),EB27+N(EC26),""))),"")</f>
        <v>1076</v>
      </c>
      <c r="ED27" s="59" cm="1">
        <f t="array" aca="1" ref="ED27" ca="1">IF(ISNUMBER(ED$4),IF(ED$4&lt;TODAY(),ED23,IF(ED$4=TODAY(),_xlfn.XLOOKUP(1,($F$4:$NZ$4&lt;=TODAY())*ISNUMBER($F$23:$NZ$23),$F$23:$NZ$23,"",0,-1),IF(ISNUMBER(EC27),EC27+N(ED26),""))),"")</f>
        <v>1086</v>
      </c>
      <c r="EE27" s="59" cm="1">
        <f t="array" aca="1" ref="EE27" ca="1">IF(ISNUMBER(EE$4),IF(EE$4&lt;TODAY(),EE23,IF(EE$4=TODAY(),_xlfn.XLOOKUP(1,($F$4:$NZ$4&lt;=TODAY())*ISNUMBER($F$23:$NZ$23),$F$23:$NZ$23,"",0,-1),IF(ISNUMBER(ED27),ED27+N(EE26),""))),"")</f>
        <v>1086</v>
      </c>
      <c r="EF27" s="59" cm="1">
        <f t="array" aca="1" ref="EF27" ca="1">IF(ISNUMBER(EF$4),IF(EF$4&lt;TODAY(),EF23,IF(EF$4=TODAY(),_xlfn.XLOOKUP(1,($F$4:$NZ$4&lt;=TODAY())*ISNUMBER($F$23:$NZ$23),$F$23:$NZ$23,"",0,-1),IF(ISNUMBER(EE27),EE27+N(EF26),""))),"")</f>
        <v>1086</v>
      </c>
      <c r="EG27" s="59" cm="1">
        <f t="array" aca="1" ref="EG27" ca="1">IF(ISNUMBER(EG$4),IF(EG$4&lt;TODAY(),EG23,IF(EG$4=TODAY(),_xlfn.XLOOKUP(1,($F$4:$NZ$4&lt;=TODAY())*ISNUMBER($F$23:$NZ$23),$F$23:$NZ$23,"",0,-1),IF(ISNUMBER(EF27),EF27+N(EG26),""))),"")</f>
        <v>1096</v>
      </c>
      <c r="EH27" s="59" cm="1">
        <f t="array" aca="1" ref="EH27" ca="1">IF(ISNUMBER(EH$4),IF(EH$4&lt;TODAY(),EH23,IF(EH$4=TODAY(),_xlfn.XLOOKUP(1,($F$4:$NZ$4&lt;=TODAY())*ISNUMBER($F$23:$NZ$23),$F$23:$NZ$23,"",0,-1),IF(ISNUMBER(EG27),EG27+N(EH26),""))),"")</f>
        <v>1106</v>
      </c>
      <c r="EI27" s="59" cm="1">
        <f t="array" aca="1" ref="EI27" ca="1">IF(ISNUMBER(EI$4),IF(EI$4&lt;TODAY(),EI23,IF(EI$4=TODAY(),_xlfn.XLOOKUP(1,($F$4:$NZ$4&lt;=TODAY())*ISNUMBER($F$23:$NZ$23),$F$23:$NZ$23,"",0,-1),IF(ISNUMBER(EH27),EH27+N(EI26),""))),"")</f>
        <v>1106</v>
      </c>
      <c r="EJ27" s="59" cm="1">
        <f t="array" aca="1" ref="EJ27" ca="1">IF(ISNUMBER(EJ$4),IF(EJ$4&lt;TODAY(),EJ23,IF(EJ$4=TODAY(),_xlfn.XLOOKUP(1,($F$4:$NZ$4&lt;=TODAY())*ISNUMBER($F$23:$NZ$23),$F$23:$NZ$23,"",0,-1),IF(ISNUMBER(EI27),EI27+N(EJ26),""))),"")</f>
        <v>1116</v>
      </c>
      <c r="EK27" s="59" cm="1">
        <f t="array" aca="1" ref="EK27" ca="1">IF(ISNUMBER(EK$4),IF(EK$4&lt;TODAY(),EK23,IF(EK$4=TODAY(),_xlfn.XLOOKUP(1,($F$4:$NZ$4&lt;=TODAY())*ISNUMBER($F$23:$NZ$23),$F$23:$NZ$23,"",0,-1),IF(ISNUMBER(EJ27),EJ27+N(EK26),""))),"")</f>
        <v>1126</v>
      </c>
      <c r="EL27" s="59" cm="1">
        <f t="array" aca="1" ref="EL27" ca="1">IF(ISNUMBER(EL$4),IF(EL$4&lt;TODAY(),EL23,IF(EL$4=TODAY(),_xlfn.XLOOKUP(1,($F$4:$NZ$4&lt;=TODAY())*ISNUMBER($F$23:$NZ$23),$F$23:$NZ$23,"",0,-1),IF(ISNUMBER(EK27),EK27+N(EL26),""))),"")</f>
        <v>1126</v>
      </c>
      <c r="EM27" s="59" cm="1">
        <f t="array" aca="1" ref="EM27" ca="1">IF(ISNUMBER(EM$4),IF(EM$4&lt;TODAY(),EM23,IF(EM$4=TODAY(),_xlfn.XLOOKUP(1,($F$4:$NZ$4&lt;=TODAY())*ISNUMBER($F$23:$NZ$23),$F$23:$NZ$23,"",0,-1),IF(ISNUMBER(EL27),EL27+N(EM26),""))),"")</f>
        <v>1126</v>
      </c>
      <c r="EN27" s="59" cm="1">
        <f t="array" aca="1" ref="EN27" ca="1">IF(ISNUMBER(EN$4),IF(EN$4&lt;TODAY(),EN23,IF(EN$4=TODAY(),_xlfn.XLOOKUP(1,($F$4:$NZ$4&lt;=TODAY())*ISNUMBER($F$23:$NZ$23),$F$23:$NZ$23,"",0,-1),IF(ISNUMBER(EM27),EM27+N(EN26),""))),"")</f>
        <v>1136</v>
      </c>
      <c r="EO27" s="59" cm="1">
        <f t="array" aca="1" ref="EO27" ca="1">IF(ISNUMBER(EO$4),IF(EO$4&lt;TODAY(),EO23,IF(EO$4=TODAY(),_xlfn.XLOOKUP(1,($F$4:$NZ$4&lt;=TODAY())*ISNUMBER($F$23:$NZ$23),$F$23:$NZ$23,"",0,-1),IF(ISNUMBER(EN27),EN27+N(EO26),""))),"")</f>
        <v>1146</v>
      </c>
      <c r="EP27" s="59" cm="1">
        <f t="array" aca="1" ref="EP27" ca="1">IF(ISNUMBER(EP$4),IF(EP$4&lt;TODAY(),EP23,IF(EP$4=TODAY(),_xlfn.XLOOKUP(1,($F$4:$NZ$4&lt;=TODAY())*ISNUMBER($F$23:$NZ$23),$F$23:$NZ$23,"",0,-1),IF(ISNUMBER(EO27),EO27+N(EP26),""))),"")</f>
        <v>1156</v>
      </c>
      <c r="EQ27" s="59" cm="1">
        <f t="array" aca="1" ref="EQ27" ca="1">IF(ISNUMBER(EQ$4),IF(EQ$4&lt;TODAY(),EQ23,IF(EQ$4=TODAY(),_xlfn.XLOOKUP(1,($F$4:$NZ$4&lt;=TODAY())*ISNUMBER($F$23:$NZ$23),$F$23:$NZ$23,"",0,-1),IF(ISNUMBER(EP27),EP27+N(EQ26),""))),"")</f>
        <v>1166</v>
      </c>
      <c r="ER27" s="59" cm="1">
        <f t="array" aca="1" ref="ER27" ca="1">IF(ISNUMBER(ER$4),IF(ER$4&lt;TODAY(),ER23,IF(ER$4=TODAY(),_xlfn.XLOOKUP(1,($F$4:$NZ$4&lt;=TODAY())*ISNUMBER($F$23:$NZ$23),$F$23:$NZ$23,"",0,-1),IF(ISNUMBER(EQ27),EQ27+N(ER26),""))),"")</f>
        <v>1176</v>
      </c>
      <c r="ES27" s="59" cm="1">
        <f t="array" aca="1" ref="ES27" ca="1">IF(ISNUMBER(ES$4),IF(ES$4&lt;TODAY(),ES23,IF(ES$4=TODAY(),_xlfn.XLOOKUP(1,($F$4:$NZ$4&lt;=TODAY())*ISNUMBER($F$23:$NZ$23),$F$23:$NZ$23,"",0,-1),IF(ISNUMBER(ER27),ER27+N(ES26),""))),"")</f>
        <v>1176</v>
      </c>
      <c r="ET27" s="59" cm="1">
        <f t="array" aca="1" ref="ET27" ca="1">IF(ISNUMBER(ET$4),IF(ET$4&lt;TODAY(),ET23,IF(ET$4=TODAY(),_xlfn.XLOOKUP(1,($F$4:$NZ$4&lt;=TODAY())*ISNUMBER($F$23:$NZ$23),$F$23:$NZ$23,"",0,-1),IF(ISNUMBER(ES27),ES27+N(ET26),""))),"")</f>
        <v>1176</v>
      </c>
      <c r="EU27" s="59" cm="1">
        <f t="array" aca="1" ref="EU27" ca="1">IF(ISNUMBER(EU$4),IF(EU$4&lt;TODAY(),EU23,IF(EU$4=TODAY(),_xlfn.XLOOKUP(1,($F$4:$NZ$4&lt;=TODAY())*ISNUMBER($F$23:$NZ$23),$F$23:$NZ$23,"",0,-1),IF(ISNUMBER(ET27),ET27+N(EU26),""))),"")</f>
        <v>1176</v>
      </c>
      <c r="EV27" s="59" cm="1">
        <f t="array" aca="1" ref="EV27" ca="1">IF(ISNUMBER(EV$4),IF(EV$4&lt;TODAY(),EV23,IF(EV$4=TODAY(),_xlfn.XLOOKUP(1,($F$4:$NZ$4&lt;=TODAY())*ISNUMBER($F$23:$NZ$23),$F$23:$NZ$23,"",0,-1),IF(ISNUMBER(EU27),EU27+N(EV26),""))),"")</f>
        <v>1186</v>
      </c>
      <c r="EW27" s="59" cm="1">
        <f t="array" aca="1" ref="EW27" ca="1">IF(ISNUMBER(EW$4),IF(EW$4&lt;TODAY(),EW23,IF(EW$4=TODAY(),_xlfn.XLOOKUP(1,($F$4:$NZ$4&lt;=TODAY())*ISNUMBER($F$23:$NZ$23),$F$23:$NZ$23,"",0,-1),IF(ISNUMBER(EV27),EV27+N(EW26),""))),"")</f>
        <v>1196</v>
      </c>
      <c r="EX27" s="59" cm="1">
        <f t="array" aca="1" ref="EX27" ca="1">IF(ISNUMBER(EX$4),IF(EX$4&lt;TODAY(),EX23,IF(EX$4=TODAY(),_xlfn.XLOOKUP(1,($F$4:$NZ$4&lt;=TODAY())*ISNUMBER($F$23:$NZ$23),$F$23:$NZ$23,"",0,-1),IF(ISNUMBER(EW27),EW27+N(EX26),""))),"")</f>
        <v>1206</v>
      </c>
      <c r="EY27" s="59" cm="1">
        <f t="array" aca="1" ref="EY27" ca="1">IF(ISNUMBER(EY$4),IF(EY$4&lt;TODAY(),EY23,IF(EY$4=TODAY(),_xlfn.XLOOKUP(1,($F$4:$NZ$4&lt;=TODAY())*ISNUMBER($F$23:$NZ$23),$F$23:$NZ$23,"",0,-1),IF(ISNUMBER(EX27),EX27+N(EY26),""))),"")</f>
        <v>1216</v>
      </c>
      <c r="EZ27" s="59" cm="1">
        <f t="array" aca="1" ref="EZ27" ca="1">IF(ISNUMBER(EZ$4),IF(EZ$4&lt;TODAY(),EZ23,IF(EZ$4=TODAY(),_xlfn.XLOOKUP(1,($F$4:$NZ$4&lt;=TODAY())*ISNUMBER($F$23:$NZ$23),$F$23:$NZ$23,"",0,-1),IF(ISNUMBER(EY27),EY27+N(EZ26),""))),"")</f>
        <v>1216</v>
      </c>
      <c r="FA27" s="59" cm="1">
        <f t="array" aca="1" ref="FA27" ca="1">IF(ISNUMBER(FA$4),IF(FA$4&lt;TODAY(),FA23,IF(FA$4=TODAY(),_xlfn.XLOOKUP(1,($F$4:$NZ$4&lt;=TODAY())*ISNUMBER($F$23:$NZ$23),$F$23:$NZ$23,"",0,-1),IF(ISNUMBER(EZ27),EZ27+N(FA26),""))),"")</f>
        <v>1216</v>
      </c>
      <c r="FB27" s="59" cm="1">
        <f t="array" aca="1" ref="FB27" ca="1">IF(ISNUMBER(FB$4),IF(FB$4&lt;TODAY(),FB23,IF(FB$4=TODAY(),_xlfn.XLOOKUP(1,($F$4:$NZ$4&lt;=TODAY())*ISNUMBER($F$23:$NZ$23),$F$23:$NZ$23,"",0,-1),IF(ISNUMBER(FA27),FA27+N(FB26),""))),"")</f>
        <v>1226</v>
      </c>
      <c r="FC27" s="59" cm="1">
        <f t="array" aca="1" ref="FC27" ca="1">IF(ISNUMBER(FC$4),IF(FC$4&lt;TODAY(),FC23,IF(FC$4=TODAY(),_xlfn.XLOOKUP(1,($F$4:$NZ$4&lt;=TODAY())*ISNUMBER($F$23:$NZ$23),$F$23:$NZ$23,"",0,-1),IF(ISNUMBER(FB27),FB27+N(FC26),""))),"")</f>
        <v>1236</v>
      </c>
      <c r="FD27" s="59" cm="1">
        <f t="array" aca="1" ref="FD27" ca="1">IF(ISNUMBER(FD$4),IF(FD$4&lt;TODAY(),FD23,IF(FD$4=TODAY(),_xlfn.XLOOKUP(1,($F$4:$NZ$4&lt;=TODAY())*ISNUMBER($F$23:$NZ$23),$F$23:$NZ$23,"",0,-1),IF(ISNUMBER(FC27),FC27+N(FD26),""))),"")</f>
        <v>1246</v>
      </c>
      <c r="FE27" s="59" cm="1">
        <f t="array" aca="1" ref="FE27" ca="1">IF(ISNUMBER(FE$4),IF(FE$4&lt;TODAY(),FE23,IF(FE$4=TODAY(),_xlfn.XLOOKUP(1,($F$4:$NZ$4&lt;=TODAY())*ISNUMBER($F$23:$NZ$23),$F$23:$NZ$23,"",0,-1),IF(ISNUMBER(FD27),FD27+N(FE26),""))),"")</f>
        <v>1256</v>
      </c>
      <c r="FF27" s="59" cm="1">
        <f t="array" aca="1" ref="FF27" ca="1">IF(ISNUMBER(FF$4),IF(FF$4&lt;TODAY(),FF23,IF(FF$4=TODAY(),_xlfn.XLOOKUP(1,($F$4:$NZ$4&lt;=TODAY())*ISNUMBER($F$23:$NZ$23),$F$23:$NZ$23,"",0,-1),IF(ISNUMBER(FE27),FE27+N(FF26),""))),"")</f>
        <v>1266</v>
      </c>
      <c r="FG27" s="59" cm="1">
        <f t="array" aca="1" ref="FG27" ca="1">IF(ISNUMBER(FG$4),IF(FG$4&lt;TODAY(),FG23,IF(FG$4=TODAY(),_xlfn.XLOOKUP(1,($F$4:$NZ$4&lt;=TODAY())*ISNUMBER($F$23:$NZ$23),$F$23:$NZ$23,"",0,-1),IF(ISNUMBER(FF27),FF27+N(FG26),""))),"")</f>
        <v>1266</v>
      </c>
      <c r="FH27" s="59" cm="1">
        <f t="array" aca="1" ref="FH27" ca="1">IF(ISNUMBER(FH$4),IF(FH$4&lt;TODAY(),FH23,IF(FH$4=TODAY(),_xlfn.XLOOKUP(1,($F$4:$NZ$4&lt;=TODAY())*ISNUMBER($F$23:$NZ$23),$F$23:$NZ$23,"",0,-1),IF(ISNUMBER(FG27),FG27+N(FH26),""))),"")</f>
        <v>1266</v>
      </c>
      <c r="FI27" s="59" cm="1">
        <f t="array" aca="1" ref="FI27" ca="1">IF(ISNUMBER(FI$4),IF(FI$4&lt;TODAY(),FI23,IF(FI$4=TODAY(),_xlfn.XLOOKUP(1,($F$4:$NZ$4&lt;=TODAY())*ISNUMBER($F$23:$NZ$23),$F$23:$NZ$23,"",0,-1),IF(ISNUMBER(FH27),FH27+N(FI26),""))),"")</f>
        <v>1276</v>
      </c>
      <c r="FJ27" s="59" cm="1">
        <f t="array" aca="1" ref="FJ27" ca="1">IF(ISNUMBER(FJ$4),IF(FJ$4&lt;TODAY(),FJ23,IF(FJ$4=TODAY(),_xlfn.XLOOKUP(1,($F$4:$NZ$4&lt;=TODAY())*ISNUMBER($F$23:$NZ$23),$F$23:$NZ$23,"",0,-1),IF(ISNUMBER(FI27),FI27+N(FJ26),""))),"")</f>
        <v>1286</v>
      </c>
      <c r="FK27" s="59" cm="1">
        <f t="array" aca="1" ref="FK27" ca="1">IF(ISNUMBER(FK$4),IF(FK$4&lt;TODAY(),FK23,IF(FK$4=TODAY(),_xlfn.XLOOKUP(1,($F$4:$NZ$4&lt;=TODAY())*ISNUMBER($F$23:$NZ$23),$F$23:$NZ$23,"",0,-1),IF(ISNUMBER(FJ27),FJ27+N(FK26),""))),"")</f>
        <v>1296</v>
      </c>
      <c r="FL27" s="59" cm="1">
        <f t="array" aca="1" ref="FL27" ca="1">IF(ISNUMBER(FL$4),IF(FL$4&lt;TODAY(),FL23,IF(FL$4=TODAY(),_xlfn.XLOOKUP(1,($F$4:$NZ$4&lt;=TODAY())*ISNUMBER($F$23:$NZ$23),$F$23:$NZ$23,"",0,-1),IF(ISNUMBER(FK27),FK27+N(FL26),""))),"")</f>
        <v>1306</v>
      </c>
      <c r="FM27" s="59" cm="1">
        <f t="array" aca="1" ref="FM27" ca="1">IF(ISNUMBER(FM$4),IF(FM$4&lt;TODAY(),FM23,IF(FM$4=TODAY(),_xlfn.XLOOKUP(1,($F$4:$NZ$4&lt;=TODAY())*ISNUMBER($F$23:$NZ$23),$F$23:$NZ$23,"",0,-1),IF(ISNUMBER(FL27),FL27+N(FM26),""))),"")</f>
        <v>1316</v>
      </c>
      <c r="FN27" s="59" cm="1">
        <f t="array" aca="1" ref="FN27" ca="1">IF(ISNUMBER(FN$4),IF(FN$4&lt;TODAY(),FN23,IF(FN$4=TODAY(),_xlfn.XLOOKUP(1,($F$4:$NZ$4&lt;=TODAY())*ISNUMBER($F$23:$NZ$23),$F$23:$NZ$23,"",0,-1),IF(ISNUMBER(FM27),FM27+N(FN26),""))),"")</f>
        <v>1316</v>
      </c>
      <c r="FO27" s="59" cm="1">
        <f t="array" aca="1" ref="FO27" ca="1">IF(ISNUMBER(FO$4),IF(FO$4&lt;TODAY(),FO23,IF(FO$4=TODAY(),_xlfn.XLOOKUP(1,($F$4:$NZ$4&lt;=TODAY())*ISNUMBER($F$23:$NZ$23),$F$23:$NZ$23,"",0,-1),IF(ISNUMBER(FN27),FN27+N(FO26),""))),"")</f>
        <v>1316</v>
      </c>
      <c r="FP27" s="59" cm="1">
        <f t="array" aca="1" ref="FP27" ca="1">IF(ISNUMBER(FP$4),IF(FP$4&lt;TODAY(),FP23,IF(FP$4=TODAY(),_xlfn.XLOOKUP(1,($F$4:$NZ$4&lt;=TODAY())*ISNUMBER($F$23:$NZ$23),$F$23:$NZ$23,"",0,-1),IF(ISNUMBER(FO27),FO27+N(FP26),""))),"")</f>
        <v>1326</v>
      </c>
      <c r="FQ27" s="59" cm="1">
        <f t="array" aca="1" ref="FQ27" ca="1">IF(ISNUMBER(FQ$4),IF(FQ$4&lt;TODAY(),FQ23,IF(FQ$4=TODAY(),_xlfn.XLOOKUP(1,($F$4:$NZ$4&lt;=TODAY())*ISNUMBER($F$23:$NZ$23),$F$23:$NZ$23,"",0,-1),IF(ISNUMBER(FP27),FP27+N(FQ26),""))),"")</f>
        <v>1336</v>
      </c>
      <c r="FR27" s="59" cm="1">
        <f t="array" aca="1" ref="FR27" ca="1">IF(ISNUMBER(FR$4),IF(FR$4&lt;TODAY(),FR23,IF(FR$4=TODAY(),_xlfn.XLOOKUP(1,($F$4:$NZ$4&lt;=TODAY())*ISNUMBER($F$23:$NZ$23),$F$23:$NZ$23,"",0,-1),IF(ISNUMBER(FQ27),FQ27+N(FR26),""))),"")</f>
        <v>1346</v>
      </c>
      <c r="FS27" s="59" cm="1">
        <f t="array" aca="1" ref="FS27" ca="1">IF(ISNUMBER(FS$4),IF(FS$4&lt;TODAY(),FS23,IF(FS$4=TODAY(),_xlfn.XLOOKUP(1,($F$4:$NZ$4&lt;=TODAY())*ISNUMBER($F$23:$NZ$23),$F$23:$NZ$23,"",0,-1),IF(ISNUMBER(FR27),FR27+N(FS26),""))),"")</f>
        <v>1356</v>
      </c>
      <c r="FT27" s="59" cm="1">
        <f t="array" aca="1" ref="FT27" ca="1">IF(ISNUMBER(FT$4),IF(FT$4&lt;TODAY(),FT23,IF(FT$4=TODAY(),_xlfn.XLOOKUP(1,($F$4:$NZ$4&lt;=TODAY())*ISNUMBER($F$23:$NZ$23),$F$23:$NZ$23,"",0,-1),IF(ISNUMBER(FS27),FS27+N(FT26),""))),"")</f>
        <v>1356</v>
      </c>
      <c r="FU27" s="59" cm="1">
        <f t="array" aca="1" ref="FU27" ca="1">IF(ISNUMBER(FU$4),IF(FU$4&lt;TODAY(),FU23,IF(FU$4=TODAY(),_xlfn.XLOOKUP(1,($F$4:$NZ$4&lt;=TODAY())*ISNUMBER($F$23:$NZ$23),$F$23:$NZ$23,"",0,-1),IF(ISNUMBER(FT27),FT27+N(FU26),""))),"")</f>
        <v>1356</v>
      </c>
      <c r="FV27" s="59" cm="1">
        <f t="array" aca="1" ref="FV27" ca="1">IF(ISNUMBER(FV$4),IF(FV$4&lt;TODAY(),FV23,IF(FV$4=TODAY(),_xlfn.XLOOKUP(1,($F$4:$NZ$4&lt;=TODAY())*ISNUMBER($F$23:$NZ$23),$F$23:$NZ$23,"",0,-1),IF(ISNUMBER(FU27),FU27+N(FV26),""))),"")</f>
        <v>1356</v>
      </c>
      <c r="FW27" s="59" cm="1">
        <f t="array" aca="1" ref="FW27" ca="1">IF(ISNUMBER(FW$4),IF(FW$4&lt;TODAY(),FW23,IF(FW$4=TODAY(),_xlfn.XLOOKUP(1,($F$4:$NZ$4&lt;=TODAY())*ISNUMBER($F$23:$NZ$23),$F$23:$NZ$23,"",0,-1),IF(ISNUMBER(FV27),FV27+N(FW26),""))),"")</f>
        <v>1366</v>
      </c>
      <c r="FX27" s="59" cm="1">
        <f t="array" aca="1" ref="FX27" ca="1">IF(ISNUMBER(FX$4),IF(FX$4&lt;TODAY(),FX23,IF(FX$4=TODAY(),_xlfn.XLOOKUP(1,($F$4:$NZ$4&lt;=TODAY())*ISNUMBER($F$23:$NZ$23),$F$23:$NZ$23,"",0,-1),IF(ISNUMBER(FW27),FW27+N(FX26),""))),"")</f>
        <v>1376</v>
      </c>
      <c r="FY27" s="59" cm="1">
        <f t="array" aca="1" ref="FY27" ca="1">IF(ISNUMBER(FY$4),IF(FY$4&lt;TODAY(),FY23,IF(FY$4=TODAY(),_xlfn.XLOOKUP(1,($F$4:$NZ$4&lt;=TODAY())*ISNUMBER($F$23:$NZ$23),$F$23:$NZ$23,"",0,-1),IF(ISNUMBER(FX27),FX27+N(FY26),""))),"")</f>
        <v>1386</v>
      </c>
      <c r="FZ27" s="59" cm="1">
        <f t="array" aca="1" ref="FZ27" ca="1">IF(ISNUMBER(FZ$4),IF(FZ$4&lt;TODAY(),FZ23,IF(FZ$4=TODAY(),_xlfn.XLOOKUP(1,($F$4:$NZ$4&lt;=TODAY())*ISNUMBER($F$23:$NZ$23),$F$23:$NZ$23,"",0,-1),IF(ISNUMBER(FY27),FY27+N(FZ26),""))),"")</f>
        <v>1396</v>
      </c>
      <c r="GA27" s="59" cm="1">
        <f t="array" aca="1" ref="GA27" ca="1">IF(ISNUMBER(GA$4),IF(GA$4&lt;TODAY(),GA23,IF(GA$4=TODAY(),_xlfn.XLOOKUP(1,($F$4:$NZ$4&lt;=TODAY())*ISNUMBER($F$23:$NZ$23),$F$23:$NZ$23,"",0,-1),IF(ISNUMBER(FZ27),FZ27+N(GA26),""))),"")</f>
        <v>1406</v>
      </c>
      <c r="GB27" s="59" cm="1">
        <f t="array" aca="1" ref="GB27" ca="1">IF(ISNUMBER(GB$4),IF(GB$4&lt;TODAY(),GB23,IF(GB$4=TODAY(),_xlfn.XLOOKUP(1,($F$4:$NZ$4&lt;=TODAY())*ISNUMBER($F$23:$NZ$23),$F$23:$NZ$23,"",0,-1),IF(ISNUMBER(GA27),GA27+N(GB26),""))),"")</f>
        <v>1406</v>
      </c>
      <c r="GC27" s="59" cm="1">
        <f t="array" aca="1" ref="GC27" ca="1">IF(ISNUMBER(GC$4),IF(GC$4&lt;TODAY(),GC23,IF(GC$4=TODAY(),_xlfn.XLOOKUP(1,($F$4:$NZ$4&lt;=TODAY())*ISNUMBER($F$23:$NZ$23),$F$23:$NZ$23,"",0,-1),IF(ISNUMBER(GB27),GB27+N(GC26),""))),"")</f>
        <v>1406</v>
      </c>
      <c r="GD27" s="59" cm="1">
        <f t="array" aca="1" ref="GD27" ca="1">IF(ISNUMBER(GD$4),IF(GD$4&lt;TODAY(),GD23,IF(GD$4=TODAY(),_xlfn.XLOOKUP(1,($F$4:$NZ$4&lt;=TODAY())*ISNUMBER($F$23:$NZ$23),$F$23:$NZ$23,"",0,-1),IF(ISNUMBER(GC27),GC27+N(GD26),""))),"")</f>
        <v>1416</v>
      </c>
      <c r="GE27" s="59" cm="1">
        <f t="array" aca="1" ref="GE27" ca="1">IF(ISNUMBER(GE$4),IF(GE$4&lt;TODAY(),GE23,IF(GE$4=TODAY(),_xlfn.XLOOKUP(1,($F$4:$NZ$4&lt;=TODAY())*ISNUMBER($F$23:$NZ$23),$F$23:$NZ$23,"",0,-1),IF(ISNUMBER(GD27),GD27+N(GE26),""))),"")</f>
        <v>1426</v>
      </c>
      <c r="GF27" s="59" t="str" cm="1">
        <f t="array" aca="1" ref="GF27" ca="1">IF(ISNUMBER(GF$4),IF(GF$4&lt;TODAY(),GF23,IF(GF$4=TODAY(),_xlfn.XLOOKUP(1,($F$4:$NZ$4&lt;=TODAY())*ISNUMBER($F$23:$NZ$23),$F$23:$NZ$23,"",0,-1),IF(ISNUMBER(GE27),GE27+N(GF26),""))),"")</f>
        <v/>
      </c>
      <c r="GG27" s="59" t="str" cm="1">
        <f t="array" aca="1" ref="GG27" ca="1">IF(ISNUMBER(GG$4),IF(GG$4&lt;TODAY(),GG23,IF(GG$4=TODAY(),_xlfn.XLOOKUP(1,($F$4:$NZ$4&lt;=TODAY())*ISNUMBER($F$23:$NZ$23),$F$23:$NZ$23,"",0,-1),IF(ISNUMBER(GF27),GF27+N(GG26),""))),"")</f>
        <v/>
      </c>
      <c r="GH27" s="59" t="str" cm="1">
        <f t="array" aca="1" ref="GH27" ca="1">IF(ISNUMBER(GH$4),IF(GH$4&lt;TODAY(),GH23,IF(GH$4=TODAY(),_xlfn.XLOOKUP(1,($F$4:$NZ$4&lt;=TODAY())*ISNUMBER($F$23:$NZ$23),$F$23:$NZ$23,"",0,-1),IF(ISNUMBER(GG27),GG27+N(GH26),""))),"")</f>
        <v/>
      </c>
      <c r="GI27" s="59" t="str" cm="1">
        <f t="array" aca="1" ref="GI27" ca="1">IF(ISNUMBER(GI$4),IF(GI$4&lt;TODAY(),GI23,IF(GI$4=TODAY(),_xlfn.XLOOKUP(1,($F$4:$NZ$4&lt;=TODAY())*ISNUMBER($F$23:$NZ$23),$F$23:$NZ$23,"",0,-1),IF(ISNUMBER(GH27),GH27+N(GI26),""))),"")</f>
        <v/>
      </c>
      <c r="GJ27" s="59" t="str" cm="1">
        <f t="array" aca="1" ref="GJ27" ca="1">IF(ISNUMBER(GJ$4),IF(GJ$4&lt;TODAY(),GJ23,IF(GJ$4=TODAY(),_xlfn.XLOOKUP(1,($F$4:$NZ$4&lt;=TODAY())*ISNUMBER($F$23:$NZ$23),$F$23:$NZ$23,"",0,-1),IF(ISNUMBER(GI27),GI27+N(GJ26),""))),"")</f>
        <v/>
      </c>
      <c r="GK27" s="59" t="str" cm="1">
        <f t="array" aca="1" ref="GK27" ca="1">IF(ISNUMBER(GK$4),IF(GK$4&lt;TODAY(),GK23,IF(GK$4=TODAY(),_xlfn.XLOOKUP(1,($F$4:$NZ$4&lt;=TODAY())*ISNUMBER($F$23:$NZ$23),$F$23:$NZ$23,"",0,-1),IF(ISNUMBER(GJ27),GJ27+N(GK26),""))),"")</f>
        <v/>
      </c>
      <c r="GL27" s="59" t="str" cm="1">
        <f t="array" aca="1" ref="GL27" ca="1">IF(ISNUMBER(GL$4),IF(GL$4&lt;TODAY(),GL23,IF(GL$4=TODAY(),_xlfn.XLOOKUP(1,($F$4:$NZ$4&lt;=TODAY())*ISNUMBER($F$23:$NZ$23),$F$23:$NZ$23,"",0,-1),IF(ISNUMBER(GK27),GK27+N(GL26),""))),"")</f>
        <v/>
      </c>
      <c r="GM27" s="59" t="str" cm="1">
        <f t="array" aca="1" ref="GM27" ca="1">IF(ISNUMBER(GM$4),IF(GM$4&lt;TODAY(),GM23,IF(GM$4=TODAY(),_xlfn.XLOOKUP(1,($F$4:$NZ$4&lt;=TODAY())*ISNUMBER($F$23:$NZ$23),$F$23:$NZ$23,"",0,-1),IF(ISNUMBER(GL27),GL27+N(GM26),""))),"")</f>
        <v/>
      </c>
      <c r="GN27" s="59" t="str" cm="1">
        <f t="array" aca="1" ref="GN27" ca="1">IF(ISNUMBER(GN$4),IF(GN$4&lt;TODAY(),GN23,IF(GN$4=TODAY(),_xlfn.XLOOKUP(1,($F$4:$NZ$4&lt;=TODAY())*ISNUMBER($F$23:$NZ$23),$F$23:$NZ$23,"",0,-1),IF(ISNUMBER(GM27),GM27+N(GN26),""))),"")</f>
        <v/>
      </c>
      <c r="GO27" s="59" t="str" cm="1">
        <f t="array" aca="1" ref="GO27" ca="1">IF(ISNUMBER(GO$4),IF(GO$4&lt;TODAY(),GO23,IF(GO$4=TODAY(),_xlfn.XLOOKUP(1,($F$4:$NZ$4&lt;=TODAY())*ISNUMBER($F$23:$NZ$23),$F$23:$NZ$23,"",0,-1),IF(ISNUMBER(GN27),GN27+N(GO26),""))),"")</f>
        <v/>
      </c>
      <c r="GP27" s="59" t="str" cm="1">
        <f t="array" aca="1" ref="GP27" ca="1">IF(ISNUMBER(GP$4),IF(GP$4&lt;TODAY(),GP23,IF(GP$4=TODAY(),_xlfn.XLOOKUP(1,($F$4:$NZ$4&lt;=TODAY())*ISNUMBER($F$23:$NZ$23),$F$23:$NZ$23,"",0,-1),IF(ISNUMBER(GO27),GO27+N(GP26),""))),"")</f>
        <v/>
      </c>
      <c r="GQ27" s="59" t="str" cm="1">
        <f t="array" aca="1" ref="GQ27" ca="1">IF(ISNUMBER(GQ$4),IF(GQ$4&lt;TODAY(),GQ23,IF(GQ$4=TODAY(),_xlfn.XLOOKUP(1,($F$4:$NZ$4&lt;=TODAY())*ISNUMBER($F$23:$NZ$23),$F$23:$NZ$23,"",0,-1),IF(ISNUMBER(GP27),GP27+N(GQ26),""))),"")</f>
        <v/>
      </c>
      <c r="GR27" s="59" t="str" cm="1">
        <f t="array" aca="1" ref="GR27" ca="1">IF(ISNUMBER(GR$4),IF(GR$4&lt;TODAY(),GR23,IF(GR$4=TODAY(),_xlfn.XLOOKUP(1,($F$4:$NZ$4&lt;=TODAY())*ISNUMBER($F$23:$NZ$23),$F$23:$NZ$23,"",0,-1),IF(ISNUMBER(GQ27),GQ27+N(GR26),""))),"")</f>
        <v/>
      </c>
      <c r="GS27" s="59" t="str" cm="1">
        <f t="array" aca="1" ref="GS27" ca="1">IF(ISNUMBER(GS$4),IF(GS$4&lt;TODAY(),GS23,IF(GS$4=TODAY(),_xlfn.XLOOKUP(1,($F$4:$NZ$4&lt;=TODAY())*ISNUMBER($F$23:$NZ$23),$F$23:$NZ$23,"",0,-1),IF(ISNUMBER(GR27),GR27+N(GS26),""))),"")</f>
        <v/>
      </c>
      <c r="GT27" s="59" t="str" cm="1">
        <f t="array" aca="1" ref="GT27" ca="1">IF(ISNUMBER(GT$4),IF(GT$4&lt;TODAY(),GT23,IF(GT$4=TODAY(),_xlfn.XLOOKUP(1,($F$4:$NZ$4&lt;=TODAY())*ISNUMBER($F$23:$NZ$23),$F$23:$NZ$23,"",0,-1),IF(ISNUMBER(GS27),GS27+N(GT26),""))),"")</f>
        <v/>
      </c>
      <c r="GU27" s="59" t="str" cm="1">
        <f t="array" aca="1" ref="GU27" ca="1">IF(ISNUMBER(GU$4),IF(GU$4&lt;TODAY(),GU23,IF(GU$4=TODAY(),_xlfn.XLOOKUP(1,($F$4:$NZ$4&lt;=TODAY())*ISNUMBER($F$23:$NZ$23),$F$23:$NZ$23,"",0,-1),IF(ISNUMBER(GT27),GT27+N(GU26),""))),"")</f>
        <v/>
      </c>
      <c r="GV27" s="59" t="str" cm="1">
        <f t="array" aca="1" ref="GV27" ca="1">IF(ISNUMBER(GV$4),IF(GV$4&lt;TODAY(),GV23,IF(GV$4=TODAY(),_xlfn.XLOOKUP(1,($F$4:$NZ$4&lt;=TODAY())*ISNUMBER($F$23:$NZ$23),$F$23:$NZ$23,"",0,-1),IF(ISNUMBER(GU27),GU27+N(GV26),""))),"")</f>
        <v/>
      </c>
      <c r="GW27" s="59" t="str" cm="1">
        <f t="array" aca="1" ref="GW27" ca="1">IF(ISNUMBER(GW$4),IF(GW$4&lt;TODAY(),GW23,IF(GW$4=TODAY(),_xlfn.XLOOKUP(1,($F$4:$NZ$4&lt;=TODAY())*ISNUMBER($F$23:$NZ$23),$F$23:$NZ$23,"",0,-1),IF(ISNUMBER(GV27),GV27+N(GW26),""))),"")</f>
        <v/>
      </c>
      <c r="GX27" s="59" t="str" cm="1">
        <f t="array" aca="1" ref="GX27" ca="1">IF(ISNUMBER(GX$4),IF(GX$4&lt;TODAY(),GX23,IF(GX$4=TODAY(),_xlfn.XLOOKUP(1,($F$4:$NZ$4&lt;=TODAY())*ISNUMBER($F$23:$NZ$23),$F$23:$NZ$23,"",0,-1),IF(ISNUMBER(GW27),GW27+N(GX26),""))),"")</f>
        <v/>
      </c>
      <c r="GY27" s="59" t="str" cm="1">
        <f t="array" aca="1" ref="GY27" ca="1">IF(ISNUMBER(GY$4),IF(GY$4&lt;TODAY(),GY23,IF(GY$4=TODAY(),_xlfn.XLOOKUP(1,($F$4:$NZ$4&lt;=TODAY())*ISNUMBER($F$23:$NZ$23),$F$23:$NZ$23,"",0,-1),IF(ISNUMBER(GX27),GX27+N(GY26),""))),"")</f>
        <v/>
      </c>
      <c r="GZ27" s="59" t="str" cm="1">
        <f t="array" aca="1" ref="GZ27" ca="1">IF(ISNUMBER(GZ$4),IF(GZ$4&lt;TODAY(),GZ23,IF(GZ$4=TODAY(),_xlfn.XLOOKUP(1,($F$4:$NZ$4&lt;=TODAY())*ISNUMBER($F$23:$NZ$23),$F$23:$NZ$23,"",0,-1),IF(ISNUMBER(GY27),GY27+N(GZ26),""))),"")</f>
        <v/>
      </c>
      <c r="HA27" s="59" t="str" cm="1">
        <f t="array" aca="1" ref="HA27" ca="1">IF(ISNUMBER(HA$4),IF(HA$4&lt;TODAY(),HA23,IF(HA$4=TODAY(),_xlfn.XLOOKUP(1,($F$4:$NZ$4&lt;=TODAY())*ISNUMBER($F$23:$NZ$23),$F$23:$NZ$23,"",0,-1),IF(ISNUMBER(GZ27),GZ27+N(HA26),""))),"")</f>
        <v/>
      </c>
      <c r="HB27" s="59" t="str" cm="1">
        <f t="array" aca="1" ref="HB27" ca="1">IF(ISNUMBER(HB$4),IF(HB$4&lt;TODAY(),HB23,IF(HB$4=TODAY(),_xlfn.XLOOKUP(1,($F$4:$NZ$4&lt;=TODAY())*ISNUMBER($F$23:$NZ$23),$F$23:$NZ$23,"",0,-1),IF(ISNUMBER(HA27),HA27+N(HB26),""))),"")</f>
        <v/>
      </c>
      <c r="HC27" s="59" t="str" cm="1">
        <f t="array" aca="1" ref="HC27" ca="1">IF(ISNUMBER(HC$4),IF(HC$4&lt;TODAY(),HC23,IF(HC$4=TODAY(),_xlfn.XLOOKUP(1,($F$4:$NZ$4&lt;=TODAY())*ISNUMBER($F$23:$NZ$23),$F$23:$NZ$23,"",0,-1),IF(ISNUMBER(HB27),HB27+N(HC26),""))),"")</f>
        <v/>
      </c>
      <c r="HD27" s="59" t="str" cm="1">
        <f t="array" aca="1" ref="HD27" ca="1">IF(ISNUMBER(HD$4),IF(HD$4&lt;TODAY(),HD23,IF(HD$4=TODAY(),_xlfn.XLOOKUP(1,($F$4:$NZ$4&lt;=TODAY())*ISNUMBER($F$23:$NZ$23),$F$23:$NZ$23,"",0,-1),IF(ISNUMBER(HC27),HC27+N(HD26),""))),"")</f>
        <v/>
      </c>
      <c r="HE27" s="59" t="str" cm="1">
        <f t="array" aca="1" ref="HE27" ca="1">IF(ISNUMBER(HE$4),IF(HE$4&lt;TODAY(),HE23,IF(HE$4=TODAY(),_xlfn.XLOOKUP(1,($F$4:$NZ$4&lt;=TODAY())*ISNUMBER($F$23:$NZ$23),$F$23:$NZ$23,"",0,-1),IF(ISNUMBER(HD27),HD27+N(HE26),""))),"")</f>
        <v/>
      </c>
      <c r="HF27" s="59" t="str" cm="1">
        <f t="array" aca="1" ref="HF27" ca="1">IF(ISNUMBER(HF$4),IF(HF$4&lt;TODAY(),HF23,IF(HF$4=TODAY(),_xlfn.XLOOKUP(1,($F$4:$NZ$4&lt;=TODAY())*ISNUMBER($F$23:$NZ$23),$F$23:$NZ$23,"",0,-1),IF(ISNUMBER(HE27),HE27+N(HF26),""))),"")</f>
        <v/>
      </c>
      <c r="HG27" s="59" t="str" cm="1">
        <f t="array" aca="1" ref="HG27" ca="1">IF(ISNUMBER(HG$4),IF(HG$4&lt;TODAY(),HG23,IF(HG$4=TODAY(),_xlfn.XLOOKUP(1,($F$4:$NZ$4&lt;=TODAY())*ISNUMBER($F$23:$NZ$23),$F$23:$NZ$23,"",0,-1),IF(ISNUMBER(HF27),HF27+N(HG26),""))),"")</f>
        <v/>
      </c>
      <c r="HH27" s="59" t="str" cm="1">
        <f t="array" aca="1" ref="HH27" ca="1">IF(ISNUMBER(HH$4),IF(HH$4&lt;TODAY(),HH23,IF(HH$4=TODAY(),_xlfn.XLOOKUP(1,($F$4:$NZ$4&lt;=TODAY())*ISNUMBER($F$23:$NZ$23),$F$23:$NZ$23,"",0,-1),IF(ISNUMBER(HG27),HG27+N(HH26),""))),"")</f>
        <v/>
      </c>
      <c r="HI27" s="59" t="str" cm="1">
        <f t="array" aca="1" ref="HI27" ca="1">IF(ISNUMBER(HI$4),IF(HI$4&lt;TODAY(),HI23,IF(HI$4=TODAY(),_xlfn.XLOOKUP(1,($F$4:$NZ$4&lt;=TODAY())*ISNUMBER($F$23:$NZ$23),$F$23:$NZ$23,"",0,-1),IF(ISNUMBER(HH27),HH27+N(HI26),""))),"")</f>
        <v/>
      </c>
      <c r="HJ27" s="59" t="str" cm="1">
        <f t="array" aca="1" ref="HJ27" ca="1">IF(ISNUMBER(HJ$4),IF(HJ$4&lt;TODAY(),HJ23,IF(HJ$4=TODAY(),_xlfn.XLOOKUP(1,($F$4:$NZ$4&lt;=TODAY())*ISNUMBER($F$23:$NZ$23),$F$23:$NZ$23,"",0,-1),IF(ISNUMBER(HI27),HI27+N(HJ26),""))),"")</f>
        <v/>
      </c>
      <c r="HK27" s="59" t="str" cm="1">
        <f t="array" aca="1" ref="HK27" ca="1">IF(ISNUMBER(HK$4),IF(HK$4&lt;TODAY(),HK23,IF(HK$4=TODAY(),_xlfn.XLOOKUP(1,($F$4:$NZ$4&lt;=TODAY())*ISNUMBER($F$23:$NZ$23),$F$23:$NZ$23,"",0,-1),IF(ISNUMBER(HJ27),HJ27+N(HK26),""))),"")</f>
        <v/>
      </c>
      <c r="HL27" s="59" t="str" cm="1">
        <f t="array" aca="1" ref="HL27" ca="1">IF(ISNUMBER(HL$4),IF(HL$4&lt;TODAY(),HL23,IF(HL$4=TODAY(),_xlfn.XLOOKUP(1,($F$4:$NZ$4&lt;=TODAY())*ISNUMBER($F$23:$NZ$23),$F$23:$NZ$23,"",0,-1),IF(ISNUMBER(HK27),HK27+N(HL26),""))),"")</f>
        <v/>
      </c>
      <c r="HM27" s="59" t="str" cm="1">
        <f t="array" aca="1" ref="HM27" ca="1">IF(ISNUMBER(HM$4),IF(HM$4&lt;TODAY(),HM23,IF(HM$4=TODAY(),_xlfn.XLOOKUP(1,($F$4:$NZ$4&lt;=TODAY())*ISNUMBER($F$23:$NZ$23),$F$23:$NZ$23,"",0,-1),IF(ISNUMBER(HL27),HL27+N(HM26),""))),"")</f>
        <v/>
      </c>
      <c r="HN27" s="59" t="str" cm="1">
        <f t="array" aca="1" ref="HN27" ca="1">IF(ISNUMBER(HN$4),IF(HN$4&lt;TODAY(),HN23,IF(HN$4=TODAY(),_xlfn.XLOOKUP(1,($F$4:$NZ$4&lt;=TODAY())*ISNUMBER($F$23:$NZ$23),$F$23:$NZ$23,"",0,-1),IF(ISNUMBER(HM27),HM27+N(HN26),""))),"")</f>
        <v/>
      </c>
      <c r="HO27" s="59" t="str" cm="1">
        <f t="array" aca="1" ref="HO27" ca="1">IF(ISNUMBER(HO$4),IF(HO$4&lt;TODAY(),HO23,IF(HO$4=TODAY(),_xlfn.XLOOKUP(1,($F$4:$NZ$4&lt;=TODAY())*ISNUMBER($F$23:$NZ$23),$F$23:$NZ$23,"",0,-1),IF(ISNUMBER(HN27),HN27+N(HO26),""))),"")</f>
        <v/>
      </c>
      <c r="HP27" s="59" t="str" cm="1">
        <f t="array" aca="1" ref="HP27" ca="1">IF(ISNUMBER(HP$4),IF(HP$4&lt;TODAY(),HP23,IF(HP$4=TODAY(),_xlfn.XLOOKUP(1,($F$4:$NZ$4&lt;=TODAY())*ISNUMBER($F$23:$NZ$23),$F$23:$NZ$23,"",0,-1),IF(ISNUMBER(HO27),HO27+N(HP26),""))),"")</f>
        <v/>
      </c>
      <c r="HQ27" s="59" t="str" cm="1">
        <f t="array" aca="1" ref="HQ27" ca="1">IF(ISNUMBER(HQ$4),IF(HQ$4&lt;TODAY(),HQ23,IF(HQ$4=TODAY(),_xlfn.XLOOKUP(1,($F$4:$NZ$4&lt;=TODAY())*ISNUMBER($F$23:$NZ$23),$F$23:$NZ$23,"",0,-1),IF(ISNUMBER(HP27),HP27+N(HQ26),""))),"")</f>
        <v/>
      </c>
      <c r="HR27" s="59" t="str" cm="1">
        <f t="array" aca="1" ref="HR27" ca="1">IF(ISNUMBER(HR$4),IF(HR$4&lt;TODAY(),HR23,IF(HR$4=TODAY(),_xlfn.XLOOKUP(1,($F$4:$NZ$4&lt;=TODAY())*ISNUMBER($F$23:$NZ$23),$F$23:$NZ$23,"",0,-1),IF(ISNUMBER(HQ27),HQ27+N(HR26),""))),"")</f>
        <v/>
      </c>
      <c r="HS27" s="59" t="str" cm="1">
        <f t="array" aca="1" ref="HS27" ca="1">IF(ISNUMBER(HS$4),IF(HS$4&lt;TODAY(),HS23,IF(HS$4=TODAY(),_xlfn.XLOOKUP(1,($F$4:$NZ$4&lt;=TODAY())*ISNUMBER($F$23:$NZ$23),$F$23:$NZ$23,"",0,-1),IF(ISNUMBER(HR27),HR27+N(HS26),""))),"")</f>
        <v/>
      </c>
      <c r="HT27" s="59" t="str" cm="1">
        <f t="array" aca="1" ref="HT27" ca="1">IF(ISNUMBER(HT$4),IF(HT$4&lt;TODAY(),HT23,IF(HT$4=TODAY(),_xlfn.XLOOKUP(1,($F$4:$NZ$4&lt;=TODAY())*ISNUMBER($F$23:$NZ$23),$F$23:$NZ$23,"",0,-1),IF(ISNUMBER(HS27),HS27+N(HT26),""))),"")</f>
        <v/>
      </c>
      <c r="HU27" s="59" t="str" cm="1">
        <f t="array" aca="1" ref="HU27" ca="1">IF(ISNUMBER(HU$4),IF(HU$4&lt;TODAY(),HU23,IF(HU$4=TODAY(),_xlfn.XLOOKUP(1,($F$4:$NZ$4&lt;=TODAY())*ISNUMBER($F$23:$NZ$23),$F$23:$NZ$23,"",0,-1),IF(ISNUMBER(HT27),HT27+N(HU26),""))),"")</f>
        <v/>
      </c>
      <c r="HV27" s="59" t="str" cm="1">
        <f t="array" aca="1" ref="HV27" ca="1">IF(ISNUMBER(HV$4),IF(HV$4&lt;TODAY(),HV23,IF(HV$4=TODAY(),_xlfn.XLOOKUP(1,($F$4:$NZ$4&lt;=TODAY())*ISNUMBER($F$23:$NZ$23),$F$23:$NZ$23,"",0,-1),IF(ISNUMBER(HU27),HU27+N(HV26),""))),"")</f>
        <v/>
      </c>
      <c r="HW27" s="59" t="str" cm="1">
        <f t="array" aca="1" ref="HW27" ca="1">IF(ISNUMBER(HW$4),IF(HW$4&lt;TODAY(),HW23,IF(HW$4=TODAY(),_xlfn.XLOOKUP(1,($F$4:$NZ$4&lt;=TODAY())*ISNUMBER($F$23:$NZ$23),$F$23:$NZ$23,"",0,-1),IF(ISNUMBER(HV27),HV27+N(HW26),""))),"")</f>
        <v/>
      </c>
      <c r="HX27" s="59" t="str" cm="1">
        <f t="array" aca="1" ref="HX27" ca="1">IF(ISNUMBER(HX$4),IF(HX$4&lt;TODAY(),HX23,IF(HX$4=TODAY(),_xlfn.XLOOKUP(1,($F$4:$NZ$4&lt;=TODAY())*ISNUMBER($F$23:$NZ$23),$F$23:$NZ$23,"",0,-1),IF(ISNUMBER(HW27),HW27+N(HX26),""))),"")</f>
        <v/>
      </c>
      <c r="HY27" s="59" t="str" cm="1">
        <f t="array" aca="1" ref="HY27" ca="1">IF(ISNUMBER(HY$4),IF(HY$4&lt;TODAY(),HY23,IF(HY$4=TODAY(),_xlfn.XLOOKUP(1,($F$4:$NZ$4&lt;=TODAY())*ISNUMBER($F$23:$NZ$23),$F$23:$NZ$23,"",0,-1),IF(ISNUMBER(HX27),HX27+N(HY26),""))),"")</f>
        <v/>
      </c>
      <c r="HZ27" s="59" t="str" cm="1">
        <f t="array" aca="1" ref="HZ27" ca="1">IF(ISNUMBER(HZ$4),IF(HZ$4&lt;TODAY(),HZ23,IF(HZ$4=TODAY(),_xlfn.XLOOKUP(1,($F$4:$NZ$4&lt;=TODAY())*ISNUMBER($F$23:$NZ$23),$F$23:$NZ$23,"",0,-1),IF(ISNUMBER(HY27),HY27+N(HZ26),""))),"")</f>
        <v/>
      </c>
      <c r="IA27" s="59" t="str" cm="1">
        <f t="array" aca="1" ref="IA27" ca="1">IF(ISNUMBER(IA$4),IF(IA$4&lt;TODAY(),IA23,IF(IA$4=TODAY(),_xlfn.XLOOKUP(1,($F$4:$NZ$4&lt;=TODAY())*ISNUMBER($F$23:$NZ$23),$F$23:$NZ$23,"",0,-1),IF(ISNUMBER(HZ27),HZ27+N(IA26),""))),"")</f>
        <v/>
      </c>
      <c r="IB27" s="59" t="str" cm="1">
        <f t="array" aca="1" ref="IB27" ca="1">IF(ISNUMBER(IB$4),IF(IB$4&lt;TODAY(),IB23,IF(IB$4=TODAY(),_xlfn.XLOOKUP(1,($F$4:$NZ$4&lt;=TODAY())*ISNUMBER($F$23:$NZ$23),$F$23:$NZ$23,"",0,-1),IF(ISNUMBER(IA27),IA27+N(IB26),""))),"")</f>
        <v/>
      </c>
      <c r="IC27" s="59" t="str" cm="1">
        <f t="array" aca="1" ref="IC27" ca="1">IF(ISNUMBER(IC$4),IF(IC$4&lt;TODAY(),IC23,IF(IC$4=TODAY(),_xlfn.XLOOKUP(1,($F$4:$NZ$4&lt;=TODAY())*ISNUMBER($F$23:$NZ$23),$F$23:$NZ$23,"",0,-1),IF(ISNUMBER(IB27),IB27+N(IC26),""))),"")</f>
        <v/>
      </c>
      <c r="ID27" s="59" t="str" cm="1">
        <f t="array" aca="1" ref="ID27" ca="1">IF(ISNUMBER(ID$4),IF(ID$4&lt;TODAY(),ID23,IF(ID$4=TODAY(),_xlfn.XLOOKUP(1,($F$4:$NZ$4&lt;=TODAY())*ISNUMBER($F$23:$NZ$23),$F$23:$NZ$23,"",0,-1),IF(ISNUMBER(IC27),IC27+N(ID26),""))),"")</f>
        <v/>
      </c>
      <c r="IE27" s="59" t="str" cm="1">
        <f t="array" aca="1" ref="IE27" ca="1">IF(ISNUMBER(IE$4),IF(IE$4&lt;TODAY(),IE23,IF(IE$4=TODAY(),_xlfn.XLOOKUP(1,($F$4:$NZ$4&lt;=TODAY())*ISNUMBER($F$23:$NZ$23),$F$23:$NZ$23,"",0,-1),IF(ISNUMBER(ID27),ID27+N(IE26),""))),"")</f>
        <v/>
      </c>
      <c r="IF27" s="59" t="str" cm="1">
        <f t="array" aca="1" ref="IF27" ca="1">IF(ISNUMBER(IF$4),IF(IF$4&lt;TODAY(),IF23,IF(IF$4=TODAY(),_xlfn.XLOOKUP(1,($F$4:$NZ$4&lt;=TODAY())*ISNUMBER($F$23:$NZ$23),$F$23:$NZ$23,"",0,-1),IF(ISNUMBER(IE27),IE27+N(IF26),""))),"")</f>
        <v/>
      </c>
      <c r="IG27" s="59" t="str" cm="1">
        <f t="array" aca="1" ref="IG27" ca="1">IF(ISNUMBER(IG$4),IF(IG$4&lt;TODAY(),IG23,IF(IG$4=TODAY(),_xlfn.XLOOKUP(1,($F$4:$NZ$4&lt;=TODAY())*ISNUMBER($F$23:$NZ$23),$F$23:$NZ$23,"",0,-1),IF(ISNUMBER(IF27),IF27+N(IG26),""))),"")</f>
        <v/>
      </c>
      <c r="IH27" s="59" t="str" cm="1">
        <f t="array" aca="1" ref="IH27" ca="1">IF(ISNUMBER(IH$4),IF(IH$4&lt;TODAY(),IH23,IF(IH$4=TODAY(),_xlfn.XLOOKUP(1,($F$4:$NZ$4&lt;=TODAY())*ISNUMBER($F$23:$NZ$23),$F$23:$NZ$23,"",0,-1),IF(ISNUMBER(IG27),IG27+N(IH26),""))),"")</f>
        <v/>
      </c>
      <c r="II27" s="59" t="str" cm="1">
        <f t="array" aca="1" ref="II27" ca="1">IF(ISNUMBER(II$4),IF(II$4&lt;TODAY(),II23,IF(II$4=TODAY(),_xlfn.XLOOKUP(1,($F$4:$NZ$4&lt;=TODAY())*ISNUMBER($F$23:$NZ$23),$F$23:$NZ$23,"",0,-1),IF(ISNUMBER(IH27),IH27+N(II26),""))),"")</f>
        <v/>
      </c>
      <c r="IJ27" s="59" t="str" cm="1">
        <f t="array" aca="1" ref="IJ27" ca="1">IF(ISNUMBER(IJ$4),IF(IJ$4&lt;TODAY(),IJ23,IF(IJ$4=TODAY(),_xlfn.XLOOKUP(1,($F$4:$NZ$4&lt;=TODAY())*ISNUMBER($F$23:$NZ$23),$F$23:$NZ$23,"",0,-1),IF(ISNUMBER(II27),II27+N(IJ26),""))),"")</f>
        <v/>
      </c>
      <c r="IK27" s="59" t="str" cm="1">
        <f t="array" aca="1" ref="IK27" ca="1">IF(ISNUMBER(IK$4),IF(IK$4&lt;TODAY(),IK23,IF(IK$4=TODAY(),_xlfn.XLOOKUP(1,($F$4:$NZ$4&lt;=TODAY())*ISNUMBER($F$23:$NZ$23),$F$23:$NZ$23,"",0,-1),IF(ISNUMBER(IJ27),IJ27+N(IK26),""))),"")</f>
        <v/>
      </c>
      <c r="IL27" s="59" t="str" cm="1">
        <f t="array" aca="1" ref="IL27" ca="1">IF(ISNUMBER(IL$4),IF(IL$4&lt;TODAY(),IL23,IF(IL$4=TODAY(),_xlfn.XLOOKUP(1,($F$4:$NZ$4&lt;=TODAY())*ISNUMBER($F$23:$NZ$23),$F$23:$NZ$23,"",0,-1),IF(ISNUMBER(IK27),IK27+N(IL26),""))),"")</f>
        <v/>
      </c>
      <c r="IM27" s="59" t="str" cm="1">
        <f t="array" aca="1" ref="IM27" ca="1">IF(ISNUMBER(IM$4),IF(IM$4&lt;TODAY(),IM23,IF(IM$4=TODAY(),_xlfn.XLOOKUP(1,($F$4:$NZ$4&lt;=TODAY())*ISNUMBER($F$23:$NZ$23),$F$23:$NZ$23,"",0,-1),IF(ISNUMBER(IL27),IL27+N(IM26),""))),"")</f>
        <v/>
      </c>
      <c r="IN27" s="59" t="str" cm="1">
        <f t="array" aca="1" ref="IN27" ca="1">IF(ISNUMBER(IN$4),IF(IN$4&lt;TODAY(),IN23,IF(IN$4=TODAY(),_xlfn.XLOOKUP(1,($F$4:$NZ$4&lt;=TODAY())*ISNUMBER($F$23:$NZ$23),$F$23:$NZ$23,"",0,-1),IF(ISNUMBER(IM27),IM27+N(IN26),""))),"")</f>
        <v/>
      </c>
      <c r="IO27" s="59" t="str" cm="1">
        <f t="array" aca="1" ref="IO27" ca="1">IF(ISNUMBER(IO$4),IF(IO$4&lt;TODAY(),IO23,IF(IO$4=TODAY(),_xlfn.XLOOKUP(1,($F$4:$NZ$4&lt;=TODAY())*ISNUMBER($F$23:$NZ$23),$F$23:$NZ$23,"",0,-1),IF(ISNUMBER(IN27),IN27+N(IO26),""))),"")</f>
        <v/>
      </c>
      <c r="IP27" s="59" t="str" cm="1">
        <f t="array" aca="1" ref="IP27" ca="1">IF(ISNUMBER(IP$4),IF(IP$4&lt;TODAY(),IP23,IF(IP$4=TODAY(),_xlfn.XLOOKUP(1,($F$4:$NZ$4&lt;=TODAY())*ISNUMBER($F$23:$NZ$23),$F$23:$NZ$23,"",0,-1),IF(ISNUMBER(IO27),IO27+N(IP26),""))),"")</f>
        <v/>
      </c>
      <c r="IQ27" s="59" t="str" cm="1">
        <f t="array" aca="1" ref="IQ27" ca="1">IF(ISNUMBER(IQ$4),IF(IQ$4&lt;TODAY(),IQ23,IF(IQ$4=TODAY(),_xlfn.XLOOKUP(1,($F$4:$NZ$4&lt;=TODAY())*ISNUMBER($F$23:$NZ$23),$F$23:$NZ$23,"",0,-1),IF(ISNUMBER(IP27),IP27+N(IQ26),""))),"")</f>
        <v/>
      </c>
      <c r="IR27" s="59" t="str" cm="1">
        <f t="array" aca="1" ref="IR27" ca="1">IF(ISNUMBER(IR$4),IF(IR$4&lt;TODAY(),IR23,IF(IR$4=TODAY(),_xlfn.XLOOKUP(1,($F$4:$NZ$4&lt;=TODAY())*ISNUMBER($F$23:$NZ$23),$F$23:$NZ$23,"",0,-1),IF(ISNUMBER(IQ27),IQ27+N(IR26),""))),"")</f>
        <v/>
      </c>
      <c r="IS27" s="59" t="str" cm="1">
        <f t="array" aca="1" ref="IS27" ca="1">IF(ISNUMBER(IS$4),IF(IS$4&lt;TODAY(),IS23,IF(IS$4=TODAY(),_xlfn.XLOOKUP(1,($F$4:$NZ$4&lt;=TODAY())*ISNUMBER($F$23:$NZ$23),$F$23:$NZ$23,"",0,-1),IF(ISNUMBER(IR27),IR27+N(IS26),""))),"")</f>
        <v/>
      </c>
      <c r="IT27" s="59" t="str" cm="1">
        <f t="array" aca="1" ref="IT27" ca="1">IF(ISNUMBER(IT$4),IF(IT$4&lt;TODAY(),IT23,IF(IT$4=TODAY(),_xlfn.XLOOKUP(1,($F$4:$NZ$4&lt;=TODAY())*ISNUMBER($F$23:$NZ$23),$F$23:$NZ$23,"",0,-1),IF(ISNUMBER(IS27),IS27+N(IT26),""))),"")</f>
        <v/>
      </c>
      <c r="IU27" s="59" t="str" cm="1">
        <f t="array" aca="1" ref="IU27" ca="1">IF(ISNUMBER(IU$4),IF(IU$4&lt;TODAY(),IU23,IF(IU$4=TODAY(),_xlfn.XLOOKUP(1,($F$4:$NZ$4&lt;=TODAY())*ISNUMBER($F$23:$NZ$23),$F$23:$NZ$23,"",0,-1),IF(ISNUMBER(IT27),IT27+N(IU26),""))),"")</f>
        <v/>
      </c>
      <c r="IV27" s="59" t="str" cm="1">
        <f t="array" aca="1" ref="IV27" ca="1">IF(ISNUMBER(IV$4),IF(IV$4&lt;TODAY(),IV23,IF(IV$4=TODAY(),_xlfn.XLOOKUP(1,($F$4:$NZ$4&lt;=TODAY())*ISNUMBER($F$23:$NZ$23),$F$23:$NZ$23,"",0,-1),IF(ISNUMBER(IU27),IU27+N(IV26),""))),"")</f>
        <v/>
      </c>
      <c r="IW27" s="59" t="str" cm="1">
        <f t="array" aca="1" ref="IW27" ca="1">IF(ISNUMBER(IW$4),IF(IW$4&lt;TODAY(),IW23,IF(IW$4=TODAY(),_xlfn.XLOOKUP(1,($F$4:$NZ$4&lt;=TODAY())*ISNUMBER($F$23:$NZ$23),$F$23:$NZ$23,"",0,-1),IF(ISNUMBER(IV27),IV27+N(IW26),""))),"")</f>
        <v/>
      </c>
      <c r="IX27" s="59" t="str" cm="1">
        <f t="array" aca="1" ref="IX27" ca="1">IF(ISNUMBER(IX$4),IF(IX$4&lt;TODAY(),IX23,IF(IX$4=TODAY(),_xlfn.XLOOKUP(1,($F$4:$NZ$4&lt;=TODAY())*ISNUMBER($F$23:$NZ$23),$F$23:$NZ$23,"",0,-1),IF(ISNUMBER(IW27),IW27+N(IX26),""))),"")</f>
        <v/>
      </c>
      <c r="IY27" s="59" t="str" cm="1">
        <f t="array" aca="1" ref="IY27" ca="1">IF(ISNUMBER(IY$4),IF(IY$4&lt;TODAY(),IY23,IF(IY$4=TODAY(),_xlfn.XLOOKUP(1,($F$4:$NZ$4&lt;=TODAY())*ISNUMBER($F$23:$NZ$23),$F$23:$NZ$23,"",0,-1),IF(ISNUMBER(IX27),IX27+N(IY26),""))),"")</f>
        <v/>
      </c>
      <c r="IZ27" s="59" t="str" cm="1">
        <f t="array" aca="1" ref="IZ27" ca="1">IF(ISNUMBER(IZ$4),IF(IZ$4&lt;TODAY(),IZ23,IF(IZ$4=TODAY(),_xlfn.XLOOKUP(1,($F$4:$NZ$4&lt;=TODAY())*ISNUMBER($F$23:$NZ$23),$F$23:$NZ$23,"",0,-1),IF(ISNUMBER(IY27),IY27+N(IZ26),""))),"")</f>
        <v/>
      </c>
      <c r="JA27" s="59" t="str" cm="1">
        <f t="array" aca="1" ref="JA27" ca="1">IF(ISNUMBER(JA$4),IF(JA$4&lt;TODAY(),JA23,IF(JA$4=TODAY(),_xlfn.XLOOKUP(1,($F$4:$NZ$4&lt;=TODAY())*ISNUMBER($F$23:$NZ$23),$F$23:$NZ$23,"",0,-1),IF(ISNUMBER(IZ27),IZ27+N(JA26),""))),"")</f>
        <v/>
      </c>
      <c r="JB27" s="59" t="str" cm="1">
        <f t="array" aca="1" ref="JB27" ca="1">IF(ISNUMBER(JB$4),IF(JB$4&lt;TODAY(),JB23,IF(JB$4=TODAY(),_xlfn.XLOOKUP(1,($F$4:$NZ$4&lt;=TODAY())*ISNUMBER($F$23:$NZ$23),$F$23:$NZ$23,"",0,-1),IF(ISNUMBER(JA27),JA27+N(JB26),""))),"")</f>
        <v/>
      </c>
      <c r="JC27" s="59" t="str" cm="1">
        <f t="array" aca="1" ref="JC27" ca="1">IF(ISNUMBER(JC$4),IF(JC$4&lt;TODAY(),JC23,IF(JC$4=TODAY(),_xlfn.XLOOKUP(1,($F$4:$NZ$4&lt;=TODAY())*ISNUMBER($F$23:$NZ$23),$F$23:$NZ$23,"",0,-1),IF(ISNUMBER(JB27),JB27+N(JC26),""))),"")</f>
        <v/>
      </c>
      <c r="JD27" s="59" t="str" cm="1">
        <f t="array" aca="1" ref="JD27" ca="1">IF(ISNUMBER(JD$4),IF(JD$4&lt;TODAY(),JD23,IF(JD$4=TODAY(),_xlfn.XLOOKUP(1,($F$4:$NZ$4&lt;=TODAY())*ISNUMBER($F$23:$NZ$23),$F$23:$NZ$23,"",0,-1),IF(ISNUMBER(JC27),JC27+N(JD26),""))),"")</f>
        <v/>
      </c>
      <c r="JE27" s="59" t="str" cm="1">
        <f t="array" aca="1" ref="JE27" ca="1">IF(ISNUMBER(JE$4),IF(JE$4&lt;TODAY(),JE23,IF(JE$4=TODAY(),_xlfn.XLOOKUP(1,($F$4:$NZ$4&lt;=TODAY())*ISNUMBER($F$23:$NZ$23),$F$23:$NZ$23,"",0,-1),IF(ISNUMBER(JD27),JD27+N(JE26),""))),"")</f>
        <v/>
      </c>
      <c r="JF27" s="59" t="str" cm="1">
        <f t="array" aca="1" ref="JF27" ca="1">IF(ISNUMBER(JF$4),IF(JF$4&lt;TODAY(),JF23,IF(JF$4=TODAY(),_xlfn.XLOOKUP(1,($F$4:$NZ$4&lt;=TODAY())*ISNUMBER($F$23:$NZ$23),$F$23:$NZ$23,"",0,-1),IF(ISNUMBER(JE27),JE27+N(JF26),""))),"")</f>
        <v/>
      </c>
      <c r="JG27" s="59" t="str" cm="1">
        <f t="array" aca="1" ref="JG27" ca="1">IF(ISNUMBER(JG$4),IF(JG$4&lt;TODAY(),JG23,IF(JG$4=TODAY(),_xlfn.XLOOKUP(1,($F$4:$NZ$4&lt;=TODAY())*ISNUMBER($F$23:$NZ$23),$F$23:$NZ$23,"",0,-1),IF(ISNUMBER(JF27),JF27+N(JG26),""))),"")</f>
        <v/>
      </c>
      <c r="JH27" s="59" t="str" cm="1">
        <f t="array" aca="1" ref="JH27" ca="1">IF(ISNUMBER(JH$4),IF(JH$4&lt;TODAY(),JH23,IF(JH$4=TODAY(),_xlfn.XLOOKUP(1,($F$4:$NZ$4&lt;=TODAY())*ISNUMBER($F$23:$NZ$23),$F$23:$NZ$23,"",0,-1),IF(ISNUMBER(JG27),JG27+N(JH26),""))),"")</f>
        <v/>
      </c>
      <c r="JI27" s="59" t="str" cm="1">
        <f t="array" aca="1" ref="JI27" ca="1">IF(ISNUMBER(JI$4),IF(JI$4&lt;TODAY(),JI23,IF(JI$4=TODAY(),_xlfn.XLOOKUP(1,($F$4:$NZ$4&lt;=TODAY())*ISNUMBER($F$23:$NZ$23),$F$23:$NZ$23,"",0,-1),IF(ISNUMBER(JH27),JH27+N(JI26),""))),"")</f>
        <v/>
      </c>
      <c r="JJ27" s="59" t="str" cm="1">
        <f t="array" aca="1" ref="JJ27" ca="1">IF(ISNUMBER(JJ$4),IF(JJ$4&lt;TODAY(),JJ23,IF(JJ$4=TODAY(),_xlfn.XLOOKUP(1,($F$4:$NZ$4&lt;=TODAY())*ISNUMBER($F$23:$NZ$23),$F$23:$NZ$23,"",0,-1),IF(ISNUMBER(JI27),JI27+N(JJ26),""))),"")</f>
        <v/>
      </c>
      <c r="JK27" s="59" t="str" cm="1">
        <f t="array" aca="1" ref="JK27" ca="1">IF(ISNUMBER(JK$4),IF(JK$4&lt;TODAY(),JK23,IF(JK$4=TODAY(),_xlfn.XLOOKUP(1,($F$4:$NZ$4&lt;=TODAY())*ISNUMBER($F$23:$NZ$23),$F$23:$NZ$23,"",0,-1),IF(ISNUMBER(JJ27),JJ27+N(JK26),""))),"")</f>
        <v/>
      </c>
      <c r="JL27" s="59" t="str" cm="1">
        <f t="array" aca="1" ref="JL27" ca="1">IF(ISNUMBER(JL$4),IF(JL$4&lt;TODAY(),JL23,IF(JL$4=TODAY(),_xlfn.XLOOKUP(1,($F$4:$NZ$4&lt;=TODAY())*ISNUMBER($F$23:$NZ$23),$F$23:$NZ$23,"",0,-1),IF(ISNUMBER(JK27),JK27+N(JL26),""))),"")</f>
        <v/>
      </c>
      <c r="JM27" s="59" t="str" cm="1">
        <f t="array" aca="1" ref="JM27" ca="1">IF(ISNUMBER(JM$4),IF(JM$4&lt;TODAY(),JM23,IF(JM$4=TODAY(),_xlfn.XLOOKUP(1,($F$4:$NZ$4&lt;=TODAY())*ISNUMBER($F$23:$NZ$23),$F$23:$NZ$23,"",0,-1),IF(ISNUMBER(JL27),JL27+N(JM26),""))),"")</f>
        <v/>
      </c>
      <c r="JN27" s="59" t="str" cm="1">
        <f t="array" aca="1" ref="JN27" ca="1">IF(ISNUMBER(JN$4),IF(JN$4&lt;TODAY(),JN23,IF(JN$4=TODAY(),_xlfn.XLOOKUP(1,($F$4:$NZ$4&lt;=TODAY())*ISNUMBER($F$23:$NZ$23),$F$23:$NZ$23,"",0,-1),IF(ISNUMBER(JM27),JM27+N(JN26),""))),"")</f>
        <v/>
      </c>
      <c r="JO27" s="59" t="str" cm="1">
        <f t="array" aca="1" ref="JO27" ca="1">IF(ISNUMBER(JO$4),IF(JO$4&lt;TODAY(),JO23,IF(JO$4=TODAY(),_xlfn.XLOOKUP(1,($F$4:$NZ$4&lt;=TODAY())*ISNUMBER($F$23:$NZ$23),$F$23:$NZ$23,"",0,-1),IF(ISNUMBER(JN27),JN27+N(JO26),""))),"")</f>
        <v/>
      </c>
      <c r="JP27" s="59" t="str" cm="1">
        <f t="array" aca="1" ref="JP27" ca="1">IF(ISNUMBER(JP$4),IF(JP$4&lt;TODAY(),JP23,IF(JP$4=TODAY(),_xlfn.XLOOKUP(1,($F$4:$NZ$4&lt;=TODAY())*ISNUMBER($F$23:$NZ$23),$F$23:$NZ$23,"",0,-1),IF(ISNUMBER(JO27),JO27+N(JP26),""))),"")</f>
        <v/>
      </c>
      <c r="JQ27" s="59" t="str" cm="1">
        <f t="array" aca="1" ref="JQ27" ca="1">IF(ISNUMBER(JQ$4),IF(JQ$4&lt;TODAY(),JQ23,IF(JQ$4=TODAY(),_xlfn.XLOOKUP(1,($F$4:$NZ$4&lt;=TODAY())*ISNUMBER($F$23:$NZ$23),$F$23:$NZ$23,"",0,-1),IF(ISNUMBER(JP27),JP27+N(JQ26),""))),"")</f>
        <v/>
      </c>
      <c r="JR27" s="59" t="str" cm="1">
        <f t="array" aca="1" ref="JR27" ca="1">IF(ISNUMBER(JR$4),IF(JR$4&lt;TODAY(),JR23,IF(JR$4=TODAY(),_xlfn.XLOOKUP(1,($F$4:$NZ$4&lt;=TODAY())*ISNUMBER($F$23:$NZ$23),$F$23:$NZ$23,"",0,-1),IF(ISNUMBER(JQ27),JQ27+N(JR26),""))),"")</f>
        <v/>
      </c>
      <c r="JS27" s="59" t="str" cm="1">
        <f t="array" aca="1" ref="JS27" ca="1">IF(ISNUMBER(JS$4),IF(JS$4&lt;TODAY(),JS23,IF(JS$4=TODAY(),_xlfn.XLOOKUP(1,($F$4:$NZ$4&lt;=TODAY())*ISNUMBER($F$23:$NZ$23),$F$23:$NZ$23,"",0,-1),IF(ISNUMBER(JR27),JR27+N(JS26),""))),"")</f>
        <v/>
      </c>
      <c r="JT27" s="59" t="str" cm="1">
        <f t="array" aca="1" ref="JT27" ca="1">IF(ISNUMBER(JT$4),IF(JT$4&lt;TODAY(),JT23,IF(JT$4=TODAY(),_xlfn.XLOOKUP(1,($F$4:$NZ$4&lt;=TODAY())*ISNUMBER($F$23:$NZ$23),$F$23:$NZ$23,"",0,-1),IF(ISNUMBER(JS27),JS27+N(JT26),""))),"")</f>
        <v/>
      </c>
      <c r="JU27" s="59" t="str" cm="1">
        <f t="array" aca="1" ref="JU27" ca="1">IF(ISNUMBER(JU$4),IF(JU$4&lt;TODAY(),JU23,IF(JU$4=TODAY(),_xlfn.XLOOKUP(1,($F$4:$NZ$4&lt;=TODAY())*ISNUMBER($F$23:$NZ$23),$F$23:$NZ$23,"",0,-1),IF(ISNUMBER(JT27),JT27+N(JU26),""))),"")</f>
        <v/>
      </c>
      <c r="JV27" s="59" t="str" cm="1">
        <f t="array" aca="1" ref="JV27" ca="1">IF(ISNUMBER(JV$4),IF(JV$4&lt;TODAY(),JV23,IF(JV$4=TODAY(),_xlfn.XLOOKUP(1,($F$4:$NZ$4&lt;=TODAY())*ISNUMBER($F$23:$NZ$23),$F$23:$NZ$23,"",0,-1),IF(ISNUMBER(JU27),JU27+N(JV26),""))),"")</f>
        <v/>
      </c>
      <c r="JW27" s="59" t="str" cm="1">
        <f t="array" aca="1" ref="JW27" ca="1">IF(ISNUMBER(JW$4),IF(JW$4&lt;TODAY(),JW23,IF(JW$4=TODAY(),_xlfn.XLOOKUP(1,($F$4:$NZ$4&lt;=TODAY())*ISNUMBER($F$23:$NZ$23),$F$23:$NZ$23,"",0,-1),IF(ISNUMBER(JV27),JV27+N(JW26),""))),"")</f>
        <v/>
      </c>
      <c r="JX27" s="59" t="str" cm="1">
        <f t="array" aca="1" ref="JX27" ca="1">IF(ISNUMBER(JX$4),IF(JX$4&lt;TODAY(),JX23,IF(JX$4=TODAY(),_xlfn.XLOOKUP(1,($F$4:$NZ$4&lt;=TODAY())*ISNUMBER($F$23:$NZ$23),$F$23:$NZ$23,"",0,-1),IF(ISNUMBER(JW27),JW27+N(JX26),""))),"")</f>
        <v/>
      </c>
      <c r="JY27" s="59" t="str" cm="1">
        <f t="array" aca="1" ref="JY27" ca="1">IF(ISNUMBER(JY$4),IF(JY$4&lt;TODAY(),JY23,IF(JY$4=TODAY(),_xlfn.XLOOKUP(1,($F$4:$NZ$4&lt;=TODAY())*ISNUMBER($F$23:$NZ$23),$F$23:$NZ$23,"",0,-1),IF(ISNUMBER(JX27),JX27+N(JY26),""))),"")</f>
        <v/>
      </c>
      <c r="JZ27" s="59" t="str" cm="1">
        <f t="array" aca="1" ref="JZ27" ca="1">IF(ISNUMBER(JZ$4),IF(JZ$4&lt;TODAY(),JZ23,IF(JZ$4=TODAY(),_xlfn.XLOOKUP(1,($F$4:$NZ$4&lt;=TODAY())*ISNUMBER($F$23:$NZ$23),$F$23:$NZ$23,"",0,-1),IF(ISNUMBER(JY27),JY27+N(JZ26),""))),"")</f>
        <v/>
      </c>
      <c r="KA27" s="59" t="str" cm="1">
        <f t="array" aca="1" ref="KA27" ca="1">IF(ISNUMBER(KA$4),IF(KA$4&lt;TODAY(),KA23,IF(KA$4=TODAY(),_xlfn.XLOOKUP(1,($F$4:$NZ$4&lt;=TODAY())*ISNUMBER($F$23:$NZ$23),$F$23:$NZ$23,"",0,-1),IF(ISNUMBER(JZ27),JZ27+N(KA26),""))),"")</f>
        <v/>
      </c>
      <c r="KB27" s="59" t="str" cm="1">
        <f t="array" aca="1" ref="KB27" ca="1">IF(ISNUMBER(KB$4),IF(KB$4&lt;TODAY(),KB23,IF(KB$4=TODAY(),_xlfn.XLOOKUP(1,($F$4:$NZ$4&lt;=TODAY())*ISNUMBER($F$23:$NZ$23),$F$23:$NZ$23,"",0,-1),IF(ISNUMBER(KA27),KA27+N(KB26),""))),"")</f>
        <v/>
      </c>
      <c r="KC27" s="59" t="str" cm="1">
        <f t="array" aca="1" ref="KC27" ca="1">IF(ISNUMBER(KC$4),IF(KC$4&lt;TODAY(),KC23,IF(KC$4=TODAY(),_xlfn.XLOOKUP(1,($F$4:$NZ$4&lt;=TODAY())*ISNUMBER($F$23:$NZ$23),$F$23:$NZ$23,"",0,-1),IF(ISNUMBER(KB27),KB27+N(KC26),""))),"")</f>
        <v/>
      </c>
      <c r="KD27" s="59" t="str" cm="1">
        <f t="array" aca="1" ref="KD27" ca="1">IF(ISNUMBER(KD$4),IF(KD$4&lt;TODAY(),KD23,IF(KD$4=TODAY(),_xlfn.XLOOKUP(1,($F$4:$NZ$4&lt;=TODAY())*ISNUMBER($F$23:$NZ$23),$F$23:$NZ$23,"",0,-1),IF(ISNUMBER(KC27),KC27+N(KD26),""))),"")</f>
        <v/>
      </c>
      <c r="KE27" s="59" t="str" cm="1">
        <f t="array" aca="1" ref="KE27" ca="1">IF(ISNUMBER(KE$4),IF(KE$4&lt;TODAY(),KE23,IF(KE$4=TODAY(),_xlfn.XLOOKUP(1,($F$4:$NZ$4&lt;=TODAY())*ISNUMBER($F$23:$NZ$23),$F$23:$NZ$23,"",0,-1),IF(ISNUMBER(KD27),KD27+N(KE26),""))),"")</f>
        <v/>
      </c>
      <c r="KF27" s="59" t="str" cm="1">
        <f t="array" aca="1" ref="KF27" ca="1">IF(ISNUMBER(KF$4),IF(KF$4&lt;TODAY(),KF23,IF(KF$4=TODAY(),_xlfn.XLOOKUP(1,($F$4:$NZ$4&lt;=TODAY())*ISNUMBER($F$23:$NZ$23),$F$23:$NZ$23,"",0,-1),IF(ISNUMBER(KE27),KE27+N(KF26),""))),"")</f>
        <v/>
      </c>
      <c r="KG27" s="59" t="str" cm="1">
        <f t="array" aca="1" ref="KG27" ca="1">IF(ISNUMBER(KG$4),IF(KG$4&lt;TODAY(),KG23,IF(KG$4=TODAY(),_xlfn.XLOOKUP(1,($F$4:$NZ$4&lt;=TODAY())*ISNUMBER($F$23:$NZ$23),$F$23:$NZ$23,"",0,-1),IF(ISNUMBER(KF27),KF27+N(KG26),""))),"")</f>
        <v/>
      </c>
      <c r="KH27" s="59" t="str" cm="1">
        <f t="array" aca="1" ref="KH27" ca="1">IF(ISNUMBER(KH$4),IF(KH$4&lt;TODAY(),KH23,IF(KH$4=TODAY(),_xlfn.XLOOKUP(1,($F$4:$NZ$4&lt;=TODAY())*ISNUMBER($F$23:$NZ$23),$F$23:$NZ$23,"",0,-1),IF(ISNUMBER(KG27),KG27+N(KH26),""))),"")</f>
        <v/>
      </c>
      <c r="KI27" s="59" t="str" cm="1">
        <f t="array" aca="1" ref="KI27" ca="1">IF(ISNUMBER(KI$4),IF(KI$4&lt;TODAY(),KI23,IF(KI$4=TODAY(),_xlfn.XLOOKUP(1,($F$4:$NZ$4&lt;=TODAY())*ISNUMBER($F$23:$NZ$23),$F$23:$NZ$23,"",0,-1),IF(ISNUMBER(KH27),KH27+N(KI26),""))),"")</f>
        <v/>
      </c>
      <c r="KJ27" s="59" t="str" cm="1">
        <f t="array" aca="1" ref="KJ27" ca="1">IF(ISNUMBER(KJ$4),IF(KJ$4&lt;TODAY(),KJ23,IF(KJ$4=TODAY(),_xlfn.XLOOKUP(1,($F$4:$NZ$4&lt;=TODAY())*ISNUMBER($F$23:$NZ$23),$F$23:$NZ$23,"",0,-1),IF(ISNUMBER(KI27),KI27+N(KJ26),""))),"")</f>
        <v/>
      </c>
      <c r="KK27" s="59" t="str" cm="1">
        <f t="array" aca="1" ref="KK27" ca="1">IF(ISNUMBER(KK$4),IF(KK$4&lt;TODAY(),KK23,IF(KK$4=TODAY(),_xlfn.XLOOKUP(1,($F$4:$NZ$4&lt;=TODAY())*ISNUMBER($F$23:$NZ$23),$F$23:$NZ$23,"",0,-1),IF(ISNUMBER(KJ27),KJ27+N(KK26),""))),"")</f>
        <v/>
      </c>
      <c r="KL27" s="59" t="str" cm="1">
        <f t="array" aca="1" ref="KL27" ca="1">IF(ISNUMBER(KL$4),IF(KL$4&lt;TODAY(),KL23,IF(KL$4=TODAY(),_xlfn.XLOOKUP(1,($F$4:$NZ$4&lt;=TODAY())*ISNUMBER($F$23:$NZ$23),$F$23:$NZ$23,"",0,-1),IF(ISNUMBER(KK27),KK27+N(KL26),""))),"")</f>
        <v/>
      </c>
      <c r="KM27" s="59" t="str" cm="1">
        <f t="array" aca="1" ref="KM27" ca="1">IF(ISNUMBER(KM$4),IF(KM$4&lt;TODAY(),KM23,IF(KM$4=TODAY(),_xlfn.XLOOKUP(1,($F$4:$NZ$4&lt;=TODAY())*ISNUMBER($F$23:$NZ$23),$F$23:$NZ$23,"",0,-1),IF(ISNUMBER(KL27),KL27+N(KM26),""))),"")</f>
        <v/>
      </c>
      <c r="KN27" s="59" t="str" cm="1">
        <f t="array" aca="1" ref="KN27" ca="1">IF(ISNUMBER(KN$4),IF(KN$4&lt;TODAY(),KN23,IF(KN$4=TODAY(),_xlfn.XLOOKUP(1,($F$4:$NZ$4&lt;=TODAY())*ISNUMBER($F$23:$NZ$23),$F$23:$NZ$23,"",0,-1),IF(ISNUMBER(KM27),KM27+N(KN26),""))),"")</f>
        <v/>
      </c>
      <c r="KO27" s="59" t="str" cm="1">
        <f t="array" aca="1" ref="KO27" ca="1">IF(ISNUMBER(KO$4),IF(KO$4&lt;TODAY(),KO23,IF(KO$4=TODAY(),_xlfn.XLOOKUP(1,($F$4:$NZ$4&lt;=TODAY())*ISNUMBER($F$23:$NZ$23),$F$23:$NZ$23,"",0,-1),IF(ISNUMBER(KN27),KN27+N(KO26),""))),"")</f>
        <v/>
      </c>
      <c r="KP27" s="59" t="str" cm="1">
        <f t="array" aca="1" ref="KP27" ca="1">IF(ISNUMBER(KP$4),IF(KP$4&lt;TODAY(),KP23,IF(KP$4=TODAY(),_xlfn.XLOOKUP(1,($F$4:$NZ$4&lt;=TODAY())*ISNUMBER($F$23:$NZ$23),$F$23:$NZ$23,"",0,-1),IF(ISNUMBER(KO27),KO27+N(KP26),""))),"")</f>
        <v/>
      </c>
      <c r="KQ27" s="59" t="str" cm="1">
        <f t="array" aca="1" ref="KQ27" ca="1">IF(ISNUMBER(KQ$4),IF(KQ$4&lt;TODAY(),KQ23,IF(KQ$4=TODAY(),_xlfn.XLOOKUP(1,($F$4:$NZ$4&lt;=TODAY())*ISNUMBER($F$23:$NZ$23),$F$23:$NZ$23,"",0,-1),IF(ISNUMBER(KP27),KP27+N(KQ26),""))),"")</f>
        <v/>
      </c>
      <c r="KR27" s="59" t="str" cm="1">
        <f t="array" aca="1" ref="KR27" ca="1">IF(ISNUMBER(KR$4),IF(KR$4&lt;TODAY(),KR23,IF(KR$4=TODAY(),_xlfn.XLOOKUP(1,($F$4:$NZ$4&lt;=TODAY())*ISNUMBER($F$23:$NZ$23),$F$23:$NZ$23,"",0,-1),IF(ISNUMBER(KQ27),KQ27+N(KR26),""))),"")</f>
        <v/>
      </c>
      <c r="KS27" s="59" t="str" cm="1">
        <f t="array" aca="1" ref="KS27" ca="1">IF(ISNUMBER(KS$4),IF(KS$4&lt;TODAY(),KS23,IF(KS$4=TODAY(),_xlfn.XLOOKUP(1,($F$4:$NZ$4&lt;=TODAY())*ISNUMBER($F$23:$NZ$23),$F$23:$NZ$23,"",0,-1),IF(ISNUMBER(KR27),KR27+N(KS26),""))),"")</f>
        <v/>
      </c>
      <c r="KT27" s="59" t="str" cm="1">
        <f t="array" aca="1" ref="KT27" ca="1">IF(ISNUMBER(KT$4),IF(KT$4&lt;TODAY(),KT23,IF(KT$4=TODAY(),_xlfn.XLOOKUP(1,($F$4:$NZ$4&lt;=TODAY())*ISNUMBER($F$23:$NZ$23),$F$23:$NZ$23,"",0,-1),IF(ISNUMBER(KS27),KS27+N(KT26),""))),"")</f>
        <v/>
      </c>
      <c r="KU27" s="59" t="str" cm="1">
        <f t="array" aca="1" ref="KU27" ca="1">IF(ISNUMBER(KU$4),IF(KU$4&lt;TODAY(),KU23,IF(KU$4=TODAY(),_xlfn.XLOOKUP(1,($F$4:$NZ$4&lt;=TODAY())*ISNUMBER($F$23:$NZ$23),$F$23:$NZ$23,"",0,-1),IF(ISNUMBER(KT27),KT27+N(KU26),""))),"")</f>
        <v/>
      </c>
      <c r="KV27" s="59" t="str" cm="1">
        <f t="array" aca="1" ref="KV27" ca="1">IF(ISNUMBER(KV$4),IF(KV$4&lt;TODAY(),KV23,IF(KV$4=TODAY(),_xlfn.XLOOKUP(1,($F$4:$NZ$4&lt;=TODAY())*ISNUMBER($F$23:$NZ$23),$F$23:$NZ$23,"",0,-1),IF(ISNUMBER(KU27),KU27+N(KV26),""))),"")</f>
        <v/>
      </c>
      <c r="KW27" s="59" t="str" cm="1">
        <f t="array" aca="1" ref="KW27" ca="1">IF(ISNUMBER(KW$4),IF(KW$4&lt;TODAY(),KW23,IF(KW$4=TODAY(),_xlfn.XLOOKUP(1,($F$4:$NZ$4&lt;=TODAY())*ISNUMBER($F$23:$NZ$23),$F$23:$NZ$23,"",0,-1),IF(ISNUMBER(KV27),KV27+N(KW26),""))),"")</f>
        <v/>
      </c>
      <c r="KX27" s="59" t="str" cm="1">
        <f t="array" aca="1" ref="KX27" ca="1">IF(ISNUMBER(KX$4),IF(KX$4&lt;TODAY(),KX23,IF(KX$4=TODAY(),_xlfn.XLOOKUP(1,($F$4:$NZ$4&lt;=TODAY())*ISNUMBER($F$23:$NZ$23),$F$23:$NZ$23,"",0,-1),IF(ISNUMBER(KW27),KW27+N(KX26),""))),"")</f>
        <v/>
      </c>
      <c r="KY27" s="59" t="str" cm="1">
        <f t="array" aca="1" ref="KY27" ca="1">IF(ISNUMBER(KY$4),IF(KY$4&lt;TODAY(),KY23,IF(KY$4=TODAY(),_xlfn.XLOOKUP(1,($F$4:$NZ$4&lt;=TODAY())*ISNUMBER($F$23:$NZ$23),$F$23:$NZ$23,"",0,-1),IF(ISNUMBER(KX27),KX27+N(KY26),""))),"")</f>
        <v/>
      </c>
      <c r="KZ27" s="59" t="str" cm="1">
        <f t="array" aca="1" ref="KZ27" ca="1">IF(ISNUMBER(KZ$4),IF(KZ$4&lt;TODAY(),KZ23,IF(KZ$4=TODAY(),_xlfn.XLOOKUP(1,($F$4:$NZ$4&lt;=TODAY())*ISNUMBER($F$23:$NZ$23),$F$23:$NZ$23,"",0,-1),IF(ISNUMBER(KY27),KY27+N(KZ26),""))),"")</f>
        <v/>
      </c>
      <c r="LA27" s="59" t="str" cm="1">
        <f t="array" aca="1" ref="LA27" ca="1">IF(ISNUMBER(LA$4),IF(LA$4&lt;TODAY(),LA23,IF(LA$4=TODAY(),_xlfn.XLOOKUP(1,($F$4:$NZ$4&lt;=TODAY())*ISNUMBER($F$23:$NZ$23),$F$23:$NZ$23,"",0,-1),IF(ISNUMBER(KZ27),KZ27+N(LA26),""))),"")</f>
        <v/>
      </c>
      <c r="LB27" s="59" t="str" cm="1">
        <f t="array" aca="1" ref="LB27" ca="1">IF(ISNUMBER(LB$4),IF(LB$4&lt;TODAY(),LB23,IF(LB$4=TODAY(),_xlfn.XLOOKUP(1,($F$4:$NZ$4&lt;=TODAY())*ISNUMBER($F$23:$NZ$23),$F$23:$NZ$23,"",0,-1),IF(ISNUMBER(LA27),LA27+N(LB26),""))),"")</f>
        <v/>
      </c>
      <c r="LC27" s="59" t="str" cm="1">
        <f t="array" aca="1" ref="LC27" ca="1">IF(ISNUMBER(LC$4),IF(LC$4&lt;TODAY(),LC23,IF(LC$4=TODAY(),_xlfn.XLOOKUP(1,($F$4:$NZ$4&lt;=TODAY())*ISNUMBER($F$23:$NZ$23),$F$23:$NZ$23,"",0,-1),IF(ISNUMBER(LB27),LB27+N(LC26),""))),"")</f>
        <v/>
      </c>
      <c r="LD27" s="59" t="str" cm="1">
        <f t="array" aca="1" ref="LD27" ca="1">IF(ISNUMBER(LD$4),IF(LD$4&lt;TODAY(),LD23,IF(LD$4=TODAY(),_xlfn.XLOOKUP(1,($F$4:$NZ$4&lt;=TODAY())*ISNUMBER($F$23:$NZ$23),$F$23:$NZ$23,"",0,-1),IF(ISNUMBER(LC27),LC27+N(LD26),""))),"")</f>
        <v/>
      </c>
      <c r="LE27" s="59" t="str" cm="1">
        <f t="array" aca="1" ref="LE27" ca="1">IF(ISNUMBER(LE$4),IF(LE$4&lt;TODAY(),LE23,IF(LE$4=TODAY(),_xlfn.XLOOKUP(1,($F$4:$NZ$4&lt;=TODAY())*ISNUMBER($F$23:$NZ$23),$F$23:$NZ$23,"",0,-1),IF(ISNUMBER(LD27),LD27+N(LE26),""))),"")</f>
        <v/>
      </c>
      <c r="LF27" s="59" t="str" cm="1">
        <f t="array" aca="1" ref="LF27" ca="1">IF(ISNUMBER(LF$4),IF(LF$4&lt;TODAY(),LF23,IF(LF$4=TODAY(),_xlfn.XLOOKUP(1,($F$4:$NZ$4&lt;=TODAY())*ISNUMBER($F$23:$NZ$23),$F$23:$NZ$23,"",0,-1),IF(ISNUMBER(LE27),LE27+N(LF26),""))),"")</f>
        <v/>
      </c>
      <c r="LG27" s="59" t="str" cm="1">
        <f t="array" aca="1" ref="LG27" ca="1">IF(ISNUMBER(LG$4),IF(LG$4&lt;TODAY(),LG23,IF(LG$4=TODAY(),_xlfn.XLOOKUP(1,($F$4:$NZ$4&lt;=TODAY())*ISNUMBER($F$23:$NZ$23),$F$23:$NZ$23,"",0,-1),IF(ISNUMBER(LF27),LF27+N(LG26),""))),"")</f>
        <v/>
      </c>
      <c r="LH27" s="59" t="str" cm="1">
        <f t="array" aca="1" ref="LH27" ca="1">IF(ISNUMBER(LH$4),IF(LH$4&lt;TODAY(),LH23,IF(LH$4=TODAY(),_xlfn.XLOOKUP(1,($F$4:$NZ$4&lt;=TODAY())*ISNUMBER($F$23:$NZ$23),$F$23:$NZ$23,"",0,-1),IF(ISNUMBER(LG27),LG27+N(LH26),""))),"")</f>
        <v/>
      </c>
      <c r="LI27" s="59" t="str" cm="1">
        <f t="array" aca="1" ref="LI27" ca="1">IF(ISNUMBER(LI$4),IF(LI$4&lt;TODAY(),LI23,IF(LI$4=TODAY(),_xlfn.XLOOKUP(1,($F$4:$NZ$4&lt;=TODAY())*ISNUMBER($F$23:$NZ$23),$F$23:$NZ$23,"",0,-1),IF(ISNUMBER(LH27),LH27+N(LI26),""))),"")</f>
        <v/>
      </c>
      <c r="LJ27" s="59" t="str" cm="1">
        <f t="array" aca="1" ref="LJ27" ca="1">IF(ISNUMBER(LJ$4),IF(LJ$4&lt;TODAY(),LJ23,IF(LJ$4=TODAY(),_xlfn.XLOOKUP(1,($F$4:$NZ$4&lt;=TODAY())*ISNUMBER($F$23:$NZ$23),$F$23:$NZ$23,"",0,-1),IF(ISNUMBER(LI27),LI27+N(LJ26),""))),"")</f>
        <v/>
      </c>
      <c r="LK27" s="59" t="str" cm="1">
        <f t="array" aca="1" ref="LK27" ca="1">IF(ISNUMBER(LK$4),IF(LK$4&lt;TODAY(),LK23,IF(LK$4=TODAY(),_xlfn.XLOOKUP(1,($F$4:$NZ$4&lt;=TODAY())*ISNUMBER($F$23:$NZ$23),$F$23:$NZ$23,"",0,-1),IF(ISNUMBER(LJ27),LJ27+N(LK26),""))),"")</f>
        <v/>
      </c>
      <c r="LL27" s="59" t="str" cm="1">
        <f t="array" aca="1" ref="LL27" ca="1">IF(ISNUMBER(LL$4),IF(LL$4&lt;TODAY(),LL23,IF(LL$4=TODAY(),_xlfn.XLOOKUP(1,($F$4:$NZ$4&lt;=TODAY())*ISNUMBER($F$23:$NZ$23),$F$23:$NZ$23,"",0,-1),IF(ISNUMBER(LK27),LK27+N(LL26),""))),"")</f>
        <v/>
      </c>
      <c r="LM27" s="59" t="str" cm="1">
        <f t="array" aca="1" ref="LM27" ca="1">IF(ISNUMBER(LM$4),IF(LM$4&lt;TODAY(),LM23,IF(LM$4=TODAY(),_xlfn.XLOOKUP(1,($F$4:$NZ$4&lt;=TODAY())*ISNUMBER($F$23:$NZ$23),$F$23:$NZ$23,"",0,-1),IF(ISNUMBER(LL27),LL27+N(LM26),""))),"")</f>
        <v/>
      </c>
      <c r="LN27" s="59" t="str" cm="1">
        <f t="array" aca="1" ref="LN27" ca="1">IF(ISNUMBER(LN$4),IF(LN$4&lt;TODAY(),LN23,IF(LN$4=TODAY(),_xlfn.XLOOKUP(1,($F$4:$NZ$4&lt;=TODAY())*ISNUMBER($F$23:$NZ$23),$F$23:$NZ$23,"",0,-1),IF(ISNUMBER(LM27),LM27+N(LN26),""))),"")</f>
        <v/>
      </c>
      <c r="LO27" s="59" t="str" cm="1">
        <f t="array" aca="1" ref="LO27" ca="1">IF(ISNUMBER(LO$4),IF(LO$4&lt;TODAY(),LO23,IF(LO$4=TODAY(),_xlfn.XLOOKUP(1,($F$4:$NZ$4&lt;=TODAY())*ISNUMBER($F$23:$NZ$23),$F$23:$NZ$23,"",0,-1),IF(ISNUMBER(LN27),LN27+N(LO26),""))),"")</f>
        <v/>
      </c>
      <c r="LP27" s="59" t="str" cm="1">
        <f t="array" aca="1" ref="LP27" ca="1">IF(ISNUMBER(LP$4),IF(LP$4&lt;TODAY(),LP23,IF(LP$4=TODAY(),_xlfn.XLOOKUP(1,($F$4:$NZ$4&lt;=TODAY())*ISNUMBER($F$23:$NZ$23),$F$23:$NZ$23,"",0,-1),IF(ISNUMBER(LO27),LO27+N(LP26),""))),"")</f>
        <v/>
      </c>
      <c r="LQ27" s="59" t="str" cm="1">
        <f t="array" aca="1" ref="LQ27" ca="1">IF(ISNUMBER(LQ$4),IF(LQ$4&lt;TODAY(),LQ23,IF(LQ$4=TODAY(),_xlfn.XLOOKUP(1,($F$4:$NZ$4&lt;=TODAY())*ISNUMBER($F$23:$NZ$23),$F$23:$NZ$23,"",0,-1),IF(ISNUMBER(LP27),LP27+N(LQ26),""))),"")</f>
        <v/>
      </c>
      <c r="LR27" s="59" t="str" cm="1">
        <f t="array" aca="1" ref="LR27" ca="1">IF(ISNUMBER(LR$4),IF(LR$4&lt;TODAY(),LR23,IF(LR$4=TODAY(),_xlfn.XLOOKUP(1,($F$4:$NZ$4&lt;=TODAY())*ISNUMBER($F$23:$NZ$23),$F$23:$NZ$23,"",0,-1),IF(ISNUMBER(LQ27),LQ27+N(LR26),""))),"")</f>
        <v/>
      </c>
      <c r="LS27" s="59" t="str" cm="1">
        <f t="array" aca="1" ref="LS27" ca="1">IF(ISNUMBER(LS$4),IF(LS$4&lt;TODAY(),LS23,IF(LS$4=TODAY(),_xlfn.XLOOKUP(1,($F$4:$NZ$4&lt;=TODAY())*ISNUMBER($F$23:$NZ$23),$F$23:$NZ$23,"",0,-1),IF(ISNUMBER(LR27),LR27+N(LS26),""))),"")</f>
        <v/>
      </c>
      <c r="LT27" s="59" t="str" cm="1">
        <f t="array" aca="1" ref="LT27" ca="1">IF(ISNUMBER(LT$4),IF(LT$4&lt;TODAY(),LT23,IF(LT$4=TODAY(),_xlfn.XLOOKUP(1,($F$4:$NZ$4&lt;=TODAY())*ISNUMBER($F$23:$NZ$23),$F$23:$NZ$23,"",0,-1),IF(ISNUMBER(LS27),LS27+N(LT26),""))),"")</f>
        <v/>
      </c>
      <c r="LU27" s="59" t="str" cm="1">
        <f t="array" aca="1" ref="LU27" ca="1">IF(ISNUMBER(LU$4),IF(LU$4&lt;TODAY(),LU23,IF(LU$4=TODAY(),_xlfn.XLOOKUP(1,($F$4:$NZ$4&lt;=TODAY())*ISNUMBER($F$23:$NZ$23),$F$23:$NZ$23,"",0,-1),IF(ISNUMBER(LT27),LT27+N(LU26),""))),"")</f>
        <v/>
      </c>
      <c r="LV27" s="59" t="str" cm="1">
        <f t="array" aca="1" ref="LV27" ca="1">IF(ISNUMBER(LV$4),IF(LV$4&lt;TODAY(),LV23,IF(LV$4=TODAY(),_xlfn.XLOOKUP(1,($F$4:$NZ$4&lt;=TODAY())*ISNUMBER($F$23:$NZ$23),$F$23:$NZ$23,"",0,-1),IF(ISNUMBER(LU27),LU27+N(LV26),""))),"")</f>
        <v/>
      </c>
      <c r="LW27" s="59" t="str" cm="1">
        <f t="array" aca="1" ref="LW27" ca="1">IF(ISNUMBER(LW$4),IF(LW$4&lt;TODAY(),LW23,IF(LW$4=TODAY(),_xlfn.XLOOKUP(1,($F$4:$NZ$4&lt;=TODAY())*ISNUMBER($F$23:$NZ$23),$F$23:$NZ$23,"",0,-1),IF(ISNUMBER(LV27),LV27+N(LW26),""))),"")</f>
        <v/>
      </c>
      <c r="LX27" s="59" t="str" cm="1">
        <f t="array" aca="1" ref="LX27" ca="1">IF(ISNUMBER(LX$4),IF(LX$4&lt;TODAY(),LX23,IF(LX$4=TODAY(),_xlfn.XLOOKUP(1,($F$4:$NZ$4&lt;=TODAY())*ISNUMBER($F$23:$NZ$23),$F$23:$NZ$23,"",0,-1),IF(ISNUMBER(LW27),LW27+N(LX26),""))),"")</f>
        <v/>
      </c>
      <c r="LY27" s="59" t="str" cm="1">
        <f t="array" aca="1" ref="LY27" ca="1">IF(ISNUMBER(LY$4),IF(LY$4&lt;TODAY(),LY23,IF(LY$4=TODAY(),_xlfn.XLOOKUP(1,($F$4:$NZ$4&lt;=TODAY())*ISNUMBER($F$23:$NZ$23),$F$23:$NZ$23,"",0,-1),IF(ISNUMBER(LX27),LX27+N(LY26),""))),"")</f>
        <v/>
      </c>
      <c r="LZ27" s="59" t="str" cm="1">
        <f t="array" aca="1" ref="LZ27" ca="1">IF(ISNUMBER(LZ$4),IF(LZ$4&lt;TODAY(),LZ23,IF(LZ$4=TODAY(),_xlfn.XLOOKUP(1,($F$4:$NZ$4&lt;=TODAY())*ISNUMBER($F$23:$NZ$23),$F$23:$NZ$23,"",0,-1),IF(ISNUMBER(LY27),LY27+N(LZ26),""))),"")</f>
        <v/>
      </c>
      <c r="MA27" s="59" t="str" cm="1">
        <f t="array" aca="1" ref="MA27" ca="1">IF(ISNUMBER(MA$4),IF(MA$4&lt;TODAY(),MA23,IF(MA$4=TODAY(),_xlfn.XLOOKUP(1,($F$4:$NZ$4&lt;=TODAY())*ISNUMBER($F$23:$NZ$23),$F$23:$NZ$23,"",0,-1),IF(ISNUMBER(LZ27),LZ27+N(MA26),""))),"")</f>
        <v/>
      </c>
      <c r="MB27" s="59" t="str" cm="1">
        <f t="array" aca="1" ref="MB27" ca="1">IF(ISNUMBER(MB$4),IF(MB$4&lt;TODAY(),MB23,IF(MB$4=TODAY(),_xlfn.XLOOKUP(1,($F$4:$NZ$4&lt;=TODAY())*ISNUMBER($F$23:$NZ$23),$F$23:$NZ$23,"",0,-1),IF(ISNUMBER(MA27),MA27+N(MB26),""))),"")</f>
        <v/>
      </c>
      <c r="MC27" s="59" t="str" cm="1">
        <f t="array" aca="1" ref="MC27" ca="1">IF(ISNUMBER(MC$4),IF(MC$4&lt;TODAY(),MC23,IF(MC$4=TODAY(),_xlfn.XLOOKUP(1,($F$4:$NZ$4&lt;=TODAY())*ISNUMBER($F$23:$NZ$23),$F$23:$NZ$23,"",0,-1),IF(ISNUMBER(MB27),MB27+N(MC26),""))),"")</f>
        <v/>
      </c>
      <c r="MD27" s="59" t="str" cm="1">
        <f t="array" aca="1" ref="MD27" ca="1">IF(ISNUMBER(MD$4),IF(MD$4&lt;TODAY(),MD23,IF(MD$4=TODAY(),_xlfn.XLOOKUP(1,($F$4:$NZ$4&lt;=TODAY())*ISNUMBER($F$23:$NZ$23),$F$23:$NZ$23,"",0,-1),IF(ISNUMBER(MC27),MC27+N(MD26),""))),"")</f>
        <v/>
      </c>
      <c r="ME27" s="59" t="str" cm="1">
        <f t="array" aca="1" ref="ME27" ca="1">IF(ISNUMBER(ME$4),IF(ME$4&lt;TODAY(),ME23,IF(ME$4=TODAY(),_xlfn.XLOOKUP(1,($F$4:$NZ$4&lt;=TODAY())*ISNUMBER($F$23:$NZ$23),$F$23:$NZ$23,"",0,-1),IF(ISNUMBER(MD27),MD27+N(ME26),""))),"")</f>
        <v/>
      </c>
      <c r="MF27" s="59" t="str" cm="1">
        <f t="array" aca="1" ref="MF27" ca="1">IF(ISNUMBER(MF$4),IF(MF$4&lt;TODAY(),MF23,IF(MF$4=TODAY(),_xlfn.XLOOKUP(1,($F$4:$NZ$4&lt;=TODAY())*ISNUMBER($F$23:$NZ$23),$F$23:$NZ$23,"",0,-1),IF(ISNUMBER(ME27),ME27+N(MF26),""))),"")</f>
        <v/>
      </c>
      <c r="MG27" s="59" t="str" cm="1">
        <f t="array" aca="1" ref="MG27" ca="1">IF(ISNUMBER(MG$4),IF(MG$4&lt;TODAY(),MG23,IF(MG$4=TODAY(),_xlfn.XLOOKUP(1,($F$4:$NZ$4&lt;=TODAY())*ISNUMBER($F$23:$NZ$23),$F$23:$NZ$23,"",0,-1),IF(ISNUMBER(MF27),MF27+N(MG26),""))),"")</f>
        <v/>
      </c>
      <c r="MH27" s="59" t="str" cm="1">
        <f t="array" aca="1" ref="MH27" ca="1">IF(ISNUMBER(MH$4),IF(MH$4&lt;TODAY(),MH23,IF(MH$4=TODAY(),_xlfn.XLOOKUP(1,($F$4:$NZ$4&lt;=TODAY())*ISNUMBER($F$23:$NZ$23),$F$23:$NZ$23,"",0,-1),IF(ISNUMBER(MG27),MG27+N(MH26),""))),"")</f>
        <v/>
      </c>
      <c r="MI27" s="59" t="str" cm="1">
        <f t="array" aca="1" ref="MI27" ca="1">IF(ISNUMBER(MI$4),IF(MI$4&lt;TODAY(),MI23,IF(MI$4=TODAY(),_xlfn.XLOOKUP(1,($F$4:$NZ$4&lt;=TODAY())*ISNUMBER($F$23:$NZ$23),$F$23:$NZ$23,"",0,-1),IF(ISNUMBER(MH27),MH27+N(MI26),""))),"")</f>
        <v/>
      </c>
      <c r="MJ27" s="59" t="str" cm="1">
        <f t="array" aca="1" ref="MJ27" ca="1">IF(ISNUMBER(MJ$4),IF(MJ$4&lt;TODAY(),MJ23,IF(MJ$4=TODAY(),_xlfn.XLOOKUP(1,($F$4:$NZ$4&lt;=TODAY())*ISNUMBER($F$23:$NZ$23),$F$23:$NZ$23,"",0,-1),IF(ISNUMBER(MI27),MI27+N(MJ26),""))),"")</f>
        <v/>
      </c>
      <c r="MK27" s="59" t="str" cm="1">
        <f t="array" aca="1" ref="MK27" ca="1">IF(ISNUMBER(MK$4),IF(MK$4&lt;TODAY(),MK23,IF(MK$4=TODAY(),_xlfn.XLOOKUP(1,($F$4:$NZ$4&lt;=TODAY())*ISNUMBER($F$23:$NZ$23),$F$23:$NZ$23,"",0,-1),IF(ISNUMBER(MJ27),MJ27+N(MK26),""))),"")</f>
        <v/>
      </c>
      <c r="ML27" s="59" t="str" cm="1">
        <f t="array" aca="1" ref="ML27" ca="1">IF(ISNUMBER(ML$4),IF(ML$4&lt;TODAY(),ML23,IF(ML$4=TODAY(),_xlfn.XLOOKUP(1,($F$4:$NZ$4&lt;=TODAY())*ISNUMBER($F$23:$NZ$23),$F$23:$NZ$23,"",0,-1),IF(ISNUMBER(MK27),MK27+N(ML26),""))),"")</f>
        <v/>
      </c>
      <c r="MM27" s="59" t="str" cm="1">
        <f t="array" aca="1" ref="MM27" ca="1">IF(ISNUMBER(MM$4),IF(MM$4&lt;TODAY(),MM23,IF(MM$4=TODAY(),_xlfn.XLOOKUP(1,($F$4:$NZ$4&lt;=TODAY())*ISNUMBER($F$23:$NZ$23),$F$23:$NZ$23,"",0,-1),IF(ISNUMBER(ML27),ML27+N(MM26),""))),"")</f>
        <v/>
      </c>
      <c r="MN27" s="59" t="str" cm="1">
        <f t="array" aca="1" ref="MN27" ca="1">IF(ISNUMBER(MN$4),IF(MN$4&lt;TODAY(),MN23,IF(MN$4=TODAY(),_xlfn.XLOOKUP(1,($F$4:$NZ$4&lt;=TODAY())*ISNUMBER($F$23:$NZ$23),$F$23:$NZ$23,"",0,-1),IF(ISNUMBER(MM27),MM27+N(MN26),""))),"")</f>
        <v/>
      </c>
      <c r="MO27" s="59" t="str" cm="1">
        <f t="array" aca="1" ref="MO27" ca="1">IF(ISNUMBER(MO$4),IF(MO$4&lt;TODAY(),MO23,IF(MO$4=TODAY(),_xlfn.XLOOKUP(1,($F$4:$NZ$4&lt;=TODAY())*ISNUMBER($F$23:$NZ$23),$F$23:$NZ$23,"",0,-1),IF(ISNUMBER(MN27),MN27+N(MO26),""))),"")</f>
        <v/>
      </c>
      <c r="MP27" s="59" t="str" cm="1">
        <f t="array" aca="1" ref="MP27" ca="1">IF(ISNUMBER(MP$4),IF(MP$4&lt;TODAY(),MP23,IF(MP$4=TODAY(),_xlfn.XLOOKUP(1,($F$4:$NZ$4&lt;=TODAY())*ISNUMBER($F$23:$NZ$23),$F$23:$NZ$23,"",0,-1),IF(ISNUMBER(MO27),MO27+N(MP26),""))),"")</f>
        <v/>
      </c>
      <c r="MQ27" s="59" t="str" cm="1">
        <f t="array" aca="1" ref="MQ27" ca="1">IF(ISNUMBER(MQ$4),IF(MQ$4&lt;TODAY(),MQ23,IF(MQ$4=TODAY(),_xlfn.XLOOKUP(1,($F$4:$NZ$4&lt;=TODAY())*ISNUMBER($F$23:$NZ$23),$F$23:$NZ$23,"",0,-1),IF(ISNUMBER(MP27),MP27+N(MQ26),""))),"")</f>
        <v/>
      </c>
      <c r="MR27" s="59" t="str" cm="1">
        <f t="array" aca="1" ref="MR27" ca="1">IF(ISNUMBER(MR$4),IF(MR$4&lt;TODAY(),MR23,IF(MR$4=TODAY(),_xlfn.XLOOKUP(1,($F$4:$NZ$4&lt;=TODAY())*ISNUMBER($F$23:$NZ$23),$F$23:$NZ$23,"",0,-1),IF(ISNUMBER(MQ27),MQ27+N(MR26),""))),"")</f>
        <v/>
      </c>
      <c r="MS27" s="59" t="str" cm="1">
        <f t="array" aca="1" ref="MS27" ca="1">IF(ISNUMBER(MS$4),IF(MS$4&lt;TODAY(),MS23,IF(MS$4=TODAY(),_xlfn.XLOOKUP(1,($F$4:$NZ$4&lt;=TODAY())*ISNUMBER($F$23:$NZ$23),$F$23:$NZ$23,"",0,-1),IF(ISNUMBER(MR27),MR27+N(MS26),""))),"")</f>
        <v/>
      </c>
      <c r="MT27" s="59" t="str" cm="1">
        <f t="array" aca="1" ref="MT27" ca="1">IF(ISNUMBER(MT$4),IF(MT$4&lt;TODAY(),MT23,IF(MT$4=TODAY(),_xlfn.XLOOKUP(1,($F$4:$NZ$4&lt;=TODAY())*ISNUMBER($F$23:$NZ$23),$F$23:$NZ$23,"",0,-1),IF(ISNUMBER(MS27),MS27+N(MT26),""))),"")</f>
        <v/>
      </c>
      <c r="MU27" s="59" t="str" cm="1">
        <f t="array" aca="1" ref="MU27" ca="1">IF(ISNUMBER(MU$4),IF(MU$4&lt;TODAY(),MU23,IF(MU$4=TODAY(),_xlfn.XLOOKUP(1,($F$4:$NZ$4&lt;=TODAY())*ISNUMBER($F$23:$NZ$23),$F$23:$NZ$23,"",0,-1),IF(ISNUMBER(MT27),MT27+N(MU26),""))),"")</f>
        <v/>
      </c>
      <c r="MV27" s="59" t="str" cm="1">
        <f t="array" aca="1" ref="MV27" ca="1">IF(ISNUMBER(MV$4),IF(MV$4&lt;TODAY(),MV23,IF(MV$4=TODAY(),_xlfn.XLOOKUP(1,($F$4:$NZ$4&lt;=TODAY())*ISNUMBER($F$23:$NZ$23),$F$23:$NZ$23,"",0,-1),IF(ISNUMBER(MU27),MU27+N(MV26),""))),"")</f>
        <v/>
      </c>
      <c r="MW27" s="59" t="str" cm="1">
        <f t="array" aca="1" ref="MW27" ca="1">IF(ISNUMBER(MW$4),IF(MW$4&lt;TODAY(),MW23,IF(MW$4=TODAY(),_xlfn.XLOOKUP(1,($F$4:$NZ$4&lt;=TODAY())*ISNUMBER($F$23:$NZ$23),$F$23:$NZ$23,"",0,-1),IF(ISNUMBER(MV27),MV27+N(MW26),""))),"")</f>
        <v/>
      </c>
      <c r="MX27" s="59" t="str" cm="1">
        <f t="array" aca="1" ref="MX27" ca="1">IF(ISNUMBER(MX$4),IF(MX$4&lt;TODAY(),MX23,IF(MX$4=TODAY(),_xlfn.XLOOKUP(1,($F$4:$NZ$4&lt;=TODAY())*ISNUMBER($F$23:$NZ$23),$F$23:$NZ$23,"",0,-1),IF(ISNUMBER(MW27),MW27+N(MX26),""))),"")</f>
        <v/>
      </c>
      <c r="MY27" s="59" t="str" cm="1">
        <f t="array" aca="1" ref="MY27" ca="1">IF(ISNUMBER(MY$4),IF(MY$4&lt;TODAY(),MY23,IF(MY$4=TODAY(),_xlfn.XLOOKUP(1,($F$4:$NZ$4&lt;=TODAY())*ISNUMBER($F$23:$NZ$23),$F$23:$NZ$23,"",0,-1),IF(ISNUMBER(MX27),MX27+N(MY26),""))),"")</f>
        <v/>
      </c>
      <c r="MZ27" s="59" t="str" cm="1">
        <f t="array" aca="1" ref="MZ27" ca="1">IF(ISNUMBER(MZ$4),IF(MZ$4&lt;TODAY(),MZ23,IF(MZ$4=TODAY(),_xlfn.XLOOKUP(1,($F$4:$NZ$4&lt;=TODAY())*ISNUMBER($F$23:$NZ$23),$F$23:$NZ$23,"",0,-1),IF(ISNUMBER(MY27),MY27+N(MZ26),""))),"")</f>
        <v/>
      </c>
      <c r="NA27" s="59" t="str" cm="1">
        <f t="array" aca="1" ref="NA27" ca="1">IF(ISNUMBER(NA$4),IF(NA$4&lt;TODAY(),NA23,IF(NA$4=TODAY(),_xlfn.XLOOKUP(1,($F$4:$NZ$4&lt;=TODAY())*ISNUMBER($F$23:$NZ$23),$F$23:$NZ$23,"",0,-1),IF(ISNUMBER(MZ27),MZ27+N(NA26),""))),"")</f>
        <v/>
      </c>
      <c r="NB27" s="59" t="str" cm="1">
        <f t="array" aca="1" ref="NB27" ca="1">IF(ISNUMBER(NB$4),IF(NB$4&lt;TODAY(),NB23,IF(NB$4=TODAY(),_xlfn.XLOOKUP(1,($F$4:$NZ$4&lt;=TODAY())*ISNUMBER($F$23:$NZ$23),$F$23:$NZ$23,"",0,-1),IF(ISNUMBER(NA27),NA27+N(NB26),""))),"")</f>
        <v/>
      </c>
      <c r="NC27" s="59" t="str" cm="1">
        <f t="array" aca="1" ref="NC27" ca="1">IF(ISNUMBER(NC$4),IF(NC$4&lt;TODAY(),NC23,IF(NC$4=TODAY(),_xlfn.XLOOKUP(1,($F$4:$NZ$4&lt;=TODAY())*ISNUMBER($F$23:$NZ$23),$F$23:$NZ$23,"",0,-1),IF(ISNUMBER(NB27),NB27+N(NC26),""))),"")</f>
        <v/>
      </c>
      <c r="ND27" s="59" t="str" cm="1">
        <f t="array" aca="1" ref="ND27" ca="1">IF(ISNUMBER(ND$4),IF(ND$4&lt;TODAY(),ND23,IF(ND$4=TODAY(),_xlfn.XLOOKUP(1,($F$4:$NZ$4&lt;=TODAY())*ISNUMBER($F$23:$NZ$23),$F$23:$NZ$23,"",0,-1),IF(ISNUMBER(NC27),NC27+N(ND26),""))),"")</f>
        <v/>
      </c>
      <c r="NE27" s="59" t="str" cm="1">
        <f t="array" aca="1" ref="NE27" ca="1">IF(ISNUMBER(NE$4),IF(NE$4&lt;TODAY(),NE23,IF(NE$4=TODAY(),_xlfn.XLOOKUP(1,($F$4:$NZ$4&lt;=TODAY())*ISNUMBER($F$23:$NZ$23),$F$23:$NZ$23,"",0,-1),IF(ISNUMBER(ND27),ND27+N(NE26),""))),"")</f>
        <v/>
      </c>
      <c r="NF27" s="59" t="str" cm="1">
        <f t="array" aca="1" ref="NF27" ca="1">IF(ISNUMBER(NF$4),IF(NF$4&lt;TODAY(),NF23,IF(NF$4=TODAY(),_xlfn.XLOOKUP(1,($F$4:$NZ$4&lt;=TODAY())*ISNUMBER($F$23:$NZ$23),$F$23:$NZ$23,"",0,-1),IF(ISNUMBER(NE27),NE27+N(NF26),""))),"")</f>
        <v/>
      </c>
      <c r="NG27" s="59" t="str" cm="1">
        <f t="array" aca="1" ref="NG27" ca="1">IF(ISNUMBER(NG$4),IF(NG$4&lt;TODAY(),NG23,IF(NG$4=TODAY(),_xlfn.XLOOKUP(1,($F$4:$NZ$4&lt;=TODAY())*ISNUMBER($F$23:$NZ$23),$F$23:$NZ$23,"",0,-1),IF(ISNUMBER(NF27),NF27+N(NG26),""))),"")</f>
        <v/>
      </c>
      <c r="NH27" s="59" t="str" cm="1">
        <f t="array" aca="1" ref="NH27" ca="1">IF(ISNUMBER(NH$4),IF(NH$4&lt;TODAY(),NH23,IF(NH$4=TODAY(),_xlfn.XLOOKUP(1,($F$4:$NZ$4&lt;=TODAY())*ISNUMBER($F$23:$NZ$23),$F$23:$NZ$23,"",0,-1),IF(ISNUMBER(NG27),NG27+N(NH26),""))),"")</f>
        <v/>
      </c>
      <c r="NI27" s="59" t="str" cm="1">
        <f t="array" aca="1" ref="NI27" ca="1">IF(ISNUMBER(NI$4),IF(NI$4&lt;TODAY(),NI23,IF(NI$4=TODAY(),_xlfn.XLOOKUP(1,($F$4:$NZ$4&lt;=TODAY())*ISNUMBER($F$23:$NZ$23),$F$23:$NZ$23,"",0,-1),IF(ISNUMBER(NH27),NH27+N(NI26),""))),"")</f>
        <v/>
      </c>
      <c r="NJ27" s="59" t="str" cm="1">
        <f t="array" aca="1" ref="NJ27" ca="1">IF(ISNUMBER(NJ$4),IF(NJ$4&lt;TODAY(),NJ23,IF(NJ$4=TODAY(),_xlfn.XLOOKUP(1,($F$4:$NZ$4&lt;=TODAY())*ISNUMBER($F$23:$NZ$23),$F$23:$NZ$23,"",0,-1),IF(ISNUMBER(NI27),NI27+N(NJ26),""))),"")</f>
        <v/>
      </c>
      <c r="NK27" s="59" t="str" cm="1">
        <f t="array" aca="1" ref="NK27" ca="1">IF(ISNUMBER(NK$4),IF(NK$4&lt;TODAY(),NK23,IF(NK$4=TODAY(),_xlfn.XLOOKUP(1,($F$4:$NZ$4&lt;=TODAY())*ISNUMBER($F$23:$NZ$23),$F$23:$NZ$23,"",0,-1),IF(ISNUMBER(NJ27),NJ27+N(NK26),""))),"")</f>
        <v/>
      </c>
      <c r="NL27" s="59" t="str" cm="1">
        <f t="array" aca="1" ref="NL27" ca="1">IF(ISNUMBER(NL$4),IF(NL$4&lt;TODAY(),NL23,IF(NL$4=TODAY(),_xlfn.XLOOKUP(1,($F$4:$NZ$4&lt;=TODAY())*ISNUMBER($F$23:$NZ$23),$F$23:$NZ$23,"",0,-1),IF(ISNUMBER(NK27),NK27+N(NL26),""))),"")</f>
        <v/>
      </c>
      <c r="NM27" s="59" t="str" cm="1">
        <f t="array" aca="1" ref="NM27" ca="1">IF(ISNUMBER(NM$4),IF(NM$4&lt;TODAY(),NM23,IF(NM$4=TODAY(),_xlfn.XLOOKUP(1,($F$4:$NZ$4&lt;=TODAY())*ISNUMBER($F$23:$NZ$23),$F$23:$NZ$23,"",0,-1),IF(ISNUMBER(NL27),NL27+N(NM26),""))),"")</f>
        <v/>
      </c>
      <c r="NN27" s="59" t="str" cm="1">
        <f t="array" aca="1" ref="NN27" ca="1">IF(ISNUMBER(NN$4),IF(NN$4&lt;TODAY(),NN23,IF(NN$4=TODAY(),_xlfn.XLOOKUP(1,($F$4:$NZ$4&lt;=TODAY())*ISNUMBER($F$23:$NZ$23),$F$23:$NZ$23,"",0,-1),IF(ISNUMBER(NM27),NM27+N(NN26),""))),"")</f>
        <v/>
      </c>
      <c r="NO27" s="59" t="str" cm="1">
        <f t="array" aca="1" ref="NO27" ca="1">IF(ISNUMBER(NO$4),IF(NO$4&lt;TODAY(),NO23,IF(NO$4=TODAY(),_xlfn.XLOOKUP(1,($F$4:$NZ$4&lt;=TODAY())*ISNUMBER($F$23:$NZ$23),$F$23:$NZ$23,"",0,-1),IF(ISNUMBER(NN27),NN27+N(NO26),""))),"")</f>
        <v/>
      </c>
      <c r="NP27" s="59" t="str" cm="1">
        <f t="array" aca="1" ref="NP27" ca="1">IF(ISNUMBER(NP$4),IF(NP$4&lt;TODAY(),NP23,IF(NP$4=TODAY(),_xlfn.XLOOKUP(1,($F$4:$NZ$4&lt;=TODAY())*ISNUMBER($F$23:$NZ$23),$F$23:$NZ$23,"",0,-1),IF(ISNUMBER(NO27),NO27+N(NP26),""))),"")</f>
        <v/>
      </c>
      <c r="NQ27" s="59" t="str" cm="1">
        <f t="array" aca="1" ref="NQ27" ca="1">IF(ISNUMBER(NQ$4),IF(NQ$4&lt;TODAY(),NQ23,IF(NQ$4=TODAY(),_xlfn.XLOOKUP(1,($F$4:$NZ$4&lt;=TODAY())*ISNUMBER($F$23:$NZ$23),$F$23:$NZ$23,"",0,-1),IF(ISNUMBER(NP27),NP27+N(NQ26),""))),"")</f>
        <v/>
      </c>
      <c r="NR27" s="59" t="str" cm="1">
        <f t="array" aca="1" ref="NR27" ca="1">IF(ISNUMBER(NR$4),IF(NR$4&lt;TODAY(),NR23,IF(NR$4=TODAY(),_xlfn.XLOOKUP(1,($F$4:$NZ$4&lt;=TODAY())*ISNUMBER($F$23:$NZ$23),$F$23:$NZ$23,"",0,-1),IF(ISNUMBER(NQ27),NQ27+N(NR26),""))),"")</f>
        <v/>
      </c>
      <c r="NS27" s="59" t="str" cm="1">
        <f t="array" aca="1" ref="NS27" ca="1">IF(ISNUMBER(NS$4),IF(NS$4&lt;TODAY(),NS23,IF(NS$4=TODAY(),_xlfn.XLOOKUP(1,($F$4:$NZ$4&lt;=TODAY())*ISNUMBER($F$23:$NZ$23),$F$23:$NZ$23,"",0,-1),IF(ISNUMBER(NR27),NR27+N(NS26),""))),"")</f>
        <v/>
      </c>
      <c r="NT27" s="59" t="str" cm="1">
        <f t="array" aca="1" ref="NT27" ca="1">IF(ISNUMBER(NT$4),IF(NT$4&lt;TODAY(),NT23,IF(NT$4=TODAY(),_xlfn.XLOOKUP(1,($F$4:$NZ$4&lt;=TODAY())*ISNUMBER($F$23:$NZ$23),$F$23:$NZ$23,"",0,-1),IF(ISNUMBER(NS27),NS27+N(NT26),""))),"")</f>
        <v/>
      </c>
      <c r="NU27" s="59" t="str" cm="1">
        <f t="array" aca="1" ref="NU27" ca="1">IF(ISNUMBER(NU$4),IF(NU$4&lt;TODAY(),NU23,IF(NU$4=TODAY(),_xlfn.XLOOKUP(1,($F$4:$NZ$4&lt;=TODAY())*ISNUMBER($F$23:$NZ$23),$F$23:$NZ$23,"",0,-1),IF(ISNUMBER(NT27),NT27+N(NU26),""))),"")</f>
        <v/>
      </c>
      <c r="NV27" s="59" t="str" cm="1">
        <f t="array" aca="1" ref="NV27" ca="1">IF(ISNUMBER(NV$4),IF(NV$4&lt;TODAY(),NV23,IF(NV$4=TODAY(),_xlfn.XLOOKUP(1,($F$4:$NZ$4&lt;=TODAY())*ISNUMBER($F$23:$NZ$23),$F$23:$NZ$23,"",0,-1),IF(ISNUMBER(NU27),NU27+N(NV26),""))),"")</f>
        <v/>
      </c>
      <c r="NW27" s="59" t="str" cm="1">
        <f t="array" aca="1" ref="NW27" ca="1">IF(ISNUMBER(NW$4),IF(NW$4&lt;TODAY(),NW23,IF(NW$4=TODAY(),_xlfn.XLOOKUP(1,($F$4:$NZ$4&lt;=TODAY())*ISNUMBER($F$23:$NZ$23),$F$23:$NZ$23,"",0,-1),IF(ISNUMBER(NV27),NV27+N(NW26),""))),"")</f>
        <v/>
      </c>
      <c r="NX27" s="59" t="str" cm="1">
        <f t="array" aca="1" ref="NX27" ca="1">IF(ISNUMBER(NX$4),IF(NX$4&lt;TODAY(),NX23,IF(NX$4=TODAY(),_xlfn.XLOOKUP(1,($F$4:$NZ$4&lt;=TODAY())*ISNUMBER($F$23:$NZ$23),$F$23:$NZ$23,"",0,-1),IF(ISNUMBER(NW27),NW27+N(NX26),""))),"")</f>
        <v/>
      </c>
      <c r="NY27" s="59" t="str" cm="1">
        <f t="array" aca="1" ref="NY27" ca="1">IF(ISNUMBER(NY$4),IF(NY$4&lt;TODAY(),NY23,IF(NY$4=TODAY(),_xlfn.XLOOKUP(1,($F$4:$NZ$4&lt;=TODAY())*ISNUMBER($F$23:$NZ$23),$F$23:$NZ$23,"",0,-1),IF(ISNUMBER(NX27),NX27+N(NY26),""))),"")</f>
        <v/>
      </c>
      <c r="NZ27" s="59" t="str" cm="1">
        <f t="array" aca="1" ref="NZ27" ca="1">IF(ISNUMBER(NZ$4),IF(NZ$4&lt;TODAY(),NZ23,IF(NZ$4=TODAY(),_xlfn.XLOOKUP(1,($F$4:$NZ$4&lt;=TODAY())*ISNUMBER($F$23:$NZ$23),$F$23:$NZ$23,"",0,-1),IF(ISNUMBER(NY27),NY27+N(NZ26),""))),"")</f>
        <v/>
      </c>
    </row>
    <row r="28" spans="2:390" ht="15" thickBot="1">
      <c r="B28" s="73" t="s">
        <v>154</v>
      </c>
      <c r="C28" s="142" t="s">
        <v>5182</v>
      </c>
      <c r="D28" s="143" t="s">
        <v>5184</v>
      </c>
      <c r="E28" s="227"/>
      <c r="F28" s="59" t="str" cm="1">
        <f t="array" aca="1" ref="F28" ca="1">IF(ISNUMBER(F$4),IF(F$4&lt;TODAY(),F23,IF(F$4=TODAY(),_xlfn.XLOOKUP(1,($F$4:$NZ$4&lt;=TODAY())*ISNUMBER($F$23:$NZ$23),$F$23:$NZ$23,"",0,-1),IF(ISNUMBER(E28),MAX(0,E28+N(F26)-IF(OR(WEEKDAY(F$4,2)&gt;5,COUNTIF(休日一覧!$A:$A,F$4)&gt;0),0,N($E$23))),""))),"")</f>
        <v/>
      </c>
      <c r="G28" s="59" t="str" cm="1">
        <f t="array" aca="1" ref="G28" ca="1">IF(ISNUMBER(G$4),IF(G$4&lt;TODAY(),G23,IF(G$4=TODAY(),_xlfn.XLOOKUP(1,($F$4:$NZ$4&lt;=TODAY())*ISNUMBER($F$23:$NZ$23),$F$23:$NZ$23,"",0,-1),IF(ISNUMBER(F28),MAX(0,F28+N(G26)-IF(OR(WEEKDAY(G$4,2)&gt;5,COUNTIF(休日一覧!$A:$A,G$4)&gt;0),0,N($E$23))),""))),"")</f>
        <v/>
      </c>
      <c r="H28" s="59" t="str" cm="1">
        <f t="array" aca="1" ref="H28" ca="1">IF(ISNUMBER(H$4),IF(H$4&lt;TODAY(),H23,IF(H$4=TODAY(),_xlfn.XLOOKUP(1,($F$4:$NZ$4&lt;=TODAY())*ISNUMBER($F$23:$NZ$23),$F$23:$NZ$23,"",0,-1),IF(ISNUMBER(G28),MAX(0,G28+N(H26)-IF(OR(WEEKDAY(H$4,2)&gt;5,COUNTIF(休日一覧!$A:$A,H$4)&gt;0),0,N($E$23))),""))),"")</f>
        <v/>
      </c>
      <c r="I28" s="59" t="str" cm="1">
        <f t="array" aca="1" ref="I28" ca="1">IF(ISNUMBER(I$4),IF(I$4&lt;TODAY(),I23,IF(I$4=TODAY(),_xlfn.XLOOKUP(1,($F$4:$NZ$4&lt;=TODAY())*ISNUMBER($F$23:$NZ$23),$F$23:$NZ$23,"",0,-1),IF(ISNUMBER(H28),MAX(0,H28+N(I26)-IF(OR(WEEKDAY(I$4,2)&gt;5,COUNTIF(休日一覧!$A:$A,I$4)&gt;0),0,N($E$23))),""))),"")</f>
        <v/>
      </c>
      <c r="J28" s="59" t="str" cm="1">
        <f t="array" aca="1" ref="J28" ca="1">IF(ISNUMBER(J$4),IF(J$4&lt;TODAY(),J23,IF(J$4=TODAY(),_xlfn.XLOOKUP(1,($F$4:$NZ$4&lt;=TODAY())*ISNUMBER($F$23:$NZ$23),$F$23:$NZ$23,"",0,-1),IF(ISNUMBER(I28),MAX(0,I28+N(J26)-IF(OR(WEEKDAY(J$4,2)&gt;5,COUNTIF(休日一覧!$A:$A,J$4)&gt;0),0,N($E$23))),""))),"")</f>
        <v/>
      </c>
      <c r="K28" s="59" t="str" cm="1">
        <f t="array" aca="1" ref="K28" ca="1">IF(ISNUMBER(K$4),IF(K$4&lt;TODAY(),K23,IF(K$4=TODAY(),_xlfn.XLOOKUP(1,($F$4:$NZ$4&lt;=TODAY())*ISNUMBER($F$23:$NZ$23),$F$23:$NZ$23,"",0,-1),IF(ISNUMBER(J28),MAX(0,J28+N(K26)-IF(OR(WEEKDAY(K$4,2)&gt;5,COUNTIF(休日一覧!$A:$A,K$4)&gt;0),0,N($E$23))),""))),"")</f>
        <v/>
      </c>
      <c r="L28" s="59" t="str" cm="1">
        <f t="array" aca="1" ref="L28" ca="1">IF(ISNUMBER(L$4),IF(L$4&lt;TODAY(),L23,IF(L$4=TODAY(),_xlfn.XLOOKUP(1,($F$4:$NZ$4&lt;=TODAY())*ISNUMBER($F$23:$NZ$23),$F$23:$NZ$23,"",0,-1),IF(ISNUMBER(K28),MAX(0,K28+N(L26)-IF(OR(WEEKDAY(L$4,2)&gt;5,COUNTIF(休日一覧!$A:$A,L$4)&gt;0),0,N($E$23))),""))),"")</f>
        <v/>
      </c>
      <c r="M28" s="59" t="str" cm="1">
        <f t="array" aca="1" ref="M28" ca="1">IF(ISNUMBER(M$4),IF(M$4&lt;TODAY(),M23,IF(M$4=TODAY(),_xlfn.XLOOKUP(1,($F$4:$NZ$4&lt;=TODAY())*ISNUMBER($F$23:$NZ$23),$F$23:$NZ$23,"",0,-1),IF(ISNUMBER(L28),MAX(0,L28+N(M26)-IF(OR(WEEKDAY(M$4,2)&gt;5,COUNTIF(休日一覧!$A:$A,M$4)&gt;0),0,N($E$23))),""))),"")</f>
        <v/>
      </c>
      <c r="N28" s="59" t="str" cm="1">
        <f t="array" aca="1" ref="N28" ca="1">IF(ISNUMBER(N$4),IF(N$4&lt;TODAY(),N23,IF(N$4=TODAY(),_xlfn.XLOOKUP(1,($F$4:$NZ$4&lt;=TODAY())*ISNUMBER($F$23:$NZ$23),$F$23:$NZ$23,"",0,-1),IF(ISNUMBER(M28),MAX(0,M28+N(N26)-IF(OR(WEEKDAY(N$4,2)&gt;5,COUNTIF(休日一覧!$A:$A,N$4)&gt;0),0,N($E$23))),""))),"")</f>
        <v/>
      </c>
      <c r="O28" s="59" t="str" cm="1">
        <f t="array" aca="1" ref="O28" ca="1">IF(ISNUMBER(O$4),IF(O$4&lt;TODAY(),O23,IF(O$4=TODAY(),_xlfn.XLOOKUP(1,($F$4:$NZ$4&lt;=TODAY())*ISNUMBER($F$23:$NZ$23),$F$23:$NZ$23,"",0,-1),IF(ISNUMBER(N28),MAX(0,N28+N(O26)-IF(OR(WEEKDAY(O$4,2)&gt;5,COUNTIF(休日一覧!$A:$A,O$4)&gt;0),0,N($E$23))),""))),"")</f>
        <v/>
      </c>
      <c r="P28" s="59" t="str" cm="1">
        <f t="array" aca="1" ref="P28" ca="1">IF(ISNUMBER(P$4),IF(P$4&lt;TODAY(),P23,IF(P$4=TODAY(),_xlfn.XLOOKUP(1,($F$4:$NZ$4&lt;=TODAY())*ISNUMBER($F$23:$NZ$23),$F$23:$NZ$23,"",0,-1),IF(ISNUMBER(O28),MAX(0,O28+N(P26)-IF(OR(WEEKDAY(P$4,2)&gt;5,COUNTIF(休日一覧!$A:$A,P$4)&gt;0),0,N($E$23))),""))),"")</f>
        <v/>
      </c>
      <c r="Q28" s="59" t="str" cm="1">
        <f t="array" aca="1" ref="Q28" ca="1">IF(ISNUMBER(Q$4),IF(Q$4&lt;TODAY(),Q23,IF(Q$4=TODAY(),_xlfn.XLOOKUP(1,($F$4:$NZ$4&lt;=TODAY())*ISNUMBER($F$23:$NZ$23),$F$23:$NZ$23,"",0,-1),IF(ISNUMBER(P28),MAX(0,P28+N(Q26)-IF(OR(WEEKDAY(Q$4,2)&gt;5,COUNTIF(休日一覧!$A:$A,Q$4)&gt;0),0,N($E$23))),""))),"")</f>
        <v/>
      </c>
      <c r="R28" s="59" t="str" cm="1">
        <f t="array" aca="1" ref="R28" ca="1">IF(ISNUMBER(R$4),IF(R$4&lt;TODAY(),R23,IF(R$4=TODAY(),_xlfn.XLOOKUP(1,($F$4:$NZ$4&lt;=TODAY())*ISNUMBER($F$23:$NZ$23),$F$23:$NZ$23,"",0,-1),IF(ISNUMBER(Q28),MAX(0,Q28+N(R26)-IF(OR(WEEKDAY(R$4,2)&gt;5,COUNTIF(休日一覧!$A:$A,R$4)&gt;0),0,N($E$23))),""))),"")</f>
        <v/>
      </c>
      <c r="S28" s="59" cm="1">
        <f t="array" aca="1" ref="S28" ca="1">IF(ISNUMBER(S$4),IF(S$4&lt;TODAY(),S23,IF(S$4=TODAY(),_xlfn.XLOOKUP(1,($F$4:$NZ$4&lt;=TODAY())*ISNUMBER($F$23:$NZ$23),$F$23:$NZ$23,"",0,-1),IF(ISNUMBER(R28),MAX(0,R28+N(S26)-IF(OR(WEEKDAY(S$4,2)&gt;5,COUNTIF(休日一覧!$A:$A,S$4)&gt;0),0,N($E$23))),""))),"")</f>
        <v>296</v>
      </c>
      <c r="T28" s="59" cm="1">
        <f t="array" aca="1" ref="T28" ca="1">IF(ISNUMBER(T$4),IF(T$4&lt;TODAY(),T23,IF(T$4=TODAY(),_xlfn.XLOOKUP(1,($F$4:$NZ$4&lt;=TODAY())*ISNUMBER($F$23:$NZ$23),$F$23:$NZ$23,"",0,-1),IF(ISNUMBER(S28),MAX(0,S28+N(T26)-IF(OR(WEEKDAY(T$4,2)&gt;5,COUNTIF(休日一覧!$A:$A,T$4)&gt;0),0,N($E$23))),""))),"")</f>
        <v>291</v>
      </c>
      <c r="U28" s="59" cm="1">
        <f t="array" aca="1" ref="U28" ca="1">IF(ISNUMBER(U$4),IF(U$4&lt;TODAY(),U23,IF(U$4=TODAY(),_xlfn.XLOOKUP(1,($F$4:$NZ$4&lt;=TODAY())*ISNUMBER($F$23:$NZ$23),$F$23:$NZ$23,"",0,-1),IF(ISNUMBER(T28),MAX(0,T28+N(U26)-IF(OR(WEEKDAY(U$4,2)&gt;5,COUNTIF(休日一覧!$A:$A,U$4)&gt;0),0,N($E$23))),""))),"")</f>
        <v>286</v>
      </c>
      <c r="V28" s="59" cm="1">
        <f t="array" aca="1" ref="V28" ca="1">IF(ISNUMBER(V$4),IF(V$4&lt;TODAY(),V23,IF(V$4=TODAY(),_xlfn.XLOOKUP(1,($F$4:$NZ$4&lt;=TODAY())*ISNUMBER($F$23:$NZ$23),$F$23:$NZ$23,"",0,-1),IF(ISNUMBER(U28),MAX(0,U28+N(V26)-IF(OR(WEEKDAY(V$4,2)&gt;5,COUNTIF(休日一覧!$A:$A,V$4)&gt;0),0,N($E$23))),""))),"")</f>
        <v>296</v>
      </c>
      <c r="W28" s="59" cm="1">
        <f t="array" aca="1" ref="W28" ca="1">IF(ISNUMBER(W$4),IF(W$4&lt;TODAY(),W23,IF(W$4=TODAY(),_xlfn.XLOOKUP(1,($F$4:$NZ$4&lt;=TODAY())*ISNUMBER($F$23:$NZ$23),$F$23:$NZ$23,"",0,-1),IF(ISNUMBER(V28),MAX(0,V28+N(W26)-IF(OR(WEEKDAY(W$4,2)&gt;5,COUNTIF(休日一覧!$A:$A,W$4)&gt;0),0,N($E$23))),""))),"")</f>
        <v>296</v>
      </c>
      <c r="X28" s="59" cm="1">
        <f t="array" aca="1" ref="X28" ca="1">IF(ISNUMBER(X$4),IF(X$4&lt;TODAY(),X23,IF(X$4=TODAY(),_xlfn.XLOOKUP(1,($F$4:$NZ$4&lt;=TODAY())*ISNUMBER($F$23:$NZ$23),$F$23:$NZ$23,"",0,-1),IF(ISNUMBER(W28),MAX(0,W28+N(X26)-IF(OR(WEEKDAY(X$4,2)&gt;5,COUNTIF(休日一覧!$A:$A,X$4)&gt;0),0,N($E$23))),""))),"")</f>
        <v>281</v>
      </c>
      <c r="Y28" s="59" cm="1">
        <f t="array" aca="1" ref="Y28" ca="1">IF(ISNUMBER(Y$4),IF(Y$4&lt;TODAY(),Y23,IF(Y$4=TODAY(),_xlfn.XLOOKUP(1,($F$4:$NZ$4&lt;=TODAY())*ISNUMBER($F$23:$NZ$23),$F$23:$NZ$23,"",0,-1),IF(ISNUMBER(X28),MAX(0,X28+N(Y26)-IF(OR(WEEKDAY(Y$4,2)&gt;5,COUNTIF(休日一覧!$A:$A,Y$4)&gt;0),0,N($E$23))),""))),"")</f>
        <v>276</v>
      </c>
      <c r="Z28" s="59" cm="1">
        <f t="array" aca="1" ref="Z28" ca="1">IF(ISNUMBER(Z$4),IF(Z$4&lt;TODAY(),Z23,IF(Z$4=TODAY(),_xlfn.XLOOKUP(1,($F$4:$NZ$4&lt;=TODAY())*ISNUMBER($F$23:$NZ$23),$F$23:$NZ$23,"",0,-1),IF(ISNUMBER(Y28),MAX(0,Y28+N(Z26)-IF(OR(WEEKDAY(Z$4,2)&gt;5,COUNTIF(休日一覧!$A:$A,Z$4)&gt;0),0,N($E$23))),""))),"")</f>
        <v>271</v>
      </c>
      <c r="AA28" s="59" cm="1">
        <f t="array" aca="1" ref="AA28" ca="1">IF(ISNUMBER(AA$4),IF(AA$4&lt;TODAY(),AA23,IF(AA$4=TODAY(),_xlfn.XLOOKUP(1,($F$4:$NZ$4&lt;=TODAY())*ISNUMBER($F$23:$NZ$23),$F$23:$NZ$23,"",0,-1),IF(ISNUMBER(Z28),MAX(0,Z28+N(AA26)-IF(OR(WEEKDAY(AA$4,2)&gt;5,COUNTIF(休日一覧!$A:$A,AA$4)&gt;0),0,N($E$23))),""))),"")</f>
        <v>266</v>
      </c>
      <c r="AB28" s="59" cm="1">
        <f t="array" aca="1" ref="AB28" ca="1">IF(ISNUMBER(AB$4),IF(AB$4&lt;TODAY(),AB23,IF(AB$4=TODAY(),_xlfn.XLOOKUP(1,($F$4:$NZ$4&lt;=TODAY())*ISNUMBER($F$23:$NZ$23),$F$23:$NZ$23,"",0,-1),IF(ISNUMBER(AA28),MAX(0,AA28+N(AB26)-IF(OR(WEEKDAY(AB$4,2)&gt;5,COUNTIF(休日一覧!$A:$A,AB$4)&gt;0),0,N($E$23))),""))),"")</f>
        <v>261</v>
      </c>
      <c r="AC28" s="59" cm="1">
        <f t="array" aca="1" ref="AC28" ca="1">IF(ISNUMBER(AC$4),IF(AC$4&lt;TODAY(),AC23,IF(AC$4=TODAY(),_xlfn.XLOOKUP(1,($F$4:$NZ$4&lt;=TODAY())*ISNUMBER($F$23:$NZ$23),$F$23:$NZ$23,"",0,-1),IF(ISNUMBER(AB28),MAX(0,AB28+N(AC26)-IF(OR(WEEKDAY(AC$4,2)&gt;5,COUNTIF(休日一覧!$A:$A,AC$4)&gt;0),0,N($E$23))),""))),"")</f>
        <v>271</v>
      </c>
      <c r="AD28" s="59" cm="1">
        <f t="array" aca="1" ref="AD28" ca="1">IF(ISNUMBER(AD$4),IF(AD$4&lt;TODAY(),AD23,IF(AD$4=TODAY(),_xlfn.XLOOKUP(1,($F$4:$NZ$4&lt;=TODAY())*ISNUMBER($F$23:$NZ$23),$F$23:$NZ$23,"",0,-1),IF(ISNUMBER(AC28),MAX(0,AC28+N(AD26)-IF(OR(WEEKDAY(AD$4,2)&gt;5,COUNTIF(休日一覧!$A:$A,AD$4)&gt;0),0,N($E$23))),""))),"")</f>
        <v>271</v>
      </c>
      <c r="AE28" s="59" cm="1">
        <f t="array" aca="1" ref="AE28" ca="1">IF(ISNUMBER(AE$4),IF(AE$4&lt;TODAY(),AE23,IF(AE$4=TODAY(),_xlfn.XLOOKUP(1,($F$4:$NZ$4&lt;=TODAY())*ISNUMBER($F$23:$NZ$23),$F$23:$NZ$23,"",0,-1),IF(ISNUMBER(AD28),MAX(0,AD28+N(AE26)-IF(OR(WEEKDAY(AE$4,2)&gt;5,COUNTIF(休日一覧!$A:$A,AE$4)&gt;0),0,N($E$23))),""))),"")</f>
        <v>256</v>
      </c>
      <c r="AF28" s="59" cm="1">
        <f t="array" aca="1" ref="AF28" ca="1">IF(ISNUMBER(AF$4),IF(AF$4&lt;TODAY(),AF23,IF(AF$4=TODAY(),_xlfn.XLOOKUP(1,($F$4:$NZ$4&lt;=TODAY())*ISNUMBER($F$23:$NZ$23),$F$23:$NZ$23,"",0,-1),IF(ISNUMBER(AE28),MAX(0,AE28+N(AF26)-IF(OR(WEEKDAY(AF$4,2)&gt;5,COUNTIF(休日一覧!$A:$A,AF$4)&gt;0),0,N($E$23))),""))),"")</f>
        <v>251</v>
      </c>
      <c r="AG28" s="59" cm="1">
        <f t="array" aca="1" ref="AG28" ca="1">IF(ISNUMBER(AG$4),IF(AG$4&lt;TODAY(),AG23,IF(AG$4=TODAY(),_xlfn.XLOOKUP(1,($F$4:$NZ$4&lt;=TODAY())*ISNUMBER($F$23:$NZ$23),$F$23:$NZ$23,"",0,-1),IF(ISNUMBER(AF28),MAX(0,AF28+N(AG26)-IF(OR(WEEKDAY(AG$4,2)&gt;5,COUNTIF(休日一覧!$A:$A,AG$4)&gt;0),0,N($E$23))),""))),"")</f>
        <v>246</v>
      </c>
      <c r="AH28" s="59" cm="1">
        <f t="array" aca="1" ref="AH28" ca="1">IF(ISNUMBER(AH$4),IF(AH$4&lt;TODAY(),AH23,IF(AH$4=TODAY(),_xlfn.XLOOKUP(1,($F$4:$NZ$4&lt;=TODAY())*ISNUMBER($F$23:$NZ$23),$F$23:$NZ$23,"",0,-1),IF(ISNUMBER(AG28),MAX(0,AG28+N(AH26)-IF(OR(WEEKDAY(AH$4,2)&gt;5,COUNTIF(休日一覧!$A:$A,AH$4)&gt;0),0,N($E$23))),""))),"")</f>
        <v>241</v>
      </c>
      <c r="AI28" s="59" cm="1">
        <f t="array" aca="1" ref="AI28" ca="1">IF(ISNUMBER(AI$4),IF(AI$4&lt;TODAY(),AI23,IF(AI$4=TODAY(),_xlfn.XLOOKUP(1,($F$4:$NZ$4&lt;=TODAY())*ISNUMBER($F$23:$NZ$23),$F$23:$NZ$23,"",0,-1),IF(ISNUMBER(AH28),MAX(0,AH28+N(AI26)-IF(OR(WEEKDAY(AI$4,2)&gt;5,COUNTIF(休日一覧!$A:$A,AI$4)&gt;0),0,N($E$23))),""))),"")</f>
        <v>236</v>
      </c>
      <c r="AJ28" s="59" cm="1">
        <f t="array" aca="1" ref="AJ28" ca="1">IF(ISNUMBER(AJ$4),IF(AJ$4&lt;TODAY(),AJ23,IF(AJ$4=TODAY(),_xlfn.XLOOKUP(1,($F$4:$NZ$4&lt;=TODAY())*ISNUMBER($F$23:$NZ$23),$F$23:$NZ$23,"",0,-1),IF(ISNUMBER(AI28),MAX(0,AI28+N(AJ26)-IF(OR(WEEKDAY(AJ$4,2)&gt;5,COUNTIF(休日一覧!$A:$A,AJ$4)&gt;0),0,N($E$23))),""))),"")</f>
        <v>246</v>
      </c>
      <c r="AK28" s="59" cm="1">
        <f t="array" aca="1" ref="AK28" ca="1">IF(ISNUMBER(AK$4),IF(AK$4&lt;TODAY(),AK23,IF(AK$4=TODAY(),_xlfn.XLOOKUP(1,($F$4:$NZ$4&lt;=TODAY())*ISNUMBER($F$23:$NZ$23),$F$23:$NZ$23,"",0,-1),IF(ISNUMBER(AJ28),MAX(0,AJ28+N(AK26)-IF(OR(WEEKDAY(AK$4,2)&gt;5,COUNTIF(休日一覧!$A:$A,AK$4)&gt;0),0,N($E$23))),""))),"")</f>
        <v>246</v>
      </c>
      <c r="AL28" s="59" cm="1">
        <f t="array" aca="1" ref="AL28" ca="1">IF(ISNUMBER(AL$4),IF(AL$4&lt;TODAY(),AL23,IF(AL$4=TODAY(),_xlfn.XLOOKUP(1,($F$4:$NZ$4&lt;=TODAY())*ISNUMBER($F$23:$NZ$23),$F$23:$NZ$23,"",0,-1),IF(ISNUMBER(AK28),MAX(0,AK28+N(AL26)-IF(OR(WEEKDAY(AL$4,2)&gt;5,COUNTIF(休日一覧!$A:$A,AL$4)&gt;0),0,N($E$23))),""))),"")</f>
        <v>231</v>
      </c>
      <c r="AM28" s="59" cm="1">
        <f t="array" aca="1" ref="AM28" ca="1">IF(ISNUMBER(AM$4),IF(AM$4&lt;TODAY(),AM23,IF(AM$4=TODAY(),_xlfn.XLOOKUP(1,($F$4:$NZ$4&lt;=TODAY())*ISNUMBER($F$23:$NZ$23),$F$23:$NZ$23,"",0,-1),IF(ISNUMBER(AL28),MAX(0,AL28+N(AM26)-IF(OR(WEEKDAY(AM$4,2)&gt;5,COUNTIF(休日一覧!$A:$A,AM$4)&gt;0),0,N($E$23))),""))),"")</f>
        <v>231</v>
      </c>
      <c r="AN28" s="59" cm="1">
        <f t="array" aca="1" ref="AN28" ca="1">IF(ISNUMBER(AN$4),IF(AN$4&lt;TODAY(),AN23,IF(AN$4=TODAY(),_xlfn.XLOOKUP(1,($F$4:$NZ$4&lt;=TODAY())*ISNUMBER($F$23:$NZ$23),$F$23:$NZ$23,"",0,-1),IF(ISNUMBER(AM28),MAX(0,AM28+N(AN26)-IF(OR(WEEKDAY(AN$4,2)&gt;5,COUNTIF(休日一覧!$A:$A,AN$4)&gt;0),0,N($E$23))),""))),"")</f>
        <v>226</v>
      </c>
      <c r="AO28" s="59" cm="1">
        <f t="array" aca="1" ref="AO28" ca="1">IF(ISNUMBER(AO$4),IF(AO$4&lt;TODAY(),AO23,IF(AO$4=TODAY(),_xlfn.XLOOKUP(1,($F$4:$NZ$4&lt;=TODAY())*ISNUMBER($F$23:$NZ$23),$F$23:$NZ$23,"",0,-1),IF(ISNUMBER(AN28),MAX(0,AN28+N(AO26)-IF(OR(WEEKDAY(AO$4,2)&gt;5,COUNTIF(休日一覧!$A:$A,AO$4)&gt;0),0,N($E$23))),""))),"")</f>
        <v>221</v>
      </c>
      <c r="AP28" s="59" cm="1">
        <f t="array" aca="1" ref="AP28" ca="1">IF(ISNUMBER(AP$4),IF(AP$4&lt;TODAY(),AP23,IF(AP$4=TODAY(),_xlfn.XLOOKUP(1,($F$4:$NZ$4&lt;=TODAY())*ISNUMBER($F$23:$NZ$23),$F$23:$NZ$23,"",0,-1),IF(ISNUMBER(AO28),MAX(0,AO28+N(AP26)-IF(OR(WEEKDAY(AP$4,2)&gt;5,COUNTIF(休日一覧!$A:$A,AP$4)&gt;0),0,N($E$23))),""))),"")</f>
        <v>216</v>
      </c>
      <c r="AQ28" s="59" cm="1">
        <f t="array" aca="1" ref="AQ28" ca="1">IF(ISNUMBER(AQ$4),IF(AQ$4&lt;TODAY(),AQ23,IF(AQ$4=TODAY(),_xlfn.XLOOKUP(1,($F$4:$NZ$4&lt;=TODAY())*ISNUMBER($F$23:$NZ$23),$F$23:$NZ$23,"",0,-1),IF(ISNUMBER(AP28),MAX(0,AP28+N(AQ26)-IF(OR(WEEKDAY(AQ$4,2)&gt;5,COUNTIF(休日一覧!$A:$A,AQ$4)&gt;0),0,N($E$23))),""))),"")</f>
        <v>226</v>
      </c>
      <c r="AR28" s="59" cm="1">
        <f t="array" aca="1" ref="AR28" ca="1">IF(ISNUMBER(AR$4),IF(AR$4&lt;TODAY(),AR23,IF(AR$4=TODAY(),_xlfn.XLOOKUP(1,($F$4:$NZ$4&lt;=TODAY())*ISNUMBER($F$23:$NZ$23),$F$23:$NZ$23,"",0,-1),IF(ISNUMBER(AQ28),MAX(0,AQ28+N(AR26)-IF(OR(WEEKDAY(AR$4,2)&gt;5,COUNTIF(休日一覧!$A:$A,AR$4)&gt;0),0,N($E$23))),""))),"")</f>
        <v>226</v>
      </c>
      <c r="AS28" s="59" cm="1">
        <f t="array" aca="1" ref="AS28" ca="1">IF(ISNUMBER(AS$4),IF(AS$4&lt;TODAY(),AS23,IF(AS$4=TODAY(),_xlfn.XLOOKUP(1,($F$4:$NZ$4&lt;=TODAY())*ISNUMBER($F$23:$NZ$23),$F$23:$NZ$23,"",0,-1),IF(ISNUMBER(AR28),MAX(0,AR28+N(AS26)-IF(OR(WEEKDAY(AS$4,2)&gt;5,COUNTIF(休日一覧!$A:$A,AS$4)&gt;0),0,N($E$23))),""))),"")</f>
        <v>211</v>
      </c>
      <c r="AT28" s="59" cm="1">
        <f t="array" aca="1" ref="AT28" ca="1">IF(ISNUMBER(AT$4),IF(AT$4&lt;TODAY(),AT23,IF(AT$4=TODAY(),_xlfn.XLOOKUP(1,($F$4:$NZ$4&lt;=TODAY())*ISNUMBER($F$23:$NZ$23),$F$23:$NZ$23,"",0,-1),IF(ISNUMBER(AS28),MAX(0,AS28+N(AT26)-IF(OR(WEEKDAY(AT$4,2)&gt;5,COUNTIF(休日一覧!$A:$A,AT$4)&gt;0),0,N($E$23))),""))),"")</f>
        <v>206</v>
      </c>
      <c r="AU28" s="59" cm="1">
        <f t="array" aca="1" ref="AU28" ca="1">IF(ISNUMBER(AU$4),IF(AU$4&lt;TODAY(),AU23,IF(AU$4=TODAY(),_xlfn.XLOOKUP(1,($F$4:$NZ$4&lt;=TODAY())*ISNUMBER($F$23:$NZ$23),$F$23:$NZ$23,"",0,-1),IF(ISNUMBER(AT28),MAX(0,AT28+N(AU26)-IF(OR(WEEKDAY(AU$4,2)&gt;5,COUNTIF(休日一覧!$A:$A,AU$4)&gt;0),0,N($E$23))),""))),"")</f>
        <v>201</v>
      </c>
      <c r="AV28" s="59" cm="1">
        <f t="array" aca="1" ref="AV28" ca="1">IF(ISNUMBER(AV$4),IF(AV$4&lt;TODAY(),AV23,IF(AV$4=TODAY(),_xlfn.XLOOKUP(1,($F$4:$NZ$4&lt;=TODAY())*ISNUMBER($F$23:$NZ$23),$F$23:$NZ$23,"",0,-1),IF(ISNUMBER(AU28),MAX(0,AU28+N(AV26)-IF(OR(WEEKDAY(AV$4,2)&gt;5,COUNTIF(休日一覧!$A:$A,AV$4)&gt;0),0,N($E$23))),""))),"")</f>
        <v>196</v>
      </c>
      <c r="AW28" s="59" cm="1">
        <f t="array" aca="1" ref="AW28" ca="1">IF(ISNUMBER(AW$4),IF(AW$4&lt;TODAY(),AW23,IF(AW$4=TODAY(),_xlfn.XLOOKUP(1,($F$4:$NZ$4&lt;=TODAY())*ISNUMBER($F$23:$NZ$23),$F$23:$NZ$23,"",0,-1),IF(ISNUMBER(AV28),MAX(0,AV28+N(AW26)-IF(OR(WEEKDAY(AW$4,2)&gt;5,COUNTIF(休日一覧!$A:$A,AW$4)&gt;0),0,N($E$23))),""))),"")</f>
        <v>191</v>
      </c>
      <c r="AX28" s="59" cm="1">
        <f t="array" aca="1" ref="AX28" ca="1">IF(ISNUMBER(AX$4),IF(AX$4&lt;TODAY(),AX23,IF(AX$4=TODAY(),_xlfn.XLOOKUP(1,($F$4:$NZ$4&lt;=TODAY())*ISNUMBER($F$23:$NZ$23),$F$23:$NZ$23,"",0,-1),IF(ISNUMBER(AW28),MAX(0,AW28+N(AX26)-IF(OR(WEEKDAY(AX$4,2)&gt;5,COUNTIF(休日一覧!$A:$A,AX$4)&gt;0),0,N($E$23))),""))),"")</f>
        <v>201</v>
      </c>
      <c r="AY28" s="59" cm="1">
        <f t="array" aca="1" ref="AY28" ca="1">IF(ISNUMBER(AY$4),IF(AY$4&lt;TODAY(),AY23,IF(AY$4=TODAY(),_xlfn.XLOOKUP(1,($F$4:$NZ$4&lt;=TODAY())*ISNUMBER($F$23:$NZ$23),$F$23:$NZ$23,"",0,-1),IF(ISNUMBER(AX28),MAX(0,AX28+N(AY26)-IF(OR(WEEKDAY(AY$4,2)&gt;5,COUNTIF(休日一覧!$A:$A,AY$4)&gt;0),0,N($E$23))),""))),"")</f>
        <v>201</v>
      </c>
      <c r="AZ28" s="59" cm="1">
        <f t="array" aca="1" ref="AZ28" ca="1">IF(ISNUMBER(AZ$4),IF(AZ$4&lt;TODAY(),AZ23,IF(AZ$4=TODAY(),_xlfn.XLOOKUP(1,($F$4:$NZ$4&lt;=TODAY())*ISNUMBER($F$23:$NZ$23),$F$23:$NZ$23,"",0,-1),IF(ISNUMBER(AY28),MAX(0,AY28+N(AZ26)-IF(OR(WEEKDAY(AZ$4,2)&gt;5,COUNTIF(休日一覧!$A:$A,AZ$4)&gt;0),0,N($E$23))),""))),"")</f>
        <v>186</v>
      </c>
      <c r="BA28" s="59" cm="1">
        <f t="array" aca="1" ref="BA28" ca="1">IF(ISNUMBER(BA$4),IF(BA$4&lt;TODAY(),BA23,IF(BA$4=TODAY(),_xlfn.XLOOKUP(1,($F$4:$NZ$4&lt;=TODAY())*ISNUMBER($F$23:$NZ$23),$F$23:$NZ$23,"",0,-1),IF(ISNUMBER(AZ28),MAX(0,AZ28+N(BA26)-IF(OR(WEEKDAY(BA$4,2)&gt;5,COUNTIF(休日一覧!$A:$A,BA$4)&gt;0),0,N($E$23))),""))),"")</f>
        <v>181</v>
      </c>
      <c r="BB28" s="59" cm="1">
        <f t="array" aca="1" ref="BB28" ca="1">IF(ISNUMBER(BB$4),IF(BB$4&lt;TODAY(),BB23,IF(BB$4=TODAY(),_xlfn.XLOOKUP(1,($F$4:$NZ$4&lt;=TODAY())*ISNUMBER($F$23:$NZ$23),$F$23:$NZ$23,"",0,-1),IF(ISNUMBER(BA28),MAX(0,BA28+N(BB26)-IF(OR(WEEKDAY(BB$4,2)&gt;5,COUNTIF(休日一覧!$A:$A,BB$4)&gt;0),0,N($E$23))),""))),"")</f>
        <v>176</v>
      </c>
      <c r="BC28" s="59" cm="1">
        <f t="array" aca="1" ref="BC28" ca="1">IF(ISNUMBER(BC$4),IF(BC$4&lt;TODAY(),BC23,IF(BC$4=TODAY(),_xlfn.XLOOKUP(1,($F$4:$NZ$4&lt;=TODAY())*ISNUMBER($F$23:$NZ$23),$F$23:$NZ$23,"",0,-1),IF(ISNUMBER(BB28),MAX(0,BB28+N(BC26)-IF(OR(WEEKDAY(BC$4,2)&gt;5,COUNTIF(休日一覧!$A:$A,BC$4)&gt;0),0,N($E$23))),""))),"")</f>
        <v>171</v>
      </c>
      <c r="BD28" s="59" cm="1">
        <f t="array" aca="1" ref="BD28" ca="1">IF(ISNUMBER(BD$4),IF(BD$4&lt;TODAY(),BD23,IF(BD$4=TODAY(),_xlfn.XLOOKUP(1,($F$4:$NZ$4&lt;=TODAY())*ISNUMBER($F$23:$NZ$23),$F$23:$NZ$23,"",0,-1),IF(ISNUMBER(BC28),MAX(0,BC28+N(BD26)-IF(OR(WEEKDAY(BD$4,2)&gt;5,COUNTIF(休日一覧!$A:$A,BD$4)&gt;0),0,N($E$23))),""))),"")</f>
        <v>166</v>
      </c>
      <c r="BE28" s="59" cm="1">
        <f t="array" aca="1" ref="BE28" ca="1">IF(ISNUMBER(BE$4),IF(BE$4&lt;TODAY(),BE23,IF(BE$4=TODAY(),_xlfn.XLOOKUP(1,($F$4:$NZ$4&lt;=TODAY())*ISNUMBER($F$23:$NZ$23),$F$23:$NZ$23,"",0,-1),IF(ISNUMBER(BD28),MAX(0,BD28+N(BE26)-IF(OR(WEEKDAY(BE$4,2)&gt;5,COUNTIF(休日一覧!$A:$A,BE$4)&gt;0),0,N($E$23))),""))),"")</f>
        <v>176</v>
      </c>
      <c r="BF28" s="59" cm="1">
        <f t="array" aca="1" ref="BF28" ca="1">IF(ISNUMBER(BF$4),IF(BF$4&lt;TODAY(),BF23,IF(BF$4=TODAY(),_xlfn.XLOOKUP(1,($F$4:$NZ$4&lt;=TODAY())*ISNUMBER($F$23:$NZ$23),$F$23:$NZ$23,"",0,-1),IF(ISNUMBER(BE28),MAX(0,BE28+N(BF26)-IF(OR(WEEKDAY(BF$4,2)&gt;5,COUNTIF(休日一覧!$A:$A,BF$4)&gt;0),0,N($E$23))),""))),"")</f>
        <v>176</v>
      </c>
      <c r="BG28" s="59" cm="1">
        <f t="array" aca="1" ref="BG28" ca="1">IF(ISNUMBER(BG$4),IF(BG$4&lt;TODAY(),BG23,IF(BG$4=TODAY(),_xlfn.XLOOKUP(1,($F$4:$NZ$4&lt;=TODAY())*ISNUMBER($F$23:$NZ$23),$F$23:$NZ$23,"",0,-1),IF(ISNUMBER(BF28),MAX(0,BF28+N(BG26)-IF(OR(WEEKDAY(BG$4,2)&gt;5,COUNTIF(休日一覧!$A:$A,BG$4)&gt;0),0,N($E$23))),""))),"")</f>
        <v>176</v>
      </c>
      <c r="BH28" s="59" cm="1">
        <f t="array" aca="1" ref="BH28" ca="1">IF(ISNUMBER(BH$4),IF(BH$4&lt;TODAY(),BH23,IF(BH$4=TODAY(),_xlfn.XLOOKUP(1,($F$4:$NZ$4&lt;=TODAY())*ISNUMBER($F$23:$NZ$23),$F$23:$NZ$23,"",0,-1),IF(ISNUMBER(BG28),MAX(0,BG28+N(BH26)-IF(OR(WEEKDAY(BH$4,2)&gt;5,COUNTIF(休日一覧!$A:$A,BH$4)&gt;0),0,N($E$23))),""))),"")</f>
        <v>161</v>
      </c>
      <c r="BI28" s="59" cm="1">
        <f t="array" aca="1" ref="BI28" ca="1">IF(ISNUMBER(BI$4),IF(BI$4&lt;TODAY(),BI23,IF(BI$4=TODAY(),_xlfn.XLOOKUP(1,($F$4:$NZ$4&lt;=TODAY())*ISNUMBER($F$23:$NZ$23),$F$23:$NZ$23,"",0,-1),IF(ISNUMBER(BH28),MAX(0,BH28+N(BI26)-IF(OR(WEEKDAY(BI$4,2)&gt;5,COUNTIF(休日一覧!$A:$A,BI$4)&gt;0),0,N($E$23))),""))),"")</f>
        <v>156</v>
      </c>
      <c r="BJ28" s="59" cm="1">
        <f t="array" aca="1" ref="BJ28" ca="1">IF(ISNUMBER(BJ$4),IF(BJ$4&lt;TODAY(),BJ23,IF(BJ$4=TODAY(),_xlfn.XLOOKUP(1,($F$4:$NZ$4&lt;=TODAY())*ISNUMBER($F$23:$NZ$23),$F$23:$NZ$23,"",0,-1),IF(ISNUMBER(BI28),MAX(0,BI28+N(BJ26)-IF(OR(WEEKDAY(BJ$4,2)&gt;5,COUNTIF(休日一覧!$A:$A,BJ$4)&gt;0),0,N($E$23))),""))),"")</f>
        <v>151</v>
      </c>
      <c r="BK28" s="59" cm="1">
        <f t="array" aca="1" ref="BK28" ca="1">IF(ISNUMBER(BK$4),IF(BK$4&lt;TODAY(),BK23,IF(BK$4=TODAY(),_xlfn.XLOOKUP(1,($F$4:$NZ$4&lt;=TODAY())*ISNUMBER($F$23:$NZ$23),$F$23:$NZ$23,"",0,-1),IF(ISNUMBER(BJ28),MAX(0,BJ28+N(BK26)-IF(OR(WEEKDAY(BK$4,2)&gt;5,COUNTIF(休日一覧!$A:$A,BK$4)&gt;0),0,N($E$23))),""))),"")</f>
        <v>146</v>
      </c>
      <c r="BL28" s="59" cm="1">
        <f t="array" aca="1" ref="BL28" ca="1">IF(ISNUMBER(BL$4),IF(BL$4&lt;TODAY(),BL23,IF(BL$4=TODAY(),_xlfn.XLOOKUP(1,($F$4:$NZ$4&lt;=TODAY())*ISNUMBER($F$23:$NZ$23),$F$23:$NZ$23,"",0,-1),IF(ISNUMBER(BK28),MAX(0,BK28+N(BL26)-IF(OR(WEEKDAY(BL$4,2)&gt;5,COUNTIF(休日一覧!$A:$A,BL$4)&gt;0),0,N($E$23))),""))),"")</f>
        <v>156</v>
      </c>
      <c r="BM28" s="59" cm="1">
        <f t="array" aca="1" ref="BM28" ca="1">IF(ISNUMBER(BM$4),IF(BM$4&lt;TODAY(),BM23,IF(BM$4=TODAY(),_xlfn.XLOOKUP(1,($F$4:$NZ$4&lt;=TODAY())*ISNUMBER($F$23:$NZ$23),$F$23:$NZ$23,"",0,-1),IF(ISNUMBER(BL28),MAX(0,BL28+N(BM26)-IF(OR(WEEKDAY(BM$4,2)&gt;5,COUNTIF(休日一覧!$A:$A,BM$4)&gt;0),0,N($E$23))),""))),"")</f>
        <v>156</v>
      </c>
      <c r="BN28" s="59" cm="1">
        <f t="array" aca="1" ref="BN28" ca="1">IF(ISNUMBER(BN$4),IF(BN$4&lt;TODAY(),BN23,IF(BN$4=TODAY(),_xlfn.XLOOKUP(1,($F$4:$NZ$4&lt;=TODAY())*ISNUMBER($F$23:$NZ$23),$F$23:$NZ$23,"",0,-1),IF(ISNUMBER(BM28),MAX(0,BM28+N(BN26)-IF(OR(WEEKDAY(BN$4,2)&gt;5,COUNTIF(休日一覧!$A:$A,BN$4)&gt;0),0,N($E$23))),""))),"")</f>
        <v>141</v>
      </c>
      <c r="BO28" s="59" cm="1">
        <f t="array" aca="1" ref="BO28" ca="1">IF(ISNUMBER(BO$4),IF(BO$4&lt;TODAY(),BO23,IF(BO$4=TODAY(),_xlfn.XLOOKUP(1,($F$4:$NZ$4&lt;=TODAY())*ISNUMBER($F$23:$NZ$23),$F$23:$NZ$23,"",0,-1),IF(ISNUMBER(BN28),MAX(0,BN28+N(BO26)-IF(OR(WEEKDAY(BO$4,2)&gt;5,COUNTIF(休日一覧!$A:$A,BO$4)&gt;0),0,N($E$23))),""))),"")</f>
        <v>136</v>
      </c>
      <c r="BP28" s="59" cm="1">
        <f t="array" aca="1" ref="BP28" ca="1">IF(ISNUMBER(BP$4),IF(BP$4&lt;TODAY(),BP23,IF(BP$4=TODAY(),_xlfn.XLOOKUP(1,($F$4:$NZ$4&lt;=TODAY())*ISNUMBER($F$23:$NZ$23),$F$23:$NZ$23,"",0,-1),IF(ISNUMBER(BO28),MAX(0,BO28+N(BP26)-IF(OR(WEEKDAY(BP$4,2)&gt;5,COUNTIF(休日一覧!$A:$A,BP$4)&gt;0),0,N($E$23))),""))),"")</f>
        <v>131</v>
      </c>
      <c r="BQ28" s="59" cm="1">
        <f t="array" aca="1" ref="BQ28" ca="1">IF(ISNUMBER(BQ$4),IF(BQ$4&lt;TODAY(),BQ23,IF(BQ$4=TODAY(),_xlfn.XLOOKUP(1,($F$4:$NZ$4&lt;=TODAY())*ISNUMBER($F$23:$NZ$23),$F$23:$NZ$23,"",0,-1),IF(ISNUMBER(BP28),MAX(0,BP28+N(BQ26)-IF(OR(WEEKDAY(BQ$4,2)&gt;5,COUNTIF(休日一覧!$A:$A,BQ$4)&gt;0),0,N($E$23))),""))),"")</f>
        <v>126</v>
      </c>
      <c r="BR28" s="59" cm="1">
        <f t="array" aca="1" ref="BR28" ca="1">IF(ISNUMBER(BR$4),IF(BR$4&lt;TODAY(),BR23,IF(BR$4=TODAY(),_xlfn.XLOOKUP(1,($F$4:$NZ$4&lt;=TODAY())*ISNUMBER($F$23:$NZ$23),$F$23:$NZ$23,"",0,-1),IF(ISNUMBER(BQ28),MAX(0,BQ28+N(BR26)-IF(OR(WEEKDAY(BR$4,2)&gt;5,COUNTIF(休日一覧!$A:$A,BR$4)&gt;0),0,N($E$23))),""))),"")</f>
        <v>121</v>
      </c>
      <c r="BS28" s="59" cm="1">
        <f t="array" aca="1" ref="BS28" ca="1">IF(ISNUMBER(BS$4),IF(BS$4&lt;TODAY(),BS23,IF(BS$4=TODAY(),_xlfn.XLOOKUP(1,($F$4:$NZ$4&lt;=TODAY())*ISNUMBER($F$23:$NZ$23),$F$23:$NZ$23,"",0,-1),IF(ISNUMBER(BR28),MAX(0,BR28+N(BS26)-IF(OR(WEEKDAY(BS$4,2)&gt;5,COUNTIF(休日一覧!$A:$A,BS$4)&gt;0),0,N($E$23))),""))),"")</f>
        <v>131</v>
      </c>
      <c r="BT28" s="59" cm="1">
        <f t="array" aca="1" ref="BT28" ca="1">IF(ISNUMBER(BT$4),IF(BT$4&lt;TODAY(),BT23,IF(BT$4=TODAY(),_xlfn.XLOOKUP(1,($F$4:$NZ$4&lt;=TODAY())*ISNUMBER($F$23:$NZ$23),$F$23:$NZ$23,"",0,-1),IF(ISNUMBER(BS28),MAX(0,BS28+N(BT26)-IF(OR(WEEKDAY(BT$4,2)&gt;5,COUNTIF(休日一覧!$A:$A,BT$4)&gt;0),0,N($E$23))),""))),"")</f>
        <v>131</v>
      </c>
      <c r="BU28" s="59" cm="1">
        <f t="array" aca="1" ref="BU28" ca="1">IF(ISNUMBER(BU$4),IF(BU$4&lt;TODAY(),BU23,IF(BU$4=TODAY(),_xlfn.XLOOKUP(1,($F$4:$NZ$4&lt;=TODAY())*ISNUMBER($F$23:$NZ$23),$F$23:$NZ$23,"",0,-1),IF(ISNUMBER(BT28),MAX(0,BT28+N(BU26)-IF(OR(WEEKDAY(BU$4,2)&gt;5,COUNTIF(休日一覧!$A:$A,BU$4)&gt;0),0,N($E$23))),""))),"")</f>
        <v>116</v>
      </c>
      <c r="BV28" s="59" cm="1">
        <f t="array" aca="1" ref="BV28" ca="1">IF(ISNUMBER(BV$4),IF(BV$4&lt;TODAY(),BV23,IF(BV$4=TODAY(),_xlfn.XLOOKUP(1,($F$4:$NZ$4&lt;=TODAY())*ISNUMBER($F$23:$NZ$23),$F$23:$NZ$23,"",0,-1),IF(ISNUMBER(BU28),MAX(0,BU28+N(BV26)-IF(OR(WEEKDAY(BV$4,2)&gt;5,COUNTIF(休日一覧!$A:$A,BV$4)&gt;0),0,N($E$23))),""))),"")</f>
        <v>111</v>
      </c>
      <c r="BW28" s="59" cm="1">
        <f t="array" aca="1" ref="BW28" ca="1">IF(ISNUMBER(BW$4),IF(BW$4&lt;TODAY(),BW23,IF(BW$4=TODAY(),_xlfn.XLOOKUP(1,($F$4:$NZ$4&lt;=TODAY())*ISNUMBER($F$23:$NZ$23),$F$23:$NZ$23,"",0,-1),IF(ISNUMBER(BV28),MAX(0,BV28+N(BW26)-IF(OR(WEEKDAY(BW$4,2)&gt;5,COUNTIF(休日一覧!$A:$A,BW$4)&gt;0),0,N($E$23))),""))),"")</f>
        <v>106</v>
      </c>
      <c r="BX28" s="59" cm="1">
        <f t="array" aca="1" ref="BX28" ca="1">IF(ISNUMBER(BX$4),IF(BX$4&lt;TODAY(),BX23,IF(BX$4=TODAY(),_xlfn.XLOOKUP(1,($F$4:$NZ$4&lt;=TODAY())*ISNUMBER($F$23:$NZ$23),$F$23:$NZ$23,"",0,-1),IF(ISNUMBER(BW28),MAX(0,BW28+N(BX26)-IF(OR(WEEKDAY(BX$4,2)&gt;5,COUNTIF(休日一覧!$A:$A,BX$4)&gt;0),0,N($E$23))),""))),"")</f>
        <v>101</v>
      </c>
      <c r="BY28" s="59" cm="1">
        <f t="array" aca="1" ref="BY28" ca="1">IF(ISNUMBER(BY$4),IF(BY$4&lt;TODAY(),BY23,IF(BY$4=TODAY(),_xlfn.XLOOKUP(1,($F$4:$NZ$4&lt;=TODAY())*ISNUMBER($F$23:$NZ$23),$F$23:$NZ$23,"",0,-1),IF(ISNUMBER(BX28),MAX(0,BX28+N(BY26)-IF(OR(WEEKDAY(BY$4,2)&gt;5,COUNTIF(休日一覧!$A:$A,BY$4)&gt;0),0,N($E$23))),""))),"")</f>
        <v>96</v>
      </c>
      <c r="BZ28" s="59" cm="1">
        <f t="array" aca="1" ref="BZ28" ca="1">IF(ISNUMBER(BZ$4),IF(BZ$4&lt;TODAY(),BZ23,IF(BZ$4=TODAY(),_xlfn.XLOOKUP(1,($F$4:$NZ$4&lt;=TODAY())*ISNUMBER($F$23:$NZ$23),$F$23:$NZ$23,"",0,-1),IF(ISNUMBER(BY28),MAX(0,BY28+N(BZ26)-IF(OR(WEEKDAY(BZ$4,2)&gt;5,COUNTIF(休日一覧!$A:$A,BZ$4)&gt;0),0,N($E$23))),""))),"")</f>
        <v>106</v>
      </c>
      <c r="CA28" s="59" cm="1">
        <f t="array" aca="1" ref="CA28" ca="1">IF(ISNUMBER(CA$4),IF(CA$4&lt;TODAY(),CA23,IF(CA$4=TODAY(),_xlfn.XLOOKUP(1,($F$4:$NZ$4&lt;=TODAY())*ISNUMBER($F$23:$NZ$23),$F$23:$NZ$23,"",0,-1),IF(ISNUMBER(BZ28),MAX(0,BZ28+N(CA26)-IF(OR(WEEKDAY(CA$4,2)&gt;5,COUNTIF(休日一覧!$A:$A,CA$4)&gt;0),0,N($E$23))),""))),"")</f>
        <v>106</v>
      </c>
      <c r="CB28" s="59" cm="1">
        <f t="array" aca="1" ref="CB28" ca="1">IF(ISNUMBER(CB$4),IF(CB$4&lt;TODAY(),CB23,IF(CB$4=TODAY(),_xlfn.XLOOKUP(1,($F$4:$NZ$4&lt;=TODAY())*ISNUMBER($F$23:$NZ$23),$F$23:$NZ$23,"",0,-1),IF(ISNUMBER(CA28),MAX(0,CA28+N(CB26)-IF(OR(WEEKDAY(CB$4,2)&gt;5,COUNTIF(休日一覧!$A:$A,CB$4)&gt;0),0,N($E$23))),""))),"")</f>
        <v>91</v>
      </c>
      <c r="CC28" s="59" cm="1">
        <f t="array" aca="1" ref="CC28" ca="1">IF(ISNUMBER(CC$4),IF(CC$4&lt;TODAY(),CC23,IF(CC$4=TODAY(),_xlfn.XLOOKUP(1,($F$4:$NZ$4&lt;=TODAY())*ISNUMBER($F$23:$NZ$23),$F$23:$NZ$23,"",0,-1),IF(ISNUMBER(CB28),MAX(0,CB28+N(CC26)-IF(OR(WEEKDAY(CC$4,2)&gt;5,COUNTIF(休日一覧!$A:$A,CC$4)&gt;0),0,N($E$23))),""))),"")</f>
        <v>86</v>
      </c>
      <c r="CD28" s="59" cm="1">
        <f t="array" aca="1" ref="CD28" ca="1">IF(ISNUMBER(CD$4),IF(CD$4&lt;TODAY(),CD23,IF(CD$4=TODAY(),_xlfn.XLOOKUP(1,($F$4:$NZ$4&lt;=TODAY())*ISNUMBER($F$23:$NZ$23),$F$23:$NZ$23,"",0,-1),IF(ISNUMBER(CC28),MAX(0,CC28+N(CD26)-IF(OR(WEEKDAY(CD$4,2)&gt;5,COUNTIF(休日一覧!$A:$A,CD$4)&gt;0),0,N($E$23))),""))),"")</f>
        <v>81</v>
      </c>
      <c r="CE28" s="59" cm="1">
        <f t="array" aca="1" ref="CE28" ca="1">IF(ISNUMBER(CE$4),IF(CE$4&lt;TODAY(),CE23,IF(CE$4=TODAY(),_xlfn.XLOOKUP(1,($F$4:$NZ$4&lt;=TODAY())*ISNUMBER($F$23:$NZ$23),$F$23:$NZ$23,"",0,-1),IF(ISNUMBER(CD28),MAX(0,CD28+N(CE26)-IF(OR(WEEKDAY(CE$4,2)&gt;5,COUNTIF(休日一覧!$A:$A,CE$4)&gt;0),0,N($E$23))),""))),"")</f>
        <v>76</v>
      </c>
      <c r="CF28" s="59" cm="1">
        <f t="array" aca="1" ref="CF28" ca="1">IF(ISNUMBER(CF$4),IF(CF$4&lt;TODAY(),CF23,IF(CF$4=TODAY(),_xlfn.XLOOKUP(1,($F$4:$NZ$4&lt;=TODAY())*ISNUMBER($F$23:$NZ$23),$F$23:$NZ$23,"",0,-1),IF(ISNUMBER(CE28),MAX(0,CE28+N(CF26)-IF(OR(WEEKDAY(CF$4,2)&gt;5,COUNTIF(休日一覧!$A:$A,CF$4)&gt;0),0,N($E$23))),""))),"")</f>
        <v>71</v>
      </c>
      <c r="CG28" s="59" cm="1">
        <f t="array" aca="1" ref="CG28" ca="1">IF(ISNUMBER(CG$4),IF(CG$4&lt;TODAY(),CG23,IF(CG$4=TODAY(),_xlfn.XLOOKUP(1,($F$4:$NZ$4&lt;=TODAY())*ISNUMBER($F$23:$NZ$23),$F$23:$NZ$23,"",0,-1),IF(ISNUMBER(CF28),MAX(0,CF28+N(CG26)-IF(OR(WEEKDAY(CG$4,2)&gt;5,COUNTIF(休日一覧!$A:$A,CG$4)&gt;0),0,N($E$23))),""))),"")</f>
        <v>81</v>
      </c>
      <c r="CH28" s="59" cm="1">
        <f t="array" aca="1" ref="CH28" ca="1">IF(ISNUMBER(CH$4),IF(CH$4&lt;TODAY(),CH23,IF(CH$4=TODAY(),_xlfn.XLOOKUP(1,($F$4:$NZ$4&lt;=TODAY())*ISNUMBER($F$23:$NZ$23),$F$23:$NZ$23,"",0,-1),IF(ISNUMBER(CG28),MAX(0,CG28+N(CH26)-IF(OR(WEEKDAY(CH$4,2)&gt;5,COUNTIF(休日一覧!$A:$A,CH$4)&gt;0),0,N($E$23))),""))),"")</f>
        <v>81</v>
      </c>
      <c r="CI28" s="59" cm="1">
        <f t="array" aca="1" ref="CI28" ca="1">IF(ISNUMBER(CI$4),IF(CI$4&lt;TODAY(),CI23,IF(CI$4=TODAY(),_xlfn.XLOOKUP(1,($F$4:$NZ$4&lt;=TODAY())*ISNUMBER($F$23:$NZ$23),$F$23:$NZ$23,"",0,-1),IF(ISNUMBER(CH28),MAX(0,CH28+N(CI26)-IF(OR(WEEKDAY(CI$4,2)&gt;5,COUNTIF(休日一覧!$A:$A,CI$4)&gt;0),0,N($E$23))),""))),"")</f>
        <v>66</v>
      </c>
      <c r="CJ28" s="59" cm="1">
        <f t="array" aca="1" ref="CJ28" ca="1">IF(ISNUMBER(CJ$4),IF(CJ$4&lt;TODAY(),CJ23,IF(CJ$4=TODAY(),_xlfn.XLOOKUP(1,($F$4:$NZ$4&lt;=TODAY())*ISNUMBER($F$23:$NZ$23),$F$23:$NZ$23,"",0,-1),IF(ISNUMBER(CI28),MAX(0,CI28+N(CJ26)-IF(OR(WEEKDAY(CJ$4,2)&gt;5,COUNTIF(休日一覧!$A:$A,CJ$4)&gt;0),0,N($E$23))),""))),"")</f>
        <v>61</v>
      </c>
      <c r="CK28" s="59" cm="1">
        <f t="array" aca="1" ref="CK28" ca="1">IF(ISNUMBER(CK$4),IF(CK$4&lt;TODAY(),CK23,IF(CK$4=TODAY(),_xlfn.XLOOKUP(1,($F$4:$NZ$4&lt;=TODAY())*ISNUMBER($F$23:$NZ$23),$F$23:$NZ$23,"",0,-1),IF(ISNUMBER(CJ28),MAX(0,CJ28+N(CK26)-IF(OR(WEEKDAY(CK$4,2)&gt;5,COUNTIF(休日一覧!$A:$A,CK$4)&gt;0),0,N($E$23))),""))),"")</f>
        <v>56</v>
      </c>
      <c r="CL28" s="59" cm="1">
        <f t="array" aca="1" ref="CL28" ca="1">IF(ISNUMBER(CL$4),IF(CL$4&lt;TODAY(),CL23,IF(CL$4=TODAY(),_xlfn.XLOOKUP(1,($F$4:$NZ$4&lt;=TODAY())*ISNUMBER($F$23:$NZ$23),$F$23:$NZ$23,"",0,-1),IF(ISNUMBER(CK28),MAX(0,CK28+N(CL26)-IF(OR(WEEKDAY(CL$4,2)&gt;5,COUNTIF(休日一覧!$A:$A,CL$4)&gt;0),0,N($E$23))),""))),"")</f>
        <v>51</v>
      </c>
      <c r="CM28" s="59" cm="1">
        <f t="array" aca="1" ref="CM28" ca="1">IF(ISNUMBER(CM$4),IF(CM$4&lt;TODAY(),CM23,IF(CM$4=TODAY(),_xlfn.XLOOKUP(1,($F$4:$NZ$4&lt;=TODAY())*ISNUMBER($F$23:$NZ$23),$F$23:$NZ$23,"",0,-1),IF(ISNUMBER(CL28),MAX(0,CL28+N(CM26)-IF(OR(WEEKDAY(CM$4,2)&gt;5,COUNTIF(休日一覧!$A:$A,CM$4)&gt;0),0,N($E$23))),""))),"")</f>
        <v>46</v>
      </c>
      <c r="CN28" s="59" cm="1">
        <f t="array" aca="1" ref="CN28" ca="1">IF(ISNUMBER(CN$4),IF(CN$4&lt;TODAY(),CN23,IF(CN$4=TODAY(),_xlfn.XLOOKUP(1,($F$4:$NZ$4&lt;=TODAY())*ISNUMBER($F$23:$NZ$23),$F$23:$NZ$23,"",0,-1),IF(ISNUMBER(CM28),MAX(0,CM28+N(CN26)-IF(OR(WEEKDAY(CN$4,2)&gt;5,COUNTIF(休日一覧!$A:$A,CN$4)&gt;0),0,N($E$23))),""))),"")</f>
        <v>56</v>
      </c>
      <c r="CO28" s="59" cm="1">
        <f t="array" aca="1" ref="CO28" ca="1">IF(ISNUMBER(CO$4),IF(CO$4&lt;TODAY(),CO23,IF(CO$4=TODAY(),_xlfn.XLOOKUP(1,($F$4:$NZ$4&lt;=TODAY())*ISNUMBER($F$23:$NZ$23),$F$23:$NZ$23,"",0,-1),IF(ISNUMBER(CN28),MAX(0,CN28+N(CO26)-IF(OR(WEEKDAY(CO$4,2)&gt;5,COUNTIF(休日一覧!$A:$A,CO$4)&gt;0),0,N($E$23))),""))),"")</f>
        <v>56</v>
      </c>
      <c r="CP28" s="59" cm="1">
        <f t="array" aca="1" ref="CP28" ca="1">IF(ISNUMBER(CP$4),IF(CP$4&lt;TODAY(),CP23,IF(CP$4=TODAY(),_xlfn.XLOOKUP(1,($F$4:$NZ$4&lt;=TODAY())*ISNUMBER($F$23:$NZ$23),$F$23:$NZ$23,"",0,-1),IF(ISNUMBER(CO28),MAX(0,CO28+N(CP26)-IF(OR(WEEKDAY(CP$4,2)&gt;5,COUNTIF(休日一覧!$A:$A,CP$4)&gt;0),0,N($E$23))),""))),"")</f>
        <v>41</v>
      </c>
      <c r="CQ28" s="59" cm="1">
        <f t="array" aca="1" ref="CQ28" ca="1">IF(ISNUMBER(CQ$4),IF(CQ$4&lt;TODAY(),CQ23,IF(CQ$4=TODAY(),_xlfn.XLOOKUP(1,($F$4:$NZ$4&lt;=TODAY())*ISNUMBER($F$23:$NZ$23),$F$23:$NZ$23,"",0,-1),IF(ISNUMBER(CP28),MAX(0,CP28+N(CQ26)-IF(OR(WEEKDAY(CQ$4,2)&gt;5,COUNTIF(休日一覧!$A:$A,CQ$4)&gt;0),0,N($E$23))),""))),"")</f>
        <v>36</v>
      </c>
      <c r="CR28" s="59" cm="1">
        <f t="array" aca="1" ref="CR28" ca="1">IF(ISNUMBER(CR$4),IF(CR$4&lt;TODAY(),CR23,IF(CR$4=TODAY(),_xlfn.XLOOKUP(1,($F$4:$NZ$4&lt;=TODAY())*ISNUMBER($F$23:$NZ$23),$F$23:$NZ$23,"",0,-1),IF(ISNUMBER(CQ28),MAX(0,CQ28+N(CR26)-IF(OR(WEEKDAY(CR$4,2)&gt;5,COUNTIF(休日一覧!$A:$A,CR$4)&gt;0),0,N($E$23))),""))),"")</f>
        <v>31</v>
      </c>
      <c r="CS28" s="59" cm="1">
        <f t="array" aca="1" ref="CS28" ca="1">IF(ISNUMBER(CS$4),IF(CS$4&lt;TODAY(),CS23,IF(CS$4=TODAY(),_xlfn.XLOOKUP(1,($F$4:$NZ$4&lt;=TODAY())*ISNUMBER($F$23:$NZ$23),$F$23:$NZ$23,"",0,-1),IF(ISNUMBER(CR28),MAX(0,CR28+N(CS26)-IF(OR(WEEKDAY(CS$4,2)&gt;5,COUNTIF(休日一覧!$A:$A,CS$4)&gt;0),0,N($E$23))),""))),"")</f>
        <v>26</v>
      </c>
      <c r="CT28" s="59" cm="1">
        <f t="array" aca="1" ref="CT28" ca="1">IF(ISNUMBER(CT$4),IF(CT$4&lt;TODAY(),CT23,IF(CT$4=TODAY(),_xlfn.XLOOKUP(1,($F$4:$NZ$4&lt;=TODAY())*ISNUMBER($F$23:$NZ$23),$F$23:$NZ$23,"",0,-1),IF(ISNUMBER(CS28),MAX(0,CS28+N(CT26)-IF(OR(WEEKDAY(CT$4,2)&gt;5,COUNTIF(休日一覧!$A:$A,CT$4)&gt;0),0,N($E$23))),""))),"")</f>
        <v>26</v>
      </c>
      <c r="CU28" s="59" cm="1">
        <f t="array" aca="1" ref="CU28" ca="1">IF(ISNUMBER(CU$4),IF(CU$4&lt;TODAY(),CU23,IF(CU$4=TODAY(),_xlfn.XLOOKUP(1,($F$4:$NZ$4&lt;=TODAY())*ISNUMBER($F$23:$NZ$23),$F$23:$NZ$23,"",0,-1),IF(ISNUMBER(CT28),MAX(0,CT28+N(CU26)-IF(OR(WEEKDAY(CU$4,2)&gt;5,COUNTIF(休日一覧!$A:$A,CU$4)&gt;0),0,N($E$23))),""))),"")</f>
        <v>36</v>
      </c>
      <c r="CV28" s="59" cm="1">
        <f t="array" aca="1" ref="CV28" ca="1">IF(ISNUMBER(CV$4),IF(CV$4&lt;TODAY(),CV23,IF(CV$4=TODAY(),_xlfn.XLOOKUP(1,($F$4:$NZ$4&lt;=TODAY())*ISNUMBER($F$23:$NZ$23),$F$23:$NZ$23,"",0,-1),IF(ISNUMBER(CU28),MAX(0,CU28+N(CV26)-IF(OR(WEEKDAY(CV$4,2)&gt;5,COUNTIF(休日一覧!$A:$A,CV$4)&gt;0),0,N($E$23))),""))),"")</f>
        <v>36</v>
      </c>
      <c r="CW28" s="59" cm="1">
        <f t="array" aca="1" ref="CW28" ca="1">IF(ISNUMBER(CW$4),IF(CW$4&lt;TODAY(),CW23,IF(CW$4=TODAY(),_xlfn.XLOOKUP(1,($F$4:$NZ$4&lt;=TODAY())*ISNUMBER($F$23:$NZ$23),$F$23:$NZ$23,"",0,-1),IF(ISNUMBER(CV28),MAX(0,CV28+N(CW26)-IF(OR(WEEKDAY(CW$4,2)&gt;5,COUNTIF(休日一覧!$A:$A,CW$4)&gt;0),0,N($E$23))),""))),"")</f>
        <v>21</v>
      </c>
      <c r="CX28" s="59" cm="1">
        <f t="array" aca="1" ref="CX28" ca="1">IF(ISNUMBER(CX$4),IF(CX$4&lt;TODAY(),CX23,IF(CX$4=TODAY(),_xlfn.XLOOKUP(1,($F$4:$NZ$4&lt;=TODAY())*ISNUMBER($F$23:$NZ$23),$F$23:$NZ$23,"",0,-1),IF(ISNUMBER(CW28),MAX(0,CW28+N(CX26)-IF(OR(WEEKDAY(CX$4,2)&gt;5,COUNTIF(休日一覧!$A:$A,CX$4)&gt;0),0,N($E$23))),""))),"")</f>
        <v>16</v>
      </c>
      <c r="CY28" s="59" cm="1">
        <f t="array" aca="1" ref="CY28" ca="1">IF(ISNUMBER(CY$4),IF(CY$4&lt;TODAY(),CY23,IF(CY$4=TODAY(),_xlfn.XLOOKUP(1,($F$4:$NZ$4&lt;=TODAY())*ISNUMBER($F$23:$NZ$23),$F$23:$NZ$23,"",0,-1),IF(ISNUMBER(CX28),MAX(0,CX28+N(CY26)-IF(OR(WEEKDAY(CY$4,2)&gt;5,COUNTIF(休日一覧!$A:$A,CY$4)&gt;0),0,N($E$23))),""))),"")</f>
        <v>11</v>
      </c>
      <c r="CZ28" s="59" cm="1">
        <f t="array" aca="1" ref="CZ28" ca="1">IF(ISNUMBER(CZ$4),IF(CZ$4&lt;TODAY(),CZ23,IF(CZ$4=TODAY(),_xlfn.XLOOKUP(1,($F$4:$NZ$4&lt;=TODAY())*ISNUMBER($F$23:$NZ$23),$F$23:$NZ$23,"",0,-1),IF(ISNUMBER(CY28),MAX(0,CY28+N(CZ26)-IF(OR(WEEKDAY(CZ$4,2)&gt;5,COUNTIF(休日一覧!$A:$A,CZ$4)&gt;0),0,N($E$23))),""))),"")</f>
        <v>6</v>
      </c>
      <c r="DA28" s="59" cm="1">
        <f t="array" aca="1" ref="DA28" ca="1">IF(ISNUMBER(DA$4),IF(DA$4&lt;TODAY(),DA23,IF(DA$4=TODAY(),_xlfn.XLOOKUP(1,($F$4:$NZ$4&lt;=TODAY())*ISNUMBER($F$23:$NZ$23),$F$23:$NZ$23,"",0,-1),IF(ISNUMBER(CZ28),MAX(0,CZ28+N(DA26)-IF(OR(WEEKDAY(DA$4,2)&gt;5,COUNTIF(休日一覧!$A:$A,DA$4)&gt;0),0,N($E$23))),""))),"")</f>
        <v>1</v>
      </c>
      <c r="DB28" s="59" cm="1">
        <f t="array" aca="1" ref="DB28" ca="1">IF(ISNUMBER(DB$4),IF(DB$4&lt;TODAY(),DB23,IF(DB$4=TODAY(),_xlfn.XLOOKUP(1,($F$4:$NZ$4&lt;=TODAY())*ISNUMBER($F$23:$NZ$23),$F$23:$NZ$23,"",0,-1),IF(ISNUMBER(DA28),MAX(0,DA28+N(DB26)-IF(OR(WEEKDAY(DB$4,2)&gt;5,COUNTIF(休日一覧!$A:$A,DB$4)&gt;0),0,N($E$23))),""))),"")</f>
        <v>11</v>
      </c>
      <c r="DC28" s="59" cm="1">
        <f t="array" aca="1" ref="DC28" ca="1">IF(ISNUMBER(DC$4),IF(DC$4&lt;TODAY(),DC23,IF(DC$4=TODAY(),_xlfn.XLOOKUP(1,($F$4:$NZ$4&lt;=TODAY())*ISNUMBER($F$23:$NZ$23),$F$23:$NZ$23,"",0,-1),IF(ISNUMBER(DB28),MAX(0,DB28+N(DC26)-IF(OR(WEEKDAY(DC$4,2)&gt;5,COUNTIF(休日一覧!$A:$A,DC$4)&gt;0),0,N($E$23))),""))),"")</f>
        <v>11</v>
      </c>
      <c r="DD28" s="59" cm="1">
        <f t="array" aca="1" ref="DD28" ca="1">IF(ISNUMBER(DD$4),IF(DD$4&lt;TODAY(),DD23,IF(DD$4=TODAY(),_xlfn.XLOOKUP(1,($F$4:$NZ$4&lt;=TODAY())*ISNUMBER($F$23:$NZ$23),$F$23:$NZ$23,"",0,-1),IF(ISNUMBER(DC28),MAX(0,DC28+N(DD26)-IF(OR(WEEKDAY(DD$4,2)&gt;5,COUNTIF(休日一覧!$A:$A,DD$4)&gt;0),0,N($E$23))),""))),"")</f>
        <v>11</v>
      </c>
      <c r="DE28" s="59" cm="1">
        <f t="array" aca="1" ref="DE28" ca="1">IF(ISNUMBER(DE$4),IF(DE$4&lt;TODAY(),DE23,IF(DE$4=TODAY(),_xlfn.XLOOKUP(1,($F$4:$NZ$4&lt;=TODAY())*ISNUMBER($F$23:$NZ$23),$F$23:$NZ$23,"",0,-1),IF(ISNUMBER(DD28),MAX(0,DD28+N(DE26)-IF(OR(WEEKDAY(DE$4,2)&gt;5,COUNTIF(休日一覧!$A:$A,DE$4)&gt;0),0,N($E$23))),""))),"")</f>
        <v>0</v>
      </c>
      <c r="DF28" s="59" cm="1">
        <f t="array" aca="1" ref="DF28" ca="1">IF(ISNUMBER(DF$4),IF(DF$4&lt;TODAY(),DF23,IF(DF$4=TODAY(),_xlfn.XLOOKUP(1,($F$4:$NZ$4&lt;=TODAY())*ISNUMBER($F$23:$NZ$23),$F$23:$NZ$23,"",0,-1),IF(ISNUMBER(DE28),MAX(0,DE28+N(DF26)-IF(OR(WEEKDAY(DF$4,2)&gt;5,COUNTIF(休日一覧!$A:$A,DF$4)&gt;0),0,N($E$23))),""))),"")</f>
        <v>0</v>
      </c>
      <c r="DG28" s="59" cm="1">
        <f t="array" aca="1" ref="DG28" ca="1">IF(ISNUMBER(DG$4),IF(DG$4&lt;TODAY(),DG23,IF(DG$4=TODAY(),_xlfn.XLOOKUP(1,($F$4:$NZ$4&lt;=TODAY())*ISNUMBER($F$23:$NZ$23),$F$23:$NZ$23,"",0,-1),IF(ISNUMBER(DF28),MAX(0,DF28+N(DG26)-IF(OR(WEEKDAY(DG$4,2)&gt;5,COUNTIF(休日一覧!$A:$A,DG$4)&gt;0),0,N($E$23))),""))),"")</f>
        <v>0</v>
      </c>
      <c r="DH28" s="59" cm="1">
        <f t="array" aca="1" ref="DH28" ca="1">IF(ISNUMBER(DH$4),IF(DH$4&lt;TODAY(),DH23,IF(DH$4=TODAY(),_xlfn.XLOOKUP(1,($F$4:$NZ$4&lt;=TODAY())*ISNUMBER($F$23:$NZ$23),$F$23:$NZ$23,"",0,-1),IF(ISNUMBER(DG28),MAX(0,DG28+N(DH26)-IF(OR(WEEKDAY(DH$4,2)&gt;5,COUNTIF(休日一覧!$A:$A,DH$4)&gt;0),0,N($E$23))),""))),"")</f>
        <v>0</v>
      </c>
      <c r="DI28" s="59" cm="1">
        <f t="array" aca="1" ref="DI28" ca="1">IF(ISNUMBER(DI$4),IF(DI$4&lt;TODAY(),DI23,IF(DI$4=TODAY(),_xlfn.XLOOKUP(1,($F$4:$NZ$4&lt;=TODAY())*ISNUMBER($F$23:$NZ$23),$F$23:$NZ$23,"",0,-1),IF(ISNUMBER(DH28),MAX(0,DH28+N(DI26)-IF(OR(WEEKDAY(DI$4,2)&gt;5,COUNTIF(休日一覧!$A:$A,DI$4)&gt;0),0,N($E$23))),""))),"")</f>
        <v>10</v>
      </c>
      <c r="DJ28" s="59" cm="1">
        <f t="array" aca="1" ref="DJ28" ca="1">IF(ISNUMBER(DJ$4),IF(DJ$4&lt;TODAY(),DJ23,IF(DJ$4=TODAY(),_xlfn.XLOOKUP(1,($F$4:$NZ$4&lt;=TODAY())*ISNUMBER($F$23:$NZ$23),$F$23:$NZ$23,"",0,-1),IF(ISNUMBER(DI28),MAX(0,DI28+N(DJ26)-IF(OR(WEEKDAY(DJ$4,2)&gt;5,COUNTIF(休日一覧!$A:$A,DJ$4)&gt;0),0,N($E$23))),""))),"")</f>
        <v>10</v>
      </c>
      <c r="DK28" s="59" cm="1">
        <f t="array" aca="1" ref="DK28" ca="1">IF(ISNUMBER(DK$4),IF(DK$4&lt;TODAY(),DK23,IF(DK$4=TODAY(),_xlfn.XLOOKUP(1,($F$4:$NZ$4&lt;=TODAY())*ISNUMBER($F$23:$NZ$23),$F$23:$NZ$23,"",0,-1),IF(ISNUMBER(DJ28),MAX(0,DJ28+N(DK26)-IF(OR(WEEKDAY(DK$4,2)&gt;5,COUNTIF(休日一覧!$A:$A,DK$4)&gt;0),0,N($E$23))),""))),"")</f>
        <v>0</v>
      </c>
      <c r="DL28" s="59" cm="1">
        <f t="array" aca="1" ref="DL28" ca="1">IF(ISNUMBER(DL$4),IF(DL$4&lt;TODAY(),DL23,IF(DL$4=TODAY(),_xlfn.XLOOKUP(1,($F$4:$NZ$4&lt;=TODAY())*ISNUMBER($F$23:$NZ$23),$F$23:$NZ$23,"",0,-1),IF(ISNUMBER(DK28),MAX(0,DK28+N(DL26)-IF(OR(WEEKDAY(DL$4,2)&gt;5,COUNTIF(休日一覧!$A:$A,DL$4)&gt;0),0,N($E$23))),""))),"")</f>
        <v>0</v>
      </c>
      <c r="DM28" s="59" cm="1">
        <f t="array" aca="1" ref="DM28" ca="1">IF(ISNUMBER(DM$4),IF(DM$4&lt;TODAY(),DM23,IF(DM$4=TODAY(),_xlfn.XLOOKUP(1,($F$4:$NZ$4&lt;=TODAY())*ISNUMBER($F$23:$NZ$23),$F$23:$NZ$23,"",0,-1),IF(ISNUMBER(DL28),MAX(0,DL28+N(DM26)-IF(OR(WEEKDAY(DM$4,2)&gt;5,COUNTIF(休日一覧!$A:$A,DM$4)&gt;0),0,N($E$23))),""))),"")</f>
        <v>0</v>
      </c>
      <c r="DN28" s="59" cm="1">
        <f t="array" aca="1" ref="DN28" ca="1">IF(ISNUMBER(DN$4),IF(DN$4&lt;TODAY(),DN23,IF(DN$4=TODAY(),_xlfn.XLOOKUP(1,($F$4:$NZ$4&lt;=TODAY())*ISNUMBER($F$23:$NZ$23),$F$23:$NZ$23,"",0,-1),IF(ISNUMBER(DM28),MAX(0,DM28+N(DN26)-IF(OR(WEEKDAY(DN$4,2)&gt;5,COUNTIF(休日一覧!$A:$A,DN$4)&gt;0),0,N($E$23))),""))),"")</f>
        <v>0</v>
      </c>
      <c r="DO28" s="59" cm="1">
        <f t="array" aca="1" ref="DO28" ca="1">IF(ISNUMBER(DO$4),IF(DO$4&lt;TODAY(),DO23,IF(DO$4=TODAY(),_xlfn.XLOOKUP(1,($F$4:$NZ$4&lt;=TODAY())*ISNUMBER($F$23:$NZ$23),$F$23:$NZ$23,"",0,-1),IF(ISNUMBER(DN28),MAX(0,DN28+N(DO26)-IF(OR(WEEKDAY(DO$4,2)&gt;5,COUNTIF(休日一覧!$A:$A,DO$4)&gt;0),0,N($E$23))),""))),"")</f>
        <v>0</v>
      </c>
      <c r="DP28" s="59" cm="1">
        <f t="array" aca="1" ref="DP28" ca="1">IF(ISNUMBER(DP$4),IF(DP$4&lt;TODAY(),DP23,IF(DP$4=TODAY(),_xlfn.XLOOKUP(1,($F$4:$NZ$4&lt;=TODAY())*ISNUMBER($F$23:$NZ$23),$F$23:$NZ$23,"",0,-1),IF(ISNUMBER(DO28),MAX(0,DO28+N(DP26)-IF(OR(WEEKDAY(DP$4,2)&gt;5,COUNTIF(休日一覧!$A:$A,DP$4)&gt;0),0,N($E$23))),""))),"")</f>
        <v>10</v>
      </c>
      <c r="DQ28" s="59" cm="1">
        <f t="array" aca="1" ref="DQ28" ca="1">IF(ISNUMBER(DQ$4),IF(DQ$4&lt;TODAY(),DQ23,IF(DQ$4=TODAY(),_xlfn.XLOOKUP(1,($F$4:$NZ$4&lt;=TODAY())*ISNUMBER($F$23:$NZ$23),$F$23:$NZ$23,"",0,-1),IF(ISNUMBER(DP28),MAX(0,DP28+N(DQ26)-IF(OR(WEEKDAY(DQ$4,2)&gt;5,COUNTIF(休日一覧!$A:$A,DQ$4)&gt;0),0,N($E$23))),""))),"")</f>
        <v>10</v>
      </c>
      <c r="DR28" s="59" cm="1">
        <f t="array" aca="1" ref="DR28" ca="1">IF(ISNUMBER(DR$4),IF(DR$4&lt;TODAY(),DR23,IF(DR$4=TODAY(),_xlfn.XLOOKUP(1,($F$4:$NZ$4&lt;=TODAY())*ISNUMBER($F$23:$NZ$23),$F$23:$NZ$23,"",0,-1),IF(ISNUMBER(DQ28),MAX(0,DQ28+N(DR26)-IF(OR(WEEKDAY(DR$4,2)&gt;5,COUNTIF(休日一覧!$A:$A,DR$4)&gt;0),0,N($E$23))),""))),"")</f>
        <v>0</v>
      </c>
      <c r="DS28" s="59" cm="1">
        <f t="array" aca="1" ref="DS28" ca="1">IF(ISNUMBER(DS$4),IF(DS$4&lt;TODAY(),DS23,IF(DS$4=TODAY(),_xlfn.XLOOKUP(1,($F$4:$NZ$4&lt;=TODAY())*ISNUMBER($F$23:$NZ$23),$F$23:$NZ$23,"",0,-1),IF(ISNUMBER(DR28),MAX(0,DR28+N(DS26)-IF(OR(WEEKDAY(DS$4,2)&gt;5,COUNTIF(休日一覧!$A:$A,DS$4)&gt;0),0,N($E$23))),""))),"")</f>
        <v>0</v>
      </c>
      <c r="DT28" s="59" cm="1">
        <f t="array" aca="1" ref="DT28" ca="1">IF(ISNUMBER(DT$4),IF(DT$4&lt;TODAY(),DT23,IF(DT$4=TODAY(),_xlfn.XLOOKUP(1,($F$4:$NZ$4&lt;=TODAY())*ISNUMBER($F$23:$NZ$23),$F$23:$NZ$23,"",0,-1),IF(ISNUMBER(DS28),MAX(0,DS28+N(DT26)-IF(OR(WEEKDAY(DT$4,2)&gt;5,COUNTIF(休日一覧!$A:$A,DT$4)&gt;0),0,N($E$23))),""))),"")</f>
        <v>0</v>
      </c>
      <c r="DU28" s="59" cm="1">
        <f t="array" aca="1" ref="DU28" ca="1">IF(ISNUMBER(DU$4),IF(DU$4&lt;TODAY(),DU23,IF(DU$4=TODAY(),_xlfn.XLOOKUP(1,($F$4:$NZ$4&lt;=TODAY())*ISNUMBER($F$23:$NZ$23),$F$23:$NZ$23,"",0,-1),IF(ISNUMBER(DT28),MAX(0,DT28+N(DU26)-IF(OR(WEEKDAY(DU$4,2)&gt;5,COUNTIF(休日一覧!$A:$A,DU$4)&gt;0),0,N($E$23))),""))),"")</f>
        <v>0</v>
      </c>
      <c r="DV28" s="59" cm="1">
        <f t="array" aca="1" ref="DV28" ca="1">IF(ISNUMBER(DV$4),IF(DV$4&lt;TODAY(),DV23,IF(DV$4=TODAY(),_xlfn.XLOOKUP(1,($F$4:$NZ$4&lt;=TODAY())*ISNUMBER($F$23:$NZ$23),$F$23:$NZ$23,"",0,-1),IF(ISNUMBER(DU28),MAX(0,DU28+N(DV26)-IF(OR(WEEKDAY(DV$4,2)&gt;5,COUNTIF(休日一覧!$A:$A,DV$4)&gt;0),0,N($E$23))),""))),"")</f>
        <v>0</v>
      </c>
      <c r="DW28" s="59" cm="1">
        <f t="array" aca="1" ref="DW28" ca="1">IF(ISNUMBER(DW$4),IF(DW$4&lt;TODAY(),DW23,IF(DW$4=TODAY(),_xlfn.XLOOKUP(1,($F$4:$NZ$4&lt;=TODAY())*ISNUMBER($F$23:$NZ$23),$F$23:$NZ$23,"",0,-1),IF(ISNUMBER(DV28),MAX(0,DV28+N(DW26)-IF(OR(WEEKDAY(DW$4,2)&gt;5,COUNTIF(休日一覧!$A:$A,DW$4)&gt;0),0,N($E$23))),""))),"")</f>
        <v>10</v>
      </c>
      <c r="DX28" s="59" cm="1">
        <f t="array" aca="1" ref="DX28" ca="1">IF(ISNUMBER(DX$4),IF(DX$4&lt;TODAY(),DX23,IF(DX$4=TODAY(),_xlfn.XLOOKUP(1,($F$4:$NZ$4&lt;=TODAY())*ISNUMBER($F$23:$NZ$23),$F$23:$NZ$23,"",0,-1),IF(ISNUMBER(DW28),MAX(0,DW28+N(DX26)-IF(OR(WEEKDAY(DX$4,2)&gt;5,COUNTIF(休日一覧!$A:$A,DX$4)&gt;0),0,N($E$23))),""))),"")</f>
        <v>10</v>
      </c>
      <c r="DY28" s="59" cm="1">
        <f t="array" aca="1" ref="DY28" ca="1">IF(ISNUMBER(DY$4),IF(DY$4&lt;TODAY(),DY23,IF(DY$4=TODAY(),_xlfn.XLOOKUP(1,($F$4:$NZ$4&lt;=TODAY())*ISNUMBER($F$23:$NZ$23),$F$23:$NZ$23,"",0,-1),IF(ISNUMBER(DX28),MAX(0,DX28+N(DY26)-IF(OR(WEEKDAY(DY$4,2)&gt;5,COUNTIF(休日一覧!$A:$A,DY$4)&gt;0),0,N($E$23))),""))),"")</f>
        <v>0</v>
      </c>
      <c r="DZ28" s="59" cm="1">
        <f t="array" aca="1" ref="DZ28" ca="1">IF(ISNUMBER(DZ$4),IF(DZ$4&lt;TODAY(),DZ23,IF(DZ$4=TODAY(),_xlfn.XLOOKUP(1,($F$4:$NZ$4&lt;=TODAY())*ISNUMBER($F$23:$NZ$23),$F$23:$NZ$23,"",0,-1),IF(ISNUMBER(DY28),MAX(0,DY28+N(DZ26)-IF(OR(WEEKDAY(DZ$4,2)&gt;5,COUNTIF(休日一覧!$A:$A,DZ$4)&gt;0),0,N($E$23))),""))),"")</f>
        <v>0</v>
      </c>
      <c r="EA28" s="59" cm="1">
        <f t="array" aca="1" ref="EA28" ca="1">IF(ISNUMBER(EA$4),IF(EA$4&lt;TODAY(),EA23,IF(EA$4=TODAY(),_xlfn.XLOOKUP(1,($F$4:$NZ$4&lt;=TODAY())*ISNUMBER($F$23:$NZ$23),$F$23:$NZ$23,"",0,-1),IF(ISNUMBER(DZ28),MAX(0,DZ28+N(EA26)-IF(OR(WEEKDAY(EA$4,2)&gt;5,COUNTIF(休日一覧!$A:$A,EA$4)&gt;0),0,N($E$23))),""))),"")</f>
        <v>0</v>
      </c>
      <c r="EB28" s="59" cm="1">
        <f t="array" aca="1" ref="EB28" ca="1">IF(ISNUMBER(EB$4),IF(EB$4&lt;TODAY(),EB23,IF(EB$4=TODAY(),_xlfn.XLOOKUP(1,($F$4:$NZ$4&lt;=TODAY())*ISNUMBER($F$23:$NZ$23),$F$23:$NZ$23,"",0,-1),IF(ISNUMBER(EA28),MAX(0,EA28+N(EB26)-IF(OR(WEEKDAY(EB$4,2)&gt;5,COUNTIF(休日一覧!$A:$A,EB$4)&gt;0),0,N($E$23))),""))),"")</f>
        <v>0</v>
      </c>
      <c r="EC28" s="59" cm="1">
        <f t="array" aca="1" ref="EC28" ca="1">IF(ISNUMBER(EC$4),IF(EC$4&lt;TODAY(),EC23,IF(EC$4=TODAY(),_xlfn.XLOOKUP(1,($F$4:$NZ$4&lt;=TODAY())*ISNUMBER($F$23:$NZ$23),$F$23:$NZ$23,"",0,-1),IF(ISNUMBER(EB28),MAX(0,EB28+N(EC26)-IF(OR(WEEKDAY(EC$4,2)&gt;5,COUNTIF(休日一覧!$A:$A,EC$4)&gt;0),0,N($E$23))),""))),"")</f>
        <v>0</v>
      </c>
      <c r="ED28" s="59" cm="1">
        <f t="array" aca="1" ref="ED28" ca="1">IF(ISNUMBER(ED$4),IF(ED$4&lt;TODAY(),ED23,IF(ED$4=TODAY(),_xlfn.XLOOKUP(1,($F$4:$NZ$4&lt;=TODAY())*ISNUMBER($F$23:$NZ$23),$F$23:$NZ$23,"",0,-1),IF(ISNUMBER(EC28),MAX(0,EC28+N(ED26)-IF(OR(WEEKDAY(ED$4,2)&gt;5,COUNTIF(休日一覧!$A:$A,ED$4)&gt;0),0,N($E$23))),""))),"")</f>
        <v>10</v>
      </c>
      <c r="EE28" s="59" cm="1">
        <f t="array" aca="1" ref="EE28" ca="1">IF(ISNUMBER(EE$4),IF(EE$4&lt;TODAY(),EE23,IF(EE$4=TODAY(),_xlfn.XLOOKUP(1,($F$4:$NZ$4&lt;=TODAY())*ISNUMBER($F$23:$NZ$23),$F$23:$NZ$23,"",0,-1),IF(ISNUMBER(ED28),MAX(0,ED28+N(EE26)-IF(OR(WEEKDAY(EE$4,2)&gt;5,COUNTIF(休日一覧!$A:$A,EE$4)&gt;0),0,N($E$23))),""))),"")</f>
        <v>10</v>
      </c>
      <c r="EF28" s="59" cm="1">
        <f t="array" aca="1" ref="EF28" ca="1">IF(ISNUMBER(EF$4),IF(EF$4&lt;TODAY(),EF23,IF(EF$4=TODAY(),_xlfn.XLOOKUP(1,($F$4:$NZ$4&lt;=TODAY())*ISNUMBER($F$23:$NZ$23),$F$23:$NZ$23,"",0,-1),IF(ISNUMBER(EE28),MAX(0,EE28+N(EF26)-IF(OR(WEEKDAY(EF$4,2)&gt;5,COUNTIF(休日一覧!$A:$A,EF$4)&gt;0),0,N($E$23))),""))),"")</f>
        <v>0</v>
      </c>
      <c r="EG28" s="59" cm="1">
        <f t="array" aca="1" ref="EG28" ca="1">IF(ISNUMBER(EG$4),IF(EG$4&lt;TODAY(),EG23,IF(EG$4=TODAY(),_xlfn.XLOOKUP(1,($F$4:$NZ$4&lt;=TODAY())*ISNUMBER($F$23:$NZ$23),$F$23:$NZ$23,"",0,-1),IF(ISNUMBER(EF28),MAX(0,EF28+N(EG26)-IF(OR(WEEKDAY(EG$4,2)&gt;5,COUNTIF(休日一覧!$A:$A,EG$4)&gt;0),0,N($E$23))),""))),"")</f>
        <v>0</v>
      </c>
      <c r="EH28" s="59" cm="1">
        <f t="array" aca="1" ref="EH28" ca="1">IF(ISNUMBER(EH$4),IF(EH$4&lt;TODAY(),EH23,IF(EH$4=TODAY(),_xlfn.XLOOKUP(1,($F$4:$NZ$4&lt;=TODAY())*ISNUMBER($F$23:$NZ$23),$F$23:$NZ$23,"",0,-1),IF(ISNUMBER(EG28),MAX(0,EG28+N(EH26)-IF(OR(WEEKDAY(EH$4,2)&gt;5,COUNTIF(休日一覧!$A:$A,EH$4)&gt;0),0,N($E$23))),""))),"")</f>
        <v>0</v>
      </c>
      <c r="EI28" s="59" cm="1">
        <f t="array" aca="1" ref="EI28" ca="1">IF(ISNUMBER(EI$4),IF(EI$4&lt;TODAY(),EI23,IF(EI$4=TODAY(),_xlfn.XLOOKUP(1,($F$4:$NZ$4&lt;=TODAY())*ISNUMBER($F$23:$NZ$23),$F$23:$NZ$23,"",0,-1),IF(ISNUMBER(EH28),MAX(0,EH28+N(EI26)-IF(OR(WEEKDAY(EI$4,2)&gt;5,COUNTIF(休日一覧!$A:$A,EI$4)&gt;0),0,N($E$23))),""))),"")</f>
        <v>0</v>
      </c>
      <c r="EJ28" s="59" cm="1">
        <f t="array" aca="1" ref="EJ28" ca="1">IF(ISNUMBER(EJ$4),IF(EJ$4&lt;TODAY(),EJ23,IF(EJ$4=TODAY(),_xlfn.XLOOKUP(1,($F$4:$NZ$4&lt;=TODAY())*ISNUMBER($F$23:$NZ$23),$F$23:$NZ$23,"",0,-1),IF(ISNUMBER(EI28),MAX(0,EI28+N(EJ26)-IF(OR(WEEKDAY(EJ$4,2)&gt;5,COUNTIF(休日一覧!$A:$A,EJ$4)&gt;0),0,N($E$23))),""))),"")</f>
        <v>0</v>
      </c>
      <c r="EK28" s="59" cm="1">
        <f t="array" aca="1" ref="EK28" ca="1">IF(ISNUMBER(EK$4),IF(EK$4&lt;TODAY(),EK23,IF(EK$4=TODAY(),_xlfn.XLOOKUP(1,($F$4:$NZ$4&lt;=TODAY())*ISNUMBER($F$23:$NZ$23),$F$23:$NZ$23,"",0,-1),IF(ISNUMBER(EJ28),MAX(0,EJ28+N(EK26)-IF(OR(WEEKDAY(EK$4,2)&gt;5,COUNTIF(休日一覧!$A:$A,EK$4)&gt;0),0,N($E$23))),""))),"")</f>
        <v>10</v>
      </c>
      <c r="EL28" s="59" cm="1">
        <f t="array" aca="1" ref="EL28" ca="1">IF(ISNUMBER(EL$4),IF(EL$4&lt;TODAY(),EL23,IF(EL$4=TODAY(),_xlfn.XLOOKUP(1,($F$4:$NZ$4&lt;=TODAY())*ISNUMBER($F$23:$NZ$23),$F$23:$NZ$23,"",0,-1),IF(ISNUMBER(EK28),MAX(0,EK28+N(EL26)-IF(OR(WEEKDAY(EL$4,2)&gt;5,COUNTIF(休日一覧!$A:$A,EL$4)&gt;0),0,N($E$23))),""))),"")</f>
        <v>10</v>
      </c>
      <c r="EM28" s="59" cm="1">
        <f t="array" aca="1" ref="EM28" ca="1">IF(ISNUMBER(EM$4),IF(EM$4&lt;TODAY(),EM23,IF(EM$4=TODAY(),_xlfn.XLOOKUP(1,($F$4:$NZ$4&lt;=TODAY())*ISNUMBER($F$23:$NZ$23),$F$23:$NZ$23,"",0,-1),IF(ISNUMBER(EL28),MAX(0,EL28+N(EM26)-IF(OR(WEEKDAY(EM$4,2)&gt;5,COUNTIF(休日一覧!$A:$A,EM$4)&gt;0),0,N($E$23))),""))),"")</f>
        <v>0</v>
      </c>
      <c r="EN28" s="59" cm="1">
        <f t="array" aca="1" ref="EN28" ca="1">IF(ISNUMBER(EN$4),IF(EN$4&lt;TODAY(),EN23,IF(EN$4=TODAY(),_xlfn.XLOOKUP(1,($F$4:$NZ$4&lt;=TODAY())*ISNUMBER($F$23:$NZ$23),$F$23:$NZ$23,"",0,-1),IF(ISNUMBER(EM28),MAX(0,EM28+N(EN26)-IF(OR(WEEKDAY(EN$4,2)&gt;5,COUNTIF(休日一覧!$A:$A,EN$4)&gt;0),0,N($E$23))),""))),"")</f>
        <v>0</v>
      </c>
      <c r="EO28" s="59" cm="1">
        <f t="array" aca="1" ref="EO28" ca="1">IF(ISNUMBER(EO$4),IF(EO$4&lt;TODAY(),EO23,IF(EO$4=TODAY(),_xlfn.XLOOKUP(1,($F$4:$NZ$4&lt;=TODAY())*ISNUMBER($F$23:$NZ$23),$F$23:$NZ$23,"",0,-1),IF(ISNUMBER(EN28),MAX(0,EN28+N(EO26)-IF(OR(WEEKDAY(EO$4,2)&gt;5,COUNTIF(休日一覧!$A:$A,EO$4)&gt;0),0,N($E$23))),""))),"")</f>
        <v>0</v>
      </c>
      <c r="EP28" s="59" cm="1">
        <f t="array" aca="1" ref="EP28" ca="1">IF(ISNUMBER(EP$4),IF(EP$4&lt;TODAY(),EP23,IF(EP$4=TODAY(),_xlfn.XLOOKUP(1,($F$4:$NZ$4&lt;=TODAY())*ISNUMBER($F$23:$NZ$23),$F$23:$NZ$23,"",0,-1),IF(ISNUMBER(EO28),MAX(0,EO28+N(EP26)-IF(OR(WEEKDAY(EP$4,2)&gt;5,COUNTIF(休日一覧!$A:$A,EP$4)&gt;0),0,N($E$23))),""))),"")</f>
        <v>0</v>
      </c>
      <c r="EQ28" s="59" cm="1">
        <f t="array" aca="1" ref="EQ28" ca="1">IF(ISNUMBER(EQ$4),IF(EQ$4&lt;TODAY(),EQ23,IF(EQ$4=TODAY(),_xlfn.XLOOKUP(1,($F$4:$NZ$4&lt;=TODAY())*ISNUMBER($F$23:$NZ$23),$F$23:$NZ$23,"",0,-1),IF(ISNUMBER(EP28),MAX(0,EP28+N(EQ26)-IF(OR(WEEKDAY(EQ$4,2)&gt;5,COUNTIF(休日一覧!$A:$A,EQ$4)&gt;0),0,N($E$23))),""))),"")</f>
        <v>0</v>
      </c>
      <c r="ER28" s="59" cm="1">
        <f t="array" aca="1" ref="ER28" ca="1">IF(ISNUMBER(ER$4),IF(ER$4&lt;TODAY(),ER23,IF(ER$4=TODAY(),_xlfn.XLOOKUP(1,($F$4:$NZ$4&lt;=TODAY())*ISNUMBER($F$23:$NZ$23),$F$23:$NZ$23,"",0,-1),IF(ISNUMBER(EQ28),MAX(0,EQ28+N(ER26)-IF(OR(WEEKDAY(ER$4,2)&gt;5,COUNTIF(休日一覧!$A:$A,ER$4)&gt;0),0,N($E$23))),""))),"")</f>
        <v>10</v>
      </c>
      <c r="ES28" s="59" cm="1">
        <f t="array" aca="1" ref="ES28" ca="1">IF(ISNUMBER(ES$4),IF(ES$4&lt;TODAY(),ES23,IF(ES$4=TODAY(),_xlfn.XLOOKUP(1,($F$4:$NZ$4&lt;=TODAY())*ISNUMBER($F$23:$NZ$23),$F$23:$NZ$23,"",0,-1),IF(ISNUMBER(ER28),MAX(0,ER28+N(ES26)-IF(OR(WEEKDAY(ES$4,2)&gt;5,COUNTIF(休日一覧!$A:$A,ES$4)&gt;0),0,N($E$23))),""))),"")</f>
        <v>10</v>
      </c>
      <c r="ET28" s="59" cm="1">
        <f t="array" aca="1" ref="ET28" ca="1">IF(ISNUMBER(ET$4),IF(ET$4&lt;TODAY(),ET23,IF(ET$4=TODAY(),_xlfn.XLOOKUP(1,($F$4:$NZ$4&lt;=TODAY())*ISNUMBER($F$23:$NZ$23),$F$23:$NZ$23,"",0,-1),IF(ISNUMBER(ES28),MAX(0,ES28+N(ET26)-IF(OR(WEEKDAY(ET$4,2)&gt;5,COUNTIF(休日一覧!$A:$A,ET$4)&gt;0),0,N($E$23))),""))),"")</f>
        <v>0</v>
      </c>
      <c r="EU28" s="59" cm="1">
        <f t="array" aca="1" ref="EU28" ca="1">IF(ISNUMBER(EU$4),IF(EU$4&lt;TODAY(),EU23,IF(EU$4=TODAY(),_xlfn.XLOOKUP(1,($F$4:$NZ$4&lt;=TODAY())*ISNUMBER($F$23:$NZ$23),$F$23:$NZ$23,"",0,-1),IF(ISNUMBER(ET28),MAX(0,ET28+N(EU26)-IF(OR(WEEKDAY(EU$4,2)&gt;5,COUNTIF(休日一覧!$A:$A,EU$4)&gt;0),0,N($E$23))),""))),"")</f>
        <v>0</v>
      </c>
      <c r="EV28" s="59" cm="1">
        <f t="array" aca="1" ref="EV28" ca="1">IF(ISNUMBER(EV$4),IF(EV$4&lt;TODAY(),EV23,IF(EV$4=TODAY(),_xlfn.XLOOKUP(1,($F$4:$NZ$4&lt;=TODAY())*ISNUMBER($F$23:$NZ$23),$F$23:$NZ$23,"",0,-1),IF(ISNUMBER(EU28),MAX(0,EU28+N(EV26)-IF(OR(WEEKDAY(EV$4,2)&gt;5,COUNTIF(休日一覧!$A:$A,EV$4)&gt;0),0,N($E$23))),""))),"")</f>
        <v>0</v>
      </c>
      <c r="EW28" s="59" cm="1">
        <f t="array" aca="1" ref="EW28" ca="1">IF(ISNUMBER(EW$4),IF(EW$4&lt;TODAY(),EW23,IF(EW$4=TODAY(),_xlfn.XLOOKUP(1,($F$4:$NZ$4&lt;=TODAY())*ISNUMBER($F$23:$NZ$23),$F$23:$NZ$23,"",0,-1),IF(ISNUMBER(EV28),MAX(0,EV28+N(EW26)-IF(OR(WEEKDAY(EW$4,2)&gt;5,COUNTIF(休日一覧!$A:$A,EW$4)&gt;0),0,N($E$23))),""))),"")</f>
        <v>0</v>
      </c>
      <c r="EX28" s="59" cm="1">
        <f t="array" aca="1" ref="EX28" ca="1">IF(ISNUMBER(EX$4),IF(EX$4&lt;TODAY(),EX23,IF(EX$4=TODAY(),_xlfn.XLOOKUP(1,($F$4:$NZ$4&lt;=TODAY())*ISNUMBER($F$23:$NZ$23),$F$23:$NZ$23,"",0,-1),IF(ISNUMBER(EW28),MAX(0,EW28+N(EX26)-IF(OR(WEEKDAY(EX$4,2)&gt;5,COUNTIF(休日一覧!$A:$A,EX$4)&gt;0),0,N($E$23))),""))),"")</f>
        <v>0</v>
      </c>
      <c r="EY28" s="59" cm="1">
        <f t="array" aca="1" ref="EY28" ca="1">IF(ISNUMBER(EY$4),IF(EY$4&lt;TODAY(),EY23,IF(EY$4=TODAY(),_xlfn.XLOOKUP(1,($F$4:$NZ$4&lt;=TODAY())*ISNUMBER($F$23:$NZ$23),$F$23:$NZ$23,"",0,-1),IF(ISNUMBER(EX28),MAX(0,EX28+N(EY26)-IF(OR(WEEKDAY(EY$4,2)&gt;5,COUNTIF(休日一覧!$A:$A,EY$4)&gt;0),0,N($E$23))),""))),"")</f>
        <v>10</v>
      </c>
      <c r="EZ28" s="59" cm="1">
        <f t="array" aca="1" ref="EZ28" ca="1">IF(ISNUMBER(EZ$4),IF(EZ$4&lt;TODAY(),EZ23,IF(EZ$4=TODAY(),_xlfn.XLOOKUP(1,($F$4:$NZ$4&lt;=TODAY())*ISNUMBER($F$23:$NZ$23),$F$23:$NZ$23,"",0,-1),IF(ISNUMBER(EY28),MAX(0,EY28+N(EZ26)-IF(OR(WEEKDAY(EZ$4,2)&gt;5,COUNTIF(休日一覧!$A:$A,EZ$4)&gt;0),0,N($E$23))),""))),"")</f>
        <v>10</v>
      </c>
      <c r="FA28" s="59" cm="1">
        <f t="array" aca="1" ref="FA28" ca="1">IF(ISNUMBER(FA$4),IF(FA$4&lt;TODAY(),FA23,IF(FA$4=TODAY(),_xlfn.XLOOKUP(1,($F$4:$NZ$4&lt;=TODAY())*ISNUMBER($F$23:$NZ$23),$F$23:$NZ$23,"",0,-1),IF(ISNUMBER(EZ28),MAX(0,EZ28+N(FA26)-IF(OR(WEEKDAY(FA$4,2)&gt;5,COUNTIF(休日一覧!$A:$A,FA$4)&gt;0),0,N($E$23))),""))),"")</f>
        <v>0</v>
      </c>
      <c r="FB28" s="59" cm="1">
        <f t="array" aca="1" ref="FB28" ca="1">IF(ISNUMBER(FB$4),IF(FB$4&lt;TODAY(),FB23,IF(FB$4=TODAY(),_xlfn.XLOOKUP(1,($F$4:$NZ$4&lt;=TODAY())*ISNUMBER($F$23:$NZ$23),$F$23:$NZ$23,"",0,-1),IF(ISNUMBER(FA28),MAX(0,FA28+N(FB26)-IF(OR(WEEKDAY(FB$4,2)&gt;5,COUNTIF(休日一覧!$A:$A,FB$4)&gt;0),0,N($E$23))),""))),"")</f>
        <v>0</v>
      </c>
      <c r="FC28" s="59" cm="1">
        <f t="array" aca="1" ref="FC28" ca="1">IF(ISNUMBER(FC$4),IF(FC$4&lt;TODAY(),FC23,IF(FC$4=TODAY(),_xlfn.XLOOKUP(1,($F$4:$NZ$4&lt;=TODAY())*ISNUMBER($F$23:$NZ$23),$F$23:$NZ$23,"",0,-1),IF(ISNUMBER(FB28),MAX(0,FB28+N(FC26)-IF(OR(WEEKDAY(FC$4,2)&gt;5,COUNTIF(休日一覧!$A:$A,FC$4)&gt;0),0,N($E$23))),""))),"")</f>
        <v>0</v>
      </c>
      <c r="FD28" s="59" cm="1">
        <f t="array" aca="1" ref="FD28" ca="1">IF(ISNUMBER(FD$4),IF(FD$4&lt;TODAY(),FD23,IF(FD$4=TODAY(),_xlfn.XLOOKUP(1,($F$4:$NZ$4&lt;=TODAY())*ISNUMBER($F$23:$NZ$23),$F$23:$NZ$23,"",0,-1),IF(ISNUMBER(FC28),MAX(0,FC28+N(FD26)-IF(OR(WEEKDAY(FD$4,2)&gt;5,COUNTIF(休日一覧!$A:$A,FD$4)&gt;0),0,N($E$23))),""))),"")</f>
        <v>0</v>
      </c>
      <c r="FE28" s="59" cm="1">
        <f t="array" aca="1" ref="FE28" ca="1">IF(ISNUMBER(FE$4),IF(FE$4&lt;TODAY(),FE23,IF(FE$4=TODAY(),_xlfn.XLOOKUP(1,($F$4:$NZ$4&lt;=TODAY())*ISNUMBER($F$23:$NZ$23),$F$23:$NZ$23,"",0,-1),IF(ISNUMBER(FD28),MAX(0,FD28+N(FE26)-IF(OR(WEEKDAY(FE$4,2)&gt;5,COUNTIF(休日一覧!$A:$A,FE$4)&gt;0),0,N($E$23))),""))),"")</f>
        <v>0</v>
      </c>
      <c r="FF28" s="59" cm="1">
        <f t="array" aca="1" ref="FF28" ca="1">IF(ISNUMBER(FF$4),IF(FF$4&lt;TODAY(),FF23,IF(FF$4=TODAY(),_xlfn.XLOOKUP(1,($F$4:$NZ$4&lt;=TODAY())*ISNUMBER($F$23:$NZ$23),$F$23:$NZ$23,"",0,-1),IF(ISNUMBER(FE28),MAX(0,FE28+N(FF26)-IF(OR(WEEKDAY(FF$4,2)&gt;5,COUNTIF(休日一覧!$A:$A,FF$4)&gt;0),0,N($E$23))),""))),"")</f>
        <v>10</v>
      </c>
      <c r="FG28" s="59" cm="1">
        <f t="array" aca="1" ref="FG28" ca="1">IF(ISNUMBER(FG$4),IF(FG$4&lt;TODAY(),FG23,IF(FG$4=TODAY(),_xlfn.XLOOKUP(1,($F$4:$NZ$4&lt;=TODAY())*ISNUMBER($F$23:$NZ$23),$F$23:$NZ$23,"",0,-1),IF(ISNUMBER(FF28),MAX(0,FF28+N(FG26)-IF(OR(WEEKDAY(FG$4,2)&gt;5,COUNTIF(休日一覧!$A:$A,FG$4)&gt;0),0,N($E$23))),""))),"")</f>
        <v>10</v>
      </c>
      <c r="FH28" s="59" cm="1">
        <f t="array" aca="1" ref="FH28" ca="1">IF(ISNUMBER(FH$4),IF(FH$4&lt;TODAY(),FH23,IF(FH$4=TODAY(),_xlfn.XLOOKUP(1,($F$4:$NZ$4&lt;=TODAY())*ISNUMBER($F$23:$NZ$23),$F$23:$NZ$23,"",0,-1),IF(ISNUMBER(FG28),MAX(0,FG28+N(FH26)-IF(OR(WEEKDAY(FH$4,2)&gt;5,COUNTIF(休日一覧!$A:$A,FH$4)&gt;0),0,N($E$23))),""))),"")</f>
        <v>0</v>
      </c>
      <c r="FI28" s="59" cm="1">
        <f t="array" aca="1" ref="FI28" ca="1">IF(ISNUMBER(FI$4),IF(FI$4&lt;TODAY(),FI23,IF(FI$4=TODAY(),_xlfn.XLOOKUP(1,($F$4:$NZ$4&lt;=TODAY())*ISNUMBER($F$23:$NZ$23),$F$23:$NZ$23,"",0,-1),IF(ISNUMBER(FH28),MAX(0,FH28+N(FI26)-IF(OR(WEEKDAY(FI$4,2)&gt;5,COUNTIF(休日一覧!$A:$A,FI$4)&gt;0),0,N($E$23))),""))),"")</f>
        <v>0</v>
      </c>
      <c r="FJ28" s="59" cm="1">
        <f t="array" aca="1" ref="FJ28" ca="1">IF(ISNUMBER(FJ$4),IF(FJ$4&lt;TODAY(),FJ23,IF(FJ$4=TODAY(),_xlfn.XLOOKUP(1,($F$4:$NZ$4&lt;=TODAY())*ISNUMBER($F$23:$NZ$23),$F$23:$NZ$23,"",0,-1),IF(ISNUMBER(FI28),MAX(0,FI28+N(FJ26)-IF(OR(WEEKDAY(FJ$4,2)&gt;5,COUNTIF(休日一覧!$A:$A,FJ$4)&gt;0),0,N($E$23))),""))),"")</f>
        <v>0</v>
      </c>
      <c r="FK28" s="59" cm="1">
        <f t="array" aca="1" ref="FK28" ca="1">IF(ISNUMBER(FK$4),IF(FK$4&lt;TODAY(),FK23,IF(FK$4=TODAY(),_xlfn.XLOOKUP(1,($F$4:$NZ$4&lt;=TODAY())*ISNUMBER($F$23:$NZ$23),$F$23:$NZ$23,"",0,-1),IF(ISNUMBER(FJ28),MAX(0,FJ28+N(FK26)-IF(OR(WEEKDAY(FK$4,2)&gt;5,COUNTIF(休日一覧!$A:$A,FK$4)&gt;0),0,N($E$23))),""))),"")</f>
        <v>0</v>
      </c>
      <c r="FL28" s="59" cm="1">
        <f t="array" aca="1" ref="FL28" ca="1">IF(ISNUMBER(FL$4),IF(FL$4&lt;TODAY(),FL23,IF(FL$4=TODAY(),_xlfn.XLOOKUP(1,($F$4:$NZ$4&lt;=TODAY())*ISNUMBER($F$23:$NZ$23),$F$23:$NZ$23,"",0,-1),IF(ISNUMBER(FK28),MAX(0,FK28+N(FL26)-IF(OR(WEEKDAY(FL$4,2)&gt;5,COUNTIF(休日一覧!$A:$A,FL$4)&gt;0),0,N($E$23))),""))),"")</f>
        <v>0</v>
      </c>
      <c r="FM28" s="59" cm="1">
        <f t="array" aca="1" ref="FM28" ca="1">IF(ISNUMBER(FM$4),IF(FM$4&lt;TODAY(),FM23,IF(FM$4=TODAY(),_xlfn.XLOOKUP(1,($F$4:$NZ$4&lt;=TODAY())*ISNUMBER($F$23:$NZ$23),$F$23:$NZ$23,"",0,-1),IF(ISNUMBER(FL28),MAX(0,FL28+N(FM26)-IF(OR(WEEKDAY(FM$4,2)&gt;5,COUNTIF(休日一覧!$A:$A,FM$4)&gt;0),0,N($E$23))),""))),"")</f>
        <v>10</v>
      </c>
      <c r="FN28" s="59" cm="1">
        <f t="array" aca="1" ref="FN28" ca="1">IF(ISNUMBER(FN$4),IF(FN$4&lt;TODAY(),FN23,IF(FN$4=TODAY(),_xlfn.XLOOKUP(1,($F$4:$NZ$4&lt;=TODAY())*ISNUMBER($F$23:$NZ$23),$F$23:$NZ$23,"",0,-1),IF(ISNUMBER(FM28),MAX(0,FM28+N(FN26)-IF(OR(WEEKDAY(FN$4,2)&gt;5,COUNTIF(休日一覧!$A:$A,FN$4)&gt;0),0,N($E$23))),""))),"")</f>
        <v>10</v>
      </c>
      <c r="FO28" s="59" cm="1">
        <f t="array" aca="1" ref="FO28" ca="1">IF(ISNUMBER(FO$4),IF(FO$4&lt;TODAY(),FO23,IF(FO$4=TODAY(),_xlfn.XLOOKUP(1,($F$4:$NZ$4&lt;=TODAY())*ISNUMBER($F$23:$NZ$23),$F$23:$NZ$23,"",0,-1),IF(ISNUMBER(FN28),MAX(0,FN28+N(FO26)-IF(OR(WEEKDAY(FO$4,2)&gt;5,COUNTIF(休日一覧!$A:$A,FO$4)&gt;0),0,N($E$23))),""))),"")</f>
        <v>0</v>
      </c>
      <c r="FP28" s="59" cm="1">
        <f t="array" aca="1" ref="FP28" ca="1">IF(ISNUMBER(FP$4),IF(FP$4&lt;TODAY(),FP23,IF(FP$4=TODAY(),_xlfn.XLOOKUP(1,($F$4:$NZ$4&lt;=TODAY())*ISNUMBER($F$23:$NZ$23),$F$23:$NZ$23,"",0,-1),IF(ISNUMBER(FO28),MAX(0,FO28+N(FP26)-IF(OR(WEEKDAY(FP$4,2)&gt;5,COUNTIF(休日一覧!$A:$A,FP$4)&gt;0),0,N($E$23))),""))),"")</f>
        <v>0</v>
      </c>
      <c r="FQ28" s="59" cm="1">
        <f t="array" aca="1" ref="FQ28" ca="1">IF(ISNUMBER(FQ$4),IF(FQ$4&lt;TODAY(),FQ23,IF(FQ$4=TODAY(),_xlfn.XLOOKUP(1,($F$4:$NZ$4&lt;=TODAY())*ISNUMBER($F$23:$NZ$23),$F$23:$NZ$23,"",0,-1),IF(ISNUMBER(FP28),MAX(0,FP28+N(FQ26)-IF(OR(WEEKDAY(FQ$4,2)&gt;5,COUNTIF(休日一覧!$A:$A,FQ$4)&gt;0),0,N($E$23))),""))),"")</f>
        <v>0</v>
      </c>
      <c r="FR28" s="59" cm="1">
        <f t="array" aca="1" ref="FR28" ca="1">IF(ISNUMBER(FR$4),IF(FR$4&lt;TODAY(),FR23,IF(FR$4=TODAY(),_xlfn.XLOOKUP(1,($F$4:$NZ$4&lt;=TODAY())*ISNUMBER($F$23:$NZ$23),$F$23:$NZ$23,"",0,-1),IF(ISNUMBER(FQ28),MAX(0,FQ28+N(FR26)-IF(OR(WEEKDAY(FR$4,2)&gt;5,COUNTIF(休日一覧!$A:$A,FR$4)&gt;0),0,N($E$23))),""))),"")</f>
        <v>0</v>
      </c>
      <c r="FS28" s="59" cm="1">
        <f t="array" aca="1" ref="FS28" ca="1">IF(ISNUMBER(FS$4),IF(FS$4&lt;TODAY(),FS23,IF(FS$4=TODAY(),_xlfn.XLOOKUP(1,($F$4:$NZ$4&lt;=TODAY())*ISNUMBER($F$23:$NZ$23),$F$23:$NZ$23,"",0,-1),IF(ISNUMBER(FR28),MAX(0,FR28+N(FS26)-IF(OR(WEEKDAY(FS$4,2)&gt;5,COUNTIF(休日一覧!$A:$A,FS$4)&gt;0),0,N($E$23))),""))),"")</f>
        <v>0</v>
      </c>
      <c r="FT28" s="59" cm="1">
        <f t="array" aca="1" ref="FT28" ca="1">IF(ISNUMBER(FT$4),IF(FT$4&lt;TODAY(),FT23,IF(FT$4=TODAY(),_xlfn.XLOOKUP(1,($F$4:$NZ$4&lt;=TODAY())*ISNUMBER($F$23:$NZ$23),$F$23:$NZ$23,"",0,-1),IF(ISNUMBER(FS28),MAX(0,FS28+N(FT26)-IF(OR(WEEKDAY(FT$4,2)&gt;5,COUNTIF(休日一覧!$A:$A,FT$4)&gt;0),0,N($E$23))),""))),"")</f>
        <v>0</v>
      </c>
      <c r="FU28" s="59" cm="1">
        <f t="array" aca="1" ref="FU28" ca="1">IF(ISNUMBER(FU$4),IF(FU$4&lt;TODAY(),FU23,IF(FU$4=TODAY(),_xlfn.XLOOKUP(1,($F$4:$NZ$4&lt;=TODAY())*ISNUMBER($F$23:$NZ$23),$F$23:$NZ$23,"",0,-1),IF(ISNUMBER(FT28),MAX(0,FT28+N(FU26)-IF(OR(WEEKDAY(FU$4,2)&gt;5,COUNTIF(休日一覧!$A:$A,FU$4)&gt;0),0,N($E$23))),""))),"")</f>
        <v>0</v>
      </c>
      <c r="FV28" s="59" cm="1">
        <f t="array" aca="1" ref="FV28" ca="1">IF(ISNUMBER(FV$4),IF(FV$4&lt;TODAY(),FV23,IF(FV$4=TODAY(),_xlfn.XLOOKUP(1,($F$4:$NZ$4&lt;=TODAY())*ISNUMBER($F$23:$NZ$23),$F$23:$NZ$23,"",0,-1),IF(ISNUMBER(FU28),MAX(0,FU28+N(FV26)-IF(OR(WEEKDAY(FV$4,2)&gt;5,COUNTIF(休日一覧!$A:$A,FV$4)&gt;0),0,N($E$23))),""))),"")</f>
        <v>0</v>
      </c>
      <c r="FW28" s="59" cm="1">
        <f t="array" aca="1" ref="FW28" ca="1">IF(ISNUMBER(FW$4),IF(FW$4&lt;TODAY(),FW23,IF(FW$4=TODAY(),_xlfn.XLOOKUP(1,($F$4:$NZ$4&lt;=TODAY())*ISNUMBER($F$23:$NZ$23),$F$23:$NZ$23,"",0,-1),IF(ISNUMBER(FV28),MAX(0,FV28+N(FW26)-IF(OR(WEEKDAY(FW$4,2)&gt;5,COUNTIF(休日一覧!$A:$A,FW$4)&gt;0),0,N($E$23))),""))),"")</f>
        <v>0</v>
      </c>
      <c r="FX28" s="59" cm="1">
        <f t="array" aca="1" ref="FX28" ca="1">IF(ISNUMBER(FX$4),IF(FX$4&lt;TODAY(),FX23,IF(FX$4=TODAY(),_xlfn.XLOOKUP(1,($F$4:$NZ$4&lt;=TODAY())*ISNUMBER($F$23:$NZ$23),$F$23:$NZ$23,"",0,-1),IF(ISNUMBER(FW28),MAX(0,FW28+N(FX26)-IF(OR(WEEKDAY(FX$4,2)&gt;5,COUNTIF(休日一覧!$A:$A,FX$4)&gt;0),0,N($E$23))),""))),"")</f>
        <v>0</v>
      </c>
      <c r="FY28" s="59" cm="1">
        <f t="array" aca="1" ref="FY28" ca="1">IF(ISNUMBER(FY$4),IF(FY$4&lt;TODAY(),FY23,IF(FY$4=TODAY(),_xlfn.XLOOKUP(1,($F$4:$NZ$4&lt;=TODAY())*ISNUMBER($F$23:$NZ$23),$F$23:$NZ$23,"",0,-1),IF(ISNUMBER(FX28),MAX(0,FX28+N(FY26)-IF(OR(WEEKDAY(FY$4,2)&gt;5,COUNTIF(休日一覧!$A:$A,FY$4)&gt;0),0,N($E$23))),""))),"")</f>
        <v>0</v>
      </c>
      <c r="FZ28" s="59" cm="1">
        <f t="array" aca="1" ref="FZ28" ca="1">IF(ISNUMBER(FZ$4),IF(FZ$4&lt;TODAY(),FZ23,IF(FZ$4=TODAY(),_xlfn.XLOOKUP(1,($F$4:$NZ$4&lt;=TODAY())*ISNUMBER($F$23:$NZ$23),$F$23:$NZ$23,"",0,-1),IF(ISNUMBER(FY28),MAX(0,FY28+N(FZ26)-IF(OR(WEEKDAY(FZ$4,2)&gt;5,COUNTIF(休日一覧!$A:$A,FZ$4)&gt;0),0,N($E$23))),""))),"")</f>
        <v>0</v>
      </c>
      <c r="GA28" s="59" cm="1">
        <f t="array" aca="1" ref="GA28" ca="1">IF(ISNUMBER(GA$4),IF(GA$4&lt;TODAY(),GA23,IF(GA$4=TODAY(),_xlfn.XLOOKUP(1,($F$4:$NZ$4&lt;=TODAY())*ISNUMBER($F$23:$NZ$23),$F$23:$NZ$23,"",0,-1),IF(ISNUMBER(FZ28),MAX(0,FZ28+N(GA26)-IF(OR(WEEKDAY(GA$4,2)&gt;5,COUNTIF(休日一覧!$A:$A,GA$4)&gt;0),0,N($E$23))),""))),"")</f>
        <v>10</v>
      </c>
      <c r="GB28" s="59" cm="1">
        <f t="array" aca="1" ref="GB28" ca="1">IF(ISNUMBER(GB$4),IF(GB$4&lt;TODAY(),GB23,IF(GB$4=TODAY(),_xlfn.XLOOKUP(1,($F$4:$NZ$4&lt;=TODAY())*ISNUMBER($F$23:$NZ$23),$F$23:$NZ$23,"",0,-1),IF(ISNUMBER(GA28),MAX(0,GA28+N(GB26)-IF(OR(WEEKDAY(GB$4,2)&gt;5,COUNTIF(休日一覧!$A:$A,GB$4)&gt;0),0,N($E$23))),""))),"")</f>
        <v>10</v>
      </c>
      <c r="GC28" s="59" cm="1">
        <f t="array" aca="1" ref="GC28" ca="1">IF(ISNUMBER(GC$4),IF(GC$4&lt;TODAY(),GC23,IF(GC$4=TODAY(),_xlfn.XLOOKUP(1,($F$4:$NZ$4&lt;=TODAY())*ISNUMBER($F$23:$NZ$23),$F$23:$NZ$23,"",0,-1),IF(ISNUMBER(GB28),MAX(0,GB28+N(GC26)-IF(OR(WEEKDAY(GC$4,2)&gt;5,COUNTIF(休日一覧!$A:$A,GC$4)&gt;0),0,N($E$23))),""))),"")</f>
        <v>0</v>
      </c>
      <c r="GD28" s="59" cm="1">
        <f t="array" aca="1" ref="GD28" ca="1">IF(ISNUMBER(GD$4),IF(GD$4&lt;TODAY(),GD23,IF(GD$4=TODAY(),_xlfn.XLOOKUP(1,($F$4:$NZ$4&lt;=TODAY())*ISNUMBER($F$23:$NZ$23),$F$23:$NZ$23,"",0,-1),IF(ISNUMBER(GC28),MAX(0,GC28+N(GD26)-IF(OR(WEEKDAY(GD$4,2)&gt;5,COUNTIF(休日一覧!$A:$A,GD$4)&gt;0),0,N($E$23))),""))),"")</f>
        <v>0</v>
      </c>
      <c r="GE28" s="59" cm="1">
        <f t="array" aca="1" ref="GE28" ca="1">IF(ISNUMBER(GE$4),IF(GE$4&lt;TODAY(),GE23,IF(GE$4=TODAY(),_xlfn.XLOOKUP(1,($F$4:$NZ$4&lt;=TODAY())*ISNUMBER($F$23:$NZ$23),$F$23:$NZ$23,"",0,-1),IF(ISNUMBER(GD28),MAX(0,GD28+N(GE26)-IF(OR(WEEKDAY(GE$4,2)&gt;5,COUNTIF(休日一覧!$A:$A,GE$4)&gt;0),0,N($E$23))),""))),"")</f>
        <v>0</v>
      </c>
      <c r="GF28" s="59" t="str" cm="1">
        <f t="array" aca="1" ref="GF28" ca="1">IF(ISNUMBER(GF$4),IF(GF$4&lt;TODAY(),GF23,IF(GF$4=TODAY(),_xlfn.XLOOKUP(1,($F$4:$NZ$4&lt;=TODAY())*ISNUMBER($F$23:$NZ$23),$F$23:$NZ$23,"",0,-1),IF(ISNUMBER(GE28),MAX(0,GE28+N(GF26)-IF(OR(WEEKDAY(GF$4,2)&gt;5,COUNTIF(休日一覧!$A:$A,GF$4)&gt;0),0,N($E$23))),""))),"")</f>
        <v/>
      </c>
      <c r="GG28" s="59" t="str" cm="1">
        <f t="array" aca="1" ref="GG28" ca="1">IF(ISNUMBER(GG$4),IF(GG$4&lt;TODAY(),GG23,IF(GG$4=TODAY(),_xlfn.XLOOKUP(1,($F$4:$NZ$4&lt;=TODAY())*ISNUMBER($F$23:$NZ$23),$F$23:$NZ$23,"",0,-1),IF(ISNUMBER(GF28),MAX(0,GF28+N(GG26)-IF(OR(WEEKDAY(GG$4,2)&gt;5,COUNTIF(休日一覧!$A:$A,GG$4)&gt;0),0,N($E$23))),""))),"")</f>
        <v/>
      </c>
      <c r="GH28" s="59" t="str" cm="1">
        <f t="array" aca="1" ref="GH28" ca="1">IF(ISNUMBER(GH$4),IF(GH$4&lt;TODAY(),GH23,IF(GH$4=TODAY(),_xlfn.XLOOKUP(1,($F$4:$NZ$4&lt;=TODAY())*ISNUMBER($F$23:$NZ$23),$F$23:$NZ$23,"",0,-1),IF(ISNUMBER(GG28),MAX(0,GG28+N(GH26)-IF(OR(WEEKDAY(GH$4,2)&gt;5,COUNTIF(休日一覧!$A:$A,GH$4)&gt;0),0,N($E$23))),""))),"")</f>
        <v/>
      </c>
      <c r="GI28" s="59" t="str" cm="1">
        <f t="array" aca="1" ref="GI28" ca="1">IF(ISNUMBER(GI$4),IF(GI$4&lt;TODAY(),GI23,IF(GI$4=TODAY(),_xlfn.XLOOKUP(1,($F$4:$NZ$4&lt;=TODAY())*ISNUMBER($F$23:$NZ$23),$F$23:$NZ$23,"",0,-1),IF(ISNUMBER(GH28),MAX(0,GH28+N(GI26)-IF(OR(WEEKDAY(GI$4,2)&gt;5,COUNTIF(休日一覧!$A:$A,GI$4)&gt;0),0,N($E$23))),""))),"")</f>
        <v/>
      </c>
      <c r="GJ28" s="59" t="str" cm="1">
        <f t="array" aca="1" ref="GJ28" ca="1">IF(ISNUMBER(GJ$4),IF(GJ$4&lt;TODAY(),GJ23,IF(GJ$4=TODAY(),_xlfn.XLOOKUP(1,($F$4:$NZ$4&lt;=TODAY())*ISNUMBER($F$23:$NZ$23),$F$23:$NZ$23,"",0,-1),IF(ISNUMBER(GI28),MAX(0,GI28+N(GJ26)-IF(OR(WEEKDAY(GJ$4,2)&gt;5,COUNTIF(休日一覧!$A:$A,GJ$4)&gt;0),0,N($E$23))),""))),"")</f>
        <v/>
      </c>
      <c r="GK28" s="59" t="str" cm="1">
        <f t="array" aca="1" ref="GK28" ca="1">IF(ISNUMBER(GK$4),IF(GK$4&lt;TODAY(),GK23,IF(GK$4=TODAY(),_xlfn.XLOOKUP(1,($F$4:$NZ$4&lt;=TODAY())*ISNUMBER($F$23:$NZ$23),$F$23:$NZ$23,"",0,-1),IF(ISNUMBER(GJ28),MAX(0,GJ28+N(GK26)-IF(OR(WEEKDAY(GK$4,2)&gt;5,COUNTIF(休日一覧!$A:$A,GK$4)&gt;0),0,N($E$23))),""))),"")</f>
        <v/>
      </c>
      <c r="GL28" s="59" t="str" cm="1">
        <f t="array" aca="1" ref="GL28" ca="1">IF(ISNUMBER(GL$4),IF(GL$4&lt;TODAY(),GL23,IF(GL$4=TODAY(),_xlfn.XLOOKUP(1,($F$4:$NZ$4&lt;=TODAY())*ISNUMBER($F$23:$NZ$23),$F$23:$NZ$23,"",0,-1),IF(ISNUMBER(GK28),MAX(0,GK28+N(GL26)-IF(OR(WEEKDAY(GL$4,2)&gt;5,COUNTIF(休日一覧!$A:$A,GL$4)&gt;0),0,N($E$23))),""))),"")</f>
        <v/>
      </c>
      <c r="GM28" s="59" t="str" cm="1">
        <f t="array" aca="1" ref="GM28" ca="1">IF(ISNUMBER(GM$4),IF(GM$4&lt;TODAY(),GM23,IF(GM$4=TODAY(),_xlfn.XLOOKUP(1,($F$4:$NZ$4&lt;=TODAY())*ISNUMBER($F$23:$NZ$23),$F$23:$NZ$23,"",0,-1),IF(ISNUMBER(GL28),MAX(0,GL28+N(GM26)-IF(OR(WEEKDAY(GM$4,2)&gt;5,COUNTIF(休日一覧!$A:$A,GM$4)&gt;0),0,N($E$23))),""))),"")</f>
        <v/>
      </c>
      <c r="GN28" s="59" t="str" cm="1">
        <f t="array" aca="1" ref="GN28" ca="1">IF(ISNUMBER(GN$4),IF(GN$4&lt;TODAY(),GN23,IF(GN$4=TODAY(),_xlfn.XLOOKUP(1,($F$4:$NZ$4&lt;=TODAY())*ISNUMBER($F$23:$NZ$23),$F$23:$NZ$23,"",0,-1),IF(ISNUMBER(GM28),MAX(0,GM28+N(GN26)-IF(OR(WEEKDAY(GN$4,2)&gt;5,COUNTIF(休日一覧!$A:$A,GN$4)&gt;0),0,N($E$23))),""))),"")</f>
        <v/>
      </c>
      <c r="GO28" s="59" t="str" cm="1">
        <f t="array" aca="1" ref="GO28" ca="1">IF(ISNUMBER(GO$4),IF(GO$4&lt;TODAY(),GO23,IF(GO$4=TODAY(),_xlfn.XLOOKUP(1,($F$4:$NZ$4&lt;=TODAY())*ISNUMBER($F$23:$NZ$23),$F$23:$NZ$23,"",0,-1),IF(ISNUMBER(GN28),MAX(0,GN28+N(GO26)-IF(OR(WEEKDAY(GO$4,2)&gt;5,COUNTIF(休日一覧!$A:$A,GO$4)&gt;0),0,N($E$23))),""))),"")</f>
        <v/>
      </c>
      <c r="GP28" s="59" t="str" cm="1">
        <f t="array" aca="1" ref="GP28" ca="1">IF(ISNUMBER(GP$4),IF(GP$4&lt;TODAY(),GP23,IF(GP$4=TODAY(),_xlfn.XLOOKUP(1,($F$4:$NZ$4&lt;=TODAY())*ISNUMBER($F$23:$NZ$23),$F$23:$NZ$23,"",0,-1),IF(ISNUMBER(GO28),MAX(0,GO28+N(GP26)-IF(OR(WEEKDAY(GP$4,2)&gt;5,COUNTIF(休日一覧!$A:$A,GP$4)&gt;0),0,N($E$23))),""))),"")</f>
        <v/>
      </c>
      <c r="GQ28" s="59" t="str" cm="1">
        <f t="array" aca="1" ref="GQ28" ca="1">IF(ISNUMBER(GQ$4),IF(GQ$4&lt;TODAY(),GQ23,IF(GQ$4=TODAY(),_xlfn.XLOOKUP(1,($F$4:$NZ$4&lt;=TODAY())*ISNUMBER($F$23:$NZ$23),$F$23:$NZ$23,"",0,-1),IF(ISNUMBER(GP28),MAX(0,GP28+N(GQ26)-IF(OR(WEEKDAY(GQ$4,2)&gt;5,COUNTIF(休日一覧!$A:$A,GQ$4)&gt;0),0,N($E$23))),""))),"")</f>
        <v/>
      </c>
      <c r="GR28" s="59" t="str" cm="1">
        <f t="array" aca="1" ref="GR28" ca="1">IF(ISNUMBER(GR$4),IF(GR$4&lt;TODAY(),GR23,IF(GR$4=TODAY(),_xlfn.XLOOKUP(1,($F$4:$NZ$4&lt;=TODAY())*ISNUMBER($F$23:$NZ$23),$F$23:$NZ$23,"",0,-1),IF(ISNUMBER(GQ28),MAX(0,GQ28+N(GR26)-IF(OR(WEEKDAY(GR$4,2)&gt;5,COUNTIF(休日一覧!$A:$A,GR$4)&gt;0),0,N($E$23))),""))),"")</f>
        <v/>
      </c>
      <c r="GS28" s="59" t="str" cm="1">
        <f t="array" aca="1" ref="GS28" ca="1">IF(ISNUMBER(GS$4),IF(GS$4&lt;TODAY(),GS23,IF(GS$4=TODAY(),_xlfn.XLOOKUP(1,($F$4:$NZ$4&lt;=TODAY())*ISNUMBER($F$23:$NZ$23),$F$23:$NZ$23,"",0,-1),IF(ISNUMBER(GR28),MAX(0,GR28+N(GS26)-IF(OR(WEEKDAY(GS$4,2)&gt;5,COUNTIF(休日一覧!$A:$A,GS$4)&gt;0),0,N($E$23))),""))),"")</f>
        <v/>
      </c>
      <c r="GT28" s="59" t="str" cm="1">
        <f t="array" aca="1" ref="GT28" ca="1">IF(ISNUMBER(GT$4),IF(GT$4&lt;TODAY(),GT23,IF(GT$4=TODAY(),_xlfn.XLOOKUP(1,($F$4:$NZ$4&lt;=TODAY())*ISNUMBER($F$23:$NZ$23),$F$23:$NZ$23,"",0,-1),IF(ISNUMBER(GS28),MAX(0,GS28+N(GT26)-IF(OR(WEEKDAY(GT$4,2)&gt;5,COUNTIF(休日一覧!$A:$A,GT$4)&gt;0),0,N($E$23))),""))),"")</f>
        <v/>
      </c>
      <c r="GU28" s="59" t="str" cm="1">
        <f t="array" aca="1" ref="GU28" ca="1">IF(ISNUMBER(GU$4),IF(GU$4&lt;TODAY(),GU23,IF(GU$4=TODAY(),_xlfn.XLOOKUP(1,($F$4:$NZ$4&lt;=TODAY())*ISNUMBER($F$23:$NZ$23),$F$23:$NZ$23,"",0,-1),IF(ISNUMBER(GT28),MAX(0,GT28+N(GU26)-IF(OR(WEEKDAY(GU$4,2)&gt;5,COUNTIF(休日一覧!$A:$A,GU$4)&gt;0),0,N($E$23))),""))),"")</f>
        <v/>
      </c>
      <c r="GV28" s="59" t="str" cm="1">
        <f t="array" aca="1" ref="GV28" ca="1">IF(ISNUMBER(GV$4),IF(GV$4&lt;TODAY(),GV23,IF(GV$4=TODAY(),_xlfn.XLOOKUP(1,($F$4:$NZ$4&lt;=TODAY())*ISNUMBER($F$23:$NZ$23),$F$23:$NZ$23,"",0,-1),IF(ISNUMBER(GU28),MAX(0,GU28+N(GV26)-IF(OR(WEEKDAY(GV$4,2)&gt;5,COUNTIF(休日一覧!$A:$A,GV$4)&gt;0),0,N($E$23))),""))),"")</f>
        <v/>
      </c>
      <c r="GW28" s="59" t="str" cm="1">
        <f t="array" aca="1" ref="GW28" ca="1">IF(ISNUMBER(GW$4),IF(GW$4&lt;TODAY(),GW23,IF(GW$4=TODAY(),_xlfn.XLOOKUP(1,($F$4:$NZ$4&lt;=TODAY())*ISNUMBER($F$23:$NZ$23),$F$23:$NZ$23,"",0,-1),IF(ISNUMBER(GV28),MAX(0,GV28+N(GW26)-IF(OR(WEEKDAY(GW$4,2)&gt;5,COUNTIF(休日一覧!$A:$A,GW$4)&gt;0),0,N($E$23))),""))),"")</f>
        <v/>
      </c>
      <c r="GX28" s="59" t="str" cm="1">
        <f t="array" aca="1" ref="GX28" ca="1">IF(ISNUMBER(GX$4),IF(GX$4&lt;TODAY(),GX23,IF(GX$4=TODAY(),_xlfn.XLOOKUP(1,($F$4:$NZ$4&lt;=TODAY())*ISNUMBER($F$23:$NZ$23),$F$23:$NZ$23,"",0,-1),IF(ISNUMBER(GW28),MAX(0,GW28+N(GX26)-IF(OR(WEEKDAY(GX$4,2)&gt;5,COUNTIF(休日一覧!$A:$A,GX$4)&gt;0),0,N($E$23))),""))),"")</f>
        <v/>
      </c>
      <c r="GY28" s="59" t="str" cm="1">
        <f t="array" aca="1" ref="GY28" ca="1">IF(ISNUMBER(GY$4),IF(GY$4&lt;TODAY(),GY23,IF(GY$4=TODAY(),_xlfn.XLOOKUP(1,($F$4:$NZ$4&lt;=TODAY())*ISNUMBER($F$23:$NZ$23),$F$23:$NZ$23,"",0,-1),IF(ISNUMBER(GX28),MAX(0,GX28+N(GY26)-IF(OR(WEEKDAY(GY$4,2)&gt;5,COUNTIF(休日一覧!$A:$A,GY$4)&gt;0),0,N($E$23))),""))),"")</f>
        <v/>
      </c>
      <c r="GZ28" s="59" t="str" cm="1">
        <f t="array" aca="1" ref="GZ28" ca="1">IF(ISNUMBER(GZ$4),IF(GZ$4&lt;TODAY(),GZ23,IF(GZ$4=TODAY(),_xlfn.XLOOKUP(1,($F$4:$NZ$4&lt;=TODAY())*ISNUMBER($F$23:$NZ$23),$F$23:$NZ$23,"",0,-1),IF(ISNUMBER(GY28),MAX(0,GY28+N(GZ26)-IF(OR(WEEKDAY(GZ$4,2)&gt;5,COUNTIF(休日一覧!$A:$A,GZ$4)&gt;0),0,N($E$23))),""))),"")</f>
        <v/>
      </c>
      <c r="HA28" s="59" t="str" cm="1">
        <f t="array" aca="1" ref="HA28" ca="1">IF(ISNUMBER(HA$4),IF(HA$4&lt;TODAY(),HA23,IF(HA$4=TODAY(),_xlfn.XLOOKUP(1,($F$4:$NZ$4&lt;=TODAY())*ISNUMBER($F$23:$NZ$23),$F$23:$NZ$23,"",0,-1),IF(ISNUMBER(GZ28),MAX(0,GZ28+N(HA26)-IF(OR(WEEKDAY(HA$4,2)&gt;5,COUNTIF(休日一覧!$A:$A,HA$4)&gt;0),0,N($E$23))),""))),"")</f>
        <v/>
      </c>
      <c r="HB28" s="59" t="str" cm="1">
        <f t="array" aca="1" ref="HB28" ca="1">IF(ISNUMBER(HB$4),IF(HB$4&lt;TODAY(),HB23,IF(HB$4=TODAY(),_xlfn.XLOOKUP(1,($F$4:$NZ$4&lt;=TODAY())*ISNUMBER($F$23:$NZ$23),$F$23:$NZ$23,"",0,-1),IF(ISNUMBER(HA28),MAX(0,HA28+N(HB26)-IF(OR(WEEKDAY(HB$4,2)&gt;5,COUNTIF(休日一覧!$A:$A,HB$4)&gt;0),0,N($E$23))),""))),"")</f>
        <v/>
      </c>
      <c r="HC28" s="59" t="str" cm="1">
        <f t="array" aca="1" ref="HC28" ca="1">IF(ISNUMBER(HC$4),IF(HC$4&lt;TODAY(),HC23,IF(HC$4=TODAY(),_xlfn.XLOOKUP(1,($F$4:$NZ$4&lt;=TODAY())*ISNUMBER($F$23:$NZ$23),$F$23:$NZ$23,"",0,-1),IF(ISNUMBER(HB28),MAX(0,HB28+N(HC26)-IF(OR(WEEKDAY(HC$4,2)&gt;5,COUNTIF(休日一覧!$A:$A,HC$4)&gt;0),0,N($E$23))),""))),"")</f>
        <v/>
      </c>
      <c r="HD28" s="59" t="str" cm="1">
        <f t="array" aca="1" ref="HD28" ca="1">IF(ISNUMBER(HD$4),IF(HD$4&lt;TODAY(),HD23,IF(HD$4=TODAY(),_xlfn.XLOOKUP(1,($F$4:$NZ$4&lt;=TODAY())*ISNUMBER($F$23:$NZ$23),$F$23:$NZ$23,"",0,-1),IF(ISNUMBER(HC28),MAX(0,HC28+N(HD26)-IF(OR(WEEKDAY(HD$4,2)&gt;5,COUNTIF(休日一覧!$A:$A,HD$4)&gt;0),0,N($E$23))),""))),"")</f>
        <v/>
      </c>
      <c r="HE28" s="59" t="str" cm="1">
        <f t="array" aca="1" ref="HE28" ca="1">IF(ISNUMBER(HE$4),IF(HE$4&lt;TODAY(),HE23,IF(HE$4=TODAY(),_xlfn.XLOOKUP(1,($F$4:$NZ$4&lt;=TODAY())*ISNUMBER($F$23:$NZ$23),$F$23:$NZ$23,"",0,-1),IF(ISNUMBER(HD28),MAX(0,HD28+N(HE26)-IF(OR(WEEKDAY(HE$4,2)&gt;5,COUNTIF(休日一覧!$A:$A,HE$4)&gt;0),0,N($E$23))),""))),"")</f>
        <v/>
      </c>
      <c r="HF28" s="59" t="str" cm="1">
        <f t="array" aca="1" ref="HF28" ca="1">IF(ISNUMBER(HF$4),IF(HF$4&lt;TODAY(),HF23,IF(HF$4=TODAY(),_xlfn.XLOOKUP(1,($F$4:$NZ$4&lt;=TODAY())*ISNUMBER($F$23:$NZ$23),$F$23:$NZ$23,"",0,-1),IF(ISNUMBER(HE28),MAX(0,HE28+N(HF26)-IF(OR(WEEKDAY(HF$4,2)&gt;5,COUNTIF(休日一覧!$A:$A,HF$4)&gt;0),0,N($E$23))),""))),"")</f>
        <v/>
      </c>
      <c r="HG28" s="59" t="str" cm="1">
        <f t="array" aca="1" ref="HG28" ca="1">IF(ISNUMBER(HG$4),IF(HG$4&lt;TODAY(),HG23,IF(HG$4=TODAY(),_xlfn.XLOOKUP(1,($F$4:$NZ$4&lt;=TODAY())*ISNUMBER($F$23:$NZ$23),$F$23:$NZ$23,"",0,-1),IF(ISNUMBER(HF28),MAX(0,HF28+N(HG26)-IF(OR(WEEKDAY(HG$4,2)&gt;5,COUNTIF(休日一覧!$A:$A,HG$4)&gt;0),0,N($E$23))),""))),"")</f>
        <v/>
      </c>
      <c r="HH28" s="59" t="str" cm="1">
        <f t="array" aca="1" ref="HH28" ca="1">IF(ISNUMBER(HH$4),IF(HH$4&lt;TODAY(),HH23,IF(HH$4=TODAY(),_xlfn.XLOOKUP(1,($F$4:$NZ$4&lt;=TODAY())*ISNUMBER($F$23:$NZ$23),$F$23:$NZ$23,"",0,-1),IF(ISNUMBER(HG28),MAX(0,HG28+N(HH26)-IF(OR(WEEKDAY(HH$4,2)&gt;5,COUNTIF(休日一覧!$A:$A,HH$4)&gt;0),0,N($E$23))),""))),"")</f>
        <v/>
      </c>
      <c r="HI28" s="59" t="str" cm="1">
        <f t="array" aca="1" ref="HI28" ca="1">IF(ISNUMBER(HI$4),IF(HI$4&lt;TODAY(),HI23,IF(HI$4=TODAY(),_xlfn.XLOOKUP(1,($F$4:$NZ$4&lt;=TODAY())*ISNUMBER($F$23:$NZ$23),$F$23:$NZ$23,"",0,-1),IF(ISNUMBER(HH28),MAX(0,HH28+N(HI26)-IF(OR(WEEKDAY(HI$4,2)&gt;5,COUNTIF(休日一覧!$A:$A,HI$4)&gt;0),0,N($E$23))),""))),"")</f>
        <v/>
      </c>
      <c r="HJ28" s="59" t="str" cm="1">
        <f t="array" aca="1" ref="HJ28" ca="1">IF(ISNUMBER(HJ$4),IF(HJ$4&lt;TODAY(),HJ23,IF(HJ$4=TODAY(),_xlfn.XLOOKUP(1,($F$4:$NZ$4&lt;=TODAY())*ISNUMBER($F$23:$NZ$23),$F$23:$NZ$23,"",0,-1),IF(ISNUMBER(HI28),MAX(0,HI28+N(HJ26)-IF(OR(WEEKDAY(HJ$4,2)&gt;5,COUNTIF(休日一覧!$A:$A,HJ$4)&gt;0),0,N($E$23))),""))),"")</f>
        <v/>
      </c>
      <c r="HK28" s="59" t="str" cm="1">
        <f t="array" aca="1" ref="HK28" ca="1">IF(ISNUMBER(HK$4),IF(HK$4&lt;TODAY(),HK23,IF(HK$4=TODAY(),_xlfn.XLOOKUP(1,($F$4:$NZ$4&lt;=TODAY())*ISNUMBER($F$23:$NZ$23),$F$23:$NZ$23,"",0,-1),IF(ISNUMBER(HJ28),MAX(0,HJ28+N(HK26)-IF(OR(WEEKDAY(HK$4,2)&gt;5,COUNTIF(休日一覧!$A:$A,HK$4)&gt;0),0,N($E$23))),""))),"")</f>
        <v/>
      </c>
      <c r="HL28" s="59" t="str" cm="1">
        <f t="array" aca="1" ref="HL28" ca="1">IF(ISNUMBER(HL$4),IF(HL$4&lt;TODAY(),HL23,IF(HL$4=TODAY(),_xlfn.XLOOKUP(1,($F$4:$NZ$4&lt;=TODAY())*ISNUMBER($F$23:$NZ$23),$F$23:$NZ$23,"",0,-1),IF(ISNUMBER(HK28),MAX(0,HK28+N(HL26)-IF(OR(WEEKDAY(HL$4,2)&gt;5,COUNTIF(休日一覧!$A:$A,HL$4)&gt;0),0,N($E$23))),""))),"")</f>
        <v/>
      </c>
      <c r="HM28" s="59" t="str" cm="1">
        <f t="array" aca="1" ref="HM28" ca="1">IF(ISNUMBER(HM$4),IF(HM$4&lt;TODAY(),HM23,IF(HM$4=TODAY(),_xlfn.XLOOKUP(1,($F$4:$NZ$4&lt;=TODAY())*ISNUMBER($F$23:$NZ$23),$F$23:$NZ$23,"",0,-1),IF(ISNUMBER(HL28),MAX(0,HL28+N(HM26)-IF(OR(WEEKDAY(HM$4,2)&gt;5,COUNTIF(休日一覧!$A:$A,HM$4)&gt;0),0,N($E$23))),""))),"")</f>
        <v/>
      </c>
      <c r="HN28" s="59" t="str" cm="1">
        <f t="array" aca="1" ref="HN28" ca="1">IF(ISNUMBER(HN$4),IF(HN$4&lt;TODAY(),HN23,IF(HN$4=TODAY(),_xlfn.XLOOKUP(1,($F$4:$NZ$4&lt;=TODAY())*ISNUMBER($F$23:$NZ$23),$F$23:$NZ$23,"",0,-1),IF(ISNUMBER(HM28),MAX(0,HM28+N(HN26)-IF(OR(WEEKDAY(HN$4,2)&gt;5,COUNTIF(休日一覧!$A:$A,HN$4)&gt;0),0,N($E$23))),""))),"")</f>
        <v/>
      </c>
      <c r="HO28" s="59" t="str" cm="1">
        <f t="array" aca="1" ref="HO28" ca="1">IF(ISNUMBER(HO$4),IF(HO$4&lt;TODAY(),HO23,IF(HO$4=TODAY(),_xlfn.XLOOKUP(1,($F$4:$NZ$4&lt;=TODAY())*ISNUMBER($F$23:$NZ$23),$F$23:$NZ$23,"",0,-1),IF(ISNUMBER(HN28),MAX(0,HN28+N(HO26)-IF(OR(WEEKDAY(HO$4,2)&gt;5,COUNTIF(休日一覧!$A:$A,HO$4)&gt;0),0,N($E$23))),""))),"")</f>
        <v/>
      </c>
      <c r="HP28" s="59" t="str" cm="1">
        <f t="array" aca="1" ref="HP28" ca="1">IF(ISNUMBER(HP$4),IF(HP$4&lt;TODAY(),HP23,IF(HP$4=TODAY(),_xlfn.XLOOKUP(1,($F$4:$NZ$4&lt;=TODAY())*ISNUMBER($F$23:$NZ$23),$F$23:$NZ$23,"",0,-1),IF(ISNUMBER(HO28),MAX(0,HO28+N(HP26)-IF(OR(WEEKDAY(HP$4,2)&gt;5,COUNTIF(休日一覧!$A:$A,HP$4)&gt;0),0,N($E$23))),""))),"")</f>
        <v/>
      </c>
      <c r="HQ28" s="59" t="str" cm="1">
        <f t="array" aca="1" ref="HQ28" ca="1">IF(ISNUMBER(HQ$4),IF(HQ$4&lt;TODAY(),HQ23,IF(HQ$4=TODAY(),_xlfn.XLOOKUP(1,($F$4:$NZ$4&lt;=TODAY())*ISNUMBER($F$23:$NZ$23),$F$23:$NZ$23,"",0,-1),IF(ISNUMBER(HP28),MAX(0,HP28+N(HQ26)-IF(OR(WEEKDAY(HQ$4,2)&gt;5,COUNTIF(休日一覧!$A:$A,HQ$4)&gt;0),0,N($E$23))),""))),"")</f>
        <v/>
      </c>
      <c r="HR28" s="59" t="str" cm="1">
        <f t="array" aca="1" ref="HR28" ca="1">IF(ISNUMBER(HR$4),IF(HR$4&lt;TODAY(),HR23,IF(HR$4=TODAY(),_xlfn.XLOOKUP(1,($F$4:$NZ$4&lt;=TODAY())*ISNUMBER($F$23:$NZ$23),$F$23:$NZ$23,"",0,-1),IF(ISNUMBER(HQ28),MAX(0,HQ28+N(HR26)-IF(OR(WEEKDAY(HR$4,2)&gt;5,COUNTIF(休日一覧!$A:$A,HR$4)&gt;0),0,N($E$23))),""))),"")</f>
        <v/>
      </c>
      <c r="HS28" s="59" t="str" cm="1">
        <f t="array" aca="1" ref="HS28" ca="1">IF(ISNUMBER(HS$4),IF(HS$4&lt;TODAY(),HS23,IF(HS$4=TODAY(),_xlfn.XLOOKUP(1,($F$4:$NZ$4&lt;=TODAY())*ISNUMBER($F$23:$NZ$23),$F$23:$NZ$23,"",0,-1),IF(ISNUMBER(HR28),MAX(0,HR28+N(HS26)-IF(OR(WEEKDAY(HS$4,2)&gt;5,COUNTIF(休日一覧!$A:$A,HS$4)&gt;0),0,N($E$23))),""))),"")</f>
        <v/>
      </c>
      <c r="HT28" s="59" t="str" cm="1">
        <f t="array" aca="1" ref="HT28" ca="1">IF(ISNUMBER(HT$4),IF(HT$4&lt;TODAY(),HT23,IF(HT$4=TODAY(),_xlfn.XLOOKUP(1,($F$4:$NZ$4&lt;=TODAY())*ISNUMBER($F$23:$NZ$23),$F$23:$NZ$23,"",0,-1),IF(ISNUMBER(HS28),MAX(0,HS28+N(HT26)-IF(OR(WEEKDAY(HT$4,2)&gt;5,COUNTIF(休日一覧!$A:$A,HT$4)&gt;0),0,N($E$23))),""))),"")</f>
        <v/>
      </c>
      <c r="HU28" s="59" t="str" cm="1">
        <f t="array" aca="1" ref="HU28" ca="1">IF(ISNUMBER(HU$4),IF(HU$4&lt;TODAY(),HU23,IF(HU$4=TODAY(),_xlfn.XLOOKUP(1,($F$4:$NZ$4&lt;=TODAY())*ISNUMBER($F$23:$NZ$23),$F$23:$NZ$23,"",0,-1),IF(ISNUMBER(HT28),MAX(0,HT28+N(HU26)-IF(OR(WEEKDAY(HU$4,2)&gt;5,COUNTIF(休日一覧!$A:$A,HU$4)&gt;0),0,N($E$23))),""))),"")</f>
        <v/>
      </c>
      <c r="HV28" s="59" t="str" cm="1">
        <f t="array" aca="1" ref="HV28" ca="1">IF(ISNUMBER(HV$4),IF(HV$4&lt;TODAY(),HV23,IF(HV$4=TODAY(),_xlfn.XLOOKUP(1,($F$4:$NZ$4&lt;=TODAY())*ISNUMBER($F$23:$NZ$23),$F$23:$NZ$23,"",0,-1),IF(ISNUMBER(HU28),MAX(0,HU28+N(HV26)-IF(OR(WEEKDAY(HV$4,2)&gt;5,COUNTIF(休日一覧!$A:$A,HV$4)&gt;0),0,N($E$23))),""))),"")</f>
        <v/>
      </c>
      <c r="HW28" s="59" t="str" cm="1">
        <f t="array" aca="1" ref="HW28" ca="1">IF(ISNUMBER(HW$4),IF(HW$4&lt;TODAY(),HW23,IF(HW$4=TODAY(),_xlfn.XLOOKUP(1,($F$4:$NZ$4&lt;=TODAY())*ISNUMBER($F$23:$NZ$23),$F$23:$NZ$23,"",0,-1),IF(ISNUMBER(HV28),MAX(0,HV28+N(HW26)-IF(OR(WEEKDAY(HW$4,2)&gt;5,COUNTIF(休日一覧!$A:$A,HW$4)&gt;0),0,N($E$23))),""))),"")</f>
        <v/>
      </c>
      <c r="HX28" s="59" t="str" cm="1">
        <f t="array" aca="1" ref="HX28" ca="1">IF(ISNUMBER(HX$4),IF(HX$4&lt;TODAY(),HX23,IF(HX$4=TODAY(),_xlfn.XLOOKUP(1,($F$4:$NZ$4&lt;=TODAY())*ISNUMBER($F$23:$NZ$23),$F$23:$NZ$23,"",0,-1),IF(ISNUMBER(HW28),MAX(0,HW28+N(HX26)-IF(OR(WEEKDAY(HX$4,2)&gt;5,COUNTIF(休日一覧!$A:$A,HX$4)&gt;0),0,N($E$23))),""))),"")</f>
        <v/>
      </c>
      <c r="HY28" s="59" t="str" cm="1">
        <f t="array" aca="1" ref="HY28" ca="1">IF(ISNUMBER(HY$4),IF(HY$4&lt;TODAY(),HY23,IF(HY$4=TODAY(),_xlfn.XLOOKUP(1,($F$4:$NZ$4&lt;=TODAY())*ISNUMBER($F$23:$NZ$23),$F$23:$NZ$23,"",0,-1),IF(ISNUMBER(HX28),MAX(0,HX28+N(HY26)-IF(OR(WEEKDAY(HY$4,2)&gt;5,COUNTIF(休日一覧!$A:$A,HY$4)&gt;0),0,N($E$23))),""))),"")</f>
        <v/>
      </c>
      <c r="HZ28" s="59" t="str" cm="1">
        <f t="array" aca="1" ref="HZ28" ca="1">IF(ISNUMBER(HZ$4),IF(HZ$4&lt;TODAY(),HZ23,IF(HZ$4=TODAY(),_xlfn.XLOOKUP(1,($F$4:$NZ$4&lt;=TODAY())*ISNUMBER($F$23:$NZ$23),$F$23:$NZ$23,"",0,-1),IF(ISNUMBER(HY28),MAX(0,HY28+N(HZ26)-IF(OR(WEEKDAY(HZ$4,2)&gt;5,COUNTIF(休日一覧!$A:$A,HZ$4)&gt;0),0,N($E$23))),""))),"")</f>
        <v/>
      </c>
      <c r="IA28" s="59" t="str" cm="1">
        <f t="array" aca="1" ref="IA28" ca="1">IF(ISNUMBER(IA$4),IF(IA$4&lt;TODAY(),IA23,IF(IA$4=TODAY(),_xlfn.XLOOKUP(1,($F$4:$NZ$4&lt;=TODAY())*ISNUMBER($F$23:$NZ$23),$F$23:$NZ$23,"",0,-1),IF(ISNUMBER(HZ28),MAX(0,HZ28+N(IA26)-IF(OR(WEEKDAY(IA$4,2)&gt;5,COUNTIF(休日一覧!$A:$A,IA$4)&gt;0),0,N($E$23))),""))),"")</f>
        <v/>
      </c>
      <c r="IB28" s="59" t="str" cm="1">
        <f t="array" aca="1" ref="IB28" ca="1">IF(ISNUMBER(IB$4),IF(IB$4&lt;TODAY(),IB23,IF(IB$4=TODAY(),_xlfn.XLOOKUP(1,($F$4:$NZ$4&lt;=TODAY())*ISNUMBER($F$23:$NZ$23),$F$23:$NZ$23,"",0,-1),IF(ISNUMBER(IA28),MAX(0,IA28+N(IB26)-IF(OR(WEEKDAY(IB$4,2)&gt;5,COUNTIF(休日一覧!$A:$A,IB$4)&gt;0),0,N($E$23))),""))),"")</f>
        <v/>
      </c>
      <c r="IC28" s="59" t="str" cm="1">
        <f t="array" aca="1" ref="IC28" ca="1">IF(ISNUMBER(IC$4),IF(IC$4&lt;TODAY(),IC23,IF(IC$4=TODAY(),_xlfn.XLOOKUP(1,($F$4:$NZ$4&lt;=TODAY())*ISNUMBER($F$23:$NZ$23),$F$23:$NZ$23,"",0,-1),IF(ISNUMBER(IB28),MAX(0,IB28+N(IC26)-IF(OR(WEEKDAY(IC$4,2)&gt;5,COUNTIF(休日一覧!$A:$A,IC$4)&gt;0),0,N($E$23))),""))),"")</f>
        <v/>
      </c>
      <c r="ID28" s="59" t="str" cm="1">
        <f t="array" aca="1" ref="ID28" ca="1">IF(ISNUMBER(ID$4),IF(ID$4&lt;TODAY(),ID23,IF(ID$4=TODAY(),_xlfn.XLOOKUP(1,($F$4:$NZ$4&lt;=TODAY())*ISNUMBER($F$23:$NZ$23),$F$23:$NZ$23,"",0,-1),IF(ISNUMBER(IC28),MAX(0,IC28+N(ID26)-IF(OR(WEEKDAY(ID$4,2)&gt;5,COUNTIF(休日一覧!$A:$A,ID$4)&gt;0),0,N($E$23))),""))),"")</f>
        <v/>
      </c>
      <c r="IE28" s="59" t="str" cm="1">
        <f t="array" aca="1" ref="IE28" ca="1">IF(ISNUMBER(IE$4),IF(IE$4&lt;TODAY(),IE23,IF(IE$4=TODAY(),_xlfn.XLOOKUP(1,($F$4:$NZ$4&lt;=TODAY())*ISNUMBER($F$23:$NZ$23),$F$23:$NZ$23,"",0,-1),IF(ISNUMBER(ID28),MAX(0,ID28+N(IE26)-IF(OR(WEEKDAY(IE$4,2)&gt;5,COUNTIF(休日一覧!$A:$A,IE$4)&gt;0),0,N($E$23))),""))),"")</f>
        <v/>
      </c>
      <c r="IF28" s="59" t="str" cm="1">
        <f t="array" aca="1" ref="IF28" ca="1">IF(ISNUMBER(IF$4),IF(IF$4&lt;TODAY(),IF23,IF(IF$4=TODAY(),_xlfn.XLOOKUP(1,($F$4:$NZ$4&lt;=TODAY())*ISNUMBER($F$23:$NZ$23),$F$23:$NZ$23,"",0,-1),IF(ISNUMBER(IE28),MAX(0,IE28+N(IF26)-IF(OR(WEEKDAY(IF$4,2)&gt;5,COUNTIF(休日一覧!$A:$A,IF$4)&gt;0),0,N($E$23))),""))),"")</f>
        <v/>
      </c>
      <c r="IG28" s="59" t="str" cm="1">
        <f t="array" aca="1" ref="IG28" ca="1">IF(ISNUMBER(IG$4),IF(IG$4&lt;TODAY(),IG23,IF(IG$4=TODAY(),_xlfn.XLOOKUP(1,($F$4:$NZ$4&lt;=TODAY())*ISNUMBER($F$23:$NZ$23),$F$23:$NZ$23,"",0,-1),IF(ISNUMBER(IF28),MAX(0,IF28+N(IG26)-IF(OR(WEEKDAY(IG$4,2)&gt;5,COUNTIF(休日一覧!$A:$A,IG$4)&gt;0),0,N($E$23))),""))),"")</f>
        <v/>
      </c>
      <c r="IH28" s="59" t="str" cm="1">
        <f t="array" aca="1" ref="IH28" ca="1">IF(ISNUMBER(IH$4),IF(IH$4&lt;TODAY(),IH23,IF(IH$4=TODAY(),_xlfn.XLOOKUP(1,($F$4:$NZ$4&lt;=TODAY())*ISNUMBER($F$23:$NZ$23),$F$23:$NZ$23,"",0,-1),IF(ISNUMBER(IG28),MAX(0,IG28+N(IH26)-IF(OR(WEEKDAY(IH$4,2)&gt;5,COUNTIF(休日一覧!$A:$A,IH$4)&gt;0),0,N($E$23))),""))),"")</f>
        <v/>
      </c>
      <c r="II28" s="59" t="str" cm="1">
        <f t="array" aca="1" ref="II28" ca="1">IF(ISNUMBER(II$4),IF(II$4&lt;TODAY(),II23,IF(II$4=TODAY(),_xlfn.XLOOKUP(1,($F$4:$NZ$4&lt;=TODAY())*ISNUMBER($F$23:$NZ$23),$F$23:$NZ$23,"",0,-1),IF(ISNUMBER(IH28),MAX(0,IH28+N(II26)-IF(OR(WEEKDAY(II$4,2)&gt;5,COUNTIF(休日一覧!$A:$A,II$4)&gt;0),0,N($E$23))),""))),"")</f>
        <v/>
      </c>
      <c r="IJ28" s="59" t="str" cm="1">
        <f t="array" aca="1" ref="IJ28" ca="1">IF(ISNUMBER(IJ$4),IF(IJ$4&lt;TODAY(),IJ23,IF(IJ$4=TODAY(),_xlfn.XLOOKUP(1,($F$4:$NZ$4&lt;=TODAY())*ISNUMBER($F$23:$NZ$23),$F$23:$NZ$23,"",0,-1),IF(ISNUMBER(II28),MAX(0,II28+N(IJ26)-IF(OR(WEEKDAY(IJ$4,2)&gt;5,COUNTIF(休日一覧!$A:$A,IJ$4)&gt;0),0,N($E$23))),""))),"")</f>
        <v/>
      </c>
      <c r="IK28" s="59" t="str" cm="1">
        <f t="array" aca="1" ref="IK28" ca="1">IF(ISNUMBER(IK$4),IF(IK$4&lt;TODAY(),IK23,IF(IK$4=TODAY(),_xlfn.XLOOKUP(1,($F$4:$NZ$4&lt;=TODAY())*ISNUMBER($F$23:$NZ$23),$F$23:$NZ$23,"",0,-1),IF(ISNUMBER(IJ28),MAX(0,IJ28+N(IK26)-IF(OR(WEEKDAY(IK$4,2)&gt;5,COUNTIF(休日一覧!$A:$A,IK$4)&gt;0),0,N($E$23))),""))),"")</f>
        <v/>
      </c>
      <c r="IL28" s="59" t="str" cm="1">
        <f t="array" aca="1" ref="IL28" ca="1">IF(ISNUMBER(IL$4),IF(IL$4&lt;TODAY(),IL23,IF(IL$4=TODAY(),_xlfn.XLOOKUP(1,($F$4:$NZ$4&lt;=TODAY())*ISNUMBER($F$23:$NZ$23),$F$23:$NZ$23,"",0,-1),IF(ISNUMBER(IK28),MAX(0,IK28+N(IL26)-IF(OR(WEEKDAY(IL$4,2)&gt;5,COUNTIF(休日一覧!$A:$A,IL$4)&gt;0),0,N($E$23))),""))),"")</f>
        <v/>
      </c>
      <c r="IM28" s="59" t="str" cm="1">
        <f t="array" aca="1" ref="IM28" ca="1">IF(ISNUMBER(IM$4),IF(IM$4&lt;TODAY(),IM23,IF(IM$4=TODAY(),_xlfn.XLOOKUP(1,($F$4:$NZ$4&lt;=TODAY())*ISNUMBER($F$23:$NZ$23),$F$23:$NZ$23,"",0,-1),IF(ISNUMBER(IL28),MAX(0,IL28+N(IM26)-IF(OR(WEEKDAY(IM$4,2)&gt;5,COUNTIF(休日一覧!$A:$A,IM$4)&gt;0),0,N($E$23))),""))),"")</f>
        <v/>
      </c>
      <c r="IN28" s="59" t="str" cm="1">
        <f t="array" aca="1" ref="IN28" ca="1">IF(ISNUMBER(IN$4),IF(IN$4&lt;TODAY(),IN23,IF(IN$4=TODAY(),_xlfn.XLOOKUP(1,($F$4:$NZ$4&lt;=TODAY())*ISNUMBER($F$23:$NZ$23),$F$23:$NZ$23,"",0,-1),IF(ISNUMBER(IM28),MAX(0,IM28+N(IN26)-IF(OR(WEEKDAY(IN$4,2)&gt;5,COUNTIF(休日一覧!$A:$A,IN$4)&gt;0),0,N($E$23))),""))),"")</f>
        <v/>
      </c>
      <c r="IO28" s="59" t="str" cm="1">
        <f t="array" aca="1" ref="IO28" ca="1">IF(ISNUMBER(IO$4),IF(IO$4&lt;TODAY(),IO23,IF(IO$4=TODAY(),_xlfn.XLOOKUP(1,($F$4:$NZ$4&lt;=TODAY())*ISNUMBER($F$23:$NZ$23),$F$23:$NZ$23,"",0,-1),IF(ISNUMBER(IN28),MAX(0,IN28+N(IO26)-IF(OR(WEEKDAY(IO$4,2)&gt;5,COUNTIF(休日一覧!$A:$A,IO$4)&gt;0),0,N($E$23))),""))),"")</f>
        <v/>
      </c>
      <c r="IP28" s="59" t="str" cm="1">
        <f t="array" aca="1" ref="IP28" ca="1">IF(ISNUMBER(IP$4),IF(IP$4&lt;TODAY(),IP23,IF(IP$4=TODAY(),_xlfn.XLOOKUP(1,($F$4:$NZ$4&lt;=TODAY())*ISNUMBER($F$23:$NZ$23),$F$23:$NZ$23,"",0,-1),IF(ISNUMBER(IO28),MAX(0,IO28+N(IP26)-IF(OR(WEEKDAY(IP$4,2)&gt;5,COUNTIF(休日一覧!$A:$A,IP$4)&gt;0),0,N($E$23))),""))),"")</f>
        <v/>
      </c>
      <c r="IQ28" s="59" t="str" cm="1">
        <f t="array" aca="1" ref="IQ28" ca="1">IF(ISNUMBER(IQ$4),IF(IQ$4&lt;TODAY(),IQ23,IF(IQ$4=TODAY(),_xlfn.XLOOKUP(1,($F$4:$NZ$4&lt;=TODAY())*ISNUMBER($F$23:$NZ$23),$F$23:$NZ$23,"",0,-1),IF(ISNUMBER(IP28),MAX(0,IP28+N(IQ26)-IF(OR(WEEKDAY(IQ$4,2)&gt;5,COUNTIF(休日一覧!$A:$A,IQ$4)&gt;0),0,N($E$23))),""))),"")</f>
        <v/>
      </c>
      <c r="IR28" s="59" t="str" cm="1">
        <f t="array" aca="1" ref="IR28" ca="1">IF(ISNUMBER(IR$4),IF(IR$4&lt;TODAY(),IR23,IF(IR$4=TODAY(),_xlfn.XLOOKUP(1,($F$4:$NZ$4&lt;=TODAY())*ISNUMBER($F$23:$NZ$23),$F$23:$NZ$23,"",0,-1),IF(ISNUMBER(IQ28),MAX(0,IQ28+N(IR26)-IF(OR(WEEKDAY(IR$4,2)&gt;5,COUNTIF(休日一覧!$A:$A,IR$4)&gt;0),0,N($E$23))),""))),"")</f>
        <v/>
      </c>
      <c r="IS28" s="59" t="str" cm="1">
        <f t="array" aca="1" ref="IS28" ca="1">IF(ISNUMBER(IS$4),IF(IS$4&lt;TODAY(),IS23,IF(IS$4=TODAY(),_xlfn.XLOOKUP(1,($F$4:$NZ$4&lt;=TODAY())*ISNUMBER($F$23:$NZ$23),$F$23:$NZ$23,"",0,-1),IF(ISNUMBER(IR28),MAX(0,IR28+N(IS26)-IF(OR(WEEKDAY(IS$4,2)&gt;5,COUNTIF(休日一覧!$A:$A,IS$4)&gt;0),0,N($E$23))),""))),"")</f>
        <v/>
      </c>
      <c r="IT28" s="59" t="str" cm="1">
        <f t="array" aca="1" ref="IT28" ca="1">IF(ISNUMBER(IT$4),IF(IT$4&lt;TODAY(),IT23,IF(IT$4=TODAY(),_xlfn.XLOOKUP(1,($F$4:$NZ$4&lt;=TODAY())*ISNUMBER($F$23:$NZ$23),$F$23:$NZ$23,"",0,-1),IF(ISNUMBER(IS28),MAX(0,IS28+N(IT26)-IF(OR(WEEKDAY(IT$4,2)&gt;5,COUNTIF(休日一覧!$A:$A,IT$4)&gt;0),0,N($E$23))),""))),"")</f>
        <v/>
      </c>
      <c r="IU28" s="59" t="str" cm="1">
        <f t="array" aca="1" ref="IU28" ca="1">IF(ISNUMBER(IU$4),IF(IU$4&lt;TODAY(),IU23,IF(IU$4=TODAY(),_xlfn.XLOOKUP(1,($F$4:$NZ$4&lt;=TODAY())*ISNUMBER($F$23:$NZ$23),$F$23:$NZ$23,"",0,-1),IF(ISNUMBER(IT28),MAX(0,IT28+N(IU26)-IF(OR(WEEKDAY(IU$4,2)&gt;5,COUNTIF(休日一覧!$A:$A,IU$4)&gt;0),0,N($E$23))),""))),"")</f>
        <v/>
      </c>
      <c r="IV28" s="59" t="str" cm="1">
        <f t="array" aca="1" ref="IV28" ca="1">IF(ISNUMBER(IV$4),IF(IV$4&lt;TODAY(),IV23,IF(IV$4=TODAY(),_xlfn.XLOOKUP(1,($F$4:$NZ$4&lt;=TODAY())*ISNUMBER($F$23:$NZ$23),$F$23:$NZ$23,"",0,-1),IF(ISNUMBER(IU28),MAX(0,IU28+N(IV26)-IF(OR(WEEKDAY(IV$4,2)&gt;5,COUNTIF(休日一覧!$A:$A,IV$4)&gt;0),0,N($E$23))),""))),"")</f>
        <v/>
      </c>
      <c r="IW28" s="59" t="str" cm="1">
        <f t="array" aca="1" ref="IW28" ca="1">IF(ISNUMBER(IW$4),IF(IW$4&lt;TODAY(),IW23,IF(IW$4=TODAY(),_xlfn.XLOOKUP(1,($F$4:$NZ$4&lt;=TODAY())*ISNUMBER($F$23:$NZ$23),$F$23:$NZ$23,"",0,-1),IF(ISNUMBER(IV28),MAX(0,IV28+N(IW26)-IF(OR(WEEKDAY(IW$4,2)&gt;5,COUNTIF(休日一覧!$A:$A,IW$4)&gt;0),0,N($E$23))),""))),"")</f>
        <v/>
      </c>
      <c r="IX28" s="59" t="str" cm="1">
        <f t="array" aca="1" ref="IX28" ca="1">IF(ISNUMBER(IX$4),IF(IX$4&lt;TODAY(),IX23,IF(IX$4=TODAY(),_xlfn.XLOOKUP(1,($F$4:$NZ$4&lt;=TODAY())*ISNUMBER($F$23:$NZ$23),$F$23:$NZ$23,"",0,-1),IF(ISNUMBER(IW28),MAX(0,IW28+N(IX26)-IF(OR(WEEKDAY(IX$4,2)&gt;5,COUNTIF(休日一覧!$A:$A,IX$4)&gt;0),0,N($E$23))),""))),"")</f>
        <v/>
      </c>
      <c r="IY28" s="59" t="str" cm="1">
        <f t="array" aca="1" ref="IY28" ca="1">IF(ISNUMBER(IY$4),IF(IY$4&lt;TODAY(),IY23,IF(IY$4=TODAY(),_xlfn.XLOOKUP(1,($F$4:$NZ$4&lt;=TODAY())*ISNUMBER($F$23:$NZ$23),$F$23:$NZ$23,"",0,-1),IF(ISNUMBER(IX28),MAX(0,IX28+N(IY26)-IF(OR(WEEKDAY(IY$4,2)&gt;5,COUNTIF(休日一覧!$A:$A,IY$4)&gt;0),0,N($E$23))),""))),"")</f>
        <v/>
      </c>
      <c r="IZ28" s="59" t="str" cm="1">
        <f t="array" aca="1" ref="IZ28" ca="1">IF(ISNUMBER(IZ$4),IF(IZ$4&lt;TODAY(),IZ23,IF(IZ$4=TODAY(),_xlfn.XLOOKUP(1,($F$4:$NZ$4&lt;=TODAY())*ISNUMBER($F$23:$NZ$23),$F$23:$NZ$23,"",0,-1),IF(ISNUMBER(IY28),MAX(0,IY28+N(IZ26)-IF(OR(WEEKDAY(IZ$4,2)&gt;5,COUNTIF(休日一覧!$A:$A,IZ$4)&gt;0),0,N($E$23))),""))),"")</f>
        <v/>
      </c>
      <c r="JA28" s="59" t="str" cm="1">
        <f t="array" aca="1" ref="JA28" ca="1">IF(ISNUMBER(JA$4),IF(JA$4&lt;TODAY(),JA23,IF(JA$4=TODAY(),_xlfn.XLOOKUP(1,($F$4:$NZ$4&lt;=TODAY())*ISNUMBER($F$23:$NZ$23),$F$23:$NZ$23,"",0,-1),IF(ISNUMBER(IZ28),MAX(0,IZ28+N(JA26)-IF(OR(WEEKDAY(JA$4,2)&gt;5,COUNTIF(休日一覧!$A:$A,JA$4)&gt;0),0,N($E$23))),""))),"")</f>
        <v/>
      </c>
      <c r="JB28" s="59" t="str" cm="1">
        <f t="array" aca="1" ref="JB28" ca="1">IF(ISNUMBER(JB$4),IF(JB$4&lt;TODAY(),JB23,IF(JB$4=TODAY(),_xlfn.XLOOKUP(1,($F$4:$NZ$4&lt;=TODAY())*ISNUMBER($F$23:$NZ$23),$F$23:$NZ$23,"",0,-1),IF(ISNUMBER(JA28),MAX(0,JA28+N(JB26)-IF(OR(WEEKDAY(JB$4,2)&gt;5,COUNTIF(休日一覧!$A:$A,JB$4)&gt;0),0,N($E$23))),""))),"")</f>
        <v/>
      </c>
      <c r="JC28" s="59" t="str" cm="1">
        <f t="array" aca="1" ref="JC28" ca="1">IF(ISNUMBER(JC$4),IF(JC$4&lt;TODAY(),JC23,IF(JC$4=TODAY(),_xlfn.XLOOKUP(1,($F$4:$NZ$4&lt;=TODAY())*ISNUMBER($F$23:$NZ$23),$F$23:$NZ$23,"",0,-1),IF(ISNUMBER(JB28),MAX(0,JB28+N(JC26)-IF(OR(WEEKDAY(JC$4,2)&gt;5,COUNTIF(休日一覧!$A:$A,JC$4)&gt;0),0,N($E$23))),""))),"")</f>
        <v/>
      </c>
      <c r="JD28" s="59" t="str" cm="1">
        <f t="array" aca="1" ref="JD28" ca="1">IF(ISNUMBER(JD$4),IF(JD$4&lt;TODAY(),JD23,IF(JD$4=TODAY(),_xlfn.XLOOKUP(1,($F$4:$NZ$4&lt;=TODAY())*ISNUMBER($F$23:$NZ$23),$F$23:$NZ$23,"",0,-1),IF(ISNUMBER(JC28),MAX(0,JC28+N(JD26)-IF(OR(WEEKDAY(JD$4,2)&gt;5,COUNTIF(休日一覧!$A:$A,JD$4)&gt;0),0,N($E$23))),""))),"")</f>
        <v/>
      </c>
      <c r="JE28" s="59" t="str" cm="1">
        <f t="array" aca="1" ref="JE28" ca="1">IF(ISNUMBER(JE$4),IF(JE$4&lt;TODAY(),JE23,IF(JE$4=TODAY(),_xlfn.XLOOKUP(1,($F$4:$NZ$4&lt;=TODAY())*ISNUMBER($F$23:$NZ$23),$F$23:$NZ$23,"",0,-1),IF(ISNUMBER(JD28),MAX(0,JD28+N(JE26)-IF(OR(WEEKDAY(JE$4,2)&gt;5,COUNTIF(休日一覧!$A:$A,JE$4)&gt;0),0,N($E$23))),""))),"")</f>
        <v/>
      </c>
      <c r="JF28" s="59" t="str" cm="1">
        <f t="array" aca="1" ref="JF28" ca="1">IF(ISNUMBER(JF$4),IF(JF$4&lt;TODAY(),JF23,IF(JF$4=TODAY(),_xlfn.XLOOKUP(1,($F$4:$NZ$4&lt;=TODAY())*ISNUMBER($F$23:$NZ$23),$F$23:$NZ$23,"",0,-1),IF(ISNUMBER(JE28),MAX(0,JE28+N(JF26)-IF(OR(WEEKDAY(JF$4,2)&gt;5,COUNTIF(休日一覧!$A:$A,JF$4)&gt;0),0,N($E$23))),""))),"")</f>
        <v/>
      </c>
      <c r="JG28" s="59" t="str" cm="1">
        <f t="array" aca="1" ref="JG28" ca="1">IF(ISNUMBER(JG$4),IF(JG$4&lt;TODAY(),JG23,IF(JG$4=TODAY(),_xlfn.XLOOKUP(1,($F$4:$NZ$4&lt;=TODAY())*ISNUMBER($F$23:$NZ$23),$F$23:$NZ$23,"",0,-1),IF(ISNUMBER(JF28),MAX(0,JF28+N(JG26)-IF(OR(WEEKDAY(JG$4,2)&gt;5,COUNTIF(休日一覧!$A:$A,JG$4)&gt;0),0,N($E$23))),""))),"")</f>
        <v/>
      </c>
      <c r="JH28" s="59" t="str" cm="1">
        <f t="array" aca="1" ref="JH28" ca="1">IF(ISNUMBER(JH$4),IF(JH$4&lt;TODAY(),JH23,IF(JH$4=TODAY(),_xlfn.XLOOKUP(1,($F$4:$NZ$4&lt;=TODAY())*ISNUMBER($F$23:$NZ$23),$F$23:$NZ$23,"",0,-1),IF(ISNUMBER(JG28),MAX(0,JG28+N(JH26)-IF(OR(WEEKDAY(JH$4,2)&gt;5,COUNTIF(休日一覧!$A:$A,JH$4)&gt;0),0,N($E$23))),""))),"")</f>
        <v/>
      </c>
      <c r="JI28" s="59" t="str" cm="1">
        <f t="array" aca="1" ref="JI28" ca="1">IF(ISNUMBER(JI$4),IF(JI$4&lt;TODAY(),JI23,IF(JI$4=TODAY(),_xlfn.XLOOKUP(1,($F$4:$NZ$4&lt;=TODAY())*ISNUMBER($F$23:$NZ$23),$F$23:$NZ$23,"",0,-1),IF(ISNUMBER(JH28),MAX(0,JH28+N(JI26)-IF(OR(WEEKDAY(JI$4,2)&gt;5,COUNTIF(休日一覧!$A:$A,JI$4)&gt;0),0,N($E$23))),""))),"")</f>
        <v/>
      </c>
      <c r="JJ28" s="59" t="str" cm="1">
        <f t="array" aca="1" ref="JJ28" ca="1">IF(ISNUMBER(JJ$4),IF(JJ$4&lt;TODAY(),JJ23,IF(JJ$4=TODAY(),_xlfn.XLOOKUP(1,($F$4:$NZ$4&lt;=TODAY())*ISNUMBER($F$23:$NZ$23),$F$23:$NZ$23,"",0,-1),IF(ISNUMBER(JI28),MAX(0,JI28+N(JJ26)-IF(OR(WEEKDAY(JJ$4,2)&gt;5,COUNTIF(休日一覧!$A:$A,JJ$4)&gt;0),0,N($E$23))),""))),"")</f>
        <v/>
      </c>
      <c r="JK28" s="59" t="str" cm="1">
        <f t="array" aca="1" ref="JK28" ca="1">IF(ISNUMBER(JK$4),IF(JK$4&lt;TODAY(),JK23,IF(JK$4=TODAY(),_xlfn.XLOOKUP(1,($F$4:$NZ$4&lt;=TODAY())*ISNUMBER($F$23:$NZ$23),$F$23:$NZ$23,"",0,-1),IF(ISNUMBER(JJ28),MAX(0,JJ28+N(JK26)-IF(OR(WEEKDAY(JK$4,2)&gt;5,COUNTIF(休日一覧!$A:$A,JK$4)&gt;0),0,N($E$23))),""))),"")</f>
        <v/>
      </c>
      <c r="JL28" s="59" t="str" cm="1">
        <f t="array" aca="1" ref="JL28" ca="1">IF(ISNUMBER(JL$4),IF(JL$4&lt;TODAY(),JL23,IF(JL$4=TODAY(),_xlfn.XLOOKUP(1,($F$4:$NZ$4&lt;=TODAY())*ISNUMBER($F$23:$NZ$23),$F$23:$NZ$23,"",0,-1),IF(ISNUMBER(JK28),MAX(0,JK28+N(JL26)-IF(OR(WEEKDAY(JL$4,2)&gt;5,COUNTIF(休日一覧!$A:$A,JL$4)&gt;0),0,N($E$23))),""))),"")</f>
        <v/>
      </c>
      <c r="JM28" s="59" t="str" cm="1">
        <f t="array" aca="1" ref="JM28" ca="1">IF(ISNUMBER(JM$4),IF(JM$4&lt;TODAY(),JM23,IF(JM$4=TODAY(),_xlfn.XLOOKUP(1,($F$4:$NZ$4&lt;=TODAY())*ISNUMBER($F$23:$NZ$23),$F$23:$NZ$23,"",0,-1),IF(ISNUMBER(JL28),MAX(0,JL28+N(JM26)-IF(OR(WEEKDAY(JM$4,2)&gt;5,COUNTIF(休日一覧!$A:$A,JM$4)&gt;0),0,N($E$23))),""))),"")</f>
        <v/>
      </c>
      <c r="JN28" s="59" t="str" cm="1">
        <f t="array" aca="1" ref="JN28" ca="1">IF(ISNUMBER(JN$4),IF(JN$4&lt;TODAY(),JN23,IF(JN$4=TODAY(),_xlfn.XLOOKUP(1,($F$4:$NZ$4&lt;=TODAY())*ISNUMBER($F$23:$NZ$23),$F$23:$NZ$23,"",0,-1),IF(ISNUMBER(JM28),MAX(0,JM28+N(JN26)-IF(OR(WEEKDAY(JN$4,2)&gt;5,COUNTIF(休日一覧!$A:$A,JN$4)&gt;0),0,N($E$23))),""))),"")</f>
        <v/>
      </c>
      <c r="JO28" s="59" t="str" cm="1">
        <f t="array" aca="1" ref="JO28" ca="1">IF(ISNUMBER(JO$4),IF(JO$4&lt;TODAY(),JO23,IF(JO$4=TODAY(),_xlfn.XLOOKUP(1,($F$4:$NZ$4&lt;=TODAY())*ISNUMBER($F$23:$NZ$23),$F$23:$NZ$23,"",0,-1),IF(ISNUMBER(JN28),MAX(0,JN28+N(JO26)-IF(OR(WEEKDAY(JO$4,2)&gt;5,COUNTIF(休日一覧!$A:$A,JO$4)&gt;0),0,N($E$23))),""))),"")</f>
        <v/>
      </c>
      <c r="JP28" s="59" t="str" cm="1">
        <f t="array" aca="1" ref="JP28" ca="1">IF(ISNUMBER(JP$4),IF(JP$4&lt;TODAY(),JP23,IF(JP$4=TODAY(),_xlfn.XLOOKUP(1,($F$4:$NZ$4&lt;=TODAY())*ISNUMBER($F$23:$NZ$23),$F$23:$NZ$23,"",0,-1),IF(ISNUMBER(JO28),MAX(0,JO28+N(JP26)-IF(OR(WEEKDAY(JP$4,2)&gt;5,COUNTIF(休日一覧!$A:$A,JP$4)&gt;0),0,N($E$23))),""))),"")</f>
        <v/>
      </c>
      <c r="JQ28" s="59" t="str" cm="1">
        <f t="array" aca="1" ref="JQ28" ca="1">IF(ISNUMBER(JQ$4),IF(JQ$4&lt;TODAY(),JQ23,IF(JQ$4=TODAY(),_xlfn.XLOOKUP(1,($F$4:$NZ$4&lt;=TODAY())*ISNUMBER($F$23:$NZ$23),$F$23:$NZ$23,"",0,-1),IF(ISNUMBER(JP28),MAX(0,JP28+N(JQ26)-IF(OR(WEEKDAY(JQ$4,2)&gt;5,COUNTIF(休日一覧!$A:$A,JQ$4)&gt;0),0,N($E$23))),""))),"")</f>
        <v/>
      </c>
      <c r="JR28" s="59" t="str" cm="1">
        <f t="array" aca="1" ref="JR28" ca="1">IF(ISNUMBER(JR$4),IF(JR$4&lt;TODAY(),JR23,IF(JR$4=TODAY(),_xlfn.XLOOKUP(1,($F$4:$NZ$4&lt;=TODAY())*ISNUMBER($F$23:$NZ$23),$F$23:$NZ$23,"",0,-1),IF(ISNUMBER(JQ28),MAX(0,JQ28+N(JR26)-IF(OR(WEEKDAY(JR$4,2)&gt;5,COUNTIF(休日一覧!$A:$A,JR$4)&gt;0),0,N($E$23))),""))),"")</f>
        <v/>
      </c>
      <c r="JS28" s="59" t="str" cm="1">
        <f t="array" aca="1" ref="JS28" ca="1">IF(ISNUMBER(JS$4),IF(JS$4&lt;TODAY(),JS23,IF(JS$4=TODAY(),_xlfn.XLOOKUP(1,($F$4:$NZ$4&lt;=TODAY())*ISNUMBER($F$23:$NZ$23),$F$23:$NZ$23,"",0,-1),IF(ISNUMBER(JR28),MAX(0,JR28+N(JS26)-IF(OR(WEEKDAY(JS$4,2)&gt;5,COUNTIF(休日一覧!$A:$A,JS$4)&gt;0),0,N($E$23))),""))),"")</f>
        <v/>
      </c>
      <c r="JT28" s="59" t="str" cm="1">
        <f t="array" aca="1" ref="JT28" ca="1">IF(ISNUMBER(JT$4),IF(JT$4&lt;TODAY(),JT23,IF(JT$4=TODAY(),_xlfn.XLOOKUP(1,($F$4:$NZ$4&lt;=TODAY())*ISNUMBER($F$23:$NZ$23),$F$23:$NZ$23,"",0,-1),IF(ISNUMBER(JS28),MAX(0,JS28+N(JT26)-IF(OR(WEEKDAY(JT$4,2)&gt;5,COUNTIF(休日一覧!$A:$A,JT$4)&gt;0),0,N($E$23))),""))),"")</f>
        <v/>
      </c>
      <c r="JU28" s="59" t="str" cm="1">
        <f t="array" aca="1" ref="JU28" ca="1">IF(ISNUMBER(JU$4),IF(JU$4&lt;TODAY(),JU23,IF(JU$4=TODAY(),_xlfn.XLOOKUP(1,($F$4:$NZ$4&lt;=TODAY())*ISNUMBER($F$23:$NZ$23),$F$23:$NZ$23,"",0,-1),IF(ISNUMBER(JT28),MAX(0,JT28+N(JU26)-IF(OR(WEEKDAY(JU$4,2)&gt;5,COUNTIF(休日一覧!$A:$A,JU$4)&gt;0),0,N($E$23))),""))),"")</f>
        <v/>
      </c>
      <c r="JV28" s="59" t="str" cm="1">
        <f t="array" aca="1" ref="JV28" ca="1">IF(ISNUMBER(JV$4),IF(JV$4&lt;TODAY(),JV23,IF(JV$4=TODAY(),_xlfn.XLOOKUP(1,($F$4:$NZ$4&lt;=TODAY())*ISNUMBER($F$23:$NZ$23),$F$23:$NZ$23,"",0,-1),IF(ISNUMBER(JU28),MAX(0,JU28+N(JV26)-IF(OR(WEEKDAY(JV$4,2)&gt;5,COUNTIF(休日一覧!$A:$A,JV$4)&gt;0),0,N($E$23))),""))),"")</f>
        <v/>
      </c>
      <c r="JW28" s="59" t="str" cm="1">
        <f t="array" aca="1" ref="JW28" ca="1">IF(ISNUMBER(JW$4),IF(JW$4&lt;TODAY(),JW23,IF(JW$4=TODAY(),_xlfn.XLOOKUP(1,($F$4:$NZ$4&lt;=TODAY())*ISNUMBER($F$23:$NZ$23),$F$23:$NZ$23,"",0,-1),IF(ISNUMBER(JV28),MAX(0,JV28+N(JW26)-IF(OR(WEEKDAY(JW$4,2)&gt;5,COUNTIF(休日一覧!$A:$A,JW$4)&gt;0),0,N($E$23))),""))),"")</f>
        <v/>
      </c>
      <c r="JX28" s="59" t="str" cm="1">
        <f t="array" aca="1" ref="JX28" ca="1">IF(ISNUMBER(JX$4),IF(JX$4&lt;TODAY(),JX23,IF(JX$4=TODAY(),_xlfn.XLOOKUP(1,($F$4:$NZ$4&lt;=TODAY())*ISNUMBER($F$23:$NZ$23),$F$23:$NZ$23,"",0,-1),IF(ISNUMBER(JW28),MAX(0,JW28+N(JX26)-IF(OR(WEEKDAY(JX$4,2)&gt;5,COUNTIF(休日一覧!$A:$A,JX$4)&gt;0),0,N($E$23))),""))),"")</f>
        <v/>
      </c>
      <c r="JY28" s="59" t="str" cm="1">
        <f t="array" aca="1" ref="JY28" ca="1">IF(ISNUMBER(JY$4),IF(JY$4&lt;TODAY(),JY23,IF(JY$4=TODAY(),_xlfn.XLOOKUP(1,($F$4:$NZ$4&lt;=TODAY())*ISNUMBER($F$23:$NZ$23),$F$23:$NZ$23,"",0,-1),IF(ISNUMBER(JX28),MAX(0,JX28+N(JY26)-IF(OR(WEEKDAY(JY$4,2)&gt;5,COUNTIF(休日一覧!$A:$A,JY$4)&gt;0),0,N($E$23))),""))),"")</f>
        <v/>
      </c>
      <c r="JZ28" s="59" t="str" cm="1">
        <f t="array" aca="1" ref="JZ28" ca="1">IF(ISNUMBER(JZ$4),IF(JZ$4&lt;TODAY(),JZ23,IF(JZ$4=TODAY(),_xlfn.XLOOKUP(1,($F$4:$NZ$4&lt;=TODAY())*ISNUMBER($F$23:$NZ$23),$F$23:$NZ$23,"",0,-1),IF(ISNUMBER(JY28),MAX(0,JY28+N(JZ26)-IF(OR(WEEKDAY(JZ$4,2)&gt;5,COUNTIF(休日一覧!$A:$A,JZ$4)&gt;0),0,N($E$23))),""))),"")</f>
        <v/>
      </c>
      <c r="KA28" s="59" t="str" cm="1">
        <f t="array" aca="1" ref="KA28" ca="1">IF(ISNUMBER(KA$4),IF(KA$4&lt;TODAY(),KA23,IF(KA$4=TODAY(),_xlfn.XLOOKUP(1,($F$4:$NZ$4&lt;=TODAY())*ISNUMBER($F$23:$NZ$23),$F$23:$NZ$23,"",0,-1),IF(ISNUMBER(JZ28),MAX(0,JZ28+N(KA26)-IF(OR(WEEKDAY(KA$4,2)&gt;5,COUNTIF(休日一覧!$A:$A,KA$4)&gt;0),0,N($E$23))),""))),"")</f>
        <v/>
      </c>
      <c r="KB28" s="59" t="str" cm="1">
        <f t="array" aca="1" ref="KB28" ca="1">IF(ISNUMBER(KB$4),IF(KB$4&lt;TODAY(),KB23,IF(KB$4=TODAY(),_xlfn.XLOOKUP(1,($F$4:$NZ$4&lt;=TODAY())*ISNUMBER($F$23:$NZ$23),$F$23:$NZ$23,"",0,-1),IF(ISNUMBER(KA28),MAX(0,KA28+N(KB26)-IF(OR(WEEKDAY(KB$4,2)&gt;5,COUNTIF(休日一覧!$A:$A,KB$4)&gt;0),0,N($E$23))),""))),"")</f>
        <v/>
      </c>
      <c r="KC28" s="59" t="str" cm="1">
        <f t="array" aca="1" ref="KC28" ca="1">IF(ISNUMBER(KC$4),IF(KC$4&lt;TODAY(),KC23,IF(KC$4=TODAY(),_xlfn.XLOOKUP(1,($F$4:$NZ$4&lt;=TODAY())*ISNUMBER($F$23:$NZ$23),$F$23:$NZ$23,"",0,-1),IF(ISNUMBER(KB28),MAX(0,KB28+N(KC26)-IF(OR(WEEKDAY(KC$4,2)&gt;5,COUNTIF(休日一覧!$A:$A,KC$4)&gt;0),0,N($E$23))),""))),"")</f>
        <v/>
      </c>
      <c r="KD28" s="59" t="str" cm="1">
        <f t="array" aca="1" ref="KD28" ca="1">IF(ISNUMBER(KD$4),IF(KD$4&lt;TODAY(),KD23,IF(KD$4=TODAY(),_xlfn.XLOOKUP(1,($F$4:$NZ$4&lt;=TODAY())*ISNUMBER($F$23:$NZ$23),$F$23:$NZ$23,"",0,-1),IF(ISNUMBER(KC28),MAX(0,KC28+N(KD26)-IF(OR(WEEKDAY(KD$4,2)&gt;5,COUNTIF(休日一覧!$A:$A,KD$4)&gt;0),0,N($E$23))),""))),"")</f>
        <v/>
      </c>
      <c r="KE28" s="59" t="str" cm="1">
        <f t="array" aca="1" ref="KE28" ca="1">IF(ISNUMBER(KE$4),IF(KE$4&lt;TODAY(),KE23,IF(KE$4=TODAY(),_xlfn.XLOOKUP(1,($F$4:$NZ$4&lt;=TODAY())*ISNUMBER($F$23:$NZ$23),$F$23:$NZ$23,"",0,-1),IF(ISNUMBER(KD28),MAX(0,KD28+N(KE26)-IF(OR(WEEKDAY(KE$4,2)&gt;5,COUNTIF(休日一覧!$A:$A,KE$4)&gt;0),0,N($E$23))),""))),"")</f>
        <v/>
      </c>
      <c r="KF28" s="59" t="str" cm="1">
        <f t="array" aca="1" ref="KF28" ca="1">IF(ISNUMBER(KF$4),IF(KF$4&lt;TODAY(),KF23,IF(KF$4=TODAY(),_xlfn.XLOOKUP(1,($F$4:$NZ$4&lt;=TODAY())*ISNUMBER($F$23:$NZ$23),$F$23:$NZ$23,"",0,-1),IF(ISNUMBER(KE28),MAX(0,KE28+N(KF26)-IF(OR(WEEKDAY(KF$4,2)&gt;5,COUNTIF(休日一覧!$A:$A,KF$4)&gt;0),0,N($E$23))),""))),"")</f>
        <v/>
      </c>
      <c r="KG28" s="59" t="str" cm="1">
        <f t="array" aca="1" ref="KG28" ca="1">IF(ISNUMBER(KG$4),IF(KG$4&lt;TODAY(),KG23,IF(KG$4=TODAY(),_xlfn.XLOOKUP(1,($F$4:$NZ$4&lt;=TODAY())*ISNUMBER($F$23:$NZ$23),$F$23:$NZ$23,"",0,-1),IF(ISNUMBER(KF28),MAX(0,KF28+N(KG26)-IF(OR(WEEKDAY(KG$4,2)&gt;5,COUNTIF(休日一覧!$A:$A,KG$4)&gt;0),0,N($E$23))),""))),"")</f>
        <v/>
      </c>
      <c r="KH28" s="59" t="str" cm="1">
        <f t="array" aca="1" ref="KH28" ca="1">IF(ISNUMBER(KH$4),IF(KH$4&lt;TODAY(),KH23,IF(KH$4=TODAY(),_xlfn.XLOOKUP(1,($F$4:$NZ$4&lt;=TODAY())*ISNUMBER($F$23:$NZ$23),$F$23:$NZ$23,"",0,-1),IF(ISNUMBER(KG28),MAX(0,KG28+N(KH26)-IF(OR(WEEKDAY(KH$4,2)&gt;5,COUNTIF(休日一覧!$A:$A,KH$4)&gt;0),0,N($E$23))),""))),"")</f>
        <v/>
      </c>
      <c r="KI28" s="59" t="str" cm="1">
        <f t="array" aca="1" ref="KI28" ca="1">IF(ISNUMBER(KI$4),IF(KI$4&lt;TODAY(),KI23,IF(KI$4=TODAY(),_xlfn.XLOOKUP(1,($F$4:$NZ$4&lt;=TODAY())*ISNUMBER($F$23:$NZ$23),$F$23:$NZ$23,"",0,-1),IF(ISNUMBER(KH28),MAX(0,KH28+N(KI26)-IF(OR(WEEKDAY(KI$4,2)&gt;5,COUNTIF(休日一覧!$A:$A,KI$4)&gt;0),0,N($E$23))),""))),"")</f>
        <v/>
      </c>
      <c r="KJ28" s="59" t="str" cm="1">
        <f t="array" aca="1" ref="KJ28" ca="1">IF(ISNUMBER(KJ$4),IF(KJ$4&lt;TODAY(),KJ23,IF(KJ$4=TODAY(),_xlfn.XLOOKUP(1,($F$4:$NZ$4&lt;=TODAY())*ISNUMBER($F$23:$NZ$23),$F$23:$NZ$23,"",0,-1),IF(ISNUMBER(KI28),MAX(0,KI28+N(KJ26)-IF(OR(WEEKDAY(KJ$4,2)&gt;5,COUNTIF(休日一覧!$A:$A,KJ$4)&gt;0),0,N($E$23))),""))),"")</f>
        <v/>
      </c>
      <c r="KK28" s="59" t="str" cm="1">
        <f t="array" aca="1" ref="KK28" ca="1">IF(ISNUMBER(KK$4),IF(KK$4&lt;TODAY(),KK23,IF(KK$4=TODAY(),_xlfn.XLOOKUP(1,($F$4:$NZ$4&lt;=TODAY())*ISNUMBER($F$23:$NZ$23),$F$23:$NZ$23,"",0,-1),IF(ISNUMBER(KJ28),MAX(0,KJ28+N(KK26)-IF(OR(WEEKDAY(KK$4,2)&gt;5,COUNTIF(休日一覧!$A:$A,KK$4)&gt;0),0,N($E$23))),""))),"")</f>
        <v/>
      </c>
      <c r="KL28" s="59" t="str" cm="1">
        <f t="array" aca="1" ref="KL28" ca="1">IF(ISNUMBER(KL$4),IF(KL$4&lt;TODAY(),KL23,IF(KL$4=TODAY(),_xlfn.XLOOKUP(1,($F$4:$NZ$4&lt;=TODAY())*ISNUMBER($F$23:$NZ$23),$F$23:$NZ$23,"",0,-1),IF(ISNUMBER(KK28),MAX(0,KK28+N(KL26)-IF(OR(WEEKDAY(KL$4,2)&gt;5,COUNTIF(休日一覧!$A:$A,KL$4)&gt;0),0,N($E$23))),""))),"")</f>
        <v/>
      </c>
      <c r="KM28" s="59" t="str" cm="1">
        <f t="array" aca="1" ref="KM28" ca="1">IF(ISNUMBER(KM$4),IF(KM$4&lt;TODAY(),KM23,IF(KM$4=TODAY(),_xlfn.XLOOKUP(1,($F$4:$NZ$4&lt;=TODAY())*ISNUMBER($F$23:$NZ$23),$F$23:$NZ$23,"",0,-1),IF(ISNUMBER(KL28),MAX(0,KL28+N(KM26)-IF(OR(WEEKDAY(KM$4,2)&gt;5,COUNTIF(休日一覧!$A:$A,KM$4)&gt;0),0,N($E$23))),""))),"")</f>
        <v/>
      </c>
      <c r="KN28" s="59" t="str" cm="1">
        <f t="array" aca="1" ref="KN28" ca="1">IF(ISNUMBER(KN$4),IF(KN$4&lt;TODAY(),KN23,IF(KN$4=TODAY(),_xlfn.XLOOKUP(1,($F$4:$NZ$4&lt;=TODAY())*ISNUMBER($F$23:$NZ$23),$F$23:$NZ$23,"",0,-1),IF(ISNUMBER(KM28),MAX(0,KM28+N(KN26)-IF(OR(WEEKDAY(KN$4,2)&gt;5,COUNTIF(休日一覧!$A:$A,KN$4)&gt;0),0,N($E$23))),""))),"")</f>
        <v/>
      </c>
      <c r="KO28" s="59" t="str" cm="1">
        <f t="array" aca="1" ref="KO28" ca="1">IF(ISNUMBER(KO$4),IF(KO$4&lt;TODAY(),KO23,IF(KO$4=TODAY(),_xlfn.XLOOKUP(1,($F$4:$NZ$4&lt;=TODAY())*ISNUMBER($F$23:$NZ$23),$F$23:$NZ$23,"",0,-1),IF(ISNUMBER(KN28),MAX(0,KN28+N(KO26)-IF(OR(WEEKDAY(KO$4,2)&gt;5,COUNTIF(休日一覧!$A:$A,KO$4)&gt;0),0,N($E$23))),""))),"")</f>
        <v/>
      </c>
      <c r="KP28" s="59" t="str" cm="1">
        <f t="array" aca="1" ref="KP28" ca="1">IF(ISNUMBER(KP$4),IF(KP$4&lt;TODAY(),KP23,IF(KP$4=TODAY(),_xlfn.XLOOKUP(1,($F$4:$NZ$4&lt;=TODAY())*ISNUMBER($F$23:$NZ$23),$F$23:$NZ$23,"",0,-1),IF(ISNUMBER(KO28),MAX(0,KO28+N(KP26)-IF(OR(WEEKDAY(KP$4,2)&gt;5,COUNTIF(休日一覧!$A:$A,KP$4)&gt;0),0,N($E$23))),""))),"")</f>
        <v/>
      </c>
      <c r="KQ28" s="59" t="str" cm="1">
        <f t="array" aca="1" ref="KQ28" ca="1">IF(ISNUMBER(KQ$4),IF(KQ$4&lt;TODAY(),KQ23,IF(KQ$4=TODAY(),_xlfn.XLOOKUP(1,($F$4:$NZ$4&lt;=TODAY())*ISNUMBER($F$23:$NZ$23),$F$23:$NZ$23,"",0,-1),IF(ISNUMBER(KP28),MAX(0,KP28+N(KQ26)-IF(OR(WEEKDAY(KQ$4,2)&gt;5,COUNTIF(休日一覧!$A:$A,KQ$4)&gt;0),0,N($E$23))),""))),"")</f>
        <v/>
      </c>
      <c r="KR28" s="59" t="str" cm="1">
        <f t="array" aca="1" ref="KR28" ca="1">IF(ISNUMBER(KR$4),IF(KR$4&lt;TODAY(),KR23,IF(KR$4=TODAY(),_xlfn.XLOOKUP(1,($F$4:$NZ$4&lt;=TODAY())*ISNUMBER($F$23:$NZ$23),$F$23:$NZ$23,"",0,-1),IF(ISNUMBER(KQ28),MAX(0,KQ28+N(KR26)-IF(OR(WEEKDAY(KR$4,2)&gt;5,COUNTIF(休日一覧!$A:$A,KR$4)&gt;0),0,N($E$23))),""))),"")</f>
        <v/>
      </c>
      <c r="KS28" s="59" t="str" cm="1">
        <f t="array" aca="1" ref="KS28" ca="1">IF(ISNUMBER(KS$4),IF(KS$4&lt;TODAY(),KS23,IF(KS$4=TODAY(),_xlfn.XLOOKUP(1,($F$4:$NZ$4&lt;=TODAY())*ISNUMBER($F$23:$NZ$23),$F$23:$NZ$23,"",0,-1),IF(ISNUMBER(KR28),MAX(0,KR28+N(KS26)-IF(OR(WEEKDAY(KS$4,2)&gt;5,COUNTIF(休日一覧!$A:$A,KS$4)&gt;0),0,N($E$23))),""))),"")</f>
        <v/>
      </c>
      <c r="KT28" s="59" t="str" cm="1">
        <f t="array" aca="1" ref="KT28" ca="1">IF(ISNUMBER(KT$4),IF(KT$4&lt;TODAY(),KT23,IF(KT$4=TODAY(),_xlfn.XLOOKUP(1,($F$4:$NZ$4&lt;=TODAY())*ISNUMBER($F$23:$NZ$23),$F$23:$NZ$23,"",0,-1),IF(ISNUMBER(KS28),MAX(0,KS28+N(KT26)-IF(OR(WEEKDAY(KT$4,2)&gt;5,COUNTIF(休日一覧!$A:$A,KT$4)&gt;0),0,N($E$23))),""))),"")</f>
        <v/>
      </c>
      <c r="KU28" s="59" t="str" cm="1">
        <f t="array" aca="1" ref="KU28" ca="1">IF(ISNUMBER(KU$4),IF(KU$4&lt;TODAY(),KU23,IF(KU$4=TODAY(),_xlfn.XLOOKUP(1,($F$4:$NZ$4&lt;=TODAY())*ISNUMBER($F$23:$NZ$23),$F$23:$NZ$23,"",0,-1),IF(ISNUMBER(KT28),MAX(0,KT28+N(KU26)-IF(OR(WEEKDAY(KU$4,2)&gt;5,COUNTIF(休日一覧!$A:$A,KU$4)&gt;0),0,N($E$23))),""))),"")</f>
        <v/>
      </c>
      <c r="KV28" s="59" t="str" cm="1">
        <f t="array" aca="1" ref="KV28" ca="1">IF(ISNUMBER(KV$4),IF(KV$4&lt;TODAY(),KV23,IF(KV$4=TODAY(),_xlfn.XLOOKUP(1,($F$4:$NZ$4&lt;=TODAY())*ISNUMBER($F$23:$NZ$23),$F$23:$NZ$23,"",0,-1),IF(ISNUMBER(KU28),MAX(0,KU28+N(KV26)-IF(OR(WEEKDAY(KV$4,2)&gt;5,COUNTIF(休日一覧!$A:$A,KV$4)&gt;0),0,N($E$23))),""))),"")</f>
        <v/>
      </c>
      <c r="KW28" s="59" t="str" cm="1">
        <f t="array" aca="1" ref="KW28" ca="1">IF(ISNUMBER(KW$4),IF(KW$4&lt;TODAY(),KW23,IF(KW$4=TODAY(),_xlfn.XLOOKUP(1,($F$4:$NZ$4&lt;=TODAY())*ISNUMBER($F$23:$NZ$23),$F$23:$NZ$23,"",0,-1),IF(ISNUMBER(KV28),MAX(0,KV28+N(KW26)-IF(OR(WEEKDAY(KW$4,2)&gt;5,COUNTIF(休日一覧!$A:$A,KW$4)&gt;0),0,N($E$23))),""))),"")</f>
        <v/>
      </c>
      <c r="KX28" s="59" t="str" cm="1">
        <f t="array" aca="1" ref="KX28" ca="1">IF(ISNUMBER(KX$4),IF(KX$4&lt;TODAY(),KX23,IF(KX$4=TODAY(),_xlfn.XLOOKUP(1,($F$4:$NZ$4&lt;=TODAY())*ISNUMBER($F$23:$NZ$23),$F$23:$NZ$23,"",0,-1),IF(ISNUMBER(KW28),MAX(0,KW28+N(KX26)-IF(OR(WEEKDAY(KX$4,2)&gt;5,COUNTIF(休日一覧!$A:$A,KX$4)&gt;0),0,N($E$23))),""))),"")</f>
        <v/>
      </c>
      <c r="KY28" s="59" t="str" cm="1">
        <f t="array" aca="1" ref="KY28" ca="1">IF(ISNUMBER(KY$4),IF(KY$4&lt;TODAY(),KY23,IF(KY$4=TODAY(),_xlfn.XLOOKUP(1,($F$4:$NZ$4&lt;=TODAY())*ISNUMBER($F$23:$NZ$23),$F$23:$NZ$23,"",0,-1),IF(ISNUMBER(KX28),MAX(0,KX28+N(KY26)-IF(OR(WEEKDAY(KY$4,2)&gt;5,COUNTIF(休日一覧!$A:$A,KY$4)&gt;0),0,N($E$23))),""))),"")</f>
        <v/>
      </c>
      <c r="KZ28" s="59" t="str" cm="1">
        <f t="array" aca="1" ref="KZ28" ca="1">IF(ISNUMBER(KZ$4),IF(KZ$4&lt;TODAY(),KZ23,IF(KZ$4=TODAY(),_xlfn.XLOOKUP(1,($F$4:$NZ$4&lt;=TODAY())*ISNUMBER($F$23:$NZ$23),$F$23:$NZ$23,"",0,-1),IF(ISNUMBER(KY28),MAX(0,KY28+N(KZ26)-IF(OR(WEEKDAY(KZ$4,2)&gt;5,COUNTIF(休日一覧!$A:$A,KZ$4)&gt;0),0,N($E$23))),""))),"")</f>
        <v/>
      </c>
      <c r="LA28" s="59" t="str" cm="1">
        <f t="array" aca="1" ref="LA28" ca="1">IF(ISNUMBER(LA$4),IF(LA$4&lt;TODAY(),LA23,IF(LA$4=TODAY(),_xlfn.XLOOKUP(1,($F$4:$NZ$4&lt;=TODAY())*ISNUMBER($F$23:$NZ$23),$F$23:$NZ$23,"",0,-1),IF(ISNUMBER(KZ28),MAX(0,KZ28+N(LA26)-IF(OR(WEEKDAY(LA$4,2)&gt;5,COUNTIF(休日一覧!$A:$A,LA$4)&gt;0),0,N($E$23))),""))),"")</f>
        <v/>
      </c>
      <c r="LB28" s="59" t="str" cm="1">
        <f t="array" aca="1" ref="LB28" ca="1">IF(ISNUMBER(LB$4),IF(LB$4&lt;TODAY(),LB23,IF(LB$4=TODAY(),_xlfn.XLOOKUP(1,($F$4:$NZ$4&lt;=TODAY())*ISNUMBER($F$23:$NZ$23),$F$23:$NZ$23,"",0,-1),IF(ISNUMBER(LA28),MAX(0,LA28+N(LB26)-IF(OR(WEEKDAY(LB$4,2)&gt;5,COUNTIF(休日一覧!$A:$A,LB$4)&gt;0),0,N($E$23))),""))),"")</f>
        <v/>
      </c>
      <c r="LC28" s="59" t="str" cm="1">
        <f t="array" aca="1" ref="LC28" ca="1">IF(ISNUMBER(LC$4),IF(LC$4&lt;TODAY(),LC23,IF(LC$4=TODAY(),_xlfn.XLOOKUP(1,($F$4:$NZ$4&lt;=TODAY())*ISNUMBER($F$23:$NZ$23),$F$23:$NZ$23,"",0,-1),IF(ISNUMBER(LB28),MAX(0,LB28+N(LC26)-IF(OR(WEEKDAY(LC$4,2)&gt;5,COUNTIF(休日一覧!$A:$A,LC$4)&gt;0),0,N($E$23))),""))),"")</f>
        <v/>
      </c>
      <c r="LD28" s="59" t="str" cm="1">
        <f t="array" aca="1" ref="LD28" ca="1">IF(ISNUMBER(LD$4),IF(LD$4&lt;TODAY(),LD23,IF(LD$4=TODAY(),_xlfn.XLOOKUP(1,($F$4:$NZ$4&lt;=TODAY())*ISNUMBER($F$23:$NZ$23),$F$23:$NZ$23,"",0,-1),IF(ISNUMBER(LC28),MAX(0,LC28+N(LD26)-IF(OR(WEEKDAY(LD$4,2)&gt;5,COUNTIF(休日一覧!$A:$A,LD$4)&gt;0),0,N($E$23))),""))),"")</f>
        <v/>
      </c>
      <c r="LE28" s="59" t="str" cm="1">
        <f t="array" aca="1" ref="LE28" ca="1">IF(ISNUMBER(LE$4),IF(LE$4&lt;TODAY(),LE23,IF(LE$4=TODAY(),_xlfn.XLOOKUP(1,($F$4:$NZ$4&lt;=TODAY())*ISNUMBER($F$23:$NZ$23),$F$23:$NZ$23,"",0,-1),IF(ISNUMBER(LD28),MAX(0,LD28+N(LE26)-IF(OR(WEEKDAY(LE$4,2)&gt;5,COUNTIF(休日一覧!$A:$A,LE$4)&gt;0),0,N($E$23))),""))),"")</f>
        <v/>
      </c>
      <c r="LF28" s="59" t="str" cm="1">
        <f t="array" aca="1" ref="LF28" ca="1">IF(ISNUMBER(LF$4),IF(LF$4&lt;TODAY(),LF23,IF(LF$4=TODAY(),_xlfn.XLOOKUP(1,($F$4:$NZ$4&lt;=TODAY())*ISNUMBER($F$23:$NZ$23),$F$23:$NZ$23,"",0,-1),IF(ISNUMBER(LE28),MAX(0,LE28+N(LF26)-IF(OR(WEEKDAY(LF$4,2)&gt;5,COUNTIF(休日一覧!$A:$A,LF$4)&gt;0),0,N($E$23))),""))),"")</f>
        <v/>
      </c>
      <c r="LG28" s="59" t="str" cm="1">
        <f t="array" aca="1" ref="LG28" ca="1">IF(ISNUMBER(LG$4),IF(LG$4&lt;TODAY(),LG23,IF(LG$4=TODAY(),_xlfn.XLOOKUP(1,($F$4:$NZ$4&lt;=TODAY())*ISNUMBER($F$23:$NZ$23),$F$23:$NZ$23,"",0,-1),IF(ISNUMBER(LF28),MAX(0,LF28+N(LG26)-IF(OR(WEEKDAY(LG$4,2)&gt;5,COUNTIF(休日一覧!$A:$A,LG$4)&gt;0),0,N($E$23))),""))),"")</f>
        <v/>
      </c>
      <c r="LH28" s="59" t="str" cm="1">
        <f t="array" aca="1" ref="LH28" ca="1">IF(ISNUMBER(LH$4),IF(LH$4&lt;TODAY(),LH23,IF(LH$4=TODAY(),_xlfn.XLOOKUP(1,($F$4:$NZ$4&lt;=TODAY())*ISNUMBER($F$23:$NZ$23),$F$23:$NZ$23,"",0,-1),IF(ISNUMBER(LG28),MAX(0,LG28+N(LH26)-IF(OR(WEEKDAY(LH$4,2)&gt;5,COUNTIF(休日一覧!$A:$A,LH$4)&gt;0),0,N($E$23))),""))),"")</f>
        <v/>
      </c>
      <c r="LI28" s="59" t="str" cm="1">
        <f t="array" aca="1" ref="LI28" ca="1">IF(ISNUMBER(LI$4),IF(LI$4&lt;TODAY(),LI23,IF(LI$4=TODAY(),_xlfn.XLOOKUP(1,($F$4:$NZ$4&lt;=TODAY())*ISNUMBER($F$23:$NZ$23),$F$23:$NZ$23,"",0,-1),IF(ISNUMBER(LH28),MAX(0,LH28+N(LI26)-IF(OR(WEEKDAY(LI$4,2)&gt;5,COUNTIF(休日一覧!$A:$A,LI$4)&gt;0),0,N($E$23))),""))),"")</f>
        <v/>
      </c>
      <c r="LJ28" s="59" t="str" cm="1">
        <f t="array" aca="1" ref="LJ28" ca="1">IF(ISNUMBER(LJ$4),IF(LJ$4&lt;TODAY(),LJ23,IF(LJ$4=TODAY(),_xlfn.XLOOKUP(1,($F$4:$NZ$4&lt;=TODAY())*ISNUMBER($F$23:$NZ$23),$F$23:$NZ$23,"",0,-1),IF(ISNUMBER(LI28),MAX(0,LI28+N(LJ26)-IF(OR(WEEKDAY(LJ$4,2)&gt;5,COUNTIF(休日一覧!$A:$A,LJ$4)&gt;0),0,N($E$23))),""))),"")</f>
        <v/>
      </c>
      <c r="LK28" s="59" t="str" cm="1">
        <f t="array" aca="1" ref="LK28" ca="1">IF(ISNUMBER(LK$4),IF(LK$4&lt;TODAY(),LK23,IF(LK$4=TODAY(),_xlfn.XLOOKUP(1,($F$4:$NZ$4&lt;=TODAY())*ISNUMBER($F$23:$NZ$23),$F$23:$NZ$23,"",0,-1),IF(ISNUMBER(LJ28),MAX(0,LJ28+N(LK26)-IF(OR(WEEKDAY(LK$4,2)&gt;5,COUNTIF(休日一覧!$A:$A,LK$4)&gt;0),0,N($E$23))),""))),"")</f>
        <v/>
      </c>
      <c r="LL28" s="59" t="str" cm="1">
        <f t="array" aca="1" ref="LL28" ca="1">IF(ISNUMBER(LL$4),IF(LL$4&lt;TODAY(),LL23,IF(LL$4=TODAY(),_xlfn.XLOOKUP(1,($F$4:$NZ$4&lt;=TODAY())*ISNUMBER($F$23:$NZ$23),$F$23:$NZ$23,"",0,-1),IF(ISNUMBER(LK28),MAX(0,LK28+N(LL26)-IF(OR(WEEKDAY(LL$4,2)&gt;5,COUNTIF(休日一覧!$A:$A,LL$4)&gt;0),0,N($E$23))),""))),"")</f>
        <v/>
      </c>
      <c r="LM28" s="59" t="str" cm="1">
        <f t="array" aca="1" ref="LM28" ca="1">IF(ISNUMBER(LM$4),IF(LM$4&lt;TODAY(),LM23,IF(LM$4=TODAY(),_xlfn.XLOOKUP(1,($F$4:$NZ$4&lt;=TODAY())*ISNUMBER($F$23:$NZ$23),$F$23:$NZ$23,"",0,-1),IF(ISNUMBER(LL28),MAX(0,LL28+N(LM26)-IF(OR(WEEKDAY(LM$4,2)&gt;5,COUNTIF(休日一覧!$A:$A,LM$4)&gt;0),0,N($E$23))),""))),"")</f>
        <v/>
      </c>
      <c r="LN28" s="59" t="str" cm="1">
        <f t="array" aca="1" ref="LN28" ca="1">IF(ISNUMBER(LN$4),IF(LN$4&lt;TODAY(),LN23,IF(LN$4=TODAY(),_xlfn.XLOOKUP(1,($F$4:$NZ$4&lt;=TODAY())*ISNUMBER($F$23:$NZ$23),$F$23:$NZ$23,"",0,-1),IF(ISNUMBER(LM28),MAX(0,LM28+N(LN26)-IF(OR(WEEKDAY(LN$4,2)&gt;5,COUNTIF(休日一覧!$A:$A,LN$4)&gt;0),0,N($E$23))),""))),"")</f>
        <v/>
      </c>
      <c r="LO28" s="59" t="str" cm="1">
        <f t="array" aca="1" ref="LO28" ca="1">IF(ISNUMBER(LO$4),IF(LO$4&lt;TODAY(),LO23,IF(LO$4=TODAY(),_xlfn.XLOOKUP(1,($F$4:$NZ$4&lt;=TODAY())*ISNUMBER($F$23:$NZ$23),$F$23:$NZ$23,"",0,-1),IF(ISNUMBER(LN28),MAX(0,LN28+N(LO26)-IF(OR(WEEKDAY(LO$4,2)&gt;5,COUNTIF(休日一覧!$A:$A,LO$4)&gt;0),0,N($E$23))),""))),"")</f>
        <v/>
      </c>
      <c r="LP28" s="59" t="str" cm="1">
        <f t="array" aca="1" ref="LP28" ca="1">IF(ISNUMBER(LP$4),IF(LP$4&lt;TODAY(),LP23,IF(LP$4=TODAY(),_xlfn.XLOOKUP(1,($F$4:$NZ$4&lt;=TODAY())*ISNUMBER($F$23:$NZ$23),$F$23:$NZ$23,"",0,-1),IF(ISNUMBER(LO28),MAX(0,LO28+N(LP26)-IF(OR(WEEKDAY(LP$4,2)&gt;5,COUNTIF(休日一覧!$A:$A,LP$4)&gt;0),0,N($E$23))),""))),"")</f>
        <v/>
      </c>
      <c r="LQ28" s="59" t="str" cm="1">
        <f t="array" aca="1" ref="LQ28" ca="1">IF(ISNUMBER(LQ$4),IF(LQ$4&lt;TODAY(),LQ23,IF(LQ$4=TODAY(),_xlfn.XLOOKUP(1,($F$4:$NZ$4&lt;=TODAY())*ISNUMBER($F$23:$NZ$23),$F$23:$NZ$23,"",0,-1),IF(ISNUMBER(LP28),MAX(0,LP28+N(LQ26)-IF(OR(WEEKDAY(LQ$4,2)&gt;5,COUNTIF(休日一覧!$A:$A,LQ$4)&gt;0),0,N($E$23))),""))),"")</f>
        <v/>
      </c>
      <c r="LR28" s="59" t="str" cm="1">
        <f t="array" aca="1" ref="LR28" ca="1">IF(ISNUMBER(LR$4),IF(LR$4&lt;TODAY(),LR23,IF(LR$4=TODAY(),_xlfn.XLOOKUP(1,($F$4:$NZ$4&lt;=TODAY())*ISNUMBER($F$23:$NZ$23),$F$23:$NZ$23,"",0,-1),IF(ISNUMBER(LQ28),MAX(0,LQ28+N(LR26)-IF(OR(WEEKDAY(LR$4,2)&gt;5,COUNTIF(休日一覧!$A:$A,LR$4)&gt;0),0,N($E$23))),""))),"")</f>
        <v/>
      </c>
      <c r="LS28" s="59" t="str" cm="1">
        <f t="array" aca="1" ref="LS28" ca="1">IF(ISNUMBER(LS$4),IF(LS$4&lt;TODAY(),LS23,IF(LS$4=TODAY(),_xlfn.XLOOKUP(1,($F$4:$NZ$4&lt;=TODAY())*ISNUMBER($F$23:$NZ$23),$F$23:$NZ$23,"",0,-1),IF(ISNUMBER(LR28),MAX(0,LR28+N(LS26)-IF(OR(WEEKDAY(LS$4,2)&gt;5,COUNTIF(休日一覧!$A:$A,LS$4)&gt;0),0,N($E$23))),""))),"")</f>
        <v/>
      </c>
      <c r="LT28" s="59" t="str" cm="1">
        <f t="array" aca="1" ref="LT28" ca="1">IF(ISNUMBER(LT$4),IF(LT$4&lt;TODAY(),LT23,IF(LT$4=TODAY(),_xlfn.XLOOKUP(1,($F$4:$NZ$4&lt;=TODAY())*ISNUMBER($F$23:$NZ$23),$F$23:$NZ$23,"",0,-1),IF(ISNUMBER(LS28),MAX(0,LS28+N(LT26)-IF(OR(WEEKDAY(LT$4,2)&gt;5,COUNTIF(休日一覧!$A:$A,LT$4)&gt;0),0,N($E$23))),""))),"")</f>
        <v/>
      </c>
      <c r="LU28" s="59" t="str" cm="1">
        <f t="array" aca="1" ref="LU28" ca="1">IF(ISNUMBER(LU$4),IF(LU$4&lt;TODAY(),LU23,IF(LU$4=TODAY(),_xlfn.XLOOKUP(1,($F$4:$NZ$4&lt;=TODAY())*ISNUMBER($F$23:$NZ$23),$F$23:$NZ$23,"",0,-1),IF(ISNUMBER(LT28),MAX(0,LT28+N(LU26)-IF(OR(WEEKDAY(LU$4,2)&gt;5,COUNTIF(休日一覧!$A:$A,LU$4)&gt;0),0,N($E$23))),""))),"")</f>
        <v/>
      </c>
      <c r="LV28" s="59" t="str" cm="1">
        <f t="array" aca="1" ref="LV28" ca="1">IF(ISNUMBER(LV$4),IF(LV$4&lt;TODAY(),LV23,IF(LV$4=TODAY(),_xlfn.XLOOKUP(1,($F$4:$NZ$4&lt;=TODAY())*ISNUMBER($F$23:$NZ$23),$F$23:$NZ$23,"",0,-1),IF(ISNUMBER(LU28),MAX(0,LU28+N(LV26)-IF(OR(WEEKDAY(LV$4,2)&gt;5,COUNTIF(休日一覧!$A:$A,LV$4)&gt;0),0,N($E$23))),""))),"")</f>
        <v/>
      </c>
      <c r="LW28" s="59" t="str" cm="1">
        <f t="array" aca="1" ref="LW28" ca="1">IF(ISNUMBER(LW$4),IF(LW$4&lt;TODAY(),LW23,IF(LW$4=TODAY(),_xlfn.XLOOKUP(1,($F$4:$NZ$4&lt;=TODAY())*ISNUMBER($F$23:$NZ$23),$F$23:$NZ$23,"",0,-1),IF(ISNUMBER(LV28),MAX(0,LV28+N(LW26)-IF(OR(WEEKDAY(LW$4,2)&gt;5,COUNTIF(休日一覧!$A:$A,LW$4)&gt;0),0,N($E$23))),""))),"")</f>
        <v/>
      </c>
      <c r="LX28" s="59" t="str" cm="1">
        <f t="array" aca="1" ref="LX28" ca="1">IF(ISNUMBER(LX$4),IF(LX$4&lt;TODAY(),LX23,IF(LX$4=TODAY(),_xlfn.XLOOKUP(1,($F$4:$NZ$4&lt;=TODAY())*ISNUMBER($F$23:$NZ$23),$F$23:$NZ$23,"",0,-1),IF(ISNUMBER(LW28),MAX(0,LW28+N(LX26)-IF(OR(WEEKDAY(LX$4,2)&gt;5,COUNTIF(休日一覧!$A:$A,LX$4)&gt;0),0,N($E$23))),""))),"")</f>
        <v/>
      </c>
      <c r="LY28" s="59" t="str" cm="1">
        <f t="array" aca="1" ref="LY28" ca="1">IF(ISNUMBER(LY$4),IF(LY$4&lt;TODAY(),LY23,IF(LY$4=TODAY(),_xlfn.XLOOKUP(1,($F$4:$NZ$4&lt;=TODAY())*ISNUMBER($F$23:$NZ$23),$F$23:$NZ$23,"",0,-1),IF(ISNUMBER(LX28),MAX(0,LX28+N(LY26)-IF(OR(WEEKDAY(LY$4,2)&gt;5,COUNTIF(休日一覧!$A:$A,LY$4)&gt;0),0,N($E$23))),""))),"")</f>
        <v/>
      </c>
      <c r="LZ28" s="59" t="str" cm="1">
        <f t="array" aca="1" ref="LZ28" ca="1">IF(ISNUMBER(LZ$4),IF(LZ$4&lt;TODAY(),LZ23,IF(LZ$4=TODAY(),_xlfn.XLOOKUP(1,($F$4:$NZ$4&lt;=TODAY())*ISNUMBER($F$23:$NZ$23),$F$23:$NZ$23,"",0,-1),IF(ISNUMBER(LY28),MAX(0,LY28+N(LZ26)-IF(OR(WEEKDAY(LZ$4,2)&gt;5,COUNTIF(休日一覧!$A:$A,LZ$4)&gt;0),0,N($E$23))),""))),"")</f>
        <v/>
      </c>
      <c r="MA28" s="59" t="str" cm="1">
        <f t="array" aca="1" ref="MA28" ca="1">IF(ISNUMBER(MA$4),IF(MA$4&lt;TODAY(),MA23,IF(MA$4=TODAY(),_xlfn.XLOOKUP(1,($F$4:$NZ$4&lt;=TODAY())*ISNUMBER($F$23:$NZ$23),$F$23:$NZ$23,"",0,-1),IF(ISNUMBER(LZ28),MAX(0,LZ28+N(MA26)-IF(OR(WEEKDAY(MA$4,2)&gt;5,COUNTIF(休日一覧!$A:$A,MA$4)&gt;0),0,N($E$23))),""))),"")</f>
        <v/>
      </c>
      <c r="MB28" s="59" t="str" cm="1">
        <f t="array" aca="1" ref="MB28" ca="1">IF(ISNUMBER(MB$4),IF(MB$4&lt;TODAY(),MB23,IF(MB$4=TODAY(),_xlfn.XLOOKUP(1,($F$4:$NZ$4&lt;=TODAY())*ISNUMBER($F$23:$NZ$23),$F$23:$NZ$23,"",0,-1),IF(ISNUMBER(MA28),MAX(0,MA28+N(MB26)-IF(OR(WEEKDAY(MB$4,2)&gt;5,COUNTIF(休日一覧!$A:$A,MB$4)&gt;0),0,N($E$23))),""))),"")</f>
        <v/>
      </c>
      <c r="MC28" s="59" t="str" cm="1">
        <f t="array" aca="1" ref="MC28" ca="1">IF(ISNUMBER(MC$4),IF(MC$4&lt;TODAY(),MC23,IF(MC$4=TODAY(),_xlfn.XLOOKUP(1,($F$4:$NZ$4&lt;=TODAY())*ISNUMBER($F$23:$NZ$23),$F$23:$NZ$23,"",0,-1),IF(ISNUMBER(MB28),MAX(0,MB28+N(MC26)-IF(OR(WEEKDAY(MC$4,2)&gt;5,COUNTIF(休日一覧!$A:$A,MC$4)&gt;0),0,N($E$23))),""))),"")</f>
        <v/>
      </c>
      <c r="MD28" s="59" t="str" cm="1">
        <f t="array" aca="1" ref="MD28" ca="1">IF(ISNUMBER(MD$4),IF(MD$4&lt;TODAY(),MD23,IF(MD$4=TODAY(),_xlfn.XLOOKUP(1,($F$4:$NZ$4&lt;=TODAY())*ISNUMBER($F$23:$NZ$23),$F$23:$NZ$23,"",0,-1),IF(ISNUMBER(MC28),MAX(0,MC28+N(MD26)-IF(OR(WEEKDAY(MD$4,2)&gt;5,COUNTIF(休日一覧!$A:$A,MD$4)&gt;0),0,N($E$23))),""))),"")</f>
        <v/>
      </c>
      <c r="ME28" s="59" t="str" cm="1">
        <f t="array" aca="1" ref="ME28" ca="1">IF(ISNUMBER(ME$4),IF(ME$4&lt;TODAY(),ME23,IF(ME$4=TODAY(),_xlfn.XLOOKUP(1,($F$4:$NZ$4&lt;=TODAY())*ISNUMBER($F$23:$NZ$23),$F$23:$NZ$23,"",0,-1),IF(ISNUMBER(MD28),MAX(0,MD28+N(ME26)-IF(OR(WEEKDAY(ME$4,2)&gt;5,COUNTIF(休日一覧!$A:$A,ME$4)&gt;0),0,N($E$23))),""))),"")</f>
        <v/>
      </c>
      <c r="MF28" s="59" t="str" cm="1">
        <f t="array" aca="1" ref="MF28" ca="1">IF(ISNUMBER(MF$4),IF(MF$4&lt;TODAY(),MF23,IF(MF$4=TODAY(),_xlfn.XLOOKUP(1,($F$4:$NZ$4&lt;=TODAY())*ISNUMBER($F$23:$NZ$23),$F$23:$NZ$23,"",0,-1),IF(ISNUMBER(ME28),MAX(0,ME28+N(MF26)-IF(OR(WEEKDAY(MF$4,2)&gt;5,COUNTIF(休日一覧!$A:$A,MF$4)&gt;0),0,N($E$23))),""))),"")</f>
        <v/>
      </c>
      <c r="MG28" s="59" t="str" cm="1">
        <f t="array" aca="1" ref="MG28" ca="1">IF(ISNUMBER(MG$4),IF(MG$4&lt;TODAY(),MG23,IF(MG$4=TODAY(),_xlfn.XLOOKUP(1,($F$4:$NZ$4&lt;=TODAY())*ISNUMBER($F$23:$NZ$23),$F$23:$NZ$23,"",0,-1),IF(ISNUMBER(MF28),MAX(0,MF28+N(MG26)-IF(OR(WEEKDAY(MG$4,2)&gt;5,COUNTIF(休日一覧!$A:$A,MG$4)&gt;0),0,N($E$23))),""))),"")</f>
        <v/>
      </c>
      <c r="MH28" s="59" t="str" cm="1">
        <f t="array" aca="1" ref="MH28" ca="1">IF(ISNUMBER(MH$4),IF(MH$4&lt;TODAY(),MH23,IF(MH$4=TODAY(),_xlfn.XLOOKUP(1,($F$4:$NZ$4&lt;=TODAY())*ISNUMBER($F$23:$NZ$23),$F$23:$NZ$23,"",0,-1),IF(ISNUMBER(MG28),MAX(0,MG28+N(MH26)-IF(OR(WEEKDAY(MH$4,2)&gt;5,COUNTIF(休日一覧!$A:$A,MH$4)&gt;0),0,N($E$23))),""))),"")</f>
        <v/>
      </c>
      <c r="MI28" s="59" t="str" cm="1">
        <f t="array" aca="1" ref="MI28" ca="1">IF(ISNUMBER(MI$4),IF(MI$4&lt;TODAY(),MI23,IF(MI$4=TODAY(),_xlfn.XLOOKUP(1,($F$4:$NZ$4&lt;=TODAY())*ISNUMBER($F$23:$NZ$23),$F$23:$NZ$23,"",0,-1),IF(ISNUMBER(MH28),MAX(0,MH28+N(MI26)-IF(OR(WEEKDAY(MI$4,2)&gt;5,COUNTIF(休日一覧!$A:$A,MI$4)&gt;0),0,N($E$23))),""))),"")</f>
        <v/>
      </c>
      <c r="MJ28" s="59" t="str" cm="1">
        <f t="array" aca="1" ref="MJ28" ca="1">IF(ISNUMBER(MJ$4),IF(MJ$4&lt;TODAY(),MJ23,IF(MJ$4=TODAY(),_xlfn.XLOOKUP(1,($F$4:$NZ$4&lt;=TODAY())*ISNUMBER($F$23:$NZ$23),$F$23:$NZ$23,"",0,-1),IF(ISNUMBER(MI28),MAX(0,MI28+N(MJ26)-IF(OR(WEEKDAY(MJ$4,2)&gt;5,COUNTIF(休日一覧!$A:$A,MJ$4)&gt;0),0,N($E$23))),""))),"")</f>
        <v/>
      </c>
      <c r="MK28" s="59" t="str" cm="1">
        <f t="array" aca="1" ref="MK28" ca="1">IF(ISNUMBER(MK$4),IF(MK$4&lt;TODAY(),MK23,IF(MK$4=TODAY(),_xlfn.XLOOKUP(1,($F$4:$NZ$4&lt;=TODAY())*ISNUMBER($F$23:$NZ$23),$F$23:$NZ$23,"",0,-1),IF(ISNUMBER(MJ28),MAX(0,MJ28+N(MK26)-IF(OR(WEEKDAY(MK$4,2)&gt;5,COUNTIF(休日一覧!$A:$A,MK$4)&gt;0),0,N($E$23))),""))),"")</f>
        <v/>
      </c>
      <c r="ML28" s="59" t="str" cm="1">
        <f t="array" aca="1" ref="ML28" ca="1">IF(ISNUMBER(ML$4),IF(ML$4&lt;TODAY(),ML23,IF(ML$4=TODAY(),_xlfn.XLOOKUP(1,($F$4:$NZ$4&lt;=TODAY())*ISNUMBER($F$23:$NZ$23),$F$23:$NZ$23,"",0,-1),IF(ISNUMBER(MK28),MAX(0,MK28+N(ML26)-IF(OR(WEEKDAY(ML$4,2)&gt;5,COUNTIF(休日一覧!$A:$A,ML$4)&gt;0),0,N($E$23))),""))),"")</f>
        <v/>
      </c>
      <c r="MM28" s="59" t="str" cm="1">
        <f t="array" aca="1" ref="MM28" ca="1">IF(ISNUMBER(MM$4),IF(MM$4&lt;TODAY(),MM23,IF(MM$4=TODAY(),_xlfn.XLOOKUP(1,($F$4:$NZ$4&lt;=TODAY())*ISNUMBER($F$23:$NZ$23),$F$23:$NZ$23,"",0,-1),IF(ISNUMBER(ML28),MAX(0,ML28+N(MM26)-IF(OR(WEEKDAY(MM$4,2)&gt;5,COUNTIF(休日一覧!$A:$A,MM$4)&gt;0),0,N($E$23))),""))),"")</f>
        <v/>
      </c>
      <c r="MN28" s="59" t="str" cm="1">
        <f t="array" aca="1" ref="MN28" ca="1">IF(ISNUMBER(MN$4),IF(MN$4&lt;TODAY(),MN23,IF(MN$4=TODAY(),_xlfn.XLOOKUP(1,($F$4:$NZ$4&lt;=TODAY())*ISNUMBER($F$23:$NZ$23),$F$23:$NZ$23,"",0,-1),IF(ISNUMBER(MM28),MAX(0,MM28+N(MN26)-IF(OR(WEEKDAY(MN$4,2)&gt;5,COUNTIF(休日一覧!$A:$A,MN$4)&gt;0),0,N($E$23))),""))),"")</f>
        <v/>
      </c>
      <c r="MO28" s="59" t="str" cm="1">
        <f t="array" aca="1" ref="MO28" ca="1">IF(ISNUMBER(MO$4),IF(MO$4&lt;TODAY(),MO23,IF(MO$4=TODAY(),_xlfn.XLOOKUP(1,($F$4:$NZ$4&lt;=TODAY())*ISNUMBER($F$23:$NZ$23),$F$23:$NZ$23,"",0,-1),IF(ISNUMBER(MN28),MAX(0,MN28+N(MO26)-IF(OR(WEEKDAY(MO$4,2)&gt;5,COUNTIF(休日一覧!$A:$A,MO$4)&gt;0),0,N($E$23))),""))),"")</f>
        <v/>
      </c>
      <c r="MP28" s="59" t="str" cm="1">
        <f t="array" aca="1" ref="MP28" ca="1">IF(ISNUMBER(MP$4),IF(MP$4&lt;TODAY(),MP23,IF(MP$4=TODAY(),_xlfn.XLOOKUP(1,($F$4:$NZ$4&lt;=TODAY())*ISNUMBER($F$23:$NZ$23),$F$23:$NZ$23,"",0,-1),IF(ISNUMBER(MO28),MAX(0,MO28+N(MP26)-IF(OR(WEEKDAY(MP$4,2)&gt;5,COUNTIF(休日一覧!$A:$A,MP$4)&gt;0),0,N($E$23))),""))),"")</f>
        <v/>
      </c>
      <c r="MQ28" s="59" t="str" cm="1">
        <f t="array" aca="1" ref="MQ28" ca="1">IF(ISNUMBER(MQ$4),IF(MQ$4&lt;TODAY(),MQ23,IF(MQ$4=TODAY(),_xlfn.XLOOKUP(1,($F$4:$NZ$4&lt;=TODAY())*ISNUMBER($F$23:$NZ$23),$F$23:$NZ$23,"",0,-1),IF(ISNUMBER(MP28),MAX(0,MP28+N(MQ26)-IF(OR(WEEKDAY(MQ$4,2)&gt;5,COUNTIF(休日一覧!$A:$A,MQ$4)&gt;0),0,N($E$23))),""))),"")</f>
        <v/>
      </c>
      <c r="MR28" s="59" t="str" cm="1">
        <f t="array" aca="1" ref="MR28" ca="1">IF(ISNUMBER(MR$4),IF(MR$4&lt;TODAY(),MR23,IF(MR$4=TODAY(),_xlfn.XLOOKUP(1,($F$4:$NZ$4&lt;=TODAY())*ISNUMBER($F$23:$NZ$23),$F$23:$NZ$23,"",0,-1),IF(ISNUMBER(MQ28),MAX(0,MQ28+N(MR26)-IF(OR(WEEKDAY(MR$4,2)&gt;5,COUNTIF(休日一覧!$A:$A,MR$4)&gt;0),0,N($E$23))),""))),"")</f>
        <v/>
      </c>
      <c r="MS28" s="59" t="str" cm="1">
        <f t="array" aca="1" ref="MS28" ca="1">IF(ISNUMBER(MS$4),IF(MS$4&lt;TODAY(),MS23,IF(MS$4=TODAY(),_xlfn.XLOOKUP(1,($F$4:$NZ$4&lt;=TODAY())*ISNUMBER($F$23:$NZ$23),$F$23:$NZ$23,"",0,-1),IF(ISNUMBER(MR28),MAX(0,MR28+N(MS26)-IF(OR(WEEKDAY(MS$4,2)&gt;5,COUNTIF(休日一覧!$A:$A,MS$4)&gt;0),0,N($E$23))),""))),"")</f>
        <v/>
      </c>
      <c r="MT28" s="59" t="str" cm="1">
        <f t="array" aca="1" ref="MT28" ca="1">IF(ISNUMBER(MT$4),IF(MT$4&lt;TODAY(),MT23,IF(MT$4=TODAY(),_xlfn.XLOOKUP(1,($F$4:$NZ$4&lt;=TODAY())*ISNUMBER($F$23:$NZ$23),$F$23:$NZ$23,"",0,-1),IF(ISNUMBER(MS28),MAX(0,MS28+N(MT26)-IF(OR(WEEKDAY(MT$4,2)&gt;5,COUNTIF(休日一覧!$A:$A,MT$4)&gt;0),0,N($E$23))),""))),"")</f>
        <v/>
      </c>
      <c r="MU28" s="59" t="str" cm="1">
        <f t="array" aca="1" ref="MU28" ca="1">IF(ISNUMBER(MU$4),IF(MU$4&lt;TODAY(),MU23,IF(MU$4=TODAY(),_xlfn.XLOOKUP(1,($F$4:$NZ$4&lt;=TODAY())*ISNUMBER($F$23:$NZ$23),$F$23:$NZ$23,"",0,-1),IF(ISNUMBER(MT28),MAX(0,MT28+N(MU26)-IF(OR(WEEKDAY(MU$4,2)&gt;5,COUNTIF(休日一覧!$A:$A,MU$4)&gt;0),0,N($E$23))),""))),"")</f>
        <v/>
      </c>
      <c r="MV28" s="59" t="str" cm="1">
        <f t="array" aca="1" ref="MV28" ca="1">IF(ISNUMBER(MV$4),IF(MV$4&lt;TODAY(),MV23,IF(MV$4=TODAY(),_xlfn.XLOOKUP(1,($F$4:$NZ$4&lt;=TODAY())*ISNUMBER($F$23:$NZ$23),$F$23:$NZ$23,"",0,-1),IF(ISNUMBER(MU28),MAX(0,MU28+N(MV26)-IF(OR(WEEKDAY(MV$4,2)&gt;5,COUNTIF(休日一覧!$A:$A,MV$4)&gt;0),0,N($E$23))),""))),"")</f>
        <v/>
      </c>
      <c r="MW28" s="59" t="str" cm="1">
        <f t="array" aca="1" ref="MW28" ca="1">IF(ISNUMBER(MW$4),IF(MW$4&lt;TODAY(),MW23,IF(MW$4=TODAY(),_xlfn.XLOOKUP(1,($F$4:$NZ$4&lt;=TODAY())*ISNUMBER($F$23:$NZ$23),$F$23:$NZ$23,"",0,-1),IF(ISNUMBER(MV28),MAX(0,MV28+N(MW26)-IF(OR(WEEKDAY(MW$4,2)&gt;5,COUNTIF(休日一覧!$A:$A,MW$4)&gt;0),0,N($E$23))),""))),"")</f>
        <v/>
      </c>
      <c r="MX28" s="59" t="str" cm="1">
        <f t="array" aca="1" ref="MX28" ca="1">IF(ISNUMBER(MX$4),IF(MX$4&lt;TODAY(),MX23,IF(MX$4=TODAY(),_xlfn.XLOOKUP(1,($F$4:$NZ$4&lt;=TODAY())*ISNUMBER($F$23:$NZ$23),$F$23:$NZ$23,"",0,-1),IF(ISNUMBER(MW28),MAX(0,MW28+N(MX26)-IF(OR(WEEKDAY(MX$4,2)&gt;5,COUNTIF(休日一覧!$A:$A,MX$4)&gt;0),0,N($E$23))),""))),"")</f>
        <v/>
      </c>
      <c r="MY28" s="59" t="str" cm="1">
        <f t="array" aca="1" ref="MY28" ca="1">IF(ISNUMBER(MY$4),IF(MY$4&lt;TODAY(),MY23,IF(MY$4=TODAY(),_xlfn.XLOOKUP(1,($F$4:$NZ$4&lt;=TODAY())*ISNUMBER($F$23:$NZ$23),$F$23:$NZ$23,"",0,-1),IF(ISNUMBER(MX28),MAX(0,MX28+N(MY26)-IF(OR(WEEKDAY(MY$4,2)&gt;5,COUNTIF(休日一覧!$A:$A,MY$4)&gt;0),0,N($E$23))),""))),"")</f>
        <v/>
      </c>
      <c r="MZ28" s="59" t="str" cm="1">
        <f t="array" aca="1" ref="MZ28" ca="1">IF(ISNUMBER(MZ$4),IF(MZ$4&lt;TODAY(),MZ23,IF(MZ$4=TODAY(),_xlfn.XLOOKUP(1,($F$4:$NZ$4&lt;=TODAY())*ISNUMBER($F$23:$NZ$23),$F$23:$NZ$23,"",0,-1),IF(ISNUMBER(MY28),MAX(0,MY28+N(MZ26)-IF(OR(WEEKDAY(MZ$4,2)&gt;5,COUNTIF(休日一覧!$A:$A,MZ$4)&gt;0),0,N($E$23))),""))),"")</f>
        <v/>
      </c>
      <c r="NA28" s="59" t="str" cm="1">
        <f t="array" aca="1" ref="NA28" ca="1">IF(ISNUMBER(NA$4),IF(NA$4&lt;TODAY(),NA23,IF(NA$4=TODAY(),_xlfn.XLOOKUP(1,($F$4:$NZ$4&lt;=TODAY())*ISNUMBER($F$23:$NZ$23),$F$23:$NZ$23,"",0,-1),IF(ISNUMBER(MZ28),MAX(0,MZ28+N(NA26)-IF(OR(WEEKDAY(NA$4,2)&gt;5,COUNTIF(休日一覧!$A:$A,NA$4)&gt;0),0,N($E$23))),""))),"")</f>
        <v/>
      </c>
      <c r="NB28" s="59" t="str" cm="1">
        <f t="array" aca="1" ref="NB28" ca="1">IF(ISNUMBER(NB$4),IF(NB$4&lt;TODAY(),NB23,IF(NB$4=TODAY(),_xlfn.XLOOKUP(1,($F$4:$NZ$4&lt;=TODAY())*ISNUMBER($F$23:$NZ$23),$F$23:$NZ$23,"",0,-1),IF(ISNUMBER(NA28),MAX(0,NA28+N(NB26)-IF(OR(WEEKDAY(NB$4,2)&gt;5,COUNTIF(休日一覧!$A:$A,NB$4)&gt;0),0,N($E$23))),""))),"")</f>
        <v/>
      </c>
      <c r="NC28" s="59" t="str" cm="1">
        <f t="array" aca="1" ref="NC28" ca="1">IF(ISNUMBER(NC$4),IF(NC$4&lt;TODAY(),NC23,IF(NC$4=TODAY(),_xlfn.XLOOKUP(1,($F$4:$NZ$4&lt;=TODAY())*ISNUMBER($F$23:$NZ$23),$F$23:$NZ$23,"",0,-1),IF(ISNUMBER(NB28),MAX(0,NB28+N(NC26)-IF(OR(WEEKDAY(NC$4,2)&gt;5,COUNTIF(休日一覧!$A:$A,NC$4)&gt;0),0,N($E$23))),""))),"")</f>
        <v/>
      </c>
      <c r="ND28" s="59" t="str" cm="1">
        <f t="array" aca="1" ref="ND28" ca="1">IF(ISNUMBER(ND$4),IF(ND$4&lt;TODAY(),ND23,IF(ND$4=TODAY(),_xlfn.XLOOKUP(1,($F$4:$NZ$4&lt;=TODAY())*ISNUMBER($F$23:$NZ$23),$F$23:$NZ$23,"",0,-1),IF(ISNUMBER(NC28),MAX(0,NC28+N(ND26)-IF(OR(WEEKDAY(ND$4,2)&gt;5,COUNTIF(休日一覧!$A:$A,ND$4)&gt;0),0,N($E$23))),""))),"")</f>
        <v/>
      </c>
      <c r="NE28" s="59" t="str" cm="1">
        <f t="array" aca="1" ref="NE28" ca="1">IF(ISNUMBER(NE$4),IF(NE$4&lt;TODAY(),NE23,IF(NE$4=TODAY(),_xlfn.XLOOKUP(1,($F$4:$NZ$4&lt;=TODAY())*ISNUMBER($F$23:$NZ$23),$F$23:$NZ$23,"",0,-1),IF(ISNUMBER(ND28),MAX(0,ND28+N(NE26)-IF(OR(WEEKDAY(NE$4,2)&gt;5,COUNTIF(休日一覧!$A:$A,NE$4)&gt;0),0,N($E$23))),""))),"")</f>
        <v/>
      </c>
      <c r="NF28" s="59" t="str" cm="1">
        <f t="array" aca="1" ref="NF28" ca="1">IF(ISNUMBER(NF$4),IF(NF$4&lt;TODAY(),NF23,IF(NF$4=TODAY(),_xlfn.XLOOKUP(1,($F$4:$NZ$4&lt;=TODAY())*ISNUMBER($F$23:$NZ$23),$F$23:$NZ$23,"",0,-1),IF(ISNUMBER(NE28),MAX(0,NE28+N(NF26)-IF(OR(WEEKDAY(NF$4,2)&gt;5,COUNTIF(休日一覧!$A:$A,NF$4)&gt;0),0,N($E$23))),""))),"")</f>
        <v/>
      </c>
      <c r="NG28" s="59" t="str" cm="1">
        <f t="array" aca="1" ref="NG28" ca="1">IF(ISNUMBER(NG$4),IF(NG$4&lt;TODAY(),NG23,IF(NG$4=TODAY(),_xlfn.XLOOKUP(1,($F$4:$NZ$4&lt;=TODAY())*ISNUMBER($F$23:$NZ$23),$F$23:$NZ$23,"",0,-1),IF(ISNUMBER(NF28),MAX(0,NF28+N(NG26)-IF(OR(WEEKDAY(NG$4,2)&gt;5,COUNTIF(休日一覧!$A:$A,NG$4)&gt;0),0,N($E$23))),""))),"")</f>
        <v/>
      </c>
      <c r="NH28" s="59" t="str" cm="1">
        <f t="array" aca="1" ref="NH28" ca="1">IF(ISNUMBER(NH$4),IF(NH$4&lt;TODAY(),NH23,IF(NH$4=TODAY(),_xlfn.XLOOKUP(1,($F$4:$NZ$4&lt;=TODAY())*ISNUMBER($F$23:$NZ$23),$F$23:$NZ$23,"",0,-1),IF(ISNUMBER(NG28),MAX(0,NG28+N(NH26)-IF(OR(WEEKDAY(NH$4,2)&gt;5,COUNTIF(休日一覧!$A:$A,NH$4)&gt;0),0,N($E$23))),""))),"")</f>
        <v/>
      </c>
      <c r="NI28" s="59" t="str" cm="1">
        <f t="array" aca="1" ref="NI28" ca="1">IF(ISNUMBER(NI$4),IF(NI$4&lt;TODAY(),NI23,IF(NI$4=TODAY(),_xlfn.XLOOKUP(1,($F$4:$NZ$4&lt;=TODAY())*ISNUMBER($F$23:$NZ$23),$F$23:$NZ$23,"",0,-1),IF(ISNUMBER(NH28),MAX(0,NH28+N(NI26)-IF(OR(WEEKDAY(NI$4,2)&gt;5,COUNTIF(休日一覧!$A:$A,NI$4)&gt;0),0,N($E$23))),""))),"")</f>
        <v/>
      </c>
      <c r="NJ28" s="59" t="str" cm="1">
        <f t="array" aca="1" ref="NJ28" ca="1">IF(ISNUMBER(NJ$4),IF(NJ$4&lt;TODAY(),NJ23,IF(NJ$4=TODAY(),_xlfn.XLOOKUP(1,($F$4:$NZ$4&lt;=TODAY())*ISNUMBER($F$23:$NZ$23),$F$23:$NZ$23,"",0,-1),IF(ISNUMBER(NI28),MAX(0,NI28+N(NJ26)-IF(OR(WEEKDAY(NJ$4,2)&gt;5,COUNTIF(休日一覧!$A:$A,NJ$4)&gt;0),0,N($E$23))),""))),"")</f>
        <v/>
      </c>
      <c r="NK28" s="59" t="str" cm="1">
        <f t="array" aca="1" ref="NK28" ca="1">IF(ISNUMBER(NK$4),IF(NK$4&lt;TODAY(),NK23,IF(NK$4=TODAY(),_xlfn.XLOOKUP(1,($F$4:$NZ$4&lt;=TODAY())*ISNUMBER($F$23:$NZ$23),$F$23:$NZ$23,"",0,-1),IF(ISNUMBER(NJ28),MAX(0,NJ28+N(NK26)-IF(OR(WEEKDAY(NK$4,2)&gt;5,COUNTIF(休日一覧!$A:$A,NK$4)&gt;0),0,N($E$23))),""))),"")</f>
        <v/>
      </c>
      <c r="NL28" s="59" t="str" cm="1">
        <f t="array" aca="1" ref="NL28" ca="1">IF(ISNUMBER(NL$4),IF(NL$4&lt;TODAY(),NL23,IF(NL$4=TODAY(),_xlfn.XLOOKUP(1,($F$4:$NZ$4&lt;=TODAY())*ISNUMBER($F$23:$NZ$23),$F$23:$NZ$23,"",0,-1),IF(ISNUMBER(NK28),MAX(0,NK28+N(NL26)-IF(OR(WEEKDAY(NL$4,2)&gt;5,COUNTIF(休日一覧!$A:$A,NL$4)&gt;0),0,N($E$23))),""))),"")</f>
        <v/>
      </c>
      <c r="NM28" s="59" t="str" cm="1">
        <f t="array" aca="1" ref="NM28" ca="1">IF(ISNUMBER(NM$4),IF(NM$4&lt;TODAY(),NM23,IF(NM$4=TODAY(),_xlfn.XLOOKUP(1,($F$4:$NZ$4&lt;=TODAY())*ISNUMBER($F$23:$NZ$23),$F$23:$NZ$23,"",0,-1),IF(ISNUMBER(NL28),MAX(0,NL28+N(NM26)-IF(OR(WEEKDAY(NM$4,2)&gt;5,COUNTIF(休日一覧!$A:$A,NM$4)&gt;0),0,N($E$23))),""))),"")</f>
        <v/>
      </c>
      <c r="NN28" s="59" t="str" cm="1">
        <f t="array" aca="1" ref="NN28" ca="1">IF(ISNUMBER(NN$4),IF(NN$4&lt;TODAY(),NN23,IF(NN$4=TODAY(),_xlfn.XLOOKUP(1,($F$4:$NZ$4&lt;=TODAY())*ISNUMBER($F$23:$NZ$23),$F$23:$NZ$23,"",0,-1),IF(ISNUMBER(NM28),MAX(0,NM28+N(NN26)-IF(OR(WEEKDAY(NN$4,2)&gt;5,COUNTIF(休日一覧!$A:$A,NN$4)&gt;0),0,N($E$23))),""))),"")</f>
        <v/>
      </c>
      <c r="NO28" s="59" t="str" cm="1">
        <f t="array" aca="1" ref="NO28" ca="1">IF(ISNUMBER(NO$4),IF(NO$4&lt;TODAY(),NO23,IF(NO$4=TODAY(),_xlfn.XLOOKUP(1,($F$4:$NZ$4&lt;=TODAY())*ISNUMBER($F$23:$NZ$23),$F$23:$NZ$23,"",0,-1),IF(ISNUMBER(NN28),MAX(0,NN28+N(NO26)-IF(OR(WEEKDAY(NO$4,2)&gt;5,COUNTIF(休日一覧!$A:$A,NO$4)&gt;0),0,N($E$23))),""))),"")</f>
        <v/>
      </c>
      <c r="NP28" s="59" t="str" cm="1">
        <f t="array" aca="1" ref="NP28" ca="1">IF(ISNUMBER(NP$4),IF(NP$4&lt;TODAY(),NP23,IF(NP$4=TODAY(),_xlfn.XLOOKUP(1,($F$4:$NZ$4&lt;=TODAY())*ISNUMBER($F$23:$NZ$23),$F$23:$NZ$23,"",0,-1),IF(ISNUMBER(NO28),MAX(0,NO28+N(NP26)-IF(OR(WEEKDAY(NP$4,2)&gt;5,COUNTIF(休日一覧!$A:$A,NP$4)&gt;0),0,N($E$23))),""))),"")</f>
        <v/>
      </c>
      <c r="NQ28" s="59" t="str" cm="1">
        <f t="array" aca="1" ref="NQ28" ca="1">IF(ISNUMBER(NQ$4),IF(NQ$4&lt;TODAY(),NQ23,IF(NQ$4=TODAY(),_xlfn.XLOOKUP(1,($F$4:$NZ$4&lt;=TODAY())*ISNUMBER($F$23:$NZ$23),$F$23:$NZ$23,"",0,-1),IF(ISNUMBER(NP28),MAX(0,NP28+N(NQ26)-IF(OR(WEEKDAY(NQ$4,2)&gt;5,COUNTIF(休日一覧!$A:$A,NQ$4)&gt;0),0,N($E$23))),""))),"")</f>
        <v/>
      </c>
      <c r="NR28" s="59" t="str" cm="1">
        <f t="array" aca="1" ref="NR28" ca="1">IF(ISNUMBER(NR$4),IF(NR$4&lt;TODAY(),NR23,IF(NR$4=TODAY(),_xlfn.XLOOKUP(1,($F$4:$NZ$4&lt;=TODAY())*ISNUMBER($F$23:$NZ$23),$F$23:$NZ$23,"",0,-1),IF(ISNUMBER(NQ28),MAX(0,NQ28+N(NR26)-IF(OR(WEEKDAY(NR$4,2)&gt;5,COUNTIF(休日一覧!$A:$A,NR$4)&gt;0),0,N($E$23))),""))),"")</f>
        <v/>
      </c>
      <c r="NS28" s="59" t="str" cm="1">
        <f t="array" aca="1" ref="NS28" ca="1">IF(ISNUMBER(NS$4),IF(NS$4&lt;TODAY(),NS23,IF(NS$4=TODAY(),_xlfn.XLOOKUP(1,($F$4:$NZ$4&lt;=TODAY())*ISNUMBER($F$23:$NZ$23),$F$23:$NZ$23,"",0,-1),IF(ISNUMBER(NR28),MAX(0,NR28+N(NS26)-IF(OR(WEEKDAY(NS$4,2)&gt;5,COUNTIF(休日一覧!$A:$A,NS$4)&gt;0),0,N($E$23))),""))),"")</f>
        <v/>
      </c>
      <c r="NT28" s="59" t="str" cm="1">
        <f t="array" aca="1" ref="NT28" ca="1">IF(ISNUMBER(NT$4),IF(NT$4&lt;TODAY(),NT23,IF(NT$4=TODAY(),_xlfn.XLOOKUP(1,($F$4:$NZ$4&lt;=TODAY())*ISNUMBER($F$23:$NZ$23),$F$23:$NZ$23,"",0,-1),IF(ISNUMBER(NS28),MAX(0,NS28+N(NT26)-IF(OR(WEEKDAY(NT$4,2)&gt;5,COUNTIF(休日一覧!$A:$A,NT$4)&gt;0),0,N($E$23))),""))),"")</f>
        <v/>
      </c>
      <c r="NU28" s="59" t="str" cm="1">
        <f t="array" aca="1" ref="NU28" ca="1">IF(ISNUMBER(NU$4),IF(NU$4&lt;TODAY(),NU23,IF(NU$4=TODAY(),_xlfn.XLOOKUP(1,($F$4:$NZ$4&lt;=TODAY())*ISNUMBER($F$23:$NZ$23),$F$23:$NZ$23,"",0,-1),IF(ISNUMBER(NT28),MAX(0,NT28+N(NU26)-IF(OR(WEEKDAY(NU$4,2)&gt;5,COUNTIF(休日一覧!$A:$A,NU$4)&gt;0),0,N($E$23))),""))),"")</f>
        <v/>
      </c>
      <c r="NV28" s="59" t="str" cm="1">
        <f t="array" aca="1" ref="NV28" ca="1">IF(ISNUMBER(NV$4),IF(NV$4&lt;TODAY(),NV23,IF(NV$4=TODAY(),_xlfn.XLOOKUP(1,($F$4:$NZ$4&lt;=TODAY())*ISNUMBER($F$23:$NZ$23),$F$23:$NZ$23,"",0,-1),IF(ISNUMBER(NU28),MAX(0,NU28+N(NV26)-IF(OR(WEEKDAY(NV$4,2)&gt;5,COUNTIF(休日一覧!$A:$A,NV$4)&gt;0),0,N($E$23))),""))),"")</f>
        <v/>
      </c>
      <c r="NW28" s="59" t="str" cm="1">
        <f t="array" aca="1" ref="NW28" ca="1">IF(ISNUMBER(NW$4),IF(NW$4&lt;TODAY(),NW23,IF(NW$4=TODAY(),_xlfn.XLOOKUP(1,($F$4:$NZ$4&lt;=TODAY())*ISNUMBER($F$23:$NZ$23),$F$23:$NZ$23,"",0,-1),IF(ISNUMBER(NV28),MAX(0,NV28+N(NW26)-IF(OR(WEEKDAY(NW$4,2)&gt;5,COUNTIF(休日一覧!$A:$A,NW$4)&gt;0),0,N($E$23))),""))),"")</f>
        <v/>
      </c>
      <c r="NX28" s="59" t="str" cm="1">
        <f t="array" aca="1" ref="NX28" ca="1">IF(ISNUMBER(NX$4),IF(NX$4&lt;TODAY(),NX23,IF(NX$4=TODAY(),_xlfn.XLOOKUP(1,($F$4:$NZ$4&lt;=TODAY())*ISNUMBER($F$23:$NZ$23),$F$23:$NZ$23,"",0,-1),IF(ISNUMBER(NW28),MAX(0,NW28+N(NX26)-IF(OR(WEEKDAY(NX$4,2)&gt;5,COUNTIF(休日一覧!$A:$A,NX$4)&gt;0),0,N($E$23))),""))),"")</f>
        <v/>
      </c>
      <c r="NY28" s="59" t="str" cm="1">
        <f t="array" aca="1" ref="NY28" ca="1">IF(ISNUMBER(NY$4),IF(NY$4&lt;TODAY(),NY23,IF(NY$4=TODAY(),_xlfn.XLOOKUP(1,($F$4:$NZ$4&lt;=TODAY())*ISNUMBER($F$23:$NZ$23),$F$23:$NZ$23,"",0,-1),IF(ISNUMBER(NX28),MAX(0,NX28+N(NY26)-IF(OR(WEEKDAY(NY$4,2)&gt;5,COUNTIF(休日一覧!$A:$A,NY$4)&gt;0),0,N($E$23))),""))),"")</f>
        <v/>
      </c>
      <c r="NZ28" s="59" t="str" cm="1">
        <f t="array" aca="1" ref="NZ28" ca="1">IF(ISNUMBER(NZ$4),IF(NZ$4&lt;TODAY(),NZ23,IF(NZ$4=TODAY(),_xlfn.XLOOKUP(1,($F$4:$NZ$4&lt;=TODAY())*ISNUMBER($F$23:$NZ$23),$F$23:$NZ$23,"",0,-1),IF(ISNUMBER(NY28),MAX(0,NY28+N(NZ26)-IF(OR(WEEKDAY(NZ$4,2)&gt;5,COUNTIF(休日一覧!$A:$A,NZ$4)&gt;0),0,N($E$23))),""))),"")</f>
        <v/>
      </c>
    </row>
    <row r="29" spans="2:390">
      <c r="B29" s="81" t="s">
        <v>153</v>
      </c>
      <c r="C29" s="135" t="s">
        <v>5181</v>
      </c>
      <c r="D29" s="136" t="s">
        <v>5166</v>
      </c>
      <c r="E29" s="226">
        <v>10</v>
      </c>
      <c r="F29" s="59" t="str" cm="1">
        <f t="array" aca="1" ref="F29:GE29" ca="1">IF(ISNUMBER($F$4),_xlfn.LET(_xlpm.h,'現在の状況（積み上げ）'!$A$4:$ALL$4,_xlpm.v,'現在の状況（積み上げ）'!$A$5:$ALL$400,_xlpm.sel,--(ISNUMBER(MATCH('現在の状況（積み上げ）'!$B$5:$B$400,{"児童（認定）","児童（改定）"},0))*('現在の状況（積み上げ）'!$C$5:$C$400="ステータス")*ISNUMBER(MATCH('現在の状況（積み上げ）'!$D$5:$D$400,{"確認待ち","申請受付","ＯＰ確認中","ＳＶ確認中"},0))),_xlpm.s,MMULT(TRANSPOSE(_xlpm.sel),IF(ISNUMBER(_xlpm.v),_xlpm.v,0)),_xlpm.n,MMULT(TRANSPOSE(_xlpm.sel),--ISNUMBER(_xlpm.v)),_xlfn.XLOOKUP(_xlfn.ANCHORARRAY($F$4),_xlpm.h,IF(_xlpm.n&gt;0,_xlpm.s,""),"")),"")</f>
        <v/>
      </c>
      <c r="G29" s="59" t="str">
        <f ca="1"/>
        <v/>
      </c>
      <c r="H29" s="59" t="str">
        <f ca="1"/>
        <v/>
      </c>
      <c r="I29" s="59" t="str">
        <f ca="1"/>
        <v/>
      </c>
      <c r="J29" s="59" t="str">
        <f ca="1"/>
        <v/>
      </c>
      <c r="K29" s="59" t="str">
        <f ca="1"/>
        <v/>
      </c>
      <c r="L29" s="59" t="str">
        <f ca="1"/>
        <v/>
      </c>
      <c r="M29" s="59" t="str">
        <f ca="1"/>
        <v/>
      </c>
      <c r="N29" s="59" t="str">
        <f ca="1"/>
        <v/>
      </c>
      <c r="O29" s="59" t="str">
        <f ca="1"/>
        <v/>
      </c>
      <c r="P29" s="59" t="str">
        <f ca="1"/>
        <v/>
      </c>
      <c r="Q29" s="59" t="str">
        <f ca="1"/>
        <v/>
      </c>
      <c r="R29" s="59" t="str">
        <f ca="1"/>
        <v/>
      </c>
      <c r="S29" s="59">
        <f ca="1"/>
        <v>146</v>
      </c>
      <c r="T29" s="59" t="str">
        <f ca="1"/>
        <v/>
      </c>
      <c r="U29" s="59" t="str">
        <f ca="1"/>
        <v/>
      </c>
      <c r="V29" s="59" t="str">
        <f ca="1"/>
        <v/>
      </c>
      <c r="W29" s="59" t="str">
        <f ca="1"/>
        <v/>
      </c>
      <c r="X29" s="59" t="str">
        <f ca="1"/>
        <v/>
      </c>
      <c r="Y29" s="59" t="str">
        <f ca="1"/>
        <v/>
      </c>
      <c r="Z29" s="59" t="str">
        <f ca="1"/>
        <v/>
      </c>
      <c r="AA29" s="59" t="str">
        <f ca="1"/>
        <v/>
      </c>
      <c r="AB29" s="59" t="str">
        <f ca="1"/>
        <v/>
      </c>
      <c r="AC29" s="59" t="str">
        <f ca="1"/>
        <v/>
      </c>
      <c r="AD29" s="59" t="str">
        <f ca="1"/>
        <v/>
      </c>
      <c r="AE29" s="59" t="str">
        <f ca="1"/>
        <v/>
      </c>
      <c r="AF29" s="59" t="str">
        <f ca="1"/>
        <v/>
      </c>
      <c r="AG29" s="59" t="str">
        <f ca="1"/>
        <v/>
      </c>
      <c r="AH29" s="59" t="str">
        <f ca="1"/>
        <v/>
      </c>
      <c r="AI29" s="59" t="str">
        <f ca="1"/>
        <v/>
      </c>
      <c r="AJ29" s="59" t="str">
        <f ca="1"/>
        <v/>
      </c>
      <c r="AK29" s="59" t="str">
        <f ca="1"/>
        <v/>
      </c>
      <c r="AL29" s="59" t="str">
        <f ca="1"/>
        <v/>
      </c>
      <c r="AM29" s="59" t="str">
        <f ca="1"/>
        <v/>
      </c>
      <c r="AN29" s="59" t="str">
        <f ca="1"/>
        <v/>
      </c>
      <c r="AO29" s="59" t="str">
        <f ca="1"/>
        <v/>
      </c>
      <c r="AP29" s="59" t="str">
        <f ca="1"/>
        <v/>
      </c>
      <c r="AQ29" s="59" t="str">
        <f ca="1"/>
        <v/>
      </c>
      <c r="AR29" s="59" t="str">
        <f ca="1"/>
        <v/>
      </c>
      <c r="AS29" s="59" t="str">
        <f ca="1"/>
        <v/>
      </c>
      <c r="AT29" s="59" t="str">
        <f ca="1"/>
        <v/>
      </c>
      <c r="AU29" s="59" t="str">
        <f ca="1"/>
        <v/>
      </c>
      <c r="AV29" s="59" t="str">
        <f ca="1"/>
        <v/>
      </c>
      <c r="AW29" s="59" t="str">
        <f ca="1"/>
        <v/>
      </c>
      <c r="AX29" s="59" t="str">
        <f ca="1"/>
        <v/>
      </c>
      <c r="AY29" s="59" t="str">
        <f ca="1"/>
        <v/>
      </c>
      <c r="AZ29" s="59" t="str">
        <f ca="1"/>
        <v/>
      </c>
      <c r="BA29" s="59" t="str">
        <f ca="1"/>
        <v/>
      </c>
      <c r="BB29" s="59" t="str">
        <f ca="1"/>
        <v/>
      </c>
      <c r="BC29" s="59" t="str">
        <f ca="1"/>
        <v/>
      </c>
      <c r="BD29" s="59" t="str">
        <f ca="1"/>
        <v/>
      </c>
      <c r="BE29" s="59" t="str">
        <f ca="1"/>
        <v/>
      </c>
      <c r="BF29" s="59" t="str">
        <f ca="1"/>
        <v/>
      </c>
      <c r="BG29" s="59" t="str">
        <f ca="1"/>
        <v/>
      </c>
      <c r="BH29" s="59" t="str">
        <f ca="1"/>
        <v/>
      </c>
      <c r="BI29" s="59" t="str">
        <f ca="1"/>
        <v/>
      </c>
      <c r="BJ29" s="59" t="str">
        <f ca="1"/>
        <v/>
      </c>
      <c r="BK29" s="59" t="str">
        <f ca="1"/>
        <v/>
      </c>
      <c r="BL29" s="59" t="str">
        <f ca="1"/>
        <v/>
      </c>
      <c r="BM29" s="59" t="str">
        <f ca="1"/>
        <v/>
      </c>
      <c r="BN29" s="59" t="str">
        <f ca="1"/>
        <v/>
      </c>
      <c r="BO29" s="59" t="str">
        <f ca="1"/>
        <v/>
      </c>
      <c r="BP29" s="59" t="str">
        <f ca="1"/>
        <v/>
      </c>
      <c r="BQ29" s="59" t="str">
        <f ca="1"/>
        <v/>
      </c>
      <c r="BR29" s="59" t="str">
        <f ca="1"/>
        <v/>
      </c>
      <c r="BS29" s="59" t="str">
        <f ca="1"/>
        <v/>
      </c>
      <c r="BT29" s="59" t="str">
        <f ca="1"/>
        <v/>
      </c>
      <c r="BU29" s="59" t="str">
        <f ca="1"/>
        <v/>
      </c>
      <c r="BV29" s="59" t="str">
        <f ca="1"/>
        <v/>
      </c>
      <c r="BW29" s="59" t="str">
        <f ca="1"/>
        <v/>
      </c>
      <c r="BX29" s="59" t="str">
        <f ca="1"/>
        <v/>
      </c>
      <c r="BY29" s="59" t="str">
        <f ca="1"/>
        <v/>
      </c>
      <c r="BZ29" s="59" t="str">
        <f ca="1"/>
        <v/>
      </c>
      <c r="CA29" s="59" t="str">
        <f ca="1"/>
        <v/>
      </c>
      <c r="CB29" s="59" t="str">
        <f ca="1"/>
        <v/>
      </c>
      <c r="CC29" s="59" t="str">
        <f ca="1"/>
        <v/>
      </c>
      <c r="CD29" s="59" t="str">
        <f ca="1"/>
        <v/>
      </c>
      <c r="CE29" s="59" t="str">
        <f ca="1"/>
        <v/>
      </c>
      <c r="CF29" s="59" t="str">
        <f ca="1"/>
        <v/>
      </c>
      <c r="CG29" s="59" t="str">
        <f ca="1"/>
        <v/>
      </c>
      <c r="CH29" s="59" t="str">
        <f ca="1"/>
        <v/>
      </c>
      <c r="CI29" s="59" t="str">
        <f ca="1"/>
        <v/>
      </c>
      <c r="CJ29" s="59" t="str">
        <f ca="1"/>
        <v/>
      </c>
      <c r="CK29" s="59" t="str">
        <f ca="1"/>
        <v/>
      </c>
      <c r="CL29" s="59" t="str">
        <f ca="1"/>
        <v/>
      </c>
      <c r="CM29" s="59" t="str">
        <f ca="1"/>
        <v/>
      </c>
      <c r="CN29" s="59" t="str">
        <f ca="1"/>
        <v/>
      </c>
      <c r="CO29" s="59" t="str">
        <f ca="1"/>
        <v/>
      </c>
      <c r="CP29" s="59" t="str">
        <f ca="1"/>
        <v/>
      </c>
      <c r="CQ29" s="59" t="str">
        <f ca="1"/>
        <v/>
      </c>
      <c r="CR29" s="59" t="str">
        <f ca="1"/>
        <v/>
      </c>
      <c r="CS29" s="59" t="str">
        <f ca="1"/>
        <v/>
      </c>
      <c r="CT29" s="59" t="str">
        <f ca="1"/>
        <v/>
      </c>
      <c r="CU29" s="59" t="str">
        <f ca="1"/>
        <v/>
      </c>
      <c r="CV29" s="59" t="str">
        <f ca="1"/>
        <v/>
      </c>
      <c r="CW29" s="59" t="str">
        <f ca="1"/>
        <v/>
      </c>
      <c r="CX29" s="59" t="str">
        <f ca="1"/>
        <v/>
      </c>
      <c r="CY29" s="59" t="str">
        <f ca="1"/>
        <v/>
      </c>
      <c r="CZ29" s="59" t="str">
        <f ca="1"/>
        <v/>
      </c>
      <c r="DA29" s="59" t="str">
        <f ca="1"/>
        <v/>
      </c>
      <c r="DB29" s="59" t="str">
        <f ca="1"/>
        <v/>
      </c>
      <c r="DC29" s="59" t="str">
        <f ca="1"/>
        <v/>
      </c>
      <c r="DD29" s="59" t="str">
        <f ca="1"/>
        <v/>
      </c>
      <c r="DE29" s="59" t="str">
        <f ca="1"/>
        <v/>
      </c>
      <c r="DF29" s="59" t="str">
        <f ca="1"/>
        <v/>
      </c>
      <c r="DG29" s="59" t="str">
        <f ca="1"/>
        <v/>
      </c>
      <c r="DH29" s="59" t="str">
        <f ca="1"/>
        <v/>
      </c>
      <c r="DI29" s="59" t="str">
        <f ca="1"/>
        <v/>
      </c>
      <c r="DJ29" s="59" t="str">
        <f ca="1"/>
        <v/>
      </c>
      <c r="DK29" s="59" t="str">
        <f ca="1"/>
        <v/>
      </c>
      <c r="DL29" s="59" t="str">
        <f ca="1"/>
        <v/>
      </c>
      <c r="DM29" s="59" t="str">
        <f ca="1"/>
        <v/>
      </c>
      <c r="DN29" s="59" t="str">
        <f ca="1"/>
        <v/>
      </c>
      <c r="DO29" s="59" t="str">
        <f ca="1"/>
        <v/>
      </c>
      <c r="DP29" s="59" t="str">
        <f ca="1"/>
        <v/>
      </c>
      <c r="DQ29" s="59" t="str">
        <f ca="1"/>
        <v/>
      </c>
      <c r="DR29" s="59" t="str">
        <f ca="1"/>
        <v/>
      </c>
      <c r="DS29" s="59" t="str">
        <f ca="1"/>
        <v/>
      </c>
      <c r="DT29" s="59" t="str">
        <f ca="1"/>
        <v/>
      </c>
      <c r="DU29" s="59" t="str">
        <f ca="1"/>
        <v/>
      </c>
      <c r="DV29" s="59" t="str">
        <f ca="1"/>
        <v/>
      </c>
      <c r="DW29" s="59" t="str">
        <f ca="1"/>
        <v/>
      </c>
      <c r="DX29" s="59" t="str">
        <f ca="1"/>
        <v/>
      </c>
      <c r="DY29" s="59" t="str">
        <f ca="1"/>
        <v/>
      </c>
      <c r="DZ29" s="59" t="str">
        <f ca="1"/>
        <v/>
      </c>
      <c r="EA29" s="59" t="str">
        <f ca="1"/>
        <v/>
      </c>
      <c r="EB29" s="59" t="str">
        <f ca="1"/>
        <v/>
      </c>
      <c r="EC29" s="59" t="str">
        <f ca="1"/>
        <v/>
      </c>
      <c r="ED29" s="59" t="str">
        <f ca="1"/>
        <v/>
      </c>
      <c r="EE29" s="59" t="str">
        <f ca="1"/>
        <v/>
      </c>
      <c r="EF29" s="59" t="str">
        <f ca="1"/>
        <v/>
      </c>
      <c r="EG29" s="59" t="str">
        <f ca="1"/>
        <v/>
      </c>
      <c r="EH29" s="59" t="str">
        <f ca="1"/>
        <v/>
      </c>
      <c r="EI29" s="59" t="str">
        <f ca="1"/>
        <v/>
      </c>
      <c r="EJ29" s="59" t="str">
        <f ca="1"/>
        <v/>
      </c>
      <c r="EK29" s="59" t="str">
        <f ca="1"/>
        <v/>
      </c>
      <c r="EL29" s="59" t="str">
        <f ca="1"/>
        <v/>
      </c>
      <c r="EM29" s="59" t="str">
        <f ca="1"/>
        <v/>
      </c>
      <c r="EN29" s="59" t="str">
        <f ca="1"/>
        <v/>
      </c>
      <c r="EO29" s="59" t="str">
        <f ca="1"/>
        <v/>
      </c>
      <c r="EP29" s="59" t="str">
        <f ca="1"/>
        <v/>
      </c>
      <c r="EQ29" s="59" t="str">
        <f ca="1"/>
        <v/>
      </c>
      <c r="ER29" s="59" t="str">
        <f ca="1"/>
        <v/>
      </c>
      <c r="ES29" s="59" t="str">
        <f ca="1"/>
        <v/>
      </c>
      <c r="ET29" s="59" t="str">
        <f ca="1"/>
        <v/>
      </c>
      <c r="EU29" s="59" t="str">
        <f ca="1"/>
        <v/>
      </c>
      <c r="EV29" s="59" t="str">
        <f ca="1"/>
        <v/>
      </c>
      <c r="EW29" s="59" t="str">
        <f ca="1"/>
        <v/>
      </c>
      <c r="EX29" s="59" t="str">
        <f ca="1"/>
        <v/>
      </c>
      <c r="EY29" s="59" t="str">
        <f ca="1"/>
        <v/>
      </c>
      <c r="EZ29" s="59" t="str">
        <f ca="1"/>
        <v/>
      </c>
      <c r="FA29" s="59" t="str">
        <f ca="1"/>
        <v/>
      </c>
      <c r="FB29" s="59" t="str">
        <f ca="1"/>
        <v/>
      </c>
      <c r="FC29" s="59" t="str">
        <f ca="1"/>
        <v/>
      </c>
      <c r="FD29" s="59" t="str">
        <f ca="1"/>
        <v/>
      </c>
      <c r="FE29" s="59" t="str">
        <f ca="1"/>
        <v/>
      </c>
      <c r="FF29" s="59" t="str">
        <f ca="1"/>
        <v/>
      </c>
      <c r="FG29" s="59" t="str">
        <f ca="1"/>
        <v/>
      </c>
      <c r="FH29" s="59" t="str">
        <f ca="1"/>
        <v/>
      </c>
      <c r="FI29" s="59" t="str">
        <f ca="1"/>
        <v/>
      </c>
      <c r="FJ29" s="59" t="str">
        <f ca="1"/>
        <v/>
      </c>
      <c r="FK29" s="59" t="str">
        <f ca="1"/>
        <v/>
      </c>
      <c r="FL29" s="59" t="str">
        <f ca="1"/>
        <v/>
      </c>
      <c r="FM29" s="59" t="str">
        <f ca="1"/>
        <v/>
      </c>
      <c r="FN29" s="59" t="str">
        <f ca="1"/>
        <v/>
      </c>
      <c r="FO29" s="59" t="str">
        <f ca="1"/>
        <v/>
      </c>
      <c r="FP29" s="59" t="str">
        <f ca="1"/>
        <v/>
      </c>
      <c r="FQ29" s="59" t="str">
        <f ca="1"/>
        <v/>
      </c>
      <c r="FR29" s="59" t="str">
        <f ca="1"/>
        <v/>
      </c>
      <c r="FS29" s="59" t="str">
        <f ca="1"/>
        <v/>
      </c>
      <c r="FT29" s="59" t="str">
        <f ca="1"/>
        <v/>
      </c>
      <c r="FU29" s="59" t="str">
        <f ca="1"/>
        <v/>
      </c>
      <c r="FV29" s="59" t="str">
        <f ca="1"/>
        <v/>
      </c>
      <c r="FW29" s="59" t="str">
        <f ca="1"/>
        <v/>
      </c>
      <c r="FX29" s="59" t="str">
        <f ca="1"/>
        <v/>
      </c>
      <c r="FY29" s="59" t="str">
        <f ca="1"/>
        <v/>
      </c>
      <c r="FZ29" s="59" t="str">
        <f ca="1"/>
        <v/>
      </c>
      <c r="GA29" s="59" t="str">
        <f ca="1"/>
        <v/>
      </c>
      <c r="GB29" s="59" t="str">
        <f ca="1"/>
        <v/>
      </c>
      <c r="GC29" s="59" t="str">
        <f ca="1"/>
        <v/>
      </c>
      <c r="GD29" s="59" t="str">
        <f ca="1"/>
        <v/>
      </c>
      <c r="GE29" s="59" t="str">
        <f ca="1"/>
        <v/>
      </c>
      <c r="GF29" s="59"/>
      <c r="GG29" s="59"/>
      <c r="GH29" s="59"/>
      <c r="GI29" s="59"/>
      <c r="GJ29" s="59"/>
      <c r="GK29" s="59"/>
      <c r="GL29" s="59"/>
      <c r="GM29" s="59"/>
      <c r="GN29" s="59"/>
      <c r="GO29" s="59"/>
      <c r="GP29" s="59"/>
      <c r="GQ29" s="59"/>
      <c r="GR29" s="59"/>
      <c r="GS29" s="59"/>
      <c r="GT29" s="59"/>
      <c r="GU29" s="59"/>
      <c r="GV29" s="59"/>
      <c r="GW29" s="59"/>
      <c r="GX29" s="59"/>
      <c r="GY29" s="59"/>
      <c r="GZ29" s="59"/>
      <c r="HA29" s="59"/>
      <c r="HB29" s="59"/>
      <c r="HC29" s="59"/>
      <c r="HD29" s="59"/>
      <c r="HE29" s="59"/>
      <c r="HF29" s="59"/>
      <c r="HG29" s="59"/>
      <c r="HH29" s="59"/>
      <c r="HI29" s="59"/>
      <c r="HJ29" s="59"/>
      <c r="HK29" s="59"/>
      <c r="HL29" s="59"/>
      <c r="HM29" s="59"/>
      <c r="HN29" s="59"/>
      <c r="HO29" s="59"/>
      <c r="HP29" s="59"/>
      <c r="HQ29" s="59"/>
      <c r="HR29" s="59"/>
      <c r="HS29" s="59"/>
      <c r="HT29" s="59"/>
      <c r="HU29" s="59"/>
      <c r="HV29" s="59"/>
      <c r="HW29" s="59"/>
      <c r="HX29" s="59"/>
      <c r="HY29" s="59"/>
      <c r="HZ29" s="59"/>
      <c r="IA29" s="59"/>
      <c r="IB29" s="59"/>
      <c r="IC29" s="59"/>
      <c r="ID29" s="59"/>
      <c r="IE29" s="59"/>
      <c r="IF29" s="59"/>
      <c r="IG29" s="59"/>
      <c r="IH29" s="59"/>
      <c r="II29" s="59"/>
      <c r="IJ29" s="59"/>
      <c r="IK29" s="59"/>
      <c r="IL29" s="59"/>
      <c r="IM29" s="59"/>
      <c r="IN29" s="59"/>
      <c r="IO29" s="59"/>
      <c r="IP29" s="59"/>
      <c r="IQ29" s="59"/>
      <c r="IR29" s="59"/>
      <c r="IS29" s="59"/>
      <c r="IT29" s="59"/>
      <c r="IU29" s="59"/>
      <c r="IV29" s="59"/>
      <c r="IW29" s="59"/>
      <c r="IX29" s="59"/>
      <c r="IY29" s="59"/>
      <c r="IZ29" s="59"/>
      <c r="JA29" s="59"/>
      <c r="JB29" s="59"/>
      <c r="JC29" s="59"/>
      <c r="JD29" s="59"/>
      <c r="JE29" s="59"/>
      <c r="JF29" s="59"/>
      <c r="JG29" s="59"/>
      <c r="JH29" s="59"/>
      <c r="JI29" s="59"/>
      <c r="JJ29" s="59"/>
      <c r="JK29" s="59"/>
      <c r="JL29" s="59"/>
      <c r="JM29" s="59"/>
      <c r="JN29" s="59"/>
      <c r="JO29" s="59"/>
      <c r="JP29" s="59"/>
      <c r="JQ29" s="59"/>
      <c r="JR29" s="59"/>
      <c r="JS29" s="59"/>
      <c r="JT29" s="59"/>
      <c r="JU29" s="59"/>
      <c r="JV29" s="59"/>
      <c r="JW29" s="59"/>
      <c r="JX29" s="59"/>
      <c r="JY29" s="59"/>
      <c r="JZ29" s="59"/>
      <c r="KA29" s="59"/>
      <c r="KB29" s="59"/>
      <c r="KC29" s="59"/>
      <c r="KD29" s="59"/>
      <c r="KE29" s="59"/>
      <c r="KF29" s="59"/>
      <c r="KG29" s="59"/>
      <c r="KH29" s="59"/>
      <c r="KI29" s="59"/>
      <c r="KJ29" s="59"/>
      <c r="KK29" s="59"/>
      <c r="KL29" s="59"/>
      <c r="KM29" s="59"/>
      <c r="KN29" s="59"/>
      <c r="KO29" s="59"/>
      <c r="KP29" s="59"/>
      <c r="KQ29" s="59"/>
      <c r="KR29" s="59"/>
      <c r="KS29" s="59"/>
      <c r="KT29" s="59"/>
      <c r="KU29" s="59"/>
      <c r="KV29" s="59"/>
      <c r="KW29" s="59"/>
      <c r="KX29" s="59"/>
      <c r="KY29" s="59"/>
      <c r="KZ29" s="59"/>
      <c r="LA29" s="59"/>
      <c r="LB29" s="59"/>
      <c r="LC29" s="59"/>
      <c r="LD29" s="59"/>
      <c r="LE29" s="59"/>
      <c r="LF29" s="59"/>
      <c r="LG29" s="59"/>
      <c r="LH29" s="59"/>
      <c r="LI29" s="59"/>
      <c r="LJ29" s="59"/>
      <c r="LK29" s="59"/>
      <c r="LL29" s="59"/>
      <c r="LM29" s="59"/>
      <c r="LN29" s="59"/>
      <c r="LO29" s="59"/>
      <c r="LP29" s="59"/>
      <c r="LQ29" s="59"/>
      <c r="LR29" s="59"/>
      <c r="LS29" s="59"/>
      <c r="LT29" s="59"/>
      <c r="LU29" s="59"/>
      <c r="LV29" s="59"/>
      <c r="LW29" s="59"/>
      <c r="LX29" s="59"/>
      <c r="LY29" s="59"/>
      <c r="LZ29" s="59"/>
      <c r="MA29" s="59"/>
      <c r="MB29" s="59"/>
      <c r="MC29" s="59"/>
      <c r="MD29" s="59"/>
      <c r="ME29" s="59"/>
      <c r="MF29" s="59"/>
      <c r="MG29" s="59"/>
      <c r="MH29" s="59"/>
      <c r="MI29" s="59"/>
      <c r="MJ29" s="59"/>
      <c r="MK29" s="59"/>
      <c r="ML29" s="59"/>
      <c r="MM29" s="59"/>
      <c r="MN29" s="59"/>
      <c r="MO29" s="59"/>
      <c r="MP29" s="59"/>
      <c r="MQ29" s="59"/>
      <c r="MR29" s="59"/>
      <c r="MS29" s="59"/>
      <c r="MT29" s="59"/>
      <c r="MU29" s="59"/>
      <c r="MV29" s="59"/>
      <c r="MW29" s="59"/>
      <c r="MX29" s="59"/>
      <c r="MY29" s="59"/>
      <c r="MZ29" s="59"/>
      <c r="NA29" s="59"/>
      <c r="NB29" s="59"/>
      <c r="NC29" s="59"/>
      <c r="ND29" s="59"/>
      <c r="NE29" s="59"/>
      <c r="NF29" s="59"/>
      <c r="NG29" s="59"/>
      <c r="NH29" s="59"/>
      <c r="NI29" s="59"/>
      <c r="NJ29" s="59"/>
      <c r="NK29" s="59"/>
      <c r="NL29" s="59"/>
      <c r="NM29" s="59"/>
      <c r="NN29" s="59"/>
      <c r="NO29" s="59"/>
      <c r="NP29" s="59"/>
      <c r="NQ29" s="59"/>
      <c r="NR29" s="59"/>
      <c r="NS29" s="59"/>
      <c r="NT29" s="59"/>
      <c r="NU29" s="59"/>
      <c r="NV29" s="59"/>
      <c r="NW29" s="59"/>
      <c r="NX29" s="59"/>
      <c r="NY29" s="59"/>
      <c r="NZ29" s="59"/>
    </row>
    <row r="30" spans="2:390">
      <c r="B30" s="70" t="s">
        <v>153</v>
      </c>
      <c r="C30" s="131" t="s">
        <v>5181</v>
      </c>
      <c r="D30" s="130" t="s">
        <v>5167</v>
      </c>
      <c r="E30" s="225"/>
      <c r="F30" s="59" cm="1">
        <f t="array" aca="1" ref="F30:GE30" ca="1">IF(ISNUMBER($F$4),_xlfn.LET(_xlpm.h,'日別処理件数（積み上げ）'!$A$4:$ALL$4,_xlpm.k,MATCH(1,('日別処理件数（積み上げ）'!$B$5:$B$400="その他")*('日別処理件数（積み上げ）'!$C$5:$C$400="ＳＶ承認"),0),IFERROR(_xlfn.LET(_xlpm.row,INDEX('日別処理件数（積み上げ）'!$A$5:$ALL$400,_xlpm.k,0),_xlfn.XLOOKUP(_xlfn.ANCHORARRAY($F$4),_xlpm.h,IF(ISNUMBER(_xlpm.row),_xlpm.row,""),"")),"")),"")</f>
        <v>11</v>
      </c>
      <c r="G30" s="59">
        <f ca="1"/>
        <v>6</v>
      </c>
      <c r="H30" s="59">
        <f ca="1"/>
        <v>0</v>
      </c>
      <c r="I30" s="59">
        <f ca="1"/>
        <v>0</v>
      </c>
      <c r="J30" s="59">
        <f ca="1"/>
        <v>1</v>
      </c>
      <c r="K30" s="59">
        <f ca="1"/>
        <v>0</v>
      </c>
      <c r="L30" s="59" t="str">
        <f ca="1"/>
        <v/>
      </c>
      <c r="M30" s="59" t="str">
        <f ca="1"/>
        <v/>
      </c>
      <c r="N30" s="59" t="str">
        <f ca="1"/>
        <v/>
      </c>
      <c r="O30" s="59" t="str">
        <f ca="1"/>
        <v/>
      </c>
      <c r="P30" s="59" t="str">
        <f ca="1"/>
        <v/>
      </c>
      <c r="Q30" s="59" t="str">
        <f ca="1"/>
        <v/>
      </c>
      <c r="R30" s="59" t="str">
        <f ca="1"/>
        <v/>
      </c>
      <c r="S30" s="59" t="str">
        <f ca="1"/>
        <v/>
      </c>
      <c r="T30" s="59" t="str">
        <f ca="1"/>
        <v/>
      </c>
      <c r="U30" s="59" t="str">
        <f ca="1"/>
        <v/>
      </c>
      <c r="V30" s="59" t="str">
        <f ca="1"/>
        <v/>
      </c>
      <c r="W30" s="59" t="str">
        <f ca="1"/>
        <v/>
      </c>
      <c r="X30" s="59" t="str">
        <f ca="1"/>
        <v/>
      </c>
      <c r="Y30" s="59" t="str">
        <f ca="1"/>
        <v/>
      </c>
      <c r="Z30" s="59" t="str">
        <f ca="1"/>
        <v/>
      </c>
      <c r="AA30" s="59" t="str">
        <f ca="1"/>
        <v/>
      </c>
      <c r="AB30" s="59" t="str">
        <f ca="1"/>
        <v/>
      </c>
      <c r="AC30" s="59" t="str">
        <f ca="1"/>
        <v/>
      </c>
      <c r="AD30" s="59" t="str">
        <f ca="1"/>
        <v/>
      </c>
      <c r="AE30" s="59" t="str">
        <f ca="1"/>
        <v/>
      </c>
      <c r="AF30" s="59" t="str">
        <f ca="1"/>
        <v/>
      </c>
      <c r="AG30" s="59" t="str">
        <f ca="1"/>
        <v/>
      </c>
      <c r="AH30" s="59" t="str">
        <f ca="1"/>
        <v/>
      </c>
      <c r="AI30" s="59" t="str">
        <f ca="1"/>
        <v/>
      </c>
      <c r="AJ30" s="59" t="str">
        <f ca="1"/>
        <v/>
      </c>
      <c r="AK30" s="59" t="str">
        <f ca="1"/>
        <v/>
      </c>
      <c r="AL30" s="59" t="str">
        <f ca="1"/>
        <v/>
      </c>
      <c r="AM30" s="59" t="str">
        <f ca="1"/>
        <v/>
      </c>
      <c r="AN30" s="59" t="str">
        <f ca="1"/>
        <v/>
      </c>
      <c r="AO30" s="59" t="str">
        <f ca="1"/>
        <v/>
      </c>
      <c r="AP30" s="59" t="str">
        <f ca="1"/>
        <v/>
      </c>
      <c r="AQ30" s="59" t="str">
        <f ca="1"/>
        <v/>
      </c>
      <c r="AR30" s="59" t="str">
        <f ca="1"/>
        <v/>
      </c>
      <c r="AS30" s="59" t="str">
        <f ca="1"/>
        <v/>
      </c>
      <c r="AT30" s="59" t="str">
        <f ca="1"/>
        <v/>
      </c>
      <c r="AU30" s="59" t="str">
        <f ca="1"/>
        <v/>
      </c>
      <c r="AV30" s="59" t="str">
        <f ca="1"/>
        <v/>
      </c>
      <c r="AW30" s="59" t="str">
        <f ca="1"/>
        <v/>
      </c>
      <c r="AX30" s="59" t="str">
        <f ca="1"/>
        <v/>
      </c>
      <c r="AY30" s="59" t="str">
        <f ca="1"/>
        <v/>
      </c>
      <c r="AZ30" s="59" t="str">
        <f ca="1"/>
        <v/>
      </c>
      <c r="BA30" s="59" t="str">
        <f ca="1"/>
        <v/>
      </c>
      <c r="BB30" s="59" t="str">
        <f ca="1"/>
        <v/>
      </c>
      <c r="BC30" s="59" t="str">
        <f ca="1"/>
        <v/>
      </c>
      <c r="BD30" s="59" t="str">
        <f ca="1"/>
        <v/>
      </c>
      <c r="BE30" s="59" t="str">
        <f ca="1"/>
        <v/>
      </c>
      <c r="BF30" s="59" t="str">
        <f ca="1"/>
        <v/>
      </c>
      <c r="BG30" s="59" t="str">
        <f ca="1"/>
        <v/>
      </c>
      <c r="BH30" s="59" t="str">
        <f ca="1"/>
        <v/>
      </c>
      <c r="BI30" s="59" t="str">
        <f ca="1"/>
        <v/>
      </c>
      <c r="BJ30" s="59" t="str">
        <f ca="1"/>
        <v/>
      </c>
      <c r="BK30" s="59" t="str">
        <f ca="1"/>
        <v/>
      </c>
      <c r="BL30" s="59" t="str">
        <f ca="1"/>
        <v/>
      </c>
      <c r="BM30" s="59" t="str">
        <f ca="1"/>
        <v/>
      </c>
      <c r="BN30" s="59" t="str">
        <f ca="1"/>
        <v/>
      </c>
      <c r="BO30" s="59" t="str">
        <f ca="1"/>
        <v/>
      </c>
      <c r="BP30" s="59" t="str">
        <f ca="1"/>
        <v/>
      </c>
      <c r="BQ30" s="59" t="str">
        <f ca="1"/>
        <v/>
      </c>
      <c r="BR30" s="59" t="str">
        <f ca="1"/>
        <v/>
      </c>
      <c r="BS30" s="59" t="str">
        <f ca="1"/>
        <v/>
      </c>
      <c r="BT30" s="59" t="str">
        <f ca="1"/>
        <v/>
      </c>
      <c r="BU30" s="59" t="str">
        <f ca="1"/>
        <v/>
      </c>
      <c r="BV30" s="59" t="str">
        <f ca="1"/>
        <v/>
      </c>
      <c r="BW30" s="59" t="str">
        <f ca="1"/>
        <v/>
      </c>
      <c r="BX30" s="59" t="str">
        <f ca="1"/>
        <v/>
      </c>
      <c r="BY30" s="59" t="str">
        <f ca="1"/>
        <v/>
      </c>
      <c r="BZ30" s="59" t="str">
        <f ca="1"/>
        <v/>
      </c>
      <c r="CA30" s="59" t="str">
        <f ca="1"/>
        <v/>
      </c>
      <c r="CB30" s="59" t="str">
        <f ca="1"/>
        <v/>
      </c>
      <c r="CC30" s="59" t="str">
        <f ca="1"/>
        <v/>
      </c>
      <c r="CD30" s="59" t="str">
        <f ca="1"/>
        <v/>
      </c>
      <c r="CE30" s="59" t="str">
        <f ca="1"/>
        <v/>
      </c>
      <c r="CF30" s="59" t="str">
        <f ca="1"/>
        <v/>
      </c>
      <c r="CG30" s="59" t="str">
        <f ca="1"/>
        <v/>
      </c>
      <c r="CH30" s="59" t="str">
        <f ca="1"/>
        <v/>
      </c>
      <c r="CI30" s="59" t="str">
        <f ca="1"/>
        <v/>
      </c>
      <c r="CJ30" s="59" t="str">
        <f ca="1"/>
        <v/>
      </c>
      <c r="CK30" s="59" t="str">
        <f ca="1"/>
        <v/>
      </c>
      <c r="CL30" s="59" t="str">
        <f ca="1"/>
        <v/>
      </c>
      <c r="CM30" s="59" t="str">
        <f ca="1"/>
        <v/>
      </c>
      <c r="CN30" s="59" t="str">
        <f ca="1"/>
        <v/>
      </c>
      <c r="CO30" s="59" t="str">
        <f ca="1"/>
        <v/>
      </c>
      <c r="CP30" s="59" t="str">
        <f ca="1"/>
        <v/>
      </c>
      <c r="CQ30" s="59" t="str">
        <f ca="1"/>
        <v/>
      </c>
      <c r="CR30" s="59" t="str">
        <f ca="1"/>
        <v/>
      </c>
      <c r="CS30" s="59" t="str">
        <f ca="1"/>
        <v/>
      </c>
      <c r="CT30" s="59" t="str">
        <f ca="1"/>
        <v/>
      </c>
      <c r="CU30" s="59" t="str">
        <f ca="1"/>
        <v/>
      </c>
      <c r="CV30" s="59" t="str">
        <f ca="1"/>
        <v/>
      </c>
      <c r="CW30" s="59" t="str">
        <f ca="1"/>
        <v/>
      </c>
      <c r="CX30" s="59" t="str">
        <f ca="1"/>
        <v/>
      </c>
      <c r="CY30" s="59" t="str">
        <f ca="1"/>
        <v/>
      </c>
      <c r="CZ30" s="59" t="str">
        <f ca="1"/>
        <v/>
      </c>
      <c r="DA30" s="59" t="str">
        <f ca="1"/>
        <v/>
      </c>
      <c r="DB30" s="59" t="str">
        <f ca="1"/>
        <v/>
      </c>
      <c r="DC30" s="59" t="str">
        <f ca="1"/>
        <v/>
      </c>
      <c r="DD30" s="59" t="str">
        <f ca="1"/>
        <v/>
      </c>
      <c r="DE30" s="59" t="str">
        <f ca="1"/>
        <v/>
      </c>
      <c r="DF30" s="59" t="str">
        <f ca="1"/>
        <v/>
      </c>
      <c r="DG30" s="59" t="str">
        <f ca="1"/>
        <v/>
      </c>
      <c r="DH30" s="59" t="str">
        <f ca="1"/>
        <v/>
      </c>
      <c r="DI30" s="59" t="str">
        <f ca="1"/>
        <v/>
      </c>
      <c r="DJ30" s="59" t="str">
        <f ca="1"/>
        <v/>
      </c>
      <c r="DK30" s="59" t="str">
        <f ca="1"/>
        <v/>
      </c>
      <c r="DL30" s="59" t="str">
        <f ca="1"/>
        <v/>
      </c>
      <c r="DM30" s="59" t="str">
        <f ca="1"/>
        <v/>
      </c>
      <c r="DN30" s="59" t="str">
        <f ca="1"/>
        <v/>
      </c>
      <c r="DO30" s="59" t="str">
        <f ca="1"/>
        <v/>
      </c>
      <c r="DP30" s="59" t="str">
        <f ca="1"/>
        <v/>
      </c>
      <c r="DQ30" s="59" t="str">
        <f ca="1"/>
        <v/>
      </c>
      <c r="DR30" s="59" t="str">
        <f ca="1"/>
        <v/>
      </c>
      <c r="DS30" s="59" t="str">
        <f ca="1"/>
        <v/>
      </c>
      <c r="DT30" s="59" t="str">
        <f ca="1"/>
        <v/>
      </c>
      <c r="DU30" s="59" t="str">
        <f ca="1"/>
        <v/>
      </c>
      <c r="DV30" s="59" t="str">
        <f ca="1"/>
        <v/>
      </c>
      <c r="DW30" s="59" t="str">
        <f ca="1"/>
        <v/>
      </c>
      <c r="DX30" s="59" t="str">
        <f ca="1"/>
        <v/>
      </c>
      <c r="DY30" s="59" t="str">
        <f ca="1"/>
        <v/>
      </c>
      <c r="DZ30" s="59" t="str">
        <f ca="1"/>
        <v/>
      </c>
      <c r="EA30" s="59" t="str">
        <f ca="1"/>
        <v/>
      </c>
      <c r="EB30" s="59" t="str">
        <f ca="1"/>
        <v/>
      </c>
      <c r="EC30" s="59" t="str">
        <f ca="1"/>
        <v/>
      </c>
      <c r="ED30" s="59" t="str">
        <f ca="1"/>
        <v/>
      </c>
      <c r="EE30" s="59" t="str">
        <f ca="1"/>
        <v/>
      </c>
      <c r="EF30" s="59" t="str">
        <f ca="1"/>
        <v/>
      </c>
      <c r="EG30" s="59" t="str">
        <f ca="1"/>
        <v/>
      </c>
      <c r="EH30" s="59" t="str">
        <f ca="1"/>
        <v/>
      </c>
      <c r="EI30" s="59" t="str">
        <f ca="1"/>
        <v/>
      </c>
      <c r="EJ30" s="59" t="str">
        <f ca="1"/>
        <v/>
      </c>
      <c r="EK30" s="59" t="str">
        <f ca="1"/>
        <v/>
      </c>
      <c r="EL30" s="59" t="str">
        <f ca="1"/>
        <v/>
      </c>
      <c r="EM30" s="59" t="str">
        <f ca="1"/>
        <v/>
      </c>
      <c r="EN30" s="59" t="str">
        <f ca="1"/>
        <v/>
      </c>
      <c r="EO30" s="59" t="str">
        <f ca="1"/>
        <v/>
      </c>
      <c r="EP30" s="59" t="str">
        <f ca="1"/>
        <v/>
      </c>
      <c r="EQ30" s="59" t="str">
        <f ca="1"/>
        <v/>
      </c>
      <c r="ER30" s="59" t="str">
        <f ca="1"/>
        <v/>
      </c>
      <c r="ES30" s="59" t="str">
        <f ca="1"/>
        <v/>
      </c>
      <c r="ET30" s="59" t="str">
        <f ca="1"/>
        <v/>
      </c>
      <c r="EU30" s="59" t="str">
        <f ca="1"/>
        <v/>
      </c>
      <c r="EV30" s="59" t="str">
        <f ca="1"/>
        <v/>
      </c>
      <c r="EW30" s="59" t="str">
        <f ca="1"/>
        <v/>
      </c>
      <c r="EX30" s="59" t="str">
        <f ca="1"/>
        <v/>
      </c>
      <c r="EY30" s="59" t="str">
        <f ca="1"/>
        <v/>
      </c>
      <c r="EZ30" s="59" t="str">
        <f ca="1"/>
        <v/>
      </c>
      <c r="FA30" s="59" t="str">
        <f ca="1"/>
        <v/>
      </c>
      <c r="FB30" s="59" t="str">
        <f ca="1"/>
        <v/>
      </c>
      <c r="FC30" s="59" t="str">
        <f ca="1"/>
        <v/>
      </c>
      <c r="FD30" s="59" t="str">
        <f ca="1"/>
        <v/>
      </c>
      <c r="FE30" s="59" t="str">
        <f ca="1"/>
        <v/>
      </c>
      <c r="FF30" s="59" t="str">
        <f ca="1"/>
        <v/>
      </c>
      <c r="FG30" s="59" t="str">
        <f ca="1"/>
        <v/>
      </c>
      <c r="FH30" s="59" t="str">
        <f ca="1"/>
        <v/>
      </c>
      <c r="FI30" s="59" t="str">
        <f ca="1"/>
        <v/>
      </c>
      <c r="FJ30" s="59" t="str">
        <f ca="1"/>
        <v/>
      </c>
      <c r="FK30" s="59" t="str">
        <f ca="1"/>
        <v/>
      </c>
      <c r="FL30" s="59" t="str">
        <f ca="1"/>
        <v/>
      </c>
      <c r="FM30" s="59" t="str">
        <f ca="1"/>
        <v/>
      </c>
      <c r="FN30" s="59" t="str">
        <f ca="1"/>
        <v/>
      </c>
      <c r="FO30" s="59" t="str">
        <f ca="1"/>
        <v/>
      </c>
      <c r="FP30" s="59" t="str">
        <f ca="1"/>
        <v/>
      </c>
      <c r="FQ30" s="59" t="str">
        <f ca="1"/>
        <v/>
      </c>
      <c r="FR30" s="59" t="str">
        <f ca="1"/>
        <v/>
      </c>
      <c r="FS30" s="59" t="str">
        <f ca="1"/>
        <v/>
      </c>
      <c r="FT30" s="59" t="str">
        <f ca="1"/>
        <v/>
      </c>
      <c r="FU30" s="59" t="str">
        <f ca="1"/>
        <v/>
      </c>
      <c r="FV30" s="59" t="str">
        <f ca="1"/>
        <v/>
      </c>
      <c r="FW30" s="59" t="str">
        <f ca="1"/>
        <v/>
      </c>
      <c r="FX30" s="59" t="str">
        <f ca="1"/>
        <v/>
      </c>
      <c r="FY30" s="59" t="str">
        <f ca="1"/>
        <v/>
      </c>
      <c r="FZ30" s="59" t="str">
        <f ca="1"/>
        <v/>
      </c>
      <c r="GA30" s="59" t="str">
        <f ca="1"/>
        <v/>
      </c>
      <c r="GB30" s="59" t="str">
        <f ca="1"/>
        <v/>
      </c>
      <c r="GC30" s="59" t="str">
        <f ca="1"/>
        <v/>
      </c>
      <c r="GD30" s="59" t="str">
        <f ca="1"/>
        <v/>
      </c>
      <c r="GE30" s="59" t="str">
        <f ca="1"/>
        <v/>
      </c>
      <c r="GF30" s="59"/>
      <c r="GG30" s="59"/>
      <c r="GH30" s="59"/>
      <c r="GI30" s="59"/>
      <c r="GJ30" s="59"/>
      <c r="GK30" s="59"/>
      <c r="GL30" s="59"/>
      <c r="GM30" s="59"/>
      <c r="GN30" s="59"/>
      <c r="GO30" s="59"/>
      <c r="GP30" s="59"/>
      <c r="GQ30" s="59"/>
      <c r="GR30" s="59"/>
      <c r="GS30" s="59"/>
      <c r="GT30" s="59"/>
      <c r="GU30" s="59"/>
      <c r="GV30" s="59"/>
      <c r="GW30" s="59"/>
      <c r="GX30" s="59"/>
      <c r="GY30" s="59"/>
      <c r="GZ30" s="59"/>
      <c r="HA30" s="59"/>
      <c r="HB30" s="59"/>
      <c r="HC30" s="59"/>
      <c r="HD30" s="59"/>
      <c r="HE30" s="59"/>
      <c r="HF30" s="59"/>
      <c r="HG30" s="59"/>
      <c r="HH30" s="59"/>
      <c r="HI30" s="59"/>
      <c r="HJ30" s="59"/>
      <c r="HK30" s="59"/>
      <c r="HL30" s="59"/>
      <c r="HM30" s="59"/>
      <c r="HN30" s="59"/>
      <c r="HO30" s="59"/>
      <c r="HP30" s="59"/>
      <c r="HQ30" s="59"/>
      <c r="HR30" s="59"/>
      <c r="HS30" s="59"/>
      <c r="HT30" s="59"/>
      <c r="HU30" s="59"/>
      <c r="HV30" s="59"/>
      <c r="HW30" s="59"/>
      <c r="HX30" s="59"/>
      <c r="HY30" s="59"/>
      <c r="HZ30" s="59"/>
      <c r="IA30" s="59"/>
      <c r="IB30" s="59"/>
      <c r="IC30" s="59"/>
      <c r="ID30" s="59"/>
      <c r="IE30" s="59"/>
      <c r="IF30" s="59"/>
      <c r="IG30" s="59"/>
      <c r="IH30" s="59"/>
      <c r="II30" s="59"/>
      <c r="IJ30" s="59"/>
      <c r="IK30" s="59"/>
      <c r="IL30" s="59"/>
      <c r="IM30" s="59"/>
      <c r="IN30" s="59"/>
      <c r="IO30" s="59"/>
      <c r="IP30" s="59"/>
      <c r="IQ30" s="59"/>
      <c r="IR30" s="59"/>
      <c r="IS30" s="59"/>
      <c r="IT30" s="59"/>
      <c r="IU30" s="59"/>
      <c r="IV30" s="59"/>
      <c r="IW30" s="59"/>
      <c r="IX30" s="59"/>
      <c r="IY30" s="59"/>
      <c r="IZ30" s="59"/>
      <c r="JA30" s="59"/>
      <c r="JB30" s="59"/>
      <c r="JC30" s="59"/>
      <c r="JD30" s="59"/>
      <c r="JE30" s="59"/>
      <c r="JF30" s="59"/>
      <c r="JG30" s="59"/>
      <c r="JH30" s="59"/>
      <c r="JI30" s="59"/>
      <c r="JJ30" s="59"/>
      <c r="JK30" s="59"/>
      <c r="JL30" s="59"/>
      <c r="JM30" s="59"/>
      <c r="JN30" s="59"/>
      <c r="JO30" s="59"/>
      <c r="JP30" s="59"/>
      <c r="JQ30" s="59"/>
      <c r="JR30" s="59"/>
      <c r="JS30" s="59"/>
      <c r="JT30" s="59"/>
      <c r="JU30" s="59"/>
      <c r="JV30" s="59"/>
      <c r="JW30" s="59"/>
      <c r="JX30" s="59"/>
      <c r="JY30" s="59"/>
      <c r="JZ30" s="59"/>
      <c r="KA30" s="59"/>
      <c r="KB30" s="59"/>
      <c r="KC30" s="59"/>
      <c r="KD30" s="59"/>
      <c r="KE30" s="59"/>
      <c r="KF30" s="59"/>
      <c r="KG30" s="59"/>
      <c r="KH30" s="59"/>
      <c r="KI30" s="59"/>
      <c r="KJ30" s="59"/>
      <c r="KK30" s="59"/>
      <c r="KL30" s="59"/>
      <c r="KM30" s="59"/>
      <c r="KN30" s="59"/>
      <c r="KO30" s="59"/>
      <c r="KP30" s="59"/>
      <c r="KQ30" s="59"/>
      <c r="KR30" s="59"/>
      <c r="KS30" s="59"/>
      <c r="KT30" s="59"/>
      <c r="KU30" s="59"/>
      <c r="KV30" s="59"/>
      <c r="KW30" s="59"/>
      <c r="KX30" s="59"/>
      <c r="KY30" s="59"/>
      <c r="KZ30" s="59"/>
      <c r="LA30" s="59"/>
      <c r="LB30" s="59"/>
      <c r="LC30" s="59"/>
      <c r="LD30" s="59"/>
      <c r="LE30" s="59"/>
      <c r="LF30" s="59"/>
      <c r="LG30" s="59"/>
      <c r="LH30" s="59"/>
      <c r="LI30" s="59"/>
      <c r="LJ30" s="59"/>
      <c r="LK30" s="59"/>
      <c r="LL30" s="59"/>
      <c r="LM30" s="59"/>
      <c r="LN30" s="59"/>
      <c r="LO30" s="59"/>
      <c r="LP30" s="59"/>
      <c r="LQ30" s="59"/>
      <c r="LR30" s="59"/>
      <c r="LS30" s="59"/>
      <c r="LT30" s="59"/>
      <c r="LU30" s="59"/>
      <c r="LV30" s="59"/>
      <c r="LW30" s="59"/>
      <c r="LX30" s="59"/>
      <c r="LY30" s="59"/>
      <c r="LZ30" s="59"/>
      <c r="MA30" s="59"/>
      <c r="MB30" s="59"/>
      <c r="MC30" s="59"/>
      <c r="MD30" s="59"/>
      <c r="ME30" s="59"/>
      <c r="MF30" s="59"/>
      <c r="MG30" s="59"/>
      <c r="MH30" s="59"/>
      <c r="MI30" s="59"/>
      <c r="MJ30" s="59"/>
      <c r="MK30" s="59"/>
      <c r="ML30" s="59"/>
      <c r="MM30" s="59"/>
      <c r="MN30" s="59"/>
      <c r="MO30" s="59"/>
      <c r="MP30" s="59"/>
      <c r="MQ30" s="59"/>
      <c r="MR30" s="59"/>
      <c r="MS30" s="59"/>
      <c r="MT30" s="59"/>
      <c r="MU30" s="59"/>
      <c r="MV30" s="59"/>
      <c r="MW30" s="59"/>
      <c r="MX30" s="59"/>
      <c r="MY30" s="59"/>
      <c r="MZ30" s="59"/>
      <c r="NA30" s="59"/>
      <c r="NB30" s="59"/>
      <c r="NC30" s="59"/>
      <c r="ND30" s="59"/>
      <c r="NE30" s="59"/>
      <c r="NF30" s="59"/>
      <c r="NG30" s="59"/>
      <c r="NH30" s="59"/>
      <c r="NI30" s="59"/>
      <c r="NJ30" s="59"/>
      <c r="NK30" s="59"/>
      <c r="NL30" s="59"/>
      <c r="NM30" s="59"/>
      <c r="NN30" s="59"/>
      <c r="NO30" s="59"/>
      <c r="NP30" s="59"/>
      <c r="NQ30" s="59"/>
      <c r="NR30" s="59"/>
      <c r="NS30" s="59"/>
      <c r="NT30" s="59"/>
      <c r="NU30" s="59"/>
      <c r="NV30" s="59"/>
      <c r="NW30" s="59"/>
      <c r="NX30" s="59"/>
      <c r="NY30" s="59"/>
      <c r="NZ30" s="59"/>
    </row>
    <row r="31" spans="2:390" ht="15" thickBot="1">
      <c r="B31" s="73" t="s">
        <v>153</v>
      </c>
      <c r="C31" s="137" t="s">
        <v>5181</v>
      </c>
      <c r="D31" s="138" t="s">
        <v>5171</v>
      </c>
      <c r="E31" s="225"/>
      <c r="F31" s="125" t="str" cm="1">
        <f t="array" aca="1" ref="F31:GE31" ca="1">IF(ISNUMBER($F$4),_xlfn.LET(_xlpm.h,'現在の状況（積み上げ）'!$A$4:$ALL$4,_xlpm.v,'現在の状況（積み上げ）'!$A$5:$ALL$400,_xlpm.colb,'現在の状況（積み上げ）'!$B$5:$B$400,_xlpm.colc,'現在の状況（積み上げ）'!$C$5:$C$400,_xlpm.idx_a,MATCH(1,(_xlpm.colb="児童（認定）")*(_xlpm.colc="最古"),0),_xlpm.idx_b,MATCH(1,(_xlpm.colb="児童（改定）")*(_xlpm.colc="最古"),0),_xlpm.raw_a,IFERROR(INDEX(_xlpm.v,_xlpm.idx_a,0),""),_xlpm.raw_b,IFERROR(INDEX(_xlpm.v,_xlpm.idx_b,0),""),_xlpm.row_a,IF(ISNUMBER(_xlpm.raw_a),IF(_xlpm.raw_a&gt;0,_xlpm.raw_a,""),""),_xlpm.row_b,IF(ISNUMBER(_xlpm.raw_b),IF(_xlpm.raw_b&gt;0,_xlpm.raw_b,""),""),_xlpm.m,IF(ISNUMBER(_xlpm.row_a),IF(ISNUMBER(_xlpm.row_b),IF(_xlpm.row_a&lt;_xlpm.row_b,_xlpm.row_a,_xlpm.row_b),_xlpm.row_a),IF(ISNUMBER(_xlpm.row_b),_xlpm.row_b,"")),IFERROR(_xlfn.XLOOKUP(_xlfn.ANCHORARRAY($F$4),_xlpm.h,_xlpm.m,""),"")),"")</f>
        <v/>
      </c>
      <c r="G31" s="125" t="str">
        <f ca="1"/>
        <v/>
      </c>
      <c r="H31" s="125" t="str">
        <f ca="1"/>
        <v/>
      </c>
      <c r="I31" s="125" t="str">
        <f ca="1"/>
        <v/>
      </c>
      <c r="J31" s="125" t="str">
        <f ca="1"/>
        <v/>
      </c>
      <c r="K31" s="125" t="str">
        <f ca="1"/>
        <v/>
      </c>
      <c r="L31" s="125" t="str">
        <f ca="1"/>
        <v/>
      </c>
      <c r="M31" s="125" t="str">
        <f ca="1"/>
        <v/>
      </c>
      <c r="N31" s="125" t="str">
        <f ca="1"/>
        <v/>
      </c>
      <c r="O31" s="125" t="str">
        <f ca="1"/>
        <v/>
      </c>
      <c r="P31" s="125" t="str">
        <f ca="1"/>
        <v/>
      </c>
      <c r="Q31" s="125" t="str">
        <f ca="1"/>
        <v/>
      </c>
      <c r="R31" s="125" t="str">
        <f ca="1"/>
        <v/>
      </c>
      <c r="S31" s="125">
        <f ca="1"/>
        <v>46092</v>
      </c>
      <c r="T31" s="125" t="str">
        <f ca="1"/>
        <v/>
      </c>
      <c r="U31" s="125" t="str">
        <f ca="1"/>
        <v/>
      </c>
      <c r="V31" s="125" t="str">
        <f ca="1"/>
        <v/>
      </c>
      <c r="W31" s="125" t="str">
        <f ca="1"/>
        <v/>
      </c>
      <c r="X31" s="125" t="str">
        <f ca="1"/>
        <v/>
      </c>
      <c r="Y31" s="125" t="str">
        <f ca="1"/>
        <v/>
      </c>
      <c r="Z31" s="125" t="str">
        <f ca="1"/>
        <v/>
      </c>
      <c r="AA31" s="125" t="str">
        <f ca="1"/>
        <v/>
      </c>
      <c r="AB31" s="125" t="str">
        <f ca="1"/>
        <v/>
      </c>
      <c r="AC31" s="125" t="str">
        <f ca="1"/>
        <v/>
      </c>
      <c r="AD31" s="125" t="str">
        <f ca="1"/>
        <v/>
      </c>
      <c r="AE31" s="125" t="str">
        <f ca="1"/>
        <v/>
      </c>
      <c r="AF31" s="125" t="str">
        <f ca="1"/>
        <v/>
      </c>
      <c r="AG31" s="125" t="str">
        <f ca="1"/>
        <v/>
      </c>
      <c r="AH31" s="125" t="str">
        <f ca="1"/>
        <v/>
      </c>
      <c r="AI31" s="125" t="str">
        <f ca="1"/>
        <v/>
      </c>
      <c r="AJ31" s="125" t="str">
        <f ca="1"/>
        <v/>
      </c>
      <c r="AK31" s="125" t="str">
        <f ca="1"/>
        <v/>
      </c>
      <c r="AL31" s="125" t="str">
        <f ca="1"/>
        <v/>
      </c>
      <c r="AM31" s="125" t="str">
        <f ca="1"/>
        <v/>
      </c>
      <c r="AN31" s="125" t="str">
        <f ca="1"/>
        <v/>
      </c>
      <c r="AO31" s="125" t="str">
        <f ca="1"/>
        <v/>
      </c>
      <c r="AP31" s="125" t="str">
        <f ca="1"/>
        <v/>
      </c>
      <c r="AQ31" s="125" t="str">
        <f ca="1"/>
        <v/>
      </c>
      <c r="AR31" s="125" t="str">
        <f ca="1"/>
        <v/>
      </c>
      <c r="AS31" s="125" t="str">
        <f ca="1"/>
        <v/>
      </c>
      <c r="AT31" s="125" t="str">
        <f ca="1"/>
        <v/>
      </c>
      <c r="AU31" s="125" t="str">
        <f ca="1"/>
        <v/>
      </c>
      <c r="AV31" s="125" t="str">
        <f ca="1"/>
        <v/>
      </c>
      <c r="AW31" s="125" t="str">
        <f ca="1"/>
        <v/>
      </c>
      <c r="AX31" s="125" t="str">
        <f ca="1"/>
        <v/>
      </c>
      <c r="AY31" s="125" t="str">
        <f ca="1"/>
        <v/>
      </c>
      <c r="AZ31" s="125" t="str">
        <f ca="1"/>
        <v/>
      </c>
      <c r="BA31" s="125" t="str">
        <f ca="1"/>
        <v/>
      </c>
      <c r="BB31" s="125" t="str">
        <f ca="1"/>
        <v/>
      </c>
      <c r="BC31" s="125" t="str">
        <f ca="1"/>
        <v/>
      </c>
      <c r="BD31" s="125" t="str">
        <f ca="1"/>
        <v/>
      </c>
      <c r="BE31" s="125" t="str">
        <f ca="1"/>
        <v/>
      </c>
      <c r="BF31" s="125" t="str">
        <f ca="1"/>
        <v/>
      </c>
      <c r="BG31" s="125" t="str">
        <f ca="1"/>
        <v/>
      </c>
      <c r="BH31" s="125" t="str">
        <f ca="1"/>
        <v/>
      </c>
      <c r="BI31" s="125" t="str">
        <f ca="1"/>
        <v/>
      </c>
      <c r="BJ31" s="125" t="str">
        <f ca="1"/>
        <v/>
      </c>
      <c r="BK31" s="125" t="str">
        <f ca="1"/>
        <v/>
      </c>
      <c r="BL31" s="125" t="str">
        <f ca="1"/>
        <v/>
      </c>
      <c r="BM31" s="125" t="str">
        <f ca="1"/>
        <v/>
      </c>
      <c r="BN31" s="125" t="str">
        <f ca="1"/>
        <v/>
      </c>
      <c r="BO31" s="125" t="str">
        <f ca="1"/>
        <v/>
      </c>
      <c r="BP31" s="125" t="str">
        <f ca="1"/>
        <v/>
      </c>
      <c r="BQ31" s="125" t="str">
        <f ca="1"/>
        <v/>
      </c>
      <c r="BR31" s="125" t="str">
        <f ca="1"/>
        <v/>
      </c>
      <c r="BS31" s="125" t="str">
        <f ca="1"/>
        <v/>
      </c>
      <c r="BT31" s="125" t="str">
        <f ca="1"/>
        <v/>
      </c>
      <c r="BU31" s="125" t="str">
        <f ca="1"/>
        <v/>
      </c>
      <c r="BV31" s="125" t="str">
        <f ca="1"/>
        <v/>
      </c>
      <c r="BW31" s="125" t="str">
        <f ca="1"/>
        <v/>
      </c>
      <c r="BX31" s="125" t="str">
        <f ca="1"/>
        <v/>
      </c>
      <c r="BY31" s="125" t="str">
        <f ca="1"/>
        <v/>
      </c>
      <c r="BZ31" s="125" t="str">
        <f ca="1"/>
        <v/>
      </c>
      <c r="CA31" s="125" t="str">
        <f ca="1"/>
        <v/>
      </c>
      <c r="CB31" s="125" t="str">
        <f ca="1"/>
        <v/>
      </c>
      <c r="CC31" s="125" t="str">
        <f ca="1"/>
        <v/>
      </c>
      <c r="CD31" s="125" t="str">
        <f ca="1"/>
        <v/>
      </c>
      <c r="CE31" s="125" t="str">
        <f ca="1"/>
        <v/>
      </c>
      <c r="CF31" s="125" t="str">
        <f ca="1"/>
        <v/>
      </c>
      <c r="CG31" s="125" t="str">
        <f ca="1"/>
        <v/>
      </c>
      <c r="CH31" s="125" t="str">
        <f ca="1"/>
        <v/>
      </c>
      <c r="CI31" s="125" t="str">
        <f ca="1"/>
        <v/>
      </c>
      <c r="CJ31" s="125" t="str">
        <f ca="1"/>
        <v/>
      </c>
      <c r="CK31" s="125" t="str">
        <f ca="1"/>
        <v/>
      </c>
      <c r="CL31" s="125" t="str">
        <f ca="1"/>
        <v/>
      </c>
      <c r="CM31" s="125" t="str">
        <f ca="1"/>
        <v/>
      </c>
      <c r="CN31" s="125" t="str">
        <f ca="1"/>
        <v/>
      </c>
      <c r="CO31" s="125" t="str">
        <f ca="1"/>
        <v/>
      </c>
      <c r="CP31" s="125" t="str">
        <f ca="1"/>
        <v/>
      </c>
      <c r="CQ31" s="125" t="str">
        <f ca="1"/>
        <v/>
      </c>
      <c r="CR31" s="125" t="str">
        <f ca="1"/>
        <v/>
      </c>
      <c r="CS31" s="125" t="str">
        <f ca="1"/>
        <v/>
      </c>
      <c r="CT31" s="125" t="str">
        <f ca="1"/>
        <v/>
      </c>
      <c r="CU31" s="125" t="str">
        <f ca="1"/>
        <v/>
      </c>
      <c r="CV31" s="125" t="str">
        <f ca="1"/>
        <v/>
      </c>
      <c r="CW31" s="125" t="str">
        <f ca="1"/>
        <v/>
      </c>
      <c r="CX31" s="125" t="str">
        <f ca="1"/>
        <v/>
      </c>
      <c r="CY31" s="125" t="str">
        <f ca="1"/>
        <v/>
      </c>
      <c r="CZ31" s="125" t="str">
        <f ca="1"/>
        <v/>
      </c>
      <c r="DA31" s="125" t="str">
        <f ca="1"/>
        <v/>
      </c>
      <c r="DB31" s="125" t="str">
        <f ca="1"/>
        <v/>
      </c>
      <c r="DC31" s="125" t="str">
        <f ca="1"/>
        <v/>
      </c>
      <c r="DD31" s="125" t="str">
        <f ca="1"/>
        <v/>
      </c>
      <c r="DE31" s="125" t="str">
        <f ca="1"/>
        <v/>
      </c>
      <c r="DF31" s="125" t="str">
        <f ca="1"/>
        <v/>
      </c>
      <c r="DG31" s="125" t="str">
        <f ca="1"/>
        <v/>
      </c>
      <c r="DH31" s="125" t="str">
        <f ca="1"/>
        <v/>
      </c>
      <c r="DI31" s="125" t="str">
        <f ca="1"/>
        <v/>
      </c>
      <c r="DJ31" s="125" t="str">
        <f ca="1"/>
        <v/>
      </c>
      <c r="DK31" s="125" t="str">
        <f ca="1"/>
        <v/>
      </c>
      <c r="DL31" s="125" t="str">
        <f ca="1"/>
        <v/>
      </c>
      <c r="DM31" s="125" t="str">
        <f ca="1"/>
        <v/>
      </c>
      <c r="DN31" s="125" t="str">
        <f ca="1"/>
        <v/>
      </c>
      <c r="DO31" s="125" t="str">
        <f ca="1"/>
        <v/>
      </c>
      <c r="DP31" s="125" t="str">
        <f ca="1"/>
        <v/>
      </c>
      <c r="DQ31" s="125" t="str">
        <f ca="1"/>
        <v/>
      </c>
      <c r="DR31" s="125" t="str">
        <f ca="1"/>
        <v/>
      </c>
      <c r="DS31" s="125" t="str">
        <f ca="1"/>
        <v/>
      </c>
      <c r="DT31" s="125" t="str">
        <f ca="1"/>
        <v/>
      </c>
      <c r="DU31" s="125" t="str">
        <f ca="1"/>
        <v/>
      </c>
      <c r="DV31" s="125" t="str">
        <f ca="1"/>
        <v/>
      </c>
      <c r="DW31" s="125" t="str">
        <f ca="1"/>
        <v/>
      </c>
      <c r="DX31" s="125" t="str">
        <f ca="1"/>
        <v/>
      </c>
      <c r="DY31" s="125" t="str">
        <f ca="1"/>
        <v/>
      </c>
      <c r="DZ31" s="125" t="str">
        <f ca="1"/>
        <v/>
      </c>
      <c r="EA31" s="125" t="str">
        <f ca="1"/>
        <v/>
      </c>
      <c r="EB31" s="125" t="str">
        <f ca="1"/>
        <v/>
      </c>
      <c r="EC31" s="125" t="str">
        <f ca="1"/>
        <v/>
      </c>
      <c r="ED31" s="125" t="str">
        <f ca="1"/>
        <v/>
      </c>
      <c r="EE31" s="125" t="str">
        <f ca="1"/>
        <v/>
      </c>
      <c r="EF31" s="125" t="str">
        <f ca="1"/>
        <v/>
      </c>
      <c r="EG31" s="125" t="str">
        <f ca="1"/>
        <v/>
      </c>
      <c r="EH31" s="125" t="str">
        <f ca="1"/>
        <v/>
      </c>
      <c r="EI31" s="125" t="str">
        <f ca="1"/>
        <v/>
      </c>
      <c r="EJ31" s="125" t="str">
        <f ca="1"/>
        <v/>
      </c>
      <c r="EK31" s="125" t="str">
        <f ca="1"/>
        <v/>
      </c>
      <c r="EL31" s="125" t="str">
        <f ca="1"/>
        <v/>
      </c>
      <c r="EM31" s="125" t="str">
        <f ca="1"/>
        <v/>
      </c>
      <c r="EN31" s="125" t="str">
        <f ca="1"/>
        <v/>
      </c>
      <c r="EO31" s="125" t="str">
        <f ca="1"/>
        <v/>
      </c>
      <c r="EP31" s="125" t="str">
        <f ca="1"/>
        <v/>
      </c>
      <c r="EQ31" s="125" t="str">
        <f ca="1"/>
        <v/>
      </c>
      <c r="ER31" s="125" t="str">
        <f ca="1"/>
        <v/>
      </c>
      <c r="ES31" s="125" t="str">
        <f ca="1"/>
        <v/>
      </c>
      <c r="ET31" s="125" t="str">
        <f ca="1"/>
        <v/>
      </c>
      <c r="EU31" s="125" t="str">
        <f ca="1"/>
        <v/>
      </c>
      <c r="EV31" s="125" t="str">
        <f ca="1"/>
        <v/>
      </c>
      <c r="EW31" s="125" t="str">
        <f ca="1"/>
        <v/>
      </c>
      <c r="EX31" s="125" t="str">
        <f ca="1"/>
        <v/>
      </c>
      <c r="EY31" s="125" t="str">
        <f ca="1"/>
        <v/>
      </c>
      <c r="EZ31" s="125" t="str">
        <f ca="1"/>
        <v/>
      </c>
      <c r="FA31" s="125" t="str">
        <f ca="1"/>
        <v/>
      </c>
      <c r="FB31" s="125" t="str">
        <f ca="1"/>
        <v/>
      </c>
      <c r="FC31" s="125" t="str">
        <f ca="1"/>
        <v/>
      </c>
      <c r="FD31" s="125" t="str">
        <f ca="1"/>
        <v/>
      </c>
      <c r="FE31" s="125" t="str">
        <f ca="1"/>
        <v/>
      </c>
      <c r="FF31" s="125" t="str">
        <f ca="1"/>
        <v/>
      </c>
      <c r="FG31" s="125" t="str">
        <f ca="1"/>
        <v/>
      </c>
      <c r="FH31" s="125" t="str">
        <f ca="1"/>
        <v/>
      </c>
      <c r="FI31" s="125" t="str">
        <f ca="1"/>
        <v/>
      </c>
      <c r="FJ31" s="125" t="str">
        <f ca="1"/>
        <v/>
      </c>
      <c r="FK31" s="125" t="str">
        <f ca="1"/>
        <v/>
      </c>
      <c r="FL31" s="125" t="str">
        <f ca="1"/>
        <v/>
      </c>
      <c r="FM31" s="125" t="str">
        <f ca="1"/>
        <v/>
      </c>
      <c r="FN31" s="125" t="str">
        <f ca="1"/>
        <v/>
      </c>
      <c r="FO31" s="125" t="str">
        <f ca="1"/>
        <v/>
      </c>
      <c r="FP31" s="125" t="str">
        <f ca="1"/>
        <v/>
      </c>
      <c r="FQ31" s="125" t="str">
        <f ca="1"/>
        <v/>
      </c>
      <c r="FR31" s="125" t="str">
        <f ca="1"/>
        <v/>
      </c>
      <c r="FS31" s="125" t="str">
        <f ca="1"/>
        <v/>
      </c>
      <c r="FT31" s="125" t="str">
        <f ca="1"/>
        <v/>
      </c>
      <c r="FU31" s="125" t="str">
        <f ca="1"/>
        <v/>
      </c>
      <c r="FV31" s="125" t="str">
        <f ca="1"/>
        <v/>
      </c>
      <c r="FW31" s="125" t="str">
        <f ca="1"/>
        <v/>
      </c>
      <c r="FX31" s="125" t="str">
        <f ca="1"/>
        <v/>
      </c>
      <c r="FY31" s="125" t="str">
        <f ca="1"/>
        <v/>
      </c>
      <c r="FZ31" s="125" t="str">
        <f ca="1"/>
        <v/>
      </c>
      <c r="GA31" s="125" t="str">
        <f ca="1"/>
        <v/>
      </c>
      <c r="GB31" s="125" t="str">
        <f ca="1"/>
        <v/>
      </c>
      <c r="GC31" s="125" t="str">
        <f ca="1"/>
        <v/>
      </c>
      <c r="GD31" s="125" t="str">
        <f ca="1"/>
        <v/>
      </c>
      <c r="GE31" s="125" t="str">
        <f ca="1"/>
        <v/>
      </c>
      <c r="GF31" s="125"/>
      <c r="GG31" s="125"/>
      <c r="GH31" s="125"/>
      <c r="GI31" s="125"/>
      <c r="GJ31" s="125"/>
      <c r="GK31" s="125"/>
      <c r="GL31" s="125"/>
      <c r="GM31" s="125"/>
      <c r="GN31" s="125"/>
      <c r="GO31" s="125"/>
      <c r="GP31" s="125"/>
      <c r="GQ31" s="125"/>
      <c r="GR31" s="125"/>
      <c r="GS31" s="125"/>
      <c r="GT31" s="125"/>
      <c r="GU31" s="125"/>
      <c r="GV31" s="125"/>
      <c r="GW31" s="125"/>
      <c r="GX31" s="125"/>
      <c r="GY31" s="125"/>
      <c r="GZ31" s="125"/>
      <c r="HA31" s="125"/>
      <c r="HB31" s="125"/>
      <c r="HC31" s="125"/>
      <c r="HD31" s="125"/>
      <c r="HE31" s="125"/>
      <c r="HF31" s="125"/>
      <c r="HG31" s="125"/>
      <c r="HH31" s="125"/>
      <c r="HI31" s="125"/>
      <c r="HJ31" s="125"/>
      <c r="HK31" s="125"/>
      <c r="HL31" s="125"/>
      <c r="HM31" s="125"/>
      <c r="HN31" s="125"/>
      <c r="HO31" s="125"/>
      <c r="HP31" s="125"/>
      <c r="HQ31" s="125"/>
      <c r="HR31" s="125"/>
      <c r="HS31" s="125"/>
      <c r="HT31" s="125"/>
      <c r="HU31" s="125"/>
      <c r="HV31" s="125"/>
      <c r="HW31" s="125"/>
      <c r="HX31" s="125"/>
      <c r="HY31" s="125"/>
      <c r="HZ31" s="125"/>
      <c r="IA31" s="125"/>
      <c r="IB31" s="125"/>
      <c r="IC31" s="125"/>
      <c r="ID31" s="125"/>
      <c r="IE31" s="125"/>
      <c r="IF31" s="125"/>
      <c r="IG31" s="125"/>
      <c r="IH31" s="125"/>
      <c r="II31" s="125"/>
      <c r="IJ31" s="125"/>
      <c r="IK31" s="125"/>
      <c r="IL31" s="125"/>
      <c r="IM31" s="125"/>
      <c r="IN31" s="125"/>
      <c r="IO31" s="125"/>
      <c r="IP31" s="125"/>
      <c r="IQ31" s="125"/>
      <c r="IR31" s="125"/>
      <c r="IS31" s="125"/>
      <c r="IT31" s="125"/>
      <c r="IU31" s="125"/>
      <c r="IV31" s="125"/>
      <c r="IW31" s="125"/>
      <c r="IX31" s="125"/>
      <c r="IY31" s="125"/>
      <c r="IZ31" s="125"/>
      <c r="JA31" s="125"/>
      <c r="JB31" s="125"/>
      <c r="JC31" s="125"/>
      <c r="JD31" s="125"/>
      <c r="JE31" s="125"/>
      <c r="JF31" s="125"/>
      <c r="JG31" s="125"/>
      <c r="JH31" s="125"/>
      <c r="JI31" s="125"/>
      <c r="JJ31" s="125"/>
      <c r="JK31" s="125"/>
      <c r="JL31" s="125"/>
      <c r="JM31" s="125"/>
      <c r="JN31" s="125"/>
      <c r="JO31" s="125"/>
      <c r="JP31" s="125"/>
      <c r="JQ31" s="125"/>
      <c r="JR31" s="125"/>
      <c r="JS31" s="125"/>
      <c r="JT31" s="125"/>
      <c r="JU31" s="125"/>
      <c r="JV31" s="125"/>
      <c r="JW31" s="125"/>
      <c r="JX31" s="125"/>
      <c r="JY31" s="125"/>
      <c r="JZ31" s="125"/>
      <c r="KA31" s="125"/>
      <c r="KB31" s="125"/>
      <c r="KC31" s="125"/>
      <c r="KD31" s="125"/>
      <c r="KE31" s="125"/>
      <c r="KF31" s="125"/>
      <c r="KG31" s="125"/>
      <c r="KH31" s="125"/>
      <c r="KI31" s="125"/>
      <c r="KJ31" s="125"/>
      <c r="KK31" s="125"/>
      <c r="KL31" s="125"/>
      <c r="KM31" s="125"/>
      <c r="KN31" s="125"/>
      <c r="KO31" s="125"/>
      <c r="KP31" s="125"/>
      <c r="KQ31" s="125"/>
      <c r="KR31" s="125"/>
      <c r="KS31" s="125"/>
      <c r="KT31" s="125"/>
      <c r="KU31" s="125"/>
      <c r="KV31" s="125"/>
      <c r="KW31" s="125"/>
      <c r="KX31" s="125"/>
      <c r="KY31" s="125"/>
      <c r="KZ31" s="125"/>
      <c r="LA31" s="125"/>
      <c r="LB31" s="125"/>
      <c r="LC31" s="125"/>
      <c r="LD31" s="125"/>
      <c r="LE31" s="125"/>
      <c r="LF31" s="125"/>
      <c r="LG31" s="125"/>
      <c r="LH31" s="125"/>
      <c r="LI31" s="125"/>
      <c r="LJ31" s="125"/>
      <c r="LK31" s="125"/>
      <c r="LL31" s="125"/>
      <c r="LM31" s="125"/>
      <c r="LN31" s="125"/>
      <c r="LO31" s="125"/>
      <c r="LP31" s="125"/>
      <c r="LQ31" s="125"/>
      <c r="LR31" s="125"/>
      <c r="LS31" s="125"/>
      <c r="LT31" s="125"/>
      <c r="LU31" s="125"/>
      <c r="LV31" s="125"/>
      <c r="LW31" s="125"/>
      <c r="LX31" s="125"/>
      <c r="LY31" s="125"/>
      <c r="LZ31" s="125"/>
      <c r="MA31" s="125"/>
      <c r="MB31" s="125"/>
      <c r="MC31" s="125"/>
      <c r="MD31" s="125"/>
      <c r="ME31" s="125"/>
      <c r="MF31" s="125"/>
      <c r="MG31" s="125"/>
      <c r="MH31" s="125"/>
      <c r="MI31" s="125"/>
      <c r="MJ31" s="125"/>
      <c r="MK31" s="125"/>
      <c r="ML31" s="125"/>
      <c r="MM31" s="125"/>
      <c r="MN31" s="125"/>
      <c r="MO31" s="125"/>
      <c r="MP31" s="125"/>
      <c r="MQ31" s="125"/>
      <c r="MR31" s="125"/>
      <c r="MS31" s="125"/>
      <c r="MT31" s="125"/>
      <c r="MU31" s="125"/>
      <c r="MV31" s="125"/>
      <c r="MW31" s="125"/>
      <c r="MX31" s="125"/>
      <c r="MY31" s="125"/>
      <c r="MZ31" s="125"/>
      <c r="NA31" s="125"/>
      <c r="NB31" s="125"/>
      <c r="NC31" s="125"/>
      <c r="ND31" s="125"/>
      <c r="NE31" s="125"/>
      <c r="NF31" s="125"/>
      <c r="NG31" s="125"/>
      <c r="NH31" s="125"/>
      <c r="NI31" s="125"/>
      <c r="NJ31" s="125"/>
      <c r="NK31" s="125"/>
      <c r="NL31" s="125"/>
      <c r="NM31" s="125"/>
      <c r="NN31" s="125"/>
      <c r="NO31" s="125"/>
      <c r="NP31" s="125"/>
      <c r="NQ31" s="125"/>
      <c r="NR31" s="125"/>
      <c r="NS31" s="125"/>
      <c r="NT31" s="125"/>
      <c r="NU31" s="125"/>
      <c r="NV31" s="125"/>
      <c r="NW31" s="125"/>
      <c r="NX31" s="125"/>
      <c r="NY31" s="125"/>
      <c r="NZ31" s="125"/>
    </row>
    <row r="32" spans="2:390">
      <c r="B32" s="141" t="s">
        <v>153</v>
      </c>
      <c r="C32" s="139" t="s">
        <v>5182</v>
      </c>
      <c r="D32" s="140" t="s">
        <v>5174</v>
      </c>
      <c r="E32" s="225"/>
      <c r="F32" s="59" t="str" cm="1">
        <f t="array" aca="1" ref="F32:GE32" ca="1">IF(ISNUMBER($F$4),_xlfn.LET(_xlpm.d,_xlfn.ANCHORARRAY($F$4),_xlpm.x,_xlfn.XLOOKUP(DATE(YEAR(_xlpm.d)-1,MONTH(_xlpm.d),DAY(_xlpm.d)),'見込み申請（昨年実績）'!$C$4:$NZ$4,'見込み申請（昨年実績）'!$C$9:$NZ$9,""),IF(ISNUMBER(_xlpm.x),_xlpm.x,"")),"")</f>
        <v/>
      </c>
      <c r="G32" s="59" t="str">
        <f ca="1"/>
        <v/>
      </c>
      <c r="H32" s="59" t="str">
        <f ca="1"/>
        <v/>
      </c>
      <c r="I32" s="59" t="str">
        <f ca="1"/>
        <v/>
      </c>
      <c r="J32" s="59" t="str">
        <f ca="1"/>
        <v/>
      </c>
      <c r="K32" s="59" t="str">
        <f ca="1"/>
        <v/>
      </c>
      <c r="L32" s="59" t="str">
        <f ca="1"/>
        <v/>
      </c>
      <c r="M32" s="59" t="str">
        <f ca="1"/>
        <v/>
      </c>
      <c r="N32" s="59" t="str">
        <f ca="1"/>
        <v/>
      </c>
      <c r="O32" s="59" t="str">
        <f ca="1"/>
        <v/>
      </c>
      <c r="P32" s="59" t="str">
        <f ca="1"/>
        <v/>
      </c>
      <c r="Q32" s="59" t="str">
        <f ca="1"/>
        <v/>
      </c>
      <c r="R32" s="59" t="str">
        <f ca="1"/>
        <v/>
      </c>
      <c r="S32" s="59" t="str">
        <f ca="1"/>
        <v/>
      </c>
      <c r="T32" s="59">
        <f ca="1"/>
        <v>10</v>
      </c>
      <c r="U32" s="59">
        <f ca="1"/>
        <v>10</v>
      </c>
      <c r="V32" s="59">
        <f ca="1"/>
        <v>10</v>
      </c>
      <c r="W32" s="59" t="str">
        <f ca="1"/>
        <v/>
      </c>
      <c r="X32" s="59" t="str">
        <f ca="1"/>
        <v/>
      </c>
      <c r="Y32" s="59">
        <f ca="1"/>
        <v>10</v>
      </c>
      <c r="Z32" s="59">
        <f ca="1"/>
        <v>10</v>
      </c>
      <c r="AA32" s="59">
        <f ca="1"/>
        <v>10</v>
      </c>
      <c r="AB32" s="59">
        <f ca="1"/>
        <v>10</v>
      </c>
      <c r="AC32" s="59">
        <f ca="1"/>
        <v>10</v>
      </c>
      <c r="AD32" s="59" t="str">
        <f ca="1"/>
        <v/>
      </c>
      <c r="AE32" s="59" t="str">
        <f ca="1"/>
        <v/>
      </c>
      <c r="AF32" s="59">
        <f ca="1"/>
        <v>10</v>
      </c>
      <c r="AG32" s="59">
        <f ca="1"/>
        <v>10</v>
      </c>
      <c r="AH32" s="59">
        <f ca="1"/>
        <v>10</v>
      </c>
      <c r="AI32" s="59">
        <f ca="1"/>
        <v>10</v>
      </c>
      <c r="AJ32" s="59">
        <f ca="1"/>
        <v>10</v>
      </c>
      <c r="AK32" s="59" t="str">
        <f ca="1"/>
        <v/>
      </c>
      <c r="AL32" s="59" t="str">
        <f ca="1"/>
        <v/>
      </c>
      <c r="AM32" s="59" t="str">
        <f ca="1"/>
        <v/>
      </c>
      <c r="AN32" s="59">
        <f ca="1"/>
        <v>10</v>
      </c>
      <c r="AO32" s="59">
        <f ca="1"/>
        <v>10</v>
      </c>
      <c r="AP32" s="59">
        <f ca="1"/>
        <v>10</v>
      </c>
      <c r="AQ32" s="59">
        <f ca="1"/>
        <v>10</v>
      </c>
      <c r="AR32" s="59" t="str">
        <f ca="1"/>
        <v/>
      </c>
      <c r="AS32" s="59" t="str">
        <f ca="1"/>
        <v/>
      </c>
      <c r="AT32" s="59">
        <f ca="1"/>
        <v>10</v>
      </c>
      <c r="AU32" s="59">
        <f ca="1"/>
        <v>10</v>
      </c>
      <c r="AV32" s="59">
        <f ca="1"/>
        <v>10</v>
      </c>
      <c r="AW32" s="59">
        <f ca="1"/>
        <v>10</v>
      </c>
      <c r="AX32" s="59">
        <f ca="1"/>
        <v>10</v>
      </c>
      <c r="AY32" s="59" t="str">
        <f ca="1"/>
        <v/>
      </c>
      <c r="AZ32" s="59" t="str">
        <f ca="1"/>
        <v/>
      </c>
      <c r="BA32" s="59">
        <f ca="1"/>
        <v>10</v>
      </c>
      <c r="BB32" s="59">
        <f ca="1"/>
        <v>10</v>
      </c>
      <c r="BC32" s="59">
        <f ca="1"/>
        <v>10</v>
      </c>
      <c r="BD32" s="59">
        <f ca="1"/>
        <v>10</v>
      </c>
      <c r="BE32" s="59">
        <f ca="1"/>
        <v>10</v>
      </c>
      <c r="BF32" s="59" t="str">
        <f ca="1"/>
        <v/>
      </c>
      <c r="BG32" s="59" t="str">
        <f ca="1"/>
        <v/>
      </c>
      <c r="BH32" s="59" t="str">
        <f ca="1"/>
        <v/>
      </c>
      <c r="BI32" s="59">
        <f ca="1"/>
        <v>10</v>
      </c>
      <c r="BJ32" s="59">
        <f ca="1"/>
        <v>10</v>
      </c>
      <c r="BK32" s="59">
        <f ca="1"/>
        <v>10</v>
      </c>
      <c r="BL32" s="59">
        <f ca="1"/>
        <v>10</v>
      </c>
      <c r="BM32" s="59" t="str">
        <f ca="1"/>
        <v/>
      </c>
      <c r="BN32" s="59" t="str">
        <f ca="1"/>
        <v/>
      </c>
      <c r="BO32" s="59">
        <f ca="1"/>
        <v>10</v>
      </c>
      <c r="BP32" s="59">
        <f ca="1"/>
        <v>10</v>
      </c>
      <c r="BQ32" s="59">
        <f ca="1"/>
        <v>10</v>
      </c>
      <c r="BR32" s="59">
        <f ca="1"/>
        <v>10</v>
      </c>
      <c r="BS32" s="59">
        <f ca="1"/>
        <v>10</v>
      </c>
      <c r="BT32" s="59" t="str">
        <f ca="1"/>
        <v/>
      </c>
      <c r="BU32" s="59" t="str">
        <f ca="1"/>
        <v/>
      </c>
      <c r="BV32" s="59">
        <f ca="1"/>
        <v>10</v>
      </c>
      <c r="BW32" s="59">
        <f ca="1"/>
        <v>10</v>
      </c>
      <c r="BX32" s="59">
        <f ca="1"/>
        <v>10</v>
      </c>
      <c r="BY32" s="59">
        <f ca="1"/>
        <v>10</v>
      </c>
      <c r="BZ32" s="59">
        <f ca="1"/>
        <v>10</v>
      </c>
      <c r="CA32" s="59" t="str">
        <f ca="1"/>
        <v/>
      </c>
      <c r="CB32" s="59" t="str">
        <f ca="1"/>
        <v/>
      </c>
      <c r="CC32" s="59">
        <f ca="1"/>
        <v>10</v>
      </c>
      <c r="CD32" s="59">
        <f ca="1"/>
        <v>10</v>
      </c>
      <c r="CE32" s="59">
        <f ca="1"/>
        <v>10</v>
      </c>
      <c r="CF32" s="59">
        <f ca="1"/>
        <v>10</v>
      </c>
      <c r="CG32" s="59">
        <f ca="1"/>
        <v>10</v>
      </c>
      <c r="CH32" s="59" t="str">
        <f ca="1"/>
        <v/>
      </c>
      <c r="CI32" s="59" t="str">
        <f ca="1"/>
        <v/>
      </c>
      <c r="CJ32" s="59">
        <f ca="1"/>
        <v>10</v>
      </c>
      <c r="CK32" s="59">
        <f ca="1"/>
        <v>10</v>
      </c>
      <c r="CL32" s="59">
        <f ca="1"/>
        <v>10</v>
      </c>
      <c r="CM32" s="59">
        <f ca="1"/>
        <v>10</v>
      </c>
      <c r="CN32" s="59">
        <f ca="1"/>
        <v>10</v>
      </c>
      <c r="CO32" s="59" t="str">
        <f ca="1"/>
        <v/>
      </c>
      <c r="CP32" s="59" t="str">
        <f ca="1"/>
        <v/>
      </c>
      <c r="CQ32" s="59">
        <f ca="1"/>
        <v>10</v>
      </c>
      <c r="CR32" s="59">
        <f ca="1"/>
        <v>10</v>
      </c>
      <c r="CS32" s="59">
        <f ca="1"/>
        <v>10</v>
      </c>
      <c r="CT32" s="59" t="str">
        <f ca="1"/>
        <v/>
      </c>
      <c r="CU32" s="59">
        <f ca="1"/>
        <v>10</v>
      </c>
      <c r="CV32" s="59" t="str">
        <f ca="1"/>
        <v/>
      </c>
      <c r="CW32" s="59" t="str">
        <f ca="1"/>
        <v/>
      </c>
      <c r="CX32" s="59">
        <f ca="1"/>
        <v>10</v>
      </c>
      <c r="CY32" s="59">
        <f ca="1"/>
        <v>10</v>
      </c>
      <c r="CZ32" s="59">
        <f ca="1"/>
        <v>10</v>
      </c>
      <c r="DA32" s="59">
        <f ca="1"/>
        <v>10</v>
      </c>
      <c r="DB32" s="59">
        <f ca="1"/>
        <v>10</v>
      </c>
      <c r="DC32" s="59" t="str">
        <f ca="1"/>
        <v/>
      </c>
      <c r="DD32" s="59" t="str">
        <f ca="1"/>
        <v/>
      </c>
      <c r="DE32" s="59" t="str">
        <f ca="1"/>
        <v/>
      </c>
      <c r="DF32" s="59">
        <f ca="1"/>
        <v>10</v>
      </c>
      <c r="DG32" s="59">
        <f ca="1"/>
        <v>10</v>
      </c>
      <c r="DH32" s="59">
        <f ca="1"/>
        <v>10</v>
      </c>
      <c r="DI32" s="59">
        <f ca="1"/>
        <v>10</v>
      </c>
      <c r="DJ32" s="59" t="str">
        <f ca="1"/>
        <v/>
      </c>
      <c r="DK32" s="59" t="str">
        <f ca="1"/>
        <v/>
      </c>
      <c r="DL32" s="59">
        <f ca="1"/>
        <v>10</v>
      </c>
      <c r="DM32" s="59">
        <f ca="1"/>
        <v>10</v>
      </c>
      <c r="DN32" s="59">
        <f ca="1"/>
        <v>10</v>
      </c>
      <c r="DO32" s="59">
        <f ca="1"/>
        <v>10</v>
      </c>
      <c r="DP32" s="59">
        <f ca="1"/>
        <v>10</v>
      </c>
      <c r="DQ32" s="59" t="str">
        <f ca="1"/>
        <v/>
      </c>
      <c r="DR32" s="59" t="str">
        <f ca="1"/>
        <v/>
      </c>
      <c r="DS32" s="59">
        <f ca="1"/>
        <v>10</v>
      </c>
      <c r="DT32" s="59">
        <f ca="1"/>
        <v>10</v>
      </c>
      <c r="DU32" s="59">
        <f ca="1"/>
        <v>10</v>
      </c>
      <c r="DV32" s="59">
        <f ca="1"/>
        <v>10</v>
      </c>
      <c r="DW32" s="59">
        <f ca="1"/>
        <v>10</v>
      </c>
      <c r="DX32" s="59" t="str">
        <f ca="1"/>
        <v/>
      </c>
      <c r="DY32" s="59" t="str">
        <f ca="1"/>
        <v/>
      </c>
      <c r="DZ32" s="59">
        <f ca="1"/>
        <v>10</v>
      </c>
      <c r="EA32" s="59">
        <f ca="1"/>
        <v>10</v>
      </c>
      <c r="EB32" s="59">
        <f ca="1"/>
        <v>10</v>
      </c>
      <c r="EC32" s="59">
        <f ca="1"/>
        <v>10</v>
      </c>
      <c r="ED32" s="59">
        <f ca="1"/>
        <v>10</v>
      </c>
      <c r="EE32" s="59" t="str">
        <f ca="1"/>
        <v/>
      </c>
      <c r="EF32" s="59" t="str">
        <f ca="1"/>
        <v/>
      </c>
      <c r="EG32" s="59">
        <f ca="1"/>
        <v>10</v>
      </c>
      <c r="EH32" s="59">
        <f ca="1"/>
        <v>10</v>
      </c>
      <c r="EI32" s="59" t="str">
        <f ca="1"/>
        <v/>
      </c>
      <c r="EJ32" s="59">
        <f ca="1"/>
        <v>10</v>
      </c>
      <c r="EK32" s="59">
        <f ca="1"/>
        <v>10</v>
      </c>
      <c r="EL32" s="59" t="str">
        <f ca="1"/>
        <v/>
      </c>
      <c r="EM32" s="59" t="str">
        <f ca="1"/>
        <v/>
      </c>
      <c r="EN32" s="59">
        <f ca="1"/>
        <v>10</v>
      </c>
      <c r="EO32" s="59">
        <f ca="1"/>
        <v>10</v>
      </c>
      <c r="EP32" s="59">
        <f ca="1"/>
        <v>10</v>
      </c>
      <c r="EQ32" s="59">
        <f ca="1"/>
        <v>10</v>
      </c>
      <c r="ER32" s="59">
        <f ca="1"/>
        <v>10</v>
      </c>
      <c r="ES32" s="59" t="str">
        <f ca="1"/>
        <v/>
      </c>
      <c r="ET32" s="59" t="str">
        <f ca="1"/>
        <v/>
      </c>
      <c r="EU32" s="59" t="str">
        <f ca="1"/>
        <v/>
      </c>
      <c r="EV32" s="59">
        <f ca="1"/>
        <v>10</v>
      </c>
      <c r="EW32" s="59">
        <f ca="1"/>
        <v>10</v>
      </c>
      <c r="EX32" s="59">
        <f ca="1"/>
        <v>10</v>
      </c>
      <c r="EY32" s="59">
        <f ca="1"/>
        <v>10</v>
      </c>
      <c r="EZ32" s="59" t="str">
        <f ca="1"/>
        <v/>
      </c>
      <c r="FA32" s="59" t="str">
        <f ca="1"/>
        <v/>
      </c>
      <c r="FB32" s="59">
        <f ca="1"/>
        <v>10</v>
      </c>
      <c r="FC32" s="59">
        <f ca="1"/>
        <v>10</v>
      </c>
      <c r="FD32" s="59">
        <f ca="1"/>
        <v>10</v>
      </c>
      <c r="FE32" s="59">
        <f ca="1"/>
        <v>10</v>
      </c>
      <c r="FF32" s="59">
        <f ca="1"/>
        <v>10</v>
      </c>
      <c r="FG32" s="59" t="str">
        <f ca="1"/>
        <v/>
      </c>
      <c r="FH32" s="59" t="str">
        <f ca="1"/>
        <v/>
      </c>
      <c r="FI32" s="59">
        <f ca="1"/>
        <v>10</v>
      </c>
      <c r="FJ32" s="59">
        <f ca="1"/>
        <v>10</v>
      </c>
      <c r="FK32" s="59">
        <f ca="1"/>
        <v>10</v>
      </c>
      <c r="FL32" s="59">
        <f ca="1"/>
        <v>10</v>
      </c>
      <c r="FM32" s="59">
        <f ca="1"/>
        <v>10</v>
      </c>
      <c r="FN32" s="59" t="str">
        <f ca="1"/>
        <v/>
      </c>
      <c r="FO32" s="59" t="str">
        <f ca="1"/>
        <v/>
      </c>
      <c r="FP32" s="59">
        <f ca="1"/>
        <v>10</v>
      </c>
      <c r="FQ32" s="59">
        <f ca="1"/>
        <v>10</v>
      </c>
      <c r="FR32" s="59">
        <f ca="1"/>
        <v>10</v>
      </c>
      <c r="FS32" s="59">
        <f ca="1"/>
        <v>10</v>
      </c>
      <c r="FT32" s="59" t="str">
        <f ca="1"/>
        <v/>
      </c>
      <c r="FU32" s="59" t="str">
        <f ca="1"/>
        <v/>
      </c>
      <c r="FV32" s="59" t="str">
        <f ca="1"/>
        <v/>
      </c>
      <c r="FW32" s="59">
        <f ca="1"/>
        <v>10</v>
      </c>
      <c r="FX32" s="59">
        <f ca="1"/>
        <v>10</v>
      </c>
      <c r="FY32" s="59">
        <f ca="1"/>
        <v>10</v>
      </c>
      <c r="FZ32" s="59">
        <f ca="1"/>
        <v>10</v>
      </c>
      <c r="GA32" s="59">
        <f ca="1"/>
        <v>10</v>
      </c>
      <c r="GB32" s="59" t="str">
        <f ca="1"/>
        <v/>
      </c>
      <c r="GC32" s="59" t="str">
        <f ca="1"/>
        <v/>
      </c>
      <c r="GD32" s="59">
        <f ca="1"/>
        <v>10</v>
      </c>
      <c r="GE32" s="59">
        <f ca="1"/>
        <v>10</v>
      </c>
      <c r="GF32" s="59"/>
      <c r="GG32" s="59"/>
      <c r="GH32" s="59"/>
      <c r="GI32" s="59"/>
      <c r="GJ32" s="59"/>
      <c r="GK32" s="59"/>
      <c r="GL32" s="59"/>
      <c r="GM32" s="59"/>
      <c r="GN32" s="59"/>
      <c r="GO32" s="59"/>
      <c r="GP32" s="59"/>
      <c r="GQ32" s="59"/>
      <c r="GR32" s="59"/>
      <c r="GS32" s="59"/>
      <c r="GT32" s="59"/>
      <c r="GU32" s="59"/>
      <c r="GV32" s="59"/>
      <c r="GW32" s="59"/>
      <c r="GX32" s="59"/>
      <c r="GY32" s="59"/>
      <c r="GZ32" s="59"/>
      <c r="HA32" s="59"/>
      <c r="HB32" s="59"/>
      <c r="HC32" s="59"/>
      <c r="HD32" s="59"/>
      <c r="HE32" s="59"/>
      <c r="HF32" s="59"/>
      <c r="HG32" s="59"/>
      <c r="HH32" s="59"/>
      <c r="HI32" s="59"/>
      <c r="HJ32" s="59"/>
      <c r="HK32" s="59"/>
      <c r="HL32" s="59"/>
      <c r="HM32" s="59"/>
      <c r="HN32" s="59"/>
      <c r="HO32" s="59"/>
      <c r="HP32" s="59"/>
      <c r="HQ32" s="59"/>
      <c r="HR32" s="59"/>
      <c r="HS32" s="59"/>
      <c r="HT32" s="59"/>
      <c r="HU32" s="59"/>
      <c r="HV32" s="59"/>
      <c r="HW32" s="59"/>
      <c r="HX32" s="59"/>
      <c r="HY32" s="59"/>
      <c r="HZ32" s="59"/>
      <c r="IA32" s="59"/>
      <c r="IB32" s="59"/>
      <c r="IC32" s="59"/>
      <c r="ID32" s="59"/>
      <c r="IE32" s="59"/>
      <c r="IF32" s="59"/>
      <c r="IG32" s="59"/>
      <c r="IH32" s="59"/>
      <c r="II32" s="59"/>
      <c r="IJ32" s="59"/>
      <c r="IK32" s="59"/>
      <c r="IL32" s="59"/>
      <c r="IM32" s="59"/>
      <c r="IN32" s="59"/>
      <c r="IO32" s="59"/>
      <c r="IP32" s="59"/>
      <c r="IQ32" s="59"/>
      <c r="IR32" s="59"/>
      <c r="IS32" s="59"/>
      <c r="IT32" s="59"/>
      <c r="IU32" s="59"/>
      <c r="IV32" s="59"/>
      <c r="IW32" s="59"/>
      <c r="IX32" s="59"/>
      <c r="IY32" s="59"/>
      <c r="IZ32" s="59"/>
      <c r="JA32" s="59"/>
      <c r="JB32" s="59"/>
      <c r="JC32" s="59"/>
      <c r="JD32" s="59"/>
      <c r="JE32" s="59"/>
      <c r="JF32" s="59"/>
      <c r="JG32" s="59"/>
      <c r="JH32" s="59"/>
      <c r="JI32" s="59"/>
      <c r="JJ32" s="59"/>
      <c r="JK32" s="59"/>
      <c r="JL32" s="59"/>
      <c r="JM32" s="59"/>
      <c r="JN32" s="59"/>
      <c r="JO32" s="59"/>
      <c r="JP32" s="59"/>
      <c r="JQ32" s="59"/>
      <c r="JR32" s="59"/>
      <c r="JS32" s="59"/>
      <c r="JT32" s="59"/>
      <c r="JU32" s="59"/>
      <c r="JV32" s="59"/>
      <c r="JW32" s="59"/>
      <c r="JX32" s="59"/>
      <c r="JY32" s="59"/>
      <c r="JZ32" s="59"/>
      <c r="KA32" s="59"/>
      <c r="KB32" s="59"/>
      <c r="KC32" s="59"/>
      <c r="KD32" s="59"/>
      <c r="KE32" s="59"/>
      <c r="KF32" s="59"/>
      <c r="KG32" s="59"/>
      <c r="KH32" s="59"/>
      <c r="KI32" s="59"/>
      <c r="KJ32" s="59"/>
      <c r="KK32" s="59"/>
      <c r="KL32" s="59"/>
      <c r="KM32" s="59"/>
      <c r="KN32" s="59"/>
      <c r="KO32" s="59"/>
      <c r="KP32" s="59"/>
      <c r="KQ32" s="59"/>
      <c r="KR32" s="59"/>
      <c r="KS32" s="59"/>
      <c r="KT32" s="59"/>
      <c r="KU32" s="59"/>
      <c r="KV32" s="59"/>
      <c r="KW32" s="59"/>
      <c r="KX32" s="59"/>
      <c r="KY32" s="59"/>
      <c r="KZ32" s="59"/>
      <c r="LA32" s="59"/>
      <c r="LB32" s="59"/>
      <c r="LC32" s="59"/>
      <c r="LD32" s="59"/>
      <c r="LE32" s="59"/>
      <c r="LF32" s="59"/>
      <c r="LG32" s="59"/>
      <c r="LH32" s="59"/>
      <c r="LI32" s="59"/>
      <c r="LJ32" s="59"/>
      <c r="LK32" s="59"/>
      <c r="LL32" s="59"/>
      <c r="LM32" s="59"/>
      <c r="LN32" s="59"/>
      <c r="LO32" s="59"/>
      <c r="LP32" s="59"/>
      <c r="LQ32" s="59"/>
      <c r="LR32" s="59"/>
      <c r="LS32" s="59"/>
      <c r="LT32" s="59"/>
      <c r="LU32" s="59"/>
      <c r="LV32" s="59"/>
      <c r="LW32" s="59"/>
      <c r="LX32" s="59"/>
      <c r="LY32" s="59"/>
      <c r="LZ32" s="59"/>
      <c r="MA32" s="59"/>
      <c r="MB32" s="59"/>
      <c r="MC32" s="59"/>
      <c r="MD32" s="59"/>
      <c r="ME32" s="59"/>
      <c r="MF32" s="59"/>
      <c r="MG32" s="59"/>
      <c r="MH32" s="59"/>
      <c r="MI32" s="59"/>
      <c r="MJ32" s="59"/>
      <c r="MK32" s="59"/>
      <c r="ML32" s="59"/>
      <c r="MM32" s="59"/>
      <c r="MN32" s="59"/>
      <c r="MO32" s="59"/>
      <c r="MP32" s="59"/>
      <c r="MQ32" s="59"/>
      <c r="MR32" s="59"/>
      <c r="MS32" s="59"/>
      <c r="MT32" s="59"/>
      <c r="MU32" s="59"/>
      <c r="MV32" s="59"/>
      <c r="MW32" s="59"/>
      <c r="MX32" s="59"/>
      <c r="MY32" s="59"/>
      <c r="MZ32" s="59"/>
      <c r="NA32" s="59"/>
      <c r="NB32" s="59"/>
      <c r="NC32" s="59"/>
      <c r="ND32" s="59"/>
      <c r="NE32" s="59"/>
      <c r="NF32" s="59"/>
      <c r="NG32" s="59"/>
      <c r="NH32" s="59"/>
      <c r="NI32" s="59"/>
      <c r="NJ32" s="59"/>
      <c r="NK32" s="59"/>
      <c r="NL32" s="59"/>
      <c r="NM32" s="59"/>
      <c r="NN32" s="59"/>
      <c r="NO32" s="59"/>
      <c r="NP32" s="59"/>
      <c r="NQ32" s="59"/>
      <c r="NR32" s="59"/>
      <c r="NS32" s="59"/>
      <c r="NT32" s="59"/>
      <c r="NU32" s="59"/>
      <c r="NV32" s="59"/>
      <c r="NW32" s="59"/>
      <c r="NX32" s="59"/>
      <c r="NY32" s="59"/>
      <c r="NZ32" s="59"/>
    </row>
    <row r="33" spans="2:390">
      <c r="B33" s="70" t="s">
        <v>153</v>
      </c>
      <c r="C33" s="134" t="s">
        <v>5182</v>
      </c>
      <c r="D33" s="133" t="s">
        <v>5183</v>
      </c>
      <c r="E33" s="225"/>
      <c r="F33" s="59" t="str" cm="1">
        <f t="array" aca="1" ref="F33" ca="1">IF(ISNUMBER(F$4),IF(F$4&lt;TODAY(),F29,IF(F$4=TODAY(),_xlfn.XLOOKUP(1,($F$4:$NZ$4&lt;=TODAY())*ISNUMBER($F$29:$NZ$29),$F$29:$NZ$29,"",0,-1),IF(ISNUMBER(E33),E33+N(F32),""))),"")</f>
        <v/>
      </c>
      <c r="G33" s="59" t="str" cm="1">
        <f t="array" aca="1" ref="G33" ca="1">IF(ISNUMBER(G$4),IF(G$4&lt;TODAY(),G29,IF(G$4=TODAY(),_xlfn.XLOOKUP(1,($F$4:$NZ$4&lt;=TODAY())*ISNUMBER($F$29:$NZ$29),$F$29:$NZ$29,"",0,-1),IF(ISNUMBER(F33),F33+N(G32),""))),"")</f>
        <v/>
      </c>
      <c r="H33" s="59" t="str" cm="1">
        <f t="array" aca="1" ref="H33" ca="1">IF(ISNUMBER(H$4),IF(H$4&lt;TODAY(),H29,IF(H$4=TODAY(),_xlfn.XLOOKUP(1,($F$4:$NZ$4&lt;=TODAY())*ISNUMBER($F$29:$NZ$29),$F$29:$NZ$29,"",0,-1),IF(ISNUMBER(G33),G33+N(H32),""))),"")</f>
        <v/>
      </c>
      <c r="I33" s="59" t="str" cm="1">
        <f t="array" aca="1" ref="I33" ca="1">IF(ISNUMBER(I$4),IF(I$4&lt;TODAY(),I29,IF(I$4=TODAY(),_xlfn.XLOOKUP(1,($F$4:$NZ$4&lt;=TODAY())*ISNUMBER($F$29:$NZ$29),$F$29:$NZ$29,"",0,-1),IF(ISNUMBER(H33),H33+N(I32),""))),"")</f>
        <v/>
      </c>
      <c r="J33" s="59" t="str" cm="1">
        <f t="array" aca="1" ref="J33" ca="1">IF(ISNUMBER(J$4),IF(J$4&lt;TODAY(),J29,IF(J$4=TODAY(),_xlfn.XLOOKUP(1,($F$4:$NZ$4&lt;=TODAY())*ISNUMBER($F$29:$NZ$29),$F$29:$NZ$29,"",0,-1),IF(ISNUMBER(I33),I33+N(J32),""))),"")</f>
        <v/>
      </c>
      <c r="K33" s="59" t="str" cm="1">
        <f t="array" aca="1" ref="K33" ca="1">IF(ISNUMBER(K$4),IF(K$4&lt;TODAY(),K29,IF(K$4=TODAY(),_xlfn.XLOOKUP(1,($F$4:$NZ$4&lt;=TODAY())*ISNUMBER($F$29:$NZ$29),$F$29:$NZ$29,"",0,-1),IF(ISNUMBER(J33),J33+N(K32),""))),"")</f>
        <v/>
      </c>
      <c r="L33" s="59" t="str" cm="1">
        <f t="array" aca="1" ref="L33" ca="1">IF(ISNUMBER(L$4),IF(L$4&lt;TODAY(),L29,IF(L$4=TODAY(),_xlfn.XLOOKUP(1,($F$4:$NZ$4&lt;=TODAY())*ISNUMBER($F$29:$NZ$29),$F$29:$NZ$29,"",0,-1),IF(ISNUMBER(K33),K33+N(L32),""))),"")</f>
        <v/>
      </c>
      <c r="M33" s="59" t="str" cm="1">
        <f t="array" aca="1" ref="M33" ca="1">IF(ISNUMBER(M$4),IF(M$4&lt;TODAY(),M29,IF(M$4=TODAY(),_xlfn.XLOOKUP(1,($F$4:$NZ$4&lt;=TODAY())*ISNUMBER($F$29:$NZ$29),$F$29:$NZ$29,"",0,-1),IF(ISNUMBER(L33),L33+N(M32),""))),"")</f>
        <v/>
      </c>
      <c r="N33" s="59" t="str" cm="1">
        <f t="array" aca="1" ref="N33" ca="1">IF(ISNUMBER(N$4),IF(N$4&lt;TODAY(),N29,IF(N$4=TODAY(),_xlfn.XLOOKUP(1,($F$4:$NZ$4&lt;=TODAY())*ISNUMBER($F$29:$NZ$29),$F$29:$NZ$29,"",0,-1),IF(ISNUMBER(M33),M33+N(N32),""))),"")</f>
        <v/>
      </c>
      <c r="O33" s="59" t="str" cm="1">
        <f t="array" aca="1" ref="O33" ca="1">IF(ISNUMBER(O$4),IF(O$4&lt;TODAY(),O29,IF(O$4=TODAY(),_xlfn.XLOOKUP(1,($F$4:$NZ$4&lt;=TODAY())*ISNUMBER($F$29:$NZ$29),$F$29:$NZ$29,"",0,-1),IF(ISNUMBER(N33),N33+N(O32),""))),"")</f>
        <v/>
      </c>
      <c r="P33" s="59" t="str" cm="1">
        <f t="array" aca="1" ref="P33" ca="1">IF(ISNUMBER(P$4),IF(P$4&lt;TODAY(),P29,IF(P$4=TODAY(),_xlfn.XLOOKUP(1,($F$4:$NZ$4&lt;=TODAY())*ISNUMBER($F$29:$NZ$29),$F$29:$NZ$29,"",0,-1),IF(ISNUMBER(O33),O33+N(P32),""))),"")</f>
        <v/>
      </c>
      <c r="Q33" s="59" t="str" cm="1">
        <f t="array" aca="1" ref="Q33" ca="1">IF(ISNUMBER(Q$4),IF(Q$4&lt;TODAY(),Q29,IF(Q$4=TODAY(),_xlfn.XLOOKUP(1,($F$4:$NZ$4&lt;=TODAY())*ISNUMBER($F$29:$NZ$29),$F$29:$NZ$29,"",0,-1),IF(ISNUMBER(P33),P33+N(Q32),""))),"")</f>
        <v/>
      </c>
      <c r="R33" s="59" t="str" cm="1">
        <f t="array" aca="1" ref="R33" ca="1">IF(ISNUMBER(R$4),IF(R$4&lt;TODAY(),R29,IF(R$4=TODAY(),_xlfn.XLOOKUP(1,($F$4:$NZ$4&lt;=TODAY())*ISNUMBER($F$29:$NZ$29),$F$29:$NZ$29,"",0,-1),IF(ISNUMBER(Q33),Q33+N(R32),""))),"")</f>
        <v/>
      </c>
      <c r="S33" s="59" cm="1">
        <f t="array" aca="1" ref="S33" ca="1">IF(ISNUMBER(S$4),IF(S$4&lt;TODAY(),S29,IF(S$4=TODAY(),_xlfn.XLOOKUP(1,($F$4:$NZ$4&lt;=TODAY())*ISNUMBER($F$29:$NZ$29),$F$29:$NZ$29,"",0,-1),IF(ISNUMBER(R33),R33+N(S32),""))),"")</f>
        <v>146</v>
      </c>
      <c r="T33" s="59" cm="1">
        <f t="array" aca="1" ref="T33" ca="1">IF(ISNUMBER(T$4),IF(T$4&lt;TODAY(),T29,IF(T$4=TODAY(),_xlfn.XLOOKUP(1,($F$4:$NZ$4&lt;=TODAY())*ISNUMBER($F$29:$NZ$29),$F$29:$NZ$29,"",0,-1),IF(ISNUMBER(S33),S33+N(T32),""))),"")</f>
        <v>156</v>
      </c>
      <c r="U33" s="59" cm="1">
        <f t="array" aca="1" ref="U33" ca="1">IF(ISNUMBER(U$4),IF(U$4&lt;TODAY(),U29,IF(U$4=TODAY(),_xlfn.XLOOKUP(1,($F$4:$NZ$4&lt;=TODAY())*ISNUMBER($F$29:$NZ$29),$F$29:$NZ$29,"",0,-1),IF(ISNUMBER(T33),T33+N(U32),""))),"")</f>
        <v>166</v>
      </c>
      <c r="V33" s="59" cm="1">
        <f t="array" aca="1" ref="V33" ca="1">IF(ISNUMBER(V$4),IF(V$4&lt;TODAY(),V29,IF(V$4=TODAY(),_xlfn.XLOOKUP(1,($F$4:$NZ$4&lt;=TODAY())*ISNUMBER($F$29:$NZ$29),$F$29:$NZ$29,"",0,-1),IF(ISNUMBER(U33),U33+N(V32),""))),"")</f>
        <v>176</v>
      </c>
      <c r="W33" s="59" cm="1">
        <f t="array" aca="1" ref="W33" ca="1">IF(ISNUMBER(W$4),IF(W$4&lt;TODAY(),W29,IF(W$4=TODAY(),_xlfn.XLOOKUP(1,($F$4:$NZ$4&lt;=TODAY())*ISNUMBER($F$29:$NZ$29),$F$29:$NZ$29,"",0,-1),IF(ISNUMBER(V33),V33+N(W32),""))),"")</f>
        <v>176</v>
      </c>
      <c r="X33" s="59" cm="1">
        <f t="array" aca="1" ref="X33" ca="1">IF(ISNUMBER(X$4),IF(X$4&lt;TODAY(),X29,IF(X$4=TODAY(),_xlfn.XLOOKUP(1,($F$4:$NZ$4&lt;=TODAY())*ISNUMBER($F$29:$NZ$29),$F$29:$NZ$29,"",0,-1),IF(ISNUMBER(W33),W33+N(X32),""))),"")</f>
        <v>176</v>
      </c>
      <c r="Y33" s="59" cm="1">
        <f t="array" aca="1" ref="Y33" ca="1">IF(ISNUMBER(Y$4),IF(Y$4&lt;TODAY(),Y29,IF(Y$4=TODAY(),_xlfn.XLOOKUP(1,($F$4:$NZ$4&lt;=TODAY())*ISNUMBER($F$29:$NZ$29),$F$29:$NZ$29,"",0,-1),IF(ISNUMBER(X33),X33+N(Y32),""))),"")</f>
        <v>186</v>
      </c>
      <c r="Z33" s="59" cm="1">
        <f t="array" aca="1" ref="Z33" ca="1">IF(ISNUMBER(Z$4),IF(Z$4&lt;TODAY(),Z29,IF(Z$4=TODAY(),_xlfn.XLOOKUP(1,($F$4:$NZ$4&lt;=TODAY())*ISNUMBER($F$29:$NZ$29),$F$29:$NZ$29,"",0,-1),IF(ISNUMBER(Y33),Y33+N(Z32),""))),"")</f>
        <v>196</v>
      </c>
      <c r="AA33" s="59" cm="1">
        <f t="array" aca="1" ref="AA33" ca="1">IF(ISNUMBER(AA$4),IF(AA$4&lt;TODAY(),AA29,IF(AA$4=TODAY(),_xlfn.XLOOKUP(1,($F$4:$NZ$4&lt;=TODAY())*ISNUMBER($F$29:$NZ$29),$F$29:$NZ$29,"",0,-1),IF(ISNUMBER(Z33),Z33+N(AA32),""))),"")</f>
        <v>206</v>
      </c>
      <c r="AB33" s="59" cm="1">
        <f t="array" aca="1" ref="AB33" ca="1">IF(ISNUMBER(AB$4),IF(AB$4&lt;TODAY(),AB29,IF(AB$4=TODAY(),_xlfn.XLOOKUP(1,($F$4:$NZ$4&lt;=TODAY())*ISNUMBER($F$29:$NZ$29),$F$29:$NZ$29,"",0,-1),IF(ISNUMBER(AA33),AA33+N(AB32),""))),"")</f>
        <v>216</v>
      </c>
      <c r="AC33" s="59" cm="1">
        <f t="array" aca="1" ref="AC33" ca="1">IF(ISNUMBER(AC$4),IF(AC$4&lt;TODAY(),AC29,IF(AC$4=TODAY(),_xlfn.XLOOKUP(1,($F$4:$NZ$4&lt;=TODAY())*ISNUMBER($F$29:$NZ$29),$F$29:$NZ$29,"",0,-1),IF(ISNUMBER(AB33),AB33+N(AC32),""))),"")</f>
        <v>226</v>
      </c>
      <c r="AD33" s="59" cm="1">
        <f t="array" aca="1" ref="AD33" ca="1">IF(ISNUMBER(AD$4),IF(AD$4&lt;TODAY(),AD29,IF(AD$4=TODAY(),_xlfn.XLOOKUP(1,($F$4:$NZ$4&lt;=TODAY())*ISNUMBER($F$29:$NZ$29),$F$29:$NZ$29,"",0,-1),IF(ISNUMBER(AC33),AC33+N(AD32),""))),"")</f>
        <v>226</v>
      </c>
      <c r="AE33" s="59" cm="1">
        <f t="array" aca="1" ref="AE33" ca="1">IF(ISNUMBER(AE$4),IF(AE$4&lt;TODAY(),AE29,IF(AE$4=TODAY(),_xlfn.XLOOKUP(1,($F$4:$NZ$4&lt;=TODAY())*ISNUMBER($F$29:$NZ$29),$F$29:$NZ$29,"",0,-1),IF(ISNUMBER(AD33),AD33+N(AE32),""))),"")</f>
        <v>226</v>
      </c>
      <c r="AF33" s="59" cm="1">
        <f t="array" aca="1" ref="AF33" ca="1">IF(ISNUMBER(AF$4),IF(AF$4&lt;TODAY(),AF29,IF(AF$4=TODAY(),_xlfn.XLOOKUP(1,($F$4:$NZ$4&lt;=TODAY())*ISNUMBER($F$29:$NZ$29),$F$29:$NZ$29,"",0,-1),IF(ISNUMBER(AE33),AE33+N(AF32),""))),"")</f>
        <v>236</v>
      </c>
      <c r="AG33" s="59" cm="1">
        <f t="array" aca="1" ref="AG33" ca="1">IF(ISNUMBER(AG$4),IF(AG$4&lt;TODAY(),AG29,IF(AG$4=TODAY(),_xlfn.XLOOKUP(1,($F$4:$NZ$4&lt;=TODAY())*ISNUMBER($F$29:$NZ$29),$F$29:$NZ$29,"",0,-1),IF(ISNUMBER(AF33),AF33+N(AG32),""))),"")</f>
        <v>246</v>
      </c>
      <c r="AH33" s="59" cm="1">
        <f t="array" aca="1" ref="AH33" ca="1">IF(ISNUMBER(AH$4),IF(AH$4&lt;TODAY(),AH29,IF(AH$4=TODAY(),_xlfn.XLOOKUP(1,($F$4:$NZ$4&lt;=TODAY())*ISNUMBER($F$29:$NZ$29),$F$29:$NZ$29,"",0,-1),IF(ISNUMBER(AG33),AG33+N(AH32),""))),"")</f>
        <v>256</v>
      </c>
      <c r="AI33" s="59" cm="1">
        <f t="array" aca="1" ref="AI33" ca="1">IF(ISNUMBER(AI$4),IF(AI$4&lt;TODAY(),AI29,IF(AI$4=TODAY(),_xlfn.XLOOKUP(1,($F$4:$NZ$4&lt;=TODAY())*ISNUMBER($F$29:$NZ$29),$F$29:$NZ$29,"",0,-1),IF(ISNUMBER(AH33),AH33+N(AI32),""))),"")</f>
        <v>266</v>
      </c>
      <c r="AJ33" s="59" cm="1">
        <f t="array" aca="1" ref="AJ33" ca="1">IF(ISNUMBER(AJ$4),IF(AJ$4&lt;TODAY(),AJ29,IF(AJ$4=TODAY(),_xlfn.XLOOKUP(1,($F$4:$NZ$4&lt;=TODAY())*ISNUMBER($F$29:$NZ$29),$F$29:$NZ$29,"",0,-1),IF(ISNUMBER(AI33),AI33+N(AJ32),""))),"")</f>
        <v>276</v>
      </c>
      <c r="AK33" s="59" cm="1">
        <f t="array" aca="1" ref="AK33" ca="1">IF(ISNUMBER(AK$4),IF(AK$4&lt;TODAY(),AK29,IF(AK$4=TODAY(),_xlfn.XLOOKUP(1,($F$4:$NZ$4&lt;=TODAY())*ISNUMBER($F$29:$NZ$29),$F$29:$NZ$29,"",0,-1),IF(ISNUMBER(AJ33),AJ33+N(AK32),""))),"")</f>
        <v>276</v>
      </c>
      <c r="AL33" s="59" cm="1">
        <f t="array" aca="1" ref="AL33" ca="1">IF(ISNUMBER(AL$4),IF(AL$4&lt;TODAY(),AL29,IF(AL$4=TODAY(),_xlfn.XLOOKUP(1,($F$4:$NZ$4&lt;=TODAY())*ISNUMBER($F$29:$NZ$29),$F$29:$NZ$29,"",0,-1),IF(ISNUMBER(AK33),AK33+N(AL32),""))),"")</f>
        <v>276</v>
      </c>
      <c r="AM33" s="59" cm="1">
        <f t="array" aca="1" ref="AM33" ca="1">IF(ISNUMBER(AM$4),IF(AM$4&lt;TODAY(),AM29,IF(AM$4=TODAY(),_xlfn.XLOOKUP(1,($F$4:$NZ$4&lt;=TODAY())*ISNUMBER($F$29:$NZ$29),$F$29:$NZ$29,"",0,-1),IF(ISNUMBER(AL33),AL33+N(AM32),""))),"")</f>
        <v>276</v>
      </c>
      <c r="AN33" s="59" cm="1">
        <f t="array" aca="1" ref="AN33" ca="1">IF(ISNUMBER(AN$4),IF(AN$4&lt;TODAY(),AN29,IF(AN$4=TODAY(),_xlfn.XLOOKUP(1,($F$4:$NZ$4&lt;=TODAY())*ISNUMBER($F$29:$NZ$29),$F$29:$NZ$29,"",0,-1),IF(ISNUMBER(AM33),AM33+N(AN32),""))),"")</f>
        <v>286</v>
      </c>
      <c r="AO33" s="59" cm="1">
        <f t="array" aca="1" ref="AO33" ca="1">IF(ISNUMBER(AO$4),IF(AO$4&lt;TODAY(),AO29,IF(AO$4=TODAY(),_xlfn.XLOOKUP(1,($F$4:$NZ$4&lt;=TODAY())*ISNUMBER($F$29:$NZ$29),$F$29:$NZ$29,"",0,-1),IF(ISNUMBER(AN33),AN33+N(AO32),""))),"")</f>
        <v>296</v>
      </c>
      <c r="AP33" s="59" cm="1">
        <f t="array" aca="1" ref="AP33" ca="1">IF(ISNUMBER(AP$4),IF(AP$4&lt;TODAY(),AP29,IF(AP$4=TODAY(),_xlfn.XLOOKUP(1,($F$4:$NZ$4&lt;=TODAY())*ISNUMBER($F$29:$NZ$29),$F$29:$NZ$29,"",0,-1),IF(ISNUMBER(AO33),AO33+N(AP32),""))),"")</f>
        <v>306</v>
      </c>
      <c r="AQ33" s="59" cm="1">
        <f t="array" aca="1" ref="AQ33" ca="1">IF(ISNUMBER(AQ$4),IF(AQ$4&lt;TODAY(),AQ29,IF(AQ$4=TODAY(),_xlfn.XLOOKUP(1,($F$4:$NZ$4&lt;=TODAY())*ISNUMBER($F$29:$NZ$29),$F$29:$NZ$29,"",0,-1),IF(ISNUMBER(AP33),AP33+N(AQ32),""))),"")</f>
        <v>316</v>
      </c>
      <c r="AR33" s="59" cm="1">
        <f t="array" aca="1" ref="AR33" ca="1">IF(ISNUMBER(AR$4),IF(AR$4&lt;TODAY(),AR29,IF(AR$4=TODAY(),_xlfn.XLOOKUP(1,($F$4:$NZ$4&lt;=TODAY())*ISNUMBER($F$29:$NZ$29),$F$29:$NZ$29,"",0,-1),IF(ISNUMBER(AQ33),AQ33+N(AR32),""))),"")</f>
        <v>316</v>
      </c>
      <c r="AS33" s="59" cm="1">
        <f t="array" aca="1" ref="AS33" ca="1">IF(ISNUMBER(AS$4),IF(AS$4&lt;TODAY(),AS29,IF(AS$4=TODAY(),_xlfn.XLOOKUP(1,($F$4:$NZ$4&lt;=TODAY())*ISNUMBER($F$29:$NZ$29),$F$29:$NZ$29,"",0,-1),IF(ISNUMBER(AR33),AR33+N(AS32),""))),"")</f>
        <v>316</v>
      </c>
      <c r="AT33" s="59" cm="1">
        <f t="array" aca="1" ref="AT33" ca="1">IF(ISNUMBER(AT$4),IF(AT$4&lt;TODAY(),AT29,IF(AT$4=TODAY(),_xlfn.XLOOKUP(1,($F$4:$NZ$4&lt;=TODAY())*ISNUMBER($F$29:$NZ$29),$F$29:$NZ$29,"",0,-1),IF(ISNUMBER(AS33),AS33+N(AT32),""))),"")</f>
        <v>326</v>
      </c>
      <c r="AU33" s="59" cm="1">
        <f t="array" aca="1" ref="AU33" ca="1">IF(ISNUMBER(AU$4),IF(AU$4&lt;TODAY(),AU29,IF(AU$4=TODAY(),_xlfn.XLOOKUP(1,($F$4:$NZ$4&lt;=TODAY())*ISNUMBER($F$29:$NZ$29),$F$29:$NZ$29,"",0,-1),IF(ISNUMBER(AT33),AT33+N(AU32),""))),"")</f>
        <v>336</v>
      </c>
      <c r="AV33" s="59" cm="1">
        <f t="array" aca="1" ref="AV33" ca="1">IF(ISNUMBER(AV$4),IF(AV$4&lt;TODAY(),AV29,IF(AV$4=TODAY(),_xlfn.XLOOKUP(1,($F$4:$NZ$4&lt;=TODAY())*ISNUMBER($F$29:$NZ$29),$F$29:$NZ$29,"",0,-1),IF(ISNUMBER(AU33),AU33+N(AV32),""))),"")</f>
        <v>346</v>
      </c>
      <c r="AW33" s="59" cm="1">
        <f t="array" aca="1" ref="AW33" ca="1">IF(ISNUMBER(AW$4),IF(AW$4&lt;TODAY(),AW29,IF(AW$4=TODAY(),_xlfn.XLOOKUP(1,($F$4:$NZ$4&lt;=TODAY())*ISNUMBER($F$29:$NZ$29),$F$29:$NZ$29,"",0,-1),IF(ISNUMBER(AV33),AV33+N(AW32),""))),"")</f>
        <v>356</v>
      </c>
      <c r="AX33" s="59" cm="1">
        <f t="array" aca="1" ref="AX33" ca="1">IF(ISNUMBER(AX$4),IF(AX$4&lt;TODAY(),AX29,IF(AX$4=TODAY(),_xlfn.XLOOKUP(1,($F$4:$NZ$4&lt;=TODAY())*ISNUMBER($F$29:$NZ$29),$F$29:$NZ$29,"",0,-1),IF(ISNUMBER(AW33),AW33+N(AX32),""))),"")</f>
        <v>366</v>
      </c>
      <c r="AY33" s="59" cm="1">
        <f t="array" aca="1" ref="AY33" ca="1">IF(ISNUMBER(AY$4),IF(AY$4&lt;TODAY(),AY29,IF(AY$4=TODAY(),_xlfn.XLOOKUP(1,($F$4:$NZ$4&lt;=TODAY())*ISNUMBER($F$29:$NZ$29),$F$29:$NZ$29,"",0,-1),IF(ISNUMBER(AX33),AX33+N(AY32),""))),"")</f>
        <v>366</v>
      </c>
      <c r="AZ33" s="59" cm="1">
        <f t="array" aca="1" ref="AZ33" ca="1">IF(ISNUMBER(AZ$4),IF(AZ$4&lt;TODAY(),AZ29,IF(AZ$4=TODAY(),_xlfn.XLOOKUP(1,($F$4:$NZ$4&lt;=TODAY())*ISNUMBER($F$29:$NZ$29),$F$29:$NZ$29,"",0,-1),IF(ISNUMBER(AY33),AY33+N(AZ32),""))),"")</f>
        <v>366</v>
      </c>
      <c r="BA33" s="59" cm="1">
        <f t="array" aca="1" ref="BA33" ca="1">IF(ISNUMBER(BA$4),IF(BA$4&lt;TODAY(),BA29,IF(BA$4=TODAY(),_xlfn.XLOOKUP(1,($F$4:$NZ$4&lt;=TODAY())*ISNUMBER($F$29:$NZ$29),$F$29:$NZ$29,"",0,-1),IF(ISNUMBER(AZ33),AZ33+N(BA32),""))),"")</f>
        <v>376</v>
      </c>
      <c r="BB33" s="59" cm="1">
        <f t="array" aca="1" ref="BB33" ca="1">IF(ISNUMBER(BB$4),IF(BB$4&lt;TODAY(),BB29,IF(BB$4=TODAY(),_xlfn.XLOOKUP(1,($F$4:$NZ$4&lt;=TODAY())*ISNUMBER($F$29:$NZ$29),$F$29:$NZ$29,"",0,-1),IF(ISNUMBER(BA33),BA33+N(BB32),""))),"")</f>
        <v>386</v>
      </c>
      <c r="BC33" s="59" cm="1">
        <f t="array" aca="1" ref="BC33" ca="1">IF(ISNUMBER(BC$4),IF(BC$4&lt;TODAY(),BC29,IF(BC$4=TODAY(),_xlfn.XLOOKUP(1,($F$4:$NZ$4&lt;=TODAY())*ISNUMBER($F$29:$NZ$29),$F$29:$NZ$29,"",0,-1),IF(ISNUMBER(BB33),BB33+N(BC32),""))),"")</f>
        <v>396</v>
      </c>
      <c r="BD33" s="59" cm="1">
        <f t="array" aca="1" ref="BD33" ca="1">IF(ISNUMBER(BD$4),IF(BD$4&lt;TODAY(),BD29,IF(BD$4=TODAY(),_xlfn.XLOOKUP(1,($F$4:$NZ$4&lt;=TODAY())*ISNUMBER($F$29:$NZ$29),$F$29:$NZ$29,"",0,-1),IF(ISNUMBER(BC33),BC33+N(BD32),""))),"")</f>
        <v>406</v>
      </c>
      <c r="BE33" s="59" cm="1">
        <f t="array" aca="1" ref="BE33" ca="1">IF(ISNUMBER(BE$4),IF(BE$4&lt;TODAY(),BE29,IF(BE$4=TODAY(),_xlfn.XLOOKUP(1,($F$4:$NZ$4&lt;=TODAY())*ISNUMBER($F$29:$NZ$29),$F$29:$NZ$29,"",0,-1),IF(ISNUMBER(BD33),BD33+N(BE32),""))),"")</f>
        <v>416</v>
      </c>
      <c r="BF33" s="59" cm="1">
        <f t="array" aca="1" ref="BF33" ca="1">IF(ISNUMBER(BF$4),IF(BF$4&lt;TODAY(),BF29,IF(BF$4=TODAY(),_xlfn.XLOOKUP(1,($F$4:$NZ$4&lt;=TODAY())*ISNUMBER($F$29:$NZ$29),$F$29:$NZ$29,"",0,-1),IF(ISNUMBER(BE33),BE33+N(BF32),""))),"")</f>
        <v>416</v>
      </c>
      <c r="BG33" s="59" cm="1">
        <f t="array" aca="1" ref="BG33" ca="1">IF(ISNUMBER(BG$4),IF(BG$4&lt;TODAY(),BG29,IF(BG$4=TODAY(),_xlfn.XLOOKUP(1,($F$4:$NZ$4&lt;=TODAY())*ISNUMBER($F$29:$NZ$29),$F$29:$NZ$29,"",0,-1),IF(ISNUMBER(BF33),BF33+N(BG32),""))),"")</f>
        <v>416</v>
      </c>
      <c r="BH33" s="59" cm="1">
        <f t="array" aca="1" ref="BH33" ca="1">IF(ISNUMBER(BH$4),IF(BH$4&lt;TODAY(),BH29,IF(BH$4=TODAY(),_xlfn.XLOOKUP(1,($F$4:$NZ$4&lt;=TODAY())*ISNUMBER($F$29:$NZ$29),$F$29:$NZ$29,"",0,-1),IF(ISNUMBER(BG33),BG33+N(BH32),""))),"")</f>
        <v>416</v>
      </c>
      <c r="BI33" s="59" cm="1">
        <f t="array" aca="1" ref="BI33" ca="1">IF(ISNUMBER(BI$4),IF(BI$4&lt;TODAY(),BI29,IF(BI$4=TODAY(),_xlfn.XLOOKUP(1,($F$4:$NZ$4&lt;=TODAY())*ISNUMBER($F$29:$NZ$29),$F$29:$NZ$29,"",0,-1),IF(ISNUMBER(BH33),BH33+N(BI32),""))),"")</f>
        <v>426</v>
      </c>
      <c r="BJ33" s="59" cm="1">
        <f t="array" aca="1" ref="BJ33" ca="1">IF(ISNUMBER(BJ$4),IF(BJ$4&lt;TODAY(),BJ29,IF(BJ$4=TODAY(),_xlfn.XLOOKUP(1,($F$4:$NZ$4&lt;=TODAY())*ISNUMBER($F$29:$NZ$29),$F$29:$NZ$29,"",0,-1),IF(ISNUMBER(BI33),BI33+N(BJ32),""))),"")</f>
        <v>436</v>
      </c>
      <c r="BK33" s="59" cm="1">
        <f t="array" aca="1" ref="BK33" ca="1">IF(ISNUMBER(BK$4),IF(BK$4&lt;TODAY(),BK29,IF(BK$4=TODAY(),_xlfn.XLOOKUP(1,($F$4:$NZ$4&lt;=TODAY())*ISNUMBER($F$29:$NZ$29),$F$29:$NZ$29,"",0,-1),IF(ISNUMBER(BJ33),BJ33+N(BK32),""))),"")</f>
        <v>446</v>
      </c>
      <c r="BL33" s="59" cm="1">
        <f t="array" aca="1" ref="BL33" ca="1">IF(ISNUMBER(BL$4),IF(BL$4&lt;TODAY(),BL29,IF(BL$4=TODAY(),_xlfn.XLOOKUP(1,($F$4:$NZ$4&lt;=TODAY())*ISNUMBER($F$29:$NZ$29),$F$29:$NZ$29,"",0,-1),IF(ISNUMBER(BK33),BK33+N(BL32),""))),"")</f>
        <v>456</v>
      </c>
      <c r="BM33" s="59" cm="1">
        <f t="array" aca="1" ref="BM33" ca="1">IF(ISNUMBER(BM$4),IF(BM$4&lt;TODAY(),BM29,IF(BM$4=TODAY(),_xlfn.XLOOKUP(1,($F$4:$NZ$4&lt;=TODAY())*ISNUMBER($F$29:$NZ$29),$F$29:$NZ$29,"",0,-1),IF(ISNUMBER(BL33),BL33+N(BM32),""))),"")</f>
        <v>456</v>
      </c>
      <c r="BN33" s="59" cm="1">
        <f t="array" aca="1" ref="BN33" ca="1">IF(ISNUMBER(BN$4),IF(BN$4&lt;TODAY(),BN29,IF(BN$4=TODAY(),_xlfn.XLOOKUP(1,($F$4:$NZ$4&lt;=TODAY())*ISNUMBER($F$29:$NZ$29),$F$29:$NZ$29,"",0,-1),IF(ISNUMBER(BM33),BM33+N(BN32),""))),"")</f>
        <v>456</v>
      </c>
      <c r="BO33" s="59" cm="1">
        <f t="array" aca="1" ref="BO33" ca="1">IF(ISNUMBER(BO$4),IF(BO$4&lt;TODAY(),BO29,IF(BO$4=TODAY(),_xlfn.XLOOKUP(1,($F$4:$NZ$4&lt;=TODAY())*ISNUMBER($F$29:$NZ$29),$F$29:$NZ$29,"",0,-1),IF(ISNUMBER(BN33),BN33+N(BO32),""))),"")</f>
        <v>466</v>
      </c>
      <c r="BP33" s="59" cm="1">
        <f t="array" aca="1" ref="BP33" ca="1">IF(ISNUMBER(BP$4),IF(BP$4&lt;TODAY(),BP29,IF(BP$4=TODAY(),_xlfn.XLOOKUP(1,($F$4:$NZ$4&lt;=TODAY())*ISNUMBER($F$29:$NZ$29),$F$29:$NZ$29,"",0,-1),IF(ISNUMBER(BO33),BO33+N(BP32),""))),"")</f>
        <v>476</v>
      </c>
      <c r="BQ33" s="59" cm="1">
        <f t="array" aca="1" ref="BQ33" ca="1">IF(ISNUMBER(BQ$4),IF(BQ$4&lt;TODAY(),BQ29,IF(BQ$4=TODAY(),_xlfn.XLOOKUP(1,($F$4:$NZ$4&lt;=TODAY())*ISNUMBER($F$29:$NZ$29),$F$29:$NZ$29,"",0,-1),IF(ISNUMBER(BP33),BP33+N(BQ32),""))),"")</f>
        <v>486</v>
      </c>
      <c r="BR33" s="59" cm="1">
        <f t="array" aca="1" ref="BR33" ca="1">IF(ISNUMBER(BR$4),IF(BR$4&lt;TODAY(),BR29,IF(BR$4=TODAY(),_xlfn.XLOOKUP(1,($F$4:$NZ$4&lt;=TODAY())*ISNUMBER($F$29:$NZ$29),$F$29:$NZ$29,"",0,-1),IF(ISNUMBER(BQ33),BQ33+N(BR32),""))),"")</f>
        <v>496</v>
      </c>
      <c r="BS33" s="59" cm="1">
        <f t="array" aca="1" ref="BS33" ca="1">IF(ISNUMBER(BS$4),IF(BS$4&lt;TODAY(),BS29,IF(BS$4=TODAY(),_xlfn.XLOOKUP(1,($F$4:$NZ$4&lt;=TODAY())*ISNUMBER($F$29:$NZ$29),$F$29:$NZ$29,"",0,-1),IF(ISNUMBER(BR33),BR33+N(BS32),""))),"")</f>
        <v>506</v>
      </c>
      <c r="BT33" s="59" cm="1">
        <f t="array" aca="1" ref="BT33" ca="1">IF(ISNUMBER(BT$4),IF(BT$4&lt;TODAY(),BT29,IF(BT$4=TODAY(),_xlfn.XLOOKUP(1,($F$4:$NZ$4&lt;=TODAY())*ISNUMBER($F$29:$NZ$29),$F$29:$NZ$29,"",0,-1),IF(ISNUMBER(BS33),BS33+N(BT32),""))),"")</f>
        <v>506</v>
      </c>
      <c r="BU33" s="59" cm="1">
        <f t="array" aca="1" ref="BU33" ca="1">IF(ISNUMBER(BU$4),IF(BU$4&lt;TODAY(),BU29,IF(BU$4=TODAY(),_xlfn.XLOOKUP(1,($F$4:$NZ$4&lt;=TODAY())*ISNUMBER($F$29:$NZ$29),$F$29:$NZ$29,"",0,-1),IF(ISNUMBER(BT33),BT33+N(BU32),""))),"")</f>
        <v>506</v>
      </c>
      <c r="BV33" s="59" cm="1">
        <f t="array" aca="1" ref="BV33" ca="1">IF(ISNUMBER(BV$4),IF(BV$4&lt;TODAY(),BV29,IF(BV$4=TODAY(),_xlfn.XLOOKUP(1,($F$4:$NZ$4&lt;=TODAY())*ISNUMBER($F$29:$NZ$29),$F$29:$NZ$29,"",0,-1),IF(ISNUMBER(BU33),BU33+N(BV32),""))),"")</f>
        <v>516</v>
      </c>
      <c r="BW33" s="59" cm="1">
        <f t="array" aca="1" ref="BW33" ca="1">IF(ISNUMBER(BW$4),IF(BW$4&lt;TODAY(),BW29,IF(BW$4=TODAY(),_xlfn.XLOOKUP(1,($F$4:$NZ$4&lt;=TODAY())*ISNUMBER($F$29:$NZ$29),$F$29:$NZ$29,"",0,-1),IF(ISNUMBER(BV33),BV33+N(BW32),""))),"")</f>
        <v>526</v>
      </c>
      <c r="BX33" s="59" cm="1">
        <f t="array" aca="1" ref="BX33" ca="1">IF(ISNUMBER(BX$4),IF(BX$4&lt;TODAY(),BX29,IF(BX$4=TODAY(),_xlfn.XLOOKUP(1,($F$4:$NZ$4&lt;=TODAY())*ISNUMBER($F$29:$NZ$29),$F$29:$NZ$29,"",0,-1),IF(ISNUMBER(BW33),BW33+N(BX32),""))),"")</f>
        <v>536</v>
      </c>
      <c r="BY33" s="59" cm="1">
        <f t="array" aca="1" ref="BY33" ca="1">IF(ISNUMBER(BY$4),IF(BY$4&lt;TODAY(),BY29,IF(BY$4=TODAY(),_xlfn.XLOOKUP(1,($F$4:$NZ$4&lt;=TODAY())*ISNUMBER($F$29:$NZ$29),$F$29:$NZ$29,"",0,-1),IF(ISNUMBER(BX33),BX33+N(BY32),""))),"")</f>
        <v>546</v>
      </c>
      <c r="BZ33" s="59" cm="1">
        <f t="array" aca="1" ref="BZ33" ca="1">IF(ISNUMBER(BZ$4),IF(BZ$4&lt;TODAY(),BZ29,IF(BZ$4=TODAY(),_xlfn.XLOOKUP(1,($F$4:$NZ$4&lt;=TODAY())*ISNUMBER($F$29:$NZ$29),$F$29:$NZ$29,"",0,-1),IF(ISNUMBER(BY33),BY33+N(BZ32),""))),"")</f>
        <v>556</v>
      </c>
      <c r="CA33" s="59" cm="1">
        <f t="array" aca="1" ref="CA33" ca="1">IF(ISNUMBER(CA$4),IF(CA$4&lt;TODAY(),CA29,IF(CA$4=TODAY(),_xlfn.XLOOKUP(1,($F$4:$NZ$4&lt;=TODAY())*ISNUMBER($F$29:$NZ$29),$F$29:$NZ$29,"",0,-1),IF(ISNUMBER(BZ33),BZ33+N(CA32),""))),"")</f>
        <v>556</v>
      </c>
      <c r="CB33" s="59" cm="1">
        <f t="array" aca="1" ref="CB33" ca="1">IF(ISNUMBER(CB$4),IF(CB$4&lt;TODAY(),CB29,IF(CB$4=TODAY(),_xlfn.XLOOKUP(1,($F$4:$NZ$4&lt;=TODAY())*ISNUMBER($F$29:$NZ$29),$F$29:$NZ$29,"",0,-1),IF(ISNUMBER(CA33),CA33+N(CB32),""))),"")</f>
        <v>556</v>
      </c>
      <c r="CC33" s="59" cm="1">
        <f t="array" aca="1" ref="CC33" ca="1">IF(ISNUMBER(CC$4),IF(CC$4&lt;TODAY(),CC29,IF(CC$4=TODAY(),_xlfn.XLOOKUP(1,($F$4:$NZ$4&lt;=TODAY())*ISNUMBER($F$29:$NZ$29),$F$29:$NZ$29,"",0,-1),IF(ISNUMBER(CB33),CB33+N(CC32),""))),"")</f>
        <v>566</v>
      </c>
      <c r="CD33" s="59" cm="1">
        <f t="array" aca="1" ref="CD33" ca="1">IF(ISNUMBER(CD$4),IF(CD$4&lt;TODAY(),CD29,IF(CD$4=TODAY(),_xlfn.XLOOKUP(1,($F$4:$NZ$4&lt;=TODAY())*ISNUMBER($F$29:$NZ$29),$F$29:$NZ$29,"",0,-1),IF(ISNUMBER(CC33),CC33+N(CD32),""))),"")</f>
        <v>576</v>
      </c>
      <c r="CE33" s="59" cm="1">
        <f t="array" aca="1" ref="CE33" ca="1">IF(ISNUMBER(CE$4),IF(CE$4&lt;TODAY(),CE29,IF(CE$4=TODAY(),_xlfn.XLOOKUP(1,($F$4:$NZ$4&lt;=TODAY())*ISNUMBER($F$29:$NZ$29),$F$29:$NZ$29,"",0,-1),IF(ISNUMBER(CD33),CD33+N(CE32),""))),"")</f>
        <v>586</v>
      </c>
      <c r="CF33" s="59" cm="1">
        <f t="array" aca="1" ref="CF33" ca="1">IF(ISNUMBER(CF$4),IF(CF$4&lt;TODAY(),CF29,IF(CF$4=TODAY(),_xlfn.XLOOKUP(1,($F$4:$NZ$4&lt;=TODAY())*ISNUMBER($F$29:$NZ$29),$F$29:$NZ$29,"",0,-1),IF(ISNUMBER(CE33),CE33+N(CF32),""))),"")</f>
        <v>596</v>
      </c>
      <c r="CG33" s="59" cm="1">
        <f t="array" aca="1" ref="CG33" ca="1">IF(ISNUMBER(CG$4),IF(CG$4&lt;TODAY(),CG29,IF(CG$4=TODAY(),_xlfn.XLOOKUP(1,($F$4:$NZ$4&lt;=TODAY())*ISNUMBER($F$29:$NZ$29),$F$29:$NZ$29,"",0,-1),IF(ISNUMBER(CF33),CF33+N(CG32),""))),"")</f>
        <v>606</v>
      </c>
      <c r="CH33" s="59" cm="1">
        <f t="array" aca="1" ref="CH33" ca="1">IF(ISNUMBER(CH$4),IF(CH$4&lt;TODAY(),CH29,IF(CH$4=TODAY(),_xlfn.XLOOKUP(1,($F$4:$NZ$4&lt;=TODAY())*ISNUMBER($F$29:$NZ$29),$F$29:$NZ$29,"",0,-1),IF(ISNUMBER(CG33),CG33+N(CH32),""))),"")</f>
        <v>606</v>
      </c>
      <c r="CI33" s="59" cm="1">
        <f t="array" aca="1" ref="CI33" ca="1">IF(ISNUMBER(CI$4),IF(CI$4&lt;TODAY(),CI29,IF(CI$4=TODAY(),_xlfn.XLOOKUP(1,($F$4:$NZ$4&lt;=TODAY())*ISNUMBER($F$29:$NZ$29),$F$29:$NZ$29,"",0,-1),IF(ISNUMBER(CH33),CH33+N(CI32),""))),"")</f>
        <v>606</v>
      </c>
      <c r="CJ33" s="59" cm="1">
        <f t="array" aca="1" ref="CJ33" ca="1">IF(ISNUMBER(CJ$4),IF(CJ$4&lt;TODAY(),CJ29,IF(CJ$4=TODAY(),_xlfn.XLOOKUP(1,($F$4:$NZ$4&lt;=TODAY())*ISNUMBER($F$29:$NZ$29),$F$29:$NZ$29,"",0,-1),IF(ISNUMBER(CI33),CI33+N(CJ32),""))),"")</f>
        <v>616</v>
      </c>
      <c r="CK33" s="59" cm="1">
        <f t="array" aca="1" ref="CK33" ca="1">IF(ISNUMBER(CK$4),IF(CK$4&lt;TODAY(),CK29,IF(CK$4=TODAY(),_xlfn.XLOOKUP(1,($F$4:$NZ$4&lt;=TODAY())*ISNUMBER($F$29:$NZ$29),$F$29:$NZ$29,"",0,-1),IF(ISNUMBER(CJ33),CJ33+N(CK32),""))),"")</f>
        <v>626</v>
      </c>
      <c r="CL33" s="59" cm="1">
        <f t="array" aca="1" ref="CL33" ca="1">IF(ISNUMBER(CL$4),IF(CL$4&lt;TODAY(),CL29,IF(CL$4=TODAY(),_xlfn.XLOOKUP(1,($F$4:$NZ$4&lt;=TODAY())*ISNUMBER($F$29:$NZ$29),$F$29:$NZ$29,"",0,-1),IF(ISNUMBER(CK33),CK33+N(CL32),""))),"")</f>
        <v>636</v>
      </c>
      <c r="CM33" s="59" cm="1">
        <f t="array" aca="1" ref="CM33" ca="1">IF(ISNUMBER(CM$4),IF(CM$4&lt;TODAY(),CM29,IF(CM$4=TODAY(),_xlfn.XLOOKUP(1,($F$4:$NZ$4&lt;=TODAY())*ISNUMBER($F$29:$NZ$29),$F$29:$NZ$29,"",0,-1),IF(ISNUMBER(CL33),CL33+N(CM32),""))),"")</f>
        <v>646</v>
      </c>
      <c r="CN33" s="59" cm="1">
        <f t="array" aca="1" ref="CN33" ca="1">IF(ISNUMBER(CN$4),IF(CN$4&lt;TODAY(),CN29,IF(CN$4=TODAY(),_xlfn.XLOOKUP(1,($F$4:$NZ$4&lt;=TODAY())*ISNUMBER($F$29:$NZ$29),$F$29:$NZ$29,"",0,-1),IF(ISNUMBER(CM33),CM33+N(CN32),""))),"")</f>
        <v>656</v>
      </c>
      <c r="CO33" s="59" cm="1">
        <f t="array" aca="1" ref="CO33" ca="1">IF(ISNUMBER(CO$4),IF(CO$4&lt;TODAY(),CO29,IF(CO$4=TODAY(),_xlfn.XLOOKUP(1,($F$4:$NZ$4&lt;=TODAY())*ISNUMBER($F$29:$NZ$29),$F$29:$NZ$29,"",0,-1),IF(ISNUMBER(CN33),CN33+N(CO32),""))),"")</f>
        <v>656</v>
      </c>
      <c r="CP33" s="59" cm="1">
        <f t="array" aca="1" ref="CP33" ca="1">IF(ISNUMBER(CP$4),IF(CP$4&lt;TODAY(),CP29,IF(CP$4=TODAY(),_xlfn.XLOOKUP(1,($F$4:$NZ$4&lt;=TODAY())*ISNUMBER($F$29:$NZ$29),$F$29:$NZ$29,"",0,-1),IF(ISNUMBER(CO33),CO33+N(CP32),""))),"")</f>
        <v>656</v>
      </c>
      <c r="CQ33" s="59" cm="1">
        <f t="array" aca="1" ref="CQ33" ca="1">IF(ISNUMBER(CQ$4),IF(CQ$4&lt;TODAY(),CQ29,IF(CQ$4=TODAY(),_xlfn.XLOOKUP(1,($F$4:$NZ$4&lt;=TODAY())*ISNUMBER($F$29:$NZ$29),$F$29:$NZ$29,"",0,-1),IF(ISNUMBER(CP33),CP33+N(CQ32),""))),"")</f>
        <v>666</v>
      </c>
      <c r="CR33" s="59" cm="1">
        <f t="array" aca="1" ref="CR33" ca="1">IF(ISNUMBER(CR$4),IF(CR$4&lt;TODAY(),CR29,IF(CR$4=TODAY(),_xlfn.XLOOKUP(1,($F$4:$NZ$4&lt;=TODAY())*ISNUMBER($F$29:$NZ$29),$F$29:$NZ$29,"",0,-1),IF(ISNUMBER(CQ33),CQ33+N(CR32),""))),"")</f>
        <v>676</v>
      </c>
      <c r="CS33" s="59" cm="1">
        <f t="array" aca="1" ref="CS33" ca="1">IF(ISNUMBER(CS$4),IF(CS$4&lt;TODAY(),CS29,IF(CS$4=TODAY(),_xlfn.XLOOKUP(1,($F$4:$NZ$4&lt;=TODAY())*ISNUMBER($F$29:$NZ$29),$F$29:$NZ$29,"",0,-1),IF(ISNUMBER(CR33),CR33+N(CS32),""))),"")</f>
        <v>686</v>
      </c>
      <c r="CT33" s="59" cm="1">
        <f t="array" aca="1" ref="CT33" ca="1">IF(ISNUMBER(CT$4),IF(CT$4&lt;TODAY(),CT29,IF(CT$4=TODAY(),_xlfn.XLOOKUP(1,($F$4:$NZ$4&lt;=TODAY())*ISNUMBER($F$29:$NZ$29),$F$29:$NZ$29,"",0,-1),IF(ISNUMBER(CS33),CS33+N(CT32),""))),"")</f>
        <v>686</v>
      </c>
      <c r="CU33" s="59" cm="1">
        <f t="array" aca="1" ref="CU33" ca="1">IF(ISNUMBER(CU$4),IF(CU$4&lt;TODAY(),CU29,IF(CU$4=TODAY(),_xlfn.XLOOKUP(1,($F$4:$NZ$4&lt;=TODAY())*ISNUMBER($F$29:$NZ$29),$F$29:$NZ$29,"",0,-1),IF(ISNUMBER(CT33),CT33+N(CU32),""))),"")</f>
        <v>696</v>
      </c>
      <c r="CV33" s="59" cm="1">
        <f t="array" aca="1" ref="CV33" ca="1">IF(ISNUMBER(CV$4),IF(CV$4&lt;TODAY(),CV29,IF(CV$4=TODAY(),_xlfn.XLOOKUP(1,($F$4:$NZ$4&lt;=TODAY())*ISNUMBER($F$29:$NZ$29),$F$29:$NZ$29,"",0,-1),IF(ISNUMBER(CU33),CU33+N(CV32),""))),"")</f>
        <v>696</v>
      </c>
      <c r="CW33" s="59" cm="1">
        <f t="array" aca="1" ref="CW33" ca="1">IF(ISNUMBER(CW$4),IF(CW$4&lt;TODAY(),CW29,IF(CW$4=TODAY(),_xlfn.XLOOKUP(1,($F$4:$NZ$4&lt;=TODAY())*ISNUMBER($F$29:$NZ$29),$F$29:$NZ$29,"",0,-1),IF(ISNUMBER(CV33),CV33+N(CW32),""))),"")</f>
        <v>696</v>
      </c>
      <c r="CX33" s="59" cm="1">
        <f t="array" aca="1" ref="CX33" ca="1">IF(ISNUMBER(CX$4),IF(CX$4&lt;TODAY(),CX29,IF(CX$4=TODAY(),_xlfn.XLOOKUP(1,($F$4:$NZ$4&lt;=TODAY())*ISNUMBER($F$29:$NZ$29),$F$29:$NZ$29,"",0,-1),IF(ISNUMBER(CW33),CW33+N(CX32),""))),"")</f>
        <v>706</v>
      </c>
      <c r="CY33" s="59" cm="1">
        <f t="array" aca="1" ref="CY33" ca="1">IF(ISNUMBER(CY$4),IF(CY$4&lt;TODAY(),CY29,IF(CY$4=TODAY(),_xlfn.XLOOKUP(1,($F$4:$NZ$4&lt;=TODAY())*ISNUMBER($F$29:$NZ$29),$F$29:$NZ$29,"",0,-1),IF(ISNUMBER(CX33),CX33+N(CY32),""))),"")</f>
        <v>716</v>
      </c>
      <c r="CZ33" s="59" cm="1">
        <f t="array" aca="1" ref="CZ33" ca="1">IF(ISNUMBER(CZ$4),IF(CZ$4&lt;TODAY(),CZ29,IF(CZ$4=TODAY(),_xlfn.XLOOKUP(1,($F$4:$NZ$4&lt;=TODAY())*ISNUMBER($F$29:$NZ$29),$F$29:$NZ$29,"",0,-1),IF(ISNUMBER(CY33),CY33+N(CZ32),""))),"")</f>
        <v>726</v>
      </c>
      <c r="DA33" s="59" cm="1">
        <f t="array" aca="1" ref="DA33" ca="1">IF(ISNUMBER(DA$4),IF(DA$4&lt;TODAY(),DA29,IF(DA$4=TODAY(),_xlfn.XLOOKUP(1,($F$4:$NZ$4&lt;=TODAY())*ISNUMBER($F$29:$NZ$29),$F$29:$NZ$29,"",0,-1),IF(ISNUMBER(CZ33),CZ33+N(DA32),""))),"")</f>
        <v>736</v>
      </c>
      <c r="DB33" s="59" cm="1">
        <f t="array" aca="1" ref="DB33" ca="1">IF(ISNUMBER(DB$4),IF(DB$4&lt;TODAY(),DB29,IF(DB$4=TODAY(),_xlfn.XLOOKUP(1,($F$4:$NZ$4&lt;=TODAY())*ISNUMBER($F$29:$NZ$29),$F$29:$NZ$29,"",0,-1),IF(ISNUMBER(DA33),DA33+N(DB32),""))),"")</f>
        <v>746</v>
      </c>
      <c r="DC33" s="59" cm="1">
        <f t="array" aca="1" ref="DC33" ca="1">IF(ISNUMBER(DC$4),IF(DC$4&lt;TODAY(),DC29,IF(DC$4=TODAY(),_xlfn.XLOOKUP(1,($F$4:$NZ$4&lt;=TODAY())*ISNUMBER($F$29:$NZ$29),$F$29:$NZ$29,"",0,-1),IF(ISNUMBER(DB33),DB33+N(DC32),""))),"")</f>
        <v>746</v>
      </c>
      <c r="DD33" s="59" cm="1">
        <f t="array" aca="1" ref="DD33" ca="1">IF(ISNUMBER(DD$4),IF(DD$4&lt;TODAY(),DD29,IF(DD$4=TODAY(),_xlfn.XLOOKUP(1,($F$4:$NZ$4&lt;=TODAY())*ISNUMBER($F$29:$NZ$29),$F$29:$NZ$29,"",0,-1),IF(ISNUMBER(DC33),DC33+N(DD32),""))),"")</f>
        <v>746</v>
      </c>
      <c r="DE33" s="59" cm="1">
        <f t="array" aca="1" ref="DE33" ca="1">IF(ISNUMBER(DE$4),IF(DE$4&lt;TODAY(),DE29,IF(DE$4=TODAY(),_xlfn.XLOOKUP(1,($F$4:$NZ$4&lt;=TODAY())*ISNUMBER($F$29:$NZ$29),$F$29:$NZ$29,"",0,-1),IF(ISNUMBER(DD33),DD33+N(DE32),""))),"")</f>
        <v>746</v>
      </c>
      <c r="DF33" s="59" cm="1">
        <f t="array" aca="1" ref="DF33" ca="1">IF(ISNUMBER(DF$4),IF(DF$4&lt;TODAY(),DF29,IF(DF$4=TODAY(),_xlfn.XLOOKUP(1,($F$4:$NZ$4&lt;=TODAY())*ISNUMBER($F$29:$NZ$29),$F$29:$NZ$29,"",0,-1),IF(ISNUMBER(DE33),DE33+N(DF32),""))),"")</f>
        <v>756</v>
      </c>
      <c r="DG33" s="59" cm="1">
        <f t="array" aca="1" ref="DG33" ca="1">IF(ISNUMBER(DG$4),IF(DG$4&lt;TODAY(),DG29,IF(DG$4=TODAY(),_xlfn.XLOOKUP(1,($F$4:$NZ$4&lt;=TODAY())*ISNUMBER($F$29:$NZ$29),$F$29:$NZ$29,"",0,-1),IF(ISNUMBER(DF33),DF33+N(DG32),""))),"")</f>
        <v>766</v>
      </c>
      <c r="DH33" s="59" cm="1">
        <f t="array" aca="1" ref="DH33" ca="1">IF(ISNUMBER(DH$4),IF(DH$4&lt;TODAY(),DH29,IF(DH$4=TODAY(),_xlfn.XLOOKUP(1,($F$4:$NZ$4&lt;=TODAY())*ISNUMBER($F$29:$NZ$29),$F$29:$NZ$29,"",0,-1),IF(ISNUMBER(DG33),DG33+N(DH32),""))),"")</f>
        <v>776</v>
      </c>
      <c r="DI33" s="59" cm="1">
        <f t="array" aca="1" ref="DI33" ca="1">IF(ISNUMBER(DI$4),IF(DI$4&lt;TODAY(),DI29,IF(DI$4=TODAY(),_xlfn.XLOOKUP(1,($F$4:$NZ$4&lt;=TODAY())*ISNUMBER($F$29:$NZ$29),$F$29:$NZ$29,"",0,-1),IF(ISNUMBER(DH33),DH33+N(DI32),""))),"")</f>
        <v>786</v>
      </c>
      <c r="DJ33" s="59" cm="1">
        <f t="array" aca="1" ref="DJ33" ca="1">IF(ISNUMBER(DJ$4),IF(DJ$4&lt;TODAY(),DJ29,IF(DJ$4=TODAY(),_xlfn.XLOOKUP(1,($F$4:$NZ$4&lt;=TODAY())*ISNUMBER($F$29:$NZ$29),$F$29:$NZ$29,"",0,-1),IF(ISNUMBER(DI33),DI33+N(DJ32),""))),"")</f>
        <v>786</v>
      </c>
      <c r="DK33" s="59" cm="1">
        <f t="array" aca="1" ref="DK33" ca="1">IF(ISNUMBER(DK$4),IF(DK$4&lt;TODAY(),DK29,IF(DK$4=TODAY(),_xlfn.XLOOKUP(1,($F$4:$NZ$4&lt;=TODAY())*ISNUMBER($F$29:$NZ$29),$F$29:$NZ$29,"",0,-1),IF(ISNUMBER(DJ33),DJ33+N(DK32),""))),"")</f>
        <v>786</v>
      </c>
      <c r="DL33" s="59" cm="1">
        <f t="array" aca="1" ref="DL33" ca="1">IF(ISNUMBER(DL$4),IF(DL$4&lt;TODAY(),DL29,IF(DL$4=TODAY(),_xlfn.XLOOKUP(1,($F$4:$NZ$4&lt;=TODAY())*ISNUMBER($F$29:$NZ$29),$F$29:$NZ$29,"",0,-1),IF(ISNUMBER(DK33),DK33+N(DL32),""))),"")</f>
        <v>796</v>
      </c>
      <c r="DM33" s="59" cm="1">
        <f t="array" aca="1" ref="DM33" ca="1">IF(ISNUMBER(DM$4),IF(DM$4&lt;TODAY(),DM29,IF(DM$4=TODAY(),_xlfn.XLOOKUP(1,($F$4:$NZ$4&lt;=TODAY())*ISNUMBER($F$29:$NZ$29),$F$29:$NZ$29,"",0,-1),IF(ISNUMBER(DL33),DL33+N(DM32),""))),"")</f>
        <v>806</v>
      </c>
      <c r="DN33" s="59" cm="1">
        <f t="array" aca="1" ref="DN33" ca="1">IF(ISNUMBER(DN$4),IF(DN$4&lt;TODAY(),DN29,IF(DN$4=TODAY(),_xlfn.XLOOKUP(1,($F$4:$NZ$4&lt;=TODAY())*ISNUMBER($F$29:$NZ$29),$F$29:$NZ$29,"",0,-1),IF(ISNUMBER(DM33),DM33+N(DN32),""))),"")</f>
        <v>816</v>
      </c>
      <c r="DO33" s="59" cm="1">
        <f t="array" aca="1" ref="DO33" ca="1">IF(ISNUMBER(DO$4),IF(DO$4&lt;TODAY(),DO29,IF(DO$4=TODAY(),_xlfn.XLOOKUP(1,($F$4:$NZ$4&lt;=TODAY())*ISNUMBER($F$29:$NZ$29),$F$29:$NZ$29,"",0,-1),IF(ISNUMBER(DN33),DN33+N(DO32),""))),"")</f>
        <v>826</v>
      </c>
      <c r="DP33" s="59" cm="1">
        <f t="array" aca="1" ref="DP33" ca="1">IF(ISNUMBER(DP$4),IF(DP$4&lt;TODAY(),DP29,IF(DP$4=TODAY(),_xlfn.XLOOKUP(1,($F$4:$NZ$4&lt;=TODAY())*ISNUMBER($F$29:$NZ$29),$F$29:$NZ$29,"",0,-1),IF(ISNUMBER(DO33),DO33+N(DP32),""))),"")</f>
        <v>836</v>
      </c>
      <c r="DQ33" s="59" cm="1">
        <f t="array" aca="1" ref="DQ33" ca="1">IF(ISNUMBER(DQ$4),IF(DQ$4&lt;TODAY(),DQ29,IF(DQ$4=TODAY(),_xlfn.XLOOKUP(1,($F$4:$NZ$4&lt;=TODAY())*ISNUMBER($F$29:$NZ$29),$F$29:$NZ$29,"",0,-1),IF(ISNUMBER(DP33),DP33+N(DQ32),""))),"")</f>
        <v>836</v>
      </c>
      <c r="DR33" s="59" cm="1">
        <f t="array" aca="1" ref="DR33" ca="1">IF(ISNUMBER(DR$4),IF(DR$4&lt;TODAY(),DR29,IF(DR$4=TODAY(),_xlfn.XLOOKUP(1,($F$4:$NZ$4&lt;=TODAY())*ISNUMBER($F$29:$NZ$29),$F$29:$NZ$29,"",0,-1),IF(ISNUMBER(DQ33),DQ33+N(DR32),""))),"")</f>
        <v>836</v>
      </c>
      <c r="DS33" s="59" cm="1">
        <f t="array" aca="1" ref="DS33" ca="1">IF(ISNUMBER(DS$4),IF(DS$4&lt;TODAY(),DS29,IF(DS$4=TODAY(),_xlfn.XLOOKUP(1,($F$4:$NZ$4&lt;=TODAY())*ISNUMBER($F$29:$NZ$29),$F$29:$NZ$29,"",0,-1),IF(ISNUMBER(DR33),DR33+N(DS32),""))),"")</f>
        <v>846</v>
      </c>
      <c r="DT33" s="59" cm="1">
        <f t="array" aca="1" ref="DT33" ca="1">IF(ISNUMBER(DT$4),IF(DT$4&lt;TODAY(),DT29,IF(DT$4=TODAY(),_xlfn.XLOOKUP(1,($F$4:$NZ$4&lt;=TODAY())*ISNUMBER($F$29:$NZ$29),$F$29:$NZ$29,"",0,-1),IF(ISNUMBER(DS33),DS33+N(DT32),""))),"")</f>
        <v>856</v>
      </c>
      <c r="DU33" s="59" cm="1">
        <f t="array" aca="1" ref="DU33" ca="1">IF(ISNUMBER(DU$4),IF(DU$4&lt;TODAY(),DU29,IF(DU$4=TODAY(),_xlfn.XLOOKUP(1,($F$4:$NZ$4&lt;=TODAY())*ISNUMBER($F$29:$NZ$29),$F$29:$NZ$29,"",0,-1),IF(ISNUMBER(DT33),DT33+N(DU32),""))),"")</f>
        <v>866</v>
      </c>
      <c r="DV33" s="59" cm="1">
        <f t="array" aca="1" ref="DV33" ca="1">IF(ISNUMBER(DV$4),IF(DV$4&lt;TODAY(),DV29,IF(DV$4=TODAY(),_xlfn.XLOOKUP(1,($F$4:$NZ$4&lt;=TODAY())*ISNUMBER($F$29:$NZ$29),$F$29:$NZ$29,"",0,-1),IF(ISNUMBER(DU33),DU33+N(DV32),""))),"")</f>
        <v>876</v>
      </c>
      <c r="DW33" s="59" cm="1">
        <f t="array" aca="1" ref="DW33" ca="1">IF(ISNUMBER(DW$4),IF(DW$4&lt;TODAY(),DW29,IF(DW$4=TODAY(),_xlfn.XLOOKUP(1,($F$4:$NZ$4&lt;=TODAY())*ISNUMBER($F$29:$NZ$29),$F$29:$NZ$29,"",0,-1),IF(ISNUMBER(DV33),DV33+N(DW32),""))),"")</f>
        <v>886</v>
      </c>
      <c r="DX33" s="59" cm="1">
        <f t="array" aca="1" ref="DX33" ca="1">IF(ISNUMBER(DX$4),IF(DX$4&lt;TODAY(),DX29,IF(DX$4=TODAY(),_xlfn.XLOOKUP(1,($F$4:$NZ$4&lt;=TODAY())*ISNUMBER($F$29:$NZ$29),$F$29:$NZ$29,"",0,-1),IF(ISNUMBER(DW33),DW33+N(DX32),""))),"")</f>
        <v>886</v>
      </c>
      <c r="DY33" s="59" cm="1">
        <f t="array" aca="1" ref="DY33" ca="1">IF(ISNUMBER(DY$4),IF(DY$4&lt;TODAY(),DY29,IF(DY$4=TODAY(),_xlfn.XLOOKUP(1,($F$4:$NZ$4&lt;=TODAY())*ISNUMBER($F$29:$NZ$29),$F$29:$NZ$29,"",0,-1),IF(ISNUMBER(DX33),DX33+N(DY32),""))),"")</f>
        <v>886</v>
      </c>
      <c r="DZ33" s="59" cm="1">
        <f t="array" aca="1" ref="DZ33" ca="1">IF(ISNUMBER(DZ$4),IF(DZ$4&lt;TODAY(),DZ29,IF(DZ$4=TODAY(),_xlfn.XLOOKUP(1,($F$4:$NZ$4&lt;=TODAY())*ISNUMBER($F$29:$NZ$29),$F$29:$NZ$29,"",0,-1),IF(ISNUMBER(DY33),DY33+N(DZ32),""))),"")</f>
        <v>896</v>
      </c>
      <c r="EA33" s="59" cm="1">
        <f t="array" aca="1" ref="EA33" ca="1">IF(ISNUMBER(EA$4),IF(EA$4&lt;TODAY(),EA29,IF(EA$4=TODAY(),_xlfn.XLOOKUP(1,($F$4:$NZ$4&lt;=TODAY())*ISNUMBER($F$29:$NZ$29),$F$29:$NZ$29,"",0,-1),IF(ISNUMBER(DZ33),DZ33+N(EA32),""))),"")</f>
        <v>906</v>
      </c>
      <c r="EB33" s="59" cm="1">
        <f t="array" aca="1" ref="EB33" ca="1">IF(ISNUMBER(EB$4),IF(EB$4&lt;TODAY(),EB29,IF(EB$4=TODAY(),_xlfn.XLOOKUP(1,($F$4:$NZ$4&lt;=TODAY())*ISNUMBER($F$29:$NZ$29),$F$29:$NZ$29,"",0,-1),IF(ISNUMBER(EA33),EA33+N(EB32),""))),"")</f>
        <v>916</v>
      </c>
      <c r="EC33" s="59" cm="1">
        <f t="array" aca="1" ref="EC33" ca="1">IF(ISNUMBER(EC$4),IF(EC$4&lt;TODAY(),EC29,IF(EC$4=TODAY(),_xlfn.XLOOKUP(1,($F$4:$NZ$4&lt;=TODAY())*ISNUMBER($F$29:$NZ$29),$F$29:$NZ$29,"",0,-1),IF(ISNUMBER(EB33),EB33+N(EC32),""))),"")</f>
        <v>926</v>
      </c>
      <c r="ED33" s="59" cm="1">
        <f t="array" aca="1" ref="ED33" ca="1">IF(ISNUMBER(ED$4),IF(ED$4&lt;TODAY(),ED29,IF(ED$4=TODAY(),_xlfn.XLOOKUP(1,($F$4:$NZ$4&lt;=TODAY())*ISNUMBER($F$29:$NZ$29),$F$29:$NZ$29,"",0,-1),IF(ISNUMBER(EC33),EC33+N(ED32),""))),"")</f>
        <v>936</v>
      </c>
      <c r="EE33" s="59" cm="1">
        <f t="array" aca="1" ref="EE33" ca="1">IF(ISNUMBER(EE$4),IF(EE$4&lt;TODAY(),EE29,IF(EE$4=TODAY(),_xlfn.XLOOKUP(1,($F$4:$NZ$4&lt;=TODAY())*ISNUMBER($F$29:$NZ$29),$F$29:$NZ$29,"",0,-1),IF(ISNUMBER(ED33),ED33+N(EE32),""))),"")</f>
        <v>936</v>
      </c>
      <c r="EF33" s="59" cm="1">
        <f t="array" aca="1" ref="EF33" ca="1">IF(ISNUMBER(EF$4),IF(EF$4&lt;TODAY(),EF29,IF(EF$4=TODAY(),_xlfn.XLOOKUP(1,($F$4:$NZ$4&lt;=TODAY())*ISNUMBER($F$29:$NZ$29),$F$29:$NZ$29,"",0,-1),IF(ISNUMBER(EE33),EE33+N(EF32),""))),"")</f>
        <v>936</v>
      </c>
      <c r="EG33" s="59" cm="1">
        <f t="array" aca="1" ref="EG33" ca="1">IF(ISNUMBER(EG$4),IF(EG$4&lt;TODAY(),EG29,IF(EG$4=TODAY(),_xlfn.XLOOKUP(1,($F$4:$NZ$4&lt;=TODAY())*ISNUMBER($F$29:$NZ$29),$F$29:$NZ$29,"",0,-1),IF(ISNUMBER(EF33),EF33+N(EG32),""))),"")</f>
        <v>946</v>
      </c>
      <c r="EH33" s="59" cm="1">
        <f t="array" aca="1" ref="EH33" ca="1">IF(ISNUMBER(EH$4),IF(EH$4&lt;TODAY(),EH29,IF(EH$4=TODAY(),_xlfn.XLOOKUP(1,($F$4:$NZ$4&lt;=TODAY())*ISNUMBER($F$29:$NZ$29),$F$29:$NZ$29,"",0,-1),IF(ISNUMBER(EG33),EG33+N(EH32),""))),"")</f>
        <v>956</v>
      </c>
      <c r="EI33" s="59" cm="1">
        <f t="array" aca="1" ref="EI33" ca="1">IF(ISNUMBER(EI$4),IF(EI$4&lt;TODAY(),EI29,IF(EI$4=TODAY(),_xlfn.XLOOKUP(1,($F$4:$NZ$4&lt;=TODAY())*ISNUMBER($F$29:$NZ$29),$F$29:$NZ$29,"",0,-1),IF(ISNUMBER(EH33),EH33+N(EI32),""))),"")</f>
        <v>956</v>
      </c>
      <c r="EJ33" s="59" cm="1">
        <f t="array" aca="1" ref="EJ33" ca="1">IF(ISNUMBER(EJ$4),IF(EJ$4&lt;TODAY(),EJ29,IF(EJ$4=TODAY(),_xlfn.XLOOKUP(1,($F$4:$NZ$4&lt;=TODAY())*ISNUMBER($F$29:$NZ$29),$F$29:$NZ$29,"",0,-1),IF(ISNUMBER(EI33),EI33+N(EJ32),""))),"")</f>
        <v>966</v>
      </c>
      <c r="EK33" s="59" cm="1">
        <f t="array" aca="1" ref="EK33" ca="1">IF(ISNUMBER(EK$4),IF(EK$4&lt;TODAY(),EK29,IF(EK$4=TODAY(),_xlfn.XLOOKUP(1,($F$4:$NZ$4&lt;=TODAY())*ISNUMBER($F$29:$NZ$29),$F$29:$NZ$29,"",0,-1),IF(ISNUMBER(EJ33),EJ33+N(EK32),""))),"")</f>
        <v>976</v>
      </c>
      <c r="EL33" s="59" cm="1">
        <f t="array" aca="1" ref="EL33" ca="1">IF(ISNUMBER(EL$4),IF(EL$4&lt;TODAY(),EL29,IF(EL$4=TODAY(),_xlfn.XLOOKUP(1,($F$4:$NZ$4&lt;=TODAY())*ISNUMBER($F$29:$NZ$29),$F$29:$NZ$29,"",0,-1),IF(ISNUMBER(EK33),EK33+N(EL32),""))),"")</f>
        <v>976</v>
      </c>
      <c r="EM33" s="59" cm="1">
        <f t="array" aca="1" ref="EM33" ca="1">IF(ISNUMBER(EM$4),IF(EM$4&lt;TODAY(),EM29,IF(EM$4=TODAY(),_xlfn.XLOOKUP(1,($F$4:$NZ$4&lt;=TODAY())*ISNUMBER($F$29:$NZ$29),$F$29:$NZ$29,"",0,-1),IF(ISNUMBER(EL33),EL33+N(EM32),""))),"")</f>
        <v>976</v>
      </c>
      <c r="EN33" s="59" cm="1">
        <f t="array" aca="1" ref="EN33" ca="1">IF(ISNUMBER(EN$4),IF(EN$4&lt;TODAY(),EN29,IF(EN$4=TODAY(),_xlfn.XLOOKUP(1,($F$4:$NZ$4&lt;=TODAY())*ISNUMBER($F$29:$NZ$29),$F$29:$NZ$29,"",0,-1),IF(ISNUMBER(EM33),EM33+N(EN32),""))),"")</f>
        <v>986</v>
      </c>
      <c r="EO33" s="59" cm="1">
        <f t="array" aca="1" ref="EO33" ca="1">IF(ISNUMBER(EO$4),IF(EO$4&lt;TODAY(),EO29,IF(EO$4=TODAY(),_xlfn.XLOOKUP(1,($F$4:$NZ$4&lt;=TODAY())*ISNUMBER($F$29:$NZ$29),$F$29:$NZ$29,"",0,-1),IF(ISNUMBER(EN33),EN33+N(EO32),""))),"")</f>
        <v>996</v>
      </c>
      <c r="EP33" s="59" cm="1">
        <f t="array" aca="1" ref="EP33" ca="1">IF(ISNUMBER(EP$4),IF(EP$4&lt;TODAY(),EP29,IF(EP$4=TODAY(),_xlfn.XLOOKUP(1,($F$4:$NZ$4&lt;=TODAY())*ISNUMBER($F$29:$NZ$29),$F$29:$NZ$29,"",0,-1),IF(ISNUMBER(EO33),EO33+N(EP32),""))),"")</f>
        <v>1006</v>
      </c>
      <c r="EQ33" s="59" cm="1">
        <f t="array" aca="1" ref="EQ33" ca="1">IF(ISNUMBER(EQ$4),IF(EQ$4&lt;TODAY(),EQ29,IF(EQ$4=TODAY(),_xlfn.XLOOKUP(1,($F$4:$NZ$4&lt;=TODAY())*ISNUMBER($F$29:$NZ$29),$F$29:$NZ$29,"",0,-1),IF(ISNUMBER(EP33),EP33+N(EQ32),""))),"")</f>
        <v>1016</v>
      </c>
      <c r="ER33" s="59" cm="1">
        <f t="array" aca="1" ref="ER33" ca="1">IF(ISNUMBER(ER$4),IF(ER$4&lt;TODAY(),ER29,IF(ER$4=TODAY(),_xlfn.XLOOKUP(1,($F$4:$NZ$4&lt;=TODAY())*ISNUMBER($F$29:$NZ$29),$F$29:$NZ$29,"",0,-1),IF(ISNUMBER(EQ33),EQ33+N(ER32),""))),"")</f>
        <v>1026</v>
      </c>
      <c r="ES33" s="59" cm="1">
        <f t="array" aca="1" ref="ES33" ca="1">IF(ISNUMBER(ES$4),IF(ES$4&lt;TODAY(),ES29,IF(ES$4=TODAY(),_xlfn.XLOOKUP(1,($F$4:$NZ$4&lt;=TODAY())*ISNUMBER($F$29:$NZ$29),$F$29:$NZ$29,"",0,-1),IF(ISNUMBER(ER33),ER33+N(ES32),""))),"")</f>
        <v>1026</v>
      </c>
      <c r="ET33" s="59" cm="1">
        <f t="array" aca="1" ref="ET33" ca="1">IF(ISNUMBER(ET$4),IF(ET$4&lt;TODAY(),ET29,IF(ET$4=TODAY(),_xlfn.XLOOKUP(1,($F$4:$NZ$4&lt;=TODAY())*ISNUMBER($F$29:$NZ$29),$F$29:$NZ$29,"",0,-1),IF(ISNUMBER(ES33),ES33+N(ET32),""))),"")</f>
        <v>1026</v>
      </c>
      <c r="EU33" s="59" cm="1">
        <f t="array" aca="1" ref="EU33" ca="1">IF(ISNUMBER(EU$4),IF(EU$4&lt;TODAY(),EU29,IF(EU$4=TODAY(),_xlfn.XLOOKUP(1,($F$4:$NZ$4&lt;=TODAY())*ISNUMBER($F$29:$NZ$29),$F$29:$NZ$29,"",0,-1),IF(ISNUMBER(ET33),ET33+N(EU32),""))),"")</f>
        <v>1026</v>
      </c>
      <c r="EV33" s="59" cm="1">
        <f t="array" aca="1" ref="EV33" ca="1">IF(ISNUMBER(EV$4),IF(EV$4&lt;TODAY(),EV29,IF(EV$4=TODAY(),_xlfn.XLOOKUP(1,($F$4:$NZ$4&lt;=TODAY())*ISNUMBER($F$29:$NZ$29),$F$29:$NZ$29,"",0,-1),IF(ISNUMBER(EU33),EU33+N(EV32),""))),"")</f>
        <v>1036</v>
      </c>
      <c r="EW33" s="59" cm="1">
        <f t="array" aca="1" ref="EW33" ca="1">IF(ISNUMBER(EW$4),IF(EW$4&lt;TODAY(),EW29,IF(EW$4=TODAY(),_xlfn.XLOOKUP(1,($F$4:$NZ$4&lt;=TODAY())*ISNUMBER($F$29:$NZ$29),$F$29:$NZ$29,"",0,-1),IF(ISNUMBER(EV33),EV33+N(EW32),""))),"")</f>
        <v>1046</v>
      </c>
      <c r="EX33" s="59" cm="1">
        <f t="array" aca="1" ref="EX33" ca="1">IF(ISNUMBER(EX$4),IF(EX$4&lt;TODAY(),EX29,IF(EX$4=TODAY(),_xlfn.XLOOKUP(1,($F$4:$NZ$4&lt;=TODAY())*ISNUMBER($F$29:$NZ$29),$F$29:$NZ$29,"",0,-1),IF(ISNUMBER(EW33),EW33+N(EX32),""))),"")</f>
        <v>1056</v>
      </c>
      <c r="EY33" s="59" cm="1">
        <f t="array" aca="1" ref="EY33" ca="1">IF(ISNUMBER(EY$4),IF(EY$4&lt;TODAY(),EY29,IF(EY$4=TODAY(),_xlfn.XLOOKUP(1,($F$4:$NZ$4&lt;=TODAY())*ISNUMBER($F$29:$NZ$29),$F$29:$NZ$29,"",0,-1),IF(ISNUMBER(EX33),EX33+N(EY32),""))),"")</f>
        <v>1066</v>
      </c>
      <c r="EZ33" s="59" cm="1">
        <f t="array" aca="1" ref="EZ33" ca="1">IF(ISNUMBER(EZ$4),IF(EZ$4&lt;TODAY(),EZ29,IF(EZ$4=TODAY(),_xlfn.XLOOKUP(1,($F$4:$NZ$4&lt;=TODAY())*ISNUMBER($F$29:$NZ$29),$F$29:$NZ$29,"",0,-1),IF(ISNUMBER(EY33),EY33+N(EZ32),""))),"")</f>
        <v>1066</v>
      </c>
      <c r="FA33" s="59" cm="1">
        <f t="array" aca="1" ref="FA33" ca="1">IF(ISNUMBER(FA$4),IF(FA$4&lt;TODAY(),FA29,IF(FA$4=TODAY(),_xlfn.XLOOKUP(1,($F$4:$NZ$4&lt;=TODAY())*ISNUMBER($F$29:$NZ$29),$F$29:$NZ$29,"",0,-1),IF(ISNUMBER(EZ33),EZ33+N(FA32),""))),"")</f>
        <v>1066</v>
      </c>
      <c r="FB33" s="59" cm="1">
        <f t="array" aca="1" ref="FB33" ca="1">IF(ISNUMBER(FB$4),IF(FB$4&lt;TODAY(),FB29,IF(FB$4=TODAY(),_xlfn.XLOOKUP(1,($F$4:$NZ$4&lt;=TODAY())*ISNUMBER($F$29:$NZ$29),$F$29:$NZ$29,"",0,-1),IF(ISNUMBER(FA33),FA33+N(FB32),""))),"")</f>
        <v>1076</v>
      </c>
      <c r="FC33" s="59" cm="1">
        <f t="array" aca="1" ref="FC33" ca="1">IF(ISNUMBER(FC$4),IF(FC$4&lt;TODAY(),FC29,IF(FC$4=TODAY(),_xlfn.XLOOKUP(1,($F$4:$NZ$4&lt;=TODAY())*ISNUMBER($F$29:$NZ$29),$F$29:$NZ$29,"",0,-1),IF(ISNUMBER(FB33),FB33+N(FC32),""))),"")</f>
        <v>1086</v>
      </c>
      <c r="FD33" s="59" cm="1">
        <f t="array" aca="1" ref="FD33" ca="1">IF(ISNUMBER(FD$4),IF(FD$4&lt;TODAY(),FD29,IF(FD$4=TODAY(),_xlfn.XLOOKUP(1,($F$4:$NZ$4&lt;=TODAY())*ISNUMBER($F$29:$NZ$29),$F$29:$NZ$29,"",0,-1),IF(ISNUMBER(FC33),FC33+N(FD32),""))),"")</f>
        <v>1096</v>
      </c>
      <c r="FE33" s="59" cm="1">
        <f t="array" aca="1" ref="FE33" ca="1">IF(ISNUMBER(FE$4),IF(FE$4&lt;TODAY(),FE29,IF(FE$4=TODAY(),_xlfn.XLOOKUP(1,($F$4:$NZ$4&lt;=TODAY())*ISNUMBER($F$29:$NZ$29),$F$29:$NZ$29,"",0,-1),IF(ISNUMBER(FD33),FD33+N(FE32),""))),"")</f>
        <v>1106</v>
      </c>
      <c r="FF33" s="59" cm="1">
        <f t="array" aca="1" ref="FF33" ca="1">IF(ISNUMBER(FF$4),IF(FF$4&lt;TODAY(),FF29,IF(FF$4=TODAY(),_xlfn.XLOOKUP(1,($F$4:$NZ$4&lt;=TODAY())*ISNUMBER($F$29:$NZ$29),$F$29:$NZ$29,"",0,-1),IF(ISNUMBER(FE33),FE33+N(FF32),""))),"")</f>
        <v>1116</v>
      </c>
      <c r="FG33" s="59" cm="1">
        <f t="array" aca="1" ref="FG33" ca="1">IF(ISNUMBER(FG$4),IF(FG$4&lt;TODAY(),FG29,IF(FG$4=TODAY(),_xlfn.XLOOKUP(1,($F$4:$NZ$4&lt;=TODAY())*ISNUMBER($F$29:$NZ$29),$F$29:$NZ$29,"",0,-1),IF(ISNUMBER(FF33),FF33+N(FG32),""))),"")</f>
        <v>1116</v>
      </c>
      <c r="FH33" s="59" cm="1">
        <f t="array" aca="1" ref="FH33" ca="1">IF(ISNUMBER(FH$4),IF(FH$4&lt;TODAY(),FH29,IF(FH$4=TODAY(),_xlfn.XLOOKUP(1,($F$4:$NZ$4&lt;=TODAY())*ISNUMBER($F$29:$NZ$29),$F$29:$NZ$29,"",0,-1),IF(ISNUMBER(FG33),FG33+N(FH32),""))),"")</f>
        <v>1116</v>
      </c>
      <c r="FI33" s="59" cm="1">
        <f t="array" aca="1" ref="FI33" ca="1">IF(ISNUMBER(FI$4),IF(FI$4&lt;TODAY(),FI29,IF(FI$4=TODAY(),_xlfn.XLOOKUP(1,($F$4:$NZ$4&lt;=TODAY())*ISNUMBER($F$29:$NZ$29),$F$29:$NZ$29,"",0,-1),IF(ISNUMBER(FH33),FH33+N(FI32),""))),"")</f>
        <v>1126</v>
      </c>
      <c r="FJ33" s="59" cm="1">
        <f t="array" aca="1" ref="FJ33" ca="1">IF(ISNUMBER(FJ$4),IF(FJ$4&lt;TODAY(),FJ29,IF(FJ$4=TODAY(),_xlfn.XLOOKUP(1,($F$4:$NZ$4&lt;=TODAY())*ISNUMBER($F$29:$NZ$29),$F$29:$NZ$29,"",0,-1),IF(ISNUMBER(FI33),FI33+N(FJ32),""))),"")</f>
        <v>1136</v>
      </c>
      <c r="FK33" s="59" cm="1">
        <f t="array" aca="1" ref="FK33" ca="1">IF(ISNUMBER(FK$4),IF(FK$4&lt;TODAY(),FK29,IF(FK$4=TODAY(),_xlfn.XLOOKUP(1,($F$4:$NZ$4&lt;=TODAY())*ISNUMBER($F$29:$NZ$29),$F$29:$NZ$29,"",0,-1),IF(ISNUMBER(FJ33),FJ33+N(FK32),""))),"")</f>
        <v>1146</v>
      </c>
      <c r="FL33" s="59" cm="1">
        <f t="array" aca="1" ref="FL33" ca="1">IF(ISNUMBER(FL$4),IF(FL$4&lt;TODAY(),FL29,IF(FL$4=TODAY(),_xlfn.XLOOKUP(1,($F$4:$NZ$4&lt;=TODAY())*ISNUMBER($F$29:$NZ$29),$F$29:$NZ$29,"",0,-1),IF(ISNUMBER(FK33),FK33+N(FL32),""))),"")</f>
        <v>1156</v>
      </c>
      <c r="FM33" s="59" cm="1">
        <f t="array" aca="1" ref="FM33" ca="1">IF(ISNUMBER(FM$4),IF(FM$4&lt;TODAY(),FM29,IF(FM$4=TODAY(),_xlfn.XLOOKUP(1,($F$4:$NZ$4&lt;=TODAY())*ISNUMBER($F$29:$NZ$29),$F$29:$NZ$29,"",0,-1),IF(ISNUMBER(FL33),FL33+N(FM32),""))),"")</f>
        <v>1166</v>
      </c>
      <c r="FN33" s="59" cm="1">
        <f t="array" aca="1" ref="FN33" ca="1">IF(ISNUMBER(FN$4),IF(FN$4&lt;TODAY(),FN29,IF(FN$4=TODAY(),_xlfn.XLOOKUP(1,($F$4:$NZ$4&lt;=TODAY())*ISNUMBER($F$29:$NZ$29),$F$29:$NZ$29,"",0,-1),IF(ISNUMBER(FM33),FM33+N(FN32),""))),"")</f>
        <v>1166</v>
      </c>
      <c r="FO33" s="59" cm="1">
        <f t="array" aca="1" ref="FO33" ca="1">IF(ISNUMBER(FO$4),IF(FO$4&lt;TODAY(),FO29,IF(FO$4=TODAY(),_xlfn.XLOOKUP(1,($F$4:$NZ$4&lt;=TODAY())*ISNUMBER($F$29:$NZ$29),$F$29:$NZ$29,"",0,-1),IF(ISNUMBER(FN33),FN33+N(FO32),""))),"")</f>
        <v>1166</v>
      </c>
      <c r="FP33" s="59" cm="1">
        <f t="array" aca="1" ref="FP33" ca="1">IF(ISNUMBER(FP$4),IF(FP$4&lt;TODAY(),FP29,IF(FP$4=TODAY(),_xlfn.XLOOKUP(1,($F$4:$NZ$4&lt;=TODAY())*ISNUMBER($F$29:$NZ$29),$F$29:$NZ$29,"",0,-1),IF(ISNUMBER(FO33),FO33+N(FP32),""))),"")</f>
        <v>1176</v>
      </c>
      <c r="FQ33" s="59" cm="1">
        <f t="array" aca="1" ref="FQ33" ca="1">IF(ISNUMBER(FQ$4),IF(FQ$4&lt;TODAY(),FQ29,IF(FQ$4=TODAY(),_xlfn.XLOOKUP(1,($F$4:$NZ$4&lt;=TODAY())*ISNUMBER($F$29:$NZ$29),$F$29:$NZ$29,"",0,-1),IF(ISNUMBER(FP33),FP33+N(FQ32),""))),"")</f>
        <v>1186</v>
      </c>
      <c r="FR33" s="59" cm="1">
        <f t="array" aca="1" ref="FR33" ca="1">IF(ISNUMBER(FR$4),IF(FR$4&lt;TODAY(),FR29,IF(FR$4=TODAY(),_xlfn.XLOOKUP(1,($F$4:$NZ$4&lt;=TODAY())*ISNUMBER($F$29:$NZ$29),$F$29:$NZ$29,"",0,-1),IF(ISNUMBER(FQ33),FQ33+N(FR32),""))),"")</f>
        <v>1196</v>
      </c>
      <c r="FS33" s="59" cm="1">
        <f t="array" aca="1" ref="FS33" ca="1">IF(ISNUMBER(FS$4),IF(FS$4&lt;TODAY(),FS29,IF(FS$4=TODAY(),_xlfn.XLOOKUP(1,($F$4:$NZ$4&lt;=TODAY())*ISNUMBER($F$29:$NZ$29),$F$29:$NZ$29,"",0,-1),IF(ISNUMBER(FR33),FR33+N(FS32),""))),"")</f>
        <v>1206</v>
      </c>
      <c r="FT33" s="59" cm="1">
        <f t="array" aca="1" ref="FT33" ca="1">IF(ISNUMBER(FT$4),IF(FT$4&lt;TODAY(),FT29,IF(FT$4=TODAY(),_xlfn.XLOOKUP(1,($F$4:$NZ$4&lt;=TODAY())*ISNUMBER($F$29:$NZ$29),$F$29:$NZ$29,"",0,-1),IF(ISNUMBER(FS33),FS33+N(FT32),""))),"")</f>
        <v>1206</v>
      </c>
      <c r="FU33" s="59" cm="1">
        <f t="array" aca="1" ref="FU33" ca="1">IF(ISNUMBER(FU$4),IF(FU$4&lt;TODAY(),FU29,IF(FU$4=TODAY(),_xlfn.XLOOKUP(1,($F$4:$NZ$4&lt;=TODAY())*ISNUMBER($F$29:$NZ$29),$F$29:$NZ$29,"",0,-1),IF(ISNUMBER(FT33),FT33+N(FU32),""))),"")</f>
        <v>1206</v>
      </c>
      <c r="FV33" s="59" cm="1">
        <f t="array" aca="1" ref="FV33" ca="1">IF(ISNUMBER(FV$4),IF(FV$4&lt;TODAY(),FV29,IF(FV$4=TODAY(),_xlfn.XLOOKUP(1,($F$4:$NZ$4&lt;=TODAY())*ISNUMBER($F$29:$NZ$29),$F$29:$NZ$29,"",0,-1),IF(ISNUMBER(FU33),FU33+N(FV32),""))),"")</f>
        <v>1206</v>
      </c>
      <c r="FW33" s="59" cm="1">
        <f t="array" aca="1" ref="FW33" ca="1">IF(ISNUMBER(FW$4),IF(FW$4&lt;TODAY(),FW29,IF(FW$4=TODAY(),_xlfn.XLOOKUP(1,($F$4:$NZ$4&lt;=TODAY())*ISNUMBER($F$29:$NZ$29),$F$29:$NZ$29,"",0,-1),IF(ISNUMBER(FV33),FV33+N(FW32),""))),"")</f>
        <v>1216</v>
      </c>
      <c r="FX33" s="59" cm="1">
        <f t="array" aca="1" ref="FX33" ca="1">IF(ISNUMBER(FX$4),IF(FX$4&lt;TODAY(),FX29,IF(FX$4=TODAY(),_xlfn.XLOOKUP(1,($F$4:$NZ$4&lt;=TODAY())*ISNUMBER($F$29:$NZ$29),$F$29:$NZ$29,"",0,-1),IF(ISNUMBER(FW33),FW33+N(FX32),""))),"")</f>
        <v>1226</v>
      </c>
      <c r="FY33" s="59" cm="1">
        <f t="array" aca="1" ref="FY33" ca="1">IF(ISNUMBER(FY$4),IF(FY$4&lt;TODAY(),FY29,IF(FY$4=TODAY(),_xlfn.XLOOKUP(1,($F$4:$NZ$4&lt;=TODAY())*ISNUMBER($F$29:$NZ$29),$F$29:$NZ$29,"",0,-1),IF(ISNUMBER(FX33),FX33+N(FY32),""))),"")</f>
        <v>1236</v>
      </c>
      <c r="FZ33" s="59" cm="1">
        <f t="array" aca="1" ref="FZ33" ca="1">IF(ISNUMBER(FZ$4),IF(FZ$4&lt;TODAY(),FZ29,IF(FZ$4=TODAY(),_xlfn.XLOOKUP(1,($F$4:$NZ$4&lt;=TODAY())*ISNUMBER($F$29:$NZ$29),$F$29:$NZ$29,"",0,-1),IF(ISNUMBER(FY33),FY33+N(FZ32),""))),"")</f>
        <v>1246</v>
      </c>
      <c r="GA33" s="59" cm="1">
        <f t="array" aca="1" ref="GA33" ca="1">IF(ISNUMBER(GA$4),IF(GA$4&lt;TODAY(),GA29,IF(GA$4=TODAY(),_xlfn.XLOOKUP(1,($F$4:$NZ$4&lt;=TODAY())*ISNUMBER($F$29:$NZ$29),$F$29:$NZ$29,"",0,-1),IF(ISNUMBER(FZ33),FZ33+N(GA32),""))),"")</f>
        <v>1256</v>
      </c>
      <c r="GB33" s="59" cm="1">
        <f t="array" aca="1" ref="GB33" ca="1">IF(ISNUMBER(GB$4),IF(GB$4&lt;TODAY(),GB29,IF(GB$4=TODAY(),_xlfn.XLOOKUP(1,($F$4:$NZ$4&lt;=TODAY())*ISNUMBER($F$29:$NZ$29),$F$29:$NZ$29,"",0,-1),IF(ISNUMBER(GA33),GA33+N(GB32),""))),"")</f>
        <v>1256</v>
      </c>
      <c r="GC33" s="59" cm="1">
        <f t="array" aca="1" ref="GC33" ca="1">IF(ISNUMBER(GC$4),IF(GC$4&lt;TODAY(),GC29,IF(GC$4=TODAY(),_xlfn.XLOOKUP(1,($F$4:$NZ$4&lt;=TODAY())*ISNUMBER($F$29:$NZ$29),$F$29:$NZ$29,"",0,-1),IF(ISNUMBER(GB33),GB33+N(GC32),""))),"")</f>
        <v>1256</v>
      </c>
      <c r="GD33" s="59" cm="1">
        <f t="array" aca="1" ref="GD33" ca="1">IF(ISNUMBER(GD$4),IF(GD$4&lt;TODAY(),GD29,IF(GD$4=TODAY(),_xlfn.XLOOKUP(1,($F$4:$NZ$4&lt;=TODAY())*ISNUMBER($F$29:$NZ$29),$F$29:$NZ$29,"",0,-1),IF(ISNUMBER(GC33),GC33+N(GD32),""))),"")</f>
        <v>1266</v>
      </c>
      <c r="GE33" s="59" cm="1">
        <f t="array" aca="1" ref="GE33" ca="1">IF(ISNUMBER(GE$4),IF(GE$4&lt;TODAY(),GE29,IF(GE$4=TODAY(),_xlfn.XLOOKUP(1,($F$4:$NZ$4&lt;=TODAY())*ISNUMBER($F$29:$NZ$29),$F$29:$NZ$29,"",0,-1),IF(ISNUMBER(GD33),GD33+N(GE32),""))),"")</f>
        <v>1276</v>
      </c>
      <c r="GF33" s="59" t="str" cm="1">
        <f t="array" aca="1" ref="GF33" ca="1">IF(ISNUMBER(GF$4),IF(GF$4&lt;TODAY(),GF29,IF(GF$4=TODAY(),_xlfn.XLOOKUP(1,($F$4:$NZ$4&lt;=TODAY())*ISNUMBER($F$29:$NZ$29),$F$29:$NZ$29,"",0,-1),IF(ISNUMBER(GE33),GE33+N(GF32),""))),"")</f>
        <v/>
      </c>
      <c r="GG33" s="59" t="str" cm="1">
        <f t="array" aca="1" ref="GG33" ca="1">IF(ISNUMBER(GG$4),IF(GG$4&lt;TODAY(),GG29,IF(GG$4=TODAY(),_xlfn.XLOOKUP(1,($F$4:$NZ$4&lt;=TODAY())*ISNUMBER($F$29:$NZ$29),$F$29:$NZ$29,"",0,-1),IF(ISNUMBER(GF33),GF33+N(GG32),""))),"")</f>
        <v/>
      </c>
      <c r="GH33" s="59" t="str" cm="1">
        <f t="array" aca="1" ref="GH33" ca="1">IF(ISNUMBER(GH$4),IF(GH$4&lt;TODAY(),GH29,IF(GH$4=TODAY(),_xlfn.XLOOKUP(1,($F$4:$NZ$4&lt;=TODAY())*ISNUMBER($F$29:$NZ$29),$F$29:$NZ$29,"",0,-1),IF(ISNUMBER(GG33),GG33+N(GH32),""))),"")</f>
        <v/>
      </c>
      <c r="GI33" s="59" t="str" cm="1">
        <f t="array" aca="1" ref="GI33" ca="1">IF(ISNUMBER(GI$4),IF(GI$4&lt;TODAY(),GI29,IF(GI$4=TODAY(),_xlfn.XLOOKUP(1,($F$4:$NZ$4&lt;=TODAY())*ISNUMBER($F$29:$NZ$29),$F$29:$NZ$29,"",0,-1),IF(ISNUMBER(GH33),GH33+N(GI32),""))),"")</f>
        <v/>
      </c>
      <c r="GJ33" s="59" t="str" cm="1">
        <f t="array" aca="1" ref="GJ33" ca="1">IF(ISNUMBER(GJ$4),IF(GJ$4&lt;TODAY(),GJ29,IF(GJ$4=TODAY(),_xlfn.XLOOKUP(1,($F$4:$NZ$4&lt;=TODAY())*ISNUMBER($F$29:$NZ$29),$F$29:$NZ$29,"",0,-1),IF(ISNUMBER(GI33),GI33+N(GJ32),""))),"")</f>
        <v/>
      </c>
      <c r="GK33" s="59" t="str" cm="1">
        <f t="array" aca="1" ref="GK33" ca="1">IF(ISNUMBER(GK$4),IF(GK$4&lt;TODAY(),GK29,IF(GK$4=TODAY(),_xlfn.XLOOKUP(1,($F$4:$NZ$4&lt;=TODAY())*ISNUMBER($F$29:$NZ$29),$F$29:$NZ$29,"",0,-1),IF(ISNUMBER(GJ33),GJ33+N(GK32),""))),"")</f>
        <v/>
      </c>
      <c r="GL33" s="59" t="str" cm="1">
        <f t="array" aca="1" ref="GL33" ca="1">IF(ISNUMBER(GL$4),IF(GL$4&lt;TODAY(),GL29,IF(GL$4=TODAY(),_xlfn.XLOOKUP(1,($F$4:$NZ$4&lt;=TODAY())*ISNUMBER($F$29:$NZ$29),$F$29:$NZ$29,"",0,-1),IF(ISNUMBER(GK33),GK33+N(GL32),""))),"")</f>
        <v/>
      </c>
      <c r="GM33" s="59" t="str" cm="1">
        <f t="array" aca="1" ref="GM33" ca="1">IF(ISNUMBER(GM$4),IF(GM$4&lt;TODAY(),GM29,IF(GM$4=TODAY(),_xlfn.XLOOKUP(1,($F$4:$NZ$4&lt;=TODAY())*ISNUMBER($F$29:$NZ$29),$F$29:$NZ$29,"",0,-1),IF(ISNUMBER(GL33),GL33+N(GM32),""))),"")</f>
        <v/>
      </c>
      <c r="GN33" s="59" t="str" cm="1">
        <f t="array" aca="1" ref="GN33" ca="1">IF(ISNUMBER(GN$4),IF(GN$4&lt;TODAY(),GN29,IF(GN$4=TODAY(),_xlfn.XLOOKUP(1,($F$4:$NZ$4&lt;=TODAY())*ISNUMBER($F$29:$NZ$29),$F$29:$NZ$29,"",0,-1),IF(ISNUMBER(GM33),GM33+N(GN32),""))),"")</f>
        <v/>
      </c>
      <c r="GO33" s="59" t="str" cm="1">
        <f t="array" aca="1" ref="GO33" ca="1">IF(ISNUMBER(GO$4),IF(GO$4&lt;TODAY(),GO29,IF(GO$4=TODAY(),_xlfn.XLOOKUP(1,($F$4:$NZ$4&lt;=TODAY())*ISNUMBER($F$29:$NZ$29),$F$29:$NZ$29,"",0,-1),IF(ISNUMBER(GN33),GN33+N(GO32),""))),"")</f>
        <v/>
      </c>
      <c r="GP33" s="59" t="str" cm="1">
        <f t="array" aca="1" ref="GP33" ca="1">IF(ISNUMBER(GP$4),IF(GP$4&lt;TODAY(),GP29,IF(GP$4=TODAY(),_xlfn.XLOOKUP(1,($F$4:$NZ$4&lt;=TODAY())*ISNUMBER($F$29:$NZ$29),$F$29:$NZ$29,"",0,-1),IF(ISNUMBER(GO33),GO33+N(GP32),""))),"")</f>
        <v/>
      </c>
      <c r="GQ33" s="59" t="str" cm="1">
        <f t="array" aca="1" ref="GQ33" ca="1">IF(ISNUMBER(GQ$4),IF(GQ$4&lt;TODAY(),GQ29,IF(GQ$4=TODAY(),_xlfn.XLOOKUP(1,($F$4:$NZ$4&lt;=TODAY())*ISNUMBER($F$29:$NZ$29),$F$29:$NZ$29,"",0,-1),IF(ISNUMBER(GP33),GP33+N(GQ32),""))),"")</f>
        <v/>
      </c>
      <c r="GR33" s="59" t="str" cm="1">
        <f t="array" aca="1" ref="GR33" ca="1">IF(ISNUMBER(GR$4),IF(GR$4&lt;TODAY(),GR29,IF(GR$4=TODAY(),_xlfn.XLOOKUP(1,($F$4:$NZ$4&lt;=TODAY())*ISNUMBER($F$29:$NZ$29),$F$29:$NZ$29,"",0,-1),IF(ISNUMBER(GQ33),GQ33+N(GR32),""))),"")</f>
        <v/>
      </c>
      <c r="GS33" s="59" t="str" cm="1">
        <f t="array" aca="1" ref="GS33" ca="1">IF(ISNUMBER(GS$4),IF(GS$4&lt;TODAY(),GS29,IF(GS$4=TODAY(),_xlfn.XLOOKUP(1,($F$4:$NZ$4&lt;=TODAY())*ISNUMBER($F$29:$NZ$29),$F$29:$NZ$29,"",0,-1),IF(ISNUMBER(GR33),GR33+N(GS32),""))),"")</f>
        <v/>
      </c>
      <c r="GT33" s="59" t="str" cm="1">
        <f t="array" aca="1" ref="GT33" ca="1">IF(ISNUMBER(GT$4),IF(GT$4&lt;TODAY(),GT29,IF(GT$4=TODAY(),_xlfn.XLOOKUP(1,($F$4:$NZ$4&lt;=TODAY())*ISNUMBER($F$29:$NZ$29),$F$29:$NZ$29,"",0,-1),IF(ISNUMBER(GS33),GS33+N(GT32),""))),"")</f>
        <v/>
      </c>
      <c r="GU33" s="59" t="str" cm="1">
        <f t="array" aca="1" ref="GU33" ca="1">IF(ISNUMBER(GU$4),IF(GU$4&lt;TODAY(),GU29,IF(GU$4=TODAY(),_xlfn.XLOOKUP(1,($F$4:$NZ$4&lt;=TODAY())*ISNUMBER($F$29:$NZ$29),$F$29:$NZ$29,"",0,-1),IF(ISNUMBER(GT33),GT33+N(GU32),""))),"")</f>
        <v/>
      </c>
      <c r="GV33" s="59" t="str" cm="1">
        <f t="array" aca="1" ref="GV33" ca="1">IF(ISNUMBER(GV$4),IF(GV$4&lt;TODAY(),GV29,IF(GV$4=TODAY(),_xlfn.XLOOKUP(1,($F$4:$NZ$4&lt;=TODAY())*ISNUMBER($F$29:$NZ$29),$F$29:$NZ$29,"",0,-1),IF(ISNUMBER(GU33),GU33+N(GV32),""))),"")</f>
        <v/>
      </c>
      <c r="GW33" s="59" t="str" cm="1">
        <f t="array" aca="1" ref="GW33" ca="1">IF(ISNUMBER(GW$4),IF(GW$4&lt;TODAY(),GW29,IF(GW$4=TODAY(),_xlfn.XLOOKUP(1,($F$4:$NZ$4&lt;=TODAY())*ISNUMBER($F$29:$NZ$29),$F$29:$NZ$29,"",0,-1),IF(ISNUMBER(GV33),GV33+N(GW32),""))),"")</f>
        <v/>
      </c>
      <c r="GX33" s="59" t="str" cm="1">
        <f t="array" aca="1" ref="GX33" ca="1">IF(ISNUMBER(GX$4),IF(GX$4&lt;TODAY(),GX29,IF(GX$4=TODAY(),_xlfn.XLOOKUP(1,($F$4:$NZ$4&lt;=TODAY())*ISNUMBER($F$29:$NZ$29),$F$29:$NZ$29,"",0,-1),IF(ISNUMBER(GW33),GW33+N(GX32),""))),"")</f>
        <v/>
      </c>
      <c r="GY33" s="59" t="str" cm="1">
        <f t="array" aca="1" ref="GY33" ca="1">IF(ISNUMBER(GY$4),IF(GY$4&lt;TODAY(),GY29,IF(GY$4=TODAY(),_xlfn.XLOOKUP(1,($F$4:$NZ$4&lt;=TODAY())*ISNUMBER($F$29:$NZ$29),$F$29:$NZ$29,"",0,-1),IF(ISNUMBER(GX33),GX33+N(GY32),""))),"")</f>
        <v/>
      </c>
      <c r="GZ33" s="59" t="str" cm="1">
        <f t="array" aca="1" ref="GZ33" ca="1">IF(ISNUMBER(GZ$4),IF(GZ$4&lt;TODAY(),GZ29,IF(GZ$4=TODAY(),_xlfn.XLOOKUP(1,($F$4:$NZ$4&lt;=TODAY())*ISNUMBER($F$29:$NZ$29),$F$29:$NZ$29,"",0,-1),IF(ISNUMBER(GY33),GY33+N(GZ32),""))),"")</f>
        <v/>
      </c>
      <c r="HA33" s="59" t="str" cm="1">
        <f t="array" aca="1" ref="HA33" ca="1">IF(ISNUMBER(HA$4),IF(HA$4&lt;TODAY(),HA29,IF(HA$4=TODAY(),_xlfn.XLOOKUP(1,($F$4:$NZ$4&lt;=TODAY())*ISNUMBER($F$29:$NZ$29),$F$29:$NZ$29,"",0,-1),IF(ISNUMBER(GZ33),GZ33+N(HA32),""))),"")</f>
        <v/>
      </c>
      <c r="HB33" s="59" t="str" cm="1">
        <f t="array" aca="1" ref="HB33" ca="1">IF(ISNUMBER(HB$4),IF(HB$4&lt;TODAY(),HB29,IF(HB$4=TODAY(),_xlfn.XLOOKUP(1,($F$4:$NZ$4&lt;=TODAY())*ISNUMBER($F$29:$NZ$29),$F$29:$NZ$29,"",0,-1),IF(ISNUMBER(HA33),HA33+N(HB32),""))),"")</f>
        <v/>
      </c>
      <c r="HC33" s="59" t="str" cm="1">
        <f t="array" aca="1" ref="HC33" ca="1">IF(ISNUMBER(HC$4),IF(HC$4&lt;TODAY(),HC29,IF(HC$4=TODAY(),_xlfn.XLOOKUP(1,($F$4:$NZ$4&lt;=TODAY())*ISNUMBER($F$29:$NZ$29),$F$29:$NZ$29,"",0,-1),IF(ISNUMBER(HB33),HB33+N(HC32),""))),"")</f>
        <v/>
      </c>
      <c r="HD33" s="59" t="str" cm="1">
        <f t="array" aca="1" ref="HD33" ca="1">IF(ISNUMBER(HD$4),IF(HD$4&lt;TODAY(),HD29,IF(HD$4=TODAY(),_xlfn.XLOOKUP(1,($F$4:$NZ$4&lt;=TODAY())*ISNUMBER($F$29:$NZ$29),$F$29:$NZ$29,"",0,-1),IF(ISNUMBER(HC33),HC33+N(HD32),""))),"")</f>
        <v/>
      </c>
      <c r="HE33" s="59" t="str" cm="1">
        <f t="array" aca="1" ref="HE33" ca="1">IF(ISNUMBER(HE$4),IF(HE$4&lt;TODAY(),HE29,IF(HE$4=TODAY(),_xlfn.XLOOKUP(1,($F$4:$NZ$4&lt;=TODAY())*ISNUMBER($F$29:$NZ$29),$F$29:$NZ$29,"",0,-1),IF(ISNUMBER(HD33),HD33+N(HE32),""))),"")</f>
        <v/>
      </c>
      <c r="HF33" s="59" t="str" cm="1">
        <f t="array" aca="1" ref="HF33" ca="1">IF(ISNUMBER(HF$4),IF(HF$4&lt;TODAY(),HF29,IF(HF$4=TODAY(),_xlfn.XLOOKUP(1,($F$4:$NZ$4&lt;=TODAY())*ISNUMBER($F$29:$NZ$29),$F$29:$NZ$29,"",0,-1),IF(ISNUMBER(HE33),HE33+N(HF32),""))),"")</f>
        <v/>
      </c>
      <c r="HG33" s="59" t="str" cm="1">
        <f t="array" aca="1" ref="HG33" ca="1">IF(ISNUMBER(HG$4),IF(HG$4&lt;TODAY(),HG29,IF(HG$4=TODAY(),_xlfn.XLOOKUP(1,($F$4:$NZ$4&lt;=TODAY())*ISNUMBER($F$29:$NZ$29),$F$29:$NZ$29,"",0,-1),IF(ISNUMBER(HF33),HF33+N(HG32),""))),"")</f>
        <v/>
      </c>
      <c r="HH33" s="59" t="str" cm="1">
        <f t="array" aca="1" ref="HH33" ca="1">IF(ISNUMBER(HH$4),IF(HH$4&lt;TODAY(),HH29,IF(HH$4=TODAY(),_xlfn.XLOOKUP(1,($F$4:$NZ$4&lt;=TODAY())*ISNUMBER($F$29:$NZ$29),$F$29:$NZ$29,"",0,-1),IF(ISNUMBER(HG33),HG33+N(HH32),""))),"")</f>
        <v/>
      </c>
      <c r="HI33" s="59" t="str" cm="1">
        <f t="array" aca="1" ref="HI33" ca="1">IF(ISNUMBER(HI$4),IF(HI$4&lt;TODAY(),HI29,IF(HI$4=TODAY(),_xlfn.XLOOKUP(1,($F$4:$NZ$4&lt;=TODAY())*ISNUMBER($F$29:$NZ$29),$F$29:$NZ$29,"",0,-1),IF(ISNUMBER(HH33),HH33+N(HI32),""))),"")</f>
        <v/>
      </c>
      <c r="HJ33" s="59" t="str" cm="1">
        <f t="array" aca="1" ref="HJ33" ca="1">IF(ISNUMBER(HJ$4),IF(HJ$4&lt;TODAY(),HJ29,IF(HJ$4=TODAY(),_xlfn.XLOOKUP(1,($F$4:$NZ$4&lt;=TODAY())*ISNUMBER($F$29:$NZ$29),$F$29:$NZ$29,"",0,-1),IF(ISNUMBER(HI33),HI33+N(HJ32),""))),"")</f>
        <v/>
      </c>
      <c r="HK33" s="59" t="str" cm="1">
        <f t="array" aca="1" ref="HK33" ca="1">IF(ISNUMBER(HK$4),IF(HK$4&lt;TODAY(),HK29,IF(HK$4=TODAY(),_xlfn.XLOOKUP(1,($F$4:$NZ$4&lt;=TODAY())*ISNUMBER($F$29:$NZ$29),$F$29:$NZ$29,"",0,-1),IF(ISNUMBER(HJ33),HJ33+N(HK32),""))),"")</f>
        <v/>
      </c>
      <c r="HL33" s="59" t="str" cm="1">
        <f t="array" aca="1" ref="HL33" ca="1">IF(ISNUMBER(HL$4),IF(HL$4&lt;TODAY(),HL29,IF(HL$4=TODAY(),_xlfn.XLOOKUP(1,($F$4:$NZ$4&lt;=TODAY())*ISNUMBER($F$29:$NZ$29),$F$29:$NZ$29,"",0,-1),IF(ISNUMBER(HK33),HK33+N(HL32),""))),"")</f>
        <v/>
      </c>
      <c r="HM33" s="59" t="str" cm="1">
        <f t="array" aca="1" ref="HM33" ca="1">IF(ISNUMBER(HM$4),IF(HM$4&lt;TODAY(),HM29,IF(HM$4=TODAY(),_xlfn.XLOOKUP(1,($F$4:$NZ$4&lt;=TODAY())*ISNUMBER($F$29:$NZ$29),$F$29:$NZ$29,"",0,-1),IF(ISNUMBER(HL33),HL33+N(HM32),""))),"")</f>
        <v/>
      </c>
      <c r="HN33" s="59" t="str" cm="1">
        <f t="array" aca="1" ref="HN33" ca="1">IF(ISNUMBER(HN$4),IF(HN$4&lt;TODAY(),HN29,IF(HN$4=TODAY(),_xlfn.XLOOKUP(1,($F$4:$NZ$4&lt;=TODAY())*ISNUMBER($F$29:$NZ$29),$F$29:$NZ$29,"",0,-1),IF(ISNUMBER(HM33),HM33+N(HN32),""))),"")</f>
        <v/>
      </c>
      <c r="HO33" s="59" t="str" cm="1">
        <f t="array" aca="1" ref="HO33" ca="1">IF(ISNUMBER(HO$4),IF(HO$4&lt;TODAY(),HO29,IF(HO$4=TODAY(),_xlfn.XLOOKUP(1,($F$4:$NZ$4&lt;=TODAY())*ISNUMBER($F$29:$NZ$29),$F$29:$NZ$29,"",0,-1),IF(ISNUMBER(HN33),HN33+N(HO32),""))),"")</f>
        <v/>
      </c>
      <c r="HP33" s="59" t="str" cm="1">
        <f t="array" aca="1" ref="HP33" ca="1">IF(ISNUMBER(HP$4),IF(HP$4&lt;TODAY(),HP29,IF(HP$4=TODAY(),_xlfn.XLOOKUP(1,($F$4:$NZ$4&lt;=TODAY())*ISNUMBER($F$29:$NZ$29),$F$29:$NZ$29,"",0,-1),IF(ISNUMBER(HO33),HO33+N(HP32),""))),"")</f>
        <v/>
      </c>
      <c r="HQ33" s="59" t="str" cm="1">
        <f t="array" aca="1" ref="HQ33" ca="1">IF(ISNUMBER(HQ$4),IF(HQ$4&lt;TODAY(),HQ29,IF(HQ$4=TODAY(),_xlfn.XLOOKUP(1,($F$4:$NZ$4&lt;=TODAY())*ISNUMBER($F$29:$NZ$29),$F$29:$NZ$29,"",0,-1),IF(ISNUMBER(HP33),HP33+N(HQ32),""))),"")</f>
        <v/>
      </c>
      <c r="HR33" s="59" t="str" cm="1">
        <f t="array" aca="1" ref="HR33" ca="1">IF(ISNUMBER(HR$4),IF(HR$4&lt;TODAY(),HR29,IF(HR$4=TODAY(),_xlfn.XLOOKUP(1,($F$4:$NZ$4&lt;=TODAY())*ISNUMBER($F$29:$NZ$29),$F$29:$NZ$29,"",0,-1),IF(ISNUMBER(HQ33),HQ33+N(HR32),""))),"")</f>
        <v/>
      </c>
      <c r="HS33" s="59" t="str" cm="1">
        <f t="array" aca="1" ref="HS33" ca="1">IF(ISNUMBER(HS$4),IF(HS$4&lt;TODAY(),HS29,IF(HS$4=TODAY(),_xlfn.XLOOKUP(1,($F$4:$NZ$4&lt;=TODAY())*ISNUMBER($F$29:$NZ$29),$F$29:$NZ$29,"",0,-1),IF(ISNUMBER(HR33),HR33+N(HS32),""))),"")</f>
        <v/>
      </c>
      <c r="HT33" s="59" t="str" cm="1">
        <f t="array" aca="1" ref="HT33" ca="1">IF(ISNUMBER(HT$4),IF(HT$4&lt;TODAY(),HT29,IF(HT$4=TODAY(),_xlfn.XLOOKUP(1,($F$4:$NZ$4&lt;=TODAY())*ISNUMBER($F$29:$NZ$29),$F$29:$NZ$29,"",0,-1),IF(ISNUMBER(HS33),HS33+N(HT32),""))),"")</f>
        <v/>
      </c>
      <c r="HU33" s="59" t="str" cm="1">
        <f t="array" aca="1" ref="HU33" ca="1">IF(ISNUMBER(HU$4),IF(HU$4&lt;TODAY(),HU29,IF(HU$4=TODAY(),_xlfn.XLOOKUP(1,($F$4:$NZ$4&lt;=TODAY())*ISNUMBER($F$29:$NZ$29),$F$29:$NZ$29,"",0,-1),IF(ISNUMBER(HT33),HT33+N(HU32),""))),"")</f>
        <v/>
      </c>
      <c r="HV33" s="59" t="str" cm="1">
        <f t="array" aca="1" ref="HV33" ca="1">IF(ISNUMBER(HV$4),IF(HV$4&lt;TODAY(),HV29,IF(HV$4=TODAY(),_xlfn.XLOOKUP(1,($F$4:$NZ$4&lt;=TODAY())*ISNUMBER($F$29:$NZ$29),$F$29:$NZ$29,"",0,-1),IF(ISNUMBER(HU33),HU33+N(HV32),""))),"")</f>
        <v/>
      </c>
      <c r="HW33" s="59" t="str" cm="1">
        <f t="array" aca="1" ref="HW33" ca="1">IF(ISNUMBER(HW$4),IF(HW$4&lt;TODAY(),HW29,IF(HW$4=TODAY(),_xlfn.XLOOKUP(1,($F$4:$NZ$4&lt;=TODAY())*ISNUMBER($F$29:$NZ$29),$F$29:$NZ$29,"",0,-1),IF(ISNUMBER(HV33),HV33+N(HW32),""))),"")</f>
        <v/>
      </c>
      <c r="HX33" s="59" t="str" cm="1">
        <f t="array" aca="1" ref="HX33" ca="1">IF(ISNUMBER(HX$4),IF(HX$4&lt;TODAY(),HX29,IF(HX$4=TODAY(),_xlfn.XLOOKUP(1,($F$4:$NZ$4&lt;=TODAY())*ISNUMBER($F$29:$NZ$29),$F$29:$NZ$29,"",0,-1),IF(ISNUMBER(HW33),HW33+N(HX32),""))),"")</f>
        <v/>
      </c>
      <c r="HY33" s="59" t="str" cm="1">
        <f t="array" aca="1" ref="HY33" ca="1">IF(ISNUMBER(HY$4),IF(HY$4&lt;TODAY(),HY29,IF(HY$4=TODAY(),_xlfn.XLOOKUP(1,($F$4:$NZ$4&lt;=TODAY())*ISNUMBER($F$29:$NZ$29),$F$29:$NZ$29,"",0,-1),IF(ISNUMBER(HX33),HX33+N(HY32),""))),"")</f>
        <v/>
      </c>
      <c r="HZ33" s="59" t="str" cm="1">
        <f t="array" aca="1" ref="HZ33" ca="1">IF(ISNUMBER(HZ$4),IF(HZ$4&lt;TODAY(),HZ29,IF(HZ$4=TODAY(),_xlfn.XLOOKUP(1,($F$4:$NZ$4&lt;=TODAY())*ISNUMBER($F$29:$NZ$29),$F$29:$NZ$29,"",0,-1),IF(ISNUMBER(HY33),HY33+N(HZ32),""))),"")</f>
        <v/>
      </c>
      <c r="IA33" s="59" t="str" cm="1">
        <f t="array" aca="1" ref="IA33" ca="1">IF(ISNUMBER(IA$4),IF(IA$4&lt;TODAY(),IA29,IF(IA$4=TODAY(),_xlfn.XLOOKUP(1,($F$4:$NZ$4&lt;=TODAY())*ISNUMBER($F$29:$NZ$29),$F$29:$NZ$29,"",0,-1),IF(ISNUMBER(HZ33),HZ33+N(IA32),""))),"")</f>
        <v/>
      </c>
      <c r="IB33" s="59" t="str" cm="1">
        <f t="array" aca="1" ref="IB33" ca="1">IF(ISNUMBER(IB$4),IF(IB$4&lt;TODAY(),IB29,IF(IB$4=TODAY(),_xlfn.XLOOKUP(1,($F$4:$NZ$4&lt;=TODAY())*ISNUMBER($F$29:$NZ$29),$F$29:$NZ$29,"",0,-1),IF(ISNUMBER(IA33),IA33+N(IB32),""))),"")</f>
        <v/>
      </c>
      <c r="IC33" s="59" t="str" cm="1">
        <f t="array" aca="1" ref="IC33" ca="1">IF(ISNUMBER(IC$4),IF(IC$4&lt;TODAY(),IC29,IF(IC$4=TODAY(),_xlfn.XLOOKUP(1,($F$4:$NZ$4&lt;=TODAY())*ISNUMBER($F$29:$NZ$29),$F$29:$NZ$29,"",0,-1),IF(ISNUMBER(IB33),IB33+N(IC32),""))),"")</f>
        <v/>
      </c>
      <c r="ID33" s="59" t="str" cm="1">
        <f t="array" aca="1" ref="ID33" ca="1">IF(ISNUMBER(ID$4),IF(ID$4&lt;TODAY(),ID29,IF(ID$4=TODAY(),_xlfn.XLOOKUP(1,($F$4:$NZ$4&lt;=TODAY())*ISNUMBER($F$29:$NZ$29),$F$29:$NZ$29,"",0,-1),IF(ISNUMBER(IC33),IC33+N(ID32),""))),"")</f>
        <v/>
      </c>
      <c r="IE33" s="59" t="str" cm="1">
        <f t="array" aca="1" ref="IE33" ca="1">IF(ISNUMBER(IE$4),IF(IE$4&lt;TODAY(),IE29,IF(IE$4=TODAY(),_xlfn.XLOOKUP(1,($F$4:$NZ$4&lt;=TODAY())*ISNUMBER($F$29:$NZ$29),$F$29:$NZ$29,"",0,-1),IF(ISNUMBER(ID33),ID33+N(IE32),""))),"")</f>
        <v/>
      </c>
      <c r="IF33" s="59" t="str" cm="1">
        <f t="array" aca="1" ref="IF33" ca="1">IF(ISNUMBER(IF$4),IF(IF$4&lt;TODAY(),IF29,IF(IF$4=TODAY(),_xlfn.XLOOKUP(1,($F$4:$NZ$4&lt;=TODAY())*ISNUMBER($F$29:$NZ$29),$F$29:$NZ$29,"",0,-1),IF(ISNUMBER(IE33),IE33+N(IF32),""))),"")</f>
        <v/>
      </c>
      <c r="IG33" s="59" t="str" cm="1">
        <f t="array" aca="1" ref="IG33" ca="1">IF(ISNUMBER(IG$4),IF(IG$4&lt;TODAY(),IG29,IF(IG$4=TODAY(),_xlfn.XLOOKUP(1,($F$4:$NZ$4&lt;=TODAY())*ISNUMBER($F$29:$NZ$29),$F$29:$NZ$29,"",0,-1),IF(ISNUMBER(IF33),IF33+N(IG32),""))),"")</f>
        <v/>
      </c>
      <c r="IH33" s="59" t="str" cm="1">
        <f t="array" aca="1" ref="IH33" ca="1">IF(ISNUMBER(IH$4),IF(IH$4&lt;TODAY(),IH29,IF(IH$4=TODAY(),_xlfn.XLOOKUP(1,($F$4:$NZ$4&lt;=TODAY())*ISNUMBER($F$29:$NZ$29),$F$29:$NZ$29,"",0,-1),IF(ISNUMBER(IG33),IG33+N(IH32),""))),"")</f>
        <v/>
      </c>
      <c r="II33" s="59" t="str" cm="1">
        <f t="array" aca="1" ref="II33" ca="1">IF(ISNUMBER(II$4),IF(II$4&lt;TODAY(),II29,IF(II$4=TODAY(),_xlfn.XLOOKUP(1,($F$4:$NZ$4&lt;=TODAY())*ISNUMBER($F$29:$NZ$29),$F$29:$NZ$29,"",0,-1),IF(ISNUMBER(IH33),IH33+N(II32),""))),"")</f>
        <v/>
      </c>
      <c r="IJ33" s="59" t="str" cm="1">
        <f t="array" aca="1" ref="IJ33" ca="1">IF(ISNUMBER(IJ$4),IF(IJ$4&lt;TODAY(),IJ29,IF(IJ$4=TODAY(),_xlfn.XLOOKUP(1,($F$4:$NZ$4&lt;=TODAY())*ISNUMBER($F$29:$NZ$29),$F$29:$NZ$29,"",0,-1),IF(ISNUMBER(II33),II33+N(IJ32),""))),"")</f>
        <v/>
      </c>
      <c r="IK33" s="59" t="str" cm="1">
        <f t="array" aca="1" ref="IK33" ca="1">IF(ISNUMBER(IK$4),IF(IK$4&lt;TODAY(),IK29,IF(IK$4=TODAY(),_xlfn.XLOOKUP(1,($F$4:$NZ$4&lt;=TODAY())*ISNUMBER($F$29:$NZ$29),$F$29:$NZ$29,"",0,-1),IF(ISNUMBER(IJ33),IJ33+N(IK32),""))),"")</f>
        <v/>
      </c>
      <c r="IL33" s="59" t="str" cm="1">
        <f t="array" aca="1" ref="IL33" ca="1">IF(ISNUMBER(IL$4),IF(IL$4&lt;TODAY(),IL29,IF(IL$4=TODAY(),_xlfn.XLOOKUP(1,($F$4:$NZ$4&lt;=TODAY())*ISNUMBER($F$29:$NZ$29),$F$29:$NZ$29,"",0,-1),IF(ISNUMBER(IK33),IK33+N(IL32),""))),"")</f>
        <v/>
      </c>
      <c r="IM33" s="59" t="str" cm="1">
        <f t="array" aca="1" ref="IM33" ca="1">IF(ISNUMBER(IM$4),IF(IM$4&lt;TODAY(),IM29,IF(IM$4=TODAY(),_xlfn.XLOOKUP(1,($F$4:$NZ$4&lt;=TODAY())*ISNUMBER($F$29:$NZ$29),$F$29:$NZ$29,"",0,-1),IF(ISNUMBER(IL33),IL33+N(IM32),""))),"")</f>
        <v/>
      </c>
      <c r="IN33" s="59" t="str" cm="1">
        <f t="array" aca="1" ref="IN33" ca="1">IF(ISNUMBER(IN$4),IF(IN$4&lt;TODAY(),IN29,IF(IN$4=TODAY(),_xlfn.XLOOKUP(1,($F$4:$NZ$4&lt;=TODAY())*ISNUMBER($F$29:$NZ$29),$F$29:$NZ$29,"",0,-1),IF(ISNUMBER(IM33),IM33+N(IN32),""))),"")</f>
        <v/>
      </c>
      <c r="IO33" s="59" t="str" cm="1">
        <f t="array" aca="1" ref="IO33" ca="1">IF(ISNUMBER(IO$4),IF(IO$4&lt;TODAY(),IO29,IF(IO$4=TODAY(),_xlfn.XLOOKUP(1,($F$4:$NZ$4&lt;=TODAY())*ISNUMBER($F$29:$NZ$29),$F$29:$NZ$29,"",0,-1),IF(ISNUMBER(IN33),IN33+N(IO32),""))),"")</f>
        <v/>
      </c>
      <c r="IP33" s="59" t="str" cm="1">
        <f t="array" aca="1" ref="IP33" ca="1">IF(ISNUMBER(IP$4),IF(IP$4&lt;TODAY(),IP29,IF(IP$4=TODAY(),_xlfn.XLOOKUP(1,($F$4:$NZ$4&lt;=TODAY())*ISNUMBER($F$29:$NZ$29),$F$29:$NZ$29,"",0,-1),IF(ISNUMBER(IO33),IO33+N(IP32),""))),"")</f>
        <v/>
      </c>
      <c r="IQ33" s="59" t="str" cm="1">
        <f t="array" aca="1" ref="IQ33" ca="1">IF(ISNUMBER(IQ$4),IF(IQ$4&lt;TODAY(),IQ29,IF(IQ$4=TODAY(),_xlfn.XLOOKUP(1,($F$4:$NZ$4&lt;=TODAY())*ISNUMBER($F$29:$NZ$29),$F$29:$NZ$29,"",0,-1),IF(ISNUMBER(IP33),IP33+N(IQ32),""))),"")</f>
        <v/>
      </c>
      <c r="IR33" s="59" t="str" cm="1">
        <f t="array" aca="1" ref="IR33" ca="1">IF(ISNUMBER(IR$4),IF(IR$4&lt;TODAY(),IR29,IF(IR$4=TODAY(),_xlfn.XLOOKUP(1,($F$4:$NZ$4&lt;=TODAY())*ISNUMBER($F$29:$NZ$29),$F$29:$NZ$29,"",0,-1),IF(ISNUMBER(IQ33),IQ33+N(IR32),""))),"")</f>
        <v/>
      </c>
      <c r="IS33" s="59" t="str" cm="1">
        <f t="array" aca="1" ref="IS33" ca="1">IF(ISNUMBER(IS$4),IF(IS$4&lt;TODAY(),IS29,IF(IS$4=TODAY(),_xlfn.XLOOKUP(1,($F$4:$NZ$4&lt;=TODAY())*ISNUMBER($F$29:$NZ$29),$F$29:$NZ$29,"",0,-1),IF(ISNUMBER(IR33),IR33+N(IS32),""))),"")</f>
        <v/>
      </c>
      <c r="IT33" s="59" t="str" cm="1">
        <f t="array" aca="1" ref="IT33" ca="1">IF(ISNUMBER(IT$4),IF(IT$4&lt;TODAY(),IT29,IF(IT$4=TODAY(),_xlfn.XLOOKUP(1,($F$4:$NZ$4&lt;=TODAY())*ISNUMBER($F$29:$NZ$29),$F$29:$NZ$29,"",0,-1),IF(ISNUMBER(IS33),IS33+N(IT32),""))),"")</f>
        <v/>
      </c>
      <c r="IU33" s="59" t="str" cm="1">
        <f t="array" aca="1" ref="IU33" ca="1">IF(ISNUMBER(IU$4),IF(IU$4&lt;TODAY(),IU29,IF(IU$4=TODAY(),_xlfn.XLOOKUP(1,($F$4:$NZ$4&lt;=TODAY())*ISNUMBER($F$29:$NZ$29),$F$29:$NZ$29,"",0,-1),IF(ISNUMBER(IT33),IT33+N(IU32),""))),"")</f>
        <v/>
      </c>
      <c r="IV33" s="59" t="str" cm="1">
        <f t="array" aca="1" ref="IV33" ca="1">IF(ISNUMBER(IV$4),IF(IV$4&lt;TODAY(),IV29,IF(IV$4=TODAY(),_xlfn.XLOOKUP(1,($F$4:$NZ$4&lt;=TODAY())*ISNUMBER($F$29:$NZ$29),$F$29:$NZ$29,"",0,-1),IF(ISNUMBER(IU33),IU33+N(IV32),""))),"")</f>
        <v/>
      </c>
      <c r="IW33" s="59" t="str" cm="1">
        <f t="array" aca="1" ref="IW33" ca="1">IF(ISNUMBER(IW$4),IF(IW$4&lt;TODAY(),IW29,IF(IW$4=TODAY(),_xlfn.XLOOKUP(1,($F$4:$NZ$4&lt;=TODAY())*ISNUMBER($F$29:$NZ$29),$F$29:$NZ$29,"",0,-1),IF(ISNUMBER(IV33),IV33+N(IW32),""))),"")</f>
        <v/>
      </c>
      <c r="IX33" s="59" t="str" cm="1">
        <f t="array" aca="1" ref="IX33" ca="1">IF(ISNUMBER(IX$4),IF(IX$4&lt;TODAY(),IX29,IF(IX$4=TODAY(),_xlfn.XLOOKUP(1,($F$4:$NZ$4&lt;=TODAY())*ISNUMBER($F$29:$NZ$29),$F$29:$NZ$29,"",0,-1),IF(ISNUMBER(IW33),IW33+N(IX32),""))),"")</f>
        <v/>
      </c>
      <c r="IY33" s="59" t="str" cm="1">
        <f t="array" aca="1" ref="IY33" ca="1">IF(ISNUMBER(IY$4),IF(IY$4&lt;TODAY(),IY29,IF(IY$4=TODAY(),_xlfn.XLOOKUP(1,($F$4:$NZ$4&lt;=TODAY())*ISNUMBER($F$29:$NZ$29),$F$29:$NZ$29,"",0,-1),IF(ISNUMBER(IX33),IX33+N(IY32),""))),"")</f>
        <v/>
      </c>
      <c r="IZ33" s="59" t="str" cm="1">
        <f t="array" aca="1" ref="IZ33" ca="1">IF(ISNUMBER(IZ$4),IF(IZ$4&lt;TODAY(),IZ29,IF(IZ$4=TODAY(),_xlfn.XLOOKUP(1,($F$4:$NZ$4&lt;=TODAY())*ISNUMBER($F$29:$NZ$29),$F$29:$NZ$29,"",0,-1),IF(ISNUMBER(IY33),IY33+N(IZ32),""))),"")</f>
        <v/>
      </c>
      <c r="JA33" s="59" t="str" cm="1">
        <f t="array" aca="1" ref="JA33" ca="1">IF(ISNUMBER(JA$4),IF(JA$4&lt;TODAY(),JA29,IF(JA$4=TODAY(),_xlfn.XLOOKUP(1,($F$4:$NZ$4&lt;=TODAY())*ISNUMBER($F$29:$NZ$29),$F$29:$NZ$29,"",0,-1),IF(ISNUMBER(IZ33),IZ33+N(JA32),""))),"")</f>
        <v/>
      </c>
      <c r="JB33" s="59" t="str" cm="1">
        <f t="array" aca="1" ref="JB33" ca="1">IF(ISNUMBER(JB$4),IF(JB$4&lt;TODAY(),JB29,IF(JB$4=TODAY(),_xlfn.XLOOKUP(1,($F$4:$NZ$4&lt;=TODAY())*ISNUMBER($F$29:$NZ$29),$F$29:$NZ$29,"",0,-1),IF(ISNUMBER(JA33),JA33+N(JB32),""))),"")</f>
        <v/>
      </c>
      <c r="JC33" s="59" t="str" cm="1">
        <f t="array" aca="1" ref="JC33" ca="1">IF(ISNUMBER(JC$4),IF(JC$4&lt;TODAY(),JC29,IF(JC$4=TODAY(),_xlfn.XLOOKUP(1,($F$4:$NZ$4&lt;=TODAY())*ISNUMBER($F$29:$NZ$29),$F$29:$NZ$29,"",0,-1),IF(ISNUMBER(JB33),JB33+N(JC32),""))),"")</f>
        <v/>
      </c>
      <c r="JD33" s="59" t="str" cm="1">
        <f t="array" aca="1" ref="JD33" ca="1">IF(ISNUMBER(JD$4),IF(JD$4&lt;TODAY(),JD29,IF(JD$4=TODAY(),_xlfn.XLOOKUP(1,($F$4:$NZ$4&lt;=TODAY())*ISNUMBER($F$29:$NZ$29),$F$29:$NZ$29,"",0,-1),IF(ISNUMBER(JC33),JC33+N(JD32),""))),"")</f>
        <v/>
      </c>
      <c r="JE33" s="59" t="str" cm="1">
        <f t="array" aca="1" ref="JE33" ca="1">IF(ISNUMBER(JE$4),IF(JE$4&lt;TODAY(),JE29,IF(JE$4=TODAY(),_xlfn.XLOOKUP(1,($F$4:$NZ$4&lt;=TODAY())*ISNUMBER($F$29:$NZ$29),$F$29:$NZ$29,"",0,-1),IF(ISNUMBER(JD33),JD33+N(JE32),""))),"")</f>
        <v/>
      </c>
      <c r="JF33" s="59" t="str" cm="1">
        <f t="array" aca="1" ref="JF33" ca="1">IF(ISNUMBER(JF$4),IF(JF$4&lt;TODAY(),JF29,IF(JF$4=TODAY(),_xlfn.XLOOKUP(1,($F$4:$NZ$4&lt;=TODAY())*ISNUMBER($F$29:$NZ$29),$F$29:$NZ$29,"",0,-1),IF(ISNUMBER(JE33),JE33+N(JF32),""))),"")</f>
        <v/>
      </c>
      <c r="JG33" s="59" t="str" cm="1">
        <f t="array" aca="1" ref="JG33" ca="1">IF(ISNUMBER(JG$4),IF(JG$4&lt;TODAY(),JG29,IF(JG$4=TODAY(),_xlfn.XLOOKUP(1,($F$4:$NZ$4&lt;=TODAY())*ISNUMBER($F$29:$NZ$29),$F$29:$NZ$29,"",0,-1),IF(ISNUMBER(JF33),JF33+N(JG32),""))),"")</f>
        <v/>
      </c>
      <c r="JH33" s="59" t="str" cm="1">
        <f t="array" aca="1" ref="JH33" ca="1">IF(ISNUMBER(JH$4),IF(JH$4&lt;TODAY(),JH29,IF(JH$4=TODAY(),_xlfn.XLOOKUP(1,($F$4:$NZ$4&lt;=TODAY())*ISNUMBER($F$29:$NZ$29),$F$29:$NZ$29,"",0,-1),IF(ISNUMBER(JG33),JG33+N(JH32),""))),"")</f>
        <v/>
      </c>
      <c r="JI33" s="59" t="str" cm="1">
        <f t="array" aca="1" ref="JI33" ca="1">IF(ISNUMBER(JI$4),IF(JI$4&lt;TODAY(),JI29,IF(JI$4=TODAY(),_xlfn.XLOOKUP(1,($F$4:$NZ$4&lt;=TODAY())*ISNUMBER($F$29:$NZ$29),$F$29:$NZ$29,"",0,-1),IF(ISNUMBER(JH33),JH33+N(JI32),""))),"")</f>
        <v/>
      </c>
      <c r="JJ33" s="59" t="str" cm="1">
        <f t="array" aca="1" ref="JJ33" ca="1">IF(ISNUMBER(JJ$4),IF(JJ$4&lt;TODAY(),JJ29,IF(JJ$4=TODAY(),_xlfn.XLOOKUP(1,($F$4:$NZ$4&lt;=TODAY())*ISNUMBER($F$29:$NZ$29),$F$29:$NZ$29,"",0,-1),IF(ISNUMBER(JI33),JI33+N(JJ32),""))),"")</f>
        <v/>
      </c>
      <c r="JK33" s="59" t="str" cm="1">
        <f t="array" aca="1" ref="JK33" ca="1">IF(ISNUMBER(JK$4),IF(JK$4&lt;TODAY(),JK29,IF(JK$4=TODAY(),_xlfn.XLOOKUP(1,($F$4:$NZ$4&lt;=TODAY())*ISNUMBER($F$29:$NZ$29),$F$29:$NZ$29,"",0,-1),IF(ISNUMBER(JJ33),JJ33+N(JK32),""))),"")</f>
        <v/>
      </c>
      <c r="JL33" s="59" t="str" cm="1">
        <f t="array" aca="1" ref="JL33" ca="1">IF(ISNUMBER(JL$4),IF(JL$4&lt;TODAY(),JL29,IF(JL$4=TODAY(),_xlfn.XLOOKUP(1,($F$4:$NZ$4&lt;=TODAY())*ISNUMBER($F$29:$NZ$29),$F$29:$NZ$29,"",0,-1),IF(ISNUMBER(JK33),JK33+N(JL32),""))),"")</f>
        <v/>
      </c>
      <c r="JM33" s="59" t="str" cm="1">
        <f t="array" aca="1" ref="JM33" ca="1">IF(ISNUMBER(JM$4),IF(JM$4&lt;TODAY(),JM29,IF(JM$4=TODAY(),_xlfn.XLOOKUP(1,($F$4:$NZ$4&lt;=TODAY())*ISNUMBER($F$29:$NZ$29),$F$29:$NZ$29,"",0,-1),IF(ISNUMBER(JL33),JL33+N(JM32),""))),"")</f>
        <v/>
      </c>
      <c r="JN33" s="59" t="str" cm="1">
        <f t="array" aca="1" ref="JN33" ca="1">IF(ISNUMBER(JN$4),IF(JN$4&lt;TODAY(),JN29,IF(JN$4=TODAY(),_xlfn.XLOOKUP(1,($F$4:$NZ$4&lt;=TODAY())*ISNUMBER($F$29:$NZ$29),$F$29:$NZ$29,"",0,-1),IF(ISNUMBER(JM33),JM33+N(JN32),""))),"")</f>
        <v/>
      </c>
      <c r="JO33" s="59" t="str" cm="1">
        <f t="array" aca="1" ref="JO33" ca="1">IF(ISNUMBER(JO$4),IF(JO$4&lt;TODAY(),JO29,IF(JO$4=TODAY(),_xlfn.XLOOKUP(1,($F$4:$NZ$4&lt;=TODAY())*ISNUMBER($F$29:$NZ$29),$F$29:$NZ$29,"",0,-1),IF(ISNUMBER(JN33),JN33+N(JO32),""))),"")</f>
        <v/>
      </c>
      <c r="JP33" s="59" t="str" cm="1">
        <f t="array" aca="1" ref="JP33" ca="1">IF(ISNUMBER(JP$4),IF(JP$4&lt;TODAY(),JP29,IF(JP$4=TODAY(),_xlfn.XLOOKUP(1,($F$4:$NZ$4&lt;=TODAY())*ISNUMBER($F$29:$NZ$29),$F$29:$NZ$29,"",0,-1),IF(ISNUMBER(JO33),JO33+N(JP32),""))),"")</f>
        <v/>
      </c>
      <c r="JQ33" s="59" t="str" cm="1">
        <f t="array" aca="1" ref="JQ33" ca="1">IF(ISNUMBER(JQ$4),IF(JQ$4&lt;TODAY(),JQ29,IF(JQ$4=TODAY(),_xlfn.XLOOKUP(1,($F$4:$NZ$4&lt;=TODAY())*ISNUMBER($F$29:$NZ$29),$F$29:$NZ$29,"",0,-1),IF(ISNUMBER(JP33),JP33+N(JQ32),""))),"")</f>
        <v/>
      </c>
      <c r="JR33" s="59" t="str" cm="1">
        <f t="array" aca="1" ref="JR33" ca="1">IF(ISNUMBER(JR$4),IF(JR$4&lt;TODAY(),JR29,IF(JR$4=TODAY(),_xlfn.XLOOKUP(1,($F$4:$NZ$4&lt;=TODAY())*ISNUMBER($F$29:$NZ$29),$F$29:$NZ$29,"",0,-1),IF(ISNUMBER(JQ33),JQ33+N(JR32),""))),"")</f>
        <v/>
      </c>
      <c r="JS33" s="59" t="str" cm="1">
        <f t="array" aca="1" ref="JS33" ca="1">IF(ISNUMBER(JS$4),IF(JS$4&lt;TODAY(),JS29,IF(JS$4=TODAY(),_xlfn.XLOOKUP(1,($F$4:$NZ$4&lt;=TODAY())*ISNUMBER($F$29:$NZ$29),$F$29:$NZ$29,"",0,-1),IF(ISNUMBER(JR33),JR33+N(JS32),""))),"")</f>
        <v/>
      </c>
      <c r="JT33" s="59" t="str" cm="1">
        <f t="array" aca="1" ref="JT33" ca="1">IF(ISNUMBER(JT$4),IF(JT$4&lt;TODAY(),JT29,IF(JT$4=TODAY(),_xlfn.XLOOKUP(1,($F$4:$NZ$4&lt;=TODAY())*ISNUMBER($F$29:$NZ$29),$F$29:$NZ$29,"",0,-1),IF(ISNUMBER(JS33),JS33+N(JT32),""))),"")</f>
        <v/>
      </c>
      <c r="JU33" s="59" t="str" cm="1">
        <f t="array" aca="1" ref="JU33" ca="1">IF(ISNUMBER(JU$4),IF(JU$4&lt;TODAY(),JU29,IF(JU$4=TODAY(),_xlfn.XLOOKUP(1,($F$4:$NZ$4&lt;=TODAY())*ISNUMBER($F$29:$NZ$29),$F$29:$NZ$29,"",0,-1),IF(ISNUMBER(JT33),JT33+N(JU32),""))),"")</f>
        <v/>
      </c>
      <c r="JV33" s="59" t="str" cm="1">
        <f t="array" aca="1" ref="JV33" ca="1">IF(ISNUMBER(JV$4),IF(JV$4&lt;TODAY(),JV29,IF(JV$4=TODAY(),_xlfn.XLOOKUP(1,($F$4:$NZ$4&lt;=TODAY())*ISNUMBER($F$29:$NZ$29),$F$29:$NZ$29,"",0,-1),IF(ISNUMBER(JU33),JU33+N(JV32),""))),"")</f>
        <v/>
      </c>
      <c r="JW33" s="59" t="str" cm="1">
        <f t="array" aca="1" ref="JW33" ca="1">IF(ISNUMBER(JW$4),IF(JW$4&lt;TODAY(),JW29,IF(JW$4=TODAY(),_xlfn.XLOOKUP(1,($F$4:$NZ$4&lt;=TODAY())*ISNUMBER($F$29:$NZ$29),$F$29:$NZ$29,"",0,-1),IF(ISNUMBER(JV33),JV33+N(JW32),""))),"")</f>
        <v/>
      </c>
      <c r="JX33" s="59" t="str" cm="1">
        <f t="array" aca="1" ref="JX33" ca="1">IF(ISNUMBER(JX$4),IF(JX$4&lt;TODAY(),JX29,IF(JX$4=TODAY(),_xlfn.XLOOKUP(1,($F$4:$NZ$4&lt;=TODAY())*ISNUMBER($F$29:$NZ$29),$F$29:$NZ$29,"",0,-1),IF(ISNUMBER(JW33),JW33+N(JX32),""))),"")</f>
        <v/>
      </c>
      <c r="JY33" s="59" t="str" cm="1">
        <f t="array" aca="1" ref="JY33" ca="1">IF(ISNUMBER(JY$4),IF(JY$4&lt;TODAY(),JY29,IF(JY$4=TODAY(),_xlfn.XLOOKUP(1,($F$4:$NZ$4&lt;=TODAY())*ISNUMBER($F$29:$NZ$29),$F$29:$NZ$29,"",0,-1),IF(ISNUMBER(JX33),JX33+N(JY32),""))),"")</f>
        <v/>
      </c>
      <c r="JZ33" s="59" t="str" cm="1">
        <f t="array" aca="1" ref="JZ33" ca="1">IF(ISNUMBER(JZ$4),IF(JZ$4&lt;TODAY(),JZ29,IF(JZ$4=TODAY(),_xlfn.XLOOKUP(1,($F$4:$NZ$4&lt;=TODAY())*ISNUMBER($F$29:$NZ$29),$F$29:$NZ$29,"",0,-1),IF(ISNUMBER(JY33),JY33+N(JZ32),""))),"")</f>
        <v/>
      </c>
      <c r="KA33" s="59" t="str" cm="1">
        <f t="array" aca="1" ref="KA33" ca="1">IF(ISNUMBER(KA$4),IF(KA$4&lt;TODAY(),KA29,IF(KA$4=TODAY(),_xlfn.XLOOKUP(1,($F$4:$NZ$4&lt;=TODAY())*ISNUMBER($F$29:$NZ$29),$F$29:$NZ$29,"",0,-1),IF(ISNUMBER(JZ33),JZ33+N(KA32),""))),"")</f>
        <v/>
      </c>
      <c r="KB33" s="59" t="str" cm="1">
        <f t="array" aca="1" ref="KB33" ca="1">IF(ISNUMBER(KB$4),IF(KB$4&lt;TODAY(),KB29,IF(KB$4=TODAY(),_xlfn.XLOOKUP(1,($F$4:$NZ$4&lt;=TODAY())*ISNUMBER($F$29:$NZ$29),$F$29:$NZ$29,"",0,-1),IF(ISNUMBER(KA33),KA33+N(KB32),""))),"")</f>
        <v/>
      </c>
      <c r="KC33" s="59" t="str" cm="1">
        <f t="array" aca="1" ref="KC33" ca="1">IF(ISNUMBER(KC$4),IF(KC$4&lt;TODAY(),KC29,IF(KC$4=TODAY(),_xlfn.XLOOKUP(1,($F$4:$NZ$4&lt;=TODAY())*ISNUMBER($F$29:$NZ$29),$F$29:$NZ$29,"",0,-1),IF(ISNUMBER(KB33),KB33+N(KC32),""))),"")</f>
        <v/>
      </c>
      <c r="KD33" s="59" t="str" cm="1">
        <f t="array" aca="1" ref="KD33" ca="1">IF(ISNUMBER(KD$4),IF(KD$4&lt;TODAY(),KD29,IF(KD$4=TODAY(),_xlfn.XLOOKUP(1,($F$4:$NZ$4&lt;=TODAY())*ISNUMBER($F$29:$NZ$29),$F$29:$NZ$29,"",0,-1),IF(ISNUMBER(KC33),KC33+N(KD32),""))),"")</f>
        <v/>
      </c>
      <c r="KE33" s="59" t="str" cm="1">
        <f t="array" aca="1" ref="KE33" ca="1">IF(ISNUMBER(KE$4),IF(KE$4&lt;TODAY(),KE29,IF(KE$4=TODAY(),_xlfn.XLOOKUP(1,($F$4:$NZ$4&lt;=TODAY())*ISNUMBER($F$29:$NZ$29),$F$29:$NZ$29,"",0,-1),IF(ISNUMBER(KD33),KD33+N(KE32),""))),"")</f>
        <v/>
      </c>
      <c r="KF33" s="59" t="str" cm="1">
        <f t="array" aca="1" ref="KF33" ca="1">IF(ISNUMBER(KF$4),IF(KF$4&lt;TODAY(),KF29,IF(KF$4=TODAY(),_xlfn.XLOOKUP(1,($F$4:$NZ$4&lt;=TODAY())*ISNUMBER($F$29:$NZ$29),$F$29:$NZ$29,"",0,-1),IF(ISNUMBER(KE33),KE33+N(KF32),""))),"")</f>
        <v/>
      </c>
      <c r="KG33" s="59" t="str" cm="1">
        <f t="array" aca="1" ref="KG33" ca="1">IF(ISNUMBER(KG$4),IF(KG$4&lt;TODAY(),KG29,IF(KG$4=TODAY(),_xlfn.XLOOKUP(1,($F$4:$NZ$4&lt;=TODAY())*ISNUMBER($F$29:$NZ$29),$F$29:$NZ$29,"",0,-1),IF(ISNUMBER(KF33),KF33+N(KG32),""))),"")</f>
        <v/>
      </c>
      <c r="KH33" s="59" t="str" cm="1">
        <f t="array" aca="1" ref="KH33" ca="1">IF(ISNUMBER(KH$4),IF(KH$4&lt;TODAY(),KH29,IF(KH$4=TODAY(),_xlfn.XLOOKUP(1,($F$4:$NZ$4&lt;=TODAY())*ISNUMBER($F$29:$NZ$29),$F$29:$NZ$29,"",0,-1),IF(ISNUMBER(KG33),KG33+N(KH32),""))),"")</f>
        <v/>
      </c>
      <c r="KI33" s="59" t="str" cm="1">
        <f t="array" aca="1" ref="KI33" ca="1">IF(ISNUMBER(KI$4),IF(KI$4&lt;TODAY(),KI29,IF(KI$4=TODAY(),_xlfn.XLOOKUP(1,($F$4:$NZ$4&lt;=TODAY())*ISNUMBER($F$29:$NZ$29),$F$29:$NZ$29,"",0,-1),IF(ISNUMBER(KH33),KH33+N(KI32),""))),"")</f>
        <v/>
      </c>
      <c r="KJ33" s="59" t="str" cm="1">
        <f t="array" aca="1" ref="KJ33" ca="1">IF(ISNUMBER(KJ$4),IF(KJ$4&lt;TODAY(),KJ29,IF(KJ$4=TODAY(),_xlfn.XLOOKUP(1,($F$4:$NZ$4&lt;=TODAY())*ISNUMBER($F$29:$NZ$29),$F$29:$NZ$29,"",0,-1),IF(ISNUMBER(KI33),KI33+N(KJ32),""))),"")</f>
        <v/>
      </c>
      <c r="KK33" s="59" t="str" cm="1">
        <f t="array" aca="1" ref="KK33" ca="1">IF(ISNUMBER(KK$4),IF(KK$4&lt;TODAY(),KK29,IF(KK$4=TODAY(),_xlfn.XLOOKUP(1,($F$4:$NZ$4&lt;=TODAY())*ISNUMBER($F$29:$NZ$29),$F$29:$NZ$29,"",0,-1),IF(ISNUMBER(KJ33),KJ33+N(KK32),""))),"")</f>
        <v/>
      </c>
      <c r="KL33" s="59" t="str" cm="1">
        <f t="array" aca="1" ref="KL33" ca="1">IF(ISNUMBER(KL$4),IF(KL$4&lt;TODAY(),KL29,IF(KL$4=TODAY(),_xlfn.XLOOKUP(1,($F$4:$NZ$4&lt;=TODAY())*ISNUMBER($F$29:$NZ$29),$F$29:$NZ$29,"",0,-1),IF(ISNUMBER(KK33),KK33+N(KL32),""))),"")</f>
        <v/>
      </c>
      <c r="KM33" s="59" t="str" cm="1">
        <f t="array" aca="1" ref="KM33" ca="1">IF(ISNUMBER(KM$4),IF(KM$4&lt;TODAY(),KM29,IF(KM$4=TODAY(),_xlfn.XLOOKUP(1,($F$4:$NZ$4&lt;=TODAY())*ISNUMBER($F$29:$NZ$29),$F$29:$NZ$29,"",0,-1),IF(ISNUMBER(KL33),KL33+N(KM32),""))),"")</f>
        <v/>
      </c>
      <c r="KN33" s="59" t="str" cm="1">
        <f t="array" aca="1" ref="KN33" ca="1">IF(ISNUMBER(KN$4),IF(KN$4&lt;TODAY(),KN29,IF(KN$4=TODAY(),_xlfn.XLOOKUP(1,($F$4:$NZ$4&lt;=TODAY())*ISNUMBER($F$29:$NZ$29),$F$29:$NZ$29,"",0,-1),IF(ISNUMBER(KM33),KM33+N(KN32),""))),"")</f>
        <v/>
      </c>
      <c r="KO33" s="59" t="str" cm="1">
        <f t="array" aca="1" ref="KO33" ca="1">IF(ISNUMBER(KO$4),IF(KO$4&lt;TODAY(),KO29,IF(KO$4=TODAY(),_xlfn.XLOOKUP(1,($F$4:$NZ$4&lt;=TODAY())*ISNUMBER($F$29:$NZ$29),$F$29:$NZ$29,"",0,-1),IF(ISNUMBER(KN33),KN33+N(KO32),""))),"")</f>
        <v/>
      </c>
      <c r="KP33" s="59" t="str" cm="1">
        <f t="array" aca="1" ref="KP33" ca="1">IF(ISNUMBER(KP$4),IF(KP$4&lt;TODAY(),KP29,IF(KP$4=TODAY(),_xlfn.XLOOKUP(1,($F$4:$NZ$4&lt;=TODAY())*ISNUMBER($F$29:$NZ$29),$F$29:$NZ$29,"",0,-1),IF(ISNUMBER(KO33),KO33+N(KP32),""))),"")</f>
        <v/>
      </c>
      <c r="KQ33" s="59" t="str" cm="1">
        <f t="array" aca="1" ref="KQ33" ca="1">IF(ISNUMBER(KQ$4),IF(KQ$4&lt;TODAY(),KQ29,IF(KQ$4=TODAY(),_xlfn.XLOOKUP(1,($F$4:$NZ$4&lt;=TODAY())*ISNUMBER($F$29:$NZ$29),$F$29:$NZ$29,"",0,-1),IF(ISNUMBER(KP33),KP33+N(KQ32),""))),"")</f>
        <v/>
      </c>
      <c r="KR33" s="59" t="str" cm="1">
        <f t="array" aca="1" ref="KR33" ca="1">IF(ISNUMBER(KR$4),IF(KR$4&lt;TODAY(),KR29,IF(KR$4=TODAY(),_xlfn.XLOOKUP(1,($F$4:$NZ$4&lt;=TODAY())*ISNUMBER($F$29:$NZ$29),$F$29:$NZ$29,"",0,-1),IF(ISNUMBER(KQ33),KQ33+N(KR32),""))),"")</f>
        <v/>
      </c>
      <c r="KS33" s="59" t="str" cm="1">
        <f t="array" aca="1" ref="KS33" ca="1">IF(ISNUMBER(KS$4),IF(KS$4&lt;TODAY(),KS29,IF(KS$4=TODAY(),_xlfn.XLOOKUP(1,($F$4:$NZ$4&lt;=TODAY())*ISNUMBER($F$29:$NZ$29),$F$29:$NZ$29,"",0,-1),IF(ISNUMBER(KR33),KR33+N(KS32),""))),"")</f>
        <v/>
      </c>
      <c r="KT33" s="59" t="str" cm="1">
        <f t="array" aca="1" ref="KT33" ca="1">IF(ISNUMBER(KT$4),IF(KT$4&lt;TODAY(),KT29,IF(KT$4=TODAY(),_xlfn.XLOOKUP(1,($F$4:$NZ$4&lt;=TODAY())*ISNUMBER($F$29:$NZ$29),$F$29:$NZ$29,"",0,-1),IF(ISNUMBER(KS33),KS33+N(KT32),""))),"")</f>
        <v/>
      </c>
      <c r="KU33" s="59" t="str" cm="1">
        <f t="array" aca="1" ref="KU33" ca="1">IF(ISNUMBER(KU$4),IF(KU$4&lt;TODAY(),KU29,IF(KU$4=TODAY(),_xlfn.XLOOKUP(1,($F$4:$NZ$4&lt;=TODAY())*ISNUMBER($F$29:$NZ$29),$F$29:$NZ$29,"",0,-1),IF(ISNUMBER(KT33),KT33+N(KU32),""))),"")</f>
        <v/>
      </c>
      <c r="KV33" s="59" t="str" cm="1">
        <f t="array" aca="1" ref="KV33" ca="1">IF(ISNUMBER(KV$4),IF(KV$4&lt;TODAY(),KV29,IF(KV$4=TODAY(),_xlfn.XLOOKUP(1,($F$4:$NZ$4&lt;=TODAY())*ISNUMBER($F$29:$NZ$29),$F$29:$NZ$29,"",0,-1),IF(ISNUMBER(KU33),KU33+N(KV32),""))),"")</f>
        <v/>
      </c>
      <c r="KW33" s="59" t="str" cm="1">
        <f t="array" aca="1" ref="KW33" ca="1">IF(ISNUMBER(KW$4),IF(KW$4&lt;TODAY(),KW29,IF(KW$4=TODAY(),_xlfn.XLOOKUP(1,($F$4:$NZ$4&lt;=TODAY())*ISNUMBER($F$29:$NZ$29),$F$29:$NZ$29,"",0,-1),IF(ISNUMBER(KV33),KV33+N(KW32),""))),"")</f>
        <v/>
      </c>
      <c r="KX33" s="59" t="str" cm="1">
        <f t="array" aca="1" ref="KX33" ca="1">IF(ISNUMBER(KX$4),IF(KX$4&lt;TODAY(),KX29,IF(KX$4=TODAY(),_xlfn.XLOOKUP(1,($F$4:$NZ$4&lt;=TODAY())*ISNUMBER($F$29:$NZ$29),$F$29:$NZ$29,"",0,-1),IF(ISNUMBER(KW33),KW33+N(KX32),""))),"")</f>
        <v/>
      </c>
      <c r="KY33" s="59" t="str" cm="1">
        <f t="array" aca="1" ref="KY33" ca="1">IF(ISNUMBER(KY$4),IF(KY$4&lt;TODAY(),KY29,IF(KY$4=TODAY(),_xlfn.XLOOKUP(1,($F$4:$NZ$4&lt;=TODAY())*ISNUMBER($F$29:$NZ$29),$F$29:$NZ$29,"",0,-1),IF(ISNUMBER(KX33),KX33+N(KY32),""))),"")</f>
        <v/>
      </c>
      <c r="KZ33" s="59" t="str" cm="1">
        <f t="array" aca="1" ref="KZ33" ca="1">IF(ISNUMBER(KZ$4),IF(KZ$4&lt;TODAY(),KZ29,IF(KZ$4=TODAY(),_xlfn.XLOOKUP(1,($F$4:$NZ$4&lt;=TODAY())*ISNUMBER($F$29:$NZ$29),$F$29:$NZ$29,"",0,-1),IF(ISNUMBER(KY33),KY33+N(KZ32),""))),"")</f>
        <v/>
      </c>
      <c r="LA33" s="59" t="str" cm="1">
        <f t="array" aca="1" ref="LA33" ca="1">IF(ISNUMBER(LA$4),IF(LA$4&lt;TODAY(),LA29,IF(LA$4=TODAY(),_xlfn.XLOOKUP(1,($F$4:$NZ$4&lt;=TODAY())*ISNUMBER($F$29:$NZ$29),$F$29:$NZ$29,"",0,-1),IF(ISNUMBER(KZ33),KZ33+N(LA32),""))),"")</f>
        <v/>
      </c>
      <c r="LB33" s="59" t="str" cm="1">
        <f t="array" aca="1" ref="LB33" ca="1">IF(ISNUMBER(LB$4),IF(LB$4&lt;TODAY(),LB29,IF(LB$4=TODAY(),_xlfn.XLOOKUP(1,($F$4:$NZ$4&lt;=TODAY())*ISNUMBER($F$29:$NZ$29),$F$29:$NZ$29,"",0,-1),IF(ISNUMBER(LA33),LA33+N(LB32),""))),"")</f>
        <v/>
      </c>
      <c r="LC33" s="59" t="str" cm="1">
        <f t="array" aca="1" ref="LC33" ca="1">IF(ISNUMBER(LC$4),IF(LC$4&lt;TODAY(),LC29,IF(LC$4=TODAY(),_xlfn.XLOOKUP(1,($F$4:$NZ$4&lt;=TODAY())*ISNUMBER($F$29:$NZ$29),$F$29:$NZ$29,"",0,-1),IF(ISNUMBER(LB33),LB33+N(LC32),""))),"")</f>
        <v/>
      </c>
      <c r="LD33" s="59" t="str" cm="1">
        <f t="array" aca="1" ref="LD33" ca="1">IF(ISNUMBER(LD$4),IF(LD$4&lt;TODAY(),LD29,IF(LD$4=TODAY(),_xlfn.XLOOKUP(1,($F$4:$NZ$4&lt;=TODAY())*ISNUMBER($F$29:$NZ$29),$F$29:$NZ$29,"",0,-1),IF(ISNUMBER(LC33),LC33+N(LD32),""))),"")</f>
        <v/>
      </c>
      <c r="LE33" s="59" t="str" cm="1">
        <f t="array" aca="1" ref="LE33" ca="1">IF(ISNUMBER(LE$4),IF(LE$4&lt;TODAY(),LE29,IF(LE$4=TODAY(),_xlfn.XLOOKUP(1,($F$4:$NZ$4&lt;=TODAY())*ISNUMBER($F$29:$NZ$29),$F$29:$NZ$29,"",0,-1),IF(ISNUMBER(LD33),LD33+N(LE32),""))),"")</f>
        <v/>
      </c>
      <c r="LF33" s="59" t="str" cm="1">
        <f t="array" aca="1" ref="LF33" ca="1">IF(ISNUMBER(LF$4),IF(LF$4&lt;TODAY(),LF29,IF(LF$4=TODAY(),_xlfn.XLOOKUP(1,($F$4:$NZ$4&lt;=TODAY())*ISNUMBER($F$29:$NZ$29),$F$29:$NZ$29,"",0,-1),IF(ISNUMBER(LE33),LE33+N(LF32),""))),"")</f>
        <v/>
      </c>
      <c r="LG33" s="59" t="str" cm="1">
        <f t="array" aca="1" ref="LG33" ca="1">IF(ISNUMBER(LG$4),IF(LG$4&lt;TODAY(),LG29,IF(LG$4=TODAY(),_xlfn.XLOOKUP(1,($F$4:$NZ$4&lt;=TODAY())*ISNUMBER($F$29:$NZ$29),$F$29:$NZ$29,"",0,-1),IF(ISNUMBER(LF33),LF33+N(LG32),""))),"")</f>
        <v/>
      </c>
      <c r="LH33" s="59" t="str" cm="1">
        <f t="array" aca="1" ref="LH33" ca="1">IF(ISNUMBER(LH$4),IF(LH$4&lt;TODAY(),LH29,IF(LH$4=TODAY(),_xlfn.XLOOKUP(1,($F$4:$NZ$4&lt;=TODAY())*ISNUMBER($F$29:$NZ$29),$F$29:$NZ$29,"",0,-1),IF(ISNUMBER(LG33),LG33+N(LH32),""))),"")</f>
        <v/>
      </c>
      <c r="LI33" s="59" t="str" cm="1">
        <f t="array" aca="1" ref="LI33" ca="1">IF(ISNUMBER(LI$4),IF(LI$4&lt;TODAY(),LI29,IF(LI$4=TODAY(),_xlfn.XLOOKUP(1,($F$4:$NZ$4&lt;=TODAY())*ISNUMBER($F$29:$NZ$29),$F$29:$NZ$29,"",0,-1),IF(ISNUMBER(LH33),LH33+N(LI32),""))),"")</f>
        <v/>
      </c>
      <c r="LJ33" s="59" t="str" cm="1">
        <f t="array" aca="1" ref="LJ33" ca="1">IF(ISNUMBER(LJ$4),IF(LJ$4&lt;TODAY(),LJ29,IF(LJ$4=TODAY(),_xlfn.XLOOKUP(1,($F$4:$NZ$4&lt;=TODAY())*ISNUMBER($F$29:$NZ$29),$F$29:$NZ$29,"",0,-1),IF(ISNUMBER(LI33),LI33+N(LJ32),""))),"")</f>
        <v/>
      </c>
      <c r="LK33" s="59" t="str" cm="1">
        <f t="array" aca="1" ref="LK33" ca="1">IF(ISNUMBER(LK$4),IF(LK$4&lt;TODAY(),LK29,IF(LK$4=TODAY(),_xlfn.XLOOKUP(1,($F$4:$NZ$4&lt;=TODAY())*ISNUMBER($F$29:$NZ$29),$F$29:$NZ$29,"",0,-1),IF(ISNUMBER(LJ33),LJ33+N(LK32),""))),"")</f>
        <v/>
      </c>
      <c r="LL33" s="59" t="str" cm="1">
        <f t="array" aca="1" ref="LL33" ca="1">IF(ISNUMBER(LL$4),IF(LL$4&lt;TODAY(),LL29,IF(LL$4=TODAY(),_xlfn.XLOOKUP(1,($F$4:$NZ$4&lt;=TODAY())*ISNUMBER($F$29:$NZ$29),$F$29:$NZ$29,"",0,-1),IF(ISNUMBER(LK33),LK33+N(LL32),""))),"")</f>
        <v/>
      </c>
      <c r="LM33" s="59" t="str" cm="1">
        <f t="array" aca="1" ref="LM33" ca="1">IF(ISNUMBER(LM$4),IF(LM$4&lt;TODAY(),LM29,IF(LM$4=TODAY(),_xlfn.XLOOKUP(1,($F$4:$NZ$4&lt;=TODAY())*ISNUMBER($F$29:$NZ$29),$F$29:$NZ$29,"",0,-1),IF(ISNUMBER(LL33),LL33+N(LM32),""))),"")</f>
        <v/>
      </c>
      <c r="LN33" s="59" t="str" cm="1">
        <f t="array" aca="1" ref="LN33" ca="1">IF(ISNUMBER(LN$4),IF(LN$4&lt;TODAY(),LN29,IF(LN$4=TODAY(),_xlfn.XLOOKUP(1,($F$4:$NZ$4&lt;=TODAY())*ISNUMBER($F$29:$NZ$29),$F$29:$NZ$29,"",0,-1),IF(ISNUMBER(LM33),LM33+N(LN32),""))),"")</f>
        <v/>
      </c>
      <c r="LO33" s="59" t="str" cm="1">
        <f t="array" aca="1" ref="LO33" ca="1">IF(ISNUMBER(LO$4),IF(LO$4&lt;TODAY(),LO29,IF(LO$4=TODAY(),_xlfn.XLOOKUP(1,($F$4:$NZ$4&lt;=TODAY())*ISNUMBER($F$29:$NZ$29),$F$29:$NZ$29,"",0,-1),IF(ISNUMBER(LN33),LN33+N(LO32),""))),"")</f>
        <v/>
      </c>
      <c r="LP33" s="59" t="str" cm="1">
        <f t="array" aca="1" ref="LP33" ca="1">IF(ISNUMBER(LP$4),IF(LP$4&lt;TODAY(),LP29,IF(LP$4=TODAY(),_xlfn.XLOOKUP(1,($F$4:$NZ$4&lt;=TODAY())*ISNUMBER($F$29:$NZ$29),$F$29:$NZ$29,"",0,-1),IF(ISNUMBER(LO33),LO33+N(LP32),""))),"")</f>
        <v/>
      </c>
      <c r="LQ33" s="59" t="str" cm="1">
        <f t="array" aca="1" ref="LQ33" ca="1">IF(ISNUMBER(LQ$4),IF(LQ$4&lt;TODAY(),LQ29,IF(LQ$4=TODAY(),_xlfn.XLOOKUP(1,($F$4:$NZ$4&lt;=TODAY())*ISNUMBER($F$29:$NZ$29),$F$29:$NZ$29,"",0,-1),IF(ISNUMBER(LP33),LP33+N(LQ32),""))),"")</f>
        <v/>
      </c>
      <c r="LR33" s="59" t="str" cm="1">
        <f t="array" aca="1" ref="LR33" ca="1">IF(ISNUMBER(LR$4),IF(LR$4&lt;TODAY(),LR29,IF(LR$4=TODAY(),_xlfn.XLOOKUP(1,($F$4:$NZ$4&lt;=TODAY())*ISNUMBER($F$29:$NZ$29),$F$29:$NZ$29,"",0,-1),IF(ISNUMBER(LQ33),LQ33+N(LR32),""))),"")</f>
        <v/>
      </c>
      <c r="LS33" s="59" t="str" cm="1">
        <f t="array" aca="1" ref="LS33" ca="1">IF(ISNUMBER(LS$4),IF(LS$4&lt;TODAY(),LS29,IF(LS$4=TODAY(),_xlfn.XLOOKUP(1,($F$4:$NZ$4&lt;=TODAY())*ISNUMBER($F$29:$NZ$29),$F$29:$NZ$29,"",0,-1),IF(ISNUMBER(LR33),LR33+N(LS32),""))),"")</f>
        <v/>
      </c>
      <c r="LT33" s="59" t="str" cm="1">
        <f t="array" aca="1" ref="LT33" ca="1">IF(ISNUMBER(LT$4),IF(LT$4&lt;TODAY(),LT29,IF(LT$4=TODAY(),_xlfn.XLOOKUP(1,($F$4:$NZ$4&lt;=TODAY())*ISNUMBER($F$29:$NZ$29),$F$29:$NZ$29,"",0,-1),IF(ISNUMBER(LS33),LS33+N(LT32),""))),"")</f>
        <v/>
      </c>
      <c r="LU33" s="59" t="str" cm="1">
        <f t="array" aca="1" ref="LU33" ca="1">IF(ISNUMBER(LU$4),IF(LU$4&lt;TODAY(),LU29,IF(LU$4=TODAY(),_xlfn.XLOOKUP(1,($F$4:$NZ$4&lt;=TODAY())*ISNUMBER($F$29:$NZ$29),$F$29:$NZ$29,"",0,-1),IF(ISNUMBER(LT33),LT33+N(LU32),""))),"")</f>
        <v/>
      </c>
      <c r="LV33" s="59" t="str" cm="1">
        <f t="array" aca="1" ref="LV33" ca="1">IF(ISNUMBER(LV$4),IF(LV$4&lt;TODAY(),LV29,IF(LV$4=TODAY(),_xlfn.XLOOKUP(1,($F$4:$NZ$4&lt;=TODAY())*ISNUMBER($F$29:$NZ$29),$F$29:$NZ$29,"",0,-1),IF(ISNUMBER(LU33),LU33+N(LV32),""))),"")</f>
        <v/>
      </c>
      <c r="LW33" s="59" t="str" cm="1">
        <f t="array" aca="1" ref="LW33" ca="1">IF(ISNUMBER(LW$4),IF(LW$4&lt;TODAY(),LW29,IF(LW$4=TODAY(),_xlfn.XLOOKUP(1,($F$4:$NZ$4&lt;=TODAY())*ISNUMBER($F$29:$NZ$29),$F$29:$NZ$29,"",0,-1),IF(ISNUMBER(LV33),LV33+N(LW32),""))),"")</f>
        <v/>
      </c>
      <c r="LX33" s="59" t="str" cm="1">
        <f t="array" aca="1" ref="LX33" ca="1">IF(ISNUMBER(LX$4),IF(LX$4&lt;TODAY(),LX29,IF(LX$4=TODAY(),_xlfn.XLOOKUP(1,($F$4:$NZ$4&lt;=TODAY())*ISNUMBER($F$29:$NZ$29),$F$29:$NZ$29,"",0,-1),IF(ISNUMBER(LW33),LW33+N(LX32),""))),"")</f>
        <v/>
      </c>
      <c r="LY33" s="59" t="str" cm="1">
        <f t="array" aca="1" ref="LY33" ca="1">IF(ISNUMBER(LY$4),IF(LY$4&lt;TODAY(),LY29,IF(LY$4=TODAY(),_xlfn.XLOOKUP(1,($F$4:$NZ$4&lt;=TODAY())*ISNUMBER($F$29:$NZ$29),$F$29:$NZ$29,"",0,-1),IF(ISNUMBER(LX33),LX33+N(LY32),""))),"")</f>
        <v/>
      </c>
      <c r="LZ33" s="59" t="str" cm="1">
        <f t="array" aca="1" ref="LZ33" ca="1">IF(ISNUMBER(LZ$4),IF(LZ$4&lt;TODAY(),LZ29,IF(LZ$4=TODAY(),_xlfn.XLOOKUP(1,($F$4:$NZ$4&lt;=TODAY())*ISNUMBER($F$29:$NZ$29),$F$29:$NZ$29,"",0,-1),IF(ISNUMBER(LY33),LY33+N(LZ32),""))),"")</f>
        <v/>
      </c>
      <c r="MA33" s="59" t="str" cm="1">
        <f t="array" aca="1" ref="MA33" ca="1">IF(ISNUMBER(MA$4),IF(MA$4&lt;TODAY(),MA29,IF(MA$4=TODAY(),_xlfn.XLOOKUP(1,($F$4:$NZ$4&lt;=TODAY())*ISNUMBER($F$29:$NZ$29),$F$29:$NZ$29,"",0,-1),IF(ISNUMBER(LZ33),LZ33+N(MA32),""))),"")</f>
        <v/>
      </c>
      <c r="MB33" s="59" t="str" cm="1">
        <f t="array" aca="1" ref="MB33" ca="1">IF(ISNUMBER(MB$4),IF(MB$4&lt;TODAY(),MB29,IF(MB$4=TODAY(),_xlfn.XLOOKUP(1,($F$4:$NZ$4&lt;=TODAY())*ISNUMBER($F$29:$NZ$29),$F$29:$NZ$29,"",0,-1),IF(ISNUMBER(MA33),MA33+N(MB32),""))),"")</f>
        <v/>
      </c>
      <c r="MC33" s="59" t="str" cm="1">
        <f t="array" aca="1" ref="MC33" ca="1">IF(ISNUMBER(MC$4),IF(MC$4&lt;TODAY(),MC29,IF(MC$4=TODAY(),_xlfn.XLOOKUP(1,($F$4:$NZ$4&lt;=TODAY())*ISNUMBER($F$29:$NZ$29),$F$29:$NZ$29,"",0,-1),IF(ISNUMBER(MB33),MB33+N(MC32),""))),"")</f>
        <v/>
      </c>
      <c r="MD33" s="59" t="str" cm="1">
        <f t="array" aca="1" ref="MD33" ca="1">IF(ISNUMBER(MD$4),IF(MD$4&lt;TODAY(),MD29,IF(MD$4=TODAY(),_xlfn.XLOOKUP(1,($F$4:$NZ$4&lt;=TODAY())*ISNUMBER($F$29:$NZ$29),$F$29:$NZ$29,"",0,-1),IF(ISNUMBER(MC33),MC33+N(MD32),""))),"")</f>
        <v/>
      </c>
      <c r="ME33" s="59" t="str" cm="1">
        <f t="array" aca="1" ref="ME33" ca="1">IF(ISNUMBER(ME$4),IF(ME$4&lt;TODAY(),ME29,IF(ME$4=TODAY(),_xlfn.XLOOKUP(1,($F$4:$NZ$4&lt;=TODAY())*ISNUMBER($F$29:$NZ$29),$F$29:$NZ$29,"",0,-1),IF(ISNUMBER(MD33),MD33+N(ME32),""))),"")</f>
        <v/>
      </c>
      <c r="MF33" s="59" t="str" cm="1">
        <f t="array" aca="1" ref="MF33" ca="1">IF(ISNUMBER(MF$4),IF(MF$4&lt;TODAY(),MF29,IF(MF$4=TODAY(),_xlfn.XLOOKUP(1,($F$4:$NZ$4&lt;=TODAY())*ISNUMBER($F$29:$NZ$29),$F$29:$NZ$29,"",0,-1),IF(ISNUMBER(ME33),ME33+N(MF32),""))),"")</f>
        <v/>
      </c>
      <c r="MG33" s="59" t="str" cm="1">
        <f t="array" aca="1" ref="MG33" ca="1">IF(ISNUMBER(MG$4),IF(MG$4&lt;TODAY(),MG29,IF(MG$4=TODAY(),_xlfn.XLOOKUP(1,($F$4:$NZ$4&lt;=TODAY())*ISNUMBER($F$29:$NZ$29),$F$29:$NZ$29,"",0,-1),IF(ISNUMBER(MF33),MF33+N(MG32),""))),"")</f>
        <v/>
      </c>
      <c r="MH33" s="59" t="str" cm="1">
        <f t="array" aca="1" ref="MH33" ca="1">IF(ISNUMBER(MH$4),IF(MH$4&lt;TODAY(),MH29,IF(MH$4=TODAY(),_xlfn.XLOOKUP(1,($F$4:$NZ$4&lt;=TODAY())*ISNUMBER($F$29:$NZ$29),$F$29:$NZ$29,"",0,-1),IF(ISNUMBER(MG33),MG33+N(MH32),""))),"")</f>
        <v/>
      </c>
      <c r="MI33" s="59" t="str" cm="1">
        <f t="array" aca="1" ref="MI33" ca="1">IF(ISNUMBER(MI$4),IF(MI$4&lt;TODAY(),MI29,IF(MI$4=TODAY(),_xlfn.XLOOKUP(1,($F$4:$NZ$4&lt;=TODAY())*ISNUMBER($F$29:$NZ$29),$F$29:$NZ$29,"",0,-1),IF(ISNUMBER(MH33),MH33+N(MI32),""))),"")</f>
        <v/>
      </c>
      <c r="MJ33" s="59" t="str" cm="1">
        <f t="array" aca="1" ref="MJ33" ca="1">IF(ISNUMBER(MJ$4),IF(MJ$4&lt;TODAY(),MJ29,IF(MJ$4=TODAY(),_xlfn.XLOOKUP(1,($F$4:$NZ$4&lt;=TODAY())*ISNUMBER($F$29:$NZ$29),$F$29:$NZ$29,"",0,-1),IF(ISNUMBER(MI33),MI33+N(MJ32),""))),"")</f>
        <v/>
      </c>
      <c r="MK33" s="59" t="str" cm="1">
        <f t="array" aca="1" ref="MK33" ca="1">IF(ISNUMBER(MK$4),IF(MK$4&lt;TODAY(),MK29,IF(MK$4=TODAY(),_xlfn.XLOOKUP(1,($F$4:$NZ$4&lt;=TODAY())*ISNUMBER($F$29:$NZ$29),$F$29:$NZ$29,"",0,-1),IF(ISNUMBER(MJ33),MJ33+N(MK32),""))),"")</f>
        <v/>
      </c>
      <c r="ML33" s="59" t="str" cm="1">
        <f t="array" aca="1" ref="ML33" ca="1">IF(ISNUMBER(ML$4),IF(ML$4&lt;TODAY(),ML29,IF(ML$4=TODAY(),_xlfn.XLOOKUP(1,($F$4:$NZ$4&lt;=TODAY())*ISNUMBER($F$29:$NZ$29),$F$29:$NZ$29,"",0,-1),IF(ISNUMBER(MK33),MK33+N(ML32),""))),"")</f>
        <v/>
      </c>
      <c r="MM33" s="59" t="str" cm="1">
        <f t="array" aca="1" ref="MM33" ca="1">IF(ISNUMBER(MM$4),IF(MM$4&lt;TODAY(),MM29,IF(MM$4=TODAY(),_xlfn.XLOOKUP(1,($F$4:$NZ$4&lt;=TODAY())*ISNUMBER($F$29:$NZ$29),$F$29:$NZ$29,"",0,-1),IF(ISNUMBER(ML33),ML33+N(MM32),""))),"")</f>
        <v/>
      </c>
      <c r="MN33" s="59" t="str" cm="1">
        <f t="array" aca="1" ref="MN33" ca="1">IF(ISNUMBER(MN$4),IF(MN$4&lt;TODAY(),MN29,IF(MN$4=TODAY(),_xlfn.XLOOKUP(1,($F$4:$NZ$4&lt;=TODAY())*ISNUMBER($F$29:$NZ$29),$F$29:$NZ$29,"",0,-1),IF(ISNUMBER(MM33),MM33+N(MN32),""))),"")</f>
        <v/>
      </c>
      <c r="MO33" s="59" t="str" cm="1">
        <f t="array" aca="1" ref="MO33" ca="1">IF(ISNUMBER(MO$4),IF(MO$4&lt;TODAY(),MO29,IF(MO$4=TODAY(),_xlfn.XLOOKUP(1,($F$4:$NZ$4&lt;=TODAY())*ISNUMBER($F$29:$NZ$29),$F$29:$NZ$29,"",0,-1),IF(ISNUMBER(MN33),MN33+N(MO32),""))),"")</f>
        <v/>
      </c>
      <c r="MP33" s="59" t="str" cm="1">
        <f t="array" aca="1" ref="MP33" ca="1">IF(ISNUMBER(MP$4),IF(MP$4&lt;TODAY(),MP29,IF(MP$4=TODAY(),_xlfn.XLOOKUP(1,($F$4:$NZ$4&lt;=TODAY())*ISNUMBER($F$29:$NZ$29),$F$29:$NZ$29,"",0,-1),IF(ISNUMBER(MO33),MO33+N(MP32),""))),"")</f>
        <v/>
      </c>
      <c r="MQ33" s="59" t="str" cm="1">
        <f t="array" aca="1" ref="MQ33" ca="1">IF(ISNUMBER(MQ$4),IF(MQ$4&lt;TODAY(),MQ29,IF(MQ$4=TODAY(),_xlfn.XLOOKUP(1,($F$4:$NZ$4&lt;=TODAY())*ISNUMBER($F$29:$NZ$29),$F$29:$NZ$29,"",0,-1),IF(ISNUMBER(MP33),MP33+N(MQ32),""))),"")</f>
        <v/>
      </c>
      <c r="MR33" s="59" t="str" cm="1">
        <f t="array" aca="1" ref="MR33" ca="1">IF(ISNUMBER(MR$4),IF(MR$4&lt;TODAY(),MR29,IF(MR$4=TODAY(),_xlfn.XLOOKUP(1,($F$4:$NZ$4&lt;=TODAY())*ISNUMBER($F$29:$NZ$29),$F$29:$NZ$29,"",0,-1),IF(ISNUMBER(MQ33),MQ33+N(MR32),""))),"")</f>
        <v/>
      </c>
      <c r="MS33" s="59" t="str" cm="1">
        <f t="array" aca="1" ref="MS33" ca="1">IF(ISNUMBER(MS$4),IF(MS$4&lt;TODAY(),MS29,IF(MS$4=TODAY(),_xlfn.XLOOKUP(1,($F$4:$NZ$4&lt;=TODAY())*ISNUMBER($F$29:$NZ$29),$F$29:$NZ$29,"",0,-1),IF(ISNUMBER(MR33),MR33+N(MS32),""))),"")</f>
        <v/>
      </c>
      <c r="MT33" s="59" t="str" cm="1">
        <f t="array" aca="1" ref="MT33" ca="1">IF(ISNUMBER(MT$4),IF(MT$4&lt;TODAY(),MT29,IF(MT$4=TODAY(),_xlfn.XLOOKUP(1,($F$4:$NZ$4&lt;=TODAY())*ISNUMBER($F$29:$NZ$29),$F$29:$NZ$29,"",0,-1),IF(ISNUMBER(MS33),MS33+N(MT32),""))),"")</f>
        <v/>
      </c>
      <c r="MU33" s="59" t="str" cm="1">
        <f t="array" aca="1" ref="MU33" ca="1">IF(ISNUMBER(MU$4),IF(MU$4&lt;TODAY(),MU29,IF(MU$4=TODAY(),_xlfn.XLOOKUP(1,($F$4:$NZ$4&lt;=TODAY())*ISNUMBER($F$29:$NZ$29),$F$29:$NZ$29,"",0,-1),IF(ISNUMBER(MT33),MT33+N(MU32),""))),"")</f>
        <v/>
      </c>
      <c r="MV33" s="59" t="str" cm="1">
        <f t="array" aca="1" ref="MV33" ca="1">IF(ISNUMBER(MV$4),IF(MV$4&lt;TODAY(),MV29,IF(MV$4=TODAY(),_xlfn.XLOOKUP(1,($F$4:$NZ$4&lt;=TODAY())*ISNUMBER($F$29:$NZ$29),$F$29:$NZ$29,"",0,-1),IF(ISNUMBER(MU33),MU33+N(MV32),""))),"")</f>
        <v/>
      </c>
      <c r="MW33" s="59" t="str" cm="1">
        <f t="array" aca="1" ref="MW33" ca="1">IF(ISNUMBER(MW$4),IF(MW$4&lt;TODAY(),MW29,IF(MW$4=TODAY(),_xlfn.XLOOKUP(1,($F$4:$NZ$4&lt;=TODAY())*ISNUMBER($F$29:$NZ$29),$F$29:$NZ$29,"",0,-1),IF(ISNUMBER(MV33),MV33+N(MW32),""))),"")</f>
        <v/>
      </c>
      <c r="MX33" s="59" t="str" cm="1">
        <f t="array" aca="1" ref="MX33" ca="1">IF(ISNUMBER(MX$4),IF(MX$4&lt;TODAY(),MX29,IF(MX$4=TODAY(),_xlfn.XLOOKUP(1,($F$4:$NZ$4&lt;=TODAY())*ISNUMBER($F$29:$NZ$29),$F$29:$NZ$29,"",0,-1),IF(ISNUMBER(MW33),MW33+N(MX32),""))),"")</f>
        <v/>
      </c>
      <c r="MY33" s="59" t="str" cm="1">
        <f t="array" aca="1" ref="MY33" ca="1">IF(ISNUMBER(MY$4),IF(MY$4&lt;TODAY(),MY29,IF(MY$4=TODAY(),_xlfn.XLOOKUP(1,($F$4:$NZ$4&lt;=TODAY())*ISNUMBER($F$29:$NZ$29),$F$29:$NZ$29,"",0,-1),IF(ISNUMBER(MX33),MX33+N(MY32),""))),"")</f>
        <v/>
      </c>
      <c r="MZ33" s="59" t="str" cm="1">
        <f t="array" aca="1" ref="MZ33" ca="1">IF(ISNUMBER(MZ$4),IF(MZ$4&lt;TODAY(),MZ29,IF(MZ$4=TODAY(),_xlfn.XLOOKUP(1,($F$4:$NZ$4&lt;=TODAY())*ISNUMBER($F$29:$NZ$29),$F$29:$NZ$29,"",0,-1),IF(ISNUMBER(MY33),MY33+N(MZ32),""))),"")</f>
        <v/>
      </c>
      <c r="NA33" s="59" t="str" cm="1">
        <f t="array" aca="1" ref="NA33" ca="1">IF(ISNUMBER(NA$4),IF(NA$4&lt;TODAY(),NA29,IF(NA$4=TODAY(),_xlfn.XLOOKUP(1,($F$4:$NZ$4&lt;=TODAY())*ISNUMBER($F$29:$NZ$29),$F$29:$NZ$29,"",0,-1),IF(ISNUMBER(MZ33),MZ33+N(NA32),""))),"")</f>
        <v/>
      </c>
      <c r="NB33" s="59" t="str" cm="1">
        <f t="array" aca="1" ref="NB33" ca="1">IF(ISNUMBER(NB$4),IF(NB$4&lt;TODAY(),NB29,IF(NB$4=TODAY(),_xlfn.XLOOKUP(1,($F$4:$NZ$4&lt;=TODAY())*ISNUMBER($F$29:$NZ$29),$F$29:$NZ$29,"",0,-1),IF(ISNUMBER(NA33),NA33+N(NB32),""))),"")</f>
        <v/>
      </c>
      <c r="NC33" s="59" t="str" cm="1">
        <f t="array" aca="1" ref="NC33" ca="1">IF(ISNUMBER(NC$4),IF(NC$4&lt;TODAY(),NC29,IF(NC$4=TODAY(),_xlfn.XLOOKUP(1,($F$4:$NZ$4&lt;=TODAY())*ISNUMBER($F$29:$NZ$29),$F$29:$NZ$29,"",0,-1),IF(ISNUMBER(NB33),NB33+N(NC32),""))),"")</f>
        <v/>
      </c>
      <c r="ND33" s="59" t="str" cm="1">
        <f t="array" aca="1" ref="ND33" ca="1">IF(ISNUMBER(ND$4),IF(ND$4&lt;TODAY(),ND29,IF(ND$4=TODAY(),_xlfn.XLOOKUP(1,($F$4:$NZ$4&lt;=TODAY())*ISNUMBER($F$29:$NZ$29),$F$29:$NZ$29,"",0,-1),IF(ISNUMBER(NC33),NC33+N(ND32),""))),"")</f>
        <v/>
      </c>
      <c r="NE33" s="59" t="str" cm="1">
        <f t="array" aca="1" ref="NE33" ca="1">IF(ISNUMBER(NE$4),IF(NE$4&lt;TODAY(),NE29,IF(NE$4=TODAY(),_xlfn.XLOOKUP(1,($F$4:$NZ$4&lt;=TODAY())*ISNUMBER($F$29:$NZ$29),$F$29:$NZ$29,"",0,-1),IF(ISNUMBER(ND33),ND33+N(NE32),""))),"")</f>
        <v/>
      </c>
      <c r="NF33" s="59" t="str" cm="1">
        <f t="array" aca="1" ref="NF33" ca="1">IF(ISNUMBER(NF$4),IF(NF$4&lt;TODAY(),NF29,IF(NF$4=TODAY(),_xlfn.XLOOKUP(1,($F$4:$NZ$4&lt;=TODAY())*ISNUMBER($F$29:$NZ$29),$F$29:$NZ$29,"",0,-1),IF(ISNUMBER(NE33),NE33+N(NF32),""))),"")</f>
        <v/>
      </c>
      <c r="NG33" s="59" t="str" cm="1">
        <f t="array" aca="1" ref="NG33" ca="1">IF(ISNUMBER(NG$4),IF(NG$4&lt;TODAY(),NG29,IF(NG$4=TODAY(),_xlfn.XLOOKUP(1,($F$4:$NZ$4&lt;=TODAY())*ISNUMBER($F$29:$NZ$29),$F$29:$NZ$29,"",0,-1),IF(ISNUMBER(NF33),NF33+N(NG32),""))),"")</f>
        <v/>
      </c>
      <c r="NH33" s="59" t="str" cm="1">
        <f t="array" aca="1" ref="NH33" ca="1">IF(ISNUMBER(NH$4),IF(NH$4&lt;TODAY(),NH29,IF(NH$4=TODAY(),_xlfn.XLOOKUP(1,($F$4:$NZ$4&lt;=TODAY())*ISNUMBER($F$29:$NZ$29),$F$29:$NZ$29,"",0,-1),IF(ISNUMBER(NG33),NG33+N(NH32),""))),"")</f>
        <v/>
      </c>
      <c r="NI33" s="59" t="str" cm="1">
        <f t="array" aca="1" ref="NI33" ca="1">IF(ISNUMBER(NI$4),IF(NI$4&lt;TODAY(),NI29,IF(NI$4=TODAY(),_xlfn.XLOOKUP(1,($F$4:$NZ$4&lt;=TODAY())*ISNUMBER($F$29:$NZ$29),$F$29:$NZ$29,"",0,-1),IF(ISNUMBER(NH33),NH33+N(NI32),""))),"")</f>
        <v/>
      </c>
      <c r="NJ33" s="59" t="str" cm="1">
        <f t="array" aca="1" ref="NJ33" ca="1">IF(ISNUMBER(NJ$4),IF(NJ$4&lt;TODAY(),NJ29,IF(NJ$4=TODAY(),_xlfn.XLOOKUP(1,($F$4:$NZ$4&lt;=TODAY())*ISNUMBER($F$29:$NZ$29),$F$29:$NZ$29,"",0,-1),IF(ISNUMBER(NI33),NI33+N(NJ32),""))),"")</f>
        <v/>
      </c>
      <c r="NK33" s="59" t="str" cm="1">
        <f t="array" aca="1" ref="NK33" ca="1">IF(ISNUMBER(NK$4),IF(NK$4&lt;TODAY(),NK29,IF(NK$4=TODAY(),_xlfn.XLOOKUP(1,($F$4:$NZ$4&lt;=TODAY())*ISNUMBER($F$29:$NZ$29),$F$29:$NZ$29,"",0,-1),IF(ISNUMBER(NJ33),NJ33+N(NK32),""))),"")</f>
        <v/>
      </c>
      <c r="NL33" s="59" t="str" cm="1">
        <f t="array" aca="1" ref="NL33" ca="1">IF(ISNUMBER(NL$4),IF(NL$4&lt;TODAY(),NL29,IF(NL$4=TODAY(),_xlfn.XLOOKUP(1,($F$4:$NZ$4&lt;=TODAY())*ISNUMBER($F$29:$NZ$29),$F$29:$NZ$29,"",0,-1),IF(ISNUMBER(NK33),NK33+N(NL32),""))),"")</f>
        <v/>
      </c>
      <c r="NM33" s="59" t="str" cm="1">
        <f t="array" aca="1" ref="NM33" ca="1">IF(ISNUMBER(NM$4),IF(NM$4&lt;TODAY(),NM29,IF(NM$4=TODAY(),_xlfn.XLOOKUP(1,($F$4:$NZ$4&lt;=TODAY())*ISNUMBER($F$29:$NZ$29),$F$29:$NZ$29,"",0,-1),IF(ISNUMBER(NL33),NL33+N(NM32),""))),"")</f>
        <v/>
      </c>
      <c r="NN33" s="59" t="str" cm="1">
        <f t="array" aca="1" ref="NN33" ca="1">IF(ISNUMBER(NN$4),IF(NN$4&lt;TODAY(),NN29,IF(NN$4=TODAY(),_xlfn.XLOOKUP(1,($F$4:$NZ$4&lt;=TODAY())*ISNUMBER($F$29:$NZ$29),$F$29:$NZ$29,"",0,-1),IF(ISNUMBER(NM33),NM33+N(NN32),""))),"")</f>
        <v/>
      </c>
      <c r="NO33" s="59" t="str" cm="1">
        <f t="array" aca="1" ref="NO33" ca="1">IF(ISNUMBER(NO$4),IF(NO$4&lt;TODAY(),NO29,IF(NO$4=TODAY(),_xlfn.XLOOKUP(1,($F$4:$NZ$4&lt;=TODAY())*ISNUMBER($F$29:$NZ$29),$F$29:$NZ$29,"",0,-1),IF(ISNUMBER(NN33),NN33+N(NO32),""))),"")</f>
        <v/>
      </c>
      <c r="NP33" s="59" t="str" cm="1">
        <f t="array" aca="1" ref="NP33" ca="1">IF(ISNUMBER(NP$4),IF(NP$4&lt;TODAY(),NP29,IF(NP$4=TODAY(),_xlfn.XLOOKUP(1,($F$4:$NZ$4&lt;=TODAY())*ISNUMBER($F$29:$NZ$29),$F$29:$NZ$29,"",0,-1),IF(ISNUMBER(NO33),NO33+N(NP32),""))),"")</f>
        <v/>
      </c>
      <c r="NQ33" s="59" t="str" cm="1">
        <f t="array" aca="1" ref="NQ33" ca="1">IF(ISNUMBER(NQ$4),IF(NQ$4&lt;TODAY(),NQ29,IF(NQ$4=TODAY(),_xlfn.XLOOKUP(1,($F$4:$NZ$4&lt;=TODAY())*ISNUMBER($F$29:$NZ$29),$F$29:$NZ$29,"",0,-1),IF(ISNUMBER(NP33),NP33+N(NQ32),""))),"")</f>
        <v/>
      </c>
      <c r="NR33" s="59" t="str" cm="1">
        <f t="array" aca="1" ref="NR33" ca="1">IF(ISNUMBER(NR$4),IF(NR$4&lt;TODAY(),NR29,IF(NR$4=TODAY(),_xlfn.XLOOKUP(1,($F$4:$NZ$4&lt;=TODAY())*ISNUMBER($F$29:$NZ$29),$F$29:$NZ$29,"",0,-1),IF(ISNUMBER(NQ33),NQ33+N(NR32),""))),"")</f>
        <v/>
      </c>
      <c r="NS33" s="59" t="str" cm="1">
        <f t="array" aca="1" ref="NS33" ca="1">IF(ISNUMBER(NS$4),IF(NS$4&lt;TODAY(),NS29,IF(NS$4=TODAY(),_xlfn.XLOOKUP(1,($F$4:$NZ$4&lt;=TODAY())*ISNUMBER($F$29:$NZ$29),$F$29:$NZ$29,"",0,-1),IF(ISNUMBER(NR33),NR33+N(NS32),""))),"")</f>
        <v/>
      </c>
      <c r="NT33" s="59" t="str" cm="1">
        <f t="array" aca="1" ref="NT33" ca="1">IF(ISNUMBER(NT$4),IF(NT$4&lt;TODAY(),NT29,IF(NT$4=TODAY(),_xlfn.XLOOKUP(1,($F$4:$NZ$4&lt;=TODAY())*ISNUMBER($F$29:$NZ$29),$F$29:$NZ$29,"",0,-1),IF(ISNUMBER(NS33),NS33+N(NT32),""))),"")</f>
        <v/>
      </c>
      <c r="NU33" s="59" t="str" cm="1">
        <f t="array" aca="1" ref="NU33" ca="1">IF(ISNUMBER(NU$4),IF(NU$4&lt;TODAY(),NU29,IF(NU$4=TODAY(),_xlfn.XLOOKUP(1,($F$4:$NZ$4&lt;=TODAY())*ISNUMBER($F$29:$NZ$29),$F$29:$NZ$29,"",0,-1),IF(ISNUMBER(NT33),NT33+N(NU32),""))),"")</f>
        <v/>
      </c>
      <c r="NV33" s="59" t="str" cm="1">
        <f t="array" aca="1" ref="NV33" ca="1">IF(ISNUMBER(NV$4),IF(NV$4&lt;TODAY(),NV29,IF(NV$4=TODAY(),_xlfn.XLOOKUP(1,($F$4:$NZ$4&lt;=TODAY())*ISNUMBER($F$29:$NZ$29),$F$29:$NZ$29,"",0,-1),IF(ISNUMBER(NU33),NU33+N(NV32),""))),"")</f>
        <v/>
      </c>
      <c r="NW33" s="59" t="str" cm="1">
        <f t="array" aca="1" ref="NW33" ca="1">IF(ISNUMBER(NW$4),IF(NW$4&lt;TODAY(),NW29,IF(NW$4=TODAY(),_xlfn.XLOOKUP(1,($F$4:$NZ$4&lt;=TODAY())*ISNUMBER($F$29:$NZ$29),$F$29:$NZ$29,"",0,-1),IF(ISNUMBER(NV33),NV33+N(NW32),""))),"")</f>
        <v/>
      </c>
      <c r="NX33" s="59" t="str" cm="1">
        <f t="array" aca="1" ref="NX33" ca="1">IF(ISNUMBER(NX$4),IF(NX$4&lt;TODAY(),NX29,IF(NX$4=TODAY(),_xlfn.XLOOKUP(1,($F$4:$NZ$4&lt;=TODAY())*ISNUMBER($F$29:$NZ$29),$F$29:$NZ$29,"",0,-1),IF(ISNUMBER(NW33),NW33+N(NX32),""))),"")</f>
        <v/>
      </c>
      <c r="NY33" s="59" t="str" cm="1">
        <f t="array" aca="1" ref="NY33" ca="1">IF(ISNUMBER(NY$4),IF(NY$4&lt;TODAY(),NY29,IF(NY$4=TODAY(),_xlfn.XLOOKUP(1,($F$4:$NZ$4&lt;=TODAY())*ISNUMBER($F$29:$NZ$29),$F$29:$NZ$29,"",0,-1),IF(ISNUMBER(NX33),NX33+N(NY32),""))),"")</f>
        <v/>
      </c>
      <c r="NZ33" s="59" t="str" cm="1">
        <f t="array" aca="1" ref="NZ33" ca="1">IF(ISNUMBER(NZ$4),IF(NZ$4&lt;TODAY(),NZ29,IF(NZ$4=TODAY(),_xlfn.XLOOKUP(1,($F$4:$NZ$4&lt;=TODAY())*ISNUMBER($F$29:$NZ$29),$F$29:$NZ$29,"",0,-1),IF(ISNUMBER(NY33),NY33+N(NZ32),""))),"")</f>
        <v/>
      </c>
    </row>
    <row r="34" spans="2:390" ht="15" thickBot="1">
      <c r="B34" s="73" t="s">
        <v>153</v>
      </c>
      <c r="C34" s="142" t="s">
        <v>5182</v>
      </c>
      <c r="D34" s="143" t="s">
        <v>5184</v>
      </c>
      <c r="E34" s="227"/>
      <c r="F34" s="59" t="str" cm="1">
        <f t="array" aca="1" ref="F34" ca="1">IF(ISNUMBER(F$4),IF(F$4&lt;TODAY(),F29,IF(F$4=TODAY(),_xlfn.XLOOKUP(1,($F$4:$NZ$4&lt;=TODAY())*ISNUMBER($F$29:$NZ$29),$F$29:$NZ$29,"",0,-1),IF(ISNUMBER(E34),MAX(0,E34+N(F32)-IF(OR(WEEKDAY(F$4,2)&gt;5,COUNTIF(休日一覧!$A:$A,F$4)&gt;0),0,N($E$29))),""))),"")</f>
        <v/>
      </c>
      <c r="G34" s="59" t="str" cm="1">
        <f t="array" aca="1" ref="G34" ca="1">IF(ISNUMBER(G$4),IF(G$4&lt;TODAY(),G29,IF(G$4=TODAY(),_xlfn.XLOOKUP(1,($F$4:$NZ$4&lt;=TODAY())*ISNUMBER($F$29:$NZ$29),$F$29:$NZ$29,"",0,-1),IF(ISNUMBER(F34),MAX(0,F34+N(G32)-IF(OR(WEEKDAY(G$4,2)&gt;5,COUNTIF(休日一覧!$A:$A,G$4)&gt;0),0,N($E$29))),""))),"")</f>
        <v/>
      </c>
      <c r="H34" s="59" t="str" cm="1">
        <f t="array" aca="1" ref="H34" ca="1">IF(ISNUMBER(H$4),IF(H$4&lt;TODAY(),H29,IF(H$4=TODAY(),_xlfn.XLOOKUP(1,($F$4:$NZ$4&lt;=TODAY())*ISNUMBER($F$29:$NZ$29),$F$29:$NZ$29,"",0,-1),IF(ISNUMBER(G34),MAX(0,G34+N(H32)-IF(OR(WEEKDAY(H$4,2)&gt;5,COUNTIF(休日一覧!$A:$A,H$4)&gt;0),0,N($E$29))),""))),"")</f>
        <v/>
      </c>
      <c r="I34" s="59" t="str" cm="1">
        <f t="array" aca="1" ref="I34" ca="1">IF(ISNUMBER(I$4),IF(I$4&lt;TODAY(),I29,IF(I$4=TODAY(),_xlfn.XLOOKUP(1,($F$4:$NZ$4&lt;=TODAY())*ISNUMBER($F$29:$NZ$29),$F$29:$NZ$29,"",0,-1),IF(ISNUMBER(H34),MAX(0,H34+N(I32)-IF(OR(WEEKDAY(I$4,2)&gt;5,COUNTIF(休日一覧!$A:$A,I$4)&gt;0),0,N($E$29))),""))),"")</f>
        <v/>
      </c>
      <c r="J34" s="59" t="str" cm="1">
        <f t="array" aca="1" ref="J34" ca="1">IF(ISNUMBER(J$4),IF(J$4&lt;TODAY(),J29,IF(J$4=TODAY(),_xlfn.XLOOKUP(1,($F$4:$NZ$4&lt;=TODAY())*ISNUMBER($F$29:$NZ$29),$F$29:$NZ$29,"",0,-1),IF(ISNUMBER(I34),MAX(0,I34+N(J32)-IF(OR(WEEKDAY(J$4,2)&gt;5,COUNTIF(休日一覧!$A:$A,J$4)&gt;0),0,N($E$29))),""))),"")</f>
        <v/>
      </c>
      <c r="K34" s="59" t="str" cm="1">
        <f t="array" aca="1" ref="K34" ca="1">IF(ISNUMBER(K$4),IF(K$4&lt;TODAY(),K29,IF(K$4=TODAY(),_xlfn.XLOOKUP(1,($F$4:$NZ$4&lt;=TODAY())*ISNUMBER($F$29:$NZ$29),$F$29:$NZ$29,"",0,-1),IF(ISNUMBER(J34),MAX(0,J34+N(K32)-IF(OR(WEEKDAY(K$4,2)&gt;5,COUNTIF(休日一覧!$A:$A,K$4)&gt;0),0,N($E$29))),""))),"")</f>
        <v/>
      </c>
      <c r="L34" s="59" t="str" cm="1">
        <f t="array" aca="1" ref="L34" ca="1">IF(ISNUMBER(L$4),IF(L$4&lt;TODAY(),L29,IF(L$4=TODAY(),_xlfn.XLOOKUP(1,($F$4:$NZ$4&lt;=TODAY())*ISNUMBER($F$29:$NZ$29),$F$29:$NZ$29,"",0,-1),IF(ISNUMBER(K34),MAX(0,K34+N(L32)-IF(OR(WEEKDAY(L$4,2)&gt;5,COUNTIF(休日一覧!$A:$A,L$4)&gt;0),0,N($E$29))),""))),"")</f>
        <v/>
      </c>
      <c r="M34" s="59" t="str" cm="1">
        <f t="array" aca="1" ref="M34" ca="1">IF(ISNUMBER(M$4),IF(M$4&lt;TODAY(),M29,IF(M$4=TODAY(),_xlfn.XLOOKUP(1,($F$4:$NZ$4&lt;=TODAY())*ISNUMBER($F$29:$NZ$29),$F$29:$NZ$29,"",0,-1),IF(ISNUMBER(L34),MAX(0,L34+N(M32)-IF(OR(WEEKDAY(M$4,2)&gt;5,COUNTIF(休日一覧!$A:$A,M$4)&gt;0),0,N($E$29))),""))),"")</f>
        <v/>
      </c>
      <c r="N34" s="59" t="str" cm="1">
        <f t="array" aca="1" ref="N34" ca="1">IF(ISNUMBER(N$4),IF(N$4&lt;TODAY(),N29,IF(N$4=TODAY(),_xlfn.XLOOKUP(1,($F$4:$NZ$4&lt;=TODAY())*ISNUMBER($F$29:$NZ$29),$F$29:$NZ$29,"",0,-1),IF(ISNUMBER(M34),MAX(0,M34+N(N32)-IF(OR(WEEKDAY(N$4,2)&gt;5,COUNTIF(休日一覧!$A:$A,N$4)&gt;0),0,N($E$29))),""))),"")</f>
        <v/>
      </c>
      <c r="O34" s="59" t="str" cm="1">
        <f t="array" aca="1" ref="O34" ca="1">IF(ISNUMBER(O$4),IF(O$4&lt;TODAY(),O29,IF(O$4=TODAY(),_xlfn.XLOOKUP(1,($F$4:$NZ$4&lt;=TODAY())*ISNUMBER($F$29:$NZ$29),$F$29:$NZ$29,"",0,-1),IF(ISNUMBER(N34),MAX(0,N34+N(O32)-IF(OR(WEEKDAY(O$4,2)&gt;5,COUNTIF(休日一覧!$A:$A,O$4)&gt;0),0,N($E$29))),""))),"")</f>
        <v/>
      </c>
      <c r="P34" s="59" t="str" cm="1">
        <f t="array" aca="1" ref="P34" ca="1">IF(ISNUMBER(P$4),IF(P$4&lt;TODAY(),P29,IF(P$4=TODAY(),_xlfn.XLOOKUP(1,($F$4:$NZ$4&lt;=TODAY())*ISNUMBER($F$29:$NZ$29),$F$29:$NZ$29,"",0,-1),IF(ISNUMBER(O34),MAX(0,O34+N(P32)-IF(OR(WEEKDAY(P$4,2)&gt;5,COUNTIF(休日一覧!$A:$A,P$4)&gt;0),0,N($E$29))),""))),"")</f>
        <v/>
      </c>
      <c r="Q34" s="59" t="str" cm="1">
        <f t="array" aca="1" ref="Q34" ca="1">IF(ISNUMBER(Q$4),IF(Q$4&lt;TODAY(),Q29,IF(Q$4=TODAY(),_xlfn.XLOOKUP(1,($F$4:$NZ$4&lt;=TODAY())*ISNUMBER($F$29:$NZ$29),$F$29:$NZ$29,"",0,-1),IF(ISNUMBER(P34),MAX(0,P34+N(Q32)-IF(OR(WEEKDAY(Q$4,2)&gt;5,COUNTIF(休日一覧!$A:$A,Q$4)&gt;0),0,N($E$29))),""))),"")</f>
        <v/>
      </c>
      <c r="R34" s="59" t="str" cm="1">
        <f t="array" aca="1" ref="R34" ca="1">IF(ISNUMBER(R$4),IF(R$4&lt;TODAY(),R29,IF(R$4=TODAY(),_xlfn.XLOOKUP(1,($F$4:$NZ$4&lt;=TODAY())*ISNUMBER($F$29:$NZ$29),$F$29:$NZ$29,"",0,-1),IF(ISNUMBER(Q34),MAX(0,Q34+N(R32)-IF(OR(WEEKDAY(R$4,2)&gt;5,COUNTIF(休日一覧!$A:$A,R$4)&gt;0),0,N($E$29))),""))),"")</f>
        <v/>
      </c>
      <c r="S34" s="59" cm="1">
        <f t="array" aca="1" ref="S34" ca="1">IF(ISNUMBER(S$4),IF(S$4&lt;TODAY(),S29,IF(S$4=TODAY(),_xlfn.XLOOKUP(1,($F$4:$NZ$4&lt;=TODAY())*ISNUMBER($F$29:$NZ$29),$F$29:$NZ$29,"",0,-1),IF(ISNUMBER(R34),MAX(0,R34+N(S32)-IF(OR(WEEKDAY(S$4,2)&gt;5,COUNTIF(休日一覧!$A:$A,S$4)&gt;0),0,N($E$29))),""))),"")</f>
        <v>146</v>
      </c>
      <c r="T34" s="59" cm="1">
        <f t="array" aca="1" ref="T34" ca="1">IF(ISNUMBER(T$4),IF(T$4&lt;TODAY(),T29,IF(T$4=TODAY(),_xlfn.XLOOKUP(1,($F$4:$NZ$4&lt;=TODAY())*ISNUMBER($F$29:$NZ$29),$F$29:$NZ$29,"",0,-1),IF(ISNUMBER(S34),MAX(0,S34+N(T32)-IF(OR(WEEKDAY(T$4,2)&gt;5,COUNTIF(休日一覧!$A:$A,T$4)&gt;0),0,N($E$29))),""))),"")</f>
        <v>146</v>
      </c>
      <c r="U34" s="59" cm="1">
        <f t="array" aca="1" ref="U34" ca="1">IF(ISNUMBER(U$4),IF(U$4&lt;TODAY(),U29,IF(U$4=TODAY(),_xlfn.XLOOKUP(1,($F$4:$NZ$4&lt;=TODAY())*ISNUMBER($F$29:$NZ$29),$F$29:$NZ$29,"",0,-1),IF(ISNUMBER(T34),MAX(0,T34+N(U32)-IF(OR(WEEKDAY(U$4,2)&gt;5,COUNTIF(休日一覧!$A:$A,U$4)&gt;0),0,N($E$29))),""))),"")</f>
        <v>146</v>
      </c>
      <c r="V34" s="59" cm="1">
        <f t="array" aca="1" ref="V34" ca="1">IF(ISNUMBER(V$4),IF(V$4&lt;TODAY(),V29,IF(V$4=TODAY(),_xlfn.XLOOKUP(1,($F$4:$NZ$4&lt;=TODAY())*ISNUMBER($F$29:$NZ$29),$F$29:$NZ$29,"",0,-1),IF(ISNUMBER(U34),MAX(0,U34+N(V32)-IF(OR(WEEKDAY(V$4,2)&gt;5,COUNTIF(休日一覧!$A:$A,V$4)&gt;0),0,N($E$29))),""))),"")</f>
        <v>156</v>
      </c>
      <c r="W34" s="59" cm="1">
        <f t="array" aca="1" ref="W34" ca="1">IF(ISNUMBER(W$4),IF(W$4&lt;TODAY(),W29,IF(W$4=TODAY(),_xlfn.XLOOKUP(1,($F$4:$NZ$4&lt;=TODAY())*ISNUMBER($F$29:$NZ$29),$F$29:$NZ$29,"",0,-1),IF(ISNUMBER(V34),MAX(0,V34+N(W32)-IF(OR(WEEKDAY(W$4,2)&gt;5,COUNTIF(休日一覧!$A:$A,W$4)&gt;0),0,N($E$29))),""))),"")</f>
        <v>156</v>
      </c>
      <c r="X34" s="59" cm="1">
        <f t="array" aca="1" ref="X34" ca="1">IF(ISNUMBER(X$4),IF(X$4&lt;TODAY(),X29,IF(X$4=TODAY(),_xlfn.XLOOKUP(1,($F$4:$NZ$4&lt;=TODAY())*ISNUMBER($F$29:$NZ$29),$F$29:$NZ$29,"",0,-1),IF(ISNUMBER(W34),MAX(0,W34+N(X32)-IF(OR(WEEKDAY(X$4,2)&gt;5,COUNTIF(休日一覧!$A:$A,X$4)&gt;0),0,N($E$29))),""))),"")</f>
        <v>146</v>
      </c>
      <c r="Y34" s="59" cm="1">
        <f t="array" aca="1" ref="Y34" ca="1">IF(ISNUMBER(Y$4),IF(Y$4&lt;TODAY(),Y29,IF(Y$4=TODAY(),_xlfn.XLOOKUP(1,($F$4:$NZ$4&lt;=TODAY())*ISNUMBER($F$29:$NZ$29),$F$29:$NZ$29,"",0,-1),IF(ISNUMBER(X34),MAX(0,X34+N(Y32)-IF(OR(WEEKDAY(Y$4,2)&gt;5,COUNTIF(休日一覧!$A:$A,Y$4)&gt;0),0,N($E$29))),""))),"")</f>
        <v>146</v>
      </c>
      <c r="Z34" s="59" cm="1">
        <f t="array" aca="1" ref="Z34" ca="1">IF(ISNUMBER(Z$4),IF(Z$4&lt;TODAY(),Z29,IF(Z$4=TODAY(),_xlfn.XLOOKUP(1,($F$4:$NZ$4&lt;=TODAY())*ISNUMBER($F$29:$NZ$29),$F$29:$NZ$29,"",0,-1),IF(ISNUMBER(Y34),MAX(0,Y34+N(Z32)-IF(OR(WEEKDAY(Z$4,2)&gt;5,COUNTIF(休日一覧!$A:$A,Z$4)&gt;0),0,N($E$29))),""))),"")</f>
        <v>146</v>
      </c>
      <c r="AA34" s="59" cm="1">
        <f t="array" aca="1" ref="AA34" ca="1">IF(ISNUMBER(AA$4),IF(AA$4&lt;TODAY(),AA29,IF(AA$4=TODAY(),_xlfn.XLOOKUP(1,($F$4:$NZ$4&lt;=TODAY())*ISNUMBER($F$29:$NZ$29),$F$29:$NZ$29,"",0,-1),IF(ISNUMBER(Z34),MAX(0,Z34+N(AA32)-IF(OR(WEEKDAY(AA$4,2)&gt;5,COUNTIF(休日一覧!$A:$A,AA$4)&gt;0),0,N($E$29))),""))),"")</f>
        <v>146</v>
      </c>
      <c r="AB34" s="59" cm="1">
        <f t="array" aca="1" ref="AB34" ca="1">IF(ISNUMBER(AB$4),IF(AB$4&lt;TODAY(),AB29,IF(AB$4=TODAY(),_xlfn.XLOOKUP(1,($F$4:$NZ$4&lt;=TODAY())*ISNUMBER($F$29:$NZ$29),$F$29:$NZ$29,"",0,-1),IF(ISNUMBER(AA34),MAX(0,AA34+N(AB32)-IF(OR(WEEKDAY(AB$4,2)&gt;5,COUNTIF(休日一覧!$A:$A,AB$4)&gt;0),0,N($E$29))),""))),"")</f>
        <v>146</v>
      </c>
      <c r="AC34" s="59" cm="1">
        <f t="array" aca="1" ref="AC34" ca="1">IF(ISNUMBER(AC$4),IF(AC$4&lt;TODAY(),AC29,IF(AC$4=TODAY(),_xlfn.XLOOKUP(1,($F$4:$NZ$4&lt;=TODAY())*ISNUMBER($F$29:$NZ$29),$F$29:$NZ$29,"",0,-1),IF(ISNUMBER(AB34),MAX(0,AB34+N(AC32)-IF(OR(WEEKDAY(AC$4,2)&gt;5,COUNTIF(休日一覧!$A:$A,AC$4)&gt;0),0,N($E$29))),""))),"")</f>
        <v>156</v>
      </c>
      <c r="AD34" s="59" cm="1">
        <f t="array" aca="1" ref="AD34" ca="1">IF(ISNUMBER(AD$4),IF(AD$4&lt;TODAY(),AD29,IF(AD$4=TODAY(),_xlfn.XLOOKUP(1,($F$4:$NZ$4&lt;=TODAY())*ISNUMBER($F$29:$NZ$29),$F$29:$NZ$29,"",0,-1),IF(ISNUMBER(AC34),MAX(0,AC34+N(AD32)-IF(OR(WEEKDAY(AD$4,2)&gt;5,COUNTIF(休日一覧!$A:$A,AD$4)&gt;0),0,N($E$29))),""))),"")</f>
        <v>156</v>
      </c>
      <c r="AE34" s="59" cm="1">
        <f t="array" aca="1" ref="AE34" ca="1">IF(ISNUMBER(AE$4),IF(AE$4&lt;TODAY(),AE29,IF(AE$4=TODAY(),_xlfn.XLOOKUP(1,($F$4:$NZ$4&lt;=TODAY())*ISNUMBER($F$29:$NZ$29),$F$29:$NZ$29,"",0,-1),IF(ISNUMBER(AD34),MAX(0,AD34+N(AE32)-IF(OR(WEEKDAY(AE$4,2)&gt;5,COUNTIF(休日一覧!$A:$A,AE$4)&gt;0),0,N($E$29))),""))),"")</f>
        <v>146</v>
      </c>
      <c r="AF34" s="59" cm="1">
        <f t="array" aca="1" ref="AF34" ca="1">IF(ISNUMBER(AF$4),IF(AF$4&lt;TODAY(),AF29,IF(AF$4=TODAY(),_xlfn.XLOOKUP(1,($F$4:$NZ$4&lt;=TODAY())*ISNUMBER($F$29:$NZ$29),$F$29:$NZ$29,"",0,-1),IF(ISNUMBER(AE34),MAX(0,AE34+N(AF32)-IF(OR(WEEKDAY(AF$4,2)&gt;5,COUNTIF(休日一覧!$A:$A,AF$4)&gt;0),0,N($E$29))),""))),"")</f>
        <v>146</v>
      </c>
      <c r="AG34" s="59" cm="1">
        <f t="array" aca="1" ref="AG34" ca="1">IF(ISNUMBER(AG$4),IF(AG$4&lt;TODAY(),AG29,IF(AG$4=TODAY(),_xlfn.XLOOKUP(1,($F$4:$NZ$4&lt;=TODAY())*ISNUMBER($F$29:$NZ$29),$F$29:$NZ$29,"",0,-1),IF(ISNUMBER(AF34),MAX(0,AF34+N(AG32)-IF(OR(WEEKDAY(AG$4,2)&gt;5,COUNTIF(休日一覧!$A:$A,AG$4)&gt;0),0,N($E$29))),""))),"")</f>
        <v>146</v>
      </c>
      <c r="AH34" s="59" cm="1">
        <f t="array" aca="1" ref="AH34" ca="1">IF(ISNUMBER(AH$4),IF(AH$4&lt;TODAY(),AH29,IF(AH$4=TODAY(),_xlfn.XLOOKUP(1,($F$4:$NZ$4&lt;=TODAY())*ISNUMBER($F$29:$NZ$29),$F$29:$NZ$29,"",0,-1),IF(ISNUMBER(AG34),MAX(0,AG34+N(AH32)-IF(OR(WEEKDAY(AH$4,2)&gt;5,COUNTIF(休日一覧!$A:$A,AH$4)&gt;0),0,N($E$29))),""))),"")</f>
        <v>146</v>
      </c>
      <c r="AI34" s="59" cm="1">
        <f t="array" aca="1" ref="AI34" ca="1">IF(ISNUMBER(AI$4),IF(AI$4&lt;TODAY(),AI29,IF(AI$4=TODAY(),_xlfn.XLOOKUP(1,($F$4:$NZ$4&lt;=TODAY())*ISNUMBER($F$29:$NZ$29),$F$29:$NZ$29,"",0,-1),IF(ISNUMBER(AH34),MAX(0,AH34+N(AI32)-IF(OR(WEEKDAY(AI$4,2)&gt;5,COUNTIF(休日一覧!$A:$A,AI$4)&gt;0),0,N($E$29))),""))),"")</f>
        <v>146</v>
      </c>
      <c r="AJ34" s="59" cm="1">
        <f t="array" aca="1" ref="AJ34" ca="1">IF(ISNUMBER(AJ$4),IF(AJ$4&lt;TODAY(),AJ29,IF(AJ$4=TODAY(),_xlfn.XLOOKUP(1,($F$4:$NZ$4&lt;=TODAY())*ISNUMBER($F$29:$NZ$29),$F$29:$NZ$29,"",0,-1),IF(ISNUMBER(AI34),MAX(0,AI34+N(AJ32)-IF(OR(WEEKDAY(AJ$4,2)&gt;5,COUNTIF(休日一覧!$A:$A,AJ$4)&gt;0),0,N($E$29))),""))),"")</f>
        <v>156</v>
      </c>
      <c r="AK34" s="59" cm="1">
        <f t="array" aca="1" ref="AK34" ca="1">IF(ISNUMBER(AK$4),IF(AK$4&lt;TODAY(),AK29,IF(AK$4=TODAY(),_xlfn.XLOOKUP(1,($F$4:$NZ$4&lt;=TODAY())*ISNUMBER($F$29:$NZ$29),$F$29:$NZ$29,"",0,-1),IF(ISNUMBER(AJ34),MAX(0,AJ34+N(AK32)-IF(OR(WEEKDAY(AK$4,2)&gt;5,COUNTIF(休日一覧!$A:$A,AK$4)&gt;0),0,N($E$29))),""))),"")</f>
        <v>156</v>
      </c>
      <c r="AL34" s="59" cm="1">
        <f t="array" aca="1" ref="AL34" ca="1">IF(ISNUMBER(AL$4),IF(AL$4&lt;TODAY(),AL29,IF(AL$4=TODAY(),_xlfn.XLOOKUP(1,($F$4:$NZ$4&lt;=TODAY())*ISNUMBER($F$29:$NZ$29),$F$29:$NZ$29,"",0,-1),IF(ISNUMBER(AK34),MAX(0,AK34+N(AL32)-IF(OR(WEEKDAY(AL$4,2)&gt;5,COUNTIF(休日一覧!$A:$A,AL$4)&gt;0),0,N($E$29))),""))),"")</f>
        <v>146</v>
      </c>
      <c r="AM34" s="59" cm="1">
        <f t="array" aca="1" ref="AM34" ca="1">IF(ISNUMBER(AM$4),IF(AM$4&lt;TODAY(),AM29,IF(AM$4=TODAY(),_xlfn.XLOOKUP(1,($F$4:$NZ$4&lt;=TODAY())*ISNUMBER($F$29:$NZ$29),$F$29:$NZ$29,"",0,-1),IF(ISNUMBER(AL34),MAX(0,AL34+N(AM32)-IF(OR(WEEKDAY(AM$4,2)&gt;5,COUNTIF(休日一覧!$A:$A,AM$4)&gt;0),0,N($E$29))),""))),"")</f>
        <v>146</v>
      </c>
      <c r="AN34" s="59" cm="1">
        <f t="array" aca="1" ref="AN34" ca="1">IF(ISNUMBER(AN$4),IF(AN$4&lt;TODAY(),AN29,IF(AN$4=TODAY(),_xlfn.XLOOKUP(1,($F$4:$NZ$4&lt;=TODAY())*ISNUMBER($F$29:$NZ$29),$F$29:$NZ$29,"",0,-1),IF(ISNUMBER(AM34),MAX(0,AM34+N(AN32)-IF(OR(WEEKDAY(AN$4,2)&gt;5,COUNTIF(休日一覧!$A:$A,AN$4)&gt;0),0,N($E$29))),""))),"")</f>
        <v>146</v>
      </c>
      <c r="AO34" s="59" cm="1">
        <f t="array" aca="1" ref="AO34" ca="1">IF(ISNUMBER(AO$4),IF(AO$4&lt;TODAY(),AO29,IF(AO$4=TODAY(),_xlfn.XLOOKUP(1,($F$4:$NZ$4&lt;=TODAY())*ISNUMBER($F$29:$NZ$29),$F$29:$NZ$29,"",0,-1),IF(ISNUMBER(AN34),MAX(0,AN34+N(AO32)-IF(OR(WEEKDAY(AO$4,2)&gt;5,COUNTIF(休日一覧!$A:$A,AO$4)&gt;0),0,N($E$29))),""))),"")</f>
        <v>146</v>
      </c>
      <c r="AP34" s="59" cm="1">
        <f t="array" aca="1" ref="AP34" ca="1">IF(ISNUMBER(AP$4),IF(AP$4&lt;TODAY(),AP29,IF(AP$4=TODAY(),_xlfn.XLOOKUP(1,($F$4:$NZ$4&lt;=TODAY())*ISNUMBER($F$29:$NZ$29),$F$29:$NZ$29,"",0,-1),IF(ISNUMBER(AO34),MAX(0,AO34+N(AP32)-IF(OR(WEEKDAY(AP$4,2)&gt;5,COUNTIF(休日一覧!$A:$A,AP$4)&gt;0),0,N($E$29))),""))),"")</f>
        <v>146</v>
      </c>
      <c r="AQ34" s="59" cm="1">
        <f t="array" aca="1" ref="AQ34" ca="1">IF(ISNUMBER(AQ$4),IF(AQ$4&lt;TODAY(),AQ29,IF(AQ$4=TODAY(),_xlfn.XLOOKUP(1,($F$4:$NZ$4&lt;=TODAY())*ISNUMBER($F$29:$NZ$29),$F$29:$NZ$29,"",0,-1),IF(ISNUMBER(AP34),MAX(0,AP34+N(AQ32)-IF(OR(WEEKDAY(AQ$4,2)&gt;5,COUNTIF(休日一覧!$A:$A,AQ$4)&gt;0),0,N($E$29))),""))),"")</f>
        <v>156</v>
      </c>
      <c r="AR34" s="59" cm="1">
        <f t="array" aca="1" ref="AR34" ca="1">IF(ISNUMBER(AR$4),IF(AR$4&lt;TODAY(),AR29,IF(AR$4=TODAY(),_xlfn.XLOOKUP(1,($F$4:$NZ$4&lt;=TODAY())*ISNUMBER($F$29:$NZ$29),$F$29:$NZ$29,"",0,-1),IF(ISNUMBER(AQ34),MAX(0,AQ34+N(AR32)-IF(OR(WEEKDAY(AR$4,2)&gt;5,COUNTIF(休日一覧!$A:$A,AR$4)&gt;0),0,N($E$29))),""))),"")</f>
        <v>156</v>
      </c>
      <c r="AS34" s="59" cm="1">
        <f t="array" aca="1" ref="AS34" ca="1">IF(ISNUMBER(AS$4),IF(AS$4&lt;TODAY(),AS29,IF(AS$4=TODAY(),_xlfn.XLOOKUP(1,($F$4:$NZ$4&lt;=TODAY())*ISNUMBER($F$29:$NZ$29),$F$29:$NZ$29,"",0,-1),IF(ISNUMBER(AR34),MAX(0,AR34+N(AS32)-IF(OR(WEEKDAY(AS$4,2)&gt;5,COUNTIF(休日一覧!$A:$A,AS$4)&gt;0),0,N($E$29))),""))),"")</f>
        <v>146</v>
      </c>
      <c r="AT34" s="59" cm="1">
        <f t="array" aca="1" ref="AT34" ca="1">IF(ISNUMBER(AT$4),IF(AT$4&lt;TODAY(),AT29,IF(AT$4=TODAY(),_xlfn.XLOOKUP(1,($F$4:$NZ$4&lt;=TODAY())*ISNUMBER($F$29:$NZ$29),$F$29:$NZ$29,"",0,-1),IF(ISNUMBER(AS34),MAX(0,AS34+N(AT32)-IF(OR(WEEKDAY(AT$4,2)&gt;5,COUNTIF(休日一覧!$A:$A,AT$4)&gt;0),0,N($E$29))),""))),"")</f>
        <v>146</v>
      </c>
      <c r="AU34" s="59" cm="1">
        <f t="array" aca="1" ref="AU34" ca="1">IF(ISNUMBER(AU$4),IF(AU$4&lt;TODAY(),AU29,IF(AU$4=TODAY(),_xlfn.XLOOKUP(1,($F$4:$NZ$4&lt;=TODAY())*ISNUMBER($F$29:$NZ$29),$F$29:$NZ$29,"",0,-1),IF(ISNUMBER(AT34),MAX(0,AT34+N(AU32)-IF(OR(WEEKDAY(AU$4,2)&gt;5,COUNTIF(休日一覧!$A:$A,AU$4)&gt;0),0,N($E$29))),""))),"")</f>
        <v>146</v>
      </c>
      <c r="AV34" s="59" cm="1">
        <f t="array" aca="1" ref="AV34" ca="1">IF(ISNUMBER(AV$4),IF(AV$4&lt;TODAY(),AV29,IF(AV$4=TODAY(),_xlfn.XLOOKUP(1,($F$4:$NZ$4&lt;=TODAY())*ISNUMBER($F$29:$NZ$29),$F$29:$NZ$29,"",0,-1),IF(ISNUMBER(AU34),MAX(0,AU34+N(AV32)-IF(OR(WEEKDAY(AV$4,2)&gt;5,COUNTIF(休日一覧!$A:$A,AV$4)&gt;0),0,N($E$29))),""))),"")</f>
        <v>146</v>
      </c>
      <c r="AW34" s="59" cm="1">
        <f t="array" aca="1" ref="AW34" ca="1">IF(ISNUMBER(AW$4),IF(AW$4&lt;TODAY(),AW29,IF(AW$4=TODAY(),_xlfn.XLOOKUP(1,($F$4:$NZ$4&lt;=TODAY())*ISNUMBER($F$29:$NZ$29),$F$29:$NZ$29,"",0,-1),IF(ISNUMBER(AV34),MAX(0,AV34+N(AW32)-IF(OR(WEEKDAY(AW$4,2)&gt;5,COUNTIF(休日一覧!$A:$A,AW$4)&gt;0),0,N($E$29))),""))),"")</f>
        <v>146</v>
      </c>
      <c r="AX34" s="59" cm="1">
        <f t="array" aca="1" ref="AX34" ca="1">IF(ISNUMBER(AX$4),IF(AX$4&lt;TODAY(),AX29,IF(AX$4=TODAY(),_xlfn.XLOOKUP(1,($F$4:$NZ$4&lt;=TODAY())*ISNUMBER($F$29:$NZ$29),$F$29:$NZ$29,"",0,-1),IF(ISNUMBER(AW34),MAX(0,AW34+N(AX32)-IF(OR(WEEKDAY(AX$4,2)&gt;5,COUNTIF(休日一覧!$A:$A,AX$4)&gt;0),0,N($E$29))),""))),"")</f>
        <v>156</v>
      </c>
      <c r="AY34" s="59" cm="1">
        <f t="array" aca="1" ref="AY34" ca="1">IF(ISNUMBER(AY$4),IF(AY$4&lt;TODAY(),AY29,IF(AY$4=TODAY(),_xlfn.XLOOKUP(1,($F$4:$NZ$4&lt;=TODAY())*ISNUMBER($F$29:$NZ$29),$F$29:$NZ$29,"",0,-1),IF(ISNUMBER(AX34),MAX(0,AX34+N(AY32)-IF(OR(WEEKDAY(AY$4,2)&gt;5,COUNTIF(休日一覧!$A:$A,AY$4)&gt;0),0,N($E$29))),""))),"")</f>
        <v>156</v>
      </c>
      <c r="AZ34" s="59" cm="1">
        <f t="array" aca="1" ref="AZ34" ca="1">IF(ISNUMBER(AZ$4),IF(AZ$4&lt;TODAY(),AZ29,IF(AZ$4=TODAY(),_xlfn.XLOOKUP(1,($F$4:$NZ$4&lt;=TODAY())*ISNUMBER($F$29:$NZ$29),$F$29:$NZ$29,"",0,-1),IF(ISNUMBER(AY34),MAX(0,AY34+N(AZ32)-IF(OR(WEEKDAY(AZ$4,2)&gt;5,COUNTIF(休日一覧!$A:$A,AZ$4)&gt;0),0,N($E$29))),""))),"")</f>
        <v>146</v>
      </c>
      <c r="BA34" s="59" cm="1">
        <f t="array" aca="1" ref="BA34" ca="1">IF(ISNUMBER(BA$4),IF(BA$4&lt;TODAY(),BA29,IF(BA$4=TODAY(),_xlfn.XLOOKUP(1,($F$4:$NZ$4&lt;=TODAY())*ISNUMBER($F$29:$NZ$29),$F$29:$NZ$29,"",0,-1),IF(ISNUMBER(AZ34),MAX(0,AZ34+N(BA32)-IF(OR(WEEKDAY(BA$4,2)&gt;5,COUNTIF(休日一覧!$A:$A,BA$4)&gt;0),0,N($E$29))),""))),"")</f>
        <v>146</v>
      </c>
      <c r="BB34" s="59" cm="1">
        <f t="array" aca="1" ref="BB34" ca="1">IF(ISNUMBER(BB$4),IF(BB$4&lt;TODAY(),BB29,IF(BB$4=TODAY(),_xlfn.XLOOKUP(1,($F$4:$NZ$4&lt;=TODAY())*ISNUMBER($F$29:$NZ$29),$F$29:$NZ$29,"",0,-1),IF(ISNUMBER(BA34),MAX(0,BA34+N(BB32)-IF(OR(WEEKDAY(BB$4,2)&gt;5,COUNTIF(休日一覧!$A:$A,BB$4)&gt;0),0,N($E$29))),""))),"")</f>
        <v>146</v>
      </c>
      <c r="BC34" s="59" cm="1">
        <f t="array" aca="1" ref="BC34" ca="1">IF(ISNUMBER(BC$4),IF(BC$4&lt;TODAY(),BC29,IF(BC$4=TODAY(),_xlfn.XLOOKUP(1,($F$4:$NZ$4&lt;=TODAY())*ISNUMBER($F$29:$NZ$29),$F$29:$NZ$29,"",0,-1),IF(ISNUMBER(BB34),MAX(0,BB34+N(BC32)-IF(OR(WEEKDAY(BC$4,2)&gt;5,COUNTIF(休日一覧!$A:$A,BC$4)&gt;0),0,N($E$29))),""))),"")</f>
        <v>146</v>
      </c>
      <c r="BD34" s="59" cm="1">
        <f t="array" aca="1" ref="BD34" ca="1">IF(ISNUMBER(BD$4),IF(BD$4&lt;TODAY(),BD29,IF(BD$4=TODAY(),_xlfn.XLOOKUP(1,($F$4:$NZ$4&lt;=TODAY())*ISNUMBER($F$29:$NZ$29),$F$29:$NZ$29,"",0,-1),IF(ISNUMBER(BC34),MAX(0,BC34+N(BD32)-IF(OR(WEEKDAY(BD$4,2)&gt;5,COUNTIF(休日一覧!$A:$A,BD$4)&gt;0),0,N($E$29))),""))),"")</f>
        <v>146</v>
      </c>
      <c r="BE34" s="59" cm="1">
        <f t="array" aca="1" ref="BE34" ca="1">IF(ISNUMBER(BE$4),IF(BE$4&lt;TODAY(),BE29,IF(BE$4=TODAY(),_xlfn.XLOOKUP(1,($F$4:$NZ$4&lt;=TODAY())*ISNUMBER($F$29:$NZ$29),$F$29:$NZ$29,"",0,-1),IF(ISNUMBER(BD34),MAX(0,BD34+N(BE32)-IF(OR(WEEKDAY(BE$4,2)&gt;5,COUNTIF(休日一覧!$A:$A,BE$4)&gt;0),0,N($E$29))),""))),"")</f>
        <v>156</v>
      </c>
      <c r="BF34" s="59" cm="1">
        <f t="array" aca="1" ref="BF34" ca="1">IF(ISNUMBER(BF$4),IF(BF$4&lt;TODAY(),BF29,IF(BF$4=TODAY(),_xlfn.XLOOKUP(1,($F$4:$NZ$4&lt;=TODAY())*ISNUMBER($F$29:$NZ$29),$F$29:$NZ$29,"",0,-1),IF(ISNUMBER(BE34),MAX(0,BE34+N(BF32)-IF(OR(WEEKDAY(BF$4,2)&gt;5,COUNTIF(休日一覧!$A:$A,BF$4)&gt;0),0,N($E$29))),""))),"")</f>
        <v>156</v>
      </c>
      <c r="BG34" s="59" cm="1">
        <f t="array" aca="1" ref="BG34" ca="1">IF(ISNUMBER(BG$4),IF(BG$4&lt;TODAY(),BG29,IF(BG$4=TODAY(),_xlfn.XLOOKUP(1,($F$4:$NZ$4&lt;=TODAY())*ISNUMBER($F$29:$NZ$29),$F$29:$NZ$29,"",0,-1),IF(ISNUMBER(BF34),MAX(0,BF34+N(BG32)-IF(OR(WEEKDAY(BG$4,2)&gt;5,COUNTIF(休日一覧!$A:$A,BG$4)&gt;0),0,N($E$29))),""))),"")</f>
        <v>156</v>
      </c>
      <c r="BH34" s="59" cm="1">
        <f t="array" aca="1" ref="BH34" ca="1">IF(ISNUMBER(BH$4),IF(BH$4&lt;TODAY(),BH29,IF(BH$4=TODAY(),_xlfn.XLOOKUP(1,($F$4:$NZ$4&lt;=TODAY())*ISNUMBER($F$29:$NZ$29),$F$29:$NZ$29,"",0,-1),IF(ISNUMBER(BG34),MAX(0,BG34+N(BH32)-IF(OR(WEEKDAY(BH$4,2)&gt;5,COUNTIF(休日一覧!$A:$A,BH$4)&gt;0),0,N($E$29))),""))),"")</f>
        <v>146</v>
      </c>
      <c r="BI34" s="59" cm="1">
        <f t="array" aca="1" ref="BI34" ca="1">IF(ISNUMBER(BI$4),IF(BI$4&lt;TODAY(),BI29,IF(BI$4=TODAY(),_xlfn.XLOOKUP(1,($F$4:$NZ$4&lt;=TODAY())*ISNUMBER($F$29:$NZ$29),$F$29:$NZ$29,"",0,-1),IF(ISNUMBER(BH34),MAX(0,BH34+N(BI32)-IF(OR(WEEKDAY(BI$4,2)&gt;5,COUNTIF(休日一覧!$A:$A,BI$4)&gt;0),0,N($E$29))),""))),"")</f>
        <v>146</v>
      </c>
      <c r="BJ34" s="59" cm="1">
        <f t="array" aca="1" ref="BJ34" ca="1">IF(ISNUMBER(BJ$4),IF(BJ$4&lt;TODAY(),BJ29,IF(BJ$4=TODAY(),_xlfn.XLOOKUP(1,($F$4:$NZ$4&lt;=TODAY())*ISNUMBER($F$29:$NZ$29),$F$29:$NZ$29,"",0,-1),IF(ISNUMBER(BI34),MAX(0,BI34+N(BJ32)-IF(OR(WEEKDAY(BJ$4,2)&gt;5,COUNTIF(休日一覧!$A:$A,BJ$4)&gt;0),0,N($E$29))),""))),"")</f>
        <v>146</v>
      </c>
      <c r="BK34" s="59" cm="1">
        <f t="array" aca="1" ref="BK34" ca="1">IF(ISNUMBER(BK$4),IF(BK$4&lt;TODAY(),BK29,IF(BK$4=TODAY(),_xlfn.XLOOKUP(1,($F$4:$NZ$4&lt;=TODAY())*ISNUMBER($F$29:$NZ$29),$F$29:$NZ$29,"",0,-1),IF(ISNUMBER(BJ34),MAX(0,BJ34+N(BK32)-IF(OR(WEEKDAY(BK$4,2)&gt;5,COUNTIF(休日一覧!$A:$A,BK$4)&gt;0),0,N($E$29))),""))),"")</f>
        <v>146</v>
      </c>
      <c r="BL34" s="59" cm="1">
        <f t="array" aca="1" ref="BL34" ca="1">IF(ISNUMBER(BL$4),IF(BL$4&lt;TODAY(),BL29,IF(BL$4=TODAY(),_xlfn.XLOOKUP(1,($F$4:$NZ$4&lt;=TODAY())*ISNUMBER($F$29:$NZ$29),$F$29:$NZ$29,"",0,-1),IF(ISNUMBER(BK34),MAX(0,BK34+N(BL32)-IF(OR(WEEKDAY(BL$4,2)&gt;5,COUNTIF(休日一覧!$A:$A,BL$4)&gt;0),0,N($E$29))),""))),"")</f>
        <v>156</v>
      </c>
      <c r="BM34" s="59" cm="1">
        <f t="array" aca="1" ref="BM34" ca="1">IF(ISNUMBER(BM$4),IF(BM$4&lt;TODAY(),BM29,IF(BM$4=TODAY(),_xlfn.XLOOKUP(1,($F$4:$NZ$4&lt;=TODAY())*ISNUMBER($F$29:$NZ$29),$F$29:$NZ$29,"",0,-1),IF(ISNUMBER(BL34),MAX(0,BL34+N(BM32)-IF(OR(WEEKDAY(BM$4,2)&gt;5,COUNTIF(休日一覧!$A:$A,BM$4)&gt;0),0,N($E$29))),""))),"")</f>
        <v>156</v>
      </c>
      <c r="BN34" s="59" cm="1">
        <f t="array" aca="1" ref="BN34" ca="1">IF(ISNUMBER(BN$4),IF(BN$4&lt;TODAY(),BN29,IF(BN$4=TODAY(),_xlfn.XLOOKUP(1,($F$4:$NZ$4&lt;=TODAY())*ISNUMBER($F$29:$NZ$29),$F$29:$NZ$29,"",0,-1),IF(ISNUMBER(BM34),MAX(0,BM34+N(BN32)-IF(OR(WEEKDAY(BN$4,2)&gt;5,COUNTIF(休日一覧!$A:$A,BN$4)&gt;0),0,N($E$29))),""))),"")</f>
        <v>146</v>
      </c>
      <c r="BO34" s="59" cm="1">
        <f t="array" aca="1" ref="BO34" ca="1">IF(ISNUMBER(BO$4),IF(BO$4&lt;TODAY(),BO29,IF(BO$4=TODAY(),_xlfn.XLOOKUP(1,($F$4:$NZ$4&lt;=TODAY())*ISNUMBER($F$29:$NZ$29),$F$29:$NZ$29,"",0,-1),IF(ISNUMBER(BN34),MAX(0,BN34+N(BO32)-IF(OR(WEEKDAY(BO$4,2)&gt;5,COUNTIF(休日一覧!$A:$A,BO$4)&gt;0),0,N($E$29))),""))),"")</f>
        <v>146</v>
      </c>
      <c r="BP34" s="59" cm="1">
        <f t="array" aca="1" ref="BP34" ca="1">IF(ISNUMBER(BP$4),IF(BP$4&lt;TODAY(),BP29,IF(BP$4=TODAY(),_xlfn.XLOOKUP(1,($F$4:$NZ$4&lt;=TODAY())*ISNUMBER($F$29:$NZ$29),$F$29:$NZ$29,"",0,-1),IF(ISNUMBER(BO34),MAX(0,BO34+N(BP32)-IF(OR(WEEKDAY(BP$4,2)&gt;5,COUNTIF(休日一覧!$A:$A,BP$4)&gt;0),0,N($E$29))),""))),"")</f>
        <v>146</v>
      </c>
      <c r="BQ34" s="59" cm="1">
        <f t="array" aca="1" ref="BQ34" ca="1">IF(ISNUMBER(BQ$4),IF(BQ$4&lt;TODAY(),BQ29,IF(BQ$4=TODAY(),_xlfn.XLOOKUP(1,($F$4:$NZ$4&lt;=TODAY())*ISNUMBER($F$29:$NZ$29),$F$29:$NZ$29,"",0,-1),IF(ISNUMBER(BP34),MAX(0,BP34+N(BQ32)-IF(OR(WEEKDAY(BQ$4,2)&gt;5,COUNTIF(休日一覧!$A:$A,BQ$4)&gt;0),0,N($E$29))),""))),"")</f>
        <v>146</v>
      </c>
      <c r="BR34" s="59" cm="1">
        <f t="array" aca="1" ref="BR34" ca="1">IF(ISNUMBER(BR$4),IF(BR$4&lt;TODAY(),BR29,IF(BR$4=TODAY(),_xlfn.XLOOKUP(1,($F$4:$NZ$4&lt;=TODAY())*ISNUMBER($F$29:$NZ$29),$F$29:$NZ$29,"",0,-1),IF(ISNUMBER(BQ34),MAX(0,BQ34+N(BR32)-IF(OR(WEEKDAY(BR$4,2)&gt;5,COUNTIF(休日一覧!$A:$A,BR$4)&gt;0),0,N($E$29))),""))),"")</f>
        <v>146</v>
      </c>
      <c r="BS34" s="59" cm="1">
        <f t="array" aca="1" ref="BS34" ca="1">IF(ISNUMBER(BS$4),IF(BS$4&lt;TODAY(),BS29,IF(BS$4=TODAY(),_xlfn.XLOOKUP(1,($F$4:$NZ$4&lt;=TODAY())*ISNUMBER($F$29:$NZ$29),$F$29:$NZ$29,"",0,-1),IF(ISNUMBER(BR34),MAX(0,BR34+N(BS32)-IF(OR(WEEKDAY(BS$4,2)&gt;5,COUNTIF(休日一覧!$A:$A,BS$4)&gt;0),0,N($E$29))),""))),"")</f>
        <v>156</v>
      </c>
      <c r="BT34" s="59" cm="1">
        <f t="array" aca="1" ref="BT34" ca="1">IF(ISNUMBER(BT$4),IF(BT$4&lt;TODAY(),BT29,IF(BT$4=TODAY(),_xlfn.XLOOKUP(1,($F$4:$NZ$4&lt;=TODAY())*ISNUMBER($F$29:$NZ$29),$F$29:$NZ$29,"",0,-1),IF(ISNUMBER(BS34),MAX(0,BS34+N(BT32)-IF(OR(WEEKDAY(BT$4,2)&gt;5,COUNTIF(休日一覧!$A:$A,BT$4)&gt;0),0,N($E$29))),""))),"")</f>
        <v>156</v>
      </c>
      <c r="BU34" s="59" cm="1">
        <f t="array" aca="1" ref="BU34" ca="1">IF(ISNUMBER(BU$4),IF(BU$4&lt;TODAY(),BU29,IF(BU$4=TODAY(),_xlfn.XLOOKUP(1,($F$4:$NZ$4&lt;=TODAY())*ISNUMBER($F$29:$NZ$29),$F$29:$NZ$29,"",0,-1),IF(ISNUMBER(BT34),MAX(0,BT34+N(BU32)-IF(OR(WEEKDAY(BU$4,2)&gt;5,COUNTIF(休日一覧!$A:$A,BU$4)&gt;0),0,N($E$29))),""))),"")</f>
        <v>146</v>
      </c>
      <c r="BV34" s="59" cm="1">
        <f t="array" aca="1" ref="BV34" ca="1">IF(ISNUMBER(BV$4),IF(BV$4&lt;TODAY(),BV29,IF(BV$4=TODAY(),_xlfn.XLOOKUP(1,($F$4:$NZ$4&lt;=TODAY())*ISNUMBER($F$29:$NZ$29),$F$29:$NZ$29,"",0,-1),IF(ISNUMBER(BU34),MAX(0,BU34+N(BV32)-IF(OR(WEEKDAY(BV$4,2)&gt;5,COUNTIF(休日一覧!$A:$A,BV$4)&gt;0),0,N($E$29))),""))),"")</f>
        <v>146</v>
      </c>
      <c r="BW34" s="59" cm="1">
        <f t="array" aca="1" ref="BW34" ca="1">IF(ISNUMBER(BW$4),IF(BW$4&lt;TODAY(),BW29,IF(BW$4=TODAY(),_xlfn.XLOOKUP(1,($F$4:$NZ$4&lt;=TODAY())*ISNUMBER($F$29:$NZ$29),$F$29:$NZ$29,"",0,-1),IF(ISNUMBER(BV34),MAX(0,BV34+N(BW32)-IF(OR(WEEKDAY(BW$4,2)&gt;5,COUNTIF(休日一覧!$A:$A,BW$4)&gt;0),0,N($E$29))),""))),"")</f>
        <v>146</v>
      </c>
      <c r="BX34" s="59" cm="1">
        <f t="array" aca="1" ref="BX34" ca="1">IF(ISNUMBER(BX$4),IF(BX$4&lt;TODAY(),BX29,IF(BX$4=TODAY(),_xlfn.XLOOKUP(1,($F$4:$NZ$4&lt;=TODAY())*ISNUMBER($F$29:$NZ$29),$F$29:$NZ$29,"",0,-1),IF(ISNUMBER(BW34),MAX(0,BW34+N(BX32)-IF(OR(WEEKDAY(BX$4,2)&gt;5,COUNTIF(休日一覧!$A:$A,BX$4)&gt;0),0,N($E$29))),""))),"")</f>
        <v>146</v>
      </c>
      <c r="BY34" s="59" cm="1">
        <f t="array" aca="1" ref="BY34" ca="1">IF(ISNUMBER(BY$4),IF(BY$4&lt;TODAY(),BY29,IF(BY$4=TODAY(),_xlfn.XLOOKUP(1,($F$4:$NZ$4&lt;=TODAY())*ISNUMBER($F$29:$NZ$29),$F$29:$NZ$29,"",0,-1),IF(ISNUMBER(BX34),MAX(0,BX34+N(BY32)-IF(OR(WEEKDAY(BY$4,2)&gt;5,COUNTIF(休日一覧!$A:$A,BY$4)&gt;0),0,N($E$29))),""))),"")</f>
        <v>146</v>
      </c>
      <c r="BZ34" s="59" cm="1">
        <f t="array" aca="1" ref="BZ34" ca="1">IF(ISNUMBER(BZ$4),IF(BZ$4&lt;TODAY(),BZ29,IF(BZ$4=TODAY(),_xlfn.XLOOKUP(1,($F$4:$NZ$4&lt;=TODAY())*ISNUMBER($F$29:$NZ$29),$F$29:$NZ$29,"",0,-1),IF(ISNUMBER(BY34),MAX(0,BY34+N(BZ32)-IF(OR(WEEKDAY(BZ$4,2)&gt;5,COUNTIF(休日一覧!$A:$A,BZ$4)&gt;0),0,N($E$29))),""))),"")</f>
        <v>156</v>
      </c>
      <c r="CA34" s="59" cm="1">
        <f t="array" aca="1" ref="CA34" ca="1">IF(ISNUMBER(CA$4),IF(CA$4&lt;TODAY(),CA29,IF(CA$4=TODAY(),_xlfn.XLOOKUP(1,($F$4:$NZ$4&lt;=TODAY())*ISNUMBER($F$29:$NZ$29),$F$29:$NZ$29,"",0,-1),IF(ISNUMBER(BZ34),MAX(0,BZ34+N(CA32)-IF(OR(WEEKDAY(CA$4,2)&gt;5,COUNTIF(休日一覧!$A:$A,CA$4)&gt;0),0,N($E$29))),""))),"")</f>
        <v>156</v>
      </c>
      <c r="CB34" s="59" cm="1">
        <f t="array" aca="1" ref="CB34" ca="1">IF(ISNUMBER(CB$4),IF(CB$4&lt;TODAY(),CB29,IF(CB$4=TODAY(),_xlfn.XLOOKUP(1,($F$4:$NZ$4&lt;=TODAY())*ISNUMBER($F$29:$NZ$29),$F$29:$NZ$29,"",0,-1),IF(ISNUMBER(CA34),MAX(0,CA34+N(CB32)-IF(OR(WEEKDAY(CB$4,2)&gt;5,COUNTIF(休日一覧!$A:$A,CB$4)&gt;0),0,N($E$29))),""))),"")</f>
        <v>146</v>
      </c>
      <c r="CC34" s="59" cm="1">
        <f t="array" aca="1" ref="CC34" ca="1">IF(ISNUMBER(CC$4),IF(CC$4&lt;TODAY(),CC29,IF(CC$4=TODAY(),_xlfn.XLOOKUP(1,($F$4:$NZ$4&lt;=TODAY())*ISNUMBER($F$29:$NZ$29),$F$29:$NZ$29,"",0,-1),IF(ISNUMBER(CB34),MAX(0,CB34+N(CC32)-IF(OR(WEEKDAY(CC$4,2)&gt;5,COUNTIF(休日一覧!$A:$A,CC$4)&gt;0),0,N($E$29))),""))),"")</f>
        <v>146</v>
      </c>
      <c r="CD34" s="59" cm="1">
        <f t="array" aca="1" ref="CD34" ca="1">IF(ISNUMBER(CD$4),IF(CD$4&lt;TODAY(),CD29,IF(CD$4=TODAY(),_xlfn.XLOOKUP(1,($F$4:$NZ$4&lt;=TODAY())*ISNUMBER($F$29:$NZ$29),$F$29:$NZ$29,"",0,-1),IF(ISNUMBER(CC34),MAX(0,CC34+N(CD32)-IF(OR(WEEKDAY(CD$4,2)&gt;5,COUNTIF(休日一覧!$A:$A,CD$4)&gt;0),0,N($E$29))),""))),"")</f>
        <v>146</v>
      </c>
      <c r="CE34" s="59" cm="1">
        <f t="array" aca="1" ref="CE34" ca="1">IF(ISNUMBER(CE$4),IF(CE$4&lt;TODAY(),CE29,IF(CE$4=TODAY(),_xlfn.XLOOKUP(1,($F$4:$NZ$4&lt;=TODAY())*ISNUMBER($F$29:$NZ$29),$F$29:$NZ$29,"",0,-1),IF(ISNUMBER(CD34),MAX(0,CD34+N(CE32)-IF(OR(WEEKDAY(CE$4,2)&gt;5,COUNTIF(休日一覧!$A:$A,CE$4)&gt;0),0,N($E$29))),""))),"")</f>
        <v>146</v>
      </c>
      <c r="CF34" s="59" cm="1">
        <f t="array" aca="1" ref="CF34" ca="1">IF(ISNUMBER(CF$4),IF(CF$4&lt;TODAY(),CF29,IF(CF$4=TODAY(),_xlfn.XLOOKUP(1,($F$4:$NZ$4&lt;=TODAY())*ISNUMBER($F$29:$NZ$29),$F$29:$NZ$29,"",0,-1),IF(ISNUMBER(CE34),MAX(0,CE34+N(CF32)-IF(OR(WEEKDAY(CF$4,2)&gt;5,COUNTIF(休日一覧!$A:$A,CF$4)&gt;0),0,N($E$29))),""))),"")</f>
        <v>146</v>
      </c>
      <c r="CG34" s="59" cm="1">
        <f t="array" aca="1" ref="CG34" ca="1">IF(ISNUMBER(CG$4),IF(CG$4&lt;TODAY(),CG29,IF(CG$4=TODAY(),_xlfn.XLOOKUP(1,($F$4:$NZ$4&lt;=TODAY())*ISNUMBER($F$29:$NZ$29),$F$29:$NZ$29,"",0,-1),IF(ISNUMBER(CF34),MAX(0,CF34+N(CG32)-IF(OR(WEEKDAY(CG$4,2)&gt;5,COUNTIF(休日一覧!$A:$A,CG$4)&gt;0),0,N($E$29))),""))),"")</f>
        <v>156</v>
      </c>
      <c r="CH34" s="59" cm="1">
        <f t="array" aca="1" ref="CH34" ca="1">IF(ISNUMBER(CH$4),IF(CH$4&lt;TODAY(),CH29,IF(CH$4=TODAY(),_xlfn.XLOOKUP(1,($F$4:$NZ$4&lt;=TODAY())*ISNUMBER($F$29:$NZ$29),$F$29:$NZ$29,"",0,-1),IF(ISNUMBER(CG34),MAX(0,CG34+N(CH32)-IF(OR(WEEKDAY(CH$4,2)&gt;5,COUNTIF(休日一覧!$A:$A,CH$4)&gt;0),0,N($E$29))),""))),"")</f>
        <v>156</v>
      </c>
      <c r="CI34" s="59" cm="1">
        <f t="array" aca="1" ref="CI34" ca="1">IF(ISNUMBER(CI$4),IF(CI$4&lt;TODAY(),CI29,IF(CI$4=TODAY(),_xlfn.XLOOKUP(1,($F$4:$NZ$4&lt;=TODAY())*ISNUMBER($F$29:$NZ$29),$F$29:$NZ$29,"",0,-1),IF(ISNUMBER(CH34),MAX(0,CH34+N(CI32)-IF(OR(WEEKDAY(CI$4,2)&gt;5,COUNTIF(休日一覧!$A:$A,CI$4)&gt;0),0,N($E$29))),""))),"")</f>
        <v>146</v>
      </c>
      <c r="CJ34" s="59" cm="1">
        <f t="array" aca="1" ref="CJ34" ca="1">IF(ISNUMBER(CJ$4),IF(CJ$4&lt;TODAY(),CJ29,IF(CJ$4=TODAY(),_xlfn.XLOOKUP(1,($F$4:$NZ$4&lt;=TODAY())*ISNUMBER($F$29:$NZ$29),$F$29:$NZ$29,"",0,-1),IF(ISNUMBER(CI34),MAX(0,CI34+N(CJ32)-IF(OR(WEEKDAY(CJ$4,2)&gt;5,COUNTIF(休日一覧!$A:$A,CJ$4)&gt;0),0,N($E$29))),""))),"")</f>
        <v>146</v>
      </c>
      <c r="CK34" s="59" cm="1">
        <f t="array" aca="1" ref="CK34" ca="1">IF(ISNUMBER(CK$4),IF(CK$4&lt;TODAY(),CK29,IF(CK$4=TODAY(),_xlfn.XLOOKUP(1,($F$4:$NZ$4&lt;=TODAY())*ISNUMBER($F$29:$NZ$29),$F$29:$NZ$29,"",0,-1),IF(ISNUMBER(CJ34),MAX(0,CJ34+N(CK32)-IF(OR(WEEKDAY(CK$4,2)&gt;5,COUNTIF(休日一覧!$A:$A,CK$4)&gt;0),0,N($E$29))),""))),"")</f>
        <v>146</v>
      </c>
      <c r="CL34" s="59" cm="1">
        <f t="array" aca="1" ref="CL34" ca="1">IF(ISNUMBER(CL$4),IF(CL$4&lt;TODAY(),CL29,IF(CL$4=TODAY(),_xlfn.XLOOKUP(1,($F$4:$NZ$4&lt;=TODAY())*ISNUMBER($F$29:$NZ$29),$F$29:$NZ$29,"",0,-1),IF(ISNUMBER(CK34),MAX(0,CK34+N(CL32)-IF(OR(WEEKDAY(CL$4,2)&gt;5,COUNTIF(休日一覧!$A:$A,CL$4)&gt;0),0,N($E$29))),""))),"")</f>
        <v>146</v>
      </c>
      <c r="CM34" s="59" cm="1">
        <f t="array" aca="1" ref="CM34" ca="1">IF(ISNUMBER(CM$4),IF(CM$4&lt;TODAY(),CM29,IF(CM$4=TODAY(),_xlfn.XLOOKUP(1,($F$4:$NZ$4&lt;=TODAY())*ISNUMBER($F$29:$NZ$29),$F$29:$NZ$29,"",0,-1),IF(ISNUMBER(CL34),MAX(0,CL34+N(CM32)-IF(OR(WEEKDAY(CM$4,2)&gt;5,COUNTIF(休日一覧!$A:$A,CM$4)&gt;0),0,N($E$29))),""))),"")</f>
        <v>146</v>
      </c>
      <c r="CN34" s="59" cm="1">
        <f t="array" aca="1" ref="CN34" ca="1">IF(ISNUMBER(CN$4),IF(CN$4&lt;TODAY(),CN29,IF(CN$4=TODAY(),_xlfn.XLOOKUP(1,($F$4:$NZ$4&lt;=TODAY())*ISNUMBER($F$29:$NZ$29),$F$29:$NZ$29,"",0,-1),IF(ISNUMBER(CM34),MAX(0,CM34+N(CN32)-IF(OR(WEEKDAY(CN$4,2)&gt;5,COUNTIF(休日一覧!$A:$A,CN$4)&gt;0),0,N($E$29))),""))),"")</f>
        <v>156</v>
      </c>
      <c r="CO34" s="59" cm="1">
        <f t="array" aca="1" ref="CO34" ca="1">IF(ISNUMBER(CO$4),IF(CO$4&lt;TODAY(),CO29,IF(CO$4=TODAY(),_xlfn.XLOOKUP(1,($F$4:$NZ$4&lt;=TODAY())*ISNUMBER($F$29:$NZ$29),$F$29:$NZ$29,"",0,-1),IF(ISNUMBER(CN34),MAX(0,CN34+N(CO32)-IF(OR(WEEKDAY(CO$4,2)&gt;5,COUNTIF(休日一覧!$A:$A,CO$4)&gt;0),0,N($E$29))),""))),"")</f>
        <v>156</v>
      </c>
      <c r="CP34" s="59" cm="1">
        <f t="array" aca="1" ref="CP34" ca="1">IF(ISNUMBER(CP$4),IF(CP$4&lt;TODAY(),CP29,IF(CP$4=TODAY(),_xlfn.XLOOKUP(1,($F$4:$NZ$4&lt;=TODAY())*ISNUMBER($F$29:$NZ$29),$F$29:$NZ$29,"",0,-1),IF(ISNUMBER(CO34),MAX(0,CO34+N(CP32)-IF(OR(WEEKDAY(CP$4,2)&gt;5,COUNTIF(休日一覧!$A:$A,CP$4)&gt;0),0,N($E$29))),""))),"")</f>
        <v>146</v>
      </c>
      <c r="CQ34" s="59" cm="1">
        <f t="array" aca="1" ref="CQ34" ca="1">IF(ISNUMBER(CQ$4),IF(CQ$4&lt;TODAY(),CQ29,IF(CQ$4=TODAY(),_xlfn.XLOOKUP(1,($F$4:$NZ$4&lt;=TODAY())*ISNUMBER($F$29:$NZ$29),$F$29:$NZ$29,"",0,-1),IF(ISNUMBER(CP34),MAX(0,CP34+N(CQ32)-IF(OR(WEEKDAY(CQ$4,2)&gt;5,COUNTIF(休日一覧!$A:$A,CQ$4)&gt;0),0,N($E$29))),""))),"")</f>
        <v>146</v>
      </c>
      <c r="CR34" s="59" cm="1">
        <f t="array" aca="1" ref="CR34" ca="1">IF(ISNUMBER(CR$4),IF(CR$4&lt;TODAY(),CR29,IF(CR$4=TODAY(),_xlfn.XLOOKUP(1,($F$4:$NZ$4&lt;=TODAY())*ISNUMBER($F$29:$NZ$29),$F$29:$NZ$29,"",0,-1),IF(ISNUMBER(CQ34),MAX(0,CQ34+N(CR32)-IF(OR(WEEKDAY(CR$4,2)&gt;5,COUNTIF(休日一覧!$A:$A,CR$4)&gt;0),0,N($E$29))),""))),"")</f>
        <v>146</v>
      </c>
      <c r="CS34" s="59" cm="1">
        <f t="array" aca="1" ref="CS34" ca="1">IF(ISNUMBER(CS$4),IF(CS$4&lt;TODAY(),CS29,IF(CS$4=TODAY(),_xlfn.XLOOKUP(1,($F$4:$NZ$4&lt;=TODAY())*ISNUMBER($F$29:$NZ$29),$F$29:$NZ$29,"",0,-1),IF(ISNUMBER(CR34),MAX(0,CR34+N(CS32)-IF(OR(WEEKDAY(CS$4,2)&gt;5,COUNTIF(休日一覧!$A:$A,CS$4)&gt;0),0,N($E$29))),""))),"")</f>
        <v>146</v>
      </c>
      <c r="CT34" s="59" cm="1">
        <f t="array" aca="1" ref="CT34" ca="1">IF(ISNUMBER(CT$4),IF(CT$4&lt;TODAY(),CT29,IF(CT$4=TODAY(),_xlfn.XLOOKUP(1,($F$4:$NZ$4&lt;=TODAY())*ISNUMBER($F$29:$NZ$29),$F$29:$NZ$29,"",0,-1),IF(ISNUMBER(CS34),MAX(0,CS34+N(CT32)-IF(OR(WEEKDAY(CT$4,2)&gt;5,COUNTIF(休日一覧!$A:$A,CT$4)&gt;0),0,N($E$29))),""))),"")</f>
        <v>146</v>
      </c>
      <c r="CU34" s="59" cm="1">
        <f t="array" aca="1" ref="CU34" ca="1">IF(ISNUMBER(CU$4),IF(CU$4&lt;TODAY(),CU29,IF(CU$4=TODAY(),_xlfn.XLOOKUP(1,($F$4:$NZ$4&lt;=TODAY())*ISNUMBER($F$29:$NZ$29),$F$29:$NZ$29,"",0,-1),IF(ISNUMBER(CT34),MAX(0,CT34+N(CU32)-IF(OR(WEEKDAY(CU$4,2)&gt;5,COUNTIF(休日一覧!$A:$A,CU$4)&gt;0),0,N($E$29))),""))),"")</f>
        <v>156</v>
      </c>
      <c r="CV34" s="59" cm="1">
        <f t="array" aca="1" ref="CV34" ca="1">IF(ISNUMBER(CV$4),IF(CV$4&lt;TODAY(),CV29,IF(CV$4=TODAY(),_xlfn.XLOOKUP(1,($F$4:$NZ$4&lt;=TODAY())*ISNUMBER($F$29:$NZ$29),$F$29:$NZ$29,"",0,-1),IF(ISNUMBER(CU34),MAX(0,CU34+N(CV32)-IF(OR(WEEKDAY(CV$4,2)&gt;5,COUNTIF(休日一覧!$A:$A,CV$4)&gt;0),0,N($E$29))),""))),"")</f>
        <v>156</v>
      </c>
      <c r="CW34" s="59" cm="1">
        <f t="array" aca="1" ref="CW34" ca="1">IF(ISNUMBER(CW$4),IF(CW$4&lt;TODAY(),CW29,IF(CW$4=TODAY(),_xlfn.XLOOKUP(1,($F$4:$NZ$4&lt;=TODAY())*ISNUMBER($F$29:$NZ$29),$F$29:$NZ$29,"",0,-1),IF(ISNUMBER(CV34),MAX(0,CV34+N(CW32)-IF(OR(WEEKDAY(CW$4,2)&gt;5,COUNTIF(休日一覧!$A:$A,CW$4)&gt;0),0,N($E$29))),""))),"")</f>
        <v>146</v>
      </c>
      <c r="CX34" s="59" cm="1">
        <f t="array" aca="1" ref="CX34" ca="1">IF(ISNUMBER(CX$4),IF(CX$4&lt;TODAY(),CX29,IF(CX$4=TODAY(),_xlfn.XLOOKUP(1,($F$4:$NZ$4&lt;=TODAY())*ISNUMBER($F$29:$NZ$29),$F$29:$NZ$29,"",0,-1),IF(ISNUMBER(CW34),MAX(0,CW34+N(CX32)-IF(OR(WEEKDAY(CX$4,2)&gt;5,COUNTIF(休日一覧!$A:$A,CX$4)&gt;0),0,N($E$29))),""))),"")</f>
        <v>146</v>
      </c>
      <c r="CY34" s="59" cm="1">
        <f t="array" aca="1" ref="CY34" ca="1">IF(ISNUMBER(CY$4),IF(CY$4&lt;TODAY(),CY29,IF(CY$4=TODAY(),_xlfn.XLOOKUP(1,($F$4:$NZ$4&lt;=TODAY())*ISNUMBER($F$29:$NZ$29),$F$29:$NZ$29,"",0,-1),IF(ISNUMBER(CX34),MAX(0,CX34+N(CY32)-IF(OR(WEEKDAY(CY$4,2)&gt;5,COUNTIF(休日一覧!$A:$A,CY$4)&gt;0),0,N($E$29))),""))),"")</f>
        <v>146</v>
      </c>
      <c r="CZ34" s="59" cm="1">
        <f t="array" aca="1" ref="CZ34" ca="1">IF(ISNUMBER(CZ$4),IF(CZ$4&lt;TODAY(),CZ29,IF(CZ$4=TODAY(),_xlfn.XLOOKUP(1,($F$4:$NZ$4&lt;=TODAY())*ISNUMBER($F$29:$NZ$29),$F$29:$NZ$29,"",0,-1),IF(ISNUMBER(CY34),MAX(0,CY34+N(CZ32)-IF(OR(WEEKDAY(CZ$4,2)&gt;5,COUNTIF(休日一覧!$A:$A,CZ$4)&gt;0),0,N($E$29))),""))),"")</f>
        <v>146</v>
      </c>
      <c r="DA34" s="59" cm="1">
        <f t="array" aca="1" ref="DA34" ca="1">IF(ISNUMBER(DA$4),IF(DA$4&lt;TODAY(),DA29,IF(DA$4=TODAY(),_xlfn.XLOOKUP(1,($F$4:$NZ$4&lt;=TODAY())*ISNUMBER($F$29:$NZ$29),$F$29:$NZ$29,"",0,-1),IF(ISNUMBER(CZ34),MAX(0,CZ34+N(DA32)-IF(OR(WEEKDAY(DA$4,2)&gt;5,COUNTIF(休日一覧!$A:$A,DA$4)&gt;0),0,N($E$29))),""))),"")</f>
        <v>146</v>
      </c>
      <c r="DB34" s="59" cm="1">
        <f t="array" aca="1" ref="DB34" ca="1">IF(ISNUMBER(DB$4),IF(DB$4&lt;TODAY(),DB29,IF(DB$4=TODAY(),_xlfn.XLOOKUP(1,($F$4:$NZ$4&lt;=TODAY())*ISNUMBER($F$29:$NZ$29),$F$29:$NZ$29,"",0,-1),IF(ISNUMBER(DA34),MAX(0,DA34+N(DB32)-IF(OR(WEEKDAY(DB$4,2)&gt;5,COUNTIF(休日一覧!$A:$A,DB$4)&gt;0),0,N($E$29))),""))),"")</f>
        <v>156</v>
      </c>
      <c r="DC34" s="59" cm="1">
        <f t="array" aca="1" ref="DC34" ca="1">IF(ISNUMBER(DC$4),IF(DC$4&lt;TODAY(),DC29,IF(DC$4=TODAY(),_xlfn.XLOOKUP(1,($F$4:$NZ$4&lt;=TODAY())*ISNUMBER($F$29:$NZ$29),$F$29:$NZ$29,"",0,-1),IF(ISNUMBER(DB34),MAX(0,DB34+N(DC32)-IF(OR(WEEKDAY(DC$4,2)&gt;5,COUNTIF(休日一覧!$A:$A,DC$4)&gt;0),0,N($E$29))),""))),"")</f>
        <v>156</v>
      </c>
      <c r="DD34" s="59" cm="1">
        <f t="array" aca="1" ref="DD34" ca="1">IF(ISNUMBER(DD$4),IF(DD$4&lt;TODAY(),DD29,IF(DD$4=TODAY(),_xlfn.XLOOKUP(1,($F$4:$NZ$4&lt;=TODAY())*ISNUMBER($F$29:$NZ$29),$F$29:$NZ$29,"",0,-1),IF(ISNUMBER(DC34),MAX(0,DC34+N(DD32)-IF(OR(WEEKDAY(DD$4,2)&gt;5,COUNTIF(休日一覧!$A:$A,DD$4)&gt;0),0,N($E$29))),""))),"")</f>
        <v>156</v>
      </c>
      <c r="DE34" s="59" cm="1">
        <f t="array" aca="1" ref="DE34" ca="1">IF(ISNUMBER(DE$4),IF(DE$4&lt;TODAY(),DE29,IF(DE$4=TODAY(),_xlfn.XLOOKUP(1,($F$4:$NZ$4&lt;=TODAY())*ISNUMBER($F$29:$NZ$29),$F$29:$NZ$29,"",0,-1),IF(ISNUMBER(DD34),MAX(0,DD34+N(DE32)-IF(OR(WEEKDAY(DE$4,2)&gt;5,COUNTIF(休日一覧!$A:$A,DE$4)&gt;0),0,N($E$29))),""))),"")</f>
        <v>146</v>
      </c>
      <c r="DF34" s="59" cm="1">
        <f t="array" aca="1" ref="DF34" ca="1">IF(ISNUMBER(DF$4),IF(DF$4&lt;TODAY(),DF29,IF(DF$4=TODAY(),_xlfn.XLOOKUP(1,($F$4:$NZ$4&lt;=TODAY())*ISNUMBER($F$29:$NZ$29),$F$29:$NZ$29,"",0,-1),IF(ISNUMBER(DE34),MAX(0,DE34+N(DF32)-IF(OR(WEEKDAY(DF$4,2)&gt;5,COUNTIF(休日一覧!$A:$A,DF$4)&gt;0),0,N($E$29))),""))),"")</f>
        <v>146</v>
      </c>
      <c r="DG34" s="59" cm="1">
        <f t="array" aca="1" ref="DG34" ca="1">IF(ISNUMBER(DG$4),IF(DG$4&lt;TODAY(),DG29,IF(DG$4=TODAY(),_xlfn.XLOOKUP(1,($F$4:$NZ$4&lt;=TODAY())*ISNUMBER($F$29:$NZ$29),$F$29:$NZ$29,"",0,-1),IF(ISNUMBER(DF34),MAX(0,DF34+N(DG32)-IF(OR(WEEKDAY(DG$4,2)&gt;5,COUNTIF(休日一覧!$A:$A,DG$4)&gt;0),0,N($E$29))),""))),"")</f>
        <v>146</v>
      </c>
      <c r="DH34" s="59" cm="1">
        <f t="array" aca="1" ref="DH34" ca="1">IF(ISNUMBER(DH$4),IF(DH$4&lt;TODAY(),DH29,IF(DH$4=TODAY(),_xlfn.XLOOKUP(1,($F$4:$NZ$4&lt;=TODAY())*ISNUMBER($F$29:$NZ$29),$F$29:$NZ$29,"",0,-1),IF(ISNUMBER(DG34),MAX(0,DG34+N(DH32)-IF(OR(WEEKDAY(DH$4,2)&gt;5,COUNTIF(休日一覧!$A:$A,DH$4)&gt;0),0,N($E$29))),""))),"")</f>
        <v>146</v>
      </c>
      <c r="DI34" s="59" cm="1">
        <f t="array" aca="1" ref="DI34" ca="1">IF(ISNUMBER(DI$4),IF(DI$4&lt;TODAY(),DI29,IF(DI$4=TODAY(),_xlfn.XLOOKUP(1,($F$4:$NZ$4&lt;=TODAY())*ISNUMBER($F$29:$NZ$29),$F$29:$NZ$29,"",0,-1),IF(ISNUMBER(DH34),MAX(0,DH34+N(DI32)-IF(OR(WEEKDAY(DI$4,2)&gt;5,COUNTIF(休日一覧!$A:$A,DI$4)&gt;0),0,N($E$29))),""))),"")</f>
        <v>156</v>
      </c>
      <c r="DJ34" s="59" cm="1">
        <f t="array" aca="1" ref="DJ34" ca="1">IF(ISNUMBER(DJ$4),IF(DJ$4&lt;TODAY(),DJ29,IF(DJ$4=TODAY(),_xlfn.XLOOKUP(1,($F$4:$NZ$4&lt;=TODAY())*ISNUMBER($F$29:$NZ$29),$F$29:$NZ$29,"",0,-1),IF(ISNUMBER(DI34),MAX(0,DI34+N(DJ32)-IF(OR(WEEKDAY(DJ$4,2)&gt;5,COUNTIF(休日一覧!$A:$A,DJ$4)&gt;0),0,N($E$29))),""))),"")</f>
        <v>156</v>
      </c>
      <c r="DK34" s="59" cm="1">
        <f t="array" aca="1" ref="DK34" ca="1">IF(ISNUMBER(DK$4),IF(DK$4&lt;TODAY(),DK29,IF(DK$4=TODAY(),_xlfn.XLOOKUP(1,($F$4:$NZ$4&lt;=TODAY())*ISNUMBER($F$29:$NZ$29),$F$29:$NZ$29,"",0,-1),IF(ISNUMBER(DJ34),MAX(0,DJ34+N(DK32)-IF(OR(WEEKDAY(DK$4,2)&gt;5,COUNTIF(休日一覧!$A:$A,DK$4)&gt;0),0,N($E$29))),""))),"")</f>
        <v>146</v>
      </c>
      <c r="DL34" s="59" cm="1">
        <f t="array" aca="1" ref="DL34" ca="1">IF(ISNUMBER(DL$4),IF(DL$4&lt;TODAY(),DL29,IF(DL$4=TODAY(),_xlfn.XLOOKUP(1,($F$4:$NZ$4&lt;=TODAY())*ISNUMBER($F$29:$NZ$29),$F$29:$NZ$29,"",0,-1),IF(ISNUMBER(DK34),MAX(0,DK34+N(DL32)-IF(OR(WEEKDAY(DL$4,2)&gt;5,COUNTIF(休日一覧!$A:$A,DL$4)&gt;0),0,N($E$29))),""))),"")</f>
        <v>146</v>
      </c>
      <c r="DM34" s="59" cm="1">
        <f t="array" aca="1" ref="DM34" ca="1">IF(ISNUMBER(DM$4),IF(DM$4&lt;TODAY(),DM29,IF(DM$4=TODAY(),_xlfn.XLOOKUP(1,($F$4:$NZ$4&lt;=TODAY())*ISNUMBER($F$29:$NZ$29),$F$29:$NZ$29,"",0,-1),IF(ISNUMBER(DL34),MAX(0,DL34+N(DM32)-IF(OR(WEEKDAY(DM$4,2)&gt;5,COUNTIF(休日一覧!$A:$A,DM$4)&gt;0),0,N($E$29))),""))),"")</f>
        <v>146</v>
      </c>
      <c r="DN34" s="59" cm="1">
        <f t="array" aca="1" ref="DN34" ca="1">IF(ISNUMBER(DN$4),IF(DN$4&lt;TODAY(),DN29,IF(DN$4=TODAY(),_xlfn.XLOOKUP(1,($F$4:$NZ$4&lt;=TODAY())*ISNUMBER($F$29:$NZ$29),$F$29:$NZ$29,"",0,-1),IF(ISNUMBER(DM34),MAX(0,DM34+N(DN32)-IF(OR(WEEKDAY(DN$4,2)&gt;5,COUNTIF(休日一覧!$A:$A,DN$4)&gt;0),0,N($E$29))),""))),"")</f>
        <v>146</v>
      </c>
      <c r="DO34" s="59" cm="1">
        <f t="array" aca="1" ref="DO34" ca="1">IF(ISNUMBER(DO$4),IF(DO$4&lt;TODAY(),DO29,IF(DO$4=TODAY(),_xlfn.XLOOKUP(1,($F$4:$NZ$4&lt;=TODAY())*ISNUMBER($F$29:$NZ$29),$F$29:$NZ$29,"",0,-1),IF(ISNUMBER(DN34),MAX(0,DN34+N(DO32)-IF(OR(WEEKDAY(DO$4,2)&gt;5,COUNTIF(休日一覧!$A:$A,DO$4)&gt;0),0,N($E$29))),""))),"")</f>
        <v>146</v>
      </c>
      <c r="DP34" s="59" cm="1">
        <f t="array" aca="1" ref="DP34" ca="1">IF(ISNUMBER(DP$4),IF(DP$4&lt;TODAY(),DP29,IF(DP$4=TODAY(),_xlfn.XLOOKUP(1,($F$4:$NZ$4&lt;=TODAY())*ISNUMBER($F$29:$NZ$29),$F$29:$NZ$29,"",0,-1),IF(ISNUMBER(DO34),MAX(0,DO34+N(DP32)-IF(OR(WEEKDAY(DP$4,2)&gt;5,COUNTIF(休日一覧!$A:$A,DP$4)&gt;0),0,N($E$29))),""))),"")</f>
        <v>156</v>
      </c>
      <c r="DQ34" s="59" cm="1">
        <f t="array" aca="1" ref="DQ34" ca="1">IF(ISNUMBER(DQ$4),IF(DQ$4&lt;TODAY(),DQ29,IF(DQ$4=TODAY(),_xlfn.XLOOKUP(1,($F$4:$NZ$4&lt;=TODAY())*ISNUMBER($F$29:$NZ$29),$F$29:$NZ$29,"",0,-1),IF(ISNUMBER(DP34),MAX(0,DP34+N(DQ32)-IF(OR(WEEKDAY(DQ$4,2)&gt;5,COUNTIF(休日一覧!$A:$A,DQ$4)&gt;0),0,N($E$29))),""))),"")</f>
        <v>156</v>
      </c>
      <c r="DR34" s="59" cm="1">
        <f t="array" aca="1" ref="DR34" ca="1">IF(ISNUMBER(DR$4),IF(DR$4&lt;TODAY(),DR29,IF(DR$4=TODAY(),_xlfn.XLOOKUP(1,($F$4:$NZ$4&lt;=TODAY())*ISNUMBER($F$29:$NZ$29),$F$29:$NZ$29,"",0,-1),IF(ISNUMBER(DQ34),MAX(0,DQ34+N(DR32)-IF(OR(WEEKDAY(DR$4,2)&gt;5,COUNTIF(休日一覧!$A:$A,DR$4)&gt;0),0,N($E$29))),""))),"")</f>
        <v>146</v>
      </c>
      <c r="DS34" s="59" cm="1">
        <f t="array" aca="1" ref="DS34" ca="1">IF(ISNUMBER(DS$4),IF(DS$4&lt;TODAY(),DS29,IF(DS$4=TODAY(),_xlfn.XLOOKUP(1,($F$4:$NZ$4&lt;=TODAY())*ISNUMBER($F$29:$NZ$29),$F$29:$NZ$29,"",0,-1),IF(ISNUMBER(DR34),MAX(0,DR34+N(DS32)-IF(OR(WEEKDAY(DS$4,2)&gt;5,COUNTIF(休日一覧!$A:$A,DS$4)&gt;0),0,N($E$29))),""))),"")</f>
        <v>146</v>
      </c>
      <c r="DT34" s="59" cm="1">
        <f t="array" aca="1" ref="DT34" ca="1">IF(ISNUMBER(DT$4),IF(DT$4&lt;TODAY(),DT29,IF(DT$4=TODAY(),_xlfn.XLOOKUP(1,($F$4:$NZ$4&lt;=TODAY())*ISNUMBER($F$29:$NZ$29),$F$29:$NZ$29,"",0,-1),IF(ISNUMBER(DS34),MAX(0,DS34+N(DT32)-IF(OR(WEEKDAY(DT$4,2)&gt;5,COUNTIF(休日一覧!$A:$A,DT$4)&gt;0),0,N($E$29))),""))),"")</f>
        <v>146</v>
      </c>
      <c r="DU34" s="59" cm="1">
        <f t="array" aca="1" ref="DU34" ca="1">IF(ISNUMBER(DU$4),IF(DU$4&lt;TODAY(),DU29,IF(DU$4=TODAY(),_xlfn.XLOOKUP(1,($F$4:$NZ$4&lt;=TODAY())*ISNUMBER($F$29:$NZ$29),$F$29:$NZ$29,"",0,-1),IF(ISNUMBER(DT34),MAX(0,DT34+N(DU32)-IF(OR(WEEKDAY(DU$4,2)&gt;5,COUNTIF(休日一覧!$A:$A,DU$4)&gt;0),0,N($E$29))),""))),"")</f>
        <v>146</v>
      </c>
      <c r="DV34" s="59" cm="1">
        <f t="array" aca="1" ref="DV34" ca="1">IF(ISNUMBER(DV$4),IF(DV$4&lt;TODAY(),DV29,IF(DV$4=TODAY(),_xlfn.XLOOKUP(1,($F$4:$NZ$4&lt;=TODAY())*ISNUMBER($F$29:$NZ$29),$F$29:$NZ$29,"",0,-1),IF(ISNUMBER(DU34),MAX(0,DU34+N(DV32)-IF(OR(WEEKDAY(DV$4,2)&gt;5,COUNTIF(休日一覧!$A:$A,DV$4)&gt;0),0,N($E$29))),""))),"")</f>
        <v>146</v>
      </c>
      <c r="DW34" s="59" cm="1">
        <f t="array" aca="1" ref="DW34" ca="1">IF(ISNUMBER(DW$4),IF(DW$4&lt;TODAY(),DW29,IF(DW$4=TODAY(),_xlfn.XLOOKUP(1,($F$4:$NZ$4&lt;=TODAY())*ISNUMBER($F$29:$NZ$29),$F$29:$NZ$29,"",0,-1),IF(ISNUMBER(DV34),MAX(0,DV34+N(DW32)-IF(OR(WEEKDAY(DW$4,2)&gt;5,COUNTIF(休日一覧!$A:$A,DW$4)&gt;0),0,N($E$29))),""))),"")</f>
        <v>156</v>
      </c>
      <c r="DX34" s="59" cm="1">
        <f t="array" aca="1" ref="DX34" ca="1">IF(ISNUMBER(DX$4),IF(DX$4&lt;TODAY(),DX29,IF(DX$4=TODAY(),_xlfn.XLOOKUP(1,($F$4:$NZ$4&lt;=TODAY())*ISNUMBER($F$29:$NZ$29),$F$29:$NZ$29,"",0,-1),IF(ISNUMBER(DW34),MAX(0,DW34+N(DX32)-IF(OR(WEEKDAY(DX$4,2)&gt;5,COUNTIF(休日一覧!$A:$A,DX$4)&gt;0),0,N($E$29))),""))),"")</f>
        <v>156</v>
      </c>
      <c r="DY34" s="59" cm="1">
        <f t="array" aca="1" ref="DY34" ca="1">IF(ISNUMBER(DY$4),IF(DY$4&lt;TODAY(),DY29,IF(DY$4=TODAY(),_xlfn.XLOOKUP(1,($F$4:$NZ$4&lt;=TODAY())*ISNUMBER($F$29:$NZ$29),$F$29:$NZ$29,"",0,-1),IF(ISNUMBER(DX34),MAX(0,DX34+N(DY32)-IF(OR(WEEKDAY(DY$4,2)&gt;5,COUNTIF(休日一覧!$A:$A,DY$4)&gt;0),0,N($E$29))),""))),"")</f>
        <v>146</v>
      </c>
      <c r="DZ34" s="59" cm="1">
        <f t="array" aca="1" ref="DZ34" ca="1">IF(ISNUMBER(DZ$4),IF(DZ$4&lt;TODAY(),DZ29,IF(DZ$4=TODAY(),_xlfn.XLOOKUP(1,($F$4:$NZ$4&lt;=TODAY())*ISNUMBER($F$29:$NZ$29),$F$29:$NZ$29,"",0,-1),IF(ISNUMBER(DY34),MAX(0,DY34+N(DZ32)-IF(OR(WEEKDAY(DZ$4,2)&gt;5,COUNTIF(休日一覧!$A:$A,DZ$4)&gt;0),0,N($E$29))),""))),"")</f>
        <v>146</v>
      </c>
      <c r="EA34" s="59" cm="1">
        <f t="array" aca="1" ref="EA34" ca="1">IF(ISNUMBER(EA$4),IF(EA$4&lt;TODAY(),EA29,IF(EA$4=TODAY(),_xlfn.XLOOKUP(1,($F$4:$NZ$4&lt;=TODAY())*ISNUMBER($F$29:$NZ$29),$F$29:$NZ$29,"",0,-1),IF(ISNUMBER(DZ34),MAX(0,DZ34+N(EA32)-IF(OR(WEEKDAY(EA$4,2)&gt;5,COUNTIF(休日一覧!$A:$A,EA$4)&gt;0),0,N($E$29))),""))),"")</f>
        <v>146</v>
      </c>
      <c r="EB34" s="59" cm="1">
        <f t="array" aca="1" ref="EB34" ca="1">IF(ISNUMBER(EB$4),IF(EB$4&lt;TODAY(),EB29,IF(EB$4=TODAY(),_xlfn.XLOOKUP(1,($F$4:$NZ$4&lt;=TODAY())*ISNUMBER($F$29:$NZ$29),$F$29:$NZ$29,"",0,-1),IF(ISNUMBER(EA34),MAX(0,EA34+N(EB32)-IF(OR(WEEKDAY(EB$4,2)&gt;5,COUNTIF(休日一覧!$A:$A,EB$4)&gt;0),0,N($E$29))),""))),"")</f>
        <v>146</v>
      </c>
      <c r="EC34" s="59" cm="1">
        <f t="array" aca="1" ref="EC34" ca="1">IF(ISNUMBER(EC$4),IF(EC$4&lt;TODAY(),EC29,IF(EC$4=TODAY(),_xlfn.XLOOKUP(1,($F$4:$NZ$4&lt;=TODAY())*ISNUMBER($F$29:$NZ$29),$F$29:$NZ$29,"",0,-1),IF(ISNUMBER(EB34),MAX(0,EB34+N(EC32)-IF(OR(WEEKDAY(EC$4,2)&gt;5,COUNTIF(休日一覧!$A:$A,EC$4)&gt;0),0,N($E$29))),""))),"")</f>
        <v>146</v>
      </c>
      <c r="ED34" s="59" cm="1">
        <f t="array" aca="1" ref="ED34" ca="1">IF(ISNUMBER(ED$4),IF(ED$4&lt;TODAY(),ED29,IF(ED$4=TODAY(),_xlfn.XLOOKUP(1,($F$4:$NZ$4&lt;=TODAY())*ISNUMBER($F$29:$NZ$29),$F$29:$NZ$29,"",0,-1),IF(ISNUMBER(EC34),MAX(0,EC34+N(ED32)-IF(OR(WEEKDAY(ED$4,2)&gt;5,COUNTIF(休日一覧!$A:$A,ED$4)&gt;0),0,N($E$29))),""))),"")</f>
        <v>156</v>
      </c>
      <c r="EE34" s="59" cm="1">
        <f t="array" aca="1" ref="EE34" ca="1">IF(ISNUMBER(EE$4),IF(EE$4&lt;TODAY(),EE29,IF(EE$4=TODAY(),_xlfn.XLOOKUP(1,($F$4:$NZ$4&lt;=TODAY())*ISNUMBER($F$29:$NZ$29),$F$29:$NZ$29,"",0,-1),IF(ISNUMBER(ED34),MAX(0,ED34+N(EE32)-IF(OR(WEEKDAY(EE$4,2)&gt;5,COUNTIF(休日一覧!$A:$A,EE$4)&gt;0),0,N($E$29))),""))),"")</f>
        <v>156</v>
      </c>
      <c r="EF34" s="59" cm="1">
        <f t="array" aca="1" ref="EF34" ca="1">IF(ISNUMBER(EF$4),IF(EF$4&lt;TODAY(),EF29,IF(EF$4=TODAY(),_xlfn.XLOOKUP(1,($F$4:$NZ$4&lt;=TODAY())*ISNUMBER($F$29:$NZ$29),$F$29:$NZ$29,"",0,-1),IF(ISNUMBER(EE34),MAX(0,EE34+N(EF32)-IF(OR(WEEKDAY(EF$4,2)&gt;5,COUNTIF(休日一覧!$A:$A,EF$4)&gt;0),0,N($E$29))),""))),"")</f>
        <v>146</v>
      </c>
      <c r="EG34" s="59" cm="1">
        <f t="array" aca="1" ref="EG34" ca="1">IF(ISNUMBER(EG$4),IF(EG$4&lt;TODAY(),EG29,IF(EG$4=TODAY(),_xlfn.XLOOKUP(1,($F$4:$NZ$4&lt;=TODAY())*ISNUMBER($F$29:$NZ$29),$F$29:$NZ$29,"",0,-1),IF(ISNUMBER(EF34),MAX(0,EF34+N(EG32)-IF(OR(WEEKDAY(EG$4,2)&gt;5,COUNTIF(休日一覧!$A:$A,EG$4)&gt;0),0,N($E$29))),""))),"")</f>
        <v>146</v>
      </c>
      <c r="EH34" s="59" cm="1">
        <f t="array" aca="1" ref="EH34" ca="1">IF(ISNUMBER(EH$4),IF(EH$4&lt;TODAY(),EH29,IF(EH$4=TODAY(),_xlfn.XLOOKUP(1,($F$4:$NZ$4&lt;=TODAY())*ISNUMBER($F$29:$NZ$29),$F$29:$NZ$29,"",0,-1),IF(ISNUMBER(EG34),MAX(0,EG34+N(EH32)-IF(OR(WEEKDAY(EH$4,2)&gt;5,COUNTIF(休日一覧!$A:$A,EH$4)&gt;0),0,N($E$29))),""))),"")</f>
        <v>146</v>
      </c>
      <c r="EI34" s="59" cm="1">
        <f t="array" aca="1" ref="EI34" ca="1">IF(ISNUMBER(EI$4),IF(EI$4&lt;TODAY(),EI29,IF(EI$4=TODAY(),_xlfn.XLOOKUP(1,($F$4:$NZ$4&lt;=TODAY())*ISNUMBER($F$29:$NZ$29),$F$29:$NZ$29,"",0,-1),IF(ISNUMBER(EH34),MAX(0,EH34+N(EI32)-IF(OR(WEEKDAY(EI$4,2)&gt;5,COUNTIF(休日一覧!$A:$A,EI$4)&gt;0),0,N($E$29))),""))),"")</f>
        <v>146</v>
      </c>
      <c r="EJ34" s="59" cm="1">
        <f t="array" aca="1" ref="EJ34" ca="1">IF(ISNUMBER(EJ$4),IF(EJ$4&lt;TODAY(),EJ29,IF(EJ$4=TODAY(),_xlfn.XLOOKUP(1,($F$4:$NZ$4&lt;=TODAY())*ISNUMBER($F$29:$NZ$29),$F$29:$NZ$29,"",0,-1),IF(ISNUMBER(EI34),MAX(0,EI34+N(EJ32)-IF(OR(WEEKDAY(EJ$4,2)&gt;5,COUNTIF(休日一覧!$A:$A,EJ$4)&gt;0),0,N($E$29))),""))),"")</f>
        <v>146</v>
      </c>
      <c r="EK34" s="59" cm="1">
        <f t="array" aca="1" ref="EK34" ca="1">IF(ISNUMBER(EK$4),IF(EK$4&lt;TODAY(),EK29,IF(EK$4=TODAY(),_xlfn.XLOOKUP(1,($F$4:$NZ$4&lt;=TODAY())*ISNUMBER($F$29:$NZ$29),$F$29:$NZ$29,"",0,-1),IF(ISNUMBER(EJ34),MAX(0,EJ34+N(EK32)-IF(OR(WEEKDAY(EK$4,2)&gt;5,COUNTIF(休日一覧!$A:$A,EK$4)&gt;0),0,N($E$29))),""))),"")</f>
        <v>156</v>
      </c>
      <c r="EL34" s="59" cm="1">
        <f t="array" aca="1" ref="EL34" ca="1">IF(ISNUMBER(EL$4),IF(EL$4&lt;TODAY(),EL29,IF(EL$4=TODAY(),_xlfn.XLOOKUP(1,($F$4:$NZ$4&lt;=TODAY())*ISNUMBER($F$29:$NZ$29),$F$29:$NZ$29,"",0,-1),IF(ISNUMBER(EK34),MAX(0,EK34+N(EL32)-IF(OR(WEEKDAY(EL$4,2)&gt;5,COUNTIF(休日一覧!$A:$A,EL$4)&gt;0),0,N($E$29))),""))),"")</f>
        <v>156</v>
      </c>
      <c r="EM34" s="59" cm="1">
        <f t="array" aca="1" ref="EM34" ca="1">IF(ISNUMBER(EM$4),IF(EM$4&lt;TODAY(),EM29,IF(EM$4=TODAY(),_xlfn.XLOOKUP(1,($F$4:$NZ$4&lt;=TODAY())*ISNUMBER($F$29:$NZ$29),$F$29:$NZ$29,"",0,-1),IF(ISNUMBER(EL34),MAX(0,EL34+N(EM32)-IF(OR(WEEKDAY(EM$4,2)&gt;5,COUNTIF(休日一覧!$A:$A,EM$4)&gt;0),0,N($E$29))),""))),"")</f>
        <v>146</v>
      </c>
      <c r="EN34" s="59" cm="1">
        <f t="array" aca="1" ref="EN34" ca="1">IF(ISNUMBER(EN$4),IF(EN$4&lt;TODAY(),EN29,IF(EN$4=TODAY(),_xlfn.XLOOKUP(1,($F$4:$NZ$4&lt;=TODAY())*ISNUMBER($F$29:$NZ$29),$F$29:$NZ$29,"",0,-1),IF(ISNUMBER(EM34),MAX(0,EM34+N(EN32)-IF(OR(WEEKDAY(EN$4,2)&gt;5,COUNTIF(休日一覧!$A:$A,EN$4)&gt;0),0,N($E$29))),""))),"")</f>
        <v>146</v>
      </c>
      <c r="EO34" s="59" cm="1">
        <f t="array" aca="1" ref="EO34" ca="1">IF(ISNUMBER(EO$4),IF(EO$4&lt;TODAY(),EO29,IF(EO$4=TODAY(),_xlfn.XLOOKUP(1,($F$4:$NZ$4&lt;=TODAY())*ISNUMBER($F$29:$NZ$29),$F$29:$NZ$29,"",0,-1),IF(ISNUMBER(EN34),MAX(0,EN34+N(EO32)-IF(OR(WEEKDAY(EO$4,2)&gt;5,COUNTIF(休日一覧!$A:$A,EO$4)&gt;0),0,N($E$29))),""))),"")</f>
        <v>146</v>
      </c>
      <c r="EP34" s="59" cm="1">
        <f t="array" aca="1" ref="EP34" ca="1">IF(ISNUMBER(EP$4),IF(EP$4&lt;TODAY(),EP29,IF(EP$4=TODAY(),_xlfn.XLOOKUP(1,($F$4:$NZ$4&lt;=TODAY())*ISNUMBER($F$29:$NZ$29),$F$29:$NZ$29,"",0,-1),IF(ISNUMBER(EO34),MAX(0,EO34+N(EP32)-IF(OR(WEEKDAY(EP$4,2)&gt;5,COUNTIF(休日一覧!$A:$A,EP$4)&gt;0),0,N($E$29))),""))),"")</f>
        <v>146</v>
      </c>
      <c r="EQ34" s="59" cm="1">
        <f t="array" aca="1" ref="EQ34" ca="1">IF(ISNUMBER(EQ$4),IF(EQ$4&lt;TODAY(),EQ29,IF(EQ$4=TODAY(),_xlfn.XLOOKUP(1,($F$4:$NZ$4&lt;=TODAY())*ISNUMBER($F$29:$NZ$29),$F$29:$NZ$29,"",0,-1),IF(ISNUMBER(EP34),MAX(0,EP34+N(EQ32)-IF(OR(WEEKDAY(EQ$4,2)&gt;5,COUNTIF(休日一覧!$A:$A,EQ$4)&gt;0),0,N($E$29))),""))),"")</f>
        <v>146</v>
      </c>
      <c r="ER34" s="59" cm="1">
        <f t="array" aca="1" ref="ER34" ca="1">IF(ISNUMBER(ER$4),IF(ER$4&lt;TODAY(),ER29,IF(ER$4=TODAY(),_xlfn.XLOOKUP(1,($F$4:$NZ$4&lt;=TODAY())*ISNUMBER($F$29:$NZ$29),$F$29:$NZ$29,"",0,-1),IF(ISNUMBER(EQ34),MAX(0,EQ34+N(ER32)-IF(OR(WEEKDAY(ER$4,2)&gt;5,COUNTIF(休日一覧!$A:$A,ER$4)&gt;0),0,N($E$29))),""))),"")</f>
        <v>156</v>
      </c>
      <c r="ES34" s="59" cm="1">
        <f t="array" aca="1" ref="ES34" ca="1">IF(ISNUMBER(ES$4),IF(ES$4&lt;TODAY(),ES29,IF(ES$4=TODAY(),_xlfn.XLOOKUP(1,($F$4:$NZ$4&lt;=TODAY())*ISNUMBER($F$29:$NZ$29),$F$29:$NZ$29,"",0,-1),IF(ISNUMBER(ER34),MAX(0,ER34+N(ES32)-IF(OR(WEEKDAY(ES$4,2)&gt;5,COUNTIF(休日一覧!$A:$A,ES$4)&gt;0),0,N($E$29))),""))),"")</f>
        <v>156</v>
      </c>
      <c r="ET34" s="59" cm="1">
        <f t="array" aca="1" ref="ET34" ca="1">IF(ISNUMBER(ET$4),IF(ET$4&lt;TODAY(),ET29,IF(ET$4=TODAY(),_xlfn.XLOOKUP(1,($F$4:$NZ$4&lt;=TODAY())*ISNUMBER($F$29:$NZ$29),$F$29:$NZ$29,"",0,-1),IF(ISNUMBER(ES34),MAX(0,ES34+N(ET32)-IF(OR(WEEKDAY(ET$4,2)&gt;5,COUNTIF(休日一覧!$A:$A,ET$4)&gt;0),0,N($E$29))),""))),"")</f>
        <v>146</v>
      </c>
      <c r="EU34" s="59" cm="1">
        <f t="array" aca="1" ref="EU34" ca="1">IF(ISNUMBER(EU$4),IF(EU$4&lt;TODAY(),EU29,IF(EU$4=TODAY(),_xlfn.XLOOKUP(1,($F$4:$NZ$4&lt;=TODAY())*ISNUMBER($F$29:$NZ$29),$F$29:$NZ$29,"",0,-1),IF(ISNUMBER(ET34),MAX(0,ET34+N(EU32)-IF(OR(WEEKDAY(EU$4,2)&gt;5,COUNTIF(休日一覧!$A:$A,EU$4)&gt;0),0,N($E$29))),""))),"")</f>
        <v>146</v>
      </c>
      <c r="EV34" s="59" cm="1">
        <f t="array" aca="1" ref="EV34" ca="1">IF(ISNUMBER(EV$4),IF(EV$4&lt;TODAY(),EV29,IF(EV$4=TODAY(),_xlfn.XLOOKUP(1,($F$4:$NZ$4&lt;=TODAY())*ISNUMBER($F$29:$NZ$29),$F$29:$NZ$29,"",0,-1),IF(ISNUMBER(EU34),MAX(0,EU34+N(EV32)-IF(OR(WEEKDAY(EV$4,2)&gt;5,COUNTIF(休日一覧!$A:$A,EV$4)&gt;0),0,N($E$29))),""))),"")</f>
        <v>146</v>
      </c>
      <c r="EW34" s="59" cm="1">
        <f t="array" aca="1" ref="EW34" ca="1">IF(ISNUMBER(EW$4),IF(EW$4&lt;TODAY(),EW29,IF(EW$4=TODAY(),_xlfn.XLOOKUP(1,($F$4:$NZ$4&lt;=TODAY())*ISNUMBER($F$29:$NZ$29),$F$29:$NZ$29,"",0,-1),IF(ISNUMBER(EV34),MAX(0,EV34+N(EW32)-IF(OR(WEEKDAY(EW$4,2)&gt;5,COUNTIF(休日一覧!$A:$A,EW$4)&gt;0),0,N($E$29))),""))),"")</f>
        <v>146</v>
      </c>
      <c r="EX34" s="59" cm="1">
        <f t="array" aca="1" ref="EX34" ca="1">IF(ISNUMBER(EX$4),IF(EX$4&lt;TODAY(),EX29,IF(EX$4=TODAY(),_xlfn.XLOOKUP(1,($F$4:$NZ$4&lt;=TODAY())*ISNUMBER($F$29:$NZ$29),$F$29:$NZ$29,"",0,-1),IF(ISNUMBER(EW34),MAX(0,EW34+N(EX32)-IF(OR(WEEKDAY(EX$4,2)&gt;5,COUNTIF(休日一覧!$A:$A,EX$4)&gt;0),0,N($E$29))),""))),"")</f>
        <v>146</v>
      </c>
      <c r="EY34" s="59" cm="1">
        <f t="array" aca="1" ref="EY34" ca="1">IF(ISNUMBER(EY$4),IF(EY$4&lt;TODAY(),EY29,IF(EY$4=TODAY(),_xlfn.XLOOKUP(1,($F$4:$NZ$4&lt;=TODAY())*ISNUMBER($F$29:$NZ$29),$F$29:$NZ$29,"",0,-1),IF(ISNUMBER(EX34),MAX(0,EX34+N(EY32)-IF(OR(WEEKDAY(EY$4,2)&gt;5,COUNTIF(休日一覧!$A:$A,EY$4)&gt;0),0,N($E$29))),""))),"")</f>
        <v>156</v>
      </c>
      <c r="EZ34" s="59" cm="1">
        <f t="array" aca="1" ref="EZ34" ca="1">IF(ISNUMBER(EZ$4),IF(EZ$4&lt;TODAY(),EZ29,IF(EZ$4=TODAY(),_xlfn.XLOOKUP(1,($F$4:$NZ$4&lt;=TODAY())*ISNUMBER($F$29:$NZ$29),$F$29:$NZ$29,"",0,-1),IF(ISNUMBER(EY34),MAX(0,EY34+N(EZ32)-IF(OR(WEEKDAY(EZ$4,2)&gt;5,COUNTIF(休日一覧!$A:$A,EZ$4)&gt;0),0,N($E$29))),""))),"")</f>
        <v>156</v>
      </c>
      <c r="FA34" s="59" cm="1">
        <f t="array" aca="1" ref="FA34" ca="1">IF(ISNUMBER(FA$4),IF(FA$4&lt;TODAY(),FA29,IF(FA$4=TODAY(),_xlfn.XLOOKUP(1,($F$4:$NZ$4&lt;=TODAY())*ISNUMBER($F$29:$NZ$29),$F$29:$NZ$29,"",0,-1),IF(ISNUMBER(EZ34),MAX(0,EZ34+N(FA32)-IF(OR(WEEKDAY(FA$4,2)&gt;5,COUNTIF(休日一覧!$A:$A,FA$4)&gt;0),0,N($E$29))),""))),"")</f>
        <v>146</v>
      </c>
      <c r="FB34" s="59" cm="1">
        <f t="array" aca="1" ref="FB34" ca="1">IF(ISNUMBER(FB$4),IF(FB$4&lt;TODAY(),FB29,IF(FB$4=TODAY(),_xlfn.XLOOKUP(1,($F$4:$NZ$4&lt;=TODAY())*ISNUMBER($F$29:$NZ$29),$F$29:$NZ$29,"",0,-1),IF(ISNUMBER(FA34),MAX(0,FA34+N(FB32)-IF(OR(WEEKDAY(FB$4,2)&gt;5,COUNTIF(休日一覧!$A:$A,FB$4)&gt;0),0,N($E$29))),""))),"")</f>
        <v>146</v>
      </c>
      <c r="FC34" s="59" cm="1">
        <f t="array" aca="1" ref="FC34" ca="1">IF(ISNUMBER(FC$4),IF(FC$4&lt;TODAY(),FC29,IF(FC$4=TODAY(),_xlfn.XLOOKUP(1,($F$4:$NZ$4&lt;=TODAY())*ISNUMBER($F$29:$NZ$29),$F$29:$NZ$29,"",0,-1),IF(ISNUMBER(FB34),MAX(0,FB34+N(FC32)-IF(OR(WEEKDAY(FC$4,2)&gt;5,COUNTIF(休日一覧!$A:$A,FC$4)&gt;0),0,N($E$29))),""))),"")</f>
        <v>146</v>
      </c>
      <c r="FD34" s="59" cm="1">
        <f t="array" aca="1" ref="FD34" ca="1">IF(ISNUMBER(FD$4),IF(FD$4&lt;TODAY(),FD29,IF(FD$4=TODAY(),_xlfn.XLOOKUP(1,($F$4:$NZ$4&lt;=TODAY())*ISNUMBER($F$29:$NZ$29),$F$29:$NZ$29,"",0,-1),IF(ISNUMBER(FC34),MAX(0,FC34+N(FD32)-IF(OR(WEEKDAY(FD$4,2)&gt;5,COUNTIF(休日一覧!$A:$A,FD$4)&gt;0),0,N($E$29))),""))),"")</f>
        <v>146</v>
      </c>
      <c r="FE34" s="59" cm="1">
        <f t="array" aca="1" ref="FE34" ca="1">IF(ISNUMBER(FE$4),IF(FE$4&lt;TODAY(),FE29,IF(FE$4=TODAY(),_xlfn.XLOOKUP(1,($F$4:$NZ$4&lt;=TODAY())*ISNUMBER($F$29:$NZ$29),$F$29:$NZ$29,"",0,-1),IF(ISNUMBER(FD34),MAX(0,FD34+N(FE32)-IF(OR(WEEKDAY(FE$4,2)&gt;5,COUNTIF(休日一覧!$A:$A,FE$4)&gt;0),0,N($E$29))),""))),"")</f>
        <v>146</v>
      </c>
      <c r="FF34" s="59" cm="1">
        <f t="array" aca="1" ref="FF34" ca="1">IF(ISNUMBER(FF$4),IF(FF$4&lt;TODAY(),FF29,IF(FF$4=TODAY(),_xlfn.XLOOKUP(1,($F$4:$NZ$4&lt;=TODAY())*ISNUMBER($F$29:$NZ$29),$F$29:$NZ$29,"",0,-1),IF(ISNUMBER(FE34),MAX(0,FE34+N(FF32)-IF(OR(WEEKDAY(FF$4,2)&gt;5,COUNTIF(休日一覧!$A:$A,FF$4)&gt;0),0,N($E$29))),""))),"")</f>
        <v>156</v>
      </c>
      <c r="FG34" s="59" cm="1">
        <f t="array" aca="1" ref="FG34" ca="1">IF(ISNUMBER(FG$4),IF(FG$4&lt;TODAY(),FG29,IF(FG$4=TODAY(),_xlfn.XLOOKUP(1,($F$4:$NZ$4&lt;=TODAY())*ISNUMBER($F$29:$NZ$29),$F$29:$NZ$29,"",0,-1),IF(ISNUMBER(FF34),MAX(0,FF34+N(FG32)-IF(OR(WEEKDAY(FG$4,2)&gt;5,COUNTIF(休日一覧!$A:$A,FG$4)&gt;0),0,N($E$29))),""))),"")</f>
        <v>156</v>
      </c>
      <c r="FH34" s="59" cm="1">
        <f t="array" aca="1" ref="FH34" ca="1">IF(ISNUMBER(FH$4),IF(FH$4&lt;TODAY(),FH29,IF(FH$4=TODAY(),_xlfn.XLOOKUP(1,($F$4:$NZ$4&lt;=TODAY())*ISNUMBER($F$29:$NZ$29),$F$29:$NZ$29,"",0,-1),IF(ISNUMBER(FG34),MAX(0,FG34+N(FH32)-IF(OR(WEEKDAY(FH$4,2)&gt;5,COUNTIF(休日一覧!$A:$A,FH$4)&gt;0),0,N($E$29))),""))),"")</f>
        <v>146</v>
      </c>
      <c r="FI34" s="59" cm="1">
        <f t="array" aca="1" ref="FI34" ca="1">IF(ISNUMBER(FI$4),IF(FI$4&lt;TODAY(),FI29,IF(FI$4=TODAY(),_xlfn.XLOOKUP(1,($F$4:$NZ$4&lt;=TODAY())*ISNUMBER($F$29:$NZ$29),$F$29:$NZ$29,"",0,-1),IF(ISNUMBER(FH34),MAX(0,FH34+N(FI32)-IF(OR(WEEKDAY(FI$4,2)&gt;5,COUNTIF(休日一覧!$A:$A,FI$4)&gt;0),0,N($E$29))),""))),"")</f>
        <v>146</v>
      </c>
      <c r="FJ34" s="59" cm="1">
        <f t="array" aca="1" ref="FJ34" ca="1">IF(ISNUMBER(FJ$4),IF(FJ$4&lt;TODAY(),FJ29,IF(FJ$4=TODAY(),_xlfn.XLOOKUP(1,($F$4:$NZ$4&lt;=TODAY())*ISNUMBER($F$29:$NZ$29),$F$29:$NZ$29,"",0,-1),IF(ISNUMBER(FI34),MAX(0,FI34+N(FJ32)-IF(OR(WEEKDAY(FJ$4,2)&gt;5,COUNTIF(休日一覧!$A:$A,FJ$4)&gt;0),0,N($E$29))),""))),"")</f>
        <v>146</v>
      </c>
      <c r="FK34" s="59" cm="1">
        <f t="array" aca="1" ref="FK34" ca="1">IF(ISNUMBER(FK$4),IF(FK$4&lt;TODAY(),FK29,IF(FK$4=TODAY(),_xlfn.XLOOKUP(1,($F$4:$NZ$4&lt;=TODAY())*ISNUMBER($F$29:$NZ$29),$F$29:$NZ$29,"",0,-1),IF(ISNUMBER(FJ34),MAX(0,FJ34+N(FK32)-IF(OR(WEEKDAY(FK$4,2)&gt;5,COUNTIF(休日一覧!$A:$A,FK$4)&gt;0),0,N($E$29))),""))),"")</f>
        <v>146</v>
      </c>
      <c r="FL34" s="59" cm="1">
        <f t="array" aca="1" ref="FL34" ca="1">IF(ISNUMBER(FL$4),IF(FL$4&lt;TODAY(),FL29,IF(FL$4=TODAY(),_xlfn.XLOOKUP(1,($F$4:$NZ$4&lt;=TODAY())*ISNUMBER($F$29:$NZ$29),$F$29:$NZ$29,"",0,-1),IF(ISNUMBER(FK34),MAX(0,FK34+N(FL32)-IF(OR(WEEKDAY(FL$4,2)&gt;5,COUNTIF(休日一覧!$A:$A,FL$4)&gt;0),0,N($E$29))),""))),"")</f>
        <v>146</v>
      </c>
      <c r="FM34" s="59" cm="1">
        <f t="array" aca="1" ref="FM34" ca="1">IF(ISNUMBER(FM$4),IF(FM$4&lt;TODAY(),FM29,IF(FM$4=TODAY(),_xlfn.XLOOKUP(1,($F$4:$NZ$4&lt;=TODAY())*ISNUMBER($F$29:$NZ$29),$F$29:$NZ$29,"",0,-1),IF(ISNUMBER(FL34),MAX(0,FL34+N(FM32)-IF(OR(WEEKDAY(FM$4,2)&gt;5,COUNTIF(休日一覧!$A:$A,FM$4)&gt;0),0,N($E$29))),""))),"")</f>
        <v>156</v>
      </c>
      <c r="FN34" s="59" cm="1">
        <f t="array" aca="1" ref="FN34" ca="1">IF(ISNUMBER(FN$4),IF(FN$4&lt;TODAY(),FN29,IF(FN$4=TODAY(),_xlfn.XLOOKUP(1,($F$4:$NZ$4&lt;=TODAY())*ISNUMBER($F$29:$NZ$29),$F$29:$NZ$29,"",0,-1),IF(ISNUMBER(FM34),MAX(0,FM34+N(FN32)-IF(OR(WEEKDAY(FN$4,2)&gt;5,COUNTIF(休日一覧!$A:$A,FN$4)&gt;0),0,N($E$29))),""))),"")</f>
        <v>156</v>
      </c>
      <c r="FO34" s="59" cm="1">
        <f t="array" aca="1" ref="FO34" ca="1">IF(ISNUMBER(FO$4),IF(FO$4&lt;TODAY(),FO29,IF(FO$4=TODAY(),_xlfn.XLOOKUP(1,($F$4:$NZ$4&lt;=TODAY())*ISNUMBER($F$29:$NZ$29),$F$29:$NZ$29,"",0,-1),IF(ISNUMBER(FN34),MAX(0,FN34+N(FO32)-IF(OR(WEEKDAY(FO$4,2)&gt;5,COUNTIF(休日一覧!$A:$A,FO$4)&gt;0),0,N($E$29))),""))),"")</f>
        <v>146</v>
      </c>
      <c r="FP34" s="59" cm="1">
        <f t="array" aca="1" ref="FP34" ca="1">IF(ISNUMBER(FP$4),IF(FP$4&lt;TODAY(),FP29,IF(FP$4=TODAY(),_xlfn.XLOOKUP(1,($F$4:$NZ$4&lt;=TODAY())*ISNUMBER($F$29:$NZ$29),$F$29:$NZ$29,"",0,-1),IF(ISNUMBER(FO34),MAX(0,FO34+N(FP32)-IF(OR(WEEKDAY(FP$4,2)&gt;5,COUNTIF(休日一覧!$A:$A,FP$4)&gt;0),0,N($E$29))),""))),"")</f>
        <v>146</v>
      </c>
      <c r="FQ34" s="59" cm="1">
        <f t="array" aca="1" ref="FQ34" ca="1">IF(ISNUMBER(FQ$4),IF(FQ$4&lt;TODAY(),FQ29,IF(FQ$4=TODAY(),_xlfn.XLOOKUP(1,($F$4:$NZ$4&lt;=TODAY())*ISNUMBER($F$29:$NZ$29),$F$29:$NZ$29,"",0,-1),IF(ISNUMBER(FP34),MAX(0,FP34+N(FQ32)-IF(OR(WEEKDAY(FQ$4,2)&gt;5,COUNTIF(休日一覧!$A:$A,FQ$4)&gt;0),0,N($E$29))),""))),"")</f>
        <v>146</v>
      </c>
      <c r="FR34" s="59" cm="1">
        <f t="array" aca="1" ref="FR34" ca="1">IF(ISNUMBER(FR$4),IF(FR$4&lt;TODAY(),FR29,IF(FR$4=TODAY(),_xlfn.XLOOKUP(1,($F$4:$NZ$4&lt;=TODAY())*ISNUMBER($F$29:$NZ$29),$F$29:$NZ$29,"",0,-1),IF(ISNUMBER(FQ34),MAX(0,FQ34+N(FR32)-IF(OR(WEEKDAY(FR$4,2)&gt;5,COUNTIF(休日一覧!$A:$A,FR$4)&gt;0),0,N($E$29))),""))),"")</f>
        <v>146</v>
      </c>
      <c r="FS34" s="59" cm="1">
        <f t="array" aca="1" ref="FS34" ca="1">IF(ISNUMBER(FS$4),IF(FS$4&lt;TODAY(),FS29,IF(FS$4=TODAY(),_xlfn.XLOOKUP(1,($F$4:$NZ$4&lt;=TODAY())*ISNUMBER($F$29:$NZ$29),$F$29:$NZ$29,"",0,-1),IF(ISNUMBER(FR34),MAX(0,FR34+N(FS32)-IF(OR(WEEKDAY(FS$4,2)&gt;5,COUNTIF(休日一覧!$A:$A,FS$4)&gt;0),0,N($E$29))),""))),"")</f>
        <v>146</v>
      </c>
      <c r="FT34" s="59" cm="1">
        <f t="array" aca="1" ref="FT34" ca="1">IF(ISNUMBER(FT$4),IF(FT$4&lt;TODAY(),FT29,IF(FT$4=TODAY(),_xlfn.XLOOKUP(1,($F$4:$NZ$4&lt;=TODAY())*ISNUMBER($F$29:$NZ$29),$F$29:$NZ$29,"",0,-1),IF(ISNUMBER(FS34),MAX(0,FS34+N(FT32)-IF(OR(WEEKDAY(FT$4,2)&gt;5,COUNTIF(休日一覧!$A:$A,FT$4)&gt;0),0,N($E$29))),""))),"")</f>
        <v>146</v>
      </c>
      <c r="FU34" s="59" cm="1">
        <f t="array" aca="1" ref="FU34" ca="1">IF(ISNUMBER(FU$4),IF(FU$4&lt;TODAY(),FU29,IF(FU$4=TODAY(),_xlfn.XLOOKUP(1,($F$4:$NZ$4&lt;=TODAY())*ISNUMBER($F$29:$NZ$29),$F$29:$NZ$29,"",0,-1),IF(ISNUMBER(FT34),MAX(0,FT34+N(FU32)-IF(OR(WEEKDAY(FU$4,2)&gt;5,COUNTIF(休日一覧!$A:$A,FU$4)&gt;0),0,N($E$29))),""))),"")</f>
        <v>146</v>
      </c>
      <c r="FV34" s="59" cm="1">
        <f t="array" aca="1" ref="FV34" ca="1">IF(ISNUMBER(FV$4),IF(FV$4&lt;TODAY(),FV29,IF(FV$4=TODAY(),_xlfn.XLOOKUP(1,($F$4:$NZ$4&lt;=TODAY())*ISNUMBER($F$29:$NZ$29),$F$29:$NZ$29,"",0,-1),IF(ISNUMBER(FU34),MAX(0,FU34+N(FV32)-IF(OR(WEEKDAY(FV$4,2)&gt;5,COUNTIF(休日一覧!$A:$A,FV$4)&gt;0),0,N($E$29))),""))),"")</f>
        <v>146</v>
      </c>
      <c r="FW34" s="59" cm="1">
        <f t="array" aca="1" ref="FW34" ca="1">IF(ISNUMBER(FW$4),IF(FW$4&lt;TODAY(),FW29,IF(FW$4=TODAY(),_xlfn.XLOOKUP(1,($F$4:$NZ$4&lt;=TODAY())*ISNUMBER($F$29:$NZ$29),$F$29:$NZ$29,"",0,-1),IF(ISNUMBER(FV34),MAX(0,FV34+N(FW32)-IF(OR(WEEKDAY(FW$4,2)&gt;5,COUNTIF(休日一覧!$A:$A,FW$4)&gt;0),0,N($E$29))),""))),"")</f>
        <v>146</v>
      </c>
      <c r="FX34" s="59" cm="1">
        <f t="array" aca="1" ref="FX34" ca="1">IF(ISNUMBER(FX$4),IF(FX$4&lt;TODAY(),FX29,IF(FX$4=TODAY(),_xlfn.XLOOKUP(1,($F$4:$NZ$4&lt;=TODAY())*ISNUMBER($F$29:$NZ$29),$F$29:$NZ$29,"",0,-1),IF(ISNUMBER(FW34),MAX(0,FW34+N(FX32)-IF(OR(WEEKDAY(FX$4,2)&gt;5,COUNTIF(休日一覧!$A:$A,FX$4)&gt;0),0,N($E$29))),""))),"")</f>
        <v>146</v>
      </c>
      <c r="FY34" s="59" cm="1">
        <f t="array" aca="1" ref="FY34" ca="1">IF(ISNUMBER(FY$4),IF(FY$4&lt;TODAY(),FY29,IF(FY$4=TODAY(),_xlfn.XLOOKUP(1,($F$4:$NZ$4&lt;=TODAY())*ISNUMBER($F$29:$NZ$29),$F$29:$NZ$29,"",0,-1),IF(ISNUMBER(FX34),MAX(0,FX34+N(FY32)-IF(OR(WEEKDAY(FY$4,2)&gt;5,COUNTIF(休日一覧!$A:$A,FY$4)&gt;0),0,N($E$29))),""))),"")</f>
        <v>146</v>
      </c>
      <c r="FZ34" s="59" cm="1">
        <f t="array" aca="1" ref="FZ34" ca="1">IF(ISNUMBER(FZ$4),IF(FZ$4&lt;TODAY(),FZ29,IF(FZ$4=TODAY(),_xlfn.XLOOKUP(1,($F$4:$NZ$4&lt;=TODAY())*ISNUMBER($F$29:$NZ$29),$F$29:$NZ$29,"",0,-1),IF(ISNUMBER(FY34),MAX(0,FY34+N(FZ32)-IF(OR(WEEKDAY(FZ$4,2)&gt;5,COUNTIF(休日一覧!$A:$A,FZ$4)&gt;0),0,N($E$29))),""))),"")</f>
        <v>146</v>
      </c>
      <c r="GA34" s="59" cm="1">
        <f t="array" aca="1" ref="GA34" ca="1">IF(ISNUMBER(GA$4),IF(GA$4&lt;TODAY(),GA29,IF(GA$4=TODAY(),_xlfn.XLOOKUP(1,($F$4:$NZ$4&lt;=TODAY())*ISNUMBER($F$29:$NZ$29),$F$29:$NZ$29,"",0,-1),IF(ISNUMBER(FZ34),MAX(0,FZ34+N(GA32)-IF(OR(WEEKDAY(GA$4,2)&gt;5,COUNTIF(休日一覧!$A:$A,GA$4)&gt;0),0,N($E$29))),""))),"")</f>
        <v>156</v>
      </c>
      <c r="GB34" s="59" cm="1">
        <f t="array" aca="1" ref="GB34" ca="1">IF(ISNUMBER(GB$4),IF(GB$4&lt;TODAY(),GB29,IF(GB$4=TODAY(),_xlfn.XLOOKUP(1,($F$4:$NZ$4&lt;=TODAY())*ISNUMBER($F$29:$NZ$29),$F$29:$NZ$29,"",0,-1),IF(ISNUMBER(GA34),MAX(0,GA34+N(GB32)-IF(OR(WEEKDAY(GB$4,2)&gt;5,COUNTIF(休日一覧!$A:$A,GB$4)&gt;0),0,N($E$29))),""))),"")</f>
        <v>156</v>
      </c>
      <c r="GC34" s="59" cm="1">
        <f t="array" aca="1" ref="GC34" ca="1">IF(ISNUMBER(GC$4),IF(GC$4&lt;TODAY(),GC29,IF(GC$4=TODAY(),_xlfn.XLOOKUP(1,($F$4:$NZ$4&lt;=TODAY())*ISNUMBER($F$29:$NZ$29),$F$29:$NZ$29,"",0,-1),IF(ISNUMBER(GB34),MAX(0,GB34+N(GC32)-IF(OR(WEEKDAY(GC$4,2)&gt;5,COUNTIF(休日一覧!$A:$A,GC$4)&gt;0),0,N($E$29))),""))),"")</f>
        <v>146</v>
      </c>
      <c r="GD34" s="59" cm="1">
        <f t="array" aca="1" ref="GD34" ca="1">IF(ISNUMBER(GD$4),IF(GD$4&lt;TODAY(),GD29,IF(GD$4=TODAY(),_xlfn.XLOOKUP(1,($F$4:$NZ$4&lt;=TODAY())*ISNUMBER($F$29:$NZ$29),$F$29:$NZ$29,"",0,-1),IF(ISNUMBER(GC34),MAX(0,GC34+N(GD32)-IF(OR(WEEKDAY(GD$4,2)&gt;5,COUNTIF(休日一覧!$A:$A,GD$4)&gt;0),0,N($E$29))),""))),"")</f>
        <v>146</v>
      </c>
      <c r="GE34" s="59" cm="1">
        <f t="array" aca="1" ref="GE34" ca="1">IF(ISNUMBER(GE$4),IF(GE$4&lt;TODAY(),GE29,IF(GE$4=TODAY(),_xlfn.XLOOKUP(1,($F$4:$NZ$4&lt;=TODAY())*ISNUMBER($F$29:$NZ$29),$F$29:$NZ$29,"",0,-1),IF(ISNUMBER(GD34),MAX(0,GD34+N(GE32)-IF(OR(WEEKDAY(GE$4,2)&gt;5,COUNTIF(休日一覧!$A:$A,GE$4)&gt;0),0,N($E$29))),""))),"")</f>
        <v>146</v>
      </c>
      <c r="GF34" s="59" t="str" cm="1">
        <f t="array" aca="1" ref="GF34" ca="1">IF(ISNUMBER(GF$4),IF(GF$4&lt;TODAY(),GF29,IF(GF$4=TODAY(),_xlfn.XLOOKUP(1,($F$4:$NZ$4&lt;=TODAY())*ISNUMBER($F$29:$NZ$29),$F$29:$NZ$29,"",0,-1),IF(ISNUMBER(GE34),MAX(0,GE34+N(GF32)-IF(OR(WEEKDAY(GF$4,2)&gt;5,COUNTIF(休日一覧!$A:$A,GF$4)&gt;0),0,N($E$29))),""))),"")</f>
        <v/>
      </c>
      <c r="GG34" s="59" t="str" cm="1">
        <f t="array" aca="1" ref="GG34" ca="1">IF(ISNUMBER(GG$4),IF(GG$4&lt;TODAY(),GG29,IF(GG$4=TODAY(),_xlfn.XLOOKUP(1,($F$4:$NZ$4&lt;=TODAY())*ISNUMBER($F$29:$NZ$29),$F$29:$NZ$29,"",0,-1),IF(ISNUMBER(GF34),MAX(0,GF34+N(GG32)-IF(OR(WEEKDAY(GG$4,2)&gt;5,COUNTIF(休日一覧!$A:$A,GG$4)&gt;0),0,N($E$29))),""))),"")</f>
        <v/>
      </c>
      <c r="GH34" s="59" t="str" cm="1">
        <f t="array" aca="1" ref="GH34" ca="1">IF(ISNUMBER(GH$4),IF(GH$4&lt;TODAY(),GH29,IF(GH$4=TODAY(),_xlfn.XLOOKUP(1,($F$4:$NZ$4&lt;=TODAY())*ISNUMBER($F$29:$NZ$29),$F$29:$NZ$29,"",0,-1),IF(ISNUMBER(GG34),MAX(0,GG34+N(GH32)-IF(OR(WEEKDAY(GH$4,2)&gt;5,COUNTIF(休日一覧!$A:$A,GH$4)&gt;0),0,N($E$29))),""))),"")</f>
        <v/>
      </c>
      <c r="GI34" s="59" t="str" cm="1">
        <f t="array" aca="1" ref="GI34" ca="1">IF(ISNUMBER(GI$4),IF(GI$4&lt;TODAY(),GI29,IF(GI$4=TODAY(),_xlfn.XLOOKUP(1,($F$4:$NZ$4&lt;=TODAY())*ISNUMBER($F$29:$NZ$29),$F$29:$NZ$29,"",0,-1),IF(ISNUMBER(GH34),MAX(0,GH34+N(GI32)-IF(OR(WEEKDAY(GI$4,2)&gt;5,COUNTIF(休日一覧!$A:$A,GI$4)&gt;0),0,N($E$29))),""))),"")</f>
        <v/>
      </c>
      <c r="GJ34" s="59" t="str" cm="1">
        <f t="array" aca="1" ref="GJ34" ca="1">IF(ISNUMBER(GJ$4),IF(GJ$4&lt;TODAY(),GJ29,IF(GJ$4=TODAY(),_xlfn.XLOOKUP(1,($F$4:$NZ$4&lt;=TODAY())*ISNUMBER($F$29:$NZ$29),$F$29:$NZ$29,"",0,-1),IF(ISNUMBER(GI34),MAX(0,GI34+N(GJ32)-IF(OR(WEEKDAY(GJ$4,2)&gt;5,COUNTIF(休日一覧!$A:$A,GJ$4)&gt;0),0,N($E$29))),""))),"")</f>
        <v/>
      </c>
      <c r="GK34" s="59" t="str" cm="1">
        <f t="array" aca="1" ref="GK34" ca="1">IF(ISNUMBER(GK$4),IF(GK$4&lt;TODAY(),GK29,IF(GK$4=TODAY(),_xlfn.XLOOKUP(1,($F$4:$NZ$4&lt;=TODAY())*ISNUMBER($F$29:$NZ$29),$F$29:$NZ$29,"",0,-1),IF(ISNUMBER(GJ34),MAX(0,GJ34+N(GK32)-IF(OR(WEEKDAY(GK$4,2)&gt;5,COUNTIF(休日一覧!$A:$A,GK$4)&gt;0),0,N($E$29))),""))),"")</f>
        <v/>
      </c>
      <c r="GL34" s="59" t="str" cm="1">
        <f t="array" aca="1" ref="GL34" ca="1">IF(ISNUMBER(GL$4),IF(GL$4&lt;TODAY(),GL29,IF(GL$4=TODAY(),_xlfn.XLOOKUP(1,($F$4:$NZ$4&lt;=TODAY())*ISNUMBER($F$29:$NZ$29),$F$29:$NZ$29,"",0,-1),IF(ISNUMBER(GK34),MAX(0,GK34+N(GL32)-IF(OR(WEEKDAY(GL$4,2)&gt;5,COUNTIF(休日一覧!$A:$A,GL$4)&gt;0),0,N($E$29))),""))),"")</f>
        <v/>
      </c>
      <c r="GM34" s="59" t="str" cm="1">
        <f t="array" aca="1" ref="GM34" ca="1">IF(ISNUMBER(GM$4),IF(GM$4&lt;TODAY(),GM29,IF(GM$4=TODAY(),_xlfn.XLOOKUP(1,($F$4:$NZ$4&lt;=TODAY())*ISNUMBER($F$29:$NZ$29),$F$29:$NZ$29,"",0,-1),IF(ISNUMBER(GL34),MAX(0,GL34+N(GM32)-IF(OR(WEEKDAY(GM$4,2)&gt;5,COUNTIF(休日一覧!$A:$A,GM$4)&gt;0),0,N($E$29))),""))),"")</f>
        <v/>
      </c>
      <c r="GN34" s="59" t="str" cm="1">
        <f t="array" aca="1" ref="GN34" ca="1">IF(ISNUMBER(GN$4),IF(GN$4&lt;TODAY(),GN29,IF(GN$4=TODAY(),_xlfn.XLOOKUP(1,($F$4:$NZ$4&lt;=TODAY())*ISNUMBER($F$29:$NZ$29),$F$29:$NZ$29,"",0,-1),IF(ISNUMBER(GM34),MAX(0,GM34+N(GN32)-IF(OR(WEEKDAY(GN$4,2)&gt;5,COUNTIF(休日一覧!$A:$A,GN$4)&gt;0),0,N($E$29))),""))),"")</f>
        <v/>
      </c>
      <c r="GO34" s="59" t="str" cm="1">
        <f t="array" aca="1" ref="GO34" ca="1">IF(ISNUMBER(GO$4),IF(GO$4&lt;TODAY(),GO29,IF(GO$4=TODAY(),_xlfn.XLOOKUP(1,($F$4:$NZ$4&lt;=TODAY())*ISNUMBER($F$29:$NZ$29),$F$29:$NZ$29,"",0,-1),IF(ISNUMBER(GN34),MAX(0,GN34+N(GO32)-IF(OR(WEEKDAY(GO$4,2)&gt;5,COUNTIF(休日一覧!$A:$A,GO$4)&gt;0),0,N($E$29))),""))),"")</f>
        <v/>
      </c>
      <c r="GP34" s="59" t="str" cm="1">
        <f t="array" aca="1" ref="GP34" ca="1">IF(ISNUMBER(GP$4),IF(GP$4&lt;TODAY(),GP29,IF(GP$4=TODAY(),_xlfn.XLOOKUP(1,($F$4:$NZ$4&lt;=TODAY())*ISNUMBER($F$29:$NZ$29),$F$29:$NZ$29,"",0,-1),IF(ISNUMBER(GO34),MAX(0,GO34+N(GP32)-IF(OR(WEEKDAY(GP$4,2)&gt;5,COUNTIF(休日一覧!$A:$A,GP$4)&gt;0),0,N($E$29))),""))),"")</f>
        <v/>
      </c>
      <c r="GQ34" s="59" t="str" cm="1">
        <f t="array" aca="1" ref="GQ34" ca="1">IF(ISNUMBER(GQ$4),IF(GQ$4&lt;TODAY(),GQ29,IF(GQ$4=TODAY(),_xlfn.XLOOKUP(1,($F$4:$NZ$4&lt;=TODAY())*ISNUMBER($F$29:$NZ$29),$F$29:$NZ$29,"",0,-1),IF(ISNUMBER(GP34),MAX(0,GP34+N(GQ32)-IF(OR(WEEKDAY(GQ$4,2)&gt;5,COUNTIF(休日一覧!$A:$A,GQ$4)&gt;0),0,N($E$29))),""))),"")</f>
        <v/>
      </c>
      <c r="GR34" s="59" t="str" cm="1">
        <f t="array" aca="1" ref="GR34" ca="1">IF(ISNUMBER(GR$4),IF(GR$4&lt;TODAY(),GR29,IF(GR$4=TODAY(),_xlfn.XLOOKUP(1,($F$4:$NZ$4&lt;=TODAY())*ISNUMBER($F$29:$NZ$29),$F$29:$NZ$29,"",0,-1),IF(ISNUMBER(GQ34),MAX(0,GQ34+N(GR32)-IF(OR(WEEKDAY(GR$4,2)&gt;5,COUNTIF(休日一覧!$A:$A,GR$4)&gt;0),0,N($E$29))),""))),"")</f>
        <v/>
      </c>
      <c r="GS34" s="59" t="str" cm="1">
        <f t="array" aca="1" ref="GS34" ca="1">IF(ISNUMBER(GS$4),IF(GS$4&lt;TODAY(),GS29,IF(GS$4=TODAY(),_xlfn.XLOOKUP(1,($F$4:$NZ$4&lt;=TODAY())*ISNUMBER($F$29:$NZ$29),$F$29:$NZ$29,"",0,-1),IF(ISNUMBER(GR34),MAX(0,GR34+N(GS32)-IF(OR(WEEKDAY(GS$4,2)&gt;5,COUNTIF(休日一覧!$A:$A,GS$4)&gt;0),0,N($E$29))),""))),"")</f>
        <v/>
      </c>
      <c r="GT34" s="59" t="str" cm="1">
        <f t="array" aca="1" ref="GT34" ca="1">IF(ISNUMBER(GT$4),IF(GT$4&lt;TODAY(),GT29,IF(GT$4=TODAY(),_xlfn.XLOOKUP(1,($F$4:$NZ$4&lt;=TODAY())*ISNUMBER($F$29:$NZ$29),$F$29:$NZ$29,"",0,-1),IF(ISNUMBER(GS34),MAX(0,GS34+N(GT32)-IF(OR(WEEKDAY(GT$4,2)&gt;5,COUNTIF(休日一覧!$A:$A,GT$4)&gt;0),0,N($E$29))),""))),"")</f>
        <v/>
      </c>
      <c r="GU34" s="59" t="str" cm="1">
        <f t="array" aca="1" ref="GU34" ca="1">IF(ISNUMBER(GU$4),IF(GU$4&lt;TODAY(),GU29,IF(GU$4=TODAY(),_xlfn.XLOOKUP(1,($F$4:$NZ$4&lt;=TODAY())*ISNUMBER($F$29:$NZ$29),$F$29:$NZ$29,"",0,-1),IF(ISNUMBER(GT34),MAX(0,GT34+N(GU32)-IF(OR(WEEKDAY(GU$4,2)&gt;5,COUNTIF(休日一覧!$A:$A,GU$4)&gt;0),0,N($E$29))),""))),"")</f>
        <v/>
      </c>
      <c r="GV34" s="59" t="str" cm="1">
        <f t="array" aca="1" ref="GV34" ca="1">IF(ISNUMBER(GV$4),IF(GV$4&lt;TODAY(),GV29,IF(GV$4=TODAY(),_xlfn.XLOOKUP(1,($F$4:$NZ$4&lt;=TODAY())*ISNUMBER($F$29:$NZ$29),$F$29:$NZ$29,"",0,-1),IF(ISNUMBER(GU34),MAX(0,GU34+N(GV32)-IF(OR(WEEKDAY(GV$4,2)&gt;5,COUNTIF(休日一覧!$A:$A,GV$4)&gt;0),0,N($E$29))),""))),"")</f>
        <v/>
      </c>
      <c r="GW34" s="59" t="str" cm="1">
        <f t="array" aca="1" ref="GW34" ca="1">IF(ISNUMBER(GW$4),IF(GW$4&lt;TODAY(),GW29,IF(GW$4=TODAY(),_xlfn.XLOOKUP(1,($F$4:$NZ$4&lt;=TODAY())*ISNUMBER($F$29:$NZ$29),$F$29:$NZ$29,"",0,-1),IF(ISNUMBER(GV34),MAX(0,GV34+N(GW32)-IF(OR(WEEKDAY(GW$4,2)&gt;5,COUNTIF(休日一覧!$A:$A,GW$4)&gt;0),0,N($E$29))),""))),"")</f>
        <v/>
      </c>
      <c r="GX34" s="59" t="str" cm="1">
        <f t="array" aca="1" ref="GX34" ca="1">IF(ISNUMBER(GX$4),IF(GX$4&lt;TODAY(),GX29,IF(GX$4=TODAY(),_xlfn.XLOOKUP(1,($F$4:$NZ$4&lt;=TODAY())*ISNUMBER($F$29:$NZ$29),$F$29:$NZ$29,"",0,-1),IF(ISNUMBER(GW34),MAX(0,GW34+N(GX32)-IF(OR(WEEKDAY(GX$4,2)&gt;5,COUNTIF(休日一覧!$A:$A,GX$4)&gt;0),0,N($E$29))),""))),"")</f>
        <v/>
      </c>
      <c r="GY34" s="59" t="str" cm="1">
        <f t="array" aca="1" ref="GY34" ca="1">IF(ISNUMBER(GY$4),IF(GY$4&lt;TODAY(),GY29,IF(GY$4=TODAY(),_xlfn.XLOOKUP(1,($F$4:$NZ$4&lt;=TODAY())*ISNUMBER($F$29:$NZ$29),$F$29:$NZ$29,"",0,-1),IF(ISNUMBER(GX34),MAX(0,GX34+N(GY32)-IF(OR(WEEKDAY(GY$4,2)&gt;5,COUNTIF(休日一覧!$A:$A,GY$4)&gt;0),0,N($E$29))),""))),"")</f>
        <v/>
      </c>
      <c r="GZ34" s="59" t="str" cm="1">
        <f t="array" aca="1" ref="GZ34" ca="1">IF(ISNUMBER(GZ$4),IF(GZ$4&lt;TODAY(),GZ29,IF(GZ$4=TODAY(),_xlfn.XLOOKUP(1,($F$4:$NZ$4&lt;=TODAY())*ISNUMBER($F$29:$NZ$29),$F$29:$NZ$29,"",0,-1),IF(ISNUMBER(GY34),MAX(0,GY34+N(GZ32)-IF(OR(WEEKDAY(GZ$4,2)&gt;5,COUNTIF(休日一覧!$A:$A,GZ$4)&gt;0),0,N($E$29))),""))),"")</f>
        <v/>
      </c>
      <c r="HA34" s="59" t="str" cm="1">
        <f t="array" aca="1" ref="HA34" ca="1">IF(ISNUMBER(HA$4),IF(HA$4&lt;TODAY(),HA29,IF(HA$4=TODAY(),_xlfn.XLOOKUP(1,($F$4:$NZ$4&lt;=TODAY())*ISNUMBER($F$29:$NZ$29),$F$29:$NZ$29,"",0,-1),IF(ISNUMBER(GZ34),MAX(0,GZ34+N(HA32)-IF(OR(WEEKDAY(HA$4,2)&gt;5,COUNTIF(休日一覧!$A:$A,HA$4)&gt;0),0,N($E$29))),""))),"")</f>
        <v/>
      </c>
      <c r="HB34" s="59" t="str" cm="1">
        <f t="array" aca="1" ref="HB34" ca="1">IF(ISNUMBER(HB$4),IF(HB$4&lt;TODAY(),HB29,IF(HB$4=TODAY(),_xlfn.XLOOKUP(1,($F$4:$NZ$4&lt;=TODAY())*ISNUMBER($F$29:$NZ$29),$F$29:$NZ$29,"",0,-1),IF(ISNUMBER(HA34),MAX(0,HA34+N(HB32)-IF(OR(WEEKDAY(HB$4,2)&gt;5,COUNTIF(休日一覧!$A:$A,HB$4)&gt;0),0,N($E$29))),""))),"")</f>
        <v/>
      </c>
      <c r="HC34" s="59" t="str" cm="1">
        <f t="array" aca="1" ref="HC34" ca="1">IF(ISNUMBER(HC$4),IF(HC$4&lt;TODAY(),HC29,IF(HC$4=TODAY(),_xlfn.XLOOKUP(1,($F$4:$NZ$4&lt;=TODAY())*ISNUMBER($F$29:$NZ$29),$F$29:$NZ$29,"",0,-1),IF(ISNUMBER(HB34),MAX(0,HB34+N(HC32)-IF(OR(WEEKDAY(HC$4,2)&gt;5,COUNTIF(休日一覧!$A:$A,HC$4)&gt;0),0,N($E$29))),""))),"")</f>
        <v/>
      </c>
      <c r="HD34" s="59" t="str" cm="1">
        <f t="array" aca="1" ref="HD34" ca="1">IF(ISNUMBER(HD$4),IF(HD$4&lt;TODAY(),HD29,IF(HD$4=TODAY(),_xlfn.XLOOKUP(1,($F$4:$NZ$4&lt;=TODAY())*ISNUMBER($F$29:$NZ$29),$F$29:$NZ$29,"",0,-1),IF(ISNUMBER(HC34),MAX(0,HC34+N(HD32)-IF(OR(WEEKDAY(HD$4,2)&gt;5,COUNTIF(休日一覧!$A:$A,HD$4)&gt;0),0,N($E$29))),""))),"")</f>
        <v/>
      </c>
      <c r="HE34" s="59" t="str" cm="1">
        <f t="array" aca="1" ref="HE34" ca="1">IF(ISNUMBER(HE$4),IF(HE$4&lt;TODAY(),HE29,IF(HE$4=TODAY(),_xlfn.XLOOKUP(1,($F$4:$NZ$4&lt;=TODAY())*ISNUMBER($F$29:$NZ$29),$F$29:$NZ$29,"",0,-1),IF(ISNUMBER(HD34),MAX(0,HD34+N(HE32)-IF(OR(WEEKDAY(HE$4,2)&gt;5,COUNTIF(休日一覧!$A:$A,HE$4)&gt;0),0,N($E$29))),""))),"")</f>
        <v/>
      </c>
      <c r="HF34" s="59" t="str" cm="1">
        <f t="array" aca="1" ref="HF34" ca="1">IF(ISNUMBER(HF$4),IF(HF$4&lt;TODAY(),HF29,IF(HF$4=TODAY(),_xlfn.XLOOKUP(1,($F$4:$NZ$4&lt;=TODAY())*ISNUMBER($F$29:$NZ$29),$F$29:$NZ$29,"",0,-1),IF(ISNUMBER(HE34),MAX(0,HE34+N(HF32)-IF(OR(WEEKDAY(HF$4,2)&gt;5,COUNTIF(休日一覧!$A:$A,HF$4)&gt;0),0,N($E$29))),""))),"")</f>
        <v/>
      </c>
      <c r="HG34" s="59" t="str" cm="1">
        <f t="array" aca="1" ref="HG34" ca="1">IF(ISNUMBER(HG$4),IF(HG$4&lt;TODAY(),HG29,IF(HG$4=TODAY(),_xlfn.XLOOKUP(1,($F$4:$NZ$4&lt;=TODAY())*ISNUMBER($F$29:$NZ$29),$F$29:$NZ$29,"",0,-1),IF(ISNUMBER(HF34),MAX(0,HF34+N(HG32)-IF(OR(WEEKDAY(HG$4,2)&gt;5,COUNTIF(休日一覧!$A:$A,HG$4)&gt;0),0,N($E$29))),""))),"")</f>
        <v/>
      </c>
      <c r="HH34" s="59" t="str" cm="1">
        <f t="array" aca="1" ref="HH34" ca="1">IF(ISNUMBER(HH$4),IF(HH$4&lt;TODAY(),HH29,IF(HH$4=TODAY(),_xlfn.XLOOKUP(1,($F$4:$NZ$4&lt;=TODAY())*ISNUMBER($F$29:$NZ$29),$F$29:$NZ$29,"",0,-1),IF(ISNUMBER(HG34),MAX(0,HG34+N(HH32)-IF(OR(WEEKDAY(HH$4,2)&gt;5,COUNTIF(休日一覧!$A:$A,HH$4)&gt;0),0,N($E$29))),""))),"")</f>
        <v/>
      </c>
      <c r="HI34" s="59" t="str" cm="1">
        <f t="array" aca="1" ref="HI34" ca="1">IF(ISNUMBER(HI$4),IF(HI$4&lt;TODAY(),HI29,IF(HI$4=TODAY(),_xlfn.XLOOKUP(1,($F$4:$NZ$4&lt;=TODAY())*ISNUMBER($F$29:$NZ$29),$F$29:$NZ$29,"",0,-1),IF(ISNUMBER(HH34),MAX(0,HH34+N(HI32)-IF(OR(WEEKDAY(HI$4,2)&gt;5,COUNTIF(休日一覧!$A:$A,HI$4)&gt;0),0,N($E$29))),""))),"")</f>
        <v/>
      </c>
      <c r="HJ34" s="59" t="str" cm="1">
        <f t="array" aca="1" ref="HJ34" ca="1">IF(ISNUMBER(HJ$4),IF(HJ$4&lt;TODAY(),HJ29,IF(HJ$4=TODAY(),_xlfn.XLOOKUP(1,($F$4:$NZ$4&lt;=TODAY())*ISNUMBER($F$29:$NZ$29),$F$29:$NZ$29,"",0,-1),IF(ISNUMBER(HI34),MAX(0,HI34+N(HJ32)-IF(OR(WEEKDAY(HJ$4,2)&gt;5,COUNTIF(休日一覧!$A:$A,HJ$4)&gt;0),0,N($E$29))),""))),"")</f>
        <v/>
      </c>
      <c r="HK34" s="59" t="str" cm="1">
        <f t="array" aca="1" ref="HK34" ca="1">IF(ISNUMBER(HK$4),IF(HK$4&lt;TODAY(),HK29,IF(HK$4=TODAY(),_xlfn.XLOOKUP(1,($F$4:$NZ$4&lt;=TODAY())*ISNUMBER($F$29:$NZ$29),$F$29:$NZ$29,"",0,-1),IF(ISNUMBER(HJ34),MAX(0,HJ34+N(HK32)-IF(OR(WEEKDAY(HK$4,2)&gt;5,COUNTIF(休日一覧!$A:$A,HK$4)&gt;0),0,N($E$29))),""))),"")</f>
        <v/>
      </c>
      <c r="HL34" s="59" t="str" cm="1">
        <f t="array" aca="1" ref="HL34" ca="1">IF(ISNUMBER(HL$4),IF(HL$4&lt;TODAY(),HL29,IF(HL$4=TODAY(),_xlfn.XLOOKUP(1,($F$4:$NZ$4&lt;=TODAY())*ISNUMBER($F$29:$NZ$29),$F$29:$NZ$29,"",0,-1),IF(ISNUMBER(HK34),MAX(0,HK34+N(HL32)-IF(OR(WEEKDAY(HL$4,2)&gt;5,COUNTIF(休日一覧!$A:$A,HL$4)&gt;0),0,N($E$29))),""))),"")</f>
        <v/>
      </c>
      <c r="HM34" s="59" t="str" cm="1">
        <f t="array" aca="1" ref="HM34" ca="1">IF(ISNUMBER(HM$4),IF(HM$4&lt;TODAY(),HM29,IF(HM$4=TODAY(),_xlfn.XLOOKUP(1,($F$4:$NZ$4&lt;=TODAY())*ISNUMBER($F$29:$NZ$29),$F$29:$NZ$29,"",0,-1),IF(ISNUMBER(HL34),MAX(0,HL34+N(HM32)-IF(OR(WEEKDAY(HM$4,2)&gt;5,COUNTIF(休日一覧!$A:$A,HM$4)&gt;0),0,N($E$29))),""))),"")</f>
        <v/>
      </c>
      <c r="HN34" s="59" t="str" cm="1">
        <f t="array" aca="1" ref="HN34" ca="1">IF(ISNUMBER(HN$4),IF(HN$4&lt;TODAY(),HN29,IF(HN$4=TODAY(),_xlfn.XLOOKUP(1,($F$4:$NZ$4&lt;=TODAY())*ISNUMBER($F$29:$NZ$29),$F$29:$NZ$29,"",0,-1),IF(ISNUMBER(HM34),MAX(0,HM34+N(HN32)-IF(OR(WEEKDAY(HN$4,2)&gt;5,COUNTIF(休日一覧!$A:$A,HN$4)&gt;0),0,N($E$29))),""))),"")</f>
        <v/>
      </c>
      <c r="HO34" s="59" t="str" cm="1">
        <f t="array" aca="1" ref="HO34" ca="1">IF(ISNUMBER(HO$4),IF(HO$4&lt;TODAY(),HO29,IF(HO$4=TODAY(),_xlfn.XLOOKUP(1,($F$4:$NZ$4&lt;=TODAY())*ISNUMBER($F$29:$NZ$29),$F$29:$NZ$29,"",0,-1),IF(ISNUMBER(HN34),MAX(0,HN34+N(HO32)-IF(OR(WEEKDAY(HO$4,2)&gt;5,COUNTIF(休日一覧!$A:$A,HO$4)&gt;0),0,N($E$29))),""))),"")</f>
        <v/>
      </c>
      <c r="HP34" s="59" t="str" cm="1">
        <f t="array" aca="1" ref="HP34" ca="1">IF(ISNUMBER(HP$4),IF(HP$4&lt;TODAY(),HP29,IF(HP$4=TODAY(),_xlfn.XLOOKUP(1,($F$4:$NZ$4&lt;=TODAY())*ISNUMBER($F$29:$NZ$29),$F$29:$NZ$29,"",0,-1),IF(ISNUMBER(HO34),MAX(0,HO34+N(HP32)-IF(OR(WEEKDAY(HP$4,2)&gt;5,COUNTIF(休日一覧!$A:$A,HP$4)&gt;0),0,N($E$29))),""))),"")</f>
        <v/>
      </c>
      <c r="HQ34" s="59" t="str" cm="1">
        <f t="array" aca="1" ref="HQ34" ca="1">IF(ISNUMBER(HQ$4),IF(HQ$4&lt;TODAY(),HQ29,IF(HQ$4=TODAY(),_xlfn.XLOOKUP(1,($F$4:$NZ$4&lt;=TODAY())*ISNUMBER($F$29:$NZ$29),$F$29:$NZ$29,"",0,-1),IF(ISNUMBER(HP34),MAX(0,HP34+N(HQ32)-IF(OR(WEEKDAY(HQ$4,2)&gt;5,COUNTIF(休日一覧!$A:$A,HQ$4)&gt;0),0,N($E$29))),""))),"")</f>
        <v/>
      </c>
      <c r="HR34" s="59" t="str" cm="1">
        <f t="array" aca="1" ref="HR34" ca="1">IF(ISNUMBER(HR$4),IF(HR$4&lt;TODAY(),HR29,IF(HR$4=TODAY(),_xlfn.XLOOKUP(1,($F$4:$NZ$4&lt;=TODAY())*ISNUMBER($F$29:$NZ$29),$F$29:$NZ$29,"",0,-1),IF(ISNUMBER(HQ34),MAX(0,HQ34+N(HR32)-IF(OR(WEEKDAY(HR$4,2)&gt;5,COUNTIF(休日一覧!$A:$A,HR$4)&gt;0),0,N($E$29))),""))),"")</f>
        <v/>
      </c>
      <c r="HS34" s="59" t="str" cm="1">
        <f t="array" aca="1" ref="HS34" ca="1">IF(ISNUMBER(HS$4),IF(HS$4&lt;TODAY(),HS29,IF(HS$4=TODAY(),_xlfn.XLOOKUP(1,($F$4:$NZ$4&lt;=TODAY())*ISNUMBER($F$29:$NZ$29),$F$29:$NZ$29,"",0,-1),IF(ISNUMBER(HR34),MAX(0,HR34+N(HS32)-IF(OR(WEEKDAY(HS$4,2)&gt;5,COUNTIF(休日一覧!$A:$A,HS$4)&gt;0),0,N($E$29))),""))),"")</f>
        <v/>
      </c>
      <c r="HT34" s="59" t="str" cm="1">
        <f t="array" aca="1" ref="HT34" ca="1">IF(ISNUMBER(HT$4),IF(HT$4&lt;TODAY(),HT29,IF(HT$4=TODAY(),_xlfn.XLOOKUP(1,($F$4:$NZ$4&lt;=TODAY())*ISNUMBER($F$29:$NZ$29),$F$29:$NZ$29,"",0,-1),IF(ISNUMBER(HS34),MAX(0,HS34+N(HT32)-IF(OR(WEEKDAY(HT$4,2)&gt;5,COUNTIF(休日一覧!$A:$A,HT$4)&gt;0),0,N($E$29))),""))),"")</f>
        <v/>
      </c>
      <c r="HU34" s="59" t="str" cm="1">
        <f t="array" aca="1" ref="HU34" ca="1">IF(ISNUMBER(HU$4),IF(HU$4&lt;TODAY(),HU29,IF(HU$4=TODAY(),_xlfn.XLOOKUP(1,($F$4:$NZ$4&lt;=TODAY())*ISNUMBER($F$29:$NZ$29),$F$29:$NZ$29,"",0,-1),IF(ISNUMBER(HT34),MAX(0,HT34+N(HU32)-IF(OR(WEEKDAY(HU$4,2)&gt;5,COUNTIF(休日一覧!$A:$A,HU$4)&gt;0),0,N($E$29))),""))),"")</f>
        <v/>
      </c>
      <c r="HV34" s="59" t="str" cm="1">
        <f t="array" aca="1" ref="HV34" ca="1">IF(ISNUMBER(HV$4),IF(HV$4&lt;TODAY(),HV29,IF(HV$4=TODAY(),_xlfn.XLOOKUP(1,($F$4:$NZ$4&lt;=TODAY())*ISNUMBER($F$29:$NZ$29),$F$29:$NZ$29,"",0,-1),IF(ISNUMBER(HU34),MAX(0,HU34+N(HV32)-IF(OR(WEEKDAY(HV$4,2)&gt;5,COUNTIF(休日一覧!$A:$A,HV$4)&gt;0),0,N($E$29))),""))),"")</f>
        <v/>
      </c>
      <c r="HW34" s="59" t="str" cm="1">
        <f t="array" aca="1" ref="HW34" ca="1">IF(ISNUMBER(HW$4),IF(HW$4&lt;TODAY(),HW29,IF(HW$4=TODAY(),_xlfn.XLOOKUP(1,($F$4:$NZ$4&lt;=TODAY())*ISNUMBER($F$29:$NZ$29),$F$29:$NZ$29,"",0,-1),IF(ISNUMBER(HV34),MAX(0,HV34+N(HW32)-IF(OR(WEEKDAY(HW$4,2)&gt;5,COUNTIF(休日一覧!$A:$A,HW$4)&gt;0),0,N($E$29))),""))),"")</f>
        <v/>
      </c>
      <c r="HX34" s="59" t="str" cm="1">
        <f t="array" aca="1" ref="HX34" ca="1">IF(ISNUMBER(HX$4),IF(HX$4&lt;TODAY(),HX29,IF(HX$4=TODAY(),_xlfn.XLOOKUP(1,($F$4:$NZ$4&lt;=TODAY())*ISNUMBER($F$29:$NZ$29),$F$29:$NZ$29,"",0,-1),IF(ISNUMBER(HW34),MAX(0,HW34+N(HX32)-IF(OR(WEEKDAY(HX$4,2)&gt;5,COUNTIF(休日一覧!$A:$A,HX$4)&gt;0),0,N($E$29))),""))),"")</f>
        <v/>
      </c>
      <c r="HY34" s="59" t="str" cm="1">
        <f t="array" aca="1" ref="HY34" ca="1">IF(ISNUMBER(HY$4),IF(HY$4&lt;TODAY(),HY29,IF(HY$4=TODAY(),_xlfn.XLOOKUP(1,($F$4:$NZ$4&lt;=TODAY())*ISNUMBER($F$29:$NZ$29),$F$29:$NZ$29,"",0,-1),IF(ISNUMBER(HX34),MAX(0,HX34+N(HY32)-IF(OR(WEEKDAY(HY$4,2)&gt;5,COUNTIF(休日一覧!$A:$A,HY$4)&gt;0),0,N($E$29))),""))),"")</f>
        <v/>
      </c>
      <c r="HZ34" s="59" t="str" cm="1">
        <f t="array" aca="1" ref="HZ34" ca="1">IF(ISNUMBER(HZ$4),IF(HZ$4&lt;TODAY(),HZ29,IF(HZ$4=TODAY(),_xlfn.XLOOKUP(1,($F$4:$NZ$4&lt;=TODAY())*ISNUMBER($F$29:$NZ$29),$F$29:$NZ$29,"",0,-1),IF(ISNUMBER(HY34),MAX(0,HY34+N(HZ32)-IF(OR(WEEKDAY(HZ$4,2)&gt;5,COUNTIF(休日一覧!$A:$A,HZ$4)&gt;0),0,N($E$29))),""))),"")</f>
        <v/>
      </c>
      <c r="IA34" s="59" t="str" cm="1">
        <f t="array" aca="1" ref="IA34" ca="1">IF(ISNUMBER(IA$4),IF(IA$4&lt;TODAY(),IA29,IF(IA$4=TODAY(),_xlfn.XLOOKUP(1,($F$4:$NZ$4&lt;=TODAY())*ISNUMBER($F$29:$NZ$29),$F$29:$NZ$29,"",0,-1),IF(ISNUMBER(HZ34),MAX(0,HZ34+N(IA32)-IF(OR(WEEKDAY(IA$4,2)&gt;5,COUNTIF(休日一覧!$A:$A,IA$4)&gt;0),0,N($E$29))),""))),"")</f>
        <v/>
      </c>
      <c r="IB34" s="59" t="str" cm="1">
        <f t="array" aca="1" ref="IB34" ca="1">IF(ISNUMBER(IB$4),IF(IB$4&lt;TODAY(),IB29,IF(IB$4=TODAY(),_xlfn.XLOOKUP(1,($F$4:$NZ$4&lt;=TODAY())*ISNUMBER($F$29:$NZ$29),$F$29:$NZ$29,"",0,-1),IF(ISNUMBER(IA34),MAX(0,IA34+N(IB32)-IF(OR(WEEKDAY(IB$4,2)&gt;5,COUNTIF(休日一覧!$A:$A,IB$4)&gt;0),0,N($E$29))),""))),"")</f>
        <v/>
      </c>
      <c r="IC34" s="59" t="str" cm="1">
        <f t="array" aca="1" ref="IC34" ca="1">IF(ISNUMBER(IC$4),IF(IC$4&lt;TODAY(),IC29,IF(IC$4=TODAY(),_xlfn.XLOOKUP(1,($F$4:$NZ$4&lt;=TODAY())*ISNUMBER($F$29:$NZ$29),$F$29:$NZ$29,"",0,-1),IF(ISNUMBER(IB34),MAX(0,IB34+N(IC32)-IF(OR(WEEKDAY(IC$4,2)&gt;5,COUNTIF(休日一覧!$A:$A,IC$4)&gt;0),0,N($E$29))),""))),"")</f>
        <v/>
      </c>
      <c r="ID34" s="59" t="str" cm="1">
        <f t="array" aca="1" ref="ID34" ca="1">IF(ISNUMBER(ID$4),IF(ID$4&lt;TODAY(),ID29,IF(ID$4=TODAY(),_xlfn.XLOOKUP(1,($F$4:$NZ$4&lt;=TODAY())*ISNUMBER($F$29:$NZ$29),$F$29:$NZ$29,"",0,-1),IF(ISNUMBER(IC34),MAX(0,IC34+N(ID32)-IF(OR(WEEKDAY(ID$4,2)&gt;5,COUNTIF(休日一覧!$A:$A,ID$4)&gt;0),0,N($E$29))),""))),"")</f>
        <v/>
      </c>
      <c r="IE34" s="59" t="str" cm="1">
        <f t="array" aca="1" ref="IE34" ca="1">IF(ISNUMBER(IE$4),IF(IE$4&lt;TODAY(),IE29,IF(IE$4=TODAY(),_xlfn.XLOOKUP(1,($F$4:$NZ$4&lt;=TODAY())*ISNUMBER($F$29:$NZ$29),$F$29:$NZ$29,"",0,-1),IF(ISNUMBER(ID34),MAX(0,ID34+N(IE32)-IF(OR(WEEKDAY(IE$4,2)&gt;5,COUNTIF(休日一覧!$A:$A,IE$4)&gt;0),0,N($E$29))),""))),"")</f>
        <v/>
      </c>
      <c r="IF34" s="59" t="str" cm="1">
        <f t="array" aca="1" ref="IF34" ca="1">IF(ISNUMBER(IF$4),IF(IF$4&lt;TODAY(),IF29,IF(IF$4=TODAY(),_xlfn.XLOOKUP(1,($F$4:$NZ$4&lt;=TODAY())*ISNUMBER($F$29:$NZ$29),$F$29:$NZ$29,"",0,-1),IF(ISNUMBER(IE34),MAX(0,IE34+N(IF32)-IF(OR(WEEKDAY(IF$4,2)&gt;5,COUNTIF(休日一覧!$A:$A,IF$4)&gt;0),0,N($E$29))),""))),"")</f>
        <v/>
      </c>
      <c r="IG34" s="59" t="str" cm="1">
        <f t="array" aca="1" ref="IG34" ca="1">IF(ISNUMBER(IG$4),IF(IG$4&lt;TODAY(),IG29,IF(IG$4=TODAY(),_xlfn.XLOOKUP(1,($F$4:$NZ$4&lt;=TODAY())*ISNUMBER($F$29:$NZ$29),$F$29:$NZ$29,"",0,-1),IF(ISNUMBER(IF34),MAX(0,IF34+N(IG32)-IF(OR(WEEKDAY(IG$4,2)&gt;5,COUNTIF(休日一覧!$A:$A,IG$4)&gt;0),0,N($E$29))),""))),"")</f>
        <v/>
      </c>
      <c r="IH34" s="59" t="str" cm="1">
        <f t="array" aca="1" ref="IH34" ca="1">IF(ISNUMBER(IH$4),IF(IH$4&lt;TODAY(),IH29,IF(IH$4=TODAY(),_xlfn.XLOOKUP(1,($F$4:$NZ$4&lt;=TODAY())*ISNUMBER($F$29:$NZ$29),$F$29:$NZ$29,"",0,-1),IF(ISNUMBER(IG34),MAX(0,IG34+N(IH32)-IF(OR(WEEKDAY(IH$4,2)&gt;5,COUNTIF(休日一覧!$A:$A,IH$4)&gt;0),0,N($E$29))),""))),"")</f>
        <v/>
      </c>
      <c r="II34" s="59" t="str" cm="1">
        <f t="array" aca="1" ref="II34" ca="1">IF(ISNUMBER(II$4),IF(II$4&lt;TODAY(),II29,IF(II$4=TODAY(),_xlfn.XLOOKUP(1,($F$4:$NZ$4&lt;=TODAY())*ISNUMBER($F$29:$NZ$29),$F$29:$NZ$29,"",0,-1),IF(ISNUMBER(IH34),MAX(0,IH34+N(II32)-IF(OR(WEEKDAY(II$4,2)&gt;5,COUNTIF(休日一覧!$A:$A,II$4)&gt;0),0,N($E$29))),""))),"")</f>
        <v/>
      </c>
      <c r="IJ34" s="59" t="str" cm="1">
        <f t="array" aca="1" ref="IJ34" ca="1">IF(ISNUMBER(IJ$4),IF(IJ$4&lt;TODAY(),IJ29,IF(IJ$4=TODAY(),_xlfn.XLOOKUP(1,($F$4:$NZ$4&lt;=TODAY())*ISNUMBER($F$29:$NZ$29),$F$29:$NZ$29,"",0,-1),IF(ISNUMBER(II34),MAX(0,II34+N(IJ32)-IF(OR(WEEKDAY(IJ$4,2)&gt;5,COUNTIF(休日一覧!$A:$A,IJ$4)&gt;0),0,N($E$29))),""))),"")</f>
        <v/>
      </c>
      <c r="IK34" s="59" t="str" cm="1">
        <f t="array" aca="1" ref="IK34" ca="1">IF(ISNUMBER(IK$4),IF(IK$4&lt;TODAY(),IK29,IF(IK$4=TODAY(),_xlfn.XLOOKUP(1,($F$4:$NZ$4&lt;=TODAY())*ISNUMBER($F$29:$NZ$29),$F$29:$NZ$29,"",0,-1),IF(ISNUMBER(IJ34),MAX(0,IJ34+N(IK32)-IF(OR(WEEKDAY(IK$4,2)&gt;5,COUNTIF(休日一覧!$A:$A,IK$4)&gt;0),0,N($E$29))),""))),"")</f>
        <v/>
      </c>
      <c r="IL34" s="59" t="str" cm="1">
        <f t="array" aca="1" ref="IL34" ca="1">IF(ISNUMBER(IL$4),IF(IL$4&lt;TODAY(),IL29,IF(IL$4=TODAY(),_xlfn.XLOOKUP(1,($F$4:$NZ$4&lt;=TODAY())*ISNUMBER($F$29:$NZ$29),$F$29:$NZ$29,"",0,-1),IF(ISNUMBER(IK34),MAX(0,IK34+N(IL32)-IF(OR(WEEKDAY(IL$4,2)&gt;5,COUNTIF(休日一覧!$A:$A,IL$4)&gt;0),0,N($E$29))),""))),"")</f>
        <v/>
      </c>
      <c r="IM34" s="59" t="str" cm="1">
        <f t="array" aca="1" ref="IM34" ca="1">IF(ISNUMBER(IM$4),IF(IM$4&lt;TODAY(),IM29,IF(IM$4=TODAY(),_xlfn.XLOOKUP(1,($F$4:$NZ$4&lt;=TODAY())*ISNUMBER($F$29:$NZ$29),$F$29:$NZ$29,"",0,-1),IF(ISNUMBER(IL34),MAX(0,IL34+N(IM32)-IF(OR(WEEKDAY(IM$4,2)&gt;5,COUNTIF(休日一覧!$A:$A,IM$4)&gt;0),0,N($E$29))),""))),"")</f>
        <v/>
      </c>
      <c r="IN34" s="59" t="str" cm="1">
        <f t="array" aca="1" ref="IN34" ca="1">IF(ISNUMBER(IN$4),IF(IN$4&lt;TODAY(),IN29,IF(IN$4=TODAY(),_xlfn.XLOOKUP(1,($F$4:$NZ$4&lt;=TODAY())*ISNUMBER($F$29:$NZ$29),$F$29:$NZ$29,"",0,-1),IF(ISNUMBER(IM34),MAX(0,IM34+N(IN32)-IF(OR(WEEKDAY(IN$4,2)&gt;5,COUNTIF(休日一覧!$A:$A,IN$4)&gt;0),0,N($E$29))),""))),"")</f>
        <v/>
      </c>
      <c r="IO34" s="59" t="str" cm="1">
        <f t="array" aca="1" ref="IO34" ca="1">IF(ISNUMBER(IO$4),IF(IO$4&lt;TODAY(),IO29,IF(IO$4=TODAY(),_xlfn.XLOOKUP(1,($F$4:$NZ$4&lt;=TODAY())*ISNUMBER($F$29:$NZ$29),$F$29:$NZ$29,"",0,-1),IF(ISNUMBER(IN34),MAX(0,IN34+N(IO32)-IF(OR(WEEKDAY(IO$4,2)&gt;5,COUNTIF(休日一覧!$A:$A,IO$4)&gt;0),0,N($E$29))),""))),"")</f>
        <v/>
      </c>
      <c r="IP34" s="59" t="str" cm="1">
        <f t="array" aca="1" ref="IP34" ca="1">IF(ISNUMBER(IP$4),IF(IP$4&lt;TODAY(),IP29,IF(IP$4=TODAY(),_xlfn.XLOOKUP(1,($F$4:$NZ$4&lt;=TODAY())*ISNUMBER($F$29:$NZ$29),$F$29:$NZ$29,"",0,-1),IF(ISNUMBER(IO34),MAX(0,IO34+N(IP32)-IF(OR(WEEKDAY(IP$4,2)&gt;5,COUNTIF(休日一覧!$A:$A,IP$4)&gt;0),0,N($E$29))),""))),"")</f>
        <v/>
      </c>
      <c r="IQ34" s="59" t="str" cm="1">
        <f t="array" aca="1" ref="IQ34" ca="1">IF(ISNUMBER(IQ$4),IF(IQ$4&lt;TODAY(),IQ29,IF(IQ$4=TODAY(),_xlfn.XLOOKUP(1,($F$4:$NZ$4&lt;=TODAY())*ISNUMBER($F$29:$NZ$29),$F$29:$NZ$29,"",0,-1),IF(ISNUMBER(IP34),MAX(0,IP34+N(IQ32)-IF(OR(WEEKDAY(IQ$4,2)&gt;5,COUNTIF(休日一覧!$A:$A,IQ$4)&gt;0),0,N($E$29))),""))),"")</f>
        <v/>
      </c>
      <c r="IR34" s="59" t="str" cm="1">
        <f t="array" aca="1" ref="IR34" ca="1">IF(ISNUMBER(IR$4),IF(IR$4&lt;TODAY(),IR29,IF(IR$4=TODAY(),_xlfn.XLOOKUP(1,($F$4:$NZ$4&lt;=TODAY())*ISNUMBER($F$29:$NZ$29),$F$29:$NZ$29,"",0,-1),IF(ISNUMBER(IQ34),MAX(0,IQ34+N(IR32)-IF(OR(WEEKDAY(IR$4,2)&gt;5,COUNTIF(休日一覧!$A:$A,IR$4)&gt;0),0,N($E$29))),""))),"")</f>
        <v/>
      </c>
      <c r="IS34" s="59" t="str" cm="1">
        <f t="array" aca="1" ref="IS34" ca="1">IF(ISNUMBER(IS$4),IF(IS$4&lt;TODAY(),IS29,IF(IS$4=TODAY(),_xlfn.XLOOKUP(1,($F$4:$NZ$4&lt;=TODAY())*ISNUMBER($F$29:$NZ$29),$F$29:$NZ$29,"",0,-1),IF(ISNUMBER(IR34),MAX(0,IR34+N(IS32)-IF(OR(WEEKDAY(IS$4,2)&gt;5,COUNTIF(休日一覧!$A:$A,IS$4)&gt;0),0,N($E$29))),""))),"")</f>
        <v/>
      </c>
      <c r="IT34" s="59" t="str" cm="1">
        <f t="array" aca="1" ref="IT34" ca="1">IF(ISNUMBER(IT$4),IF(IT$4&lt;TODAY(),IT29,IF(IT$4=TODAY(),_xlfn.XLOOKUP(1,($F$4:$NZ$4&lt;=TODAY())*ISNUMBER($F$29:$NZ$29),$F$29:$NZ$29,"",0,-1),IF(ISNUMBER(IS34),MAX(0,IS34+N(IT32)-IF(OR(WEEKDAY(IT$4,2)&gt;5,COUNTIF(休日一覧!$A:$A,IT$4)&gt;0),0,N($E$29))),""))),"")</f>
        <v/>
      </c>
      <c r="IU34" s="59" t="str" cm="1">
        <f t="array" aca="1" ref="IU34" ca="1">IF(ISNUMBER(IU$4),IF(IU$4&lt;TODAY(),IU29,IF(IU$4=TODAY(),_xlfn.XLOOKUP(1,($F$4:$NZ$4&lt;=TODAY())*ISNUMBER($F$29:$NZ$29),$F$29:$NZ$29,"",0,-1),IF(ISNUMBER(IT34),MAX(0,IT34+N(IU32)-IF(OR(WEEKDAY(IU$4,2)&gt;5,COUNTIF(休日一覧!$A:$A,IU$4)&gt;0),0,N($E$29))),""))),"")</f>
        <v/>
      </c>
      <c r="IV34" s="59" t="str" cm="1">
        <f t="array" aca="1" ref="IV34" ca="1">IF(ISNUMBER(IV$4),IF(IV$4&lt;TODAY(),IV29,IF(IV$4=TODAY(),_xlfn.XLOOKUP(1,($F$4:$NZ$4&lt;=TODAY())*ISNUMBER($F$29:$NZ$29),$F$29:$NZ$29,"",0,-1),IF(ISNUMBER(IU34),MAX(0,IU34+N(IV32)-IF(OR(WEEKDAY(IV$4,2)&gt;5,COUNTIF(休日一覧!$A:$A,IV$4)&gt;0),0,N($E$29))),""))),"")</f>
        <v/>
      </c>
      <c r="IW34" s="59" t="str" cm="1">
        <f t="array" aca="1" ref="IW34" ca="1">IF(ISNUMBER(IW$4),IF(IW$4&lt;TODAY(),IW29,IF(IW$4=TODAY(),_xlfn.XLOOKUP(1,($F$4:$NZ$4&lt;=TODAY())*ISNUMBER($F$29:$NZ$29),$F$29:$NZ$29,"",0,-1),IF(ISNUMBER(IV34),MAX(0,IV34+N(IW32)-IF(OR(WEEKDAY(IW$4,2)&gt;5,COUNTIF(休日一覧!$A:$A,IW$4)&gt;0),0,N($E$29))),""))),"")</f>
        <v/>
      </c>
      <c r="IX34" s="59" t="str" cm="1">
        <f t="array" aca="1" ref="IX34" ca="1">IF(ISNUMBER(IX$4),IF(IX$4&lt;TODAY(),IX29,IF(IX$4=TODAY(),_xlfn.XLOOKUP(1,($F$4:$NZ$4&lt;=TODAY())*ISNUMBER($F$29:$NZ$29),$F$29:$NZ$29,"",0,-1),IF(ISNUMBER(IW34),MAX(0,IW34+N(IX32)-IF(OR(WEEKDAY(IX$4,2)&gt;5,COUNTIF(休日一覧!$A:$A,IX$4)&gt;0),0,N($E$29))),""))),"")</f>
        <v/>
      </c>
      <c r="IY34" s="59" t="str" cm="1">
        <f t="array" aca="1" ref="IY34" ca="1">IF(ISNUMBER(IY$4),IF(IY$4&lt;TODAY(),IY29,IF(IY$4=TODAY(),_xlfn.XLOOKUP(1,($F$4:$NZ$4&lt;=TODAY())*ISNUMBER($F$29:$NZ$29),$F$29:$NZ$29,"",0,-1),IF(ISNUMBER(IX34),MAX(0,IX34+N(IY32)-IF(OR(WEEKDAY(IY$4,2)&gt;5,COUNTIF(休日一覧!$A:$A,IY$4)&gt;0),0,N($E$29))),""))),"")</f>
        <v/>
      </c>
      <c r="IZ34" s="59" t="str" cm="1">
        <f t="array" aca="1" ref="IZ34" ca="1">IF(ISNUMBER(IZ$4),IF(IZ$4&lt;TODAY(),IZ29,IF(IZ$4=TODAY(),_xlfn.XLOOKUP(1,($F$4:$NZ$4&lt;=TODAY())*ISNUMBER($F$29:$NZ$29),$F$29:$NZ$29,"",0,-1),IF(ISNUMBER(IY34),MAX(0,IY34+N(IZ32)-IF(OR(WEEKDAY(IZ$4,2)&gt;5,COUNTIF(休日一覧!$A:$A,IZ$4)&gt;0),0,N($E$29))),""))),"")</f>
        <v/>
      </c>
      <c r="JA34" s="59" t="str" cm="1">
        <f t="array" aca="1" ref="JA34" ca="1">IF(ISNUMBER(JA$4),IF(JA$4&lt;TODAY(),JA29,IF(JA$4=TODAY(),_xlfn.XLOOKUP(1,($F$4:$NZ$4&lt;=TODAY())*ISNUMBER($F$29:$NZ$29),$F$29:$NZ$29,"",0,-1),IF(ISNUMBER(IZ34),MAX(0,IZ34+N(JA32)-IF(OR(WEEKDAY(JA$4,2)&gt;5,COUNTIF(休日一覧!$A:$A,JA$4)&gt;0),0,N($E$29))),""))),"")</f>
        <v/>
      </c>
      <c r="JB34" s="59" t="str" cm="1">
        <f t="array" aca="1" ref="JB34" ca="1">IF(ISNUMBER(JB$4),IF(JB$4&lt;TODAY(),JB29,IF(JB$4=TODAY(),_xlfn.XLOOKUP(1,($F$4:$NZ$4&lt;=TODAY())*ISNUMBER($F$29:$NZ$29),$F$29:$NZ$29,"",0,-1),IF(ISNUMBER(JA34),MAX(0,JA34+N(JB32)-IF(OR(WEEKDAY(JB$4,2)&gt;5,COUNTIF(休日一覧!$A:$A,JB$4)&gt;0),0,N($E$29))),""))),"")</f>
        <v/>
      </c>
      <c r="JC34" s="59" t="str" cm="1">
        <f t="array" aca="1" ref="JC34" ca="1">IF(ISNUMBER(JC$4),IF(JC$4&lt;TODAY(),JC29,IF(JC$4=TODAY(),_xlfn.XLOOKUP(1,($F$4:$NZ$4&lt;=TODAY())*ISNUMBER($F$29:$NZ$29),$F$29:$NZ$29,"",0,-1),IF(ISNUMBER(JB34),MAX(0,JB34+N(JC32)-IF(OR(WEEKDAY(JC$4,2)&gt;5,COUNTIF(休日一覧!$A:$A,JC$4)&gt;0),0,N($E$29))),""))),"")</f>
        <v/>
      </c>
      <c r="JD34" s="59" t="str" cm="1">
        <f t="array" aca="1" ref="JD34" ca="1">IF(ISNUMBER(JD$4),IF(JD$4&lt;TODAY(),JD29,IF(JD$4=TODAY(),_xlfn.XLOOKUP(1,($F$4:$NZ$4&lt;=TODAY())*ISNUMBER($F$29:$NZ$29),$F$29:$NZ$29,"",0,-1),IF(ISNUMBER(JC34),MAX(0,JC34+N(JD32)-IF(OR(WEEKDAY(JD$4,2)&gt;5,COUNTIF(休日一覧!$A:$A,JD$4)&gt;0),0,N($E$29))),""))),"")</f>
        <v/>
      </c>
      <c r="JE34" s="59" t="str" cm="1">
        <f t="array" aca="1" ref="JE34" ca="1">IF(ISNUMBER(JE$4),IF(JE$4&lt;TODAY(),JE29,IF(JE$4=TODAY(),_xlfn.XLOOKUP(1,($F$4:$NZ$4&lt;=TODAY())*ISNUMBER($F$29:$NZ$29),$F$29:$NZ$29,"",0,-1),IF(ISNUMBER(JD34),MAX(0,JD34+N(JE32)-IF(OR(WEEKDAY(JE$4,2)&gt;5,COUNTIF(休日一覧!$A:$A,JE$4)&gt;0),0,N($E$29))),""))),"")</f>
        <v/>
      </c>
      <c r="JF34" s="59" t="str" cm="1">
        <f t="array" aca="1" ref="JF34" ca="1">IF(ISNUMBER(JF$4),IF(JF$4&lt;TODAY(),JF29,IF(JF$4=TODAY(),_xlfn.XLOOKUP(1,($F$4:$NZ$4&lt;=TODAY())*ISNUMBER($F$29:$NZ$29),$F$29:$NZ$29,"",0,-1),IF(ISNUMBER(JE34),MAX(0,JE34+N(JF32)-IF(OR(WEEKDAY(JF$4,2)&gt;5,COUNTIF(休日一覧!$A:$A,JF$4)&gt;0),0,N($E$29))),""))),"")</f>
        <v/>
      </c>
      <c r="JG34" s="59" t="str" cm="1">
        <f t="array" aca="1" ref="JG34" ca="1">IF(ISNUMBER(JG$4),IF(JG$4&lt;TODAY(),JG29,IF(JG$4=TODAY(),_xlfn.XLOOKUP(1,($F$4:$NZ$4&lt;=TODAY())*ISNUMBER($F$29:$NZ$29),$F$29:$NZ$29,"",0,-1),IF(ISNUMBER(JF34),MAX(0,JF34+N(JG32)-IF(OR(WEEKDAY(JG$4,2)&gt;5,COUNTIF(休日一覧!$A:$A,JG$4)&gt;0),0,N($E$29))),""))),"")</f>
        <v/>
      </c>
      <c r="JH34" s="59" t="str" cm="1">
        <f t="array" aca="1" ref="JH34" ca="1">IF(ISNUMBER(JH$4),IF(JH$4&lt;TODAY(),JH29,IF(JH$4=TODAY(),_xlfn.XLOOKUP(1,($F$4:$NZ$4&lt;=TODAY())*ISNUMBER($F$29:$NZ$29),$F$29:$NZ$29,"",0,-1),IF(ISNUMBER(JG34),MAX(0,JG34+N(JH32)-IF(OR(WEEKDAY(JH$4,2)&gt;5,COUNTIF(休日一覧!$A:$A,JH$4)&gt;0),0,N($E$29))),""))),"")</f>
        <v/>
      </c>
      <c r="JI34" s="59" t="str" cm="1">
        <f t="array" aca="1" ref="JI34" ca="1">IF(ISNUMBER(JI$4),IF(JI$4&lt;TODAY(),JI29,IF(JI$4=TODAY(),_xlfn.XLOOKUP(1,($F$4:$NZ$4&lt;=TODAY())*ISNUMBER($F$29:$NZ$29),$F$29:$NZ$29,"",0,-1),IF(ISNUMBER(JH34),MAX(0,JH34+N(JI32)-IF(OR(WEEKDAY(JI$4,2)&gt;5,COUNTIF(休日一覧!$A:$A,JI$4)&gt;0),0,N($E$29))),""))),"")</f>
        <v/>
      </c>
      <c r="JJ34" s="59" t="str" cm="1">
        <f t="array" aca="1" ref="JJ34" ca="1">IF(ISNUMBER(JJ$4),IF(JJ$4&lt;TODAY(),JJ29,IF(JJ$4=TODAY(),_xlfn.XLOOKUP(1,($F$4:$NZ$4&lt;=TODAY())*ISNUMBER($F$29:$NZ$29),$F$29:$NZ$29,"",0,-1),IF(ISNUMBER(JI34),MAX(0,JI34+N(JJ32)-IF(OR(WEEKDAY(JJ$4,2)&gt;5,COUNTIF(休日一覧!$A:$A,JJ$4)&gt;0),0,N($E$29))),""))),"")</f>
        <v/>
      </c>
      <c r="JK34" s="59" t="str" cm="1">
        <f t="array" aca="1" ref="JK34" ca="1">IF(ISNUMBER(JK$4),IF(JK$4&lt;TODAY(),JK29,IF(JK$4=TODAY(),_xlfn.XLOOKUP(1,($F$4:$NZ$4&lt;=TODAY())*ISNUMBER($F$29:$NZ$29),$F$29:$NZ$29,"",0,-1),IF(ISNUMBER(JJ34),MAX(0,JJ34+N(JK32)-IF(OR(WEEKDAY(JK$4,2)&gt;5,COUNTIF(休日一覧!$A:$A,JK$4)&gt;0),0,N($E$29))),""))),"")</f>
        <v/>
      </c>
      <c r="JL34" s="59" t="str" cm="1">
        <f t="array" aca="1" ref="JL34" ca="1">IF(ISNUMBER(JL$4),IF(JL$4&lt;TODAY(),JL29,IF(JL$4=TODAY(),_xlfn.XLOOKUP(1,($F$4:$NZ$4&lt;=TODAY())*ISNUMBER($F$29:$NZ$29),$F$29:$NZ$29,"",0,-1),IF(ISNUMBER(JK34),MAX(0,JK34+N(JL32)-IF(OR(WEEKDAY(JL$4,2)&gt;5,COUNTIF(休日一覧!$A:$A,JL$4)&gt;0),0,N($E$29))),""))),"")</f>
        <v/>
      </c>
      <c r="JM34" s="59" t="str" cm="1">
        <f t="array" aca="1" ref="JM34" ca="1">IF(ISNUMBER(JM$4),IF(JM$4&lt;TODAY(),JM29,IF(JM$4=TODAY(),_xlfn.XLOOKUP(1,($F$4:$NZ$4&lt;=TODAY())*ISNUMBER($F$29:$NZ$29),$F$29:$NZ$29,"",0,-1),IF(ISNUMBER(JL34),MAX(0,JL34+N(JM32)-IF(OR(WEEKDAY(JM$4,2)&gt;5,COUNTIF(休日一覧!$A:$A,JM$4)&gt;0),0,N($E$29))),""))),"")</f>
        <v/>
      </c>
      <c r="JN34" s="59" t="str" cm="1">
        <f t="array" aca="1" ref="JN34" ca="1">IF(ISNUMBER(JN$4),IF(JN$4&lt;TODAY(),JN29,IF(JN$4=TODAY(),_xlfn.XLOOKUP(1,($F$4:$NZ$4&lt;=TODAY())*ISNUMBER($F$29:$NZ$29),$F$29:$NZ$29,"",0,-1),IF(ISNUMBER(JM34),MAX(0,JM34+N(JN32)-IF(OR(WEEKDAY(JN$4,2)&gt;5,COUNTIF(休日一覧!$A:$A,JN$4)&gt;0),0,N($E$29))),""))),"")</f>
        <v/>
      </c>
      <c r="JO34" s="59" t="str" cm="1">
        <f t="array" aca="1" ref="JO34" ca="1">IF(ISNUMBER(JO$4),IF(JO$4&lt;TODAY(),JO29,IF(JO$4=TODAY(),_xlfn.XLOOKUP(1,($F$4:$NZ$4&lt;=TODAY())*ISNUMBER($F$29:$NZ$29),$F$29:$NZ$29,"",0,-1),IF(ISNUMBER(JN34),MAX(0,JN34+N(JO32)-IF(OR(WEEKDAY(JO$4,2)&gt;5,COUNTIF(休日一覧!$A:$A,JO$4)&gt;0),0,N($E$29))),""))),"")</f>
        <v/>
      </c>
      <c r="JP34" s="59" t="str" cm="1">
        <f t="array" aca="1" ref="JP34" ca="1">IF(ISNUMBER(JP$4),IF(JP$4&lt;TODAY(),JP29,IF(JP$4=TODAY(),_xlfn.XLOOKUP(1,($F$4:$NZ$4&lt;=TODAY())*ISNUMBER($F$29:$NZ$29),$F$29:$NZ$29,"",0,-1),IF(ISNUMBER(JO34),MAX(0,JO34+N(JP32)-IF(OR(WEEKDAY(JP$4,2)&gt;5,COUNTIF(休日一覧!$A:$A,JP$4)&gt;0),0,N($E$29))),""))),"")</f>
        <v/>
      </c>
      <c r="JQ34" s="59" t="str" cm="1">
        <f t="array" aca="1" ref="JQ34" ca="1">IF(ISNUMBER(JQ$4),IF(JQ$4&lt;TODAY(),JQ29,IF(JQ$4=TODAY(),_xlfn.XLOOKUP(1,($F$4:$NZ$4&lt;=TODAY())*ISNUMBER($F$29:$NZ$29),$F$29:$NZ$29,"",0,-1),IF(ISNUMBER(JP34),MAX(0,JP34+N(JQ32)-IF(OR(WEEKDAY(JQ$4,2)&gt;5,COUNTIF(休日一覧!$A:$A,JQ$4)&gt;0),0,N($E$29))),""))),"")</f>
        <v/>
      </c>
      <c r="JR34" s="59" t="str" cm="1">
        <f t="array" aca="1" ref="JR34" ca="1">IF(ISNUMBER(JR$4),IF(JR$4&lt;TODAY(),JR29,IF(JR$4=TODAY(),_xlfn.XLOOKUP(1,($F$4:$NZ$4&lt;=TODAY())*ISNUMBER($F$29:$NZ$29),$F$29:$NZ$29,"",0,-1),IF(ISNUMBER(JQ34),MAX(0,JQ34+N(JR32)-IF(OR(WEEKDAY(JR$4,2)&gt;5,COUNTIF(休日一覧!$A:$A,JR$4)&gt;0),0,N($E$29))),""))),"")</f>
        <v/>
      </c>
      <c r="JS34" s="59" t="str" cm="1">
        <f t="array" aca="1" ref="JS34" ca="1">IF(ISNUMBER(JS$4),IF(JS$4&lt;TODAY(),JS29,IF(JS$4=TODAY(),_xlfn.XLOOKUP(1,($F$4:$NZ$4&lt;=TODAY())*ISNUMBER($F$29:$NZ$29),$F$29:$NZ$29,"",0,-1),IF(ISNUMBER(JR34),MAX(0,JR34+N(JS32)-IF(OR(WEEKDAY(JS$4,2)&gt;5,COUNTIF(休日一覧!$A:$A,JS$4)&gt;0),0,N($E$29))),""))),"")</f>
        <v/>
      </c>
      <c r="JT34" s="59" t="str" cm="1">
        <f t="array" aca="1" ref="JT34" ca="1">IF(ISNUMBER(JT$4),IF(JT$4&lt;TODAY(),JT29,IF(JT$4=TODAY(),_xlfn.XLOOKUP(1,($F$4:$NZ$4&lt;=TODAY())*ISNUMBER($F$29:$NZ$29),$F$29:$NZ$29,"",0,-1),IF(ISNUMBER(JS34),MAX(0,JS34+N(JT32)-IF(OR(WEEKDAY(JT$4,2)&gt;5,COUNTIF(休日一覧!$A:$A,JT$4)&gt;0),0,N($E$29))),""))),"")</f>
        <v/>
      </c>
      <c r="JU34" s="59" t="str" cm="1">
        <f t="array" aca="1" ref="JU34" ca="1">IF(ISNUMBER(JU$4),IF(JU$4&lt;TODAY(),JU29,IF(JU$4=TODAY(),_xlfn.XLOOKUP(1,($F$4:$NZ$4&lt;=TODAY())*ISNUMBER($F$29:$NZ$29),$F$29:$NZ$29,"",0,-1),IF(ISNUMBER(JT34),MAX(0,JT34+N(JU32)-IF(OR(WEEKDAY(JU$4,2)&gt;5,COUNTIF(休日一覧!$A:$A,JU$4)&gt;0),0,N($E$29))),""))),"")</f>
        <v/>
      </c>
      <c r="JV34" s="59" t="str" cm="1">
        <f t="array" aca="1" ref="JV34" ca="1">IF(ISNUMBER(JV$4),IF(JV$4&lt;TODAY(),JV29,IF(JV$4=TODAY(),_xlfn.XLOOKUP(1,($F$4:$NZ$4&lt;=TODAY())*ISNUMBER($F$29:$NZ$29),$F$29:$NZ$29,"",0,-1),IF(ISNUMBER(JU34),MAX(0,JU34+N(JV32)-IF(OR(WEEKDAY(JV$4,2)&gt;5,COUNTIF(休日一覧!$A:$A,JV$4)&gt;0),0,N($E$29))),""))),"")</f>
        <v/>
      </c>
      <c r="JW34" s="59" t="str" cm="1">
        <f t="array" aca="1" ref="JW34" ca="1">IF(ISNUMBER(JW$4),IF(JW$4&lt;TODAY(),JW29,IF(JW$4=TODAY(),_xlfn.XLOOKUP(1,($F$4:$NZ$4&lt;=TODAY())*ISNUMBER($F$29:$NZ$29),$F$29:$NZ$29,"",0,-1),IF(ISNUMBER(JV34),MAX(0,JV34+N(JW32)-IF(OR(WEEKDAY(JW$4,2)&gt;5,COUNTIF(休日一覧!$A:$A,JW$4)&gt;0),0,N($E$29))),""))),"")</f>
        <v/>
      </c>
      <c r="JX34" s="59" t="str" cm="1">
        <f t="array" aca="1" ref="JX34" ca="1">IF(ISNUMBER(JX$4),IF(JX$4&lt;TODAY(),JX29,IF(JX$4=TODAY(),_xlfn.XLOOKUP(1,($F$4:$NZ$4&lt;=TODAY())*ISNUMBER($F$29:$NZ$29),$F$29:$NZ$29,"",0,-1),IF(ISNUMBER(JW34),MAX(0,JW34+N(JX32)-IF(OR(WEEKDAY(JX$4,2)&gt;5,COUNTIF(休日一覧!$A:$A,JX$4)&gt;0),0,N($E$29))),""))),"")</f>
        <v/>
      </c>
      <c r="JY34" s="59" t="str" cm="1">
        <f t="array" aca="1" ref="JY34" ca="1">IF(ISNUMBER(JY$4),IF(JY$4&lt;TODAY(),JY29,IF(JY$4=TODAY(),_xlfn.XLOOKUP(1,($F$4:$NZ$4&lt;=TODAY())*ISNUMBER($F$29:$NZ$29),$F$29:$NZ$29,"",0,-1),IF(ISNUMBER(JX34),MAX(0,JX34+N(JY32)-IF(OR(WEEKDAY(JY$4,2)&gt;5,COUNTIF(休日一覧!$A:$A,JY$4)&gt;0),0,N($E$29))),""))),"")</f>
        <v/>
      </c>
      <c r="JZ34" s="59" t="str" cm="1">
        <f t="array" aca="1" ref="JZ34" ca="1">IF(ISNUMBER(JZ$4),IF(JZ$4&lt;TODAY(),JZ29,IF(JZ$4=TODAY(),_xlfn.XLOOKUP(1,($F$4:$NZ$4&lt;=TODAY())*ISNUMBER($F$29:$NZ$29),$F$29:$NZ$29,"",0,-1),IF(ISNUMBER(JY34),MAX(0,JY34+N(JZ32)-IF(OR(WEEKDAY(JZ$4,2)&gt;5,COUNTIF(休日一覧!$A:$A,JZ$4)&gt;0),0,N($E$29))),""))),"")</f>
        <v/>
      </c>
      <c r="KA34" s="59" t="str" cm="1">
        <f t="array" aca="1" ref="KA34" ca="1">IF(ISNUMBER(KA$4),IF(KA$4&lt;TODAY(),KA29,IF(KA$4=TODAY(),_xlfn.XLOOKUP(1,($F$4:$NZ$4&lt;=TODAY())*ISNUMBER($F$29:$NZ$29),$F$29:$NZ$29,"",0,-1),IF(ISNUMBER(JZ34),MAX(0,JZ34+N(KA32)-IF(OR(WEEKDAY(KA$4,2)&gt;5,COUNTIF(休日一覧!$A:$A,KA$4)&gt;0),0,N($E$29))),""))),"")</f>
        <v/>
      </c>
      <c r="KB34" s="59" t="str" cm="1">
        <f t="array" aca="1" ref="KB34" ca="1">IF(ISNUMBER(KB$4),IF(KB$4&lt;TODAY(),KB29,IF(KB$4=TODAY(),_xlfn.XLOOKUP(1,($F$4:$NZ$4&lt;=TODAY())*ISNUMBER($F$29:$NZ$29),$F$29:$NZ$29,"",0,-1),IF(ISNUMBER(KA34),MAX(0,KA34+N(KB32)-IF(OR(WEEKDAY(KB$4,2)&gt;5,COUNTIF(休日一覧!$A:$A,KB$4)&gt;0),0,N($E$29))),""))),"")</f>
        <v/>
      </c>
      <c r="KC34" s="59" t="str" cm="1">
        <f t="array" aca="1" ref="KC34" ca="1">IF(ISNUMBER(KC$4),IF(KC$4&lt;TODAY(),KC29,IF(KC$4=TODAY(),_xlfn.XLOOKUP(1,($F$4:$NZ$4&lt;=TODAY())*ISNUMBER($F$29:$NZ$29),$F$29:$NZ$29,"",0,-1),IF(ISNUMBER(KB34),MAX(0,KB34+N(KC32)-IF(OR(WEEKDAY(KC$4,2)&gt;5,COUNTIF(休日一覧!$A:$A,KC$4)&gt;0),0,N($E$29))),""))),"")</f>
        <v/>
      </c>
      <c r="KD34" s="59" t="str" cm="1">
        <f t="array" aca="1" ref="KD34" ca="1">IF(ISNUMBER(KD$4),IF(KD$4&lt;TODAY(),KD29,IF(KD$4=TODAY(),_xlfn.XLOOKUP(1,($F$4:$NZ$4&lt;=TODAY())*ISNUMBER($F$29:$NZ$29),$F$29:$NZ$29,"",0,-1),IF(ISNUMBER(KC34),MAX(0,KC34+N(KD32)-IF(OR(WEEKDAY(KD$4,2)&gt;5,COUNTIF(休日一覧!$A:$A,KD$4)&gt;0),0,N($E$29))),""))),"")</f>
        <v/>
      </c>
      <c r="KE34" s="59" t="str" cm="1">
        <f t="array" aca="1" ref="KE34" ca="1">IF(ISNUMBER(KE$4),IF(KE$4&lt;TODAY(),KE29,IF(KE$4=TODAY(),_xlfn.XLOOKUP(1,($F$4:$NZ$4&lt;=TODAY())*ISNUMBER($F$29:$NZ$29),$F$29:$NZ$29,"",0,-1),IF(ISNUMBER(KD34),MAX(0,KD34+N(KE32)-IF(OR(WEEKDAY(KE$4,2)&gt;5,COUNTIF(休日一覧!$A:$A,KE$4)&gt;0),0,N($E$29))),""))),"")</f>
        <v/>
      </c>
      <c r="KF34" s="59" t="str" cm="1">
        <f t="array" aca="1" ref="KF34" ca="1">IF(ISNUMBER(KF$4),IF(KF$4&lt;TODAY(),KF29,IF(KF$4=TODAY(),_xlfn.XLOOKUP(1,($F$4:$NZ$4&lt;=TODAY())*ISNUMBER($F$29:$NZ$29),$F$29:$NZ$29,"",0,-1),IF(ISNUMBER(KE34),MAX(0,KE34+N(KF32)-IF(OR(WEEKDAY(KF$4,2)&gt;5,COUNTIF(休日一覧!$A:$A,KF$4)&gt;0),0,N($E$29))),""))),"")</f>
        <v/>
      </c>
      <c r="KG34" s="59" t="str" cm="1">
        <f t="array" aca="1" ref="KG34" ca="1">IF(ISNUMBER(KG$4),IF(KG$4&lt;TODAY(),KG29,IF(KG$4=TODAY(),_xlfn.XLOOKUP(1,($F$4:$NZ$4&lt;=TODAY())*ISNUMBER($F$29:$NZ$29),$F$29:$NZ$29,"",0,-1),IF(ISNUMBER(KF34),MAX(0,KF34+N(KG32)-IF(OR(WEEKDAY(KG$4,2)&gt;5,COUNTIF(休日一覧!$A:$A,KG$4)&gt;0),0,N($E$29))),""))),"")</f>
        <v/>
      </c>
      <c r="KH34" s="59" t="str" cm="1">
        <f t="array" aca="1" ref="KH34" ca="1">IF(ISNUMBER(KH$4),IF(KH$4&lt;TODAY(),KH29,IF(KH$4=TODAY(),_xlfn.XLOOKUP(1,($F$4:$NZ$4&lt;=TODAY())*ISNUMBER($F$29:$NZ$29),$F$29:$NZ$29,"",0,-1),IF(ISNUMBER(KG34),MAX(0,KG34+N(KH32)-IF(OR(WEEKDAY(KH$4,2)&gt;5,COUNTIF(休日一覧!$A:$A,KH$4)&gt;0),0,N($E$29))),""))),"")</f>
        <v/>
      </c>
      <c r="KI34" s="59" t="str" cm="1">
        <f t="array" aca="1" ref="KI34" ca="1">IF(ISNUMBER(KI$4),IF(KI$4&lt;TODAY(),KI29,IF(KI$4=TODAY(),_xlfn.XLOOKUP(1,($F$4:$NZ$4&lt;=TODAY())*ISNUMBER($F$29:$NZ$29),$F$29:$NZ$29,"",0,-1),IF(ISNUMBER(KH34),MAX(0,KH34+N(KI32)-IF(OR(WEEKDAY(KI$4,2)&gt;5,COUNTIF(休日一覧!$A:$A,KI$4)&gt;0),0,N($E$29))),""))),"")</f>
        <v/>
      </c>
      <c r="KJ34" s="59" t="str" cm="1">
        <f t="array" aca="1" ref="KJ34" ca="1">IF(ISNUMBER(KJ$4),IF(KJ$4&lt;TODAY(),KJ29,IF(KJ$4=TODAY(),_xlfn.XLOOKUP(1,($F$4:$NZ$4&lt;=TODAY())*ISNUMBER($F$29:$NZ$29),$F$29:$NZ$29,"",0,-1),IF(ISNUMBER(KI34),MAX(0,KI34+N(KJ32)-IF(OR(WEEKDAY(KJ$4,2)&gt;5,COUNTIF(休日一覧!$A:$A,KJ$4)&gt;0),0,N($E$29))),""))),"")</f>
        <v/>
      </c>
      <c r="KK34" s="59" t="str" cm="1">
        <f t="array" aca="1" ref="KK34" ca="1">IF(ISNUMBER(KK$4),IF(KK$4&lt;TODAY(),KK29,IF(KK$4=TODAY(),_xlfn.XLOOKUP(1,($F$4:$NZ$4&lt;=TODAY())*ISNUMBER($F$29:$NZ$29),$F$29:$NZ$29,"",0,-1),IF(ISNUMBER(KJ34),MAX(0,KJ34+N(KK32)-IF(OR(WEEKDAY(KK$4,2)&gt;5,COUNTIF(休日一覧!$A:$A,KK$4)&gt;0),0,N($E$29))),""))),"")</f>
        <v/>
      </c>
      <c r="KL34" s="59" t="str" cm="1">
        <f t="array" aca="1" ref="KL34" ca="1">IF(ISNUMBER(KL$4),IF(KL$4&lt;TODAY(),KL29,IF(KL$4=TODAY(),_xlfn.XLOOKUP(1,($F$4:$NZ$4&lt;=TODAY())*ISNUMBER($F$29:$NZ$29),$F$29:$NZ$29,"",0,-1),IF(ISNUMBER(KK34),MAX(0,KK34+N(KL32)-IF(OR(WEEKDAY(KL$4,2)&gt;5,COUNTIF(休日一覧!$A:$A,KL$4)&gt;0),0,N($E$29))),""))),"")</f>
        <v/>
      </c>
      <c r="KM34" s="59" t="str" cm="1">
        <f t="array" aca="1" ref="KM34" ca="1">IF(ISNUMBER(KM$4),IF(KM$4&lt;TODAY(),KM29,IF(KM$4=TODAY(),_xlfn.XLOOKUP(1,($F$4:$NZ$4&lt;=TODAY())*ISNUMBER($F$29:$NZ$29),$F$29:$NZ$29,"",0,-1),IF(ISNUMBER(KL34),MAX(0,KL34+N(KM32)-IF(OR(WEEKDAY(KM$4,2)&gt;5,COUNTIF(休日一覧!$A:$A,KM$4)&gt;0),0,N($E$29))),""))),"")</f>
        <v/>
      </c>
      <c r="KN34" s="59" t="str" cm="1">
        <f t="array" aca="1" ref="KN34" ca="1">IF(ISNUMBER(KN$4),IF(KN$4&lt;TODAY(),KN29,IF(KN$4=TODAY(),_xlfn.XLOOKUP(1,($F$4:$NZ$4&lt;=TODAY())*ISNUMBER($F$29:$NZ$29),$F$29:$NZ$29,"",0,-1),IF(ISNUMBER(KM34),MAX(0,KM34+N(KN32)-IF(OR(WEEKDAY(KN$4,2)&gt;5,COUNTIF(休日一覧!$A:$A,KN$4)&gt;0),0,N($E$29))),""))),"")</f>
        <v/>
      </c>
      <c r="KO34" s="59" t="str" cm="1">
        <f t="array" aca="1" ref="KO34" ca="1">IF(ISNUMBER(KO$4),IF(KO$4&lt;TODAY(),KO29,IF(KO$4=TODAY(),_xlfn.XLOOKUP(1,($F$4:$NZ$4&lt;=TODAY())*ISNUMBER($F$29:$NZ$29),$F$29:$NZ$29,"",0,-1),IF(ISNUMBER(KN34),MAX(0,KN34+N(KO32)-IF(OR(WEEKDAY(KO$4,2)&gt;5,COUNTIF(休日一覧!$A:$A,KO$4)&gt;0),0,N($E$29))),""))),"")</f>
        <v/>
      </c>
      <c r="KP34" s="59" t="str" cm="1">
        <f t="array" aca="1" ref="KP34" ca="1">IF(ISNUMBER(KP$4),IF(KP$4&lt;TODAY(),KP29,IF(KP$4=TODAY(),_xlfn.XLOOKUP(1,($F$4:$NZ$4&lt;=TODAY())*ISNUMBER($F$29:$NZ$29),$F$29:$NZ$29,"",0,-1),IF(ISNUMBER(KO34),MAX(0,KO34+N(KP32)-IF(OR(WEEKDAY(KP$4,2)&gt;5,COUNTIF(休日一覧!$A:$A,KP$4)&gt;0),0,N($E$29))),""))),"")</f>
        <v/>
      </c>
      <c r="KQ34" s="59" t="str" cm="1">
        <f t="array" aca="1" ref="KQ34" ca="1">IF(ISNUMBER(KQ$4),IF(KQ$4&lt;TODAY(),KQ29,IF(KQ$4=TODAY(),_xlfn.XLOOKUP(1,($F$4:$NZ$4&lt;=TODAY())*ISNUMBER($F$29:$NZ$29),$F$29:$NZ$29,"",0,-1),IF(ISNUMBER(KP34),MAX(0,KP34+N(KQ32)-IF(OR(WEEKDAY(KQ$4,2)&gt;5,COUNTIF(休日一覧!$A:$A,KQ$4)&gt;0),0,N($E$29))),""))),"")</f>
        <v/>
      </c>
      <c r="KR34" s="59" t="str" cm="1">
        <f t="array" aca="1" ref="KR34" ca="1">IF(ISNUMBER(KR$4),IF(KR$4&lt;TODAY(),KR29,IF(KR$4=TODAY(),_xlfn.XLOOKUP(1,($F$4:$NZ$4&lt;=TODAY())*ISNUMBER($F$29:$NZ$29),$F$29:$NZ$29,"",0,-1),IF(ISNUMBER(KQ34),MAX(0,KQ34+N(KR32)-IF(OR(WEEKDAY(KR$4,2)&gt;5,COUNTIF(休日一覧!$A:$A,KR$4)&gt;0),0,N($E$29))),""))),"")</f>
        <v/>
      </c>
      <c r="KS34" s="59" t="str" cm="1">
        <f t="array" aca="1" ref="KS34" ca="1">IF(ISNUMBER(KS$4),IF(KS$4&lt;TODAY(),KS29,IF(KS$4=TODAY(),_xlfn.XLOOKUP(1,($F$4:$NZ$4&lt;=TODAY())*ISNUMBER($F$29:$NZ$29),$F$29:$NZ$29,"",0,-1),IF(ISNUMBER(KR34),MAX(0,KR34+N(KS32)-IF(OR(WEEKDAY(KS$4,2)&gt;5,COUNTIF(休日一覧!$A:$A,KS$4)&gt;0),0,N($E$29))),""))),"")</f>
        <v/>
      </c>
      <c r="KT34" s="59" t="str" cm="1">
        <f t="array" aca="1" ref="KT34" ca="1">IF(ISNUMBER(KT$4),IF(KT$4&lt;TODAY(),KT29,IF(KT$4=TODAY(),_xlfn.XLOOKUP(1,($F$4:$NZ$4&lt;=TODAY())*ISNUMBER($F$29:$NZ$29),$F$29:$NZ$29,"",0,-1),IF(ISNUMBER(KS34),MAX(0,KS34+N(KT32)-IF(OR(WEEKDAY(KT$4,2)&gt;5,COUNTIF(休日一覧!$A:$A,KT$4)&gt;0),0,N($E$29))),""))),"")</f>
        <v/>
      </c>
      <c r="KU34" s="59" t="str" cm="1">
        <f t="array" aca="1" ref="KU34" ca="1">IF(ISNUMBER(KU$4),IF(KU$4&lt;TODAY(),KU29,IF(KU$4=TODAY(),_xlfn.XLOOKUP(1,($F$4:$NZ$4&lt;=TODAY())*ISNUMBER($F$29:$NZ$29),$F$29:$NZ$29,"",0,-1),IF(ISNUMBER(KT34),MAX(0,KT34+N(KU32)-IF(OR(WEEKDAY(KU$4,2)&gt;5,COUNTIF(休日一覧!$A:$A,KU$4)&gt;0),0,N($E$29))),""))),"")</f>
        <v/>
      </c>
      <c r="KV34" s="59" t="str" cm="1">
        <f t="array" aca="1" ref="KV34" ca="1">IF(ISNUMBER(KV$4),IF(KV$4&lt;TODAY(),KV29,IF(KV$4=TODAY(),_xlfn.XLOOKUP(1,($F$4:$NZ$4&lt;=TODAY())*ISNUMBER($F$29:$NZ$29),$F$29:$NZ$29,"",0,-1),IF(ISNUMBER(KU34),MAX(0,KU34+N(KV32)-IF(OR(WEEKDAY(KV$4,2)&gt;5,COUNTIF(休日一覧!$A:$A,KV$4)&gt;0),0,N($E$29))),""))),"")</f>
        <v/>
      </c>
      <c r="KW34" s="59" t="str" cm="1">
        <f t="array" aca="1" ref="KW34" ca="1">IF(ISNUMBER(KW$4),IF(KW$4&lt;TODAY(),KW29,IF(KW$4=TODAY(),_xlfn.XLOOKUP(1,($F$4:$NZ$4&lt;=TODAY())*ISNUMBER($F$29:$NZ$29),$F$29:$NZ$29,"",0,-1),IF(ISNUMBER(KV34),MAX(0,KV34+N(KW32)-IF(OR(WEEKDAY(KW$4,2)&gt;5,COUNTIF(休日一覧!$A:$A,KW$4)&gt;0),0,N($E$29))),""))),"")</f>
        <v/>
      </c>
      <c r="KX34" s="59" t="str" cm="1">
        <f t="array" aca="1" ref="KX34" ca="1">IF(ISNUMBER(KX$4),IF(KX$4&lt;TODAY(),KX29,IF(KX$4=TODAY(),_xlfn.XLOOKUP(1,($F$4:$NZ$4&lt;=TODAY())*ISNUMBER($F$29:$NZ$29),$F$29:$NZ$29,"",0,-1),IF(ISNUMBER(KW34),MAX(0,KW34+N(KX32)-IF(OR(WEEKDAY(KX$4,2)&gt;5,COUNTIF(休日一覧!$A:$A,KX$4)&gt;0),0,N($E$29))),""))),"")</f>
        <v/>
      </c>
      <c r="KY34" s="59" t="str" cm="1">
        <f t="array" aca="1" ref="KY34" ca="1">IF(ISNUMBER(KY$4),IF(KY$4&lt;TODAY(),KY29,IF(KY$4=TODAY(),_xlfn.XLOOKUP(1,($F$4:$NZ$4&lt;=TODAY())*ISNUMBER($F$29:$NZ$29),$F$29:$NZ$29,"",0,-1),IF(ISNUMBER(KX34),MAX(0,KX34+N(KY32)-IF(OR(WEEKDAY(KY$4,2)&gt;5,COUNTIF(休日一覧!$A:$A,KY$4)&gt;0),0,N($E$29))),""))),"")</f>
        <v/>
      </c>
      <c r="KZ34" s="59" t="str" cm="1">
        <f t="array" aca="1" ref="KZ34" ca="1">IF(ISNUMBER(KZ$4),IF(KZ$4&lt;TODAY(),KZ29,IF(KZ$4=TODAY(),_xlfn.XLOOKUP(1,($F$4:$NZ$4&lt;=TODAY())*ISNUMBER($F$29:$NZ$29),$F$29:$NZ$29,"",0,-1),IF(ISNUMBER(KY34),MAX(0,KY34+N(KZ32)-IF(OR(WEEKDAY(KZ$4,2)&gt;5,COUNTIF(休日一覧!$A:$A,KZ$4)&gt;0),0,N($E$29))),""))),"")</f>
        <v/>
      </c>
      <c r="LA34" s="59" t="str" cm="1">
        <f t="array" aca="1" ref="LA34" ca="1">IF(ISNUMBER(LA$4),IF(LA$4&lt;TODAY(),LA29,IF(LA$4=TODAY(),_xlfn.XLOOKUP(1,($F$4:$NZ$4&lt;=TODAY())*ISNUMBER($F$29:$NZ$29),$F$29:$NZ$29,"",0,-1),IF(ISNUMBER(KZ34),MAX(0,KZ34+N(LA32)-IF(OR(WEEKDAY(LA$4,2)&gt;5,COUNTIF(休日一覧!$A:$A,LA$4)&gt;0),0,N($E$29))),""))),"")</f>
        <v/>
      </c>
      <c r="LB34" s="59" t="str" cm="1">
        <f t="array" aca="1" ref="LB34" ca="1">IF(ISNUMBER(LB$4),IF(LB$4&lt;TODAY(),LB29,IF(LB$4=TODAY(),_xlfn.XLOOKUP(1,($F$4:$NZ$4&lt;=TODAY())*ISNUMBER($F$29:$NZ$29),$F$29:$NZ$29,"",0,-1),IF(ISNUMBER(LA34),MAX(0,LA34+N(LB32)-IF(OR(WEEKDAY(LB$4,2)&gt;5,COUNTIF(休日一覧!$A:$A,LB$4)&gt;0),0,N($E$29))),""))),"")</f>
        <v/>
      </c>
      <c r="LC34" s="59" t="str" cm="1">
        <f t="array" aca="1" ref="LC34" ca="1">IF(ISNUMBER(LC$4),IF(LC$4&lt;TODAY(),LC29,IF(LC$4=TODAY(),_xlfn.XLOOKUP(1,($F$4:$NZ$4&lt;=TODAY())*ISNUMBER($F$29:$NZ$29),$F$29:$NZ$29,"",0,-1),IF(ISNUMBER(LB34),MAX(0,LB34+N(LC32)-IF(OR(WEEKDAY(LC$4,2)&gt;5,COUNTIF(休日一覧!$A:$A,LC$4)&gt;0),0,N($E$29))),""))),"")</f>
        <v/>
      </c>
      <c r="LD34" s="59" t="str" cm="1">
        <f t="array" aca="1" ref="LD34" ca="1">IF(ISNUMBER(LD$4),IF(LD$4&lt;TODAY(),LD29,IF(LD$4=TODAY(),_xlfn.XLOOKUP(1,($F$4:$NZ$4&lt;=TODAY())*ISNUMBER($F$29:$NZ$29),$F$29:$NZ$29,"",0,-1),IF(ISNUMBER(LC34),MAX(0,LC34+N(LD32)-IF(OR(WEEKDAY(LD$4,2)&gt;5,COUNTIF(休日一覧!$A:$A,LD$4)&gt;0),0,N($E$29))),""))),"")</f>
        <v/>
      </c>
      <c r="LE34" s="59" t="str" cm="1">
        <f t="array" aca="1" ref="LE34" ca="1">IF(ISNUMBER(LE$4),IF(LE$4&lt;TODAY(),LE29,IF(LE$4=TODAY(),_xlfn.XLOOKUP(1,($F$4:$NZ$4&lt;=TODAY())*ISNUMBER($F$29:$NZ$29),$F$29:$NZ$29,"",0,-1),IF(ISNUMBER(LD34),MAX(0,LD34+N(LE32)-IF(OR(WEEKDAY(LE$4,2)&gt;5,COUNTIF(休日一覧!$A:$A,LE$4)&gt;0),0,N($E$29))),""))),"")</f>
        <v/>
      </c>
      <c r="LF34" s="59" t="str" cm="1">
        <f t="array" aca="1" ref="LF34" ca="1">IF(ISNUMBER(LF$4),IF(LF$4&lt;TODAY(),LF29,IF(LF$4=TODAY(),_xlfn.XLOOKUP(1,($F$4:$NZ$4&lt;=TODAY())*ISNUMBER($F$29:$NZ$29),$F$29:$NZ$29,"",0,-1),IF(ISNUMBER(LE34),MAX(0,LE34+N(LF32)-IF(OR(WEEKDAY(LF$4,2)&gt;5,COUNTIF(休日一覧!$A:$A,LF$4)&gt;0),0,N($E$29))),""))),"")</f>
        <v/>
      </c>
      <c r="LG34" s="59" t="str" cm="1">
        <f t="array" aca="1" ref="LG34" ca="1">IF(ISNUMBER(LG$4),IF(LG$4&lt;TODAY(),LG29,IF(LG$4=TODAY(),_xlfn.XLOOKUP(1,($F$4:$NZ$4&lt;=TODAY())*ISNUMBER($F$29:$NZ$29),$F$29:$NZ$29,"",0,-1),IF(ISNUMBER(LF34),MAX(0,LF34+N(LG32)-IF(OR(WEEKDAY(LG$4,2)&gt;5,COUNTIF(休日一覧!$A:$A,LG$4)&gt;0),0,N($E$29))),""))),"")</f>
        <v/>
      </c>
      <c r="LH34" s="59" t="str" cm="1">
        <f t="array" aca="1" ref="LH34" ca="1">IF(ISNUMBER(LH$4),IF(LH$4&lt;TODAY(),LH29,IF(LH$4=TODAY(),_xlfn.XLOOKUP(1,($F$4:$NZ$4&lt;=TODAY())*ISNUMBER($F$29:$NZ$29),$F$29:$NZ$29,"",0,-1),IF(ISNUMBER(LG34),MAX(0,LG34+N(LH32)-IF(OR(WEEKDAY(LH$4,2)&gt;5,COUNTIF(休日一覧!$A:$A,LH$4)&gt;0),0,N($E$29))),""))),"")</f>
        <v/>
      </c>
      <c r="LI34" s="59" t="str" cm="1">
        <f t="array" aca="1" ref="LI34" ca="1">IF(ISNUMBER(LI$4),IF(LI$4&lt;TODAY(),LI29,IF(LI$4=TODAY(),_xlfn.XLOOKUP(1,($F$4:$NZ$4&lt;=TODAY())*ISNUMBER($F$29:$NZ$29),$F$29:$NZ$29,"",0,-1),IF(ISNUMBER(LH34),MAX(0,LH34+N(LI32)-IF(OR(WEEKDAY(LI$4,2)&gt;5,COUNTIF(休日一覧!$A:$A,LI$4)&gt;0),0,N($E$29))),""))),"")</f>
        <v/>
      </c>
      <c r="LJ34" s="59" t="str" cm="1">
        <f t="array" aca="1" ref="LJ34" ca="1">IF(ISNUMBER(LJ$4),IF(LJ$4&lt;TODAY(),LJ29,IF(LJ$4=TODAY(),_xlfn.XLOOKUP(1,($F$4:$NZ$4&lt;=TODAY())*ISNUMBER($F$29:$NZ$29),$F$29:$NZ$29,"",0,-1),IF(ISNUMBER(LI34),MAX(0,LI34+N(LJ32)-IF(OR(WEEKDAY(LJ$4,2)&gt;5,COUNTIF(休日一覧!$A:$A,LJ$4)&gt;0),0,N($E$29))),""))),"")</f>
        <v/>
      </c>
      <c r="LK34" s="59" t="str" cm="1">
        <f t="array" aca="1" ref="LK34" ca="1">IF(ISNUMBER(LK$4),IF(LK$4&lt;TODAY(),LK29,IF(LK$4=TODAY(),_xlfn.XLOOKUP(1,($F$4:$NZ$4&lt;=TODAY())*ISNUMBER($F$29:$NZ$29),$F$29:$NZ$29,"",0,-1),IF(ISNUMBER(LJ34),MAX(0,LJ34+N(LK32)-IF(OR(WEEKDAY(LK$4,2)&gt;5,COUNTIF(休日一覧!$A:$A,LK$4)&gt;0),0,N($E$29))),""))),"")</f>
        <v/>
      </c>
      <c r="LL34" s="59" t="str" cm="1">
        <f t="array" aca="1" ref="LL34" ca="1">IF(ISNUMBER(LL$4),IF(LL$4&lt;TODAY(),LL29,IF(LL$4=TODAY(),_xlfn.XLOOKUP(1,($F$4:$NZ$4&lt;=TODAY())*ISNUMBER($F$29:$NZ$29),$F$29:$NZ$29,"",0,-1),IF(ISNUMBER(LK34),MAX(0,LK34+N(LL32)-IF(OR(WEEKDAY(LL$4,2)&gt;5,COUNTIF(休日一覧!$A:$A,LL$4)&gt;0),0,N($E$29))),""))),"")</f>
        <v/>
      </c>
      <c r="LM34" s="59" t="str" cm="1">
        <f t="array" aca="1" ref="LM34" ca="1">IF(ISNUMBER(LM$4),IF(LM$4&lt;TODAY(),LM29,IF(LM$4=TODAY(),_xlfn.XLOOKUP(1,($F$4:$NZ$4&lt;=TODAY())*ISNUMBER($F$29:$NZ$29),$F$29:$NZ$29,"",0,-1),IF(ISNUMBER(LL34),MAX(0,LL34+N(LM32)-IF(OR(WEEKDAY(LM$4,2)&gt;5,COUNTIF(休日一覧!$A:$A,LM$4)&gt;0),0,N($E$29))),""))),"")</f>
        <v/>
      </c>
      <c r="LN34" s="59" t="str" cm="1">
        <f t="array" aca="1" ref="LN34" ca="1">IF(ISNUMBER(LN$4),IF(LN$4&lt;TODAY(),LN29,IF(LN$4=TODAY(),_xlfn.XLOOKUP(1,($F$4:$NZ$4&lt;=TODAY())*ISNUMBER($F$29:$NZ$29),$F$29:$NZ$29,"",0,-1),IF(ISNUMBER(LM34),MAX(0,LM34+N(LN32)-IF(OR(WEEKDAY(LN$4,2)&gt;5,COUNTIF(休日一覧!$A:$A,LN$4)&gt;0),0,N($E$29))),""))),"")</f>
        <v/>
      </c>
      <c r="LO34" s="59" t="str" cm="1">
        <f t="array" aca="1" ref="LO34" ca="1">IF(ISNUMBER(LO$4),IF(LO$4&lt;TODAY(),LO29,IF(LO$4=TODAY(),_xlfn.XLOOKUP(1,($F$4:$NZ$4&lt;=TODAY())*ISNUMBER($F$29:$NZ$29),$F$29:$NZ$29,"",0,-1),IF(ISNUMBER(LN34),MAX(0,LN34+N(LO32)-IF(OR(WEEKDAY(LO$4,2)&gt;5,COUNTIF(休日一覧!$A:$A,LO$4)&gt;0),0,N($E$29))),""))),"")</f>
        <v/>
      </c>
      <c r="LP34" s="59" t="str" cm="1">
        <f t="array" aca="1" ref="LP34" ca="1">IF(ISNUMBER(LP$4),IF(LP$4&lt;TODAY(),LP29,IF(LP$4=TODAY(),_xlfn.XLOOKUP(1,($F$4:$NZ$4&lt;=TODAY())*ISNUMBER($F$29:$NZ$29),$F$29:$NZ$29,"",0,-1),IF(ISNUMBER(LO34),MAX(0,LO34+N(LP32)-IF(OR(WEEKDAY(LP$4,2)&gt;5,COUNTIF(休日一覧!$A:$A,LP$4)&gt;0),0,N($E$29))),""))),"")</f>
        <v/>
      </c>
      <c r="LQ34" s="59" t="str" cm="1">
        <f t="array" aca="1" ref="LQ34" ca="1">IF(ISNUMBER(LQ$4),IF(LQ$4&lt;TODAY(),LQ29,IF(LQ$4=TODAY(),_xlfn.XLOOKUP(1,($F$4:$NZ$4&lt;=TODAY())*ISNUMBER($F$29:$NZ$29),$F$29:$NZ$29,"",0,-1),IF(ISNUMBER(LP34),MAX(0,LP34+N(LQ32)-IF(OR(WEEKDAY(LQ$4,2)&gt;5,COUNTIF(休日一覧!$A:$A,LQ$4)&gt;0),0,N($E$29))),""))),"")</f>
        <v/>
      </c>
      <c r="LR34" s="59" t="str" cm="1">
        <f t="array" aca="1" ref="LR34" ca="1">IF(ISNUMBER(LR$4),IF(LR$4&lt;TODAY(),LR29,IF(LR$4=TODAY(),_xlfn.XLOOKUP(1,($F$4:$NZ$4&lt;=TODAY())*ISNUMBER($F$29:$NZ$29),$F$29:$NZ$29,"",0,-1),IF(ISNUMBER(LQ34),MAX(0,LQ34+N(LR32)-IF(OR(WEEKDAY(LR$4,2)&gt;5,COUNTIF(休日一覧!$A:$A,LR$4)&gt;0),0,N($E$29))),""))),"")</f>
        <v/>
      </c>
      <c r="LS34" s="59" t="str" cm="1">
        <f t="array" aca="1" ref="LS34" ca="1">IF(ISNUMBER(LS$4),IF(LS$4&lt;TODAY(),LS29,IF(LS$4=TODAY(),_xlfn.XLOOKUP(1,($F$4:$NZ$4&lt;=TODAY())*ISNUMBER($F$29:$NZ$29),$F$29:$NZ$29,"",0,-1),IF(ISNUMBER(LR34),MAX(0,LR34+N(LS32)-IF(OR(WEEKDAY(LS$4,2)&gt;5,COUNTIF(休日一覧!$A:$A,LS$4)&gt;0),0,N($E$29))),""))),"")</f>
        <v/>
      </c>
      <c r="LT34" s="59" t="str" cm="1">
        <f t="array" aca="1" ref="LT34" ca="1">IF(ISNUMBER(LT$4),IF(LT$4&lt;TODAY(),LT29,IF(LT$4=TODAY(),_xlfn.XLOOKUP(1,($F$4:$NZ$4&lt;=TODAY())*ISNUMBER($F$29:$NZ$29),$F$29:$NZ$29,"",0,-1),IF(ISNUMBER(LS34),MAX(0,LS34+N(LT32)-IF(OR(WEEKDAY(LT$4,2)&gt;5,COUNTIF(休日一覧!$A:$A,LT$4)&gt;0),0,N($E$29))),""))),"")</f>
        <v/>
      </c>
      <c r="LU34" s="59" t="str" cm="1">
        <f t="array" aca="1" ref="LU34" ca="1">IF(ISNUMBER(LU$4),IF(LU$4&lt;TODAY(),LU29,IF(LU$4=TODAY(),_xlfn.XLOOKUP(1,($F$4:$NZ$4&lt;=TODAY())*ISNUMBER($F$29:$NZ$29),$F$29:$NZ$29,"",0,-1),IF(ISNUMBER(LT34),MAX(0,LT34+N(LU32)-IF(OR(WEEKDAY(LU$4,2)&gt;5,COUNTIF(休日一覧!$A:$A,LU$4)&gt;0),0,N($E$29))),""))),"")</f>
        <v/>
      </c>
      <c r="LV34" s="59" t="str" cm="1">
        <f t="array" aca="1" ref="LV34" ca="1">IF(ISNUMBER(LV$4),IF(LV$4&lt;TODAY(),LV29,IF(LV$4=TODAY(),_xlfn.XLOOKUP(1,($F$4:$NZ$4&lt;=TODAY())*ISNUMBER($F$29:$NZ$29),$F$29:$NZ$29,"",0,-1),IF(ISNUMBER(LU34),MAX(0,LU34+N(LV32)-IF(OR(WEEKDAY(LV$4,2)&gt;5,COUNTIF(休日一覧!$A:$A,LV$4)&gt;0),0,N($E$29))),""))),"")</f>
        <v/>
      </c>
      <c r="LW34" s="59" t="str" cm="1">
        <f t="array" aca="1" ref="LW34" ca="1">IF(ISNUMBER(LW$4),IF(LW$4&lt;TODAY(),LW29,IF(LW$4=TODAY(),_xlfn.XLOOKUP(1,($F$4:$NZ$4&lt;=TODAY())*ISNUMBER($F$29:$NZ$29),$F$29:$NZ$29,"",0,-1),IF(ISNUMBER(LV34),MAX(0,LV34+N(LW32)-IF(OR(WEEKDAY(LW$4,2)&gt;5,COUNTIF(休日一覧!$A:$A,LW$4)&gt;0),0,N($E$29))),""))),"")</f>
        <v/>
      </c>
      <c r="LX34" s="59" t="str" cm="1">
        <f t="array" aca="1" ref="LX34" ca="1">IF(ISNUMBER(LX$4),IF(LX$4&lt;TODAY(),LX29,IF(LX$4=TODAY(),_xlfn.XLOOKUP(1,($F$4:$NZ$4&lt;=TODAY())*ISNUMBER($F$29:$NZ$29),$F$29:$NZ$29,"",0,-1),IF(ISNUMBER(LW34),MAX(0,LW34+N(LX32)-IF(OR(WEEKDAY(LX$4,2)&gt;5,COUNTIF(休日一覧!$A:$A,LX$4)&gt;0),0,N($E$29))),""))),"")</f>
        <v/>
      </c>
      <c r="LY34" s="59" t="str" cm="1">
        <f t="array" aca="1" ref="LY34" ca="1">IF(ISNUMBER(LY$4),IF(LY$4&lt;TODAY(),LY29,IF(LY$4=TODAY(),_xlfn.XLOOKUP(1,($F$4:$NZ$4&lt;=TODAY())*ISNUMBER($F$29:$NZ$29),$F$29:$NZ$29,"",0,-1),IF(ISNUMBER(LX34),MAX(0,LX34+N(LY32)-IF(OR(WEEKDAY(LY$4,2)&gt;5,COUNTIF(休日一覧!$A:$A,LY$4)&gt;0),0,N($E$29))),""))),"")</f>
        <v/>
      </c>
      <c r="LZ34" s="59" t="str" cm="1">
        <f t="array" aca="1" ref="LZ34" ca="1">IF(ISNUMBER(LZ$4),IF(LZ$4&lt;TODAY(),LZ29,IF(LZ$4=TODAY(),_xlfn.XLOOKUP(1,($F$4:$NZ$4&lt;=TODAY())*ISNUMBER($F$29:$NZ$29),$F$29:$NZ$29,"",0,-1),IF(ISNUMBER(LY34),MAX(0,LY34+N(LZ32)-IF(OR(WEEKDAY(LZ$4,2)&gt;5,COUNTIF(休日一覧!$A:$A,LZ$4)&gt;0),0,N($E$29))),""))),"")</f>
        <v/>
      </c>
      <c r="MA34" s="59" t="str" cm="1">
        <f t="array" aca="1" ref="MA34" ca="1">IF(ISNUMBER(MA$4),IF(MA$4&lt;TODAY(),MA29,IF(MA$4=TODAY(),_xlfn.XLOOKUP(1,($F$4:$NZ$4&lt;=TODAY())*ISNUMBER($F$29:$NZ$29),$F$29:$NZ$29,"",0,-1),IF(ISNUMBER(LZ34),MAX(0,LZ34+N(MA32)-IF(OR(WEEKDAY(MA$4,2)&gt;5,COUNTIF(休日一覧!$A:$A,MA$4)&gt;0),0,N($E$29))),""))),"")</f>
        <v/>
      </c>
      <c r="MB34" s="59" t="str" cm="1">
        <f t="array" aca="1" ref="MB34" ca="1">IF(ISNUMBER(MB$4),IF(MB$4&lt;TODAY(),MB29,IF(MB$4=TODAY(),_xlfn.XLOOKUP(1,($F$4:$NZ$4&lt;=TODAY())*ISNUMBER($F$29:$NZ$29),$F$29:$NZ$29,"",0,-1),IF(ISNUMBER(MA34),MAX(0,MA34+N(MB32)-IF(OR(WEEKDAY(MB$4,2)&gt;5,COUNTIF(休日一覧!$A:$A,MB$4)&gt;0),0,N($E$29))),""))),"")</f>
        <v/>
      </c>
      <c r="MC34" s="59" t="str" cm="1">
        <f t="array" aca="1" ref="MC34" ca="1">IF(ISNUMBER(MC$4),IF(MC$4&lt;TODAY(),MC29,IF(MC$4=TODAY(),_xlfn.XLOOKUP(1,($F$4:$NZ$4&lt;=TODAY())*ISNUMBER($F$29:$NZ$29),$F$29:$NZ$29,"",0,-1),IF(ISNUMBER(MB34),MAX(0,MB34+N(MC32)-IF(OR(WEEKDAY(MC$4,2)&gt;5,COUNTIF(休日一覧!$A:$A,MC$4)&gt;0),0,N($E$29))),""))),"")</f>
        <v/>
      </c>
      <c r="MD34" s="59" t="str" cm="1">
        <f t="array" aca="1" ref="MD34" ca="1">IF(ISNUMBER(MD$4),IF(MD$4&lt;TODAY(),MD29,IF(MD$4=TODAY(),_xlfn.XLOOKUP(1,($F$4:$NZ$4&lt;=TODAY())*ISNUMBER($F$29:$NZ$29),$F$29:$NZ$29,"",0,-1),IF(ISNUMBER(MC34),MAX(0,MC34+N(MD32)-IF(OR(WEEKDAY(MD$4,2)&gt;5,COUNTIF(休日一覧!$A:$A,MD$4)&gt;0),0,N($E$29))),""))),"")</f>
        <v/>
      </c>
      <c r="ME34" s="59" t="str" cm="1">
        <f t="array" aca="1" ref="ME34" ca="1">IF(ISNUMBER(ME$4),IF(ME$4&lt;TODAY(),ME29,IF(ME$4=TODAY(),_xlfn.XLOOKUP(1,($F$4:$NZ$4&lt;=TODAY())*ISNUMBER($F$29:$NZ$29),$F$29:$NZ$29,"",0,-1),IF(ISNUMBER(MD34),MAX(0,MD34+N(ME32)-IF(OR(WEEKDAY(ME$4,2)&gt;5,COUNTIF(休日一覧!$A:$A,ME$4)&gt;0),0,N($E$29))),""))),"")</f>
        <v/>
      </c>
      <c r="MF34" s="59" t="str" cm="1">
        <f t="array" aca="1" ref="MF34" ca="1">IF(ISNUMBER(MF$4),IF(MF$4&lt;TODAY(),MF29,IF(MF$4=TODAY(),_xlfn.XLOOKUP(1,($F$4:$NZ$4&lt;=TODAY())*ISNUMBER($F$29:$NZ$29),$F$29:$NZ$29,"",0,-1),IF(ISNUMBER(ME34),MAX(0,ME34+N(MF32)-IF(OR(WEEKDAY(MF$4,2)&gt;5,COUNTIF(休日一覧!$A:$A,MF$4)&gt;0),0,N($E$29))),""))),"")</f>
        <v/>
      </c>
      <c r="MG34" s="59" t="str" cm="1">
        <f t="array" aca="1" ref="MG34" ca="1">IF(ISNUMBER(MG$4),IF(MG$4&lt;TODAY(),MG29,IF(MG$4=TODAY(),_xlfn.XLOOKUP(1,($F$4:$NZ$4&lt;=TODAY())*ISNUMBER($F$29:$NZ$29),$F$29:$NZ$29,"",0,-1),IF(ISNUMBER(MF34),MAX(0,MF34+N(MG32)-IF(OR(WEEKDAY(MG$4,2)&gt;5,COUNTIF(休日一覧!$A:$A,MG$4)&gt;0),0,N($E$29))),""))),"")</f>
        <v/>
      </c>
      <c r="MH34" s="59" t="str" cm="1">
        <f t="array" aca="1" ref="MH34" ca="1">IF(ISNUMBER(MH$4),IF(MH$4&lt;TODAY(),MH29,IF(MH$4=TODAY(),_xlfn.XLOOKUP(1,($F$4:$NZ$4&lt;=TODAY())*ISNUMBER($F$29:$NZ$29),$F$29:$NZ$29,"",0,-1),IF(ISNUMBER(MG34),MAX(0,MG34+N(MH32)-IF(OR(WEEKDAY(MH$4,2)&gt;5,COUNTIF(休日一覧!$A:$A,MH$4)&gt;0),0,N($E$29))),""))),"")</f>
        <v/>
      </c>
      <c r="MI34" s="59" t="str" cm="1">
        <f t="array" aca="1" ref="MI34" ca="1">IF(ISNUMBER(MI$4),IF(MI$4&lt;TODAY(),MI29,IF(MI$4=TODAY(),_xlfn.XLOOKUP(1,($F$4:$NZ$4&lt;=TODAY())*ISNUMBER($F$29:$NZ$29),$F$29:$NZ$29,"",0,-1),IF(ISNUMBER(MH34),MAX(0,MH34+N(MI32)-IF(OR(WEEKDAY(MI$4,2)&gt;5,COUNTIF(休日一覧!$A:$A,MI$4)&gt;0),0,N($E$29))),""))),"")</f>
        <v/>
      </c>
      <c r="MJ34" s="59" t="str" cm="1">
        <f t="array" aca="1" ref="MJ34" ca="1">IF(ISNUMBER(MJ$4),IF(MJ$4&lt;TODAY(),MJ29,IF(MJ$4=TODAY(),_xlfn.XLOOKUP(1,($F$4:$NZ$4&lt;=TODAY())*ISNUMBER($F$29:$NZ$29),$F$29:$NZ$29,"",0,-1),IF(ISNUMBER(MI34),MAX(0,MI34+N(MJ32)-IF(OR(WEEKDAY(MJ$4,2)&gt;5,COUNTIF(休日一覧!$A:$A,MJ$4)&gt;0),0,N($E$29))),""))),"")</f>
        <v/>
      </c>
      <c r="MK34" s="59" t="str" cm="1">
        <f t="array" aca="1" ref="MK34" ca="1">IF(ISNUMBER(MK$4),IF(MK$4&lt;TODAY(),MK29,IF(MK$4=TODAY(),_xlfn.XLOOKUP(1,($F$4:$NZ$4&lt;=TODAY())*ISNUMBER($F$29:$NZ$29),$F$29:$NZ$29,"",0,-1),IF(ISNUMBER(MJ34),MAX(0,MJ34+N(MK32)-IF(OR(WEEKDAY(MK$4,2)&gt;5,COUNTIF(休日一覧!$A:$A,MK$4)&gt;0),0,N($E$29))),""))),"")</f>
        <v/>
      </c>
      <c r="ML34" s="59" t="str" cm="1">
        <f t="array" aca="1" ref="ML34" ca="1">IF(ISNUMBER(ML$4),IF(ML$4&lt;TODAY(),ML29,IF(ML$4=TODAY(),_xlfn.XLOOKUP(1,($F$4:$NZ$4&lt;=TODAY())*ISNUMBER($F$29:$NZ$29),$F$29:$NZ$29,"",0,-1),IF(ISNUMBER(MK34),MAX(0,MK34+N(ML32)-IF(OR(WEEKDAY(ML$4,2)&gt;5,COUNTIF(休日一覧!$A:$A,ML$4)&gt;0),0,N($E$29))),""))),"")</f>
        <v/>
      </c>
      <c r="MM34" s="59" t="str" cm="1">
        <f t="array" aca="1" ref="MM34" ca="1">IF(ISNUMBER(MM$4),IF(MM$4&lt;TODAY(),MM29,IF(MM$4=TODAY(),_xlfn.XLOOKUP(1,($F$4:$NZ$4&lt;=TODAY())*ISNUMBER($F$29:$NZ$29),$F$29:$NZ$29,"",0,-1),IF(ISNUMBER(ML34),MAX(0,ML34+N(MM32)-IF(OR(WEEKDAY(MM$4,2)&gt;5,COUNTIF(休日一覧!$A:$A,MM$4)&gt;0),0,N($E$29))),""))),"")</f>
        <v/>
      </c>
      <c r="MN34" s="59" t="str" cm="1">
        <f t="array" aca="1" ref="MN34" ca="1">IF(ISNUMBER(MN$4),IF(MN$4&lt;TODAY(),MN29,IF(MN$4=TODAY(),_xlfn.XLOOKUP(1,($F$4:$NZ$4&lt;=TODAY())*ISNUMBER($F$29:$NZ$29),$F$29:$NZ$29,"",0,-1),IF(ISNUMBER(MM34),MAX(0,MM34+N(MN32)-IF(OR(WEEKDAY(MN$4,2)&gt;5,COUNTIF(休日一覧!$A:$A,MN$4)&gt;0),0,N($E$29))),""))),"")</f>
        <v/>
      </c>
      <c r="MO34" s="59" t="str" cm="1">
        <f t="array" aca="1" ref="MO34" ca="1">IF(ISNUMBER(MO$4),IF(MO$4&lt;TODAY(),MO29,IF(MO$4=TODAY(),_xlfn.XLOOKUP(1,($F$4:$NZ$4&lt;=TODAY())*ISNUMBER($F$29:$NZ$29),$F$29:$NZ$29,"",0,-1),IF(ISNUMBER(MN34),MAX(0,MN34+N(MO32)-IF(OR(WEEKDAY(MO$4,2)&gt;5,COUNTIF(休日一覧!$A:$A,MO$4)&gt;0),0,N($E$29))),""))),"")</f>
        <v/>
      </c>
      <c r="MP34" s="59" t="str" cm="1">
        <f t="array" aca="1" ref="MP34" ca="1">IF(ISNUMBER(MP$4),IF(MP$4&lt;TODAY(),MP29,IF(MP$4=TODAY(),_xlfn.XLOOKUP(1,($F$4:$NZ$4&lt;=TODAY())*ISNUMBER($F$29:$NZ$29),$F$29:$NZ$29,"",0,-1),IF(ISNUMBER(MO34),MAX(0,MO34+N(MP32)-IF(OR(WEEKDAY(MP$4,2)&gt;5,COUNTIF(休日一覧!$A:$A,MP$4)&gt;0),0,N($E$29))),""))),"")</f>
        <v/>
      </c>
      <c r="MQ34" s="59" t="str" cm="1">
        <f t="array" aca="1" ref="MQ34" ca="1">IF(ISNUMBER(MQ$4),IF(MQ$4&lt;TODAY(),MQ29,IF(MQ$4=TODAY(),_xlfn.XLOOKUP(1,($F$4:$NZ$4&lt;=TODAY())*ISNUMBER($F$29:$NZ$29),$F$29:$NZ$29,"",0,-1),IF(ISNUMBER(MP34),MAX(0,MP34+N(MQ32)-IF(OR(WEEKDAY(MQ$4,2)&gt;5,COUNTIF(休日一覧!$A:$A,MQ$4)&gt;0),0,N($E$29))),""))),"")</f>
        <v/>
      </c>
      <c r="MR34" s="59" t="str" cm="1">
        <f t="array" aca="1" ref="MR34" ca="1">IF(ISNUMBER(MR$4),IF(MR$4&lt;TODAY(),MR29,IF(MR$4=TODAY(),_xlfn.XLOOKUP(1,($F$4:$NZ$4&lt;=TODAY())*ISNUMBER($F$29:$NZ$29),$F$29:$NZ$29,"",0,-1),IF(ISNUMBER(MQ34),MAX(0,MQ34+N(MR32)-IF(OR(WEEKDAY(MR$4,2)&gt;5,COUNTIF(休日一覧!$A:$A,MR$4)&gt;0),0,N($E$29))),""))),"")</f>
        <v/>
      </c>
      <c r="MS34" s="59" t="str" cm="1">
        <f t="array" aca="1" ref="MS34" ca="1">IF(ISNUMBER(MS$4),IF(MS$4&lt;TODAY(),MS29,IF(MS$4=TODAY(),_xlfn.XLOOKUP(1,($F$4:$NZ$4&lt;=TODAY())*ISNUMBER($F$29:$NZ$29),$F$29:$NZ$29,"",0,-1),IF(ISNUMBER(MR34),MAX(0,MR34+N(MS32)-IF(OR(WEEKDAY(MS$4,2)&gt;5,COUNTIF(休日一覧!$A:$A,MS$4)&gt;0),0,N($E$29))),""))),"")</f>
        <v/>
      </c>
      <c r="MT34" s="59" t="str" cm="1">
        <f t="array" aca="1" ref="MT34" ca="1">IF(ISNUMBER(MT$4),IF(MT$4&lt;TODAY(),MT29,IF(MT$4=TODAY(),_xlfn.XLOOKUP(1,($F$4:$NZ$4&lt;=TODAY())*ISNUMBER($F$29:$NZ$29),$F$29:$NZ$29,"",0,-1),IF(ISNUMBER(MS34),MAX(0,MS34+N(MT32)-IF(OR(WEEKDAY(MT$4,2)&gt;5,COUNTIF(休日一覧!$A:$A,MT$4)&gt;0),0,N($E$29))),""))),"")</f>
        <v/>
      </c>
      <c r="MU34" s="59" t="str" cm="1">
        <f t="array" aca="1" ref="MU34" ca="1">IF(ISNUMBER(MU$4),IF(MU$4&lt;TODAY(),MU29,IF(MU$4=TODAY(),_xlfn.XLOOKUP(1,($F$4:$NZ$4&lt;=TODAY())*ISNUMBER($F$29:$NZ$29),$F$29:$NZ$29,"",0,-1),IF(ISNUMBER(MT34),MAX(0,MT34+N(MU32)-IF(OR(WEEKDAY(MU$4,2)&gt;5,COUNTIF(休日一覧!$A:$A,MU$4)&gt;0),0,N($E$29))),""))),"")</f>
        <v/>
      </c>
      <c r="MV34" s="59" t="str" cm="1">
        <f t="array" aca="1" ref="MV34" ca="1">IF(ISNUMBER(MV$4),IF(MV$4&lt;TODAY(),MV29,IF(MV$4=TODAY(),_xlfn.XLOOKUP(1,($F$4:$NZ$4&lt;=TODAY())*ISNUMBER($F$29:$NZ$29),$F$29:$NZ$29,"",0,-1),IF(ISNUMBER(MU34),MAX(0,MU34+N(MV32)-IF(OR(WEEKDAY(MV$4,2)&gt;5,COUNTIF(休日一覧!$A:$A,MV$4)&gt;0),0,N($E$29))),""))),"")</f>
        <v/>
      </c>
      <c r="MW34" s="59" t="str" cm="1">
        <f t="array" aca="1" ref="MW34" ca="1">IF(ISNUMBER(MW$4),IF(MW$4&lt;TODAY(),MW29,IF(MW$4=TODAY(),_xlfn.XLOOKUP(1,($F$4:$NZ$4&lt;=TODAY())*ISNUMBER($F$29:$NZ$29),$F$29:$NZ$29,"",0,-1),IF(ISNUMBER(MV34),MAX(0,MV34+N(MW32)-IF(OR(WEEKDAY(MW$4,2)&gt;5,COUNTIF(休日一覧!$A:$A,MW$4)&gt;0),0,N($E$29))),""))),"")</f>
        <v/>
      </c>
      <c r="MX34" s="59" t="str" cm="1">
        <f t="array" aca="1" ref="MX34" ca="1">IF(ISNUMBER(MX$4),IF(MX$4&lt;TODAY(),MX29,IF(MX$4=TODAY(),_xlfn.XLOOKUP(1,($F$4:$NZ$4&lt;=TODAY())*ISNUMBER($F$29:$NZ$29),$F$29:$NZ$29,"",0,-1),IF(ISNUMBER(MW34),MAX(0,MW34+N(MX32)-IF(OR(WEEKDAY(MX$4,2)&gt;5,COUNTIF(休日一覧!$A:$A,MX$4)&gt;0),0,N($E$29))),""))),"")</f>
        <v/>
      </c>
      <c r="MY34" s="59" t="str" cm="1">
        <f t="array" aca="1" ref="MY34" ca="1">IF(ISNUMBER(MY$4),IF(MY$4&lt;TODAY(),MY29,IF(MY$4=TODAY(),_xlfn.XLOOKUP(1,($F$4:$NZ$4&lt;=TODAY())*ISNUMBER($F$29:$NZ$29),$F$29:$NZ$29,"",0,-1),IF(ISNUMBER(MX34),MAX(0,MX34+N(MY32)-IF(OR(WEEKDAY(MY$4,2)&gt;5,COUNTIF(休日一覧!$A:$A,MY$4)&gt;0),0,N($E$29))),""))),"")</f>
        <v/>
      </c>
      <c r="MZ34" s="59" t="str" cm="1">
        <f t="array" aca="1" ref="MZ34" ca="1">IF(ISNUMBER(MZ$4),IF(MZ$4&lt;TODAY(),MZ29,IF(MZ$4=TODAY(),_xlfn.XLOOKUP(1,($F$4:$NZ$4&lt;=TODAY())*ISNUMBER($F$29:$NZ$29),$F$29:$NZ$29,"",0,-1),IF(ISNUMBER(MY34),MAX(0,MY34+N(MZ32)-IF(OR(WEEKDAY(MZ$4,2)&gt;5,COUNTIF(休日一覧!$A:$A,MZ$4)&gt;0),0,N($E$29))),""))),"")</f>
        <v/>
      </c>
      <c r="NA34" s="59" t="str" cm="1">
        <f t="array" aca="1" ref="NA34" ca="1">IF(ISNUMBER(NA$4),IF(NA$4&lt;TODAY(),NA29,IF(NA$4=TODAY(),_xlfn.XLOOKUP(1,($F$4:$NZ$4&lt;=TODAY())*ISNUMBER($F$29:$NZ$29),$F$29:$NZ$29,"",0,-1),IF(ISNUMBER(MZ34),MAX(0,MZ34+N(NA32)-IF(OR(WEEKDAY(NA$4,2)&gt;5,COUNTIF(休日一覧!$A:$A,NA$4)&gt;0),0,N($E$29))),""))),"")</f>
        <v/>
      </c>
      <c r="NB34" s="59" t="str" cm="1">
        <f t="array" aca="1" ref="NB34" ca="1">IF(ISNUMBER(NB$4),IF(NB$4&lt;TODAY(),NB29,IF(NB$4=TODAY(),_xlfn.XLOOKUP(1,($F$4:$NZ$4&lt;=TODAY())*ISNUMBER($F$29:$NZ$29),$F$29:$NZ$29,"",0,-1),IF(ISNUMBER(NA34),MAX(0,NA34+N(NB32)-IF(OR(WEEKDAY(NB$4,2)&gt;5,COUNTIF(休日一覧!$A:$A,NB$4)&gt;0),0,N($E$29))),""))),"")</f>
        <v/>
      </c>
      <c r="NC34" s="59" t="str" cm="1">
        <f t="array" aca="1" ref="NC34" ca="1">IF(ISNUMBER(NC$4),IF(NC$4&lt;TODAY(),NC29,IF(NC$4=TODAY(),_xlfn.XLOOKUP(1,($F$4:$NZ$4&lt;=TODAY())*ISNUMBER($F$29:$NZ$29),$F$29:$NZ$29,"",0,-1),IF(ISNUMBER(NB34),MAX(0,NB34+N(NC32)-IF(OR(WEEKDAY(NC$4,2)&gt;5,COUNTIF(休日一覧!$A:$A,NC$4)&gt;0),0,N($E$29))),""))),"")</f>
        <v/>
      </c>
      <c r="ND34" s="59" t="str" cm="1">
        <f t="array" aca="1" ref="ND34" ca="1">IF(ISNUMBER(ND$4),IF(ND$4&lt;TODAY(),ND29,IF(ND$4=TODAY(),_xlfn.XLOOKUP(1,($F$4:$NZ$4&lt;=TODAY())*ISNUMBER($F$29:$NZ$29),$F$29:$NZ$29,"",0,-1),IF(ISNUMBER(NC34),MAX(0,NC34+N(ND32)-IF(OR(WEEKDAY(ND$4,2)&gt;5,COUNTIF(休日一覧!$A:$A,ND$4)&gt;0),0,N($E$29))),""))),"")</f>
        <v/>
      </c>
      <c r="NE34" s="59" t="str" cm="1">
        <f t="array" aca="1" ref="NE34" ca="1">IF(ISNUMBER(NE$4),IF(NE$4&lt;TODAY(),NE29,IF(NE$4=TODAY(),_xlfn.XLOOKUP(1,($F$4:$NZ$4&lt;=TODAY())*ISNUMBER($F$29:$NZ$29),$F$29:$NZ$29,"",0,-1),IF(ISNUMBER(ND34),MAX(0,ND34+N(NE32)-IF(OR(WEEKDAY(NE$4,2)&gt;5,COUNTIF(休日一覧!$A:$A,NE$4)&gt;0),0,N($E$29))),""))),"")</f>
        <v/>
      </c>
      <c r="NF34" s="59" t="str" cm="1">
        <f t="array" aca="1" ref="NF34" ca="1">IF(ISNUMBER(NF$4),IF(NF$4&lt;TODAY(),NF29,IF(NF$4=TODAY(),_xlfn.XLOOKUP(1,($F$4:$NZ$4&lt;=TODAY())*ISNUMBER($F$29:$NZ$29),$F$29:$NZ$29,"",0,-1),IF(ISNUMBER(NE34),MAX(0,NE34+N(NF32)-IF(OR(WEEKDAY(NF$4,2)&gt;5,COUNTIF(休日一覧!$A:$A,NF$4)&gt;0),0,N($E$29))),""))),"")</f>
        <v/>
      </c>
      <c r="NG34" s="59" t="str" cm="1">
        <f t="array" aca="1" ref="NG34" ca="1">IF(ISNUMBER(NG$4),IF(NG$4&lt;TODAY(),NG29,IF(NG$4=TODAY(),_xlfn.XLOOKUP(1,($F$4:$NZ$4&lt;=TODAY())*ISNUMBER($F$29:$NZ$29),$F$29:$NZ$29,"",0,-1),IF(ISNUMBER(NF34),MAX(0,NF34+N(NG32)-IF(OR(WEEKDAY(NG$4,2)&gt;5,COUNTIF(休日一覧!$A:$A,NG$4)&gt;0),0,N($E$29))),""))),"")</f>
        <v/>
      </c>
      <c r="NH34" s="59" t="str" cm="1">
        <f t="array" aca="1" ref="NH34" ca="1">IF(ISNUMBER(NH$4),IF(NH$4&lt;TODAY(),NH29,IF(NH$4=TODAY(),_xlfn.XLOOKUP(1,($F$4:$NZ$4&lt;=TODAY())*ISNUMBER($F$29:$NZ$29),$F$29:$NZ$29,"",0,-1),IF(ISNUMBER(NG34),MAX(0,NG34+N(NH32)-IF(OR(WEEKDAY(NH$4,2)&gt;5,COUNTIF(休日一覧!$A:$A,NH$4)&gt;0),0,N($E$29))),""))),"")</f>
        <v/>
      </c>
      <c r="NI34" s="59" t="str" cm="1">
        <f t="array" aca="1" ref="NI34" ca="1">IF(ISNUMBER(NI$4),IF(NI$4&lt;TODAY(),NI29,IF(NI$4=TODAY(),_xlfn.XLOOKUP(1,($F$4:$NZ$4&lt;=TODAY())*ISNUMBER($F$29:$NZ$29),$F$29:$NZ$29,"",0,-1),IF(ISNUMBER(NH34),MAX(0,NH34+N(NI32)-IF(OR(WEEKDAY(NI$4,2)&gt;5,COUNTIF(休日一覧!$A:$A,NI$4)&gt;0),0,N($E$29))),""))),"")</f>
        <v/>
      </c>
      <c r="NJ34" s="59" t="str" cm="1">
        <f t="array" aca="1" ref="NJ34" ca="1">IF(ISNUMBER(NJ$4),IF(NJ$4&lt;TODAY(),NJ29,IF(NJ$4=TODAY(),_xlfn.XLOOKUP(1,($F$4:$NZ$4&lt;=TODAY())*ISNUMBER($F$29:$NZ$29),$F$29:$NZ$29,"",0,-1),IF(ISNUMBER(NI34),MAX(0,NI34+N(NJ32)-IF(OR(WEEKDAY(NJ$4,2)&gt;5,COUNTIF(休日一覧!$A:$A,NJ$4)&gt;0),0,N($E$29))),""))),"")</f>
        <v/>
      </c>
      <c r="NK34" s="59" t="str" cm="1">
        <f t="array" aca="1" ref="NK34" ca="1">IF(ISNUMBER(NK$4),IF(NK$4&lt;TODAY(),NK29,IF(NK$4=TODAY(),_xlfn.XLOOKUP(1,($F$4:$NZ$4&lt;=TODAY())*ISNUMBER($F$29:$NZ$29),$F$29:$NZ$29,"",0,-1),IF(ISNUMBER(NJ34),MAX(0,NJ34+N(NK32)-IF(OR(WEEKDAY(NK$4,2)&gt;5,COUNTIF(休日一覧!$A:$A,NK$4)&gt;0),0,N($E$29))),""))),"")</f>
        <v/>
      </c>
      <c r="NL34" s="59" t="str" cm="1">
        <f t="array" aca="1" ref="NL34" ca="1">IF(ISNUMBER(NL$4),IF(NL$4&lt;TODAY(),NL29,IF(NL$4=TODAY(),_xlfn.XLOOKUP(1,($F$4:$NZ$4&lt;=TODAY())*ISNUMBER($F$29:$NZ$29),$F$29:$NZ$29,"",0,-1),IF(ISNUMBER(NK34),MAX(0,NK34+N(NL32)-IF(OR(WEEKDAY(NL$4,2)&gt;5,COUNTIF(休日一覧!$A:$A,NL$4)&gt;0),0,N($E$29))),""))),"")</f>
        <v/>
      </c>
      <c r="NM34" s="59" t="str" cm="1">
        <f t="array" aca="1" ref="NM34" ca="1">IF(ISNUMBER(NM$4),IF(NM$4&lt;TODAY(),NM29,IF(NM$4=TODAY(),_xlfn.XLOOKUP(1,($F$4:$NZ$4&lt;=TODAY())*ISNUMBER($F$29:$NZ$29),$F$29:$NZ$29,"",0,-1),IF(ISNUMBER(NL34),MAX(0,NL34+N(NM32)-IF(OR(WEEKDAY(NM$4,2)&gt;5,COUNTIF(休日一覧!$A:$A,NM$4)&gt;0),0,N($E$29))),""))),"")</f>
        <v/>
      </c>
      <c r="NN34" s="59" t="str" cm="1">
        <f t="array" aca="1" ref="NN34" ca="1">IF(ISNUMBER(NN$4),IF(NN$4&lt;TODAY(),NN29,IF(NN$4=TODAY(),_xlfn.XLOOKUP(1,($F$4:$NZ$4&lt;=TODAY())*ISNUMBER($F$29:$NZ$29),$F$29:$NZ$29,"",0,-1),IF(ISNUMBER(NM34),MAX(0,NM34+N(NN32)-IF(OR(WEEKDAY(NN$4,2)&gt;5,COUNTIF(休日一覧!$A:$A,NN$4)&gt;0),0,N($E$29))),""))),"")</f>
        <v/>
      </c>
      <c r="NO34" s="59" t="str" cm="1">
        <f t="array" aca="1" ref="NO34" ca="1">IF(ISNUMBER(NO$4),IF(NO$4&lt;TODAY(),NO29,IF(NO$4=TODAY(),_xlfn.XLOOKUP(1,($F$4:$NZ$4&lt;=TODAY())*ISNUMBER($F$29:$NZ$29),$F$29:$NZ$29,"",0,-1),IF(ISNUMBER(NN34),MAX(0,NN34+N(NO32)-IF(OR(WEEKDAY(NO$4,2)&gt;5,COUNTIF(休日一覧!$A:$A,NO$4)&gt;0),0,N($E$29))),""))),"")</f>
        <v/>
      </c>
      <c r="NP34" s="59" t="str" cm="1">
        <f t="array" aca="1" ref="NP34" ca="1">IF(ISNUMBER(NP$4),IF(NP$4&lt;TODAY(),NP29,IF(NP$4=TODAY(),_xlfn.XLOOKUP(1,($F$4:$NZ$4&lt;=TODAY())*ISNUMBER($F$29:$NZ$29),$F$29:$NZ$29,"",0,-1),IF(ISNUMBER(NO34),MAX(0,NO34+N(NP32)-IF(OR(WEEKDAY(NP$4,2)&gt;5,COUNTIF(休日一覧!$A:$A,NP$4)&gt;0),0,N($E$29))),""))),"")</f>
        <v/>
      </c>
      <c r="NQ34" s="59" t="str" cm="1">
        <f t="array" aca="1" ref="NQ34" ca="1">IF(ISNUMBER(NQ$4),IF(NQ$4&lt;TODAY(),NQ29,IF(NQ$4=TODAY(),_xlfn.XLOOKUP(1,($F$4:$NZ$4&lt;=TODAY())*ISNUMBER($F$29:$NZ$29),$F$29:$NZ$29,"",0,-1),IF(ISNUMBER(NP34),MAX(0,NP34+N(NQ32)-IF(OR(WEEKDAY(NQ$4,2)&gt;5,COUNTIF(休日一覧!$A:$A,NQ$4)&gt;0),0,N($E$29))),""))),"")</f>
        <v/>
      </c>
      <c r="NR34" s="59" t="str" cm="1">
        <f t="array" aca="1" ref="NR34" ca="1">IF(ISNUMBER(NR$4),IF(NR$4&lt;TODAY(),NR29,IF(NR$4=TODAY(),_xlfn.XLOOKUP(1,($F$4:$NZ$4&lt;=TODAY())*ISNUMBER($F$29:$NZ$29),$F$29:$NZ$29,"",0,-1),IF(ISNUMBER(NQ34),MAX(0,NQ34+N(NR32)-IF(OR(WEEKDAY(NR$4,2)&gt;5,COUNTIF(休日一覧!$A:$A,NR$4)&gt;0),0,N($E$29))),""))),"")</f>
        <v/>
      </c>
      <c r="NS34" s="59" t="str" cm="1">
        <f t="array" aca="1" ref="NS34" ca="1">IF(ISNUMBER(NS$4),IF(NS$4&lt;TODAY(),NS29,IF(NS$4=TODAY(),_xlfn.XLOOKUP(1,($F$4:$NZ$4&lt;=TODAY())*ISNUMBER($F$29:$NZ$29),$F$29:$NZ$29,"",0,-1),IF(ISNUMBER(NR34),MAX(0,NR34+N(NS32)-IF(OR(WEEKDAY(NS$4,2)&gt;5,COUNTIF(休日一覧!$A:$A,NS$4)&gt;0),0,N($E$29))),""))),"")</f>
        <v/>
      </c>
      <c r="NT34" s="59" t="str" cm="1">
        <f t="array" aca="1" ref="NT34" ca="1">IF(ISNUMBER(NT$4),IF(NT$4&lt;TODAY(),NT29,IF(NT$4=TODAY(),_xlfn.XLOOKUP(1,($F$4:$NZ$4&lt;=TODAY())*ISNUMBER($F$29:$NZ$29),$F$29:$NZ$29,"",0,-1),IF(ISNUMBER(NS34),MAX(0,NS34+N(NT32)-IF(OR(WEEKDAY(NT$4,2)&gt;5,COUNTIF(休日一覧!$A:$A,NT$4)&gt;0),0,N($E$29))),""))),"")</f>
        <v/>
      </c>
      <c r="NU34" s="59" t="str" cm="1">
        <f t="array" aca="1" ref="NU34" ca="1">IF(ISNUMBER(NU$4),IF(NU$4&lt;TODAY(),NU29,IF(NU$4=TODAY(),_xlfn.XLOOKUP(1,($F$4:$NZ$4&lt;=TODAY())*ISNUMBER($F$29:$NZ$29),$F$29:$NZ$29,"",0,-1),IF(ISNUMBER(NT34),MAX(0,NT34+N(NU32)-IF(OR(WEEKDAY(NU$4,2)&gt;5,COUNTIF(休日一覧!$A:$A,NU$4)&gt;0),0,N($E$29))),""))),"")</f>
        <v/>
      </c>
      <c r="NV34" s="59" t="str" cm="1">
        <f t="array" aca="1" ref="NV34" ca="1">IF(ISNUMBER(NV$4),IF(NV$4&lt;TODAY(),NV29,IF(NV$4=TODAY(),_xlfn.XLOOKUP(1,($F$4:$NZ$4&lt;=TODAY())*ISNUMBER($F$29:$NZ$29),$F$29:$NZ$29,"",0,-1),IF(ISNUMBER(NU34),MAX(0,NU34+N(NV32)-IF(OR(WEEKDAY(NV$4,2)&gt;5,COUNTIF(休日一覧!$A:$A,NV$4)&gt;0),0,N($E$29))),""))),"")</f>
        <v/>
      </c>
      <c r="NW34" s="59" t="str" cm="1">
        <f t="array" aca="1" ref="NW34" ca="1">IF(ISNUMBER(NW$4),IF(NW$4&lt;TODAY(),NW29,IF(NW$4=TODAY(),_xlfn.XLOOKUP(1,($F$4:$NZ$4&lt;=TODAY())*ISNUMBER($F$29:$NZ$29),$F$29:$NZ$29,"",0,-1),IF(ISNUMBER(NV34),MAX(0,NV34+N(NW32)-IF(OR(WEEKDAY(NW$4,2)&gt;5,COUNTIF(休日一覧!$A:$A,NW$4)&gt;0),0,N($E$29))),""))),"")</f>
        <v/>
      </c>
      <c r="NX34" s="59" t="str" cm="1">
        <f t="array" aca="1" ref="NX34" ca="1">IF(ISNUMBER(NX$4),IF(NX$4&lt;TODAY(),NX29,IF(NX$4=TODAY(),_xlfn.XLOOKUP(1,($F$4:$NZ$4&lt;=TODAY())*ISNUMBER($F$29:$NZ$29),$F$29:$NZ$29,"",0,-1),IF(ISNUMBER(NW34),MAX(0,NW34+N(NX32)-IF(OR(WEEKDAY(NX$4,2)&gt;5,COUNTIF(休日一覧!$A:$A,NX$4)&gt;0),0,N($E$29))),""))),"")</f>
        <v/>
      </c>
      <c r="NY34" s="59" t="str" cm="1">
        <f t="array" aca="1" ref="NY34" ca="1">IF(ISNUMBER(NY$4),IF(NY$4&lt;TODAY(),NY29,IF(NY$4=TODAY(),_xlfn.XLOOKUP(1,($F$4:$NZ$4&lt;=TODAY())*ISNUMBER($F$29:$NZ$29),$F$29:$NZ$29,"",0,-1),IF(ISNUMBER(NX34),MAX(0,NX34+N(NY32)-IF(OR(WEEKDAY(NY$4,2)&gt;5,COUNTIF(休日一覧!$A:$A,NY$4)&gt;0),0,N($E$29))),""))),"")</f>
        <v/>
      </c>
      <c r="NZ34" s="59" t="str" cm="1">
        <f t="array" aca="1" ref="NZ34" ca="1">IF(ISNUMBER(NZ$4),IF(NZ$4&lt;TODAY(),NZ29,IF(NZ$4=TODAY(),_xlfn.XLOOKUP(1,($F$4:$NZ$4&lt;=TODAY())*ISNUMBER($F$29:$NZ$29),$F$29:$NZ$29,"",0,-1),IF(ISNUMBER(NY34),MAX(0,NY34+N(NZ32)-IF(OR(WEEKDAY(NZ$4,2)&gt;5,COUNTIF(休日一覧!$A:$A,NZ$4)&gt;0),0,N($E$29))),""))),"")</f>
        <v/>
      </c>
    </row>
    <row r="35" spans="2:390">
      <c r="B35" s="116" t="s">
        <v>5136</v>
      </c>
      <c r="C35" s="135" t="s">
        <v>5181</v>
      </c>
      <c r="D35" s="136" t="s">
        <v>5166</v>
      </c>
      <c r="E35" s="224">
        <f>IF(COUNT($E$5,$E$11,$E$17,$E$23,$E$29)=0,"",SUM($E$5,$E$11,$E$17,$E$23,$E$29))</f>
        <v>65</v>
      </c>
      <c r="F35" s="59" t="str" cm="1">
        <f t="array" aca="1" ref="F35:GE35" ca="1">IF(ISNUMBER($F$4),_xlfn.LET(_xlpm.h,'現在の状況（積み上げ）'!$A$4:$ALL$4,_xlpm.v,'現在の状況（積み上げ）'!$A$5:$ALL$400,_xlpm.sel,--(ISNUMBER(MATCH('現在の状況（積み上げ）'!$B$5:$B$400,{"合計"},0))*('現在の状況（積み上げ）'!$C$5:$C$400="ステータス")*ISNUMBER(MATCH('現在の状況（積み上げ）'!$D$5:$D$400,{"確認待ち","申請受付","ＯＰ確認中","ＳＶ確認中"},0))),_xlpm.s,MMULT(TRANSPOSE(_xlpm.sel),IF(ISNUMBER(_xlpm.v),_xlpm.v,0)),_xlpm.n,MMULT(TRANSPOSE(_xlpm.sel),--ISNUMBER(_xlpm.v)),_xlfn.XLOOKUP(_xlfn.ANCHORARRAY($F$4),_xlpm.h,IF(_xlpm.n&gt;0,_xlpm.s,""),"")),"")</f>
        <v/>
      </c>
      <c r="G35" s="59" t="str">
        <f ca="1"/>
        <v/>
      </c>
      <c r="H35" s="59" t="str">
        <f ca="1"/>
        <v/>
      </c>
      <c r="I35" s="59" t="str">
        <f ca="1"/>
        <v/>
      </c>
      <c r="J35" s="59" t="str">
        <f ca="1"/>
        <v/>
      </c>
      <c r="K35" s="59" t="str">
        <f ca="1"/>
        <v/>
      </c>
      <c r="L35" s="59" t="str">
        <f ca="1"/>
        <v/>
      </c>
      <c r="M35" s="59" t="str">
        <f ca="1"/>
        <v/>
      </c>
      <c r="N35" s="59" t="str">
        <f ca="1"/>
        <v/>
      </c>
      <c r="O35" s="59" t="str">
        <f ca="1"/>
        <v/>
      </c>
      <c r="P35" s="59" t="str">
        <f ca="1"/>
        <v/>
      </c>
      <c r="Q35" s="59" t="str">
        <f ca="1"/>
        <v/>
      </c>
      <c r="R35" s="59" t="str">
        <f ca="1"/>
        <v/>
      </c>
      <c r="S35" s="59">
        <f ca="1"/>
        <v>3585</v>
      </c>
      <c r="T35" s="59" t="str">
        <f ca="1"/>
        <v/>
      </c>
      <c r="U35" s="59" t="str">
        <f ca="1"/>
        <v/>
      </c>
      <c r="V35" s="59" t="str">
        <f ca="1"/>
        <v/>
      </c>
      <c r="W35" s="59" t="str">
        <f ca="1"/>
        <v/>
      </c>
      <c r="X35" s="59" t="str">
        <f ca="1"/>
        <v/>
      </c>
      <c r="Y35" s="59" t="str">
        <f ca="1"/>
        <v/>
      </c>
      <c r="Z35" s="59" t="str">
        <f ca="1"/>
        <v/>
      </c>
      <c r="AA35" s="59" t="str">
        <f ca="1"/>
        <v/>
      </c>
      <c r="AB35" s="59" t="str">
        <f ca="1"/>
        <v/>
      </c>
      <c r="AC35" s="59" t="str">
        <f ca="1"/>
        <v/>
      </c>
      <c r="AD35" s="59" t="str">
        <f ca="1"/>
        <v/>
      </c>
      <c r="AE35" s="59" t="str">
        <f ca="1"/>
        <v/>
      </c>
      <c r="AF35" s="59" t="str">
        <f ca="1"/>
        <v/>
      </c>
      <c r="AG35" s="59" t="str">
        <f ca="1"/>
        <v/>
      </c>
      <c r="AH35" s="59" t="str">
        <f ca="1"/>
        <v/>
      </c>
      <c r="AI35" s="59" t="str">
        <f ca="1"/>
        <v/>
      </c>
      <c r="AJ35" s="59" t="str">
        <f ca="1"/>
        <v/>
      </c>
      <c r="AK35" s="59" t="str">
        <f ca="1"/>
        <v/>
      </c>
      <c r="AL35" s="59" t="str">
        <f ca="1"/>
        <v/>
      </c>
      <c r="AM35" s="59" t="str">
        <f ca="1"/>
        <v/>
      </c>
      <c r="AN35" s="59" t="str">
        <f ca="1"/>
        <v/>
      </c>
      <c r="AO35" s="59" t="str">
        <f ca="1"/>
        <v/>
      </c>
      <c r="AP35" s="59" t="str">
        <f ca="1"/>
        <v/>
      </c>
      <c r="AQ35" s="59" t="str">
        <f ca="1"/>
        <v/>
      </c>
      <c r="AR35" s="59" t="str">
        <f ca="1"/>
        <v/>
      </c>
      <c r="AS35" s="59" t="str">
        <f ca="1"/>
        <v/>
      </c>
      <c r="AT35" s="59" t="str">
        <f ca="1"/>
        <v/>
      </c>
      <c r="AU35" s="59" t="str">
        <f ca="1"/>
        <v/>
      </c>
      <c r="AV35" s="59" t="str">
        <f ca="1"/>
        <v/>
      </c>
      <c r="AW35" s="59" t="str">
        <f ca="1"/>
        <v/>
      </c>
      <c r="AX35" s="59" t="str">
        <f ca="1"/>
        <v/>
      </c>
      <c r="AY35" s="59" t="str">
        <f ca="1"/>
        <v/>
      </c>
      <c r="AZ35" s="59" t="str">
        <f ca="1"/>
        <v/>
      </c>
      <c r="BA35" s="59" t="str">
        <f ca="1"/>
        <v/>
      </c>
      <c r="BB35" s="59" t="str">
        <f ca="1"/>
        <v/>
      </c>
      <c r="BC35" s="59" t="str">
        <f ca="1"/>
        <v/>
      </c>
      <c r="BD35" s="59" t="str">
        <f ca="1"/>
        <v/>
      </c>
      <c r="BE35" s="59" t="str">
        <f ca="1"/>
        <v/>
      </c>
      <c r="BF35" s="59" t="str">
        <f ca="1"/>
        <v/>
      </c>
      <c r="BG35" s="59" t="str">
        <f ca="1"/>
        <v/>
      </c>
      <c r="BH35" s="59" t="str">
        <f ca="1"/>
        <v/>
      </c>
      <c r="BI35" s="59" t="str">
        <f ca="1"/>
        <v/>
      </c>
      <c r="BJ35" s="59" t="str">
        <f ca="1"/>
        <v/>
      </c>
      <c r="BK35" s="59" t="str">
        <f ca="1"/>
        <v/>
      </c>
      <c r="BL35" s="59" t="str">
        <f ca="1"/>
        <v/>
      </c>
      <c r="BM35" s="59" t="str">
        <f ca="1"/>
        <v/>
      </c>
      <c r="BN35" s="59" t="str">
        <f ca="1"/>
        <v/>
      </c>
      <c r="BO35" s="59" t="str">
        <f ca="1"/>
        <v/>
      </c>
      <c r="BP35" s="59" t="str">
        <f ca="1"/>
        <v/>
      </c>
      <c r="BQ35" s="59" t="str">
        <f ca="1"/>
        <v/>
      </c>
      <c r="BR35" s="59" t="str">
        <f ca="1"/>
        <v/>
      </c>
      <c r="BS35" s="59" t="str">
        <f ca="1"/>
        <v/>
      </c>
      <c r="BT35" s="59" t="str">
        <f ca="1"/>
        <v/>
      </c>
      <c r="BU35" s="59" t="str">
        <f ca="1"/>
        <v/>
      </c>
      <c r="BV35" s="59" t="str">
        <f ca="1"/>
        <v/>
      </c>
      <c r="BW35" s="59" t="str">
        <f ca="1"/>
        <v/>
      </c>
      <c r="BX35" s="59" t="str">
        <f ca="1"/>
        <v/>
      </c>
      <c r="BY35" s="59" t="str">
        <f ca="1"/>
        <v/>
      </c>
      <c r="BZ35" s="59" t="str">
        <f ca="1"/>
        <v/>
      </c>
      <c r="CA35" s="59" t="str">
        <f ca="1"/>
        <v/>
      </c>
      <c r="CB35" s="59" t="str">
        <f ca="1"/>
        <v/>
      </c>
      <c r="CC35" s="59" t="str">
        <f ca="1"/>
        <v/>
      </c>
      <c r="CD35" s="59" t="str">
        <f ca="1"/>
        <v/>
      </c>
      <c r="CE35" s="59" t="str">
        <f ca="1"/>
        <v/>
      </c>
      <c r="CF35" s="59" t="str">
        <f ca="1"/>
        <v/>
      </c>
      <c r="CG35" s="59" t="str">
        <f ca="1"/>
        <v/>
      </c>
      <c r="CH35" s="59" t="str">
        <f ca="1"/>
        <v/>
      </c>
      <c r="CI35" s="59" t="str">
        <f ca="1"/>
        <v/>
      </c>
      <c r="CJ35" s="59" t="str">
        <f ca="1"/>
        <v/>
      </c>
      <c r="CK35" s="59" t="str">
        <f ca="1"/>
        <v/>
      </c>
      <c r="CL35" s="59" t="str">
        <f ca="1"/>
        <v/>
      </c>
      <c r="CM35" s="59" t="str">
        <f ca="1"/>
        <v/>
      </c>
      <c r="CN35" s="59" t="str">
        <f ca="1"/>
        <v/>
      </c>
      <c r="CO35" s="59" t="str">
        <f ca="1"/>
        <v/>
      </c>
      <c r="CP35" s="59" t="str">
        <f ca="1"/>
        <v/>
      </c>
      <c r="CQ35" s="59" t="str">
        <f ca="1"/>
        <v/>
      </c>
      <c r="CR35" s="59" t="str">
        <f ca="1"/>
        <v/>
      </c>
      <c r="CS35" s="59" t="str">
        <f ca="1"/>
        <v/>
      </c>
      <c r="CT35" s="59" t="str">
        <f ca="1"/>
        <v/>
      </c>
      <c r="CU35" s="59" t="str">
        <f ca="1"/>
        <v/>
      </c>
      <c r="CV35" s="59" t="str">
        <f ca="1"/>
        <v/>
      </c>
      <c r="CW35" s="59" t="str">
        <f ca="1"/>
        <v/>
      </c>
      <c r="CX35" s="59" t="str">
        <f ca="1"/>
        <v/>
      </c>
      <c r="CY35" s="59" t="str">
        <f ca="1"/>
        <v/>
      </c>
      <c r="CZ35" s="59" t="str">
        <f ca="1"/>
        <v/>
      </c>
      <c r="DA35" s="59" t="str">
        <f ca="1"/>
        <v/>
      </c>
      <c r="DB35" s="59" t="str">
        <f ca="1"/>
        <v/>
      </c>
      <c r="DC35" s="59" t="str">
        <f ca="1"/>
        <v/>
      </c>
      <c r="DD35" s="59" t="str">
        <f ca="1"/>
        <v/>
      </c>
      <c r="DE35" s="59" t="str">
        <f ca="1"/>
        <v/>
      </c>
      <c r="DF35" s="59" t="str">
        <f ca="1"/>
        <v/>
      </c>
      <c r="DG35" s="59" t="str">
        <f ca="1"/>
        <v/>
      </c>
      <c r="DH35" s="59" t="str">
        <f ca="1"/>
        <v/>
      </c>
      <c r="DI35" s="59" t="str">
        <f ca="1"/>
        <v/>
      </c>
      <c r="DJ35" s="59" t="str">
        <f ca="1"/>
        <v/>
      </c>
      <c r="DK35" s="59" t="str">
        <f ca="1"/>
        <v/>
      </c>
      <c r="DL35" s="59" t="str">
        <f ca="1"/>
        <v/>
      </c>
      <c r="DM35" s="59" t="str">
        <f ca="1"/>
        <v/>
      </c>
      <c r="DN35" s="59" t="str">
        <f ca="1"/>
        <v/>
      </c>
      <c r="DO35" s="59" t="str">
        <f ca="1"/>
        <v/>
      </c>
      <c r="DP35" s="59" t="str">
        <f ca="1"/>
        <v/>
      </c>
      <c r="DQ35" s="59" t="str">
        <f ca="1"/>
        <v/>
      </c>
      <c r="DR35" s="59" t="str">
        <f ca="1"/>
        <v/>
      </c>
      <c r="DS35" s="59" t="str">
        <f ca="1"/>
        <v/>
      </c>
      <c r="DT35" s="59" t="str">
        <f ca="1"/>
        <v/>
      </c>
      <c r="DU35" s="59" t="str">
        <f ca="1"/>
        <v/>
      </c>
      <c r="DV35" s="59" t="str">
        <f ca="1"/>
        <v/>
      </c>
      <c r="DW35" s="59" t="str">
        <f ca="1"/>
        <v/>
      </c>
      <c r="DX35" s="59" t="str">
        <f ca="1"/>
        <v/>
      </c>
      <c r="DY35" s="59" t="str">
        <f ca="1"/>
        <v/>
      </c>
      <c r="DZ35" s="59" t="str">
        <f ca="1"/>
        <v/>
      </c>
      <c r="EA35" s="59" t="str">
        <f ca="1"/>
        <v/>
      </c>
      <c r="EB35" s="59" t="str">
        <f ca="1"/>
        <v/>
      </c>
      <c r="EC35" s="59" t="str">
        <f ca="1"/>
        <v/>
      </c>
      <c r="ED35" s="59" t="str">
        <f ca="1"/>
        <v/>
      </c>
      <c r="EE35" s="59" t="str">
        <f ca="1"/>
        <v/>
      </c>
      <c r="EF35" s="59" t="str">
        <f ca="1"/>
        <v/>
      </c>
      <c r="EG35" s="59" t="str">
        <f ca="1"/>
        <v/>
      </c>
      <c r="EH35" s="59" t="str">
        <f ca="1"/>
        <v/>
      </c>
      <c r="EI35" s="59" t="str">
        <f ca="1"/>
        <v/>
      </c>
      <c r="EJ35" s="59" t="str">
        <f ca="1"/>
        <v/>
      </c>
      <c r="EK35" s="59" t="str">
        <f ca="1"/>
        <v/>
      </c>
      <c r="EL35" s="59" t="str">
        <f ca="1"/>
        <v/>
      </c>
      <c r="EM35" s="59" t="str">
        <f ca="1"/>
        <v/>
      </c>
      <c r="EN35" s="59" t="str">
        <f ca="1"/>
        <v/>
      </c>
      <c r="EO35" s="59" t="str">
        <f ca="1"/>
        <v/>
      </c>
      <c r="EP35" s="59" t="str">
        <f ca="1"/>
        <v/>
      </c>
      <c r="EQ35" s="59" t="str">
        <f ca="1"/>
        <v/>
      </c>
      <c r="ER35" s="59" t="str">
        <f ca="1"/>
        <v/>
      </c>
      <c r="ES35" s="59" t="str">
        <f ca="1"/>
        <v/>
      </c>
      <c r="ET35" s="59" t="str">
        <f ca="1"/>
        <v/>
      </c>
      <c r="EU35" s="59" t="str">
        <f ca="1"/>
        <v/>
      </c>
      <c r="EV35" s="59" t="str">
        <f ca="1"/>
        <v/>
      </c>
      <c r="EW35" s="59" t="str">
        <f ca="1"/>
        <v/>
      </c>
      <c r="EX35" s="59" t="str">
        <f ca="1"/>
        <v/>
      </c>
      <c r="EY35" s="59" t="str">
        <f ca="1"/>
        <v/>
      </c>
      <c r="EZ35" s="59" t="str">
        <f ca="1"/>
        <v/>
      </c>
      <c r="FA35" s="59" t="str">
        <f ca="1"/>
        <v/>
      </c>
      <c r="FB35" s="59" t="str">
        <f ca="1"/>
        <v/>
      </c>
      <c r="FC35" s="59" t="str">
        <f ca="1"/>
        <v/>
      </c>
      <c r="FD35" s="59" t="str">
        <f ca="1"/>
        <v/>
      </c>
      <c r="FE35" s="59" t="str">
        <f ca="1"/>
        <v/>
      </c>
      <c r="FF35" s="59" t="str">
        <f ca="1"/>
        <v/>
      </c>
      <c r="FG35" s="59" t="str">
        <f ca="1"/>
        <v/>
      </c>
      <c r="FH35" s="59" t="str">
        <f ca="1"/>
        <v/>
      </c>
      <c r="FI35" s="59" t="str">
        <f ca="1"/>
        <v/>
      </c>
      <c r="FJ35" s="59" t="str">
        <f ca="1"/>
        <v/>
      </c>
      <c r="FK35" s="59" t="str">
        <f ca="1"/>
        <v/>
      </c>
      <c r="FL35" s="59" t="str">
        <f ca="1"/>
        <v/>
      </c>
      <c r="FM35" s="59" t="str">
        <f ca="1"/>
        <v/>
      </c>
      <c r="FN35" s="59" t="str">
        <f ca="1"/>
        <v/>
      </c>
      <c r="FO35" s="59" t="str">
        <f ca="1"/>
        <v/>
      </c>
      <c r="FP35" s="59" t="str">
        <f ca="1"/>
        <v/>
      </c>
      <c r="FQ35" s="59" t="str">
        <f ca="1"/>
        <v/>
      </c>
      <c r="FR35" s="59" t="str">
        <f ca="1"/>
        <v/>
      </c>
      <c r="FS35" s="59" t="str">
        <f ca="1"/>
        <v/>
      </c>
      <c r="FT35" s="59" t="str">
        <f ca="1"/>
        <v/>
      </c>
      <c r="FU35" s="59" t="str">
        <f ca="1"/>
        <v/>
      </c>
      <c r="FV35" s="59" t="str">
        <f ca="1"/>
        <v/>
      </c>
      <c r="FW35" s="59" t="str">
        <f ca="1"/>
        <v/>
      </c>
      <c r="FX35" s="59" t="str">
        <f ca="1"/>
        <v/>
      </c>
      <c r="FY35" s="59" t="str">
        <f ca="1"/>
        <v/>
      </c>
      <c r="FZ35" s="59" t="str">
        <f ca="1"/>
        <v/>
      </c>
      <c r="GA35" s="59" t="str">
        <f ca="1"/>
        <v/>
      </c>
      <c r="GB35" s="59" t="str">
        <f ca="1"/>
        <v/>
      </c>
      <c r="GC35" s="59" t="str">
        <f ca="1"/>
        <v/>
      </c>
      <c r="GD35" s="59" t="str">
        <f ca="1"/>
        <v/>
      </c>
      <c r="GE35" s="59" t="str">
        <f ca="1"/>
        <v/>
      </c>
      <c r="GF35" s="59"/>
      <c r="GG35" s="59"/>
      <c r="GH35" s="59"/>
      <c r="GI35" s="59"/>
      <c r="GJ35" s="59"/>
      <c r="GK35" s="59"/>
      <c r="GL35" s="59"/>
      <c r="GM35" s="59"/>
      <c r="GN35" s="59"/>
      <c r="GO35" s="59"/>
      <c r="GP35" s="59"/>
      <c r="GQ35" s="59"/>
      <c r="GR35" s="59"/>
      <c r="GS35" s="59"/>
      <c r="GT35" s="59"/>
      <c r="GU35" s="59"/>
      <c r="GV35" s="59"/>
      <c r="GW35" s="59"/>
      <c r="GX35" s="59"/>
      <c r="GY35" s="59"/>
      <c r="GZ35" s="59"/>
      <c r="HA35" s="59"/>
      <c r="HB35" s="59"/>
      <c r="HC35" s="59"/>
      <c r="HD35" s="59"/>
      <c r="HE35" s="59"/>
      <c r="HF35" s="59"/>
      <c r="HG35" s="59"/>
      <c r="HH35" s="59"/>
      <c r="HI35" s="59"/>
      <c r="HJ35" s="59"/>
      <c r="HK35" s="59"/>
      <c r="HL35" s="59"/>
      <c r="HM35" s="59"/>
      <c r="HN35" s="59"/>
      <c r="HO35" s="59"/>
      <c r="HP35" s="59"/>
      <c r="HQ35" s="59"/>
      <c r="HR35" s="59"/>
      <c r="HS35" s="59"/>
      <c r="HT35" s="59"/>
      <c r="HU35" s="59"/>
      <c r="HV35" s="59"/>
      <c r="HW35" s="59"/>
      <c r="HX35" s="59"/>
      <c r="HY35" s="59"/>
      <c r="HZ35" s="59"/>
      <c r="IA35" s="59"/>
      <c r="IB35" s="59"/>
      <c r="IC35" s="59"/>
      <c r="ID35" s="59"/>
      <c r="IE35" s="59"/>
      <c r="IF35" s="59"/>
      <c r="IG35" s="59"/>
      <c r="IH35" s="59"/>
      <c r="II35" s="59"/>
      <c r="IJ35" s="59"/>
      <c r="IK35" s="59"/>
      <c r="IL35" s="59"/>
      <c r="IM35" s="59"/>
      <c r="IN35" s="59"/>
      <c r="IO35" s="59"/>
      <c r="IP35" s="59"/>
      <c r="IQ35" s="59"/>
      <c r="IR35" s="59"/>
      <c r="IS35" s="59"/>
      <c r="IT35" s="59"/>
      <c r="IU35" s="59"/>
      <c r="IV35" s="59"/>
      <c r="IW35" s="59"/>
      <c r="IX35" s="59"/>
      <c r="IY35" s="59"/>
      <c r="IZ35" s="59"/>
      <c r="JA35" s="59"/>
      <c r="JB35" s="59"/>
      <c r="JC35" s="59"/>
      <c r="JD35" s="59"/>
      <c r="JE35" s="59"/>
      <c r="JF35" s="59"/>
      <c r="JG35" s="59"/>
      <c r="JH35" s="59"/>
      <c r="JI35" s="59"/>
      <c r="JJ35" s="59"/>
      <c r="JK35" s="59"/>
      <c r="JL35" s="59"/>
      <c r="JM35" s="59"/>
      <c r="JN35" s="59"/>
      <c r="JO35" s="59"/>
      <c r="JP35" s="59"/>
      <c r="JQ35" s="59"/>
      <c r="JR35" s="59"/>
      <c r="JS35" s="59"/>
      <c r="JT35" s="59"/>
      <c r="JU35" s="59"/>
      <c r="JV35" s="59"/>
      <c r="JW35" s="59"/>
      <c r="JX35" s="59"/>
      <c r="JY35" s="59"/>
      <c r="JZ35" s="59"/>
      <c r="KA35" s="59"/>
      <c r="KB35" s="59"/>
      <c r="KC35" s="59"/>
      <c r="KD35" s="59"/>
      <c r="KE35" s="59"/>
      <c r="KF35" s="59"/>
      <c r="KG35" s="59"/>
      <c r="KH35" s="59"/>
      <c r="KI35" s="59"/>
      <c r="KJ35" s="59"/>
      <c r="KK35" s="59"/>
      <c r="KL35" s="59"/>
      <c r="KM35" s="59"/>
      <c r="KN35" s="59"/>
      <c r="KO35" s="59"/>
      <c r="KP35" s="59"/>
      <c r="KQ35" s="59"/>
      <c r="KR35" s="59"/>
      <c r="KS35" s="59"/>
      <c r="KT35" s="59"/>
      <c r="KU35" s="59"/>
      <c r="KV35" s="59"/>
      <c r="KW35" s="59"/>
      <c r="KX35" s="59"/>
      <c r="KY35" s="59"/>
      <c r="KZ35" s="59"/>
      <c r="LA35" s="59"/>
      <c r="LB35" s="59"/>
      <c r="LC35" s="59"/>
      <c r="LD35" s="59"/>
      <c r="LE35" s="59"/>
      <c r="LF35" s="59"/>
      <c r="LG35" s="59"/>
      <c r="LH35" s="59"/>
      <c r="LI35" s="59"/>
      <c r="LJ35" s="59"/>
      <c r="LK35" s="59"/>
      <c r="LL35" s="59"/>
      <c r="LM35" s="59"/>
      <c r="LN35" s="59"/>
      <c r="LO35" s="59"/>
      <c r="LP35" s="59"/>
      <c r="LQ35" s="59"/>
      <c r="LR35" s="59"/>
      <c r="LS35" s="59"/>
      <c r="LT35" s="59"/>
      <c r="LU35" s="59"/>
      <c r="LV35" s="59"/>
      <c r="LW35" s="59"/>
      <c r="LX35" s="59"/>
      <c r="LY35" s="59"/>
      <c r="LZ35" s="59"/>
      <c r="MA35" s="59"/>
      <c r="MB35" s="59"/>
      <c r="MC35" s="59"/>
      <c r="MD35" s="59"/>
      <c r="ME35" s="59"/>
      <c r="MF35" s="59"/>
      <c r="MG35" s="59"/>
      <c r="MH35" s="59"/>
      <c r="MI35" s="59"/>
      <c r="MJ35" s="59"/>
      <c r="MK35" s="59"/>
      <c r="ML35" s="59"/>
      <c r="MM35" s="59"/>
      <c r="MN35" s="59"/>
      <c r="MO35" s="59"/>
      <c r="MP35" s="59"/>
      <c r="MQ35" s="59"/>
      <c r="MR35" s="59"/>
      <c r="MS35" s="59"/>
      <c r="MT35" s="59"/>
      <c r="MU35" s="59"/>
      <c r="MV35" s="59"/>
      <c r="MW35" s="59"/>
      <c r="MX35" s="59"/>
      <c r="MY35" s="59"/>
      <c r="MZ35" s="59"/>
      <c r="NA35" s="59"/>
      <c r="NB35" s="59"/>
      <c r="NC35" s="59"/>
      <c r="ND35" s="59"/>
      <c r="NE35" s="59"/>
      <c r="NF35" s="59"/>
      <c r="NG35" s="59"/>
      <c r="NH35" s="59"/>
      <c r="NI35" s="59"/>
      <c r="NJ35" s="59"/>
      <c r="NK35" s="59"/>
      <c r="NL35" s="59"/>
      <c r="NM35" s="59"/>
      <c r="NN35" s="59"/>
      <c r="NO35" s="59"/>
      <c r="NP35" s="59"/>
      <c r="NQ35" s="59"/>
      <c r="NR35" s="59"/>
      <c r="NS35" s="59"/>
      <c r="NT35" s="59"/>
      <c r="NU35" s="59"/>
      <c r="NV35" s="59"/>
      <c r="NW35" s="59"/>
      <c r="NX35" s="59"/>
      <c r="NY35" s="59"/>
      <c r="NZ35" s="59"/>
    </row>
    <row r="36" spans="2:390">
      <c r="B36" s="126" t="s">
        <v>5136</v>
      </c>
      <c r="C36" s="131" t="s">
        <v>5181</v>
      </c>
      <c r="D36" s="130" t="s">
        <v>5167</v>
      </c>
      <c r="E36" s="225"/>
      <c r="F36" s="59" cm="1">
        <f t="array" aca="1" ref="F36:GE36" ca="1">IF(ISNUMBER($F$4),_xlfn.LET(_xlpm.h,'日別処理件数（積み上げ）'!$A$4:$ALL$4,_xlpm.k,MATCH(1,('日別処理件数（積み上げ）'!$B$5:$B$400="合計")*('日別処理件数（積み上げ）'!$C$5:$C$400="ＳＶ承認"),0),IFERROR(_xlfn.LET(_xlpm.row,INDEX('日別処理件数（積み上げ）'!$A$5:$ALL$400,_xlpm.k,0),_xlfn.XLOOKUP(_xlfn.ANCHORARRAY($F$4),_xlpm.h,IF(ISNUMBER(_xlpm.row),_xlpm.row,""),"")),"")),"")</f>
        <v>85</v>
      </c>
      <c r="G36" s="59">
        <f ca="1"/>
        <v>58</v>
      </c>
      <c r="H36" s="59">
        <f ca="1"/>
        <v>0</v>
      </c>
      <c r="I36" s="59">
        <f ca="1"/>
        <v>0</v>
      </c>
      <c r="J36" s="59">
        <f ca="1"/>
        <v>55</v>
      </c>
      <c r="K36" s="59">
        <f ca="1"/>
        <v>0</v>
      </c>
      <c r="L36" s="59" t="str">
        <f ca="1"/>
        <v/>
      </c>
      <c r="M36" s="59" t="str">
        <f ca="1"/>
        <v/>
      </c>
      <c r="N36" s="59" t="str">
        <f ca="1"/>
        <v/>
      </c>
      <c r="O36" s="59" t="str">
        <f ca="1"/>
        <v/>
      </c>
      <c r="P36" s="59" t="str">
        <f ca="1"/>
        <v/>
      </c>
      <c r="Q36" s="59" t="str">
        <f ca="1"/>
        <v/>
      </c>
      <c r="R36" s="59" t="str">
        <f ca="1"/>
        <v/>
      </c>
      <c r="S36" s="59" t="str">
        <f ca="1"/>
        <v/>
      </c>
      <c r="T36" s="59" t="str">
        <f ca="1"/>
        <v/>
      </c>
      <c r="U36" s="59" t="str">
        <f ca="1"/>
        <v/>
      </c>
      <c r="V36" s="59" t="str">
        <f ca="1"/>
        <v/>
      </c>
      <c r="W36" s="59" t="str">
        <f ca="1"/>
        <v/>
      </c>
      <c r="X36" s="59" t="str">
        <f ca="1"/>
        <v/>
      </c>
      <c r="Y36" s="59" t="str">
        <f ca="1"/>
        <v/>
      </c>
      <c r="Z36" s="59" t="str">
        <f ca="1"/>
        <v/>
      </c>
      <c r="AA36" s="59" t="str">
        <f ca="1"/>
        <v/>
      </c>
      <c r="AB36" s="59" t="str">
        <f ca="1"/>
        <v/>
      </c>
      <c r="AC36" s="59" t="str">
        <f ca="1"/>
        <v/>
      </c>
      <c r="AD36" s="59" t="str">
        <f ca="1"/>
        <v/>
      </c>
      <c r="AE36" s="59" t="str">
        <f ca="1"/>
        <v/>
      </c>
      <c r="AF36" s="59" t="str">
        <f ca="1"/>
        <v/>
      </c>
      <c r="AG36" s="59" t="str">
        <f ca="1"/>
        <v/>
      </c>
      <c r="AH36" s="59" t="str">
        <f ca="1"/>
        <v/>
      </c>
      <c r="AI36" s="59" t="str">
        <f ca="1"/>
        <v/>
      </c>
      <c r="AJ36" s="59" t="str">
        <f ca="1"/>
        <v/>
      </c>
      <c r="AK36" s="59" t="str">
        <f ca="1"/>
        <v/>
      </c>
      <c r="AL36" s="59" t="str">
        <f ca="1"/>
        <v/>
      </c>
      <c r="AM36" s="59" t="str">
        <f ca="1"/>
        <v/>
      </c>
      <c r="AN36" s="59" t="str">
        <f ca="1"/>
        <v/>
      </c>
      <c r="AO36" s="59" t="str">
        <f ca="1"/>
        <v/>
      </c>
      <c r="AP36" s="59" t="str">
        <f ca="1"/>
        <v/>
      </c>
      <c r="AQ36" s="59" t="str">
        <f ca="1"/>
        <v/>
      </c>
      <c r="AR36" s="59" t="str">
        <f ca="1"/>
        <v/>
      </c>
      <c r="AS36" s="59" t="str">
        <f ca="1"/>
        <v/>
      </c>
      <c r="AT36" s="59" t="str">
        <f ca="1"/>
        <v/>
      </c>
      <c r="AU36" s="59" t="str">
        <f ca="1"/>
        <v/>
      </c>
      <c r="AV36" s="59" t="str">
        <f ca="1"/>
        <v/>
      </c>
      <c r="AW36" s="59" t="str">
        <f ca="1"/>
        <v/>
      </c>
      <c r="AX36" s="59" t="str">
        <f ca="1"/>
        <v/>
      </c>
      <c r="AY36" s="59" t="str">
        <f ca="1"/>
        <v/>
      </c>
      <c r="AZ36" s="59" t="str">
        <f ca="1"/>
        <v/>
      </c>
      <c r="BA36" s="59" t="str">
        <f ca="1"/>
        <v/>
      </c>
      <c r="BB36" s="59" t="str">
        <f ca="1"/>
        <v/>
      </c>
      <c r="BC36" s="59" t="str">
        <f ca="1"/>
        <v/>
      </c>
      <c r="BD36" s="59" t="str">
        <f ca="1"/>
        <v/>
      </c>
      <c r="BE36" s="59" t="str">
        <f ca="1"/>
        <v/>
      </c>
      <c r="BF36" s="59" t="str">
        <f ca="1"/>
        <v/>
      </c>
      <c r="BG36" s="59" t="str">
        <f ca="1"/>
        <v/>
      </c>
      <c r="BH36" s="59" t="str">
        <f ca="1"/>
        <v/>
      </c>
      <c r="BI36" s="59" t="str">
        <f ca="1"/>
        <v/>
      </c>
      <c r="BJ36" s="59" t="str">
        <f ca="1"/>
        <v/>
      </c>
      <c r="BK36" s="59" t="str">
        <f ca="1"/>
        <v/>
      </c>
      <c r="BL36" s="59" t="str">
        <f ca="1"/>
        <v/>
      </c>
      <c r="BM36" s="59" t="str">
        <f ca="1"/>
        <v/>
      </c>
      <c r="BN36" s="59" t="str">
        <f ca="1"/>
        <v/>
      </c>
      <c r="BO36" s="59" t="str">
        <f ca="1"/>
        <v/>
      </c>
      <c r="BP36" s="59" t="str">
        <f ca="1"/>
        <v/>
      </c>
      <c r="BQ36" s="59" t="str">
        <f ca="1"/>
        <v/>
      </c>
      <c r="BR36" s="59" t="str">
        <f ca="1"/>
        <v/>
      </c>
      <c r="BS36" s="59" t="str">
        <f ca="1"/>
        <v/>
      </c>
      <c r="BT36" s="59" t="str">
        <f ca="1"/>
        <v/>
      </c>
      <c r="BU36" s="59" t="str">
        <f ca="1"/>
        <v/>
      </c>
      <c r="BV36" s="59" t="str">
        <f ca="1"/>
        <v/>
      </c>
      <c r="BW36" s="59" t="str">
        <f ca="1"/>
        <v/>
      </c>
      <c r="BX36" s="59" t="str">
        <f ca="1"/>
        <v/>
      </c>
      <c r="BY36" s="59" t="str">
        <f ca="1"/>
        <v/>
      </c>
      <c r="BZ36" s="59" t="str">
        <f ca="1"/>
        <v/>
      </c>
      <c r="CA36" s="59" t="str">
        <f ca="1"/>
        <v/>
      </c>
      <c r="CB36" s="59" t="str">
        <f ca="1"/>
        <v/>
      </c>
      <c r="CC36" s="59" t="str">
        <f ca="1"/>
        <v/>
      </c>
      <c r="CD36" s="59" t="str">
        <f ca="1"/>
        <v/>
      </c>
      <c r="CE36" s="59" t="str">
        <f ca="1"/>
        <v/>
      </c>
      <c r="CF36" s="59" t="str">
        <f ca="1"/>
        <v/>
      </c>
      <c r="CG36" s="59" t="str">
        <f ca="1"/>
        <v/>
      </c>
      <c r="CH36" s="59" t="str">
        <f ca="1"/>
        <v/>
      </c>
      <c r="CI36" s="59" t="str">
        <f ca="1"/>
        <v/>
      </c>
      <c r="CJ36" s="59" t="str">
        <f ca="1"/>
        <v/>
      </c>
      <c r="CK36" s="59" t="str">
        <f ca="1"/>
        <v/>
      </c>
      <c r="CL36" s="59" t="str">
        <f ca="1"/>
        <v/>
      </c>
      <c r="CM36" s="59" t="str">
        <f ca="1"/>
        <v/>
      </c>
      <c r="CN36" s="59" t="str">
        <f ca="1"/>
        <v/>
      </c>
      <c r="CO36" s="59" t="str">
        <f ca="1"/>
        <v/>
      </c>
      <c r="CP36" s="59" t="str">
        <f ca="1"/>
        <v/>
      </c>
      <c r="CQ36" s="59" t="str">
        <f ca="1"/>
        <v/>
      </c>
      <c r="CR36" s="59" t="str">
        <f ca="1"/>
        <v/>
      </c>
      <c r="CS36" s="59" t="str">
        <f ca="1"/>
        <v/>
      </c>
      <c r="CT36" s="59" t="str">
        <f ca="1"/>
        <v/>
      </c>
      <c r="CU36" s="59" t="str">
        <f ca="1"/>
        <v/>
      </c>
      <c r="CV36" s="59" t="str">
        <f ca="1"/>
        <v/>
      </c>
      <c r="CW36" s="59" t="str">
        <f ca="1"/>
        <v/>
      </c>
      <c r="CX36" s="59" t="str">
        <f ca="1"/>
        <v/>
      </c>
      <c r="CY36" s="59" t="str">
        <f ca="1"/>
        <v/>
      </c>
      <c r="CZ36" s="59" t="str">
        <f ca="1"/>
        <v/>
      </c>
      <c r="DA36" s="59" t="str">
        <f ca="1"/>
        <v/>
      </c>
      <c r="DB36" s="59" t="str">
        <f ca="1"/>
        <v/>
      </c>
      <c r="DC36" s="59" t="str">
        <f ca="1"/>
        <v/>
      </c>
      <c r="DD36" s="59" t="str">
        <f ca="1"/>
        <v/>
      </c>
      <c r="DE36" s="59" t="str">
        <f ca="1"/>
        <v/>
      </c>
      <c r="DF36" s="59" t="str">
        <f ca="1"/>
        <v/>
      </c>
      <c r="DG36" s="59" t="str">
        <f ca="1"/>
        <v/>
      </c>
      <c r="DH36" s="59" t="str">
        <f ca="1"/>
        <v/>
      </c>
      <c r="DI36" s="59" t="str">
        <f ca="1"/>
        <v/>
      </c>
      <c r="DJ36" s="59" t="str">
        <f ca="1"/>
        <v/>
      </c>
      <c r="DK36" s="59" t="str">
        <f ca="1"/>
        <v/>
      </c>
      <c r="DL36" s="59" t="str">
        <f ca="1"/>
        <v/>
      </c>
      <c r="DM36" s="59" t="str">
        <f ca="1"/>
        <v/>
      </c>
      <c r="DN36" s="59" t="str">
        <f ca="1"/>
        <v/>
      </c>
      <c r="DO36" s="59" t="str">
        <f ca="1"/>
        <v/>
      </c>
      <c r="DP36" s="59" t="str">
        <f ca="1"/>
        <v/>
      </c>
      <c r="DQ36" s="59" t="str">
        <f ca="1"/>
        <v/>
      </c>
      <c r="DR36" s="59" t="str">
        <f ca="1"/>
        <v/>
      </c>
      <c r="DS36" s="59" t="str">
        <f ca="1"/>
        <v/>
      </c>
      <c r="DT36" s="59" t="str">
        <f ca="1"/>
        <v/>
      </c>
      <c r="DU36" s="59" t="str">
        <f ca="1"/>
        <v/>
      </c>
      <c r="DV36" s="59" t="str">
        <f ca="1"/>
        <v/>
      </c>
      <c r="DW36" s="59" t="str">
        <f ca="1"/>
        <v/>
      </c>
      <c r="DX36" s="59" t="str">
        <f ca="1"/>
        <v/>
      </c>
      <c r="DY36" s="59" t="str">
        <f ca="1"/>
        <v/>
      </c>
      <c r="DZ36" s="59" t="str">
        <f ca="1"/>
        <v/>
      </c>
      <c r="EA36" s="59" t="str">
        <f ca="1"/>
        <v/>
      </c>
      <c r="EB36" s="59" t="str">
        <f ca="1"/>
        <v/>
      </c>
      <c r="EC36" s="59" t="str">
        <f ca="1"/>
        <v/>
      </c>
      <c r="ED36" s="59" t="str">
        <f ca="1"/>
        <v/>
      </c>
      <c r="EE36" s="59" t="str">
        <f ca="1"/>
        <v/>
      </c>
      <c r="EF36" s="59" t="str">
        <f ca="1"/>
        <v/>
      </c>
      <c r="EG36" s="59" t="str">
        <f ca="1"/>
        <v/>
      </c>
      <c r="EH36" s="59" t="str">
        <f ca="1"/>
        <v/>
      </c>
      <c r="EI36" s="59" t="str">
        <f ca="1"/>
        <v/>
      </c>
      <c r="EJ36" s="59" t="str">
        <f ca="1"/>
        <v/>
      </c>
      <c r="EK36" s="59" t="str">
        <f ca="1"/>
        <v/>
      </c>
      <c r="EL36" s="59" t="str">
        <f ca="1"/>
        <v/>
      </c>
      <c r="EM36" s="59" t="str">
        <f ca="1"/>
        <v/>
      </c>
      <c r="EN36" s="59" t="str">
        <f ca="1"/>
        <v/>
      </c>
      <c r="EO36" s="59" t="str">
        <f ca="1"/>
        <v/>
      </c>
      <c r="EP36" s="59" t="str">
        <f ca="1"/>
        <v/>
      </c>
      <c r="EQ36" s="59" t="str">
        <f ca="1"/>
        <v/>
      </c>
      <c r="ER36" s="59" t="str">
        <f ca="1"/>
        <v/>
      </c>
      <c r="ES36" s="59" t="str">
        <f ca="1"/>
        <v/>
      </c>
      <c r="ET36" s="59" t="str">
        <f ca="1"/>
        <v/>
      </c>
      <c r="EU36" s="59" t="str">
        <f ca="1"/>
        <v/>
      </c>
      <c r="EV36" s="59" t="str">
        <f ca="1"/>
        <v/>
      </c>
      <c r="EW36" s="59" t="str">
        <f ca="1"/>
        <v/>
      </c>
      <c r="EX36" s="59" t="str">
        <f ca="1"/>
        <v/>
      </c>
      <c r="EY36" s="59" t="str">
        <f ca="1"/>
        <v/>
      </c>
      <c r="EZ36" s="59" t="str">
        <f ca="1"/>
        <v/>
      </c>
      <c r="FA36" s="59" t="str">
        <f ca="1"/>
        <v/>
      </c>
      <c r="FB36" s="59" t="str">
        <f ca="1"/>
        <v/>
      </c>
      <c r="FC36" s="59" t="str">
        <f ca="1"/>
        <v/>
      </c>
      <c r="FD36" s="59" t="str">
        <f ca="1"/>
        <v/>
      </c>
      <c r="FE36" s="59" t="str">
        <f ca="1"/>
        <v/>
      </c>
      <c r="FF36" s="59" t="str">
        <f ca="1"/>
        <v/>
      </c>
      <c r="FG36" s="59" t="str">
        <f ca="1"/>
        <v/>
      </c>
      <c r="FH36" s="59" t="str">
        <f ca="1"/>
        <v/>
      </c>
      <c r="FI36" s="59" t="str">
        <f ca="1"/>
        <v/>
      </c>
      <c r="FJ36" s="59" t="str">
        <f ca="1"/>
        <v/>
      </c>
      <c r="FK36" s="59" t="str">
        <f ca="1"/>
        <v/>
      </c>
      <c r="FL36" s="59" t="str">
        <f ca="1"/>
        <v/>
      </c>
      <c r="FM36" s="59" t="str">
        <f ca="1"/>
        <v/>
      </c>
      <c r="FN36" s="59" t="str">
        <f ca="1"/>
        <v/>
      </c>
      <c r="FO36" s="59" t="str">
        <f ca="1"/>
        <v/>
      </c>
      <c r="FP36" s="59" t="str">
        <f ca="1"/>
        <v/>
      </c>
      <c r="FQ36" s="59" t="str">
        <f ca="1"/>
        <v/>
      </c>
      <c r="FR36" s="59" t="str">
        <f ca="1"/>
        <v/>
      </c>
      <c r="FS36" s="59" t="str">
        <f ca="1"/>
        <v/>
      </c>
      <c r="FT36" s="59" t="str">
        <f ca="1"/>
        <v/>
      </c>
      <c r="FU36" s="59" t="str">
        <f ca="1"/>
        <v/>
      </c>
      <c r="FV36" s="59" t="str">
        <f ca="1"/>
        <v/>
      </c>
      <c r="FW36" s="59" t="str">
        <f ca="1"/>
        <v/>
      </c>
      <c r="FX36" s="59" t="str">
        <f ca="1"/>
        <v/>
      </c>
      <c r="FY36" s="59" t="str">
        <f ca="1"/>
        <v/>
      </c>
      <c r="FZ36" s="59" t="str">
        <f ca="1"/>
        <v/>
      </c>
      <c r="GA36" s="59" t="str">
        <f ca="1"/>
        <v/>
      </c>
      <c r="GB36" s="59" t="str">
        <f ca="1"/>
        <v/>
      </c>
      <c r="GC36" s="59" t="str">
        <f ca="1"/>
        <v/>
      </c>
      <c r="GD36" s="59" t="str">
        <f ca="1"/>
        <v/>
      </c>
      <c r="GE36" s="59" t="str">
        <f ca="1"/>
        <v/>
      </c>
      <c r="GF36" s="59"/>
      <c r="GG36" s="59"/>
      <c r="GH36" s="59"/>
      <c r="GI36" s="59"/>
      <c r="GJ36" s="59"/>
      <c r="GK36" s="59"/>
      <c r="GL36" s="59"/>
      <c r="GM36" s="59"/>
      <c r="GN36" s="59"/>
      <c r="GO36" s="59"/>
      <c r="GP36" s="59"/>
      <c r="GQ36" s="59"/>
      <c r="GR36" s="59"/>
      <c r="GS36" s="59"/>
      <c r="GT36" s="59"/>
      <c r="GU36" s="59"/>
      <c r="GV36" s="59"/>
      <c r="GW36" s="59"/>
      <c r="GX36" s="59"/>
      <c r="GY36" s="59"/>
      <c r="GZ36" s="59"/>
      <c r="HA36" s="59"/>
      <c r="HB36" s="59"/>
      <c r="HC36" s="59"/>
      <c r="HD36" s="59"/>
      <c r="HE36" s="59"/>
      <c r="HF36" s="59"/>
      <c r="HG36" s="59"/>
      <c r="HH36" s="59"/>
      <c r="HI36" s="59"/>
      <c r="HJ36" s="59"/>
      <c r="HK36" s="59"/>
      <c r="HL36" s="59"/>
      <c r="HM36" s="59"/>
      <c r="HN36" s="59"/>
      <c r="HO36" s="59"/>
      <c r="HP36" s="59"/>
      <c r="HQ36" s="59"/>
      <c r="HR36" s="59"/>
      <c r="HS36" s="59"/>
      <c r="HT36" s="59"/>
      <c r="HU36" s="59"/>
      <c r="HV36" s="59"/>
      <c r="HW36" s="59"/>
      <c r="HX36" s="59"/>
      <c r="HY36" s="59"/>
      <c r="HZ36" s="59"/>
      <c r="IA36" s="59"/>
      <c r="IB36" s="59"/>
      <c r="IC36" s="59"/>
      <c r="ID36" s="59"/>
      <c r="IE36" s="59"/>
      <c r="IF36" s="59"/>
      <c r="IG36" s="59"/>
      <c r="IH36" s="59"/>
      <c r="II36" s="59"/>
      <c r="IJ36" s="59"/>
      <c r="IK36" s="59"/>
      <c r="IL36" s="59"/>
      <c r="IM36" s="59"/>
      <c r="IN36" s="59"/>
      <c r="IO36" s="59"/>
      <c r="IP36" s="59"/>
      <c r="IQ36" s="59"/>
      <c r="IR36" s="59"/>
      <c r="IS36" s="59"/>
      <c r="IT36" s="59"/>
      <c r="IU36" s="59"/>
      <c r="IV36" s="59"/>
      <c r="IW36" s="59"/>
      <c r="IX36" s="59"/>
      <c r="IY36" s="59"/>
      <c r="IZ36" s="59"/>
      <c r="JA36" s="59"/>
      <c r="JB36" s="59"/>
      <c r="JC36" s="59"/>
      <c r="JD36" s="59"/>
      <c r="JE36" s="59"/>
      <c r="JF36" s="59"/>
      <c r="JG36" s="59"/>
      <c r="JH36" s="59"/>
      <c r="JI36" s="59"/>
      <c r="JJ36" s="59"/>
      <c r="JK36" s="59"/>
      <c r="JL36" s="59"/>
      <c r="JM36" s="59"/>
      <c r="JN36" s="59"/>
      <c r="JO36" s="59"/>
      <c r="JP36" s="59"/>
      <c r="JQ36" s="59"/>
      <c r="JR36" s="59"/>
      <c r="JS36" s="59"/>
      <c r="JT36" s="59"/>
      <c r="JU36" s="59"/>
      <c r="JV36" s="59"/>
      <c r="JW36" s="59"/>
      <c r="JX36" s="59"/>
      <c r="JY36" s="59"/>
      <c r="JZ36" s="59"/>
      <c r="KA36" s="59"/>
      <c r="KB36" s="59"/>
      <c r="KC36" s="59"/>
      <c r="KD36" s="59"/>
      <c r="KE36" s="59"/>
      <c r="KF36" s="59"/>
      <c r="KG36" s="59"/>
      <c r="KH36" s="59"/>
      <c r="KI36" s="59"/>
      <c r="KJ36" s="59"/>
      <c r="KK36" s="59"/>
      <c r="KL36" s="59"/>
      <c r="KM36" s="59"/>
      <c r="KN36" s="59"/>
      <c r="KO36" s="59"/>
      <c r="KP36" s="59"/>
      <c r="KQ36" s="59"/>
      <c r="KR36" s="59"/>
      <c r="KS36" s="59"/>
      <c r="KT36" s="59"/>
      <c r="KU36" s="59"/>
      <c r="KV36" s="59"/>
      <c r="KW36" s="59"/>
      <c r="KX36" s="59"/>
      <c r="KY36" s="59"/>
      <c r="KZ36" s="59"/>
      <c r="LA36" s="59"/>
      <c r="LB36" s="59"/>
      <c r="LC36" s="59"/>
      <c r="LD36" s="59"/>
      <c r="LE36" s="59"/>
      <c r="LF36" s="59"/>
      <c r="LG36" s="59"/>
      <c r="LH36" s="59"/>
      <c r="LI36" s="59"/>
      <c r="LJ36" s="59"/>
      <c r="LK36" s="59"/>
      <c r="LL36" s="59"/>
      <c r="LM36" s="59"/>
      <c r="LN36" s="59"/>
      <c r="LO36" s="59"/>
      <c r="LP36" s="59"/>
      <c r="LQ36" s="59"/>
      <c r="LR36" s="59"/>
      <c r="LS36" s="59"/>
      <c r="LT36" s="59"/>
      <c r="LU36" s="59"/>
      <c r="LV36" s="59"/>
      <c r="LW36" s="59"/>
      <c r="LX36" s="59"/>
      <c r="LY36" s="59"/>
      <c r="LZ36" s="59"/>
      <c r="MA36" s="59"/>
      <c r="MB36" s="59"/>
      <c r="MC36" s="59"/>
      <c r="MD36" s="59"/>
      <c r="ME36" s="59"/>
      <c r="MF36" s="59"/>
      <c r="MG36" s="59"/>
      <c r="MH36" s="59"/>
      <c r="MI36" s="59"/>
      <c r="MJ36" s="59"/>
      <c r="MK36" s="59"/>
      <c r="ML36" s="59"/>
      <c r="MM36" s="59"/>
      <c r="MN36" s="59"/>
      <c r="MO36" s="59"/>
      <c r="MP36" s="59"/>
      <c r="MQ36" s="59"/>
      <c r="MR36" s="59"/>
      <c r="MS36" s="59"/>
      <c r="MT36" s="59"/>
      <c r="MU36" s="59"/>
      <c r="MV36" s="59"/>
      <c r="MW36" s="59"/>
      <c r="MX36" s="59"/>
      <c r="MY36" s="59"/>
      <c r="MZ36" s="59"/>
      <c r="NA36" s="59"/>
      <c r="NB36" s="59"/>
      <c r="NC36" s="59"/>
      <c r="ND36" s="59"/>
      <c r="NE36" s="59"/>
      <c r="NF36" s="59"/>
      <c r="NG36" s="59"/>
      <c r="NH36" s="59"/>
      <c r="NI36" s="59"/>
      <c r="NJ36" s="59"/>
      <c r="NK36" s="59"/>
      <c r="NL36" s="59"/>
      <c r="NM36" s="59"/>
      <c r="NN36" s="59"/>
      <c r="NO36" s="59"/>
      <c r="NP36" s="59"/>
      <c r="NQ36" s="59"/>
      <c r="NR36" s="59"/>
      <c r="NS36" s="59"/>
      <c r="NT36" s="59"/>
      <c r="NU36" s="59"/>
      <c r="NV36" s="59"/>
      <c r="NW36" s="59"/>
      <c r="NX36" s="59"/>
      <c r="NY36" s="59"/>
      <c r="NZ36" s="59"/>
    </row>
    <row r="37" spans="2:390" ht="15" thickBot="1">
      <c r="B37" s="144" t="s">
        <v>5136</v>
      </c>
      <c r="C37" s="137" t="s">
        <v>5181</v>
      </c>
      <c r="D37" s="138" t="s">
        <v>5171</v>
      </c>
      <c r="E37" s="225"/>
      <c r="F37" s="125" t="str" cm="1">
        <f t="array" aca="1" ref="F37:GE37" ca="1">IF(ISNUMBER($F$4),_xlfn.LET(_xlpm.h,'現在の状況（積み上げ）'!$A$4:$ALL$4,_xlpm.v,'現在の状況（積み上げ）'!$A$5:$ALL$400,_xlpm.colb,'現在の状況（積み上げ）'!$B$5:$B$400,_xlpm.colc,'現在の状況（積み上げ）'!$C$5:$C$400,_xlpm.idx_a,MATCH(1,(_xlpm.colb="合計")*(_xlpm.colc="最古"),0),_xlpm.idx_b,MATCH(1,(_xlpm.colb="合計")*(_xlpm.colc="最古"),0),_xlpm.raw_a,IFERROR(INDEX(_xlpm.v,_xlpm.idx_a,0),""),_xlpm.raw_b,IFERROR(INDEX(_xlpm.v,_xlpm.idx_b,0),""),_xlpm.row_a,IF(ISNUMBER(_xlpm.raw_a),IF(_xlpm.raw_a&gt;0,_xlpm.raw_a,""),""),_xlpm.row_b,IF(ISNUMBER(_xlpm.raw_b),IF(_xlpm.raw_b&gt;0,_xlpm.raw_b,""),""),_xlpm.m,IF(ISNUMBER(_xlpm.row_a),IF(ISNUMBER(_xlpm.row_b),IF(_xlpm.row_a&lt;_xlpm.row_b,_xlpm.row_a,_xlpm.row_b),_xlpm.row_a),IF(ISNUMBER(_xlpm.row_b),_xlpm.row_b,"")),IFERROR(_xlfn.XLOOKUP(_xlfn.ANCHORARRAY($F$4),_xlpm.h,_xlpm.m,""),"")),"")</f>
        <v/>
      </c>
      <c r="G37" s="125" t="str">
        <f ca="1"/>
        <v/>
      </c>
      <c r="H37" s="125" t="str">
        <f ca="1"/>
        <v/>
      </c>
      <c r="I37" s="125" t="str">
        <f ca="1"/>
        <v/>
      </c>
      <c r="J37" s="125" t="str">
        <f ca="1"/>
        <v/>
      </c>
      <c r="K37" s="125" t="str">
        <f ca="1"/>
        <v/>
      </c>
      <c r="L37" s="125" t="str">
        <f ca="1"/>
        <v/>
      </c>
      <c r="M37" s="125" t="str">
        <f ca="1"/>
        <v/>
      </c>
      <c r="N37" s="125" t="str">
        <f ca="1"/>
        <v/>
      </c>
      <c r="O37" s="125" t="str">
        <f ca="1"/>
        <v/>
      </c>
      <c r="P37" s="125" t="str">
        <f ca="1"/>
        <v/>
      </c>
      <c r="Q37" s="125" t="str">
        <f ca="1"/>
        <v/>
      </c>
      <c r="R37" s="125" t="str">
        <f ca="1"/>
        <v/>
      </c>
      <c r="S37" s="125">
        <f ca="1"/>
        <v>45757</v>
      </c>
      <c r="T37" s="125" t="str">
        <f ca="1"/>
        <v/>
      </c>
      <c r="U37" s="125" t="str">
        <f ca="1"/>
        <v/>
      </c>
      <c r="V37" s="125" t="str">
        <f ca="1"/>
        <v/>
      </c>
      <c r="W37" s="125" t="str">
        <f ca="1"/>
        <v/>
      </c>
      <c r="X37" s="125" t="str">
        <f ca="1"/>
        <v/>
      </c>
      <c r="Y37" s="125" t="str">
        <f ca="1"/>
        <v/>
      </c>
      <c r="Z37" s="125" t="str">
        <f ca="1"/>
        <v/>
      </c>
      <c r="AA37" s="125" t="str">
        <f ca="1"/>
        <v/>
      </c>
      <c r="AB37" s="125" t="str">
        <f ca="1"/>
        <v/>
      </c>
      <c r="AC37" s="125" t="str">
        <f ca="1"/>
        <v/>
      </c>
      <c r="AD37" s="125" t="str">
        <f ca="1"/>
        <v/>
      </c>
      <c r="AE37" s="125" t="str">
        <f ca="1"/>
        <v/>
      </c>
      <c r="AF37" s="125" t="str">
        <f ca="1"/>
        <v/>
      </c>
      <c r="AG37" s="125" t="str">
        <f ca="1"/>
        <v/>
      </c>
      <c r="AH37" s="125" t="str">
        <f ca="1"/>
        <v/>
      </c>
      <c r="AI37" s="125" t="str">
        <f ca="1"/>
        <v/>
      </c>
      <c r="AJ37" s="125" t="str">
        <f ca="1"/>
        <v/>
      </c>
      <c r="AK37" s="125" t="str">
        <f ca="1"/>
        <v/>
      </c>
      <c r="AL37" s="125" t="str">
        <f ca="1"/>
        <v/>
      </c>
      <c r="AM37" s="125" t="str">
        <f ca="1"/>
        <v/>
      </c>
      <c r="AN37" s="125" t="str">
        <f ca="1"/>
        <v/>
      </c>
      <c r="AO37" s="125" t="str">
        <f ca="1"/>
        <v/>
      </c>
      <c r="AP37" s="125" t="str">
        <f ca="1"/>
        <v/>
      </c>
      <c r="AQ37" s="125" t="str">
        <f ca="1"/>
        <v/>
      </c>
      <c r="AR37" s="125" t="str">
        <f ca="1"/>
        <v/>
      </c>
      <c r="AS37" s="125" t="str">
        <f ca="1"/>
        <v/>
      </c>
      <c r="AT37" s="125" t="str">
        <f ca="1"/>
        <v/>
      </c>
      <c r="AU37" s="125" t="str">
        <f ca="1"/>
        <v/>
      </c>
      <c r="AV37" s="125" t="str">
        <f ca="1"/>
        <v/>
      </c>
      <c r="AW37" s="125" t="str">
        <f ca="1"/>
        <v/>
      </c>
      <c r="AX37" s="125" t="str">
        <f ca="1"/>
        <v/>
      </c>
      <c r="AY37" s="125" t="str">
        <f ca="1"/>
        <v/>
      </c>
      <c r="AZ37" s="125" t="str">
        <f ca="1"/>
        <v/>
      </c>
      <c r="BA37" s="125" t="str">
        <f ca="1"/>
        <v/>
      </c>
      <c r="BB37" s="125" t="str">
        <f ca="1"/>
        <v/>
      </c>
      <c r="BC37" s="125" t="str">
        <f ca="1"/>
        <v/>
      </c>
      <c r="BD37" s="125" t="str">
        <f ca="1"/>
        <v/>
      </c>
      <c r="BE37" s="125" t="str">
        <f ca="1"/>
        <v/>
      </c>
      <c r="BF37" s="125" t="str">
        <f ca="1"/>
        <v/>
      </c>
      <c r="BG37" s="125" t="str">
        <f ca="1"/>
        <v/>
      </c>
      <c r="BH37" s="125" t="str">
        <f ca="1"/>
        <v/>
      </c>
      <c r="BI37" s="125" t="str">
        <f ca="1"/>
        <v/>
      </c>
      <c r="BJ37" s="125" t="str">
        <f ca="1"/>
        <v/>
      </c>
      <c r="BK37" s="125" t="str">
        <f ca="1"/>
        <v/>
      </c>
      <c r="BL37" s="125" t="str">
        <f ca="1"/>
        <v/>
      </c>
      <c r="BM37" s="125" t="str">
        <f ca="1"/>
        <v/>
      </c>
      <c r="BN37" s="125" t="str">
        <f ca="1"/>
        <v/>
      </c>
      <c r="BO37" s="125" t="str">
        <f ca="1"/>
        <v/>
      </c>
      <c r="BP37" s="125" t="str">
        <f ca="1"/>
        <v/>
      </c>
      <c r="BQ37" s="125" t="str">
        <f ca="1"/>
        <v/>
      </c>
      <c r="BR37" s="125" t="str">
        <f ca="1"/>
        <v/>
      </c>
      <c r="BS37" s="125" t="str">
        <f ca="1"/>
        <v/>
      </c>
      <c r="BT37" s="125" t="str">
        <f ca="1"/>
        <v/>
      </c>
      <c r="BU37" s="125" t="str">
        <f ca="1"/>
        <v/>
      </c>
      <c r="BV37" s="125" t="str">
        <f ca="1"/>
        <v/>
      </c>
      <c r="BW37" s="125" t="str">
        <f ca="1"/>
        <v/>
      </c>
      <c r="BX37" s="125" t="str">
        <f ca="1"/>
        <v/>
      </c>
      <c r="BY37" s="125" t="str">
        <f ca="1"/>
        <v/>
      </c>
      <c r="BZ37" s="125" t="str">
        <f ca="1"/>
        <v/>
      </c>
      <c r="CA37" s="125" t="str">
        <f ca="1"/>
        <v/>
      </c>
      <c r="CB37" s="125" t="str">
        <f ca="1"/>
        <v/>
      </c>
      <c r="CC37" s="125" t="str">
        <f ca="1"/>
        <v/>
      </c>
      <c r="CD37" s="125" t="str">
        <f ca="1"/>
        <v/>
      </c>
      <c r="CE37" s="125" t="str">
        <f ca="1"/>
        <v/>
      </c>
      <c r="CF37" s="125" t="str">
        <f ca="1"/>
        <v/>
      </c>
      <c r="CG37" s="125" t="str">
        <f ca="1"/>
        <v/>
      </c>
      <c r="CH37" s="125" t="str">
        <f ca="1"/>
        <v/>
      </c>
      <c r="CI37" s="125" t="str">
        <f ca="1"/>
        <v/>
      </c>
      <c r="CJ37" s="125" t="str">
        <f ca="1"/>
        <v/>
      </c>
      <c r="CK37" s="125" t="str">
        <f ca="1"/>
        <v/>
      </c>
      <c r="CL37" s="125" t="str">
        <f ca="1"/>
        <v/>
      </c>
      <c r="CM37" s="125" t="str">
        <f ca="1"/>
        <v/>
      </c>
      <c r="CN37" s="125" t="str">
        <f ca="1"/>
        <v/>
      </c>
      <c r="CO37" s="125" t="str">
        <f ca="1"/>
        <v/>
      </c>
      <c r="CP37" s="125" t="str">
        <f ca="1"/>
        <v/>
      </c>
      <c r="CQ37" s="125" t="str">
        <f ca="1"/>
        <v/>
      </c>
      <c r="CR37" s="125" t="str">
        <f ca="1"/>
        <v/>
      </c>
      <c r="CS37" s="125" t="str">
        <f ca="1"/>
        <v/>
      </c>
      <c r="CT37" s="125" t="str">
        <f ca="1"/>
        <v/>
      </c>
      <c r="CU37" s="125" t="str">
        <f ca="1"/>
        <v/>
      </c>
      <c r="CV37" s="125" t="str">
        <f ca="1"/>
        <v/>
      </c>
      <c r="CW37" s="125" t="str">
        <f ca="1"/>
        <v/>
      </c>
      <c r="CX37" s="125" t="str">
        <f ca="1"/>
        <v/>
      </c>
      <c r="CY37" s="125" t="str">
        <f ca="1"/>
        <v/>
      </c>
      <c r="CZ37" s="125" t="str">
        <f ca="1"/>
        <v/>
      </c>
      <c r="DA37" s="125" t="str">
        <f ca="1"/>
        <v/>
      </c>
      <c r="DB37" s="125" t="str">
        <f ca="1"/>
        <v/>
      </c>
      <c r="DC37" s="125" t="str">
        <f ca="1"/>
        <v/>
      </c>
      <c r="DD37" s="125" t="str">
        <f ca="1"/>
        <v/>
      </c>
      <c r="DE37" s="125" t="str">
        <f ca="1"/>
        <v/>
      </c>
      <c r="DF37" s="125" t="str">
        <f ca="1"/>
        <v/>
      </c>
      <c r="DG37" s="125" t="str">
        <f ca="1"/>
        <v/>
      </c>
      <c r="DH37" s="125" t="str">
        <f ca="1"/>
        <v/>
      </c>
      <c r="DI37" s="125" t="str">
        <f ca="1"/>
        <v/>
      </c>
      <c r="DJ37" s="125" t="str">
        <f ca="1"/>
        <v/>
      </c>
      <c r="DK37" s="125" t="str">
        <f ca="1"/>
        <v/>
      </c>
      <c r="DL37" s="125" t="str">
        <f ca="1"/>
        <v/>
      </c>
      <c r="DM37" s="125" t="str">
        <f ca="1"/>
        <v/>
      </c>
      <c r="DN37" s="125" t="str">
        <f ca="1"/>
        <v/>
      </c>
      <c r="DO37" s="125" t="str">
        <f ca="1"/>
        <v/>
      </c>
      <c r="DP37" s="125" t="str">
        <f ca="1"/>
        <v/>
      </c>
      <c r="DQ37" s="125" t="str">
        <f ca="1"/>
        <v/>
      </c>
      <c r="DR37" s="125" t="str">
        <f ca="1"/>
        <v/>
      </c>
      <c r="DS37" s="125" t="str">
        <f ca="1"/>
        <v/>
      </c>
      <c r="DT37" s="125" t="str">
        <f ca="1"/>
        <v/>
      </c>
      <c r="DU37" s="125" t="str">
        <f ca="1"/>
        <v/>
      </c>
      <c r="DV37" s="125" t="str">
        <f ca="1"/>
        <v/>
      </c>
      <c r="DW37" s="125" t="str">
        <f ca="1"/>
        <v/>
      </c>
      <c r="DX37" s="125" t="str">
        <f ca="1"/>
        <v/>
      </c>
      <c r="DY37" s="125" t="str">
        <f ca="1"/>
        <v/>
      </c>
      <c r="DZ37" s="125" t="str">
        <f ca="1"/>
        <v/>
      </c>
      <c r="EA37" s="125" t="str">
        <f ca="1"/>
        <v/>
      </c>
      <c r="EB37" s="125" t="str">
        <f ca="1"/>
        <v/>
      </c>
      <c r="EC37" s="125" t="str">
        <f ca="1"/>
        <v/>
      </c>
      <c r="ED37" s="125" t="str">
        <f ca="1"/>
        <v/>
      </c>
      <c r="EE37" s="125" t="str">
        <f ca="1"/>
        <v/>
      </c>
      <c r="EF37" s="125" t="str">
        <f ca="1"/>
        <v/>
      </c>
      <c r="EG37" s="125" t="str">
        <f ca="1"/>
        <v/>
      </c>
      <c r="EH37" s="125" t="str">
        <f ca="1"/>
        <v/>
      </c>
      <c r="EI37" s="125" t="str">
        <f ca="1"/>
        <v/>
      </c>
      <c r="EJ37" s="125" t="str">
        <f ca="1"/>
        <v/>
      </c>
      <c r="EK37" s="125" t="str">
        <f ca="1"/>
        <v/>
      </c>
      <c r="EL37" s="125" t="str">
        <f ca="1"/>
        <v/>
      </c>
      <c r="EM37" s="125" t="str">
        <f ca="1"/>
        <v/>
      </c>
      <c r="EN37" s="125" t="str">
        <f ca="1"/>
        <v/>
      </c>
      <c r="EO37" s="125" t="str">
        <f ca="1"/>
        <v/>
      </c>
      <c r="EP37" s="125" t="str">
        <f ca="1"/>
        <v/>
      </c>
      <c r="EQ37" s="125" t="str">
        <f ca="1"/>
        <v/>
      </c>
      <c r="ER37" s="125" t="str">
        <f ca="1"/>
        <v/>
      </c>
      <c r="ES37" s="125" t="str">
        <f ca="1"/>
        <v/>
      </c>
      <c r="ET37" s="125" t="str">
        <f ca="1"/>
        <v/>
      </c>
      <c r="EU37" s="125" t="str">
        <f ca="1"/>
        <v/>
      </c>
      <c r="EV37" s="125" t="str">
        <f ca="1"/>
        <v/>
      </c>
      <c r="EW37" s="125" t="str">
        <f ca="1"/>
        <v/>
      </c>
      <c r="EX37" s="125" t="str">
        <f ca="1"/>
        <v/>
      </c>
      <c r="EY37" s="125" t="str">
        <f ca="1"/>
        <v/>
      </c>
      <c r="EZ37" s="125" t="str">
        <f ca="1"/>
        <v/>
      </c>
      <c r="FA37" s="125" t="str">
        <f ca="1"/>
        <v/>
      </c>
      <c r="FB37" s="125" t="str">
        <f ca="1"/>
        <v/>
      </c>
      <c r="FC37" s="125" t="str">
        <f ca="1"/>
        <v/>
      </c>
      <c r="FD37" s="125" t="str">
        <f ca="1"/>
        <v/>
      </c>
      <c r="FE37" s="125" t="str">
        <f ca="1"/>
        <v/>
      </c>
      <c r="FF37" s="125" t="str">
        <f ca="1"/>
        <v/>
      </c>
      <c r="FG37" s="125" t="str">
        <f ca="1"/>
        <v/>
      </c>
      <c r="FH37" s="125" t="str">
        <f ca="1"/>
        <v/>
      </c>
      <c r="FI37" s="125" t="str">
        <f ca="1"/>
        <v/>
      </c>
      <c r="FJ37" s="125" t="str">
        <f ca="1"/>
        <v/>
      </c>
      <c r="FK37" s="125" t="str">
        <f ca="1"/>
        <v/>
      </c>
      <c r="FL37" s="125" t="str">
        <f ca="1"/>
        <v/>
      </c>
      <c r="FM37" s="125" t="str">
        <f ca="1"/>
        <v/>
      </c>
      <c r="FN37" s="125" t="str">
        <f ca="1"/>
        <v/>
      </c>
      <c r="FO37" s="125" t="str">
        <f ca="1"/>
        <v/>
      </c>
      <c r="FP37" s="125" t="str">
        <f ca="1"/>
        <v/>
      </c>
      <c r="FQ37" s="125" t="str">
        <f ca="1"/>
        <v/>
      </c>
      <c r="FR37" s="125" t="str">
        <f ca="1"/>
        <v/>
      </c>
      <c r="FS37" s="125" t="str">
        <f ca="1"/>
        <v/>
      </c>
      <c r="FT37" s="125" t="str">
        <f ca="1"/>
        <v/>
      </c>
      <c r="FU37" s="125" t="str">
        <f ca="1"/>
        <v/>
      </c>
      <c r="FV37" s="125" t="str">
        <f ca="1"/>
        <v/>
      </c>
      <c r="FW37" s="125" t="str">
        <f ca="1"/>
        <v/>
      </c>
      <c r="FX37" s="125" t="str">
        <f ca="1"/>
        <v/>
      </c>
      <c r="FY37" s="125" t="str">
        <f ca="1"/>
        <v/>
      </c>
      <c r="FZ37" s="125" t="str">
        <f ca="1"/>
        <v/>
      </c>
      <c r="GA37" s="125" t="str">
        <f ca="1"/>
        <v/>
      </c>
      <c r="GB37" s="125" t="str">
        <f ca="1"/>
        <v/>
      </c>
      <c r="GC37" s="125" t="str">
        <f ca="1"/>
        <v/>
      </c>
      <c r="GD37" s="125" t="str">
        <f ca="1"/>
        <v/>
      </c>
      <c r="GE37" s="125" t="str">
        <f ca="1"/>
        <v/>
      </c>
      <c r="GF37" s="125"/>
      <c r="GG37" s="125"/>
      <c r="GH37" s="125"/>
      <c r="GI37" s="125"/>
      <c r="GJ37" s="125"/>
      <c r="GK37" s="125"/>
      <c r="GL37" s="125"/>
      <c r="GM37" s="125"/>
      <c r="GN37" s="125"/>
      <c r="GO37" s="125"/>
      <c r="GP37" s="125"/>
      <c r="GQ37" s="125"/>
      <c r="GR37" s="125"/>
      <c r="GS37" s="125"/>
      <c r="GT37" s="125"/>
      <c r="GU37" s="125"/>
      <c r="GV37" s="125"/>
      <c r="GW37" s="125"/>
      <c r="GX37" s="125"/>
      <c r="GY37" s="125"/>
      <c r="GZ37" s="125"/>
      <c r="HA37" s="125"/>
      <c r="HB37" s="125"/>
      <c r="HC37" s="125"/>
      <c r="HD37" s="125"/>
      <c r="HE37" s="125"/>
      <c r="HF37" s="125"/>
      <c r="HG37" s="125"/>
      <c r="HH37" s="125"/>
      <c r="HI37" s="125"/>
      <c r="HJ37" s="125"/>
      <c r="HK37" s="125"/>
      <c r="HL37" s="125"/>
      <c r="HM37" s="125"/>
      <c r="HN37" s="125"/>
      <c r="HO37" s="125"/>
      <c r="HP37" s="125"/>
      <c r="HQ37" s="125"/>
      <c r="HR37" s="125"/>
      <c r="HS37" s="125"/>
      <c r="HT37" s="125"/>
      <c r="HU37" s="125"/>
      <c r="HV37" s="125"/>
      <c r="HW37" s="125"/>
      <c r="HX37" s="125"/>
      <c r="HY37" s="125"/>
      <c r="HZ37" s="125"/>
      <c r="IA37" s="125"/>
      <c r="IB37" s="125"/>
      <c r="IC37" s="125"/>
      <c r="ID37" s="125"/>
      <c r="IE37" s="125"/>
      <c r="IF37" s="125"/>
      <c r="IG37" s="125"/>
      <c r="IH37" s="125"/>
      <c r="II37" s="125"/>
      <c r="IJ37" s="125"/>
      <c r="IK37" s="125"/>
      <c r="IL37" s="125"/>
      <c r="IM37" s="125"/>
      <c r="IN37" s="125"/>
      <c r="IO37" s="125"/>
      <c r="IP37" s="125"/>
      <c r="IQ37" s="125"/>
      <c r="IR37" s="125"/>
      <c r="IS37" s="125"/>
      <c r="IT37" s="125"/>
      <c r="IU37" s="125"/>
      <c r="IV37" s="125"/>
      <c r="IW37" s="125"/>
      <c r="IX37" s="125"/>
      <c r="IY37" s="125"/>
      <c r="IZ37" s="125"/>
      <c r="JA37" s="125"/>
      <c r="JB37" s="125"/>
      <c r="JC37" s="125"/>
      <c r="JD37" s="125"/>
      <c r="JE37" s="125"/>
      <c r="JF37" s="125"/>
      <c r="JG37" s="125"/>
      <c r="JH37" s="125"/>
      <c r="JI37" s="125"/>
      <c r="JJ37" s="125"/>
      <c r="JK37" s="125"/>
      <c r="JL37" s="125"/>
      <c r="JM37" s="125"/>
      <c r="JN37" s="125"/>
      <c r="JO37" s="125"/>
      <c r="JP37" s="125"/>
      <c r="JQ37" s="125"/>
      <c r="JR37" s="125"/>
      <c r="JS37" s="125"/>
      <c r="JT37" s="125"/>
      <c r="JU37" s="125"/>
      <c r="JV37" s="125"/>
      <c r="JW37" s="125"/>
      <c r="JX37" s="125"/>
      <c r="JY37" s="125"/>
      <c r="JZ37" s="125"/>
      <c r="KA37" s="125"/>
      <c r="KB37" s="125"/>
      <c r="KC37" s="125"/>
      <c r="KD37" s="125"/>
      <c r="KE37" s="125"/>
      <c r="KF37" s="125"/>
      <c r="KG37" s="125"/>
      <c r="KH37" s="125"/>
      <c r="KI37" s="125"/>
      <c r="KJ37" s="125"/>
      <c r="KK37" s="125"/>
      <c r="KL37" s="125"/>
      <c r="KM37" s="125"/>
      <c r="KN37" s="125"/>
      <c r="KO37" s="125"/>
      <c r="KP37" s="125"/>
      <c r="KQ37" s="125"/>
      <c r="KR37" s="125"/>
      <c r="KS37" s="125"/>
      <c r="KT37" s="125"/>
      <c r="KU37" s="125"/>
      <c r="KV37" s="125"/>
      <c r="KW37" s="125"/>
      <c r="KX37" s="125"/>
      <c r="KY37" s="125"/>
      <c r="KZ37" s="125"/>
      <c r="LA37" s="125"/>
      <c r="LB37" s="125"/>
      <c r="LC37" s="125"/>
      <c r="LD37" s="125"/>
      <c r="LE37" s="125"/>
      <c r="LF37" s="125"/>
      <c r="LG37" s="125"/>
      <c r="LH37" s="125"/>
      <c r="LI37" s="125"/>
      <c r="LJ37" s="125"/>
      <c r="LK37" s="125"/>
      <c r="LL37" s="125"/>
      <c r="LM37" s="125"/>
      <c r="LN37" s="125"/>
      <c r="LO37" s="125"/>
      <c r="LP37" s="125"/>
      <c r="LQ37" s="125"/>
      <c r="LR37" s="125"/>
      <c r="LS37" s="125"/>
      <c r="LT37" s="125"/>
      <c r="LU37" s="125"/>
      <c r="LV37" s="125"/>
      <c r="LW37" s="125"/>
      <c r="LX37" s="125"/>
      <c r="LY37" s="125"/>
      <c r="LZ37" s="125"/>
      <c r="MA37" s="125"/>
      <c r="MB37" s="125"/>
      <c r="MC37" s="125"/>
      <c r="MD37" s="125"/>
      <c r="ME37" s="125"/>
      <c r="MF37" s="125"/>
      <c r="MG37" s="125"/>
      <c r="MH37" s="125"/>
      <c r="MI37" s="125"/>
      <c r="MJ37" s="125"/>
      <c r="MK37" s="125"/>
      <c r="ML37" s="125"/>
      <c r="MM37" s="125"/>
      <c r="MN37" s="125"/>
      <c r="MO37" s="125"/>
      <c r="MP37" s="125"/>
      <c r="MQ37" s="125"/>
      <c r="MR37" s="125"/>
      <c r="MS37" s="125"/>
      <c r="MT37" s="125"/>
      <c r="MU37" s="125"/>
      <c r="MV37" s="125"/>
      <c r="MW37" s="125"/>
      <c r="MX37" s="125"/>
      <c r="MY37" s="125"/>
      <c r="MZ37" s="125"/>
      <c r="NA37" s="125"/>
      <c r="NB37" s="125"/>
      <c r="NC37" s="125"/>
      <c r="ND37" s="125"/>
      <c r="NE37" s="125"/>
      <c r="NF37" s="125"/>
      <c r="NG37" s="125"/>
      <c r="NH37" s="125"/>
      <c r="NI37" s="125"/>
      <c r="NJ37" s="125"/>
      <c r="NK37" s="125"/>
      <c r="NL37" s="125"/>
      <c r="NM37" s="125"/>
      <c r="NN37" s="125"/>
      <c r="NO37" s="125"/>
      <c r="NP37" s="125"/>
      <c r="NQ37" s="125"/>
      <c r="NR37" s="125"/>
      <c r="NS37" s="125"/>
      <c r="NT37" s="125"/>
      <c r="NU37" s="125"/>
      <c r="NV37" s="125"/>
      <c r="NW37" s="125"/>
      <c r="NX37" s="125"/>
      <c r="NY37" s="125"/>
      <c r="NZ37" s="125"/>
    </row>
    <row r="38" spans="2:390">
      <c r="B38" s="145" t="s">
        <v>5136</v>
      </c>
      <c r="C38" s="139" t="s">
        <v>5182</v>
      </c>
      <c r="D38" s="140" t="s">
        <v>5174</v>
      </c>
      <c r="E38" s="225"/>
      <c r="F38" s="59" t="str" cm="1">
        <f t="array" aca="1" ref="F38:GE38" ca="1">IF(ISNUMBER($F$4),_xlfn.LET(_xlpm.d,_xlfn.ANCHORARRAY($F$4),_xlpm.x,_xlfn.XLOOKUP(DATE(YEAR(_xlpm.d)-1,MONTH(_xlpm.d),DAY(_xlpm.d)),'見込み申請（昨年実績）'!$C$4:$NZ$4,'見込み申請（昨年実績）'!$C$10:$NZ$10,""),IF(ISNUMBER(_xlpm.x),_xlpm.x,"")),"")</f>
        <v/>
      </c>
      <c r="G38" s="59" t="str">
        <f ca="1"/>
        <v/>
      </c>
      <c r="H38" s="59" t="str">
        <f ca="1"/>
        <v/>
      </c>
      <c r="I38" s="59" t="str">
        <f ca="1"/>
        <v/>
      </c>
      <c r="J38" s="59" t="str">
        <f ca="1"/>
        <v/>
      </c>
      <c r="K38" s="59" t="str">
        <f ca="1"/>
        <v/>
      </c>
      <c r="L38" s="59" t="str">
        <f ca="1"/>
        <v/>
      </c>
      <c r="M38" s="59" t="str">
        <f ca="1"/>
        <v/>
      </c>
      <c r="N38" s="59" t="str">
        <f ca="1"/>
        <v/>
      </c>
      <c r="O38" s="59" t="str">
        <f ca="1"/>
        <v/>
      </c>
      <c r="P38" s="59" t="str">
        <f ca="1"/>
        <v/>
      </c>
      <c r="Q38" s="59" t="str">
        <f ca="1"/>
        <v/>
      </c>
      <c r="R38" s="59" t="str">
        <f ca="1"/>
        <v/>
      </c>
      <c r="S38" s="59" t="str">
        <f ca="1"/>
        <v/>
      </c>
      <c r="T38" s="59">
        <f ca="1"/>
        <v>60</v>
      </c>
      <c r="U38" s="59">
        <f ca="1"/>
        <v>60</v>
      </c>
      <c r="V38" s="59">
        <f ca="1"/>
        <v>60</v>
      </c>
      <c r="W38" s="59" t="str">
        <f ca="1"/>
        <v/>
      </c>
      <c r="X38" s="59" t="str">
        <f ca="1"/>
        <v/>
      </c>
      <c r="Y38" s="59">
        <f ca="1"/>
        <v>60</v>
      </c>
      <c r="Z38" s="59">
        <f ca="1"/>
        <v>60</v>
      </c>
      <c r="AA38" s="59">
        <f ca="1"/>
        <v>60</v>
      </c>
      <c r="AB38" s="59">
        <f ca="1"/>
        <v>60</v>
      </c>
      <c r="AC38" s="59">
        <f ca="1"/>
        <v>60</v>
      </c>
      <c r="AD38" s="59" t="str">
        <f ca="1"/>
        <v/>
      </c>
      <c r="AE38" s="59" t="str">
        <f ca="1"/>
        <v/>
      </c>
      <c r="AF38" s="59">
        <f ca="1"/>
        <v>60</v>
      </c>
      <c r="AG38" s="59">
        <f ca="1"/>
        <v>60</v>
      </c>
      <c r="AH38" s="59">
        <f ca="1"/>
        <v>60</v>
      </c>
      <c r="AI38" s="59">
        <f ca="1"/>
        <v>60</v>
      </c>
      <c r="AJ38" s="59">
        <f ca="1"/>
        <v>60</v>
      </c>
      <c r="AK38" s="59" t="str">
        <f ca="1"/>
        <v/>
      </c>
      <c r="AL38" s="59" t="str">
        <f ca="1"/>
        <v/>
      </c>
      <c r="AM38" s="59" t="str">
        <f ca="1"/>
        <v/>
      </c>
      <c r="AN38" s="59">
        <f ca="1"/>
        <v>60</v>
      </c>
      <c r="AO38" s="59">
        <f ca="1"/>
        <v>60</v>
      </c>
      <c r="AP38" s="59">
        <f ca="1"/>
        <v>60</v>
      </c>
      <c r="AQ38" s="59">
        <f ca="1"/>
        <v>60</v>
      </c>
      <c r="AR38" s="59" t="str">
        <f ca="1"/>
        <v/>
      </c>
      <c r="AS38" s="59" t="str">
        <f ca="1"/>
        <v/>
      </c>
      <c r="AT38" s="59">
        <f ca="1"/>
        <v>60</v>
      </c>
      <c r="AU38" s="59">
        <f ca="1"/>
        <v>60</v>
      </c>
      <c r="AV38" s="59">
        <f ca="1"/>
        <v>60</v>
      </c>
      <c r="AW38" s="59">
        <f ca="1"/>
        <v>60</v>
      </c>
      <c r="AX38" s="59">
        <f ca="1"/>
        <v>60</v>
      </c>
      <c r="AY38" s="59" t="str">
        <f ca="1"/>
        <v/>
      </c>
      <c r="AZ38" s="59" t="str">
        <f ca="1"/>
        <v/>
      </c>
      <c r="BA38" s="59">
        <f ca="1"/>
        <v>60</v>
      </c>
      <c r="BB38" s="59">
        <f ca="1"/>
        <v>60</v>
      </c>
      <c r="BC38" s="59">
        <f ca="1"/>
        <v>60</v>
      </c>
      <c r="BD38" s="59">
        <f ca="1"/>
        <v>60</v>
      </c>
      <c r="BE38" s="59">
        <f ca="1"/>
        <v>60</v>
      </c>
      <c r="BF38" s="59" t="str">
        <f ca="1"/>
        <v/>
      </c>
      <c r="BG38" s="59" t="str">
        <f ca="1"/>
        <v/>
      </c>
      <c r="BH38" s="59" t="str">
        <f ca="1"/>
        <v/>
      </c>
      <c r="BI38" s="59">
        <f ca="1"/>
        <v>60</v>
      </c>
      <c r="BJ38" s="59">
        <f ca="1"/>
        <v>60</v>
      </c>
      <c r="BK38" s="59">
        <f ca="1"/>
        <v>60</v>
      </c>
      <c r="BL38" s="59">
        <f ca="1"/>
        <v>60</v>
      </c>
      <c r="BM38" s="59" t="str">
        <f ca="1"/>
        <v/>
      </c>
      <c r="BN38" s="59" t="str">
        <f ca="1"/>
        <v/>
      </c>
      <c r="BO38" s="59">
        <f ca="1"/>
        <v>60</v>
      </c>
      <c r="BP38" s="59">
        <f ca="1"/>
        <v>60</v>
      </c>
      <c r="BQ38" s="59">
        <f ca="1"/>
        <v>60</v>
      </c>
      <c r="BR38" s="59">
        <f ca="1"/>
        <v>60</v>
      </c>
      <c r="BS38" s="59">
        <f ca="1"/>
        <v>60</v>
      </c>
      <c r="BT38" s="59" t="str">
        <f ca="1"/>
        <v/>
      </c>
      <c r="BU38" s="59" t="str">
        <f ca="1"/>
        <v/>
      </c>
      <c r="BV38" s="59">
        <f ca="1"/>
        <v>60</v>
      </c>
      <c r="BW38" s="59">
        <f ca="1"/>
        <v>60</v>
      </c>
      <c r="BX38" s="59">
        <f ca="1"/>
        <v>60</v>
      </c>
      <c r="BY38" s="59">
        <f ca="1"/>
        <v>60</v>
      </c>
      <c r="BZ38" s="59">
        <f ca="1"/>
        <v>60</v>
      </c>
      <c r="CA38" s="59" t="str">
        <f ca="1"/>
        <v/>
      </c>
      <c r="CB38" s="59" t="str">
        <f ca="1"/>
        <v/>
      </c>
      <c r="CC38" s="59">
        <f ca="1"/>
        <v>60</v>
      </c>
      <c r="CD38" s="59">
        <f ca="1"/>
        <v>60</v>
      </c>
      <c r="CE38" s="59">
        <f ca="1"/>
        <v>60</v>
      </c>
      <c r="CF38" s="59">
        <f ca="1"/>
        <v>60</v>
      </c>
      <c r="CG38" s="59">
        <f ca="1"/>
        <v>60</v>
      </c>
      <c r="CH38" s="59" t="str">
        <f ca="1"/>
        <v/>
      </c>
      <c r="CI38" s="59" t="str">
        <f ca="1"/>
        <v/>
      </c>
      <c r="CJ38" s="59">
        <f ca="1"/>
        <v>60</v>
      </c>
      <c r="CK38" s="59">
        <f ca="1"/>
        <v>60</v>
      </c>
      <c r="CL38" s="59">
        <f ca="1"/>
        <v>60</v>
      </c>
      <c r="CM38" s="59">
        <f ca="1"/>
        <v>60</v>
      </c>
      <c r="CN38" s="59">
        <f ca="1"/>
        <v>60</v>
      </c>
      <c r="CO38" s="59" t="str">
        <f ca="1"/>
        <v/>
      </c>
      <c r="CP38" s="59" t="str">
        <f ca="1"/>
        <v/>
      </c>
      <c r="CQ38" s="59">
        <f ca="1"/>
        <v>60</v>
      </c>
      <c r="CR38" s="59">
        <f ca="1"/>
        <v>60</v>
      </c>
      <c r="CS38" s="59">
        <f ca="1"/>
        <v>60</v>
      </c>
      <c r="CT38" s="59" t="str">
        <f ca="1"/>
        <v/>
      </c>
      <c r="CU38" s="59">
        <f ca="1"/>
        <v>60</v>
      </c>
      <c r="CV38" s="59" t="str">
        <f ca="1"/>
        <v/>
      </c>
      <c r="CW38" s="59" t="str">
        <f ca="1"/>
        <v/>
      </c>
      <c r="CX38" s="59">
        <f ca="1"/>
        <v>60</v>
      </c>
      <c r="CY38" s="59">
        <f ca="1"/>
        <v>60</v>
      </c>
      <c r="CZ38" s="59">
        <f ca="1"/>
        <v>60</v>
      </c>
      <c r="DA38" s="59">
        <f ca="1"/>
        <v>60</v>
      </c>
      <c r="DB38" s="59">
        <f ca="1"/>
        <v>60</v>
      </c>
      <c r="DC38" s="59" t="str">
        <f ca="1"/>
        <v/>
      </c>
      <c r="DD38" s="59" t="str">
        <f ca="1"/>
        <v/>
      </c>
      <c r="DE38" s="59" t="str">
        <f ca="1"/>
        <v/>
      </c>
      <c r="DF38" s="59">
        <f ca="1"/>
        <v>60</v>
      </c>
      <c r="DG38" s="59">
        <f ca="1"/>
        <v>60</v>
      </c>
      <c r="DH38" s="59">
        <f ca="1"/>
        <v>60</v>
      </c>
      <c r="DI38" s="59">
        <f ca="1"/>
        <v>60</v>
      </c>
      <c r="DJ38" s="59" t="str">
        <f ca="1"/>
        <v/>
      </c>
      <c r="DK38" s="59" t="str">
        <f ca="1"/>
        <v/>
      </c>
      <c r="DL38" s="59">
        <f ca="1"/>
        <v>60</v>
      </c>
      <c r="DM38" s="59">
        <f ca="1"/>
        <v>60</v>
      </c>
      <c r="DN38" s="59">
        <f ca="1"/>
        <v>60</v>
      </c>
      <c r="DO38" s="59">
        <f ca="1"/>
        <v>60</v>
      </c>
      <c r="DP38" s="59">
        <f ca="1"/>
        <v>60</v>
      </c>
      <c r="DQ38" s="59" t="str">
        <f ca="1"/>
        <v/>
      </c>
      <c r="DR38" s="59" t="str">
        <f ca="1"/>
        <v/>
      </c>
      <c r="DS38" s="59">
        <f ca="1"/>
        <v>60</v>
      </c>
      <c r="DT38" s="59">
        <f ca="1"/>
        <v>60</v>
      </c>
      <c r="DU38" s="59">
        <f ca="1"/>
        <v>60</v>
      </c>
      <c r="DV38" s="59">
        <f ca="1"/>
        <v>60</v>
      </c>
      <c r="DW38" s="59">
        <f ca="1"/>
        <v>60</v>
      </c>
      <c r="DX38" s="59" t="str">
        <f ca="1"/>
        <v/>
      </c>
      <c r="DY38" s="59" t="str">
        <f ca="1"/>
        <v/>
      </c>
      <c r="DZ38" s="59">
        <f ca="1"/>
        <v>60</v>
      </c>
      <c r="EA38" s="59">
        <f ca="1"/>
        <v>60</v>
      </c>
      <c r="EB38" s="59">
        <f ca="1"/>
        <v>60</v>
      </c>
      <c r="EC38" s="59">
        <f ca="1"/>
        <v>60</v>
      </c>
      <c r="ED38" s="59">
        <f ca="1"/>
        <v>60</v>
      </c>
      <c r="EE38" s="59" t="str">
        <f ca="1"/>
        <v/>
      </c>
      <c r="EF38" s="59" t="str">
        <f ca="1"/>
        <v/>
      </c>
      <c r="EG38" s="59">
        <f ca="1"/>
        <v>60</v>
      </c>
      <c r="EH38" s="59">
        <f ca="1"/>
        <v>60</v>
      </c>
      <c r="EI38" s="59" t="str">
        <f ca="1"/>
        <v/>
      </c>
      <c r="EJ38" s="59">
        <f ca="1"/>
        <v>60</v>
      </c>
      <c r="EK38" s="59">
        <f ca="1"/>
        <v>60</v>
      </c>
      <c r="EL38" s="59" t="str">
        <f ca="1"/>
        <v/>
      </c>
      <c r="EM38" s="59" t="str">
        <f ca="1"/>
        <v/>
      </c>
      <c r="EN38" s="59">
        <f ca="1"/>
        <v>60</v>
      </c>
      <c r="EO38" s="59">
        <f ca="1"/>
        <v>60</v>
      </c>
      <c r="EP38" s="59">
        <f ca="1"/>
        <v>60</v>
      </c>
      <c r="EQ38" s="59">
        <f ca="1"/>
        <v>60</v>
      </c>
      <c r="ER38" s="59">
        <f ca="1"/>
        <v>60</v>
      </c>
      <c r="ES38" s="59" t="str">
        <f ca="1"/>
        <v/>
      </c>
      <c r="ET38" s="59" t="str">
        <f ca="1"/>
        <v/>
      </c>
      <c r="EU38" s="59" t="str">
        <f ca="1"/>
        <v/>
      </c>
      <c r="EV38" s="59">
        <f ca="1"/>
        <v>60</v>
      </c>
      <c r="EW38" s="59">
        <f ca="1"/>
        <v>60</v>
      </c>
      <c r="EX38" s="59">
        <f ca="1"/>
        <v>60</v>
      </c>
      <c r="EY38" s="59">
        <f ca="1"/>
        <v>60</v>
      </c>
      <c r="EZ38" s="59" t="str">
        <f ca="1"/>
        <v/>
      </c>
      <c r="FA38" s="59" t="str">
        <f ca="1"/>
        <v/>
      </c>
      <c r="FB38" s="59">
        <f ca="1"/>
        <v>60</v>
      </c>
      <c r="FC38" s="59">
        <f ca="1"/>
        <v>60</v>
      </c>
      <c r="FD38" s="59">
        <f ca="1"/>
        <v>60</v>
      </c>
      <c r="FE38" s="59">
        <f ca="1"/>
        <v>60</v>
      </c>
      <c r="FF38" s="59">
        <f ca="1"/>
        <v>60</v>
      </c>
      <c r="FG38" s="59" t="str">
        <f ca="1"/>
        <v/>
      </c>
      <c r="FH38" s="59" t="str">
        <f ca="1"/>
        <v/>
      </c>
      <c r="FI38" s="59">
        <f ca="1"/>
        <v>60</v>
      </c>
      <c r="FJ38" s="59">
        <f ca="1"/>
        <v>60</v>
      </c>
      <c r="FK38" s="59">
        <f ca="1"/>
        <v>60</v>
      </c>
      <c r="FL38" s="59">
        <f ca="1"/>
        <v>60</v>
      </c>
      <c r="FM38" s="59">
        <f ca="1"/>
        <v>60</v>
      </c>
      <c r="FN38" s="59" t="str">
        <f ca="1"/>
        <v/>
      </c>
      <c r="FO38" s="59" t="str">
        <f ca="1"/>
        <v/>
      </c>
      <c r="FP38" s="59">
        <f ca="1"/>
        <v>60</v>
      </c>
      <c r="FQ38" s="59">
        <f ca="1"/>
        <v>60</v>
      </c>
      <c r="FR38" s="59">
        <f ca="1"/>
        <v>60</v>
      </c>
      <c r="FS38" s="59">
        <f ca="1"/>
        <v>60</v>
      </c>
      <c r="FT38" s="59" t="str">
        <f ca="1"/>
        <v/>
      </c>
      <c r="FU38" s="59" t="str">
        <f ca="1"/>
        <v/>
      </c>
      <c r="FV38" s="59" t="str">
        <f ca="1"/>
        <v/>
      </c>
      <c r="FW38" s="59">
        <f ca="1"/>
        <v>60</v>
      </c>
      <c r="FX38" s="59">
        <f ca="1"/>
        <v>60</v>
      </c>
      <c r="FY38" s="59">
        <f ca="1"/>
        <v>60</v>
      </c>
      <c r="FZ38" s="59">
        <f ca="1"/>
        <v>60</v>
      </c>
      <c r="GA38" s="59">
        <f ca="1"/>
        <v>60</v>
      </c>
      <c r="GB38" s="59" t="str">
        <f ca="1"/>
        <v/>
      </c>
      <c r="GC38" s="59" t="str">
        <f ca="1"/>
        <v/>
      </c>
      <c r="GD38" s="59">
        <f ca="1"/>
        <v>60</v>
      </c>
      <c r="GE38" s="59">
        <f ca="1"/>
        <v>60</v>
      </c>
      <c r="GF38" s="59"/>
      <c r="GG38" s="59"/>
      <c r="GH38" s="59"/>
      <c r="GI38" s="59"/>
      <c r="GJ38" s="59"/>
      <c r="GK38" s="59"/>
      <c r="GL38" s="59"/>
      <c r="GM38" s="59"/>
      <c r="GN38" s="59"/>
      <c r="GO38" s="59"/>
      <c r="GP38" s="59"/>
      <c r="GQ38" s="59"/>
      <c r="GR38" s="59"/>
      <c r="GS38" s="59"/>
      <c r="GT38" s="59"/>
      <c r="GU38" s="59"/>
      <c r="GV38" s="59"/>
      <c r="GW38" s="59"/>
      <c r="GX38" s="59"/>
      <c r="GY38" s="59"/>
      <c r="GZ38" s="59"/>
      <c r="HA38" s="59"/>
      <c r="HB38" s="59"/>
      <c r="HC38" s="59"/>
      <c r="HD38" s="59"/>
      <c r="HE38" s="59"/>
      <c r="HF38" s="59"/>
      <c r="HG38" s="59"/>
      <c r="HH38" s="59"/>
      <c r="HI38" s="59"/>
      <c r="HJ38" s="59"/>
      <c r="HK38" s="59"/>
      <c r="HL38" s="59"/>
      <c r="HM38" s="59"/>
      <c r="HN38" s="59"/>
      <c r="HO38" s="59"/>
      <c r="HP38" s="59"/>
      <c r="HQ38" s="59"/>
      <c r="HR38" s="59"/>
      <c r="HS38" s="59"/>
      <c r="HT38" s="59"/>
      <c r="HU38" s="59"/>
      <c r="HV38" s="59"/>
      <c r="HW38" s="59"/>
      <c r="HX38" s="59"/>
      <c r="HY38" s="59"/>
      <c r="HZ38" s="59"/>
      <c r="IA38" s="59"/>
      <c r="IB38" s="59"/>
      <c r="IC38" s="59"/>
      <c r="ID38" s="59"/>
      <c r="IE38" s="59"/>
      <c r="IF38" s="59"/>
      <c r="IG38" s="59"/>
      <c r="IH38" s="59"/>
      <c r="II38" s="59"/>
      <c r="IJ38" s="59"/>
      <c r="IK38" s="59"/>
      <c r="IL38" s="59"/>
      <c r="IM38" s="59"/>
      <c r="IN38" s="59"/>
      <c r="IO38" s="59"/>
      <c r="IP38" s="59"/>
      <c r="IQ38" s="59"/>
      <c r="IR38" s="59"/>
      <c r="IS38" s="59"/>
      <c r="IT38" s="59"/>
      <c r="IU38" s="59"/>
      <c r="IV38" s="59"/>
      <c r="IW38" s="59"/>
      <c r="IX38" s="59"/>
      <c r="IY38" s="59"/>
      <c r="IZ38" s="59"/>
      <c r="JA38" s="59"/>
      <c r="JB38" s="59"/>
      <c r="JC38" s="59"/>
      <c r="JD38" s="59"/>
      <c r="JE38" s="59"/>
      <c r="JF38" s="59"/>
      <c r="JG38" s="59"/>
      <c r="JH38" s="59"/>
      <c r="JI38" s="59"/>
      <c r="JJ38" s="59"/>
      <c r="JK38" s="59"/>
      <c r="JL38" s="59"/>
      <c r="JM38" s="59"/>
      <c r="JN38" s="59"/>
      <c r="JO38" s="59"/>
      <c r="JP38" s="59"/>
      <c r="JQ38" s="59"/>
      <c r="JR38" s="59"/>
      <c r="JS38" s="59"/>
      <c r="JT38" s="59"/>
      <c r="JU38" s="59"/>
      <c r="JV38" s="59"/>
      <c r="JW38" s="59"/>
      <c r="JX38" s="59"/>
      <c r="JY38" s="59"/>
      <c r="JZ38" s="59"/>
      <c r="KA38" s="59"/>
      <c r="KB38" s="59"/>
      <c r="KC38" s="59"/>
      <c r="KD38" s="59"/>
      <c r="KE38" s="59"/>
      <c r="KF38" s="59"/>
      <c r="KG38" s="59"/>
      <c r="KH38" s="59"/>
      <c r="KI38" s="59"/>
      <c r="KJ38" s="59"/>
      <c r="KK38" s="59"/>
      <c r="KL38" s="59"/>
      <c r="KM38" s="59"/>
      <c r="KN38" s="59"/>
      <c r="KO38" s="59"/>
      <c r="KP38" s="59"/>
      <c r="KQ38" s="59"/>
      <c r="KR38" s="59"/>
      <c r="KS38" s="59"/>
      <c r="KT38" s="59"/>
      <c r="KU38" s="59"/>
      <c r="KV38" s="59"/>
      <c r="KW38" s="59"/>
      <c r="KX38" s="59"/>
      <c r="KY38" s="59"/>
      <c r="KZ38" s="59"/>
      <c r="LA38" s="59"/>
      <c r="LB38" s="59"/>
      <c r="LC38" s="59"/>
      <c r="LD38" s="59"/>
      <c r="LE38" s="59"/>
      <c r="LF38" s="59"/>
      <c r="LG38" s="59"/>
      <c r="LH38" s="59"/>
      <c r="LI38" s="59"/>
      <c r="LJ38" s="59"/>
      <c r="LK38" s="59"/>
      <c r="LL38" s="59"/>
      <c r="LM38" s="59"/>
      <c r="LN38" s="59"/>
      <c r="LO38" s="59"/>
      <c r="LP38" s="59"/>
      <c r="LQ38" s="59"/>
      <c r="LR38" s="59"/>
      <c r="LS38" s="59"/>
      <c r="LT38" s="59"/>
      <c r="LU38" s="59"/>
      <c r="LV38" s="59"/>
      <c r="LW38" s="59"/>
      <c r="LX38" s="59"/>
      <c r="LY38" s="59"/>
      <c r="LZ38" s="59"/>
      <c r="MA38" s="59"/>
      <c r="MB38" s="59"/>
      <c r="MC38" s="59"/>
      <c r="MD38" s="59"/>
      <c r="ME38" s="59"/>
      <c r="MF38" s="59"/>
      <c r="MG38" s="59"/>
      <c r="MH38" s="59"/>
      <c r="MI38" s="59"/>
      <c r="MJ38" s="59"/>
      <c r="MK38" s="59"/>
      <c r="ML38" s="59"/>
      <c r="MM38" s="59"/>
      <c r="MN38" s="59"/>
      <c r="MO38" s="59"/>
      <c r="MP38" s="59"/>
      <c r="MQ38" s="59"/>
      <c r="MR38" s="59"/>
      <c r="MS38" s="59"/>
      <c r="MT38" s="59"/>
      <c r="MU38" s="59"/>
      <c r="MV38" s="59"/>
      <c r="MW38" s="59"/>
      <c r="MX38" s="59"/>
      <c r="MY38" s="59"/>
      <c r="MZ38" s="59"/>
      <c r="NA38" s="59"/>
      <c r="NB38" s="59"/>
      <c r="NC38" s="59"/>
      <c r="ND38" s="59"/>
      <c r="NE38" s="59"/>
      <c r="NF38" s="59"/>
      <c r="NG38" s="59"/>
      <c r="NH38" s="59"/>
      <c r="NI38" s="59"/>
      <c r="NJ38" s="59"/>
      <c r="NK38" s="59"/>
      <c r="NL38" s="59"/>
      <c r="NM38" s="59"/>
      <c r="NN38" s="59"/>
      <c r="NO38" s="59"/>
      <c r="NP38" s="59"/>
      <c r="NQ38" s="59"/>
      <c r="NR38" s="59"/>
      <c r="NS38" s="59"/>
      <c r="NT38" s="59"/>
      <c r="NU38" s="59"/>
      <c r="NV38" s="59"/>
      <c r="NW38" s="59"/>
      <c r="NX38" s="59"/>
      <c r="NY38" s="59"/>
      <c r="NZ38" s="59"/>
    </row>
    <row r="39" spans="2:390">
      <c r="B39" s="126" t="s">
        <v>5136</v>
      </c>
      <c r="C39" s="134" t="s">
        <v>5182</v>
      </c>
      <c r="D39" s="133" t="s">
        <v>5183</v>
      </c>
      <c r="E39" s="225"/>
      <c r="F39" s="59" t="str">
        <f t="shared" ref="F39:BQ39" ca="1" si="0">IF(ISNUMBER(F$4),IF(COUNT(F9,F15,F21,F27,F33)=0,"",SUM(F9,F15,F21,F27,F33)),"")</f>
        <v/>
      </c>
      <c r="G39" s="59" t="str">
        <f t="shared" ca="1" si="0"/>
        <v/>
      </c>
      <c r="H39" s="59" t="str">
        <f t="shared" ca="1" si="0"/>
        <v/>
      </c>
      <c r="I39" s="59" t="str">
        <f t="shared" ca="1" si="0"/>
        <v/>
      </c>
      <c r="J39" s="59" t="str">
        <f t="shared" ca="1" si="0"/>
        <v/>
      </c>
      <c r="K39" s="59" t="str">
        <f t="shared" ca="1" si="0"/>
        <v/>
      </c>
      <c r="L39" s="59" t="str">
        <f t="shared" ca="1" si="0"/>
        <v/>
      </c>
      <c r="M39" s="59" t="str">
        <f t="shared" ca="1" si="0"/>
        <v/>
      </c>
      <c r="N39" s="59" t="str">
        <f t="shared" ca="1" si="0"/>
        <v/>
      </c>
      <c r="O39" s="59" t="str">
        <f t="shared" ca="1" si="0"/>
        <v/>
      </c>
      <c r="P39" s="59" t="str">
        <f t="shared" ca="1" si="0"/>
        <v/>
      </c>
      <c r="Q39" s="59" t="str">
        <f t="shared" ca="1" si="0"/>
        <v/>
      </c>
      <c r="R39" s="59" t="str">
        <f t="shared" ca="1" si="0"/>
        <v/>
      </c>
      <c r="S39" s="59">
        <f t="shared" ca="1" si="0"/>
        <v>3585</v>
      </c>
      <c r="T39" s="59">
        <f t="shared" ca="1" si="0"/>
        <v>3645</v>
      </c>
      <c r="U39" s="59">
        <f t="shared" ca="1" si="0"/>
        <v>3705</v>
      </c>
      <c r="V39" s="59">
        <f t="shared" ca="1" si="0"/>
        <v>3765</v>
      </c>
      <c r="W39" s="59">
        <f t="shared" ca="1" si="0"/>
        <v>3765</v>
      </c>
      <c r="X39" s="59">
        <f t="shared" ca="1" si="0"/>
        <v>3765</v>
      </c>
      <c r="Y39" s="59">
        <f t="shared" ca="1" si="0"/>
        <v>3825</v>
      </c>
      <c r="Z39" s="59">
        <f t="shared" ca="1" si="0"/>
        <v>3885</v>
      </c>
      <c r="AA39" s="59">
        <f t="shared" ca="1" si="0"/>
        <v>3945</v>
      </c>
      <c r="AB39" s="59">
        <f t="shared" ca="1" si="0"/>
        <v>4005</v>
      </c>
      <c r="AC39" s="59">
        <f t="shared" ca="1" si="0"/>
        <v>4065</v>
      </c>
      <c r="AD39" s="59">
        <f t="shared" ca="1" si="0"/>
        <v>4065</v>
      </c>
      <c r="AE39" s="59">
        <f t="shared" ca="1" si="0"/>
        <v>4065</v>
      </c>
      <c r="AF39" s="59">
        <f t="shared" ca="1" si="0"/>
        <v>4125</v>
      </c>
      <c r="AG39" s="59">
        <f t="shared" ca="1" si="0"/>
        <v>4185</v>
      </c>
      <c r="AH39" s="59">
        <f t="shared" ca="1" si="0"/>
        <v>4245</v>
      </c>
      <c r="AI39" s="59">
        <f t="shared" ca="1" si="0"/>
        <v>4305</v>
      </c>
      <c r="AJ39" s="59">
        <f t="shared" ca="1" si="0"/>
        <v>4365</v>
      </c>
      <c r="AK39" s="59">
        <f t="shared" ca="1" si="0"/>
        <v>4365</v>
      </c>
      <c r="AL39" s="59">
        <f t="shared" ca="1" si="0"/>
        <v>4365</v>
      </c>
      <c r="AM39" s="59">
        <f t="shared" ca="1" si="0"/>
        <v>4365</v>
      </c>
      <c r="AN39" s="59">
        <f t="shared" ca="1" si="0"/>
        <v>4425</v>
      </c>
      <c r="AO39" s="59">
        <f t="shared" ca="1" si="0"/>
        <v>4485</v>
      </c>
      <c r="AP39" s="59">
        <f t="shared" ca="1" si="0"/>
        <v>4545</v>
      </c>
      <c r="AQ39" s="59">
        <f t="shared" ca="1" si="0"/>
        <v>4605</v>
      </c>
      <c r="AR39" s="59">
        <f t="shared" ca="1" si="0"/>
        <v>4605</v>
      </c>
      <c r="AS39" s="59">
        <f t="shared" ca="1" si="0"/>
        <v>4605</v>
      </c>
      <c r="AT39" s="59">
        <f t="shared" ca="1" si="0"/>
        <v>4665</v>
      </c>
      <c r="AU39" s="59">
        <f t="shared" ca="1" si="0"/>
        <v>4725</v>
      </c>
      <c r="AV39" s="59">
        <f t="shared" ca="1" si="0"/>
        <v>4785</v>
      </c>
      <c r="AW39" s="59">
        <f t="shared" ca="1" si="0"/>
        <v>4845</v>
      </c>
      <c r="AX39" s="59">
        <f t="shared" ca="1" si="0"/>
        <v>4905</v>
      </c>
      <c r="AY39" s="59">
        <f t="shared" ca="1" si="0"/>
        <v>4905</v>
      </c>
      <c r="AZ39" s="59">
        <f t="shared" ca="1" si="0"/>
        <v>4905</v>
      </c>
      <c r="BA39" s="59">
        <f t="shared" ca="1" si="0"/>
        <v>4965</v>
      </c>
      <c r="BB39" s="59">
        <f t="shared" ca="1" si="0"/>
        <v>5025</v>
      </c>
      <c r="BC39" s="59">
        <f t="shared" ca="1" si="0"/>
        <v>5085</v>
      </c>
      <c r="BD39" s="59">
        <f t="shared" ca="1" si="0"/>
        <v>5145</v>
      </c>
      <c r="BE39" s="59">
        <f t="shared" ca="1" si="0"/>
        <v>5205</v>
      </c>
      <c r="BF39" s="59">
        <f t="shared" ca="1" si="0"/>
        <v>5205</v>
      </c>
      <c r="BG39" s="59">
        <f t="shared" ca="1" si="0"/>
        <v>5205</v>
      </c>
      <c r="BH39" s="59">
        <f t="shared" ca="1" si="0"/>
        <v>5205</v>
      </c>
      <c r="BI39" s="59">
        <f t="shared" ca="1" si="0"/>
        <v>5265</v>
      </c>
      <c r="BJ39" s="59">
        <f t="shared" ca="1" si="0"/>
        <v>5325</v>
      </c>
      <c r="BK39" s="59">
        <f t="shared" ca="1" si="0"/>
        <v>5385</v>
      </c>
      <c r="BL39" s="59">
        <f t="shared" ca="1" si="0"/>
        <v>5445</v>
      </c>
      <c r="BM39" s="59">
        <f t="shared" ca="1" si="0"/>
        <v>5445</v>
      </c>
      <c r="BN39" s="59">
        <f t="shared" ca="1" si="0"/>
        <v>5445</v>
      </c>
      <c r="BO39" s="59">
        <f t="shared" ca="1" si="0"/>
        <v>5505</v>
      </c>
      <c r="BP39" s="59">
        <f t="shared" ca="1" si="0"/>
        <v>5565</v>
      </c>
      <c r="BQ39" s="59">
        <f t="shared" ca="1" si="0"/>
        <v>5625</v>
      </c>
      <c r="BR39" s="59">
        <f t="shared" ref="BR39:EC39" ca="1" si="1">IF(ISNUMBER(BR$4),IF(COUNT(BR9,BR15,BR21,BR27,BR33)=0,"",SUM(BR9,BR15,BR21,BR27,BR33)),"")</f>
        <v>5685</v>
      </c>
      <c r="BS39" s="59">
        <f t="shared" ca="1" si="1"/>
        <v>5745</v>
      </c>
      <c r="BT39" s="59">
        <f t="shared" ca="1" si="1"/>
        <v>5745</v>
      </c>
      <c r="BU39" s="59">
        <f t="shared" ca="1" si="1"/>
        <v>5745</v>
      </c>
      <c r="BV39" s="59">
        <f t="shared" ca="1" si="1"/>
        <v>5805</v>
      </c>
      <c r="BW39" s="59">
        <f t="shared" ca="1" si="1"/>
        <v>5865</v>
      </c>
      <c r="BX39" s="59">
        <f t="shared" ca="1" si="1"/>
        <v>5925</v>
      </c>
      <c r="BY39" s="59">
        <f t="shared" ca="1" si="1"/>
        <v>5985</v>
      </c>
      <c r="BZ39" s="59">
        <f t="shared" ca="1" si="1"/>
        <v>6045</v>
      </c>
      <c r="CA39" s="59">
        <f t="shared" ca="1" si="1"/>
        <v>6045</v>
      </c>
      <c r="CB39" s="59">
        <f t="shared" ca="1" si="1"/>
        <v>6045</v>
      </c>
      <c r="CC39" s="59">
        <f t="shared" ca="1" si="1"/>
        <v>6105</v>
      </c>
      <c r="CD39" s="59">
        <f t="shared" ca="1" si="1"/>
        <v>6165</v>
      </c>
      <c r="CE39" s="59">
        <f t="shared" ca="1" si="1"/>
        <v>6225</v>
      </c>
      <c r="CF39" s="59">
        <f t="shared" ca="1" si="1"/>
        <v>6285</v>
      </c>
      <c r="CG39" s="59">
        <f t="shared" ca="1" si="1"/>
        <v>6345</v>
      </c>
      <c r="CH39" s="59">
        <f t="shared" ca="1" si="1"/>
        <v>6345</v>
      </c>
      <c r="CI39" s="59">
        <f t="shared" ca="1" si="1"/>
        <v>6345</v>
      </c>
      <c r="CJ39" s="59">
        <f t="shared" ca="1" si="1"/>
        <v>6405</v>
      </c>
      <c r="CK39" s="59">
        <f t="shared" ca="1" si="1"/>
        <v>6465</v>
      </c>
      <c r="CL39" s="59">
        <f t="shared" ca="1" si="1"/>
        <v>6525</v>
      </c>
      <c r="CM39" s="59">
        <f t="shared" ca="1" si="1"/>
        <v>6585</v>
      </c>
      <c r="CN39" s="59">
        <f t="shared" ca="1" si="1"/>
        <v>6645</v>
      </c>
      <c r="CO39" s="59">
        <f t="shared" ca="1" si="1"/>
        <v>6645</v>
      </c>
      <c r="CP39" s="59">
        <f t="shared" ca="1" si="1"/>
        <v>6645</v>
      </c>
      <c r="CQ39" s="59">
        <f t="shared" ca="1" si="1"/>
        <v>6705</v>
      </c>
      <c r="CR39" s="59">
        <f t="shared" ca="1" si="1"/>
        <v>6765</v>
      </c>
      <c r="CS39" s="59">
        <f t="shared" ca="1" si="1"/>
        <v>6825</v>
      </c>
      <c r="CT39" s="59">
        <f t="shared" ca="1" si="1"/>
        <v>6825</v>
      </c>
      <c r="CU39" s="59">
        <f t="shared" ca="1" si="1"/>
        <v>6885</v>
      </c>
      <c r="CV39" s="59">
        <f t="shared" ca="1" si="1"/>
        <v>6885</v>
      </c>
      <c r="CW39" s="59">
        <f t="shared" ca="1" si="1"/>
        <v>6885</v>
      </c>
      <c r="CX39" s="59">
        <f t="shared" ca="1" si="1"/>
        <v>6945</v>
      </c>
      <c r="CY39" s="59">
        <f t="shared" ca="1" si="1"/>
        <v>7005</v>
      </c>
      <c r="CZ39" s="59">
        <f t="shared" ca="1" si="1"/>
        <v>7065</v>
      </c>
      <c r="DA39" s="59">
        <f t="shared" ca="1" si="1"/>
        <v>7125</v>
      </c>
      <c r="DB39" s="59">
        <f t="shared" ca="1" si="1"/>
        <v>7185</v>
      </c>
      <c r="DC39" s="59">
        <f t="shared" ca="1" si="1"/>
        <v>7185</v>
      </c>
      <c r="DD39" s="59">
        <f t="shared" ca="1" si="1"/>
        <v>7185</v>
      </c>
      <c r="DE39" s="59">
        <f t="shared" ca="1" si="1"/>
        <v>7185</v>
      </c>
      <c r="DF39" s="59">
        <f t="shared" ca="1" si="1"/>
        <v>7245</v>
      </c>
      <c r="DG39" s="59">
        <f t="shared" ca="1" si="1"/>
        <v>7305</v>
      </c>
      <c r="DH39" s="59">
        <f t="shared" ca="1" si="1"/>
        <v>7365</v>
      </c>
      <c r="DI39" s="59">
        <f t="shared" ca="1" si="1"/>
        <v>7425</v>
      </c>
      <c r="DJ39" s="59">
        <f t="shared" ca="1" si="1"/>
        <v>7425</v>
      </c>
      <c r="DK39" s="59">
        <f t="shared" ca="1" si="1"/>
        <v>7425</v>
      </c>
      <c r="DL39" s="59">
        <f t="shared" ca="1" si="1"/>
        <v>7485</v>
      </c>
      <c r="DM39" s="59">
        <f t="shared" ca="1" si="1"/>
        <v>7545</v>
      </c>
      <c r="DN39" s="59">
        <f t="shared" ca="1" si="1"/>
        <v>7605</v>
      </c>
      <c r="DO39" s="59">
        <f t="shared" ca="1" si="1"/>
        <v>7665</v>
      </c>
      <c r="DP39" s="59">
        <f t="shared" ca="1" si="1"/>
        <v>7725</v>
      </c>
      <c r="DQ39" s="59">
        <f t="shared" ca="1" si="1"/>
        <v>7725</v>
      </c>
      <c r="DR39" s="59">
        <f t="shared" ca="1" si="1"/>
        <v>7725</v>
      </c>
      <c r="DS39" s="59">
        <f t="shared" ca="1" si="1"/>
        <v>7785</v>
      </c>
      <c r="DT39" s="59">
        <f t="shared" ca="1" si="1"/>
        <v>7845</v>
      </c>
      <c r="DU39" s="59">
        <f t="shared" ca="1" si="1"/>
        <v>7905</v>
      </c>
      <c r="DV39" s="59">
        <f t="shared" ca="1" si="1"/>
        <v>7965</v>
      </c>
      <c r="DW39" s="59">
        <f t="shared" ca="1" si="1"/>
        <v>8025</v>
      </c>
      <c r="DX39" s="59">
        <f t="shared" ca="1" si="1"/>
        <v>8025</v>
      </c>
      <c r="DY39" s="59">
        <f t="shared" ca="1" si="1"/>
        <v>8025</v>
      </c>
      <c r="DZ39" s="59">
        <f t="shared" ca="1" si="1"/>
        <v>8085</v>
      </c>
      <c r="EA39" s="59">
        <f t="shared" ca="1" si="1"/>
        <v>8145</v>
      </c>
      <c r="EB39" s="59">
        <f t="shared" ca="1" si="1"/>
        <v>8205</v>
      </c>
      <c r="EC39" s="59">
        <f t="shared" ca="1" si="1"/>
        <v>8265</v>
      </c>
      <c r="ED39" s="59">
        <f t="shared" ref="ED39:GO39" ca="1" si="2">IF(ISNUMBER(ED$4),IF(COUNT(ED9,ED15,ED21,ED27,ED33)=0,"",SUM(ED9,ED15,ED21,ED27,ED33)),"")</f>
        <v>8325</v>
      </c>
      <c r="EE39" s="59">
        <f t="shared" ca="1" si="2"/>
        <v>8325</v>
      </c>
      <c r="EF39" s="59">
        <f t="shared" ca="1" si="2"/>
        <v>8325</v>
      </c>
      <c r="EG39" s="59">
        <f t="shared" ca="1" si="2"/>
        <v>8385</v>
      </c>
      <c r="EH39" s="59">
        <f t="shared" ca="1" si="2"/>
        <v>8445</v>
      </c>
      <c r="EI39" s="59">
        <f t="shared" ca="1" si="2"/>
        <v>8445</v>
      </c>
      <c r="EJ39" s="59">
        <f t="shared" ca="1" si="2"/>
        <v>8505</v>
      </c>
      <c r="EK39" s="59">
        <f t="shared" ca="1" si="2"/>
        <v>8565</v>
      </c>
      <c r="EL39" s="59">
        <f t="shared" ca="1" si="2"/>
        <v>8565</v>
      </c>
      <c r="EM39" s="59">
        <f t="shared" ca="1" si="2"/>
        <v>8565</v>
      </c>
      <c r="EN39" s="59">
        <f t="shared" ca="1" si="2"/>
        <v>8625</v>
      </c>
      <c r="EO39" s="59">
        <f t="shared" ca="1" si="2"/>
        <v>8685</v>
      </c>
      <c r="EP39" s="59">
        <f t="shared" ca="1" si="2"/>
        <v>8745</v>
      </c>
      <c r="EQ39" s="59">
        <f t="shared" ca="1" si="2"/>
        <v>8805</v>
      </c>
      <c r="ER39" s="59">
        <f t="shared" ca="1" si="2"/>
        <v>8865</v>
      </c>
      <c r="ES39" s="59">
        <f t="shared" ca="1" si="2"/>
        <v>8865</v>
      </c>
      <c r="ET39" s="59">
        <f t="shared" ca="1" si="2"/>
        <v>8865</v>
      </c>
      <c r="EU39" s="59">
        <f t="shared" ca="1" si="2"/>
        <v>8865</v>
      </c>
      <c r="EV39" s="59">
        <f t="shared" ca="1" si="2"/>
        <v>8925</v>
      </c>
      <c r="EW39" s="59">
        <f t="shared" ca="1" si="2"/>
        <v>8985</v>
      </c>
      <c r="EX39" s="59">
        <f t="shared" ca="1" si="2"/>
        <v>9045</v>
      </c>
      <c r="EY39" s="59">
        <f t="shared" ca="1" si="2"/>
        <v>9105</v>
      </c>
      <c r="EZ39" s="59">
        <f t="shared" ca="1" si="2"/>
        <v>9105</v>
      </c>
      <c r="FA39" s="59">
        <f t="shared" ca="1" si="2"/>
        <v>9105</v>
      </c>
      <c r="FB39" s="59">
        <f t="shared" ca="1" si="2"/>
        <v>9165</v>
      </c>
      <c r="FC39" s="59">
        <f t="shared" ca="1" si="2"/>
        <v>9225</v>
      </c>
      <c r="FD39" s="59">
        <f t="shared" ca="1" si="2"/>
        <v>9285</v>
      </c>
      <c r="FE39" s="59">
        <f t="shared" ca="1" si="2"/>
        <v>9345</v>
      </c>
      <c r="FF39" s="59">
        <f t="shared" ca="1" si="2"/>
        <v>9405</v>
      </c>
      <c r="FG39" s="59">
        <f t="shared" ca="1" si="2"/>
        <v>9405</v>
      </c>
      <c r="FH39" s="59">
        <f t="shared" ca="1" si="2"/>
        <v>9405</v>
      </c>
      <c r="FI39" s="59">
        <f t="shared" ca="1" si="2"/>
        <v>9465</v>
      </c>
      <c r="FJ39" s="59">
        <f t="shared" ca="1" si="2"/>
        <v>9525</v>
      </c>
      <c r="FK39" s="59">
        <f t="shared" ca="1" si="2"/>
        <v>9585</v>
      </c>
      <c r="FL39" s="59">
        <f t="shared" ca="1" si="2"/>
        <v>9645</v>
      </c>
      <c r="FM39" s="59">
        <f t="shared" ca="1" si="2"/>
        <v>9705</v>
      </c>
      <c r="FN39" s="59">
        <f t="shared" ca="1" si="2"/>
        <v>9705</v>
      </c>
      <c r="FO39" s="59">
        <f t="shared" ca="1" si="2"/>
        <v>9705</v>
      </c>
      <c r="FP39" s="59">
        <f t="shared" ca="1" si="2"/>
        <v>9765</v>
      </c>
      <c r="FQ39" s="59">
        <f t="shared" ca="1" si="2"/>
        <v>9825</v>
      </c>
      <c r="FR39" s="59">
        <f t="shared" ca="1" si="2"/>
        <v>9885</v>
      </c>
      <c r="FS39" s="59">
        <f t="shared" ca="1" si="2"/>
        <v>9945</v>
      </c>
      <c r="FT39" s="59">
        <f t="shared" ca="1" si="2"/>
        <v>9945</v>
      </c>
      <c r="FU39" s="59">
        <f t="shared" ca="1" si="2"/>
        <v>9945</v>
      </c>
      <c r="FV39" s="59">
        <f t="shared" ca="1" si="2"/>
        <v>9945</v>
      </c>
      <c r="FW39" s="59">
        <f t="shared" ca="1" si="2"/>
        <v>10005</v>
      </c>
      <c r="FX39" s="59">
        <f t="shared" ca="1" si="2"/>
        <v>10065</v>
      </c>
      <c r="FY39" s="59">
        <f t="shared" ca="1" si="2"/>
        <v>10125</v>
      </c>
      <c r="FZ39" s="59">
        <f t="shared" ca="1" si="2"/>
        <v>10185</v>
      </c>
      <c r="GA39" s="59">
        <f t="shared" ca="1" si="2"/>
        <v>10245</v>
      </c>
      <c r="GB39" s="59">
        <f t="shared" ca="1" si="2"/>
        <v>10245</v>
      </c>
      <c r="GC39" s="59">
        <f t="shared" ca="1" si="2"/>
        <v>10245</v>
      </c>
      <c r="GD39" s="59">
        <f t="shared" ca="1" si="2"/>
        <v>10305</v>
      </c>
      <c r="GE39" s="59">
        <f t="shared" ca="1" si="2"/>
        <v>10365</v>
      </c>
      <c r="GF39" s="59" t="str">
        <f t="shared" si="2"/>
        <v/>
      </c>
      <c r="GG39" s="59" t="str">
        <f t="shared" si="2"/>
        <v/>
      </c>
      <c r="GH39" s="59" t="str">
        <f t="shared" si="2"/>
        <v/>
      </c>
      <c r="GI39" s="59" t="str">
        <f t="shared" si="2"/>
        <v/>
      </c>
      <c r="GJ39" s="59" t="str">
        <f t="shared" si="2"/>
        <v/>
      </c>
      <c r="GK39" s="59" t="str">
        <f t="shared" si="2"/>
        <v/>
      </c>
      <c r="GL39" s="59" t="str">
        <f t="shared" si="2"/>
        <v/>
      </c>
      <c r="GM39" s="59" t="str">
        <f t="shared" si="2"/>
        <v/>
      </c>
      <c r="GN39" s="59" t="str">
        <f t="shared" si="2"/>
        <v/>
      </c>
      <c r="GO39" s="59" t="str">
        <f t="shared" si="2"/>
        <v/>
      </c>
      <c r="GP39" s="59" t="str">
        <f t="shared" ref="GP39:JA39" si="3">IF(ISNUMBER(GP$4),IF(COUNT(GP9,GP15,GP21,GP27,GP33)=0,"",SUM(GP9,GP15,GP21,GP27,GP33)),"")</f>
        <v/>
      </c>
      <c r="GQ39" s="59" t="str">
        <f t="shared" si="3"/>
        <v/>
      </c>
      <c r="GR39" s="59" t="str">
        <f t="shared" si="3"/>
        <v/>
      </c>
      <c r="GS39" s="59" t="str">
        <f t="shared" si="3"/>
        <v/>
      </c>
      <c r="GT39" s="59" t="str">
        <f t="shared" si="3"/>
        <v/>
      </c>
      <c r="GU39" s="59" t="str">
        <f t="shared" si="3"/>
        <v/>
      </c>
      <c r="GV39" s="59" t="str">
        <f t="shared" si="3"/>
        <v/>
      </c>
      <c r="GW39" s="59" t="str">
        <f t="shared" si="3"/>
        <v/>
      </c>
      <c r="GX39" s="59" t="str">
        <f t="shared" si="3"/>
        <v/>
      </c>
      <c r="GY39" s="59" t="str">
        <f t="shared" si="3"/>
        <v/>
      </c>
      <c r="GZ39" s="59" t="str">
        <f t="shared" si="3"/>
        <v/>
      </c>
      <c r="HA39" s="59" t="str">
        <f t="shared" si="3"/>
        <v/>
      </c>
      <c r="HB39" s="59" t="str">
        <f t="shared" si="3"/>
        <v/>
      </c>
      <c r="HC39" s="59" t="str">
        <f t="shared" si="3"/>
        <v/>
      </c>
      <c r="HD39" s="59" t="str">
        <f t="shared" si="3"/>
        <v/>
      </c>
      <c r="HE39" s="59" t="str">
        <f t="shared" si="3"/>
        <v/>
      </c>
      <c r="HF39" s="59" t="str">
        <f t="shared" si="3"/>
        <v/>
      </c>
      <c r="HG39" s="59" t="str">
        <f t="shared" si="3"/>
        <v/>
      </c>
      <c r="HH39" s="59" t="str">
        <f t="shared" si="3"/>
        <v/>
      </c>
      <c r="HI39" s="59" t="str">
        <f t="shared" si="3"/>
        <v/>
      </c>
      <c r="HJ39" s="59" t="str">
        <f t="shared" si="3"/>
        <v/>
      </c>
      <c r="HK39" s="59" t="str">
        <f t="shared" si="3"/>
        <v/>
      </c>
      <c r="HL39" s="59" t="str">
        <f t="shared" si="3"/>
        <v/>
      </c>
      <c r="HM39" s="59" t="str">
        <f t="shared" si="3"/>
        <v/>
      </c>
      <c r="HN39" s="59" t="str">
        <f t="shared" si="3"/>
        <v/>
      </c>
      <c r="HO39" s="59" t="str">
        <f t="shared" si="3"/>
        <v/>
      </c>
      <c r="HP39" s="59" t="str">
        <f t="shared" si="3"/>
        <v/>
      </c>
      <c r="HQ39" s="59" t="str">
        <f t="shared" si="3"/>
        <v/>
      </c>
      <c r="HR39" s="59" t="str">
        <f t="shared" si="3"/>
        <v/>
      </c>
      <c r="HS39" s="59" t="str">
        <f t="shared" si="3"/>
        <v/>
      </c>
      <c r="HT39" s="59" t="str">
        <f t="shared" si="3"/>
        <v/>
      </c>
      <c r="HU39" s="59" t="str">
        <f t="shared" si="3"/>
        <v/>
      </c>
      <c r="HV39" s="59" t="str">
        <f t="shared" si="3"/>
        <v/>
      </c>
      <c r="HW39" s="59" t="str">
        <f t="shared" si="3"/>
        <v/>
      </c>
      <c r="HX39" s="59" t="str">
        <f t="shared" si="3"/>
        <v/>
      </c>
      <c r="HY39" s="59" t="str">
        <f t="shared" si="3"/>
        <v/>
      </c>
      <c r="HZ39" s="59" t="str">
        <f t="shared" si="3"/>
        <v/>
      </c>
      <c r="IA39" s="59" t="str">
        <f t="shared" si="3"/>
        <v/>
      </c>
      <c r="IB39" s="59" t="str">
        <f t="shared" si="3"/>
        <v/>
      </c>
      <c r="IC39" s="59" t="str">
        <f t="shared" si="3"/>
        <v/>
      </c>
      <c r="ID39" s="59" t="str">
        <f t="shared" si="3"/>
        <v/>
      </c>
      <c r="IE39" s="59" t="str">
        <f t="shared" si="3"/>
        <v/>
      </c>
      <c r="IF39" s="59" t="str">
        <f t="shared" si="3"/>
        <v/>
      </c>
      <c r="IG39" s="59" t="str">
        <f t="shared" si="3"/>
        <v/>
      </c>
      <c r="IH39" s="59" t="str">
        <f t="shared" si="3"/>
        <v/>
      </c>
      <c r="II39" s="59" t="str">
        <f t="shared" si="3"/>
        <v/>
      </c>
      <c r="IJ39" s="59" t="str">
        <f t="shared" si="3"/>
        <v/>
      </c>
      <c r="IK39" s="59" t="str">
        <f t="shared" si="3"/>
        <v/>
      </c>
      <c r="IL39" s="59" t="str">
        <f t="shared" si="3"/>
        <v/>
      </c>
      <c r="IM39" s="59" t="str">
        <f t="shared" si="3"/>
        <v/>
      </c>
      <c r="IN39" s="59" t="str">
        <f t="shared" si="3"/>
        <v/>
      </c>
      <c r="IO39" s="59" t="str">
        <f t="shared" si="3"/>
        <v/>
      </c>
      <c r="IP39" s="59" t="str">
        <f t="shared" si="3"/>
        <v/>
      </c>
      <c r="IQ39" s="59" t="str">
        <f t="shared" si="3"/>
        <v/>
      </c>
      <c r="IR39" s="59" t="str">
        <f t="shared" si="3"/>
        <v/>
      </c>
      <c r="IS39" s="59" t="str">
        <f t="shared" si="3"/>
        <v/>
      </c>
      <c r="IT39" s="59" t="str">
        <f t="shared" si="3"/>
        <v/>
      </c>
      <c r="IU39" s="59" t="str">
        <f t="shared" si="3"/>
        <v/>
      </c>
      <c r="IV39" s="59" t="str">
        <f t="shared" si="3"/>
        <v/>
      </c>
      <c r="IW39" s="59" t="str">
        <f t="shared" si="3"/>
        <v/>
      </c>
      <c r="IX39" s="59" t="str">
        <f t="shared" si="3"/>
        <v/>
      </c>
      <c r="IY39" s="59" t="str">
        <f t="shared" si="3"/>
        <v/>
      </c>
      <c r="IZ39" s="59" t="str">
        <f t="shared" si="3"/>
        <v/>
      </c>
      <c r="JA39" s="59" t="str">
        <f t="shared" si="3"/>
        <v/>
      </c>
      <c r="JB39" s="59" t="str">
        <f t="shared" ref="JB39:LM39" si="4">IF(ISNUMBER(JB$4),IF(COUNT(JB9,JB15,JB21,JB27,JB33)=0,"",SUM(JB9,JB15,JB21,JB27,JB33)),"")</f>
        <v/>
      </c>
      <c r="JC39" s="59" t="str">
        <f t="shared" si="4"/>
        <v/>
      </c>
      <c r="JD39" s="59" t="str">
        <f t="shared" si="4"/>
        <v/>
      </c>
      <c r="JE39" s="59" t="str">
        <f t="shared" si="4"/>
        <v/>
      </c>
      <c r="JF39" s="59" t="str">
        <f t="shared" si="4"/>
        <v/>
      </c>
      <c r="JG39" s="59" t="str">
        <f t="shared" si="4"/>
        <v/>
      </c>
      <c r="JH39" s="59" t="str">
        <f t="shared" si="4"/>
        <v/>
      </c>
      <c r="JI39" s="59" t="str">
        <f t="shared" si="4"/>
        <v/>
      </c>
      <c r="JJ39" s="59" t="str">
        <f t="shared" si="4"/>
        <v/>
      </c>
      <c r="JK39" s="59" t="str">
        <f t="shared" si="4"/>
        <v/>
      </c>
      <c r="JL39" s="59" t="str">
        <f t="shared" si="4"/>
        <v/>
      </c>
      <c r="JM39" s="59" t="str">
        <f t="shared" si="4"/>
        <v/>
      </c>
      <c r="JN39" s="59" t="str">
        <f t="shared" si="4"/>
        <v/>
      </c>
      <c r="JO39" s="59" t="str">
        <f t="shared" si="4"/>
        <v/>
      </c>
      <c r="JP39" s="59" t="str">
        <f t="shared" si="4"/>
        <v/>
      </c>
      <c r="JQ39" s="59" t="str">
        <f t="shared" si="4"/>
        <v/>
      </c>
      <c r="JR39" s="59" t="str">
        <f t="shared" si="4"/>
        <v/>
      </c>
      <c r="JS39" s="59" t="str">
        <f t="shared" si="4"/>
        <v/>
      </c>
      <c r="JT39" s="59" t="str">
        <f t="shared" si="4"/>
        <v/>
      </c>
      <c r="JU39" s="59" t="str">
        <f t="shared" si="4"/>
        <v/>
      </c>
      <c r="JV39" s="59" t="str">
        <f t="shared" si="4"/>
        <v/>
      </c>
      <c r="JW39" s="59" t="str">
        <f t="shared" si="4"/>
        <v/>
      </c>
      <c r="JX39" s="59" t="str">
        <f t="shared" si="4"/>
        <v/>
      </c>
      <c r="JY39" s="59" t="str">
        <f t="shared" si="4"/>
        <v/>
      </c>
      <c r="JZ39" s="59" t="str">
        <f t="shared" si="4"/>
        <v/>
      </c>
      <c r="KA39" s="59" t="str">
        <f t="shared" si="4"/>
        <v/>
      </c>
      <c r="KB39" s="59" t="str">
        <f t="shared" si="4"/>
        <v/>
      </c>
      <c r="KC39" s="59" t="str">
        <f t="shared" si="4"/>
        <v/>
      </c>
      <c r="KD39" s="59" t="str">
        <f t="shared" si="4"/>
        <v/>
      </c>
      <c r="KE39" s="59" t="str">
        <f t="shared" si="4"/>
        <v/>
      </c>
      <c r="KF39" s="59" t="str">
        <f t="shared" si="4"/>
        <v/>
      </c>
      <c r="KG39" s="59" t="str">
        <f t="shared" si="4"/>
        <v/>
      </c>
      <c r="KH39" s="59" t="str">
        <f t="shared" si="4"/>
        <v/>
      </c>
      <c r="KI39" s="59" t="str">
        <f t="shared" si="4"/>
        <v/>
      </c>
      <c r="KJ39" s="59" t="str">
        <f t="shared" si="4"/>
        <v/>
      </c>
      <c r="KK39" s="59" t="str">
        <f t="shared" si="4"/>
        <v/>
      </c>
      <c r="KL39" s="59" t="str">
        <f t="shared" si="4"/>
        <v/>
      </c>
      <c r="KM39" s="59" t="str">
        <f t="shared" si="4"/>
        <v/>
      </c>
      <c r="KN39" s="59" t="str">
        <f t="shared" si="4"/>
        <v/>
      </c>
      <c r="KO39" s="59" t="str">
        <f t="shared" si="4"/>
        <v/>
      </c>
      <c r="KP39" s="59" t="str">
        <f t="shared" si="4"/>
        <v/>
      </c>
      <c r="KQ39" s="59" t="str">
        <f t="shared" si="4"/>
        <v/>
      </c>
      <c r="KR39" s="59" t="str">
        <f t="shared" si="4"/>
        <v/>
      </c>
      <c r="KS39" s="59" t="str">
        <f t="shared" si="4"/>
        <v/>
      </c>
      <c r="KT39" s="59" t="str">
        <f t="shared" si="4"/>
        <v/>
      </c>
      <c r="KU39" s="59" t="str">
        <f t="shared" si="4"/>
        <v/>
      </c>
      <c r="KV39" s="59" t="str">
        <f t="shared" si="4"/>
        <v/>
      </c>
      <c r="KW39" s="59" t="str">
        <f t="shared" si="4"/>
        <v/>
      </c>
      <c r="KX39" s="59" t="str">
        <f t="shared" si="4"/>
        <v/>
      </c>
      <c r="KY39" s="59" t="str">
        <f t="shared" si="4"/>
        <v/>
      </c>
      <c r="KZ39" s="59" t="str">
        <f t="shared" si="4"/>
        <v/>
      </c>
      <c r="LA39" s="59" t="str">
        <f t="shared" si="4"/>
        <v/>
      </c>
      <c r="LB39" s="59" t="str">
        <f t="shared" si="4"/>
        <v/>
      </c>
      <c r="LC39" s="59" t="str">
        <f t="shared" si="4"/>
        <v/>
      </c>
      <c r="LD39" s="59" t="str">
        <f t="shared" si="4"/>
        <v/>
      </c>
      <c r="LE39" s="59" t="str">
        <f t="shared" si="4"/>
        <v/>
      </c>
      <c r="LF39" s="59" t="str">
        <f t="shared" si="4"/>
        <v/>
      </c>
      <c r="LG39" s="59" t="str">
        <f t="shared" si="4"/>
        <v/>
      </c>
      <c r="LH39" s="59" t="str">
        <f t="shared" si="4"/>
        <v/>
      </c>
      <c r="LI39" s="59" t="str">
        <f t="shared" si="4"/>
        <v/>
      </c>
      <c r="LJ39" s="59" t="str">
        <f t="shared" si="4"/>
        <v/>
      </c>
      <c r="LK39" s="59" t="str">
        <f t="shared" si="4"/>
        <v/>
      </c>
      <c r="LL39" s="59" t="str">
        <f t="shared" si="4"/>
        <v/>
      </c>
      <c r="LM39" s="59" t="str">
        <f t="shared" si="4"/>
        <v/>
      </c>
      <c r="LN39" s="59" t="str">
        <f t="shared" ref="LN39:NZ39" si="5">IF(ISNUMBER(LN$4),IF(COUNT(LN9,LN15,LN21,LN27,LN33)=0,"",SUM(LN9,LN15,LN21,LN27,LN33)),"")</f>
        <v/>
      </c>
      <c r="LO39" s="59" t="str">
        <f t="shared" si="5"/>
        <v/>
      </c>
      <c r="LP39" s="59" t="str">
        <f t="shared" si="5"/>
        <v/>
      </c>
      <c r="LQ39" s="59" t="str">
        <f t="shared" si="5"/>
        <v/>
      </c>
      <c r="LR39" s="59" t="str">
        <f t="shared" si="5"/>
        <v/>
      </c>
      <c r="LS39" s="59" t="str">
        <f t="shared" si="5"/>
        <v/>
      </c>
      <c r="LT39" s="59" t="str">
        <f t="shared" si="5"/>
        <v/>
      </c>
      <c r="LU39" s="59" t="str">
        <f t="shared" si="5"/>
        <v/>
      </c>
      <c r="LV39" s="59" t="str">
        <f t="shared" si="5"/>
        <v/>
      </c>
      <c r="LW39" s="59" t="str">
        <f t="shared" si="5"/>
        <v/>
      </c>
      <c r="LX39" s="59" t="str">
        <f t="shared" si="5"/>
        <v/>
      </c>
      <c r="LY39" s="59" t="str">
        <f t="shared" si="5"/>
        <v/>
      </c>
      <c r="LZ39" s="59" t="str">
        <f t="shared" si="5"/>
        <v/>
      </c>
      <c r="MA39" s="59" t="str">
        <f t="shared" si="5"/>
        <v/>
      </c>
      <c r="MB39" s="59" t="str">
        <f t="shared" si="5"/>
        <v/>
      </c>
      <c r="MC39" s="59" t="str">
        <f t="shared" si="5"/>
        <v/>
      </c>
      <c r="MD39" s="59" t="str">
        <f t="shared" si="5"/>
        <v/>
      </c>
      <c r="ME39" s="59" t="str">
        <f t="shared" si="5"/>
        <v/>
      </c>
      <c r="MF39" s="59" t="str">
        <f t="shared" si="5"/>
        <v/>
      </c>
      <c r="MG39" s="59" t="str">
        <f t="shared" si="5"/>
        <v/>
      </c>
      <c r="MH39" s="59" t="str">
        <f t="shared" si="5"/>
        <v/>
      </c>
      <c r="MI39" s="59" t="str">
        <f t="shared" si="5"/>
        <v/>
      </c>
      <c r="MJ39" s="59" t="str">
        <f t="shared" si="5"/>
        <v/>
      </c>
      <c r="MK39" s="59" t="str">
        <f t="shared" si="5"/>
        <v/>
      </c>
      <c r="ML39" s="59" t="str">
        <f t="shared" si="5"/>
        <v/>
      </c>
      <c r="MM39" s="59" t="str">
        <f t="shared" si="5"/>
        <v/>
      </c>
      <c r="MN39" s="59" t="str">
        <f t="shared" si="5"/>
        <v/>
      </c>
      <c r="MO39" s="59" t="str">
        <f t="shared" si="5"/>
        <v/>
      </c>
      <c r="MP39" s="59" t="str">
        <f t="shared" si="5"/>
        <v/>
      </c>
      <c r="MQ39" s="59" t="str">
        <f t="shared" si="5"/>
        <v/>
      </c>
      <c r="MR39" s="59" t="str">
        <f t="shared" si="5"/>
        <v/>
      </c>
      <c r="MS39" s="59" t="str">
        <f t="shared" si="5"/>
        <v/>
      </c>
      <c r="MT39" s="59" t="str">
        <f t="shared" si="5"/>
        <v/>
      </c>
      <c r="MU39" s="59" t="str">
        <f t="shared" si="5"/>
        <v/>
      </c>
      <c r="MV39" s="59" t="str">
        <f t="shared" si="5"/>
        <v/>
      </c>
      <c r="MW39" s="59" t="str">
        <f t="shared" si="5"/>
        <v/>
      </c>
      <c r="MX39" s="59" t="str">
        <f t="shared" si="5"/>
        <v/>
      </c>
      <c r="MY39" s="59" t="str">
        <f t="shared" si="5"/>
        <v/>
      </c>
      <c r="MZ39" s="59" t="str">
        <f t="shared" si="5"/>
        <v/>
      </c>
      <c r="NA39" s="59" t="str">
        <f t="shared" si="5"/>
        <v/>
      </c>
      <c r="NB39" s="59" t="str">
        <f t="shared" si="5"/>
        <v/>
      </c>
      <c r="NC39" s="59" t="str">
        <f t="shared" si="5"/>
        <v/>
      </c>
      <c r="ND39" s="59" t="str">
        <f t="shared" si="5"/>
        <v/>
      </c>
      <c r="NE39" s="59" t="str">
        <f t="shared" si="5"/>
        <v/>
      </c>
      <c r="NF39" s="59" t="str">
        <f t="shared" si="5"/>
        <v/>
      </c>
      <c r="NG39" s="59" t="str">
        <f t="shared" si="5"/>
        <v/>
      </c>
      <c r="NH39" s="59" t="str">
        <f t="shared" si="5"/>
        <v/>
      </c>
      <c r="NI39" s="59" t="str">
        <f t="shared" si="5"/>
        <v/>
      </c>
      <c r="NJ39" s="59" t="str">
        <f t="shared" si="5"/>
        <v/>
      </c>
      <c r="NK39" s="59" t="str">
        <f t="shared" si="5"/>
        <v/>
      </c>
      <c r="NL39" s="59" t="str">
        <f t="shared" si="5"/>
        <v/>
      </c>
      <c r="NM39" s="59" t="str">
        <f t="shared" si="5"/>
        <v/>
      </c>
      <c r="NN39" s="59" t="str">
        <f t="shared" si="5"/>
        <v/>
      </c>
      <c r="NO39" s="59" t="str">
        <f t="shared" si="5"/>
        <v/>
      </c>
      <c r="NP39" s="59" t="str">
        <f t="shared" si="5"/>
        <v/>
      </c>
      <c r="NQ39" s="59" t="str">
        <f t="shared" si="5"/>
        <v/>
      </c>
      <c r="NR39" s="59" t="str">
        <f t="shared" si="5"/>
        <v/>
      </c>
      <c r="NS39" s="59" t="str">
        <f t="shared" si="5"/>
        <v/>
      </c>
      <c r="NT39" s="59" t="str">
        <f t="shared" si="5"/>
        <v/>
      </c>
      <c r="NU39" s="59" t="str">
        <f t="shared" si="5"/>
        <v/>
      </c>
      <c r="NV39" s="59" t="str">
        <f t="shared" si="5"/>
        <v/>
      </c>
      <c r="NW39" s="59" t="str">
        <f t="shared" si="5"/>
        <v/>
      </c>
      <c r="NX39" s="59" t="str">
        <f t="shared" si="5"/>
        <v/>
      </c>
      <c r="NY39" s="59" t="str">
        <f t="shared" si="5"/>
        <v/>
      </c>
      <c r="NZ39" s="59" t="str">
        <f t="shared" si="5"/>
        <v/>
      </c>
    </row>
    <row r="40" spans="2:390">
      <c r="B40" s="126" t="s">
        <v>5136</v>
      </c>
      <c r="C40" s="134" t="s">
        <v>5182</v>
      </c>
      <c r="D40" s="132" t="s">
        <v>5184</v>
      </c>
      <c r="E40" s="225"/>
      <c r="F40" s="59" t="str">
        <f t="shared" ref="F40:BQ40" ca="1" si="6">IF(ISNUMBER(F$4),IF(COUNT(F10,F16,F22,F28,F34)=0,"",SUM(F10,F16,F22,F28,F34)),"")</f>
        <v/>
      </c>
      <c r="G40" s="59" t="str">
        <f t="shared" ca="1" si="6"/>
        <v/>
      </c>
      <c r="H40" s="59" t="str">
        <f t="shared" ca="1" si="6"/>
        <v/>
      </c>
      <c r="I40" s="59" t="str">
        <f t="shared" ca="1" si="6"/>
        <v/>
      </c>
      <c r="J40" s="59" t="str">
        <f t="shared" ca="1" si="6"/>
        <v/>
      </c>
      <c r="K40" s="59" t="str">
        <f t="shared" ca="1" si="6"/>
        <v/>
      </c>
      <c r="L40" s="59" t="str">
        <f t="shared" ca="1" si="6"/>
        <v/>
      </c>
      <c r="M40" s="59" t="str">
        <f t="shared" ca="1" si="6"/>
        <v/>
      </c>
      <c r="N40" s="59" t="str">
        <f t="shared" ca="1" si="6"/>
        <v/>
      </c>
      <c r="O40" s="59" t="str">
        <f t="shared" ca="1" si="6"/>
        <v/>
      </c>
      <c r="P40" s="59" t="str">
        <f t="shared" ca="1" si="6"/>
        <v/>
      </c>
      <c r="Q40" s="59" t="str">
        <f t="shared" ca="1" si="6"/>
        <v/>
      </c>
      <c r="R40" s="59" t="str">
        <f t="shared" ca="1" si="6"/>
        <v/>
      </c>
      <c r="S40" s="59">
        <f t="shared" ca="1" si="6"/>
        <v>3585</v>
      </c>
      <c r="T40" s="59">
        <f t="shared" ca="1" si="6"/>
        <v>3580</v>
      </c>
      <c r="U40" s="59">
        <f t="shared" ca="1" si="6"/>
        <v>3575</v>
      </c>
      <c r="V40" s="59">
        <f t="shared" ca="1" si="6"/>
        <v>3635</v>
      </c>
      <c r="W40" s="59">
        <f t="shared" ca="1" si="6"/>
        <v>3635</v>
      </c>
      <c r="X40" s="59">
        <f t="shared" ca="1" si="6"/>
        <v>3570</v>
      </c>
      <c r="Y40" s="59">
        <f t="shared" ca="1" si="6"/>
        <v>3565</v>
      </c>
      <c r="Z40" s="59">
        <f t="shared" ca="1" si="6"/>
        <v>3560</v>
      </c>
      <c r="AA40" s="59">
        <f t="shared" ca="1" si="6"/>
        <v>3555</v>
      </c>
      <c r="AB40" s="59">
        <f t="shared" ca="1" si="6"/>
        <v>3550</v>
      </c>
      <c r="AC40" s="59">
        <f t="shared" ca="1" si="6"/>
        <v>3610</v>
      </c>
      <c r="AD40" s="59">
        <f t="shared" ca="1" si="6"/>
        <v>3610</v>
      </c>
      <c r="AE40" s="59">
        <f t="shared" ca="1" si="6"/>
        <v>3545</v>
      </c>
      <c r="AF40" s="59">
        <f t="shared" ca="1" si="6"/>
        <v>3540</v>
      </c>
      <c r="AG40" s="59">
        <f t="shared" ca="1" si="6"/>
        <v>3535</v>
      </c>
      <c r="AH40" s="59">
        <f t="shared" ca="1" si="6"/>
        <v>3530</v>
      </c>
      <c r="AI40" s="59">
        <f t="shared" ca="1" si="6"/>
        <v>3525</v>
      </c>
      <c r="AJ40" s="59">
        <f t="shared" ca="1" si="6"/>
        <v>3585</v>
      </c>
      <c r="AK40" s="59">
        <f t="shared" ca="1" si="6"/>
        <v>3585</v>
      </c>
      <c r="AL40" s="59">
        <f t="shared" ca="1" si="6"/>
        <v>3520</v>
      </c>
      <c r="AM40" s="59">
        <f t="shared" ca="1" si="6"/>
        <v>3520</v>
      </c>
      <c r="AN40" s="59">
        <f t="shared" ca="1" si="6"/>
        <v>3515</v>
      </c>
      <c r="AO40" s="59">
        <f t="shared" ca="1" si="6"/>
        <v>3510</v>
      </c>
      <c r="AP40" s="59">
        <f t="shared" ca="1" si="6"/>
        <v>3505</v>
      </c>
      <c r="AQ40" s="59">
        <f t="shared" ca="1" si="6"/>
        <v>3565</v>
      </c>
      <c r="AR40" s="59">
        <f t="shared" ca="1" si="6"/>
        <v>3565</v>
      </c>
      <c r="AS40" s="59">
        <f t="shared" ca="1" si="6"/>
        <v>3500</v>
      </c>
      <c r="AT40" s="59">
        <f t="shared" ca="1" si="6"/>
        <v>3495</v>
      </c>
      <c r="AU40" s="59">
        <f t="shared" ca="1" si="6"/>
        <v>3490</v>
      </c>
      <c r="AV40" s="59">
        <f t="shared" ca="1" si="6"/>
        <v>3485</v>
      </c>
      <c r="AW40" s="59">
        <f t="shared" ca="1" si="6"/>
        <v>3480</v>
      </c>
      <c r="AX40" s="59">
        <f t="shared" ca="1" si="6"/>
        <v>3540</v>
      </c>
      <c r="AY40" s="59">
        <f t="shared" ca="1" si="6"/>
        <v>3540</v>
      </c>
      <c r="AZ40" s="59">
        <f t="shared" ca="1" si="6"/>
        <v>3475</v>
      </c>
      <c r="BA40" s="59">
        <f t="shared" ca="1" si="6"/>
        <v>3470</v>
      </c>
      <c r="BB40" s="59">
        <f t="shared" ca="1" si="6"/>
        <v>3465</v>
      </c>
      <c r="BC40" s="59">
        <f t="shared" ca="1" si="6"/>
        <v>3463</v>
      </c>
      <c r="BD40" s="59">
        <f t="shared" ca="1" si="6"/>
        <v>3463</v>
      </c>
      <c r="BE40" s="59">
        <f t="shared" ca="1" si="6"/>
        <v>3523</v>
      </c>
      <c r="BF40" s="59">
        <f t="shared" ca="1" si="6"/>
        <v>3523</v>
      </c>
      <c r="BG40" s="59">
        <f t="shared" ca="1" si="6"/>
        <v>3523</v>
      </c>
      <c r="BH40" s="59">
        <f t="shared" ca="1" si="6"/>
        <v>3463</v>
      </c>
      <c r="BI40" s="59">
        <f t="shared" ca="1" si="6"/>
        <v>3463</v>
      </c>
      <c r="BJ40" s="59">
        <f t="shared" ca="1" si="6"/>
        <v>3463</v>
      </c>
      <c r="BK40" s="59">
        <f t="shared" ca="1" si="6"/>
        <v>3463</v>
      </c>
      <c r="BL40" s="59">
        <f t="shared" ca="1" si="6"/>
        <v>3523</v>
      </c>
      <c r="BM40" s="59">
        <f t="shared" ca="1" si="6"/>
        <v>3523</v>
      </c>
      <c r="BN40" s="59">
        <f t="shared" ca="1" si="6"/>
        <v>3463</v>
      </c>
      <c r="BO40" s="59">
        <f t="shared" ca="1" si="6"/>
        <v>3463</v>
      </c>
      <c r="BP40" s="59">
        <f t="shared" ca="1" si="6"/>
        <v>3463</v>
      </c>
      <c r="BQ40" s="59">
        <f t="shared" ca="1" si="6"/>
        <v>3463</v>
      </c>
      <c r="BR40" s="59">
        <f t="shared" ref="BR40:EC40" ca="1" si="7">IF(ISNUMBER(BR$4),IF(COUNT(BR10,BR16,BR22,BR28,BR34)=0,"",SUM(BR10,BR16,BR22,BR28,BR34)),"")</f>
        <v>3463</v>
      </c>
      <c r="BS40" s="59">
        <f t="shared" ca="1" si="7"/>
        <v>3523</v>
      </c>
      <c r="BT40" s="59">
        <f t="shared" ca="1" si="7"/>
        <v>3523</v>
      </c>
      <c r="BU40" s="59">
        <f t="shared" ca="1" si="7"/>
        <v>3463</v>
      </c>
      <c r="BV40" s="59">
        <f t="shared" ca="1" si="7"/>
        <v>3463</v>
      </c>
      <c r="BW40" s="59">
        <f t="shared" ca="1" si="7"/>
        <v>3463</v>
      </c>
      <c r="BX40" s="59">
        <f t="shared" ca="1" si="7"/>
        <v>3463</v>
      </c>
      <c r="BY40" s="59">
        <f t="shared" ca="1" si="7"/>
        <v>3463</v>
      </c>
      <c r="BZ40" s="59">
        <f t="shared" ca="1" si="7"/>
        <v>3523</v>
      </c>
      <c r="CA40" s="59">
        <f t="shared" ca="1" si="7"/>
        <v>3523</v>
      </c>
      <c r="CB40" s="59">
        <f t="shared" ca="1" si="7"/>
        <v>3463</v>
      </c>
      <c r="CC40" s="59">
        <f t="shared" ca="1" si="7"/>
        <v>3463</v>
      </c>
      <c r="CD40" s="59">
        <f t="shared" ca="1" si="7"/>
        <v>3463</v>
      </c>
      <c r="CE40" s="59">
        <f t="shared" ca="1" si="7"/>
        <v>3463</v>
      </c>
      <c r="CF40" s="59">
        <f t="shared" ca="1" si="7"/>
        <v>3463</v>
      </c>
      <c r="CG40" s="59">
        <f t="shared" ca="1" si="7"/>
        <v>3523</v>
      </c>
      <c r="CH40" s="59">
        <f t="shared" ca="1" si="7"/>
        <v>3523</v>
      </c>
      <c r="CI40" s="59">
        <f t="shared" ca="1" si="7"/>
        <v>3463</v>
      </c>
      <c r="CJ40" s="59">
        <f t="shared" ca="1" si="7"/>
        <v>3463</v>
      </c>
      <c r="CK40" s="59">
        <f t="shared" ca="1" si="7"/>
        <v>3463</v>
      </c>
      <c r="CL40" s="59">
        <f t="shared" ca="1" si="7"/>
        <v>3463</v>
      </c>
      <c r="CM40" s="59">
        <f t="shared" ca="1" si="7"/>
        <v>3463</v>
      </c>
      <c r="CN40" s="59">
        <f t="shared" ca="1" si="7"/>
        <v>3523</v>
      </c>
      <c r="CO40" s="59">
        <f t="shared" ca="1" si="7"/>
        <v>3523</v>
      </c>
      <c r="CP40" s="59">
        <f t="shared" ca="1" si="7"/>
        <v>3463</v>
      </c>
      <c r="CQ40" s="59">
        <f t="shared" ca="1" si="7"/>
        <v>3463</v>
      </c>
      <c r="CR40" s="59">
        <f t="shared" ca="1" si="7"/>
        <v>3463</v>
      </c>
      <c r="CS40" s="59">
        <f t="shared" ca="1" si="7"/>
        <v>3463</v>
      </c>
      <c r="CT40" s="59">
        <f t="shared" ca="1" si="7"/>
        <v>3463</v>
      </c>
      <c r="CU40" s="59">
        <f t="shared" ca="1" si="7"/>
        <v>3523</v>
      </c>
      <c r="CV40" s="59">
        <f t="shared" ca="1" si="7"/>
        <v>3523</v>
      </c>
      <c r="CW40" s="59">
        <f t="shared" ca="1" si="7"/>
        <v>3463</v>
      </c>
      <c r="CX40" s="59">
        <f t="shared" ca="1" si="7"/>
        <v>3463</v>
      </c>
      <c r="CY40" s="59">
        <f t="shared" ca="1" si="7"/>
        <v>3463</v>
      </c>
      <c r="CZ40" s="59">
        <f t="shared" ca="1" si="7"/>
        <v>3463</v>
      </c>
      <c r="DA40" s="59">
        <f t="shared" ca="1" si="7"/>
        <v>3463</v>
      </c>
      <c r="DB40" s="59">
        <f t="shared" ca="1" si="7"/>
        <v>3523</v>
      </c>
      <c r="DC40" s="59">
        <f t="shared" ca="1" si="7"/>
        <v>3523</v>
      </c>
      <c r="DD40" s="59">
        <f t="shared" ca="1" si="7"/>
        <v>3523</v>
      </c>
      <c r="DE40" s="59">
        <f t="shared" ca="1" si="7"/>
        <v>3467</v>
      </c>
      <c r="DF40" s="59">
        <f t="shared" ca="1" si="7"/>
        <v>3472</v>
      </c>
      <c r="DG40" s="59">
        <f t="shared" ca="1" si="7"/>
        <v>3477</v>
      </c>
      <c r="DH40" s="59">
        <f t="shared" ca="1" si="7"/>
        <v>3482</v>
      </c>
      <c r="DI40" s="59">
        <f t="shared" ca="1" si="7"/>
        <v>3542</v>
      </c>
      <c r="DJ40" s="59">
        <f t="shared" ca="1" si="7"/>
        <v>3542</v>
      </c>
      <c r="DK40" s="59">
        <f t="shared" ca="1" si="7"/>
        <v>3487</v>
      </c>
      <c r="DL40" s="59">
        <f t="shared" ca="1" si="7"/>
        <v>3492</v>
      </c>
      <c r="DM40" s="59">
        <f t="shared" ca="1" si="7"/>
        <v>3497</v>
      </c>
      <c r="DN40" s="59">
        <f t="shared" ca="1" si="7"/>
        <v>3502</v>
      </c>
      <c r="DO40" s="59">
        <f t="shared" ca="1" si="7"/>
        <v>3507</v>
      </c>
      <c r="DP40" s="59">
        <f t="shared" ca="1" si="7"/>
        <v>3567</v>
      </c>
      <c r="DQ40" s="59">
        <f t="shared" ca="1" si="7"/>
        <v>3567</v>
      </c>
      <c r="DR40" s="59">
        <f t="shared" ca="1" si="7"/>
        <v>3512</v>
      </c>
      <c r="DS40" s="59">
        <f t="shared" ca="1" si="7"/>
        <v>3517</v>
      </c>
      <c r="DT40" s="59">
        <f t="shared" ca="1" si="7"/>
        <v>3522</v>
      </c>
      <c r="DU40" s="59">
        <f t="shared" ca="1" si="7"/>
        <v>3527</v>
      </c>
      <c r="DV40" s="59">
        <f t="shared" ca="1" si="7"/>
        <v>3532</v>
      </c>
      <c r="DW40" s="59">
        <f t="shared" ca="1" si="7"/>
        <v>3592</v>
      </c>
      <c r="DX40" s="59">
        <f t="shared" ca="1" si="7"/>
        <v>3592</v>
      </c>
      <c r="DY40" s="59">
        <f t="shared" ca="1" si="7"/>
        <v>3537</v>
      </c>
      <c r="DZ40" s="59">
        <f t="shared" ca="1" si="7"/>
        <v>3542</v>
      </c>
      <c r="EA40" s="59">
        <f t="shared" ca="1" si="7"/>
        <v>3547</v>
      </c>
      <c r="EB40" s="59">
        <f t="shared" ca="1" si="7"/>
        <v>3552</v>
      </c>
      <c r="EC40" s="59">
        <f t="shared" ca="1" si="7"/>
        <v>3557</v>
      </c>
      <c r="ED40" s="59">
        <f t="shared" ref="ED40:GO40" ca="1" si="8">IF(ISNUMBER(ED$4),IF(COUNT(ED10,ED16,ED22,ED28,ED34)=0,"",SUM(ED10,ED16,ED22,ED28,ED34)),"")</f>
        <v>3617</v>
      </c>
      <c r="EE40" s="59">
        <f t="shared" ca="1" si="8"/>
        <v>3617</v>
      </c>
      <c r="EF40" s="59">
        <f t="shared" ca="1" si="8"/>
        <v>3562</v>
      </c>
      <c r="EG40" s="59">
        <f t="shared" ca="1" si="8"/>
        <v>3567</v>
      </c>
      <c r="EH40" s="59">
        <f t="shared" ca="1" si="8"/>
        <v>3572</v>
      </c>
      <c r="EI40" s="59">
        <f t="shared" ca="1" si="8"/>
        <v>3572</v>
      </c>
      <c r="EJ40" s="59">
        <f t="shared" ca="1" si="8"/>
        <v>3577</v>
      </c>
      <c r="EK40" s="59">
        <f t="shared" ca="1" si="8"/>
        <v>3637</v>
      </c>
      <c r="EL40" s="59">
        <f t="shared" ca="1" si="8"/>
        <v>3637</v>
      </c>
      <c r="EM40" s="59">
        <f t="shared" ca="1" si="8"/>
        <v>3582</v>
      </c>
      <c r="EN40" s="59">
        <f t="shared" ca="1" si="8"/>
        <v>3587</v>
      </c>
      <c r="EO40" s="59">
        <f t="shared" ca="1" si="8"/>
        <v>3592</v>
      </c>
      <c r="EP40" s="59">
        <f t="shared" ca="1" si="8"/>
        <v>3597</v>
      </c>
      <c r="EQ40" s="59">
        <f t="shared" ca="1" si="8"/>
        <v>3602</v>
      </c>
      <c r="ER40" s="59">
        <f t="shared" ca="1" si="8"/>
        <v>3662</v>
      </c>
      <c r="ES40" s="59">
        <f t="shared" ca="1" si="8"/>
        <v>3662</v>
      </c>
      <c r="ET40" s="59">
        <f t="shared" ca="1" si="8"/>
        <v>3607</v>
      </c>
      <c r="EU40" s="59">
        <f t="shared" ca="1" si="8"/>
        <v>3607</v>
      </c>
      <c r="EV40" s="59">
        <f t="shared" ca="1" si="8"/>
        <v>3612</v>
      </c>
      <c r="EW40" s="59">
        <f t="shared" ca="1" si="8"/>
        <v>3617</v>
      </c>
      <c r="EX40" s="59">
        <f t="shared" ca="1" si="8"/>
        <v>3622</v>
      </c>
      <c r="EY40" s="59">
        <f t="shared" ca="1" si="8"/>
        <v>3682</v>
      </c>
      <c r="EZ40" s="59">
        <f t="shared" ca="1" si="8"/>
        <v>3682</v>
      </c>
      <c r="FA40" s="59">
        <f t="shared" ca="1" si="8"/>
        <v>3627</v>
      </c>
      <c r="FB40" s="59">
        <f t="shared" ca="1" si="8"/>
        <v>3632</v>
      </c>
      <c r="FC40" s="59">
        <f t="shared" ca="1" si="8"/>
        <v>3637</v>
      </c>
      <c r="FD40" s="59">
        <f t="shared" ca="1" si="8"/>
        <v>3642</v>
      </c>
      <c r="FE40" s="59">
        <f t="shared" ca="1" si="8"/>
        <v>3647</v>
      </c>
      <c r="FF40" s="59">
        <f t="shared" ca="1" si="8"/>
        <v>3707</v>
      </c>
      <c r="FG40" s="59">
        <f t="shared" ca="1" si="8"/>
        <v>3707</v>
      </c>
      <c r="FH40" s="59">
        <f t="shared" ca="1" si="8"/>
        <v>3652</v>
      </c>
      <c r="FI40" s="59">
        <f t="shared" ca="1" si="8"/>
        <v>3657</v>
      </c>
      <c r="FJ40" s="59">
        <f t="shared" ca="1" si="8"/>
        <v>3662</v>
      </c>
      <c r="FK40" s="59">
        <f t="shared" ca="1" si="8"/>
        <v>3667</v>
      </c>
      <c r="FL40" s="59">
        <f t="shared" ca="1" si="8"/>
        <v>3672</v>
      </c>
      <c r="FM40" s="59">
        <f t="shared" ca="1" si="8"/>
        <v>3732</v>
      </c>
      <c r="FN40" s="59">
        <f t="shared" ca="1" si="8"/>
        <v>3732</v>
      </c>
      <c r="FO40" s="59">
        <f t="shared" ca="1" si="8"/>
        <v>3677</v>
      </c>
      <c r="FP40" s="59">
        <f t="shared" ca="1" si="8"/>
        <v>3682</v>
      </c>
      <c r="FQ40" s="59">
        <f t="shared" ca="1" si="8"/>
        <v>3687</v>
      </c>
      <c r="FR40" s="59">
        <f t="shared" ca="1" si="8"/>
        <v>3692</v>
      </c>
      <c r="FS40" s="59">
        <f t="shared" ca="1" si="8"/>
        <v>3697</v>
      </c>
      <c r="FT40" s="59">
        <f t="shared" ca="1" si="8"/>
        <v>3697</v>
      </c>
      <c r="FU40" s="59">
        <f t="shared" ca="1" si="8"/>
        <v>3697</v>
      </c>
      <c r="FV40" s="59">
        <f t="shared" ca="1" si="8"/>
        <v>3697</v>
      </c>
      <c r="FW40" s="59">
        <f t="shared" ca="1" si="8"/>
        <v>3702</v>
      </c>
      <c r="FX40" s="59">
        <f t="shared" ca="1" si="8"/>
        <v>3707</v>
      </c>
      <c r="FY40" s="59">
        <f t="shared" ca="1" si="8"/>
        <v>3712</v>
      </c>
      <c r="FZ40" s="59">
        <f t="shared" ca="1" si="8"/>
        <v>3717</v>
      </c>
      <c r="GA40" s="59">
        <f t="shared" ca="1" si="8"/>
        <v>3777</v>
      </c>
      <c r="GB40" s="59">
        <f t="shared" ca="1" si="8"/>
        <v>3777</v>
      </c>
      <c r="GC40" s="59">
        <f t="shared" ca="1" si="8"/>
        <v>3722</v>
      </c>
      <c r="GD40" s="59">
        <f t="shared" ca="1" si="8"/>
        <v>3727</v>
      </c>
      <c r="GE40" s="59">
        <f t="shared" ca="1" si="8"/>
        <v>3732</v>
      </c>
      <c r="GF40" s="59" t="str">
        <f t="shared" si="8"/>
        <v/>
      </c>
      <c r="GG40" s="59" t="str">
        <f t="shared" si="8"/>
        <v/>
      </c>
      <c r="GH40" s="59" t="str">
        <f t="shared" si="8"/>
        <v/>
      </c>
      <c r="GI40" s="59" t="str">
        <f t="shared" si="8"/>
        <v/>
      </c>
      <c r="GJ40" s="59" t="str">
        <f t="shared" si="8"/>
        <v/>
      </c>
      <c r="GK40" s="59" t="str">
        <f t="shared" si="8"/>
        <v/>
      </c>
      <c r="GL40" s="59" t="str">
        <f t="shared" si="8"/>
        <v/>
      </c>
      <c r="GM40" s="59" t="str">
        <f t="shared" si="8"/>
        <v/>
      </c>
      <c r="GN40" s="59" t="str">
        <f t="shared" si="8"/>
        <v/>
      </c>
      <c r="GO40" s="59" t="str">
        <f t="shared" si="8"/>
        <v/>
      </c>
      <c r="GP40" s="59" t="str">
        <f t="shared" ref="GP40:JA40" si="9">IF(ISNUMBER(GP$4),IF(COUNT(GP10,GP16,GP22,GP28,GP34)=0,"",SUM(GP10,GP16,GP22,GP28,GP34)),"")</f>
        <v/>
      </c>
      <c r="GQ40" s="59" t="str">
        <f t="shared" si="9"/>
        <v/>
      </c>
      <c r="GR40" s="59" t="str">
        <f t="shared" si="9"/>
        <v/>
      </c>
      <c r="GS40" s="59" t="str">
        <f t="shared" si="9"/>
        <v/>
      </c>
      <c r="GT40" s="59" t="str">
        <f t="shared" si="9"/>
        <v/>
      </c>
      <c r="GU40" s="59" t="str">
        <f t="shared" si="9"/>
        <v/>
      </c>
      <c r="GV40" s="59" t="str">
        <f t="shared" si="9"/>
        <v/>
      </c>
      <c r="GW40" s="59" t="str">
        <f t="shared" si="9"/>
        <v/>
      </c>
      <c r="GX40" s="59" t="str">
        <f t="shared" si="9"/>
        <v/>
      </c>
      <c r="GY40" s="59" t="str">
        <f t="shared" si="9"/>
        <v/>
      </c>
      <c r="GZ40" s="59" t="str">
        <f t="shared" si="9"/>
        <v/>
      </c>
      <c r="HA40" s="59" t="str">
        <f t="shared" si="9"/>
        <v/>
      </c>
      <c r="HB40" s="59" t="str">
        <f t="shared" si="9"/>
        <v/>
      </c>
      <c r="HC40" s="59" t="str">
        <f t="shared" si="9"/>
        <v/>
      </c>
      <c r="HD40" s="59" t="str">
        <f t="shared" si="9"/>
        <v/>
      </c>
      <c r="HE40" s="59" t="str">
        <f t="shared" si="9"/>
        <v/>
      </c>
      <c r="HF40" s="59" t="str">
        <f t="shared" si="9"/>
        <v/>
      </c>
      <c r="HG40" s="59" t="str">
        <f t="shared" si="9"/>
        <v/>
      </c>
      <c r="HH40" s="59" t="str">
        <f t="shared" si="9"/>
        <v/>
      </c>
      <c r="HI40" s="59" t="str">
        <f t="shared" si="9"/>
        <v/>
      </c>
      <c r="HJ40" s="59" t="str">
        <f t="shared" si="9"/>
        <v/>
      </c>
      <c r="HK40" s="59" t="str">
        <f t="shared" si="9"/>
        <v/>
      </c>
      <c r="HL40" s="59" t="str">
        <f t="shared" si="9"/>
        <v/>
      </c>
      <c r="HM40" s="59" t="str">
        <f t="shared" si="9"/>
        <v/>
      </c>
      <c r="HN40" s="59" t="str">
        <f t="shared" si="9"/>
        <v/>
      </c>
      <c r="HO40" s="59" t="str">
        <f t="shared" si="9"/>
        <v/>
      </c>
      <c r="HP40" s="59" t="str">
        <f t="shared" si="9"/>
        <v/>
      </c>
      <c r="HQ40" s="59" t="str">
        <f t="shared" si="9"/>
        <v/>
      </c>
      <c r="HR40" s="59" t="str">
        <f t="shared" si="9"/>
        <v/>
      </c>
      <c r="HS40" s="59" t="str">
        <f t="shared" si="9"/>
        <v/>
      </c>
      <c r="HT40" s="59" t="str">
        <f t="shared" si="9"/>
        <v/>
      </c>
      <c r="HU40" s="59" t="str">
        <f t="shared" si="9"/>
        <v/>
      </c>
      <c r="HV40" s="59" t="str">
        <f t="shared" si="9"/>
        <v/>
      </c>
      <c r="HW40" s="59" t="str">
        <f t="shared" si="9"/>
        <v/>
      </c>
      <c r="HX40" s="59" t="str">
        <f t="shared" si="9"/>
        <v/>
      </c>
      <c r="HY40" s="59" t="str">
        <f t="shared" si="9"/>
        <v/>
      </c>
      <c r="HZ40" s="59" t="str">
        <f t="shared" si="9"/>
        <v/>
      </c>
      <c r="IA40" s="59" t="str">
        <f t="shared" si="9"/>
        <v/>
      </c>
      <c r="IB40" s="59" t="str">
        <f t="shared" si="9"/>
        <v/>
      </c>
      <c r="IC40" s="59" t="str">
        <f t="shared" si="9"/>
        <v/>
      </c>
      <c r="ID40" s="59" t="str">
        <f t="shared" si="9"/>
        <v/>
      </c>
      <c r="IE40" s="59" t="str">
        <f t="shared" si="9"/>
        <v/>
      </c>
      <c r="IF40" s="59" t="str">
        <f t="shared" si="9"/>
        <v/>
      </c>
      <c r="IG40" s="59" t="str">
        <f t="shared" si="9"/>
        <v/>
      </c>
      <c r="IH40" s="59" t="str">
        <f t="shared" si="9"/>
        <v/>
      </c>
      <c r="II40" s="59" t="str">
        <f t="shared" si="9"/>
        <v/>
      </c>
      <c r="IJ40" s="59" t="str">
        <f t="shared" si="9"/>
        <v/>
      </c>
      <c r="IK40" s="59" t="str">
        <f t="shared" si="9"/>
        <v/>
      </c>
      <c r="IL40" s="59" t="str">
        <f t="shared" si="9"/>
        <v/>
      </c>
      <c r="IM40" s="59" t="str">
        <f t="shared" si="9"/>
        <v/>
      </c>
      <c r="IN40" s="59" t="str">
        <f t="shared" si="9"/>
        <v/>
      </c>
      <c r="IO40" s="59" t="str">
        <f t="shared" si="9"/>
        <v/>
      </c>
      <c r="IP40" s="59" t="str">
        <f t="shared" si="9"/>
        <v/>
      </c>
      <c r="IQ40" s="59" t="str">
        <f t="shared" si="9"/>
        <v/>
      </c>
      <c r="IR40" s="59" t="str">
        <f t="shared" si="9"/>
        <v/>
      </c>
      <c r="IS40" s="59" t="str">
        <f t="shared" si="9"/>
        <v/>
      </c>
      <c r="IT40" s="59" t="str">
        <f t="shared" si="9"/>
        <v/>
      </c>
      <c r="IU40" s="59" t="str">
        <f t="shared" si="9"/>
        <v/>
      </c>
      <c r="IV40" s="59" t="str">
        <f t="shared" si="9"/>
        <v/>
      </c>
      <c r="IW40" s="59" t="str">
        <f t="shared" si="9"/>
        <v/>
      </c>
      <c r="IX40" s="59" t="str">
        <f t="shared" si="9"/>
        <v/>
      </c>
      <c r="IY40" s="59" t="str">
        <f t="shared" si="9"/>
        <v/>
      </c>
      <c r="IZ40" s="59" t="str">
        <f t="shared" si="9"/>
        <v/>
      </c>
      <c r="JA40" s="59" t="str">
        <f t="shared" si="9"/>
        <v/>
      </c>
      <c r="JB40" s="59" t="str">
        <f t="shared" ref="JB40:LM40" si="10">IF(ISNUMBER(JB$4),IF(COUNT(JB10,JB16,JB22,JB28,JB34)=0,"",SUM(JB10,JB16,JB22,JB28,JB34)),"")</f>
        <v/>
      </c>
      <c r="JC40" s="59" t="str">
        <f t="shared" si="10"/>
        <v/>
      </c>
      <c r="JD40" s="59" t="str">
        <f t="shared" si="10"/>
        <v/>
      </c>
      <c r="JE40" s="59" t="str">
        <f t="shared" si="10"/>
        <v/>
      </c>
      <c r="JF40" s="59" t="str">
        <f t="shared" si="10"/>
        <v/>
      </c>
      <c r="JG40" s="59" t="str">
        <f t="shared" si="10"/>
        <v/>
      </c>
      <c r="JH40" s="59" t="str">
        <f t="shared" si="10"/>
        <v/>
      </c>
      <c r="JI40" s="59" t="str">
        <f t="shared" si="10"/>
        <v/>
      </c>
      <c r="JJ40" s="59" t="str">
        <f t="shared" si="10"/>
        <v/>
      </c>
      <c r="JK40" s="59" t="str">
        <f t="shared" si="10"/>
        <v/>
      </c>
      <c r="JL40" s="59" t="str">
        <f t="shared" si="10"/>
        <v/>
      </c>
      <c r="JM40" s="59" t="str">
        <f t="shared" si="10"/>
        <v/>
      </c>
      <c r="JN40" s="59" t="str">
        <f t="shared" si="10"/>
        <v/>
      </c>
      <c r="JO40" s="59" t="str">
        <f t="shared" si="10"/>
        <v/>
      </c>
      <c r="JP40" s="59" t="str">
        <f t="shared" si="10"/>
        <v/>
      </c>
      <c r="JQ40" s="59" t="str">
        <f t="shared" si="10"/>
        <v/>
      </c>
      <c r="JR40" s="59" t="str">
        <f t="shared" si="10"/>
        <v/>
      </c>
      <c r="JS40" s="59" t="str">
        <f t="shared" si="10"/>
        <v/>
      </c>
      <c r="JT40" s="59" t="str">
        <f t="shared" si="10"/>
        <v/>
      </c>
      <c r="JU40" s="59" t="str">
        <f t="shared" si="10"/>
        <v/>
      </c>
      <c r="JV40" s="59" t="str">
        <f t="shared" si="10"/>
        <v/>
      </c>
      <c r="JW40" s="59" t="str">
        <f t="shared" si="10"/>
        <v/>
      </c>
      <c r="JX40" s="59" t="str">
        <f t="shared" si="10"/>
        <v/>
      </c>
      <c r="JY40" s="59" t="str">
        <f t="shared" si="10"/>
        <v/>
      </c>
      <c r="JZ40" s="59" t="str">
        <f t="shared" si="10"/>
        <v/>
      </c>
      <c r="KA40" s="59" t="str">
        <f t="shared" si="10"/>
        <v/>
      </c>
      <c r="KB40" s="59" t="str">
        <f t="shared" si="10"/>
        <v/>
      </c>
      <c r="KC40" s="59" t="str">
        <f t="shared" si="10"/>
        <v/>
      </c>
      <c r="KD40" s="59" t="str">
        <f t="shared" si="10"/>
        <v/>
      </c>
      <c r="KE40" s="59" t="str">
        <f t="shared" si="10"/>
        <v/>
      </c>
      <c r="KF40" s="59" t="str">
        <f t="shared" si="10"/>
        <v/>
      </c>
      <c r="KG40" s="59" t="str">
        <f t="shared" si="10"/>
        <v/>
      </c>
      <c r="KH40" s="59" t="str">
        <f t="shared" si="10"/>
        <v/>
      </c>
      <c r="KI40" s="59" t="str">
        <f t="shared" si="10"/>
        <v/>
      </c>
      <c r="KJ40" s="59" t="str">
        <f t="shared" si="10"/>
        <v/>
      </c>
      <c r="KK40" s="59" t="str">
        <f t="shared" si="10"/>
        <v/>
      </c>
      <c r="KL40" s="59" t="str">
        <f t="shared" si="10"/>
        <v/>
      </c>
      <c r="KM40" s="59" t="str">
        <f t="shared" si="10"/>
        <v/>
      </c>
      <c r="KN40" s="59" t="str">
        <f t="shared" si="10"/>
        <v/>
      </c>
      <c r="KO40" s="59" t="str">
        <f t="shared" si="10"/>
        <v/>
      </c>
      <c r="KP40" s="59" t="str">
        <f t="shared" si="10"/>
        <v/>
      </c>
      <c r="KQ40" s="59" t="str">
        <f t="shared" si="10"/>
        <v/>
      </c>
      <c r="KR40" s="59" t="str">
        <f t="shared" si="10"/>
        <v/>
      </c>
      <c r="KS40" s="59" t="str">
        <f t="shared" si="10"/>
        <v/>
      </c>
      <c r="KT40" s="59" t="str">
        <f t="shared" si="10"/>
        <v/>
      </c>
      <c r="KU40" s="59" t="str">
        <f t="shared" si="10"/>
        <v/>
      </c>
      <c r="KV40" s="59" t="str">
        <f t="shared" si="10"/>
        <v/>
      </c>
      <c r="KW40" s="59" t="str">
        <f t="shared" si="10"/>
        <v/>
      </c>
      <c r="KX40" s="59" t="str">
        <f t="shared" si="10"/>
        <v/>
      </c>
      <c r="KY40" s="59" t="str">
        <f t="shared" si="10"/>
        <v/>
      </c>
      <c r="KZ40" s="59" t="str">
        <f t="shared" si="10"/>
        <v/>
      </c>
      <c r="LA40" s="59" t="str">
        <f t="shared" si="10"/>
        <v/>
      </c>
      <c r="LB40" s="59" t="str">
        <f t="shared" si="10"/>
        <v/>
      </c>
      <c r="LC40" s="59" t="str">
        <f t="shared" si="10"/>
        <v/>
      </c>
      <c r="LD40" s="59" t="str">
        <f t="shared" si="10"/>
        <v/>
      </c>
      <c r="LE40" s="59" t="str">
        <f t="shared" si="10"/>
        <v/>
      </c>
      <c r="LF40" s="59" t="str">
        <f t="shared" si="10"/>
        <v/>
      </c>
      <c r="LG40" s="59" t="str">
        <f t="shared" si="10"/>
        <v/>
      </c>
      <c r="LH40" s="59" t="str">
        <f t="shared" si="10"/>
        <v/>
      </c>
      <c r="LI40" s="59" t="str">
        <f t="shared" si="10"/>
        <v/>
      </c>
      <c r="LJ40" s="59" t="str">
        <f t="shared" si="10"/>
        <v/>
      </c>
      <c r="LK40" s="59" t="str">
        <f t="shared" si="10"/>
        <v/>
      </c>
      <c r="LL40" s="59" t="str">
        <f t="shared" si="10"/>
        <v/>
      </c>
      <c r="LM40" s="59" t="str">
        <f t="shared" si="10"/>
        <v/>
      </c>
      <c r="LN40" s="59" t="str">
        <f t="shared" ref="LN40:NZ40" si="11">IF(ISNUMBER(LN$4),IF(COUNT(LN10,LN16,LN22,LN28,LN34)=0,"",SUM(LN10,LN16,LN22,LN28,LN34)),"")</f>
        <v/>
      </c>
      <c r="LO40" s="59" t="str">
        <f t="shared" si="11"/>
        <v/>
      </c>
      <c r="LP40" s="59" t="str">
        <f t="shared" si="11"/>
        <v/>
      </c>
      <c r="LQ40" s="59" t="str">
        <f t="shared" si="11"/>
        <v/>
      </c>
      <c r="LR40" s="59" t="str">
        <f t="shared" si="11"/>
        <v/>
      </c>
      <c r="LS40" s="59" t="str">
        <f t="shared" si="11"/>
        <v/>
      </c>
      <c r="LT40" s="59" t="str">
        <f t="shared" si="11"/>
        <v/>
      </c>
      <c r="LU40" s="59" t="str">
        <f t="shared" si="11"/>
        <v/>
      </c>
      <c r="LV40" s="59" t="str">
        <f t="shared" si="11"/>
        <v/>
      </c>
      <c r="LW40" s="59" t="str">
        <f t="shared" si="11"/>
        <v/>
      </c>
      <c r="LX40" s="59" t="str">
        <f t="shared" si="11"/>
        <v/>
      </c>
      <c r="LY40" s="59" t="str">
        <f t="shared" si="11"/>
        <v/>
      </c>
      <c r="LZ40" s="59" t="str">
        <f t="shared" si="11"/>
        <v/>
      </c>
      <c r="MA40" s="59" t="str">
        <f t="shared" si="11"/>
        <v/>
      </c>
      <c r="MB40" s="59" t="str">
        <f t="shared" si="11"/>
        <v/>
      </c>
      <c r="MC40" s="59" t="str">
        <f t="shared" si="11"/>
        <v/>
      </c>
      <c r="MD40" s="59" t="str">
        <f t="shared" si="11"/>
        <v/>
      </c>
      <c r="ME40" s="59" t="str">
        <f t="shared" si="11"/>
        <v/>
      </c>
      <c r="MF40" s="59" t="str">
        <f t="shared" si="11"/>
        <v/>
      </c>
      <c r="MG40" s="59" t="str">
        <f t="shared" si="11"/>
        <v/>
      </c>
      <c r="MH40" s="59" t="str">
        <f t="shared" si="11"/>
        <v/>
      </c>
      <c r="MI40" s="59" t="str">
        <f t="shared" si="11"/>
        <v/>
      </c>
      <c r="MJ40" s="59" t="str">
        <f t="shared" si="11"/>
        <v/>
      </c>
      <c r="MK40" s="59" t="str">
        <f t="shared" si="11"/>
        <v/>
      </c>
      <c r="ML40" s="59" t="str">
        <f t="shared" si="11"/>
        <v/>
      </c>
      <c r="MM40" s="59" t="str">
        <f t="shared" si="11"/>
        <v/>
      </c>
      <c r="MN40" s="59" t="str">
        <f t="shared" si="11"/>
        <v/>
      </c>
      <c r="MO40" s="59" t="str">
        <f t="shared" si="11"/>
        <v/>
      </c>
      <c r="MP40" s="59" t="str">
        <f t="shared" si="11"/>
        <v/>
      </c>
      <c r="MQ40" s="59" t="str">
        <f t="shared" si="11"/>
        <v/>
      </c>
      <c r="MR40" s="59" t="str">
        <f t="shared" si="11"/>
        <v/>
      </c>
      <c r="MS40" s="59" t="str">
        <f t="shared" si="11"/>
        <v/>
      </c>
      <c r="MT40" s="59" t="str">
        <f t="shared" si="11"/>
        <v/>
      </c>
      <c r="MU40" s="59" t="str">
        <f t="shared" si="11"/>
        <v/>
      </c>
      <c r="MV40" s="59" t="str">
        <f t="shared" si="11"/>
        <v/>
      </c>
      <c r="MW40" s="59" t="str">
        <f t="shared" si="11"/>
        <v/>
      </c>
      <c r="MX40" s="59" t="str">
        <f t="shared" si="11"/>
        <v/>
      </c>
      <c r="MY40" s="59" t="str">
        <f t="shared" si="11"/>
        <v/>
      </c>
      <c r="MZ40" s="59" t="str">
        <f t="shared" si="11"/>
        <v/>
      </c>
      <c r="NA40" s="59" t="str">
        <f t="shared" si="11"/>
        <v/>
      </c>
      <c r="NB40" s="59" t="str">
        <f t="shared" si="11"/>
        <v/>
      </c>
      <c r="NC40" s="59" t="str">
        <f t="shared" si="11"/>
        <v/>
      </c>
      <c r="ND40" s="59" t="str">
        <f t="shared" si="11"/>
        <v/>
      </c>
      <c r="NE40" s="59" t="str">
        <f t="shared" si="11"/>
        <v/>
      </c>
      <c r="NF40" s="59" t="str">
        <f t="shared" si="11"/>
        <v/>
      </c>
      <c r="NG40" s="59" t="str">
        <f t="shared" si="11"/>
        <v/>
      </c>
      <c r="NH40" s="59" t="str">
        <f t="shared" si="11"/>
        <v/>
      </c>
      <c r="NI40" s="59" t="str">
        <f t="shared" si="11"/>
        <v/>
      </c>
      <c r="NJ40" s="59" t="str">
        <f t="shared" si="11"/>
        <v/>
      </c>
      <c r="NK40" s="59" t="str">
        <f t="shared" si="11"/>
        <v/>
      </c>
      <c r="NL40" s="59" t="str">
        <f t="shared" si="11"/>
        <v/>
      </c>
      <c r="NM40" s="59" t="str">
        <f t="shared" si="11"/>
        <v/>
      </c>
      <c r="NN40" s="59" t="str">
        <f t="shared" si="11"/>
        <v/>
      </c>
      <c r="NO40" s="59" t="str">
        <f t="shared" si="11"/>
        <v/>
      </c>
      <c r="NP40" s="59" t="str">
        <f t="shared" si="11"/>
        <v/>
      </c>
      <c r="NQ40" s="59" t="str">
        <f t="shared" si="11"/>
        <v/>
      </c>
      <c r="NR40" s="59" t="str">
        <f t="shared" si="11"/>
        <v/>
      </c>
      <c r="NS40" s="59" t="str">
        <f t="shared" si="11"/>
        <v/>
      </c>
      <c r="NT40" s="59" t="str">
        <f t="shared" si="11"/>
        <v/>
      </c>
      <c r="NU40" s="59" t="str">
        <f t="shared" si="11"/>
        <v/>
      </c>
      <c r="NV40" s="59" t="str">
        <f t="shared" si="11"/>
        <v/>
      </c>
      <c r="NW40" s="59" t="str">
        <f t="shared" si="11"/>
        <v/>
      </c>
      <c r="NX40" s="59" t="str">
        <f t="shared" si="11"/>
        <v/>
      </c>
      <c r="NY40" s="59" t="str">
        <f t="shared" si="11"/>
        <v/>
      </c>
      <c r="NZ40" s="59" t="str">
        <f t="shared" si="11"/>
        <v/>
      </c>
    </row>
  </sheetData>
  <mergeCells count="7">
    <mergeCell ref="B3:E3"/>
    <mergeCell ref="E35:E40"/>
    <mergeCell ref="E5:E10"/>
    <mergeCell ref="E11:E16"/>
    <mergeCell ref="E17:E22"/>
    <mergeCell ref="E23:E28"/>
    <mergeCell ref="E29:E34"/>
  </mergeCells>
  <phoneticPr fontId="8"/>
  <conditionalFormatting sqref="F4:NZ40">
    <cfRule type="expression" dxfId="48" priority="16" stopIfTrue="1">
      <formula>ISNUMBER(F$4)</formula>
    </cfRule>
  </conditionalFormatting>
  <conditionalFormatting sqref="F4:NZ4">
    <cfRule type="expression" dxfId="47" priority="17" stopIfTrue="1">
      <formula>AND(ISNUMBER(F$4),F$4&gt;TODAY())</formula>
    </cfRule>
    <cfRule type="expression" dxfId="46" priority="18" stopIfTrue="1">
      <formula>AND(ISNUMBER(F$4),F$4&lt;=TODAY())</formula>
    </cfRule>
    <cfRule type="expression" dxfId="45" priority="1" stopIfTrue="1">
      <formula>AND(ISNUMBER(F$4),F$4=TODAY())</formula>
    </cfRule>
  </conditionalFormatting>
  <conditionalFormatting sqref="F10:NZ10">
    <cfRule type="expression" dxfId="44" priority="19" stopIfTrue="1">
      <formula>ISNUMBER(F$4)</formula>
    </cfRule>
  </conditionalFormatting>
  <conditionalFormatting sqref="F5:NZ7">
    <cfRule type="expression" dxfId="43" priority="15" stopIfTrue="1">
      <formula>AND(ISNUMBER(F$4),F$4&gt;TODAY())</formula>
    </cfRule>
  </conditionalFormatting>
  <conditionalFormatting sqref="F8:NZ10">
    <cfRule type="expression" dxfId="42" priority="14" stopIfTrue="1">
      <formula>AND(ISNUMBER(F$4),F$4&lt;TODAY())</formula>
    </cfRule>
  </conditionalFormatting>
  <conditionalFormatting sqref="F16:NZ16">
    <cfRule type="expression" dxfId="41" priority="20" stopIfTrue="1">
      <formula>ISNUMBER(F$4)</formula>
    </cfRule>
  </conditionalFormatting>
  <conditionalFormatting sqref="F11:NZ13">
    <cfRule type="expression" dxfId="40" priority="13" stopIfTrue="1">
      <formula>AND(ISNUMBER(F$4),F$4&gt;TODAY())</formula>
    </cfRule>
  </conditionalFormatting>
  <conditionalFormatting sqref="F14:NZ16">
    <cfRule type="expression" dxfId="39" priority="12" stopIfTrue="1">
      <formula>AND(ISNUMBER(F$4),F$4&lt;TODAY())</formula>
    </cfRule>
  </conditionalFormatting>
  <conditionalFormatting sqref="F22:NZ22">
    <cfRule type="expression" dxfId="38" priority="21" stopIfTrue="1">
      <formula>ISNUMBER(F$4)</formula>
    </cfRule>
  </conditionalFormatting>
  <conditionalFormatting sqref="F17:NZ19">
    <cfRule type="expression" dxfId="37" priority="11" stopIfTrue="1">
      <formula>AND(ISNUMBER(F$4),F$4&gt;TODAY())</formula>
    </cfRule>
  </conditionalFormatting>
  <conditionalFormatting sqref="F20:NZ22">
    <cfRule type="expression" dxfId="36" priority="10" stopIfTrue="1">
      <formula>AND(ISNUMBER(F$4),F$4&lt;TODAY())</formula>
    </cfRule>
  </conditionalFormatting>
  <conditionalFormatting sqref="F28:NZ28">
    <cfRule type="expression" dxfId="35" priority="22" stopIfTrue="1">
      <formula>ISNUMBER(F$4)</formula>
    </cfRule>
  </conditionalFormatting>
  <conditionalFormatting sqref="F23:NZ25">
    <cfRule type="expression" dxfId="34" priority="9" stopIfTrue="1">
      <formula>AND(ISNUMBER(F$4),F$4&gt;TODAY())</formula>
    </cfRule>
  </conditionalFormatting>
  <conditionalFormatting sqref="F26:NZ28">
    <cfRule type="expression" dxfId="33" priority="8" stopIfTrue="1">
      <formula>AND(ISNUMBER(F$4),F$4&lt;TODAY())</formula>
    </cfRule>
  </conditionalFormatting>
  <conditionalFormatting sqref="F34:NZ34">
    <cfRule type="expression" dxfId="32" priority="23" stopIfTrue="1">
      <formula>ISNUMBER(F$4)</formula>
    </cfRule>
  </conditionalFormatting>
  <conditionalFormatting sqref="F29:NZ31">
    <cfRule type="expression" dxfId="31" priority="7" stopIfTrue="1">
      <formula>AND(ISNUMBER(F$4),F$4&gt;TODAY())</formula>
    </cfRule>
  </conditionalFormatting>
  <conditionalFormatting sqref="F32:NZ34">
    <cfRule type="expression" dxfId="30" priority="6" stopIfTrue="1">
      <formula>AND(ISNUMBER(F$4),F$4&lt;TODAY())</formula>
    </cfRule>
  </conditionalFormatting>
  <conditionalFormatting sqref="F40:NZ40">
    <cfRule type="expression" dxfId="29" priority="24" stopIfTrue="1">
      <formula>ISNUMBER(F$4)</formula>
    </cfRule>
  </conditionalFormatting>
  <conditionalFormatting sqref="F35:NZ37">
    <cfRule type="expression" dxfId="28" priority="5" stopIfTrue="1">
      <formula>AND(ISNUMBER(F$4),F$4&gt;TODAY())</formula>
    </cfRule>
  </conditionalFormatting>
  <conditionalFormatting sqref="F38:NZ40">
    <cfRule type="expression" dxfId="27" priority="4" stopIfTrue="1">
      <formula>AND(ISNUMBER(F$4),F$4&lt;TODAY())</formula>
    </cfRule>
  </conditionalFormatting>
  <conditionalFormatting sqref="F5:NZ45">
    <cfRule type="expression" dxfId="26" priority="2" stopIfTrue="1">
      <formula>AND(ISNUMBER(F$4),F$4=TODAY())</formula>
    </cfRule>
  </conditionalFormatting>
  <hyperlinks>
    <hyperlink ref="B2" location="'操作'!A1" display="▶ 操作へ戻る" xr:uid="{EC601AD6-0D64-42A7-AA68-232625AB03FD}"/>
    <hyperlink ref="D2" location="'見込み申請（昨年実績）'!A1" display="▶ 見込み申請を入力" xr:uid="{B7528885-2A20-4776-BC14-1734C6343AAA}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stopIfTrue="1" id="{ABCD0E3A-BA58-4B77-B396-E07BB40639DC}">
            <xm:f>AND(ISNUMBER(F$4),OR(WEEKDAY(F$4,2)&gt;5,COUNTIF(休日一覧!$A:$A,F$4)&gt;0))</xm:f>
            <x14:dxf>
              <font>
                <color rgb="FF808080"/>
              </font>
              <fill>
                <patternFill>
                  <bgColor rgb="FFD9D9D9"/>
                </patternFill>
              </fill>
            </x14:dxf>
          </x14:cfRule>
          <xm:sqref>F4:NZ40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2698F-7416-48D3-90F2-61B0A4132C96}">
  <sheetPr codeName="Sheet17">
    <tabColor rgb="FF7030A0"/>
  </sheetPr>
  <dimension ref="B1:NC10"/>
  <sheetViews>
    <sheetView showGridLines="0" workbookViewId="0">
      <pane xSplit="2" ySplit="4" topLeftCell="MI5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/>
  <cols>
    <col min="1" max="1" width="2.625" style="18" customWidth="1"/>
    <col min="2" max="2" width="24.625" style="18" customWidth="1"/>
    <col min="3" max="7" width="8.125" style="18" customWidth="1"/>
    <col min="8" max="8" width="17.125" style="18" bestFit="1" customWidth="1"/>
    <col min="9" max="11" width="8.125" style="18" customWidth="1"/>
    <col min="12" max="32" width="9.25" style="18" bestFit="1" customWidth="1"/>
    <col min="33" max="41" width="8.125" style="18" customWidth="1"/>
    <col min="42" max="63" width="9.25" style="18" bestFit="1" customWidth="1"/>
    <col min="64" max="72" width="8.125" style="18" customWidth="1"/>
    <col min="73" max="93" width="9.25" style="18" bestFit="1" customWidth="1"/>
    <col min="94" max="102" width="8.125" style="18" customWidth="1"/>
    <col min="103" max="124" width="9.25" style="18" bestFit="1" customWidth="1"/>
    <col min="125" max="133" width="8.125" style="18" customWidth="1"/>
    <col min="134" max="155" width="9.25" style="18" bestFit="1" customWidth="1"/>
    <col min="156" max="164" width="8.125" style="18" customWidth="1"/>
    <col min="165" max="194" width="9.25" style="18" bestFit="1" customWidth="1"/>
    <col min="195" max="216" width="10.375" style="18" bestFit="1" customWidth="1"/>
    <col min="217" max="225" width="9.25" style="18" bestFit="1" customWidth="1"/>
    <col min="226" max="246" width="10.375" style="18" bestFit="1" customWidth="1"/>
    <col min="247" max="255" width="9.25" style="18" bestFit="1" customWidth="1"/>
    <col min="256" max="277" width="10.375" style="18" bestFit="1" customWidth="1"/>
    <col min="278" max="286" width="8.125" style="18" customWidth="1"/>
    <col min="287" max="308" width="9.25" style="18" bestFit="1" customWidth="1"/>
    <col min="309" max="317" width="8.125" style="18" customWidth="1"/>
    <col min="318" max="336" width="9.25" style="18" bestFit="1" customWidth="1"/>
    <col min="337" max="345" width="8.125" style="18" customWidth="1"/>
    <col min="346" max="367" width="9.25" style="18" bestFit="1" customWidth="1"/>
    <col min="368" max="16384" width="9" style="18"/>
  </cols>
  <sheetData>
    <row r="1" spans="2:367" ht="20.85" customHeight="1">
      <c r="B1" s="200" t="s">
        <v>5172</v>
      </c>
      <c r="H1"/>
    </row>
    <row r="2" spans="2:367" ht="18" customHeight="1">
      <c r="B2" s="198" t="s">
        <v>5173</v>
      </c>
    </row>
    <row r="3" spans="2:367" ht="63" customHeight="1">
      <c r="B3" s="199" t="s">
        <v>5228</v>
      </c>
    </row>
    <row r="4" spans="2:367">
      <c r="B4" s="122" t="s">
        <v>5165</v>
      </c>
      <c r="C4" s="127">
        <v>45748</v>
      </c>
      <c r="D4" s="127">
        <v>45749</v>
      </c>
      <c r="E4" s="127">
        <v>45750</v>
      </c>
      <c r="F4" s="127">
        <v>45751</v>
      </c>
      <c r="G4" s="127">
        <v>45752</v>
      </c>
      <c r="H4" s="127">
        <v>45753</v>
      </c>
      <c r="I4" s="127">
        <v>45754</v>
      </c>
      <c r="J4" s="127">
        <v>45755</v>
      </c>
      <c r="K4" s="127">
        <v>45756</v>
      </c>
      <c r="L4" s="127">
        <v>45757</v>
      </c>
      <c r="M4" s="127">
        <v>45758</v>
      </c>
      <c r="N4" s="127">
        <v>45759</v>
      </c>
      <c r="O4" s="127">
        <v>45760</v>
      </c>
      <c r="P4" s="127">
        <v>45761</v>
      </c>
      <c r="Q4" s="127">
        <v>45762</v>
      </c>
      <c r="R4" s="127">
        <v>45763</v>
      </c>
      <c r="S4" s="127">
        <v>45764</v>
      </c>
      <c r="T4" s="127">
        <v>45765</v>
      </c>
      <c r="U4" s="127">
        <v>45766</v>
      </c>
      <c r="V4" s="127">
        <v>45767</v>
      </c>
      <c r="W4" s="127">
        <v>45768</v>
      </c>
      <c r="X4" s="127">
        <v>45769</v>
      </c>
      <c r="Y4" s="127">
        <v>45770</v>
      </c>
      <c r="Z4" s="127">
        <v>45771</v>
      </c>
      <c r="AA4" s="127">
        <v>45772</v>
      </c>
      <c r="AB4" s="127">
        <v>45773</v>
      </c>
      <c r="AC4" s="127">
        <v>45774</v>
      </c>
      <c r="AD4" s="127">
        <v>45775</v>
      </c>
      <c r="AE4" s="127">
        <v>45776</v>
      </c>
      <c r="AF4" s="127">
        <v>45777</v>
      </c>
      <c r="AG4" s="127">
        <v>45778</v>
      </c>
      <c r="AH4" s="127">
        <v>45779</v>
      </c>
      <c r="AI4" s="127">
        <v>45780</v>
      </c>
      <c r="AJ4" s="127">
        <v>45781</v>
      </c>
      <c r="AK4" s="127">
        <v>45782</v>
      </c>
      <c r="AL4" s="127">
        <v>45783</v>
      </c>
      <c r="AM4" s="127">
        <v>45784</v>
      </c>
      <c r="AN4" s="127">
        <v>45785</v>
      </c>
      <c r="AO4" s="127">
        <v>45786</v>
      </c>
      <c r="AP4" s="127">
        <v>45787</v>
      </c>
      <c r="AQ4" s="127">
        <v>45788</v>
      </c>
      <c r="AR4" s="127">
        <v>45789</v>
      </c>
      <c r="AS4" s="127">
        <v>45790</v>
      </c>
      <c r="AT4" s="127">
        <v>45791</v>
      </c>
      <c r="AU4" s="127">
        <v>45792</v>
      </c>
      <c r="AV4" s="127">
        <v>45793</v>
      </c>
      <c r="AW4" s="127">
        <v>45794</v>
      </c>
      <c r="AX4" s="127">
        <v>45795</v>
      </c>
      <c r="AY4" s="127">
        <v>45796</v>
      </c>
      <c r="AZ4" s="127">
        <v>45797</v>
      </c>
      <c r="BA4" s="127">
        <v>45798</v>
      </c>
      <c r="BB4" s="127">
        <v>45799</v>
      </c>
      <c r="BC4" s="127">
        <v>45800</v>
      </c>
      <c r="BD4" s="127">
        <v>45801</v>
      </c>
      <c r="BE4" s="127">
        <v>45802</v>
      </c>
      <c r="BF4" s="127">
        <v>45803</v>
      </c>
      <c r="BG4" s="127">
        <v>45804</v>
      </c>
      <c r="BH4" s="127">
        <v>45805</v>
      </c>
      <c r="BI4" s="127">
        <v>45806</v>
      </c>
      <c r="BJ4" s="127">
        <v>45807</v>
      </c>
      <c r="BK4" s="127">
        <v>45808</v>
      </c>
      <c r="BL4" s="127">
        <v>45809</v>
      </c>
      <c r="BM4" s="127">
        <v>45810</v>
      </c>
      <c r="BN4" s="127">
        <v>45811</v>
      </c>
      <c r="BO4" s="127">
        <v>45812</v>
      </c>
      <c r="BP4" s="127">
        <v>45813</v>
      </c>
      <c r="BQ4" s="127">
        <v>45814</v>
      </c>
      <c r="BR4" s="127">
        <v>45815</v>
      </c>
      <c r="BS4" s="127">
        <v>45816</v>
      </c>
      <c r="BT4" s="127">
        <v>45817</v>
      </c>
      <c r="BU4" s="127">
        <v>45818</v>
      </c>
      <c r="BV4" s="127">
        <v>45819</v>
      </c>
      <c r="BW4" s="127">
        <v>45820</v>
      </c>
      <c r="BX4" s="127">
        <v>45821</v>
      </c>
      <c r="BY4" s="127">
        <v>45822</v>
      </c>
      <c r="BZ4" s="127">
        <v>45823</v>
      </c>
      <c r="CA4" s="127">
        <v>45824</v>
      </c>
      <c r="CB4" s="127">
        <v>45825</v>
      </c>
      <c r="CC4" s="127">
        <v>45826</v>
      </c>
      <c r="CD4" s="127">
        <v>45827</v>
      </c>
      <c r="CE4" s="127">
        <v>45828</v>
      </c>
      <c r="CF4" s="127">
        <v>45829</v>
      </c>
      <c r="CG4" s="127">
        <v>45830</v>
      </c>
      <c r="CH4" s="127">
        <v>45831</v>
      </c>
      <c r="CI4" s="127">
        <v>45832</v>
      </c>
      <c r="CJ4" s="127">
        <v>45833</v>
      </c>
      <c r="CK4" s="127">
        <v>45834</v>
      </c>
      <c r="CL4" s="127">
        <v>45835</v>
      </c>
      <c r="CM4" s="127">
        <v>45836</v>
      </c>
      <c r="CN4" s="127">
        <v>45837</v>
      </c>
      <c r="CO4" s="127">
        <v>45838</v>
      </c>
      <c r="CP4" s="127">
        <v>45839</v>
      </c>
      <c r="CQ4" s="127">
        <v>45840</v>
      </c>
      <c r="CR4" s="127">
        <v>45841</v>
      </c>
      <c r="CS4" s="127">
        <v>45842</v>
      </c>
      <c r="CT4" s="127">
        <v>45843</v>
      </c>
      <c r="CU4" s="127">
        <v>45844</v>
      </c>
      <c r="CV4" s="127">
        <v>45845</v>
      </c>
      <c r="CW4" s="127">
        <v>45846</v>
      </c>
      <c r="CX4" s="127">
        <v>45847</v>
      </c>
      <c r="CY4" s="127">
        <v>45848</v>
      </c>
      <c r="CZ4" s="127">
        <v>45849</v>
      </c>
      <c r="DA4" s="127">
        <v>45850</v>
      </c>
      <c r="DB4" s="127">
        <v>45851</v>
      </c>
      <c r="DC4" s="127">
        <v>45852</v>
      </c>
      <c r="DD4" s="127">
        <v>45853</v>
      </c>
      <c r="DE4" s="127">
        <v>45854</v>
      </c>
      <c r="DF4" s="127">
        <v>45855</v>
      </c>
      <c r="DG4" s="127">
        <v>45856</v>
      </c>
      <c r="DH4" s="127">
        <v>45857</v>
      </c>
      <c r="DI4" s="127">
        <v>45858</v>
      </c>
      <c r="DJ4" s="127">
        <v>45859</v>
      </c>
      <c r="DK4" s="127">
        <v>45860</v>
      </c>
      <c r="DL4" s="127">
        <v>45861</v>
      </c>
      <c r="DM4" s="127">
        <v>45862</v>
      </c>
      <c r="DN4" s="127">
        <v>45863</v>
      </c>
      <c r="DO4" s="127">
        <v>45864</v>
      </c>
      <c r="DP4" s="127">
        <v>45865</v>
      </c>
      <c r="DQ4" s="127">
        <v>45866</v>
      </c>
      <c r="DR4" s="127">
        <v>45867</v>
      </c>
      <c r="DS4" s="127">
        <v>45868</v>
      </c>
      <c r="DT4" s="127">
        <v>45869</v>
      </c>
      <c r="DU4" s="127">
        <v>45870</v>
      </c>
      <c r="DV4" s="127">
        <v>45871</v>
      </c>
      <c r="DW4" s="127">
        <v>45872</v>
      </c>
      <c r="DX4" s="127">
        <v>45873</v>
      </c>
      <c r="DY4" s="127">
        <v>45874</v>
      </c>
      <c r="DZ4" s="127">
        <v>45875</v>
      </c>
      <c r="EA4" s="127">
        <v>45876</v>
      </c>
      <c r="EB4" s="127">
        <v>45877</v>
      </c>
      <c r="EC4" s="127">
        <v>45878</v>
      </c>
      <c r="ED4" s="127">
        <v>45879</v>
      </c>
      <c r="EE4" s="127">
        <v>45880</v>
      </c>
      <c r="EF4" s="127">
        <v>45881</v>
      </c>
      <c r="EG4" s="127">
        <v>45882</v>
      </c>
      <c r="EH4" s="127">
        <v>45883</v>
      </c>
      <c r="EI4" s="127">
        <v>45884</v>
      </c>
      <c r="EJ4" s="127">
        <v>45885</v>
      </c>
      <c r="EK4" s="127">
        <v>45886</v>
      </c>
      <c r="EL4" s="127">
        <v>45887</v>
      </c>
      <c r="EM4" s="127">
        <v>45888</v>
      </c>
      <c r="EN4" s="127">
        <v>45889</v>
      </c>
      <c r="EO4" s="127">
        <v>45890</v>
      </c>
      <c r="EP4" s="127">
        <v>45891</v>
      </c>
      <c r="EQ4" s="127">
        <v>45892</v>
      </c>
      <c r="ER4" s="127">
        <v>45893</v>
      </c>
      <c r="ES4" s="127">
        <v>45894</v>
      </c>
      <c r="ET4" s="127">
        <v>45895</v>
      </c>
      <c r="EU4" s="127">
        <v>45896</v>
      </c>
      <c r="EV4" s="127">
        <v>45897</v>
      </c>
      <c r="EW4" s="127">
        <v>45898</v>
      </c>
      <c r="EX4" s="127">
        <v>45899</v>
      </c>
      <c r="EY4" s="127">
        <v>45900</v>
      </c>
      <c r="EZ4" s="127">
        <v>45901</v>
      </c>
      <c r="FA4" s="127">
        <v>45902</v>
      </c>
      <c r="FB4" s="127">
        <v>45903</v>
      </c>
      <c r="FC4" s="127">
        <v>45904</v>
      </c>
      <c r="FD4" s="127">
        <v>45905</v>
      </c>
      <c r="FE4" s="127">
        <v>45906</v>
      </c>
      <c r="FF4" s="127">
        <v>45907</v>
      </c>
      <c r="FG4" s="127">
        <v>45908</v>
      </c>
      <c r="FH4" s="127">
        <v>45909</v>
      </c>
      <c r="FI4" s="127">
        <v>45910</v>
      </c>
      <c r="FJ4" s="127">
        <v>45911</v>
      </c>
      <c r="FK4" s="127">
        <v>45912</v>
      </c>
      <c r="FL4" s="127">
        <v>45913</v>
      </c>
      <c r="FM4" s="127">
        <v>45914</v>
      </c>
      <c r="FN4" s="127">
        <v>45915</v>
      </c>
      <c r="FO4" s="127">
        <v>45916</v>
      </c>
      <c r="FP4" s="127">
        <v>45917</v>
      </c>
      <c r="FQ4" s="127">
        <v>45918</v>
      </c>
      <c r="FR4" s="127">
        <v>45919</v>
      </c>
      <c r="FS4" s="127">
        <v>45920</v>
      </c>
      <c r="FT4" s="127">
        <v>45921</v>
      </c>
      <c r="FU4" s="127">
        <v>45922</v>
      </c>
      <c r="FV4" s="127">
        <v>45923</v>
      </c>
      <c r="FW4" s="127">
        <v>45924</v>
      </c>
      <c r="FX4" s="127">
        <v>45925</v>
      </c>
      <c r="FY4" s="127">
        <v>45926</v>
      </c>
      <c r="FZ4" s="127">
        <v>45927</v>
      </c>
      <c r="GA4" s="127">
        <v>45928</v>
      </c>
      <c r="GB4" s="127">
        <v>45929</v>
      </c>
      <c r="GC4" s="127">
        <v>45930</v>
      </c>
      <c r="GD4" s="127">
        <v>45931</v>
      </c>
      <c r="GE4" s="127">
        <v>45932</v>
      </c>
      <c r="GF4" s="127">
        <v>45933</v>
      </c>
      <c r="GG4" s="127">
        <v>45934</v>
      </c>
      <c r="GH4" s="127">
        <v>45935</v>
      </c>
      <c r="GI4" s="127">
        <v>45936</v>
      </c>
      <c r="GJ4" s="127">
        <v>45937</v>
      </c>
      <c r="GK4" s="127">
        <v>45938</v>
      </c>
      <c r="GL4" s="127">
        <v>45939</v>
      </c>
      <c r="GM4" s="127">
        <v>45940</v>
      </c>
      <c r="GN4" s="127">
        <v>45941</v>
      </c>
      <c r="GO4" s="127">
        <v>45942</v>
      </c>
      <c r="GP4" s="127">
        <v>45943</v>
      </c>
      <c r="GQ4" s="127">
        <v>45944</v>
      </c>
      <c r="GR4" s="127">
        <v>45945</v>
      </c>
      <c r="GS4" s="127">
        <v>45946</v>
      </c>
      <c r="GT4" s="127">
        <v>45947</v>
      </c>
      <c r="GU4" s="127">
        <v>45948</v>
      </c>
      <c r="GV4" s="127">
        <v>45949</v>
      </c>
      <c r="GW4" s="127">
        <v>45950</v>
      </c>
      <c r="GX4" s="127">
        <v>45951</v>
      </c>
      <c r="GY4" s="127">
        <v>45952</v>
      </c>
      <c r="GZ4" s="127">
        <v>45953</v>
      </c>
      <c r="HA4" s="127">
        <v>45954</v>
      </c>
      <c r="HB4" s="127">
        <v>45955</v>
      </c>
      <c r="HC4" s="127">
        <v>45956</v>
      </c>
      <c r="HD4" s="127">
        <v>45957</v>
      </c>
      <c r="HE4" s="127">
        <v>45958</v>
      </c>
      <c r="HF4" s="127">
        <v>45959</v>
      </c>
      <c r="HG4" s="127">
        <v>45960</v>
      </c>
      <c r="HH4" s="127">
        <v>45961</v>
      </c>
      <c r="HI4" s="127">
        <v>45962</v>
      </c>
      <c r="HJ4" s="127">
        <v>45963</v>
      </c>
      <c r="HK4" s="127">
        <v>45964</v>
      </c>
      <c r="HL4" s="127">
        <v>45965</v>
      </c>
      <c r="HM4" s="127">
        <v>45966</v>
      </c>
      <c r="HN4" s="127">
        <v>45967</v>
      </c>
      <c r="HO4" s="127">
        <v>45968</v>
      </c>
      <c r="HP4" s="127">
        <v>45969</v>
      </c>
      <c r="HQ4" s="127">
        <v>45970</v>
      </c>
      <c r="HR4" s="127">
        <v>45971</v>
      </c>
      <c r="HS4" s="127">
        <v>45972</v>
      </c>
      <c r="HT4" s="127">
        <v>45973</v>
      </c>
      <c r="HU4" s="127">
        <v>45974</v>
      </c>
      <c r="HV4" s="127">
        <v>45975</v>
      </c>
      <c r="HW4" s="127">
        <v>45976</v>
      </c>
      <c r="HX4" s="127">
        <v>45977</v>
      </c>
      <c r="HY4" s="127">
        <v>45978</v>
      </c>
      <c r="HZ4" s="127">
        <v>45979</v>
      </c>
      <c r="IA4" s="127">
        <v>45980</v>
      </c>
      <c r="IB4" s="127">
        <v>45981</v>
      </c>
      <c r="IC4" s="127">
        <v>45982</v>
      </c>
      <c r="ID4" s="127">
        <v>45983</v>
      </c>
      <c r="IE4" s="127">
        <v>45984</v>
      </c>
      <c r="IF4" s="127">
        <v>45985</v>
      </c>
      <c r="IG4" s="127">
        <v>45986</v>
      </c>
      <c r="IH4" s="127">
        <v>45987</v>
      </c>
      <c r="II4" s="127">
        <v>45988</v>
      </c>
      <c r="IJ4" s="127">
        <v>45989</v>
      </c>
      <c r="IK4" s="127">
        <v>45990</v>
      </c>
      <c r="IL4" s="127">
        <v>45991</v>
      </c>
      <c r="IM4" s="127">
        <v>45992</v>
      </c>
      <c r="IN4" s="127">
        <v>45993</v>
      </c>
      <c r="IO4" s="127">
        <v>45994</v>
      </c>
      <c r="IP4" s="127">
        <v>45995</v>
      </c>
      <c r="IQ4" s="127">
        <v>45996</v>
      </c>
      <c r="IR4" s="127">
        <v>45997</v>
      </c>
      <c r="IS4" s="127">
        <v>45998</v>
      </c>
      <c r="IT4" s="127">
        <v>45999</v>
      </c>
      <c r="IU4" s="127">
        <v>46000</v>
      </c>
      <c r="IV4" s="127">
        <v>46001</v>
      </c>
      <c r="IW4" s="127">
        <v>46002</v>
      </c>
      <c r="IX4" s="127">
        <v>46003</v>
      </c>
      <c r="IY4" s="127">
        <v>46004</v>
      </c>
      <c r="IZ4" s="127">
        <v>46005</v>
      </c>
      <c r="JA4" s="127">
        <v>46006</v>
      </c>
      <c r="JB4" s="127">
        <v>46007</v>
      </c>
      <c r="JC4" s="127">
        <v>46008</v>
      </c>
      <c r="JD4" s="127">
        <v>46009</v>
      </c>
      <c r="JE4" s="127">
        <v>46010</v>
      </c>
      <c r="JF4" s="127">
        <v>46011</v>
      </c>
      <c r="JG4" s="127">
        <v>46012</v>
      </c>
      <c r="JH4" s="127">
        <v>46013</v>
      </c>
      <c r="JI4" s="127">
        <v>46014</v>
      </c>
      <c r="JJ4" s="127">
        <v>46015</v>
      </c>
      <c r="JK4" s="127">
        <v>46016</v>
      </c>
      <c r="JL4" s="127">
        <v>46017</v>
      </c>
      <c r="JM4" s="127">
        <v>46018</v>
      </c>
      <c r="JN4" s="127">
        <v>46019</v>
      </c>
      <c r="JO4" s="127">
        <v>46020</v>
      </c>
      <c r="JP4" s="127">
        <v>46021</v>
      </c>
      <c r="JQ4" s="127">
        <v>46022</v>
      </c>
      <c r="JR4" s="127">
        <v>46023</v>
      </c>
      <c r="JS4" s="127">
        <v>46024</v>
      </c>
      <c r="JT4" s="127">
        <v>46025</v>
      </c>
      <c r="JU4" s="127">
        <v>46026</v>
      </c>
      <c r="JV4" s="127">
        <v>46027</v>
      </c>
      <c r="JW4" s="127">
        <v>46028</v>
      </c>
      <c r="JX4" s="127">
        <v>46029</v>
      </c>
      <c r="JY4" s="127">
        <v>46030</v>
      </c>
      <c r="JZ4" s="127">
        <v>46031</v>
      </c>
      <c r="KA4" s="127">
        <v>46032</v>
      </c>
      <c r="KB4" s="127">
        <v>46033</v>
      </c>
      <c r="KC4" s="127">
        <v>46034</v>
      </c>
      <c r="KD4" s="127">
        <v>46035</v>
      </c>
      <c r="KE4" s="127">
        <v>46036</v>
      </c>
      <c r="KF4" s="127">
        <v>46037</v>
      </c>
      <c r="KG4" s="127">
        <v>46038</v>
      </c>
      <c r="KH4" s="127">
        <v>46039</v>
      </c>
      <c r="KI4" s="127">
        <v>46040</v>
      </c>
      <c r="KJ4" s="127">
        <v>46041</v>
      </c>
      <c r="KK4" s="127">
        <v>46042</v>
      </c>
      <c r="KL4" s="127">
        <v>46043</v>
      </c>
      <c r="KM4" s="127">
        <v>46044</v>
      </c>
      <c r="KN4" s="127">
        <v>46045</v>
      </c>
      <c r="KO4" s="127">
        <v>46046</v>
      </c>
      <c r="KP4" s="127">
        <v>46047</v>
      </c>
      <c r="KQ4" s="127">
        <v>46048</v>
      </c>
      <c r="KR4" s="127">
        <v>46049</v>
      </c>
      <c r="KS4" s="127">
        <v>46050</v>
      </c>
      <c r="KT4" s="127">
        <v>46051</v>
      </c>
      <c r="KU4" s="127">
        <v>46052</v>
      </c>
      <c r="KV4" s="127">
        <v>46053</v>
      </c>
      <c r="KW4" s="127">
        <v>46054</v>
      </c>
      <c r="KX4" s="127">
        <v>46055</v>
      </c>
      <c r="KY4" s="127">
        <v>46056</v>
      </c>
      <c r="KZ4" s="127">
        <v>46057</v>
      </c>
      <c r="LA4" s="127">
        <v>46058</v>
      </c>
      <c r="LB4" s="127">
        <v>46059</v>
      </c>
      <c r="LC4" s="127">
        <v>46060</v>
      </c>
      <c r="LD4" s="127">
        <v>46061</v>
      </c>
      <c r="LE4" s="127">
        <v>46062</v>
      </c>
      <c r="LF4" s="127">
        <v>46063</v>
      </c>
      <c r="LG4" s="127">
        <v>46064</v>
      </c>
      <c r="LH4" s="127">
        <v>46065</v>
      </c>
      <c r="LI4" s="127">
        <v>46066</v>
      </c>
      <c r="LJ4" s="127">
        <v>46067</v>
      </c>
      <c r="LK4" s="127">
        <v>46068</v>
      </c>
      <c r="LL4" s="127">
        <v>46069</v>
      </c>
      <c r="LM4" s="127">
        <v>46070</v>
      </c>
      <c r="LN4" s="127">
        <v>46071</v>
      </c>
      <c r="LO4" s="127">
        <v>46072</v>
      </c>
      <c r="LP4" s="127">
        <v>46073</v>
      </c>
      <c r="LQ4" s="127">
        <v>46074</v>
      </c>
      <c r="LR4" s="127">
        <v>46075</v>
      </c>
      <c r="LS4" s="127">
        <v>46076</v>
      </c>
      <c r="LT4" s="127">
        <v>46077</v>
      </c>
      <c r="LU4" s="127">
        <v>46078</v>
      </c>
      <c r="LV4" s="127">
        <v>46079</v>
      </c>
      <c r="LW4" s="127">
        <v>46080</v>
      </c>
      <c r="LX4" s="127">
        <v>46081</v>
      </c>
      <c r="LY4" s="127">
        <v>46082</v>
      </c>
      <c r="LZ4" s="127">
        <v>46083</v>
      </c>
      <c r="MA4" s="127">
        <v>46084</v>
      </c>
      <c r="MB4" s="127">
        <v>46085</v>
      </c>
      <c r="MC4" s="127">
        <v>46086</v>
      </c>
      <c r="MD4" s="127">
        <v>46087</v>
      </c>
      <c r="ME4" s="127">
        <v>46088</v>
      </c>
      <c r="MF4" s="127">
        <v>46089</v>
      </c>
      <c r="MG4" s="127">
        <v>46090</v>
      </c>
      <c r="MH4" s="127">
        <v>46091</v>
      </c>
      <c r="MI4" s="127">
        <v>46092</v>
      </c>
      <c r="MJ4" s="127">
        <v>46093</v>
      </c>
      <c r="MK4" s="127">
        <v>46094</v>
      </c>
      <c r="ML4" s="127">
        <v>46095</v>
      </c>
      <c r="MM4" s="127">
        <v>46096</v>
      </c>
      <c r="MN4" s="127">
        <v>46097</v>
      </c>
      <c r="MO4" s="127">
        <v>46098</v>
      </c>
      <c r="MP4" s="127">
        <v>46099</v>
      </c>
      <c r="MQ4" s="127">
        <v>46100</v>
      </c>
      <c r="MR4" s="127">
        <v>46101</v>
      </c>
      <c r="MS4" s="127">
        <v>46102</v>
      </c>
      <c r="MT4" s="127">
        <v>46103</v>
      </c>
      <c r="MU4" s="127">
        <v>46104</v>
      </c>
      <c r="MV4" s="127">
        <v>46105</v>
      </c>
      <c r="MW4" s="127">
        <v>46106</v>
      </c>
      <c r="MX4" s="127">
        <v>46107</v>
      </c>
      <c r="MY4" s="127">
        <v>46108</v>
      </c>
      <c r="MZ4" s="127">
        <v>46109</v>
      </c>
      <c r="NA4" s="127">
        <v>46110</v>
      </c>
      <c r="NB4" s="127">
        <v>46111</v>
      </c>
      <c r="NC4" s="127">
        <v>46112</v>
      </c>
    </row>
    <row r="5" spans="2:367">
      <c r="B5" s="128" t="s">
        <v>147</v>
      </c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123"/>
      <c r="BX5" s="123"/>
      <c r="BY5" s="123"/>
      <c r="BZ5" s="123"/>
      <c r="CA5" s="123"/>
      <c r="CB5" s="123"/>
      <c r="CC5" s="123"/>
      <c r="CD5" s="123"/>
      <c r="CE5" s="123"/>
      <c r="CF5" s="123"/>
      <c r="CG5" s="123"/>
      <c r="CH5" s="123"/>
      <c r="CI5" s="123"/>
      <c r="CJ5" s="123"/>
      <c r="CK5" s="123"/>
      <c r="CL5" s="123"/>
      <c r="CM5" s="123"/>
      <c r="CN5" s="123"/>
      <c r="CO5" s="123"/>
      <c r="CP5" s="123"/>
      <c r="CQ5" s="123"/>
      <c r="CR5" s="123"/>
      <c r="CS5" s="123"/>
      <c r="CT5" s="123"/>
      <c r="CU5" s="123"/>
      <c r="CV5" s="123"/>
      <c r="CW5" s="123"/>
      <c r="CX5" s="123"/>
      <c r="CY5" s="123"/>
      <c r="CZ5" s="123"/>
      <c r="DA5" s="123"/>
      <c r="DB5" s="123"/>
      <c r="DC5" s="123"/>
      <c r="DD5" s="123"/>
      <c r="DE5" s="123"/>
      <c r="DF5" s="123"/>
      <c r="DG5" s="123"/>
      <c r="DH5" s="123"/>
      <c r="DI5" s="123"/>
      <c r="DJ5" s="123"/>
      <c r="DK5" s="123"/>
      <c r="DL5" s="123"/>
      <c r="DM5" s="123"/>
      <c r="DN5" s="123"/>
      <c r="DO5" s="123"/>
      <c r="DP5" s="123"/>
      <c r="DQ5" s="123"/>
      <c r="DR5" s="123"/>
      <c r="DS5" s="123"/>
      <c r="DT5" s="123"/>
      <c r="DU5" s="123"/>
      <c r="DV5" s="123"/>
      <c r="DW5" s="123"/>
      <c r="DX5" s="123"/>
      <c r="DY5" s="123"/>
      <c r="DZ5" s="123"/>
      <c r="EA5" s="123"/>
      <c r="EB5" s="123"/>
      <c r="EC5" s="123"/>
      <c r="ED5" s="123"/>
      <c r="EE5" s="123"/>
      <c r="EF5" s="123"/>
      <c r="EG5" s="123"/>
      <c r="EH5" s="123"/>
      <c r="EI5" s="123"/>
      <c r="EJ5" s="123"/>
      <c r="EK5" s="123"/>
      <c r="EL5" s="123"/>
      <c r="EM5" s="123"/>
      <c r="EN5" s="123"/>
      <c r="EO5" s="123"/>
      <c r="EP5" s="123"/>
      <c r="EQ5" s="123"/>
      <c r="ER5" s="123"/>
      <c r="ES5" s="123"/>
      <c r="ET5" s="123"/>
      <c r="EU5" s="123"/>
      <c r="EV5" s="123"/>
      <c r="EW5" s="123"/>
      <c r="EX5" s="123"/>
      <c r="EY5" s="123"/>
      <c r="EZ5" s="123"/>
      <c r="FA5" s="123"/>
      <c r="FB5" s="123"/>
      <c r="FC5" s="123"/>
      <c r="FD5" s="123"/>
      <c r="FE5" s="123"/>
      <c r="FF5" s="123"/>
      <c r="FG5" s="123"/>
      <c r="FH5" s="123"/>
      <c r="FI5" s="123"/>
      <c r="FJ5" s="123"/>
      <c r="FK5" s="123"/>
      <c r="FL5" s="123"/>
      <c r="FM5" s="123"/>
      <c r="FN5" s="123"/>
      <c r="FO5" s="123"/>
      <c r="FP5" s="123"/>
      <c r="FQ5" s="123"/>
      <c r="FR5" s="123"/>
      <c r="FS5" s="123"/>
      <c r="FT5" s="123"/>
      <c r="FU5" s="123"/>
      <c r="FV5" s="123"/>
      <c r="FW5" s="123"/>
      <c r="FX5" s="123"/>
      <c r="FY5" s="123"/>
      <c r="FZ5" s="123"/>
      <c r="GA5" s="123"/>
      <c r="GB5" s="123"/>
      <c r="GC5" s="123"/>
      <c r="GD5" s="123"/>
      <c r="GE5" s="123"/>
      <c r="GF5" s="123"/>
      <c r="GG5" s="123"/>
      <c r="GH5" s="123"/>
      <c r="GI5" s="123"/>
      <c r="GJ5" s="123"/>
      <c r="GK5" s="123"/>
      <c r="GL5" s="123"/>
      <c r="GM5" s="123"/>
      <c r="GN5" s="123"/>
      <c r="GO5" s="123"/>
      <c r="GP5" s="123"/>
      <c r="GQ5" s="123"/>
      <c r="GR5" s="123">
        <v>10</v>
      </c>
      <c r="GS5" s="123">
        <v>10</v>
      </c>
      <c r="GT5" s="123">
        <v>10</v>
      </c>
      <c r="GU5" s="123"/>
      <c r="GV5" s="123"/>
      <c r="GW5" s="123">
        <v>10</v>
      </c>
      <c r="GX5" s="123">
        <v>10</v>
      </c>
      <c r="GY5" s="123">
        <v>10</v>
      </c>
      <c r="GZ5" s="123">
        <v>10</v>
      </c>
      <c r="HA5" s="123">
        <v>10</v>
      </c>
      <c r="HB5" s="123"/>
      <c r="HC5" s="123"/>
      <c r="HD5" s="123">
        <v>10</v>
      </c>
      <c r="HE5" s="123">
        <v>10</v>
      </c>
      <c r="HF5" s="123">
        <v>10</v>
      </c>
      <c r="HG5" s="123">
        <v>10</v>
      </c>
      <c r="HH5" s="123">
        <v>10</v>
      </c>
      <c r="HI5" s="123"/>
      <c r="HJ5" s="123"/>
      <c r="HK5" s="123"/>
      <c r="HL5" s="123">
        <v>10</v>
      </c>
      <c r="HM5" s="123">
        <v>10</v>
      </c>
      <c r="HN5" s="123">
        <v>10</v>
      </c>
      <c r="HO5" s="123">
        <v>10</v>
      </c>
      <c r="HP5" s="123"/>
      <c r="HQ5" s="123"/>
      <c r="HR5" s="123">
        <v>10</v>
      </c>
      <c r="HS5" s="123">
        <v>10</v>
      </c>
      <c r="HT5" s="123">
        <v>10</v>
      </c>
      <c r="HU5" s="123">
        <v>10</v>
      </c>
      <c r="HV5" s="123">
        <v>10</v>
      </c>
      <c r="HW5" s="123"/>
      <c r="HX5" s="123"/>
      <c r="HY5" s="123">
        <v>10</v>
      </c>
      <c r="HZ5" s="123">
        <v>10</v>
      </c>
      <c r="IA5" s="123">
        <v>10</v>
      </c>
      <c r="IB5" s="123">
        <v>10</v>
      </c>
      <c r="IC5" s="123">
        <v>10</v>
      </c>
      <c r="ID5" s="123"/>
      <c r="IE5" s="123"/>
      <c r="IF5" s="123"/>
      <c r="IG5" s="123">
        <v>10</v>
      </c>
      <c r="IH5" s="123">
        <v>10</v>
      </c>
      <c r="II5" s="123">
        <v>10</v>
      </c>
      <c r="IJ5" s="123">
        <v>10</v>
      </c>
      <c r="IK5" s="123"/>
      <c r="IL5" s="123"/>
      <c r="IM5" s="123">
        <v>10</v>
      </c>
      <c r="IN5" s="123">
        <v>10</v>
      </c>
      <c r="IO5" s="123">
        <v>10</v>
      </c>
      <c r="IP5" s="123">
        <v>10</v>
      </c>
      <c r="IQ5" s="123">
        <v>10</v>
      </c>
      <c r="IR5" s="123"/>
      <c r="IS5" s="123"/>
      <c r="IT5" s="123">
        <v>10</v>
      </c>
      <c r="IU5" s="123">
        <v>10</v>
      </c>
      <c r="IV5" s="123">
        <v>10</v>
      </c>
      <c r="IW5" s="123">
        <v>10</v>
      </c>
      <c r="IX5" s="123">
        <v>10</v>
      </c>
      <c r="IY5" s="123"/>
      <c r="IZ5" s="123"/>
      <c r="JA5" s="123">
        <v>10</v>
      </c>
      <c r="JB5" s="123">
        <v>10</v>
      </c>
      <c r="JC5" s="123">
        <v>10</v>
      </c>
      <c r="JD5" s="123">
        <v>10</v>
      </c>
      <c r="JE5" s="123">
        <v>10</v>
      </c>
      <c r="JF5" s="123"/>
      <c r="JG5" s="123"/>
      <c r="JH5" s="123">
        <v>10</v>
      </c>
      <c r="JI5" s="123">
        <v>10</v>
      </c>
      <c r="JJ5" s="123">
        <v>10</v>
      </c>
      <c r="JK5" s="123">
        <v>10</v>
      </c>
      <c r="JL5" s="123">
        <v>10</v>
      </c>
      <c r="JM5" s="123"/>
      <c r="JN5" s="123"/>
      <c r="JO5" s="123">
        <v>10</v>
      </c>
      <c r="JP5" s="123">
        <v>10</v>
      </c>
      <c r="JQ5" s="123">
        <v>10</v>
      </c>
      <c r="JR5" s="123"/>
      <c r="JS5" s="123">
        <v>10</v>
      </c>
      <c r="JT5" s="123"/>
      <c r="JU5" s="123"/>
      <c r="JV5" s="123">
        <v>10</v>
      </c>
      <c r="JW5" s="123">
        <v>10</v>
      </c>
      <c r="JX5" s="123">
        <v>10</v>
      </c>
      <c r="JY5" s="123">
        <v>10</v>
      </c>
      <c r="JZ5" s="123">
        <v>10</v>
      </c>
      <c r="KA5" s="123"/>
      <c r="KB5" s="123"/>
      <c r="KC5" s="123"/>
      <c r="KD5" s="123">
        <v>10</v>
      </c>
      <c r="KE5" s="123">
        <v>10</v>
      </c>
      <c r="KF5" s="123">
        <v>10</v>
      </c>
      <c r="KG5" s="123">
        <v>10</v>
      </c>
      <c r="KH5" s="123"/>
      <c r="KI5" s="123"/>
      <c r="KJ5" s="123">
        <v>10</v>
      </c>
      <c r="KK5" s="123">
        <v>10</v>
      </c>
      <c r="KL5" s="123">
        <v>10</v>
      </c>
      <c r="KM5" s="123">
        <v>10</v>
      </c>
      <c r="KN5" s="123">
        <v>10</v>
      </c>
      <c r="KO5" s="123"/>
      <c r="KP5" s="123"/>
      <c r="KQ5" s="123">
        <v>10</v>
      </c>
      <c r="KR5" s="123">
        <v>10</v>
      </c>
      <c r="KS5" s="123">
        <v>10</v>
      </c>
      <c r="KT5" s="123">
        <v>10</v>
      </c>
      <c r="KU5" s="123">
        <v>10</v>
      </c>
      <c r="KV5" s="123"/>
      <c r="KW5" s="123"/>
      <c r="KX5" s="123">
        <v>10</v>
      </c>
      <c r="KY5" s="123">
        <v>10</v>
      </c>
      <c r="KZ5" s="123">
        <v>10</v>
      </c>
      <c r="LA5" s="123">
        <v>10</v>
      </c>
      <c r="LB5" s="123">
        <v>10</v>
      </c>
      <c r="LC5" s="123"/>
      <c r="LD5" s="123"/>
      <c r="LE5" s="123">
        <v>10</v>
      </c>
      <c r="LF5" s="123">
        <v>10</v>
      </c>
      <c r="LG5" s="123"/>
      <c r="LH5" s="123">
        <v>10</v>
      </c>
      <c r="LI5" s="123">
        <v>10</v>
      </c>
      <c r="LJ5" s="123"/>
      <c r="LK5" s="123"/>
      <c r="LL5" s="123">
        <v>10</v>
      </c>
      <c r="LM5" s="123">
        <v>10</v>
      </c>
      <c r="LN5" s="123">
        <v>10</v>
      </c>
      <c r="LO5" s="123">
        <v>10</v>
      </c>
      <c r="LP5" s="123">
        <v>10</v>
      </c>
      <c r="LQ5" s="123"/>
      <c r="LR5" s="123"/>
      <c r="LS5" s="123"/>
      <c r="LT5" s="123">
        <v>10</v>
      </c>
      <c r="LU5" s="123">
        <v>10</v>
      </c>
      <c r="LV5" s="123">
        <v>10</v>
      </c>
      <c r="LW5" s="123">
        <v>10</v>
      </c>
      <c r="LX5" s="123"/>
      <c r="LY5" s="123"/>
      <c r="LZ5" s="123">
        <v>10</v>
      </c>
      <c r="MA5" s="123">
        <v>10</v>
      </c>
      <c r="MB5" s="123">
        <v>10</v>
      </c>
      <c r="MC5" s="123">
        <v>10</v>
      </c>
      <c r="MD5" s="123">
        <v>10</v>
      </c>
      <c r="ME5" s="123"/>
      <c r="MF5" s="123"/>
      <c r="MG5" s="123">
        <v>10</v>
      </c>
      <c r="MH5" s="123">
        <v>10</v>
      </c>
      <c r="MI5" s="123">
        <v>10</v>
      </c>
      <c r="MJ5" s="123">
        <v>10</v>
      </c>
      <c r="MK5" s="123">
        <v>10</v>
      </c>
      <c r="ML5" s="123"/>
      <c r="MM5" s="123"/>
      <c r="MN5" s="123">
        <v>10</v>
      </c>
      <c r="MO5" s="123">
        <v>10</v>
      </c>
      <c r="MP5" s="123">
        <v>10</v>
      </c>
      <c r="MQ5" s="123">
        <v>10</v>
      </c>
      <c r="MR5" s="123"/>
      <c r="MS5" s="123"/>
      <c r="MT5" s="123"/>
      <c r="MU5" s="123">
        <v>10</v>
      </c>
      <c r="MV5" s="123">
        <v>10</v>
      </c>
      <c r="MW5" s="123">
        <v>10</v>
      </c>
      <c r="MX5" s="123">
        <v>10</v>
      </c>
      <c r="MY5" s="123">
        <v>10</v>
      </c>
      <c r="MZ5" s="123"/>
      <c r="NA5" s="123"/>
      <c r="NB5" s="123">
        <v>10</v>
      </c>
      <c r="NC5" s="123">
        <v>10</v>
      </c>
    </row>
    <row r="6" spans="2:367">
      <c r="B6" s="128" t="s">
        <v>150</v>
      </c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  <c r="AS6" s="123"/>
      <c r="AT6" s="123"/>
      <c r="AU6" s="123"/>
      <c r="AV6" s="123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123"/>
      <c r="BV6" s="123"/>
      <c r="BW6" s="123"/>
      <c r="BX6" s="123"/>
      <c r="BY6" s="123"/>
      <c r="BZ6" s="123"/>
      <c r="CA6" s="123"/>
      <c r="CB6" s="123"/>
      <c r="CC6" s="123"/>
      <c r="CD6" s="123"/>
      <c r="CE6" s="123"/>
      <c r="CF6" s="123"/>
      <c r="CG6" s="123"/>
      <c r="CH6" s="123"/>
      <c r="CI6" s="123"/>
      <c r="CJ6" s="123"/>
      <c r="CK6" s="123"/>
      <c r="CL6" s="123"/>
      <c r="CM6" s="123"/>
      <c r="CN6" s="123"/>
      <c r="CO6" s="123"/>
      <c r="CP6" s="123"/>
      <c r="CQ6" s="123"/>
      <c r="CR6" s="123"/>
      <c r="CS6" s="123"/>
      <c r="CT6" s="123"/>
      <c r="CU6" s="123"/>
      <c r="CV6" s="123"/>
      <c r="CW6" s="123"/>
      <c r="CX6" s="123"/>
      <c r="CY6" s="123"/>
      <c r="CZ6" s="123"/>
      <c r="DA6" s="123"/>
      <c r="DB6" s="123"/>
      <c r="DC6" s="123"/>
      <c r="DD6" s="123"/>
      <c r="DE6" s="123"/>
      <c r="DF6" s="123"/>
      <c r="DG6" s="123"/>
      <c r="DH6" s="123"/>
      <c r="DI6" s="123"/>
      <c r="DJ6" s="123"/>
      <c r="DK6" s="123"/>
      <c r="DL6" s="123"/>
      <c r="DM6" s="123"/>
      <c r="DN6" s="123"/>
      <c r="DO6" s="123"/>
      <c r="DP6" s="123"/>
      <c r="DQ6" s="123"/>
      <c r="DR6" s="123"/>
      <c r="DS6" s="123"/>
      <c r="DT6" s="123"/>
      <c r="DU6" s="123"/>
      <c r="DV6" s="123"/>
      <c r="DW6" s="123"/>
      <c r="DX6" s="123"/>
      <c r="DY6" s="123"/>
      <c r="DZ6" s="123"/>
      <c r="EA6" s="123"/>
      <c r="EB6" s="123"/>
      <c r="EC6" s="123"/>
      <c r="ED6" s="123"/>
      <c r="EE6" s="123"/>
      <c r="EF6" s="123"/>
      <c r="EG6" s="123"/>
      <c r="EH6" s="123"/>
      <c r="EI6" s="123"/>
      <c r="EJ6" s="123"/>
      <c r="EK6" s="123"/>
      <c r="EL6" s="123"/>
      <c r="EM6" s="123"/>
      <c r="EN6" s="123"/>
      <c r="EO6" s="123"/>
      <c r="EP6" s="123"/>
      <c r="EQ6" s="123"/>
      <c r="ER6" s="123"/>
      <c r="ES6" s="123"/>
      <c r="ET6" s="123"/>
      <c r="EU6" s="123"/>
      <c r="EV6" s="123"/>
      <c r="EW6" s="123"/>
      <c r="EX6" s="123"/>
      <c r="EY6" s="123"/>
      <c r="EZ6" s="123"/>
      <c r="FA6" s="123"/>
      <c r="FB6" s="123"/>
      <c r="FC6" s="123"/>
      <c r="FD6" s="123"/>
      <c r="FE6" s="123"/>
      <c r="FF6" s="123"/>
      <c r="FG6" s="123"/>
      <c r="FH6" s="123"/>
      <c r="FI6" s="123"/>
      <c r="FJ6" s="123"/>
      <c r="FK6" s="123"/>
      <c r="FL6" s="123"/>
      <c r="FM6" s="123"/>
      <c r="FN6" s="123"/>
      <c r="FO6" s="123"/>
      <c r="FP6" s="123"/>
      <c r="FQ6" s="123"/>
      <c r="FR6" s="123"/>
      <c r="FS6" s="123"/>
      <c r="FT6" s="123"/>
      <c r="FU6" s="123"/>
      <c r="FV6" s="123"/>
      <c r="FW6" s="123"/>
      <c r="FX6" s="123"/>
      <c r="FY6" s="123"/>
      <c r="FZ6" s="123"/>
      <c r="GA6" s="123"/>
      <c r="GB6" s="123"/>
      <c r="GC6" s="123"/>
      <c r="GD6" s="123"/>
      <c r="GE6" s="123"/>
      <c r="GF6" s="123"/>
      <c r="GG6" s="123"/>
      <c r="GH6" s="123"/>
      <c r="GI6" s="123"/>
      <c r="GJ6" s="123"/>
      <c r="GK6" s="123"/>
      <c r="GL6" s="123"/>
      <c r="GM6" s="123"/>
      <c r="GN6" s="123"/>
      <c r="GO6" s="123"/>
      <c r="GP6" s="123"/>
      <c r="GQ6" s="123"/>
      <c r="GR6" s="123">
        <v>10</v>
      </c>
      <c r="GS6" s="123">
        <v>10</v>
      </c>
      <c r="GT6" s="123">
        <v>10</v>
      </c>
      <c r="GU6" s="123"/>
      <c r="GV6" s="123"/>
      <c r="GW6" s="123">
        <v>10</v>
      </c>
      <c r="GX6" s="123">
        <v>10</v>
      </c>
      <c r="GY6" s="123">
        <v>10</v>
      </c>
      <c r="GZ6" s="123">
        <v>10</v>
      </c>
      <c r="HA6" s="123">
        <v>10</v>
      </c>
      <c r="HB6" s="123"/>
      <c r="HC6" s="123"/>
      <c r="HD6" s="123">
        <v>10</v>
      </c>
      <c r="HE6" s="123">
        <v>10</v>
      </c>
      <c r="HF6" s="123">
        <v>10</v>
      </c>
      <c r="HG6" s="123">
        <v>10</v>
      </c>
      <c r="HH6" s="123">
        <v>10</v>
      </c>
      <c r="HI6" s="123"/>
      <c r="HJ6" s="123"/>
      <c r="HK6" s="123"/>
      <c r="HL6" s="123">
        <v>10</v>
      </c>
      <c r="HM6" s="123">
        <v>10</v>
      </c>
      <c r="HN6" s="123">
        <v>10</v>
      </c>
      <c r="HO6" s="123">
        <v>10</v>
      </c>
      <c r="HP6" s="123"/>
      <c r="HQ6" s="123"/>
      <c r="HR6" s="123">
        <v>10</v>
      </c>
      <c r="HS6" s="123">
        <v>10</v>
      </c>
      <c r="HT6" s="123">
        <v>10</v>
      </c>
      <c r="HU6" s="123">
        <v>10</v>
      </c>
      <c r="HV6" s="123">
        <v>10</v>
      </c>
      <c r="HW6" s="123"/>
      <c r="HX6" s="123"/>
      <c r="HY6" s="123">
        <v>10</v>
      </c>
      <c r="HZ6" s="123">
        <v>10</v>
      </c>
      <c r="IA6" s="123">
        <v>10</v>
      </c>
      <c r="IB6" s="123">
        <v>10</v>
      </c>
      <c r="IC6" s="123">
        <v>10</v>
      </c>
      <c r="ID6" s="123"/>
      <c r="IE6" s="123"/>
      <c r="IF6" s="123"/>
      <c r="IG6" s="123">
        <v>10</v>
      </c>
      <c r="IH6" s="123">
        <v>10</v>
      </c>
      <c r="II6" s="123">
        <v>10</v>
      </c>
      <c r="IJ6" s="123">
        <v>10</v>
      </c>
      <c r="IK6" s="123"/>
      <c r="IL6" s="123"/>
      <c r="IM6" s="123">
        <v>10</v>
      </c>
      <c r="IN6" s="123">
        <v>10</v>
      </c>
      <c r="IO6" s="123">
        <v>10</v>
      </c>
      <c r="IP6" s="123">
        <v>10</v>
      </c>
      <c r="IQ6" s="123">
        <v>10</v>
      </c>
      <c r="IR6" s="123"/>
      <c r="IS6" s="123"/>
      <c r="IT6" s="123">
        <v>10</v>
      </c>
      <c r="IU6" s="123">
        <v>10</v>
      </c>
      <c r="IV6" s="123">
        <v>10</v>
      </c>
      <c r="IW6" s="123">
        <v>10</v>
      </c>
      <c r="IX6" s="123">
        <v>10</v>
      </c>
      <c r="IY6" s="123"/>
      <c r="IZ6" s="123"/>
      <c r="JA6" s="123">
        <v>10</v>
      </c>
      <c r="JB6" s="123">
        <v>10</v>
      </c>
      <c r="JC6" s="123">
        <v>10</v>
      </c>
      <c r="JD6" s="123">
        <v>10</v>
      </c>
      <c r="JE6" s="123">
        <v>10</v>
      </c>
      <c r="JF6" s="123"/>
      <c r="JG6" s="123"/>
      <c r="JH6" s="123">
        <v>10</v>
      </c>
      <c r="JI6" s="123">
        <v>10</v>
      </c>
      <c r="JJ6" s="123">
        <v>10</v>
      </c>
      <c r="JK6" s="123">
        <v>10</v>
      </c>
      <c r="JL6" s="123">
        <v>10</v>
      </c>
      <c r="JM6" s="123"/>
      <c r="JN6" s="123"/>
      <c r="JO6" s="123">
        <v>10</v>
      </c>
      <c r="JP6" s="123">
        <v>10</v>
      </c>
      <c r="JQ6" s="123">
        <v>10</v>
      </c>
      <c r="JR6" s="123"/>
      <c r="JS6" s="123">
        <v>10</v>
      </c>
      <c r="JT6" s="123"/>
      <c r="JU6" s="123"/>
      <c r="JV6" s="123">
        <v>10</v>
      </c>
      <c r="JW6" s="123">
        <v>10</v>
      </c>
      <c r="JX6" s="123">
        <v>10</v>
      </c>
      <c r="JY6" s="123">
        <v>10</v>
      </c>
      <c r="JZ6" s="123">
        <v>10</v>
      </c>
      <c r="KA6" s="123"/>
      <c r="KB6" s="123"/>
      <c r="KC6" s="123"/>
      <c r="KD6" s="123">
        <v>10</v>
      </c>
      <c r="KE6" s="123">
        <v>10</v>
      </c>
      <c r="KF6" s="123">
        <v>10</v>
      </c>
      <c r="KG6" s="123">
        <v>10</v>
      </c>
      <c r="KH6" s="123"/>
      <c r="KI6" s="123"/>
      <c r="KJ6" s="123">
        <v>10</v>
      </c>
      <c r="KK6" s="123">
        <v>10</v>
      </c>
      <c r="KL6" s="123">
        <v>10</v>
      </c>
      <c r="KM6" s="123">
        <v>10</v>
      </c>
      <c r="KN6" s="123">
        <v>10</v>
      </c>
      <c r="KO6" s="123"/>
      <c r="KP6" s="123"/>
      <c r="KQ6" s="123">
        <v>10</v>
      </c>
      <c r="KR6" s="123">
        <v>10</v>
      </c>
      <c r="KS6" s="123">
        <v>10</v>
      </c>
      <c r="KT6" s="123">
        <v>10</v>
      </c>
      <c r="KU6" s="123">
        <v>10</v>
      </c>
      <c r="KV6" s="123"/>
      <c r="KW6" s="123"/>
      <c r="KX6" s="123">
        <v>10</v>
      </c>
      <c r="KY6" s="123">
        <v>10</v>
      </c>
      <c r="KZ6" s="123">
        <v>10</v>
      </c>
      <c r="LA6" s="123">
        <v>10</v>
      </c>
      <c r="LB6" s="123">
        <v>10</v>
      </c>
      <c r="LC6" s="123"/>
      <c r="LD6" s="123"/>
      <c r="LE6" s="123">
        <v>10</v>
      </c>
      <c r="LF6" s="123">
        <v>10</v>
      </c>
      <c r="LG6" s="123"/>
      <c r="LH6" s="123">
        <v>10</v>
      </c>
      <c r="LI6" s="123">
        <v>10</v>
      </c>
      <c r="LJ6" s="123"/>
      <c r="LK6" s="123"/>
      <c r="LL6" s="123">
        <v>10</v>
      </c>
      <c r="LM6" s="123">
        <v>10</v>
      </c>
      <c r="LN6" s="123">
        <v>10</v>
      </c>
      <c r="LO6" s="123">
        <v>10</v>
      </c>
      <c r="LP6" s="123">
        <v>10</v>
      </c>
      <c r="LQ6" s="123"/>
      <c r="LR6" s="123"/>
      <c r="LS6" s="123"/>
      <c r="LT6" s="123">
        <v>10</v>
      </c>
      <c r="LU6" s="123">
        <v>10</v>
      </c>
      <c r="LV6" s="123">
        <v>10</v>
      </c>
      <c r="LW6" s="123">
        <v>10</v>
      </c>
      <c r="LX6" s="123"/>
      <c r="LY6" s="123"/>
      <c r="LZ6" s="123">
        <v>10</v>
      </c>
      <c r="MA6" s="123">
        <v>10</v>
      </c>
      <c r="MB6" s="123">
        <v>10</v>
      </c>
      <c r="MC6" s="123">
        <v>10</v>
      </c>
      <c r="MD6" s="123">
        <v>10</v>
      </c>
      <c r="ME6" s="123"/>
      <c r="MF6" s="123"/>
      <c r="MG6" s="123">
        <v>10</v>
      </c>
      <c r="MH6" s="123">
        <v>10</v>
      </c>
      <c r="MI6" s="123">
        <v>10</v>
      </c>
      <c r="MJ6" s="123">
        <v>10</v>
      </c>
      <c r="MK6" s="123">
        <v>10</v>
      </c>
      <c r="ML6" s="123"/>
      <c r="MM6" s="123"/>
      <c r="MN6" s="123">
        <v>10</v>
      </c>
      <c r="MO6" s="123">
        <v>10</v>
      </c>
      <c r="MP6" s="123">
        <v>10</v>
      </c>
      <c r="MQ6" s="123">
        <v>10</v>
      </c>
      <c r="MR6" s="123"/>
      <c r="MS6" s="123"/>
      <c r="MT6" s="123"/>
      <c r="MU6" s="123">
        <v>10</v>
      </c>
      <c r="MV6" s="123">
        <v>10</v>
      </c>
      <c r="MW6" s="123">
        <v>10</v>
      </c>
      <c r="MX6" s="123">
        <v>10</v>
      </c>
      <c r="MY6" s="123">
        <v>10</v>
      </c>
      <c r="MZ6" s="123"/>
      <c r="NA6" s="123"/>
      <c r="NB6" s="123">
        <v>10</v>
      </c>
      <c r="NC6" s="123">
        <v>10</v>
      </c>
    </row>
    <row r="7" spans="2:367">
      <c r="B7" s="128" t="s">
        <v>156</v>
      </c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  <c r="AS7" s="123"/>
      <c r="AT7" s="123"/>
      <c r="AU7" s="123"/>
      <c r="AV7" s="123"/>
      <c r="AW7" s="123"/>
      <c r="AX7" s="123"/>
      <c r="AY7" s="123"/>
      <c r="AZ7" s="123"/>
      <c r="BA7" s="123"/>
      <c r="BB7" s="123"/>
      <c r="BC7" s="123"/>
      <c r="BD7" s="123"/>
      <c r="BE7" s="123"/>
      <c r="BF7" s="123"/>
      <c r="BG7" s="123"/>
      <c r="BH7" s="123"/>
      <c r="BI7" s="123"/>
      <c r="BJ7" s="123"/>
      <c r="BK7" s="123"/>
      <c r="BL7" s="123"/>
      <c r="BM7" s="123"/>
      <c r="BN7" s="123"/>
      <c r="BO7" s="123"/>
      <c r="BP7" s="123"/>
      <c r="BQ7" s="123"/>
      <c r="BR7" s="123"/>
      <c r="BS7" s="123"/>
      <c r="BT7" s="123"/>
      <c r="BU7" s="123"/>
      <c r="BV7" s="123"/>
      <c r="BW7" s="123"/>
      <c r="BX7" s="123"/>
      <c r="BY7" s="123"/>
      <c r="BZ7" s="123"/>
      <c r="CA7" s="123"/>
      <c r="CB7" s="123"/>
      <c r="CC7" s="123"/>
      <c r="CD7" s="123"/>
      <c r="CE7" s="123"/>
      <c r="CF7" s="123"/>
      <c r="CG7" s="123"/>
      <c r="CH7" s="123"/>
      <c r="CI7" s="123"/>
      <c r="CJ7" s="123"/>
      <c r="CK7" s="123"/>
      <c r="CL7" s="123"/>
      <c r="CM7" s="123"/>
      <c r="CN7" s="123"/>
      <c r="CO7" s="123"/>
      <c r="CP7" s="123"/>
      <c r="CQ7" s="123"/>
      <c r="CR7" s="123"/>
      <c r="CS7" s="123"/>
      <c r="CT7" s="123"/>
      <c r="CU7" s="123"/>
      <c r="CV7" s="123"/>
      <c r="CW7" s="123"/>
      <c r="CX7" s="123"/>
      <c r="CY7" s="123"/>
      <c r="CZ7" s="123"/>
      <c r="DA7" s="123"/>
      <c r="DB7" s="123"/>
      <c r="DC7" s="123"/>
      <c r="DD7" s="123"/>
      <c r="DE7" s="123"/>
      <c r="DF7" s="123"/>
      <c r="DG7" s="123"/>
      <c r="DH7" s="123"/>
      <c r="DI7" s="123"/>
      <c r="DJ7" s="123"/>
      <c r="DK7" s="123"/>
      <c r="DL7" s="123"/>
      <c r="DM7" s="123"/>
      <c r="DN7" s="123"/>
      <c r="DO7" s="123"/>
      <c r="DP7" s="123"/>
      <c r="DQ7" s="123"/>
      <c r="DR7" s="123"/>
      <c r="DS7" s="123"/>
      <c r="DT7" s="123"/>
      <c r="DU7" s="123"/>
      <c r="DV7" s="123"/>
      <c r="DW7" s="123"/>
      <c r="DX7" s="123"/>
      <c r="DY7" s="123"/>
      <c r="DZ7" s="123"/>
      <c r="EA7" s="123"/>
      <c r="EB7" s="123"/>
      <c r="EC7" s="123"/>
      <c r="ED7" s="123"/>
      <c r="EE7" s="123"/>
      <c r="EF7" s="123"/>
      <c r="EG7" s="123"/>
      <c r="EH7" s="123"/>
      <c r="EI7" s="123"/>
      <c r="EJ7" s="123"/>
      <c r="EK7" s="123"/>
      <c r="EL7" s="123"/>
      <c r="EM7" s="123"/>
      <c r="EN7" s="123"/>
      <c r="EO7" s="123"/>
      <c r="EP7" s="123"/>
      <c r="EQ7" s="123"/>
      <c r="ER7" s="123"/>
      <c r="ES7" s="123"/>
      <c r="ET7" s="123"/>
      <c r="EU7" s="123"/>
      <c r="EV7" s="123"/>
      <c r="EW7" s="123"/>
      <c r="EX7" s="123"/>
      <c r="EY7" s="123"/>
      <c r="EZ7" s="123"/>
      <c r="FA7" s="123"/>
      <c r="FB7" s="123"/>
      <c r="FC7" s="123"/>
      <c r="FD7" s="123"/>
      <c r="FE7" s="123"/>
      <c r="FF7" s="123"/>
      <c r="FG7" s="123"/>
      <c r="FH7" s="123"/>
      <c r="FI7" s="123"/>
      <c r="FJ7" s="123"/>
      <c r="FK7" s="123"/>
      <c r="FL7" s="123"/>
      <c r="FM7" s="123"/>
      <c r="FN7" s="123"/>
      <c r="FO7" s="123"/>
      <c r="FP7" s="123"/>
      <c r="FQ7" s="123"/>
      <c r="FR7" s="123"/>
      <c r="FS7" s="123"/>
      <c r="FT7" s="123"/>
      <c r="FU7" s="123"/>
      <c r="FV7" s="123"/>
      <c r="FW7" s="123"/>
      <c r="FX7" s="123"/>
      <c r="FY7" s="123"/>
      <c r="FZ7" s="123"/>
      <c r="GA7" s="123"/>
      <c r="GB7" s="123"/>
      <c r="GC7" s="123"/>
      <c r="GD7" s="123"/>
      <c r="GE7" s="123"/>
      <c r="GF7" s="123"/>
      <c r="GG7" s="123"/>
      <c r="GH7" s="123"/>
      <c r="GI7" s="123"/>
      <c r="GJ7" s="123"/>
      <c r="GK7" s="123"/>
      <c r="GL7" s="123"/>
      <c r="GM7" s="123"/>
      <c r="GN7" s="123"/>
      <c r="GO7" s="123"/>
      <c r="GP7" s="123"/>
      <c r="GQ7" s="123"/>
      <c r="GR7" s="123">
        <v>20</v>
      </c>
      <c r="GS7" s="123">
        <v>20</v>
      </c>
      <c r="GT7" s="123">
        <v>20</v>
      </c>
      <c r="GU7" s="123"/>
      <c r="GV7" s="123"/>
      <c r="GW7" s="123">
        <v>20</v>
      </c>
      <c r="GX7" s="123">
        <v>20</v>
      </c>
      <c r="GY7" s="123">
        <v>20</v>
      </c>
      <c r="GZ7" s="123">
        <v>20</v>
      </c>
      <c r="HA7" s="123">
        <v>20</v>
      </c>
      <c r="HB7" s="123"/>
      <c r="HC7" s="123"/>
      <c r="HD7" s="123">
        <v>20</v>
      </c>
      <c r="HE7" s="123">
        <v>20</v>
      </c>
      <c r="HF7" s="123">
        <v>20</v>
      </c>
      <c r="HG7" s="123">
        <v>20</v>
      </c>
      <c r="HH7" s="123">
        <v>20</v>
      </c>
      <c r="HI7" s="123"/>
      <c r="HJ7" s="123"/>
      <c r="HK7" s="123"/>
      <c r="HL7" s="123">
        <v>20</v>
      </c>
      <c r="HM7" s="123">
        <v>20</v>
      </c>
      <c r="HN7" s="123">
        <v>20</v>
      </c>
      <c r="HO7" s="123">
        <v>20</v>
      </c>
      <c r="HP7" s="123"/>
      <c r="HQ7" s="123"/>
      <c r="HR7" s="123">
        <v>20</v>
      </c>
      <c r="HS7" s="123">
        <v>20</v>
      </c>
      <c r="HT7" s="123">
        <v>20</v>
      </c>
      <c r="HU7" s="123">
        <v>20</v>
      </c>
      <c r="HV7" s="123">
        <v>20</v>
      </c>
      <c r="HW7" s="123"/>
      <c r="HX7" s="123"/>
      <c r="HY7" s="123">
        <v>20</v>
      </c>
      <c r="HZ7" s="123">
        <v>20</v>
      </c>
      <c r="IA7" s="123">
        <v>20</v>
      </c>
      <c r="IB7" s="123">
        <v>20</v>
      </c>
      <c r="IC7" s="123">
        <v>20</v>
      </c>
      <c r="ID7" s="123"/>
      <c r="IE7" s="123"/>
      <c r="IF7" s="123"/>
      <c r="IG7" s="123">
        <v>20</v>
      </c>
      <c r="IH7" s="123">
        <v>20</v>
      </c>
      <c r="II7" s="123">
        <v>20</v>
      </c>
      <c r="IJ7" s="123">
        <v>20</v>
      </c>
      <c r="IK7" s="123"/>
      <c r="IL7" s="123"/>
      <c r="IM7" s="123">
        <v>20</v>
      </c>
      <c r="IN7" s="123">
        <v>20</v>
      </c>
      <c r="IO7" s="123">
        <v>20</v>
      </c>
      <c r="IP7" s="123">
        <v>20</v>
      </c>
      <c r="IQ7" s="123">
        <v>20</v>
      </c>
      <c r="IR7" s="123"/>
      <c r="IS7" s="123"/>
      <c r="IT7" s="123">
        <v>20</v>
      </c>
      <c r="IU7" s="123">
        <v>20</v>
      </c>
      <c r="IV7" s="123">
        <v>20</v>
      </c>
      <c r="IW7" s="123">
        <v>20</v>
      </c>
      <c r="IX7" s="123">
        <v>20</v>
      </c>
      <c r="IY7" s="123"/>
      <c r="IZ7" s="123"/>
      <c r="JA7" s="123">
        <v>20</v>
      </c>
      <c r="JB7" s="123">
        <v>20</v>
      </c>
      <c r="JC7" s="123">
        <v>20</v>
      </c>
      <c r="JD7" s="123">
        <v>20</v>
      </c>
      <c r="JE7" s="123">
        <v>20</v>
      </c>
      <c r="JF7" s="123"/>
      <c r="JG7" s="123"/>
      <c r="JH7" s="123">
        <v>20</v>
      </c>
      <c r="JI7" s="123">
        <v>20</v>
      </c>
      <c r="JJ7" s="123">
        <v>20</v>
      </c>
      <c r="JK7" s="123">
        <v>20</v>
      </c>
      <c r="JL7" s="123">
        <v>20</v>
      </c>
      <c r="JM7" s="123"/>
      <c r="JN7" s="123"/>
      <c r="JO7" s="123">
        <v>20</v>
      </c>
      <c r="JP7" s="123">
        <v>20</v>
      </c>
      <c r="JQ7" s="123">
        <v>20</v>
      </c>
      <c r="JR7" s="123"/>
      <c r="JS7" s="123">
        <v>20</v>
      </c>
      <c r="JT7" s="123"/>
      <c r="JU7" s="123"/>
      <c r="JV7" s="123">
        <v>20</v>
      </c>
      <c r="JW7" s="123">
        <v>20</v>
      </c>
      <c r="JX7" s="123">
        <v>20</v>
      </c>
      <c r="JY7" s="123">
        <v>20</v>
      </c>
      <c r="JZ7" s="123">
        <v>20</v>
      </c>
      <c r="KA7" s="123"/>
      <c r="KB7" s="123"/>
      <c r="KC7" s="123"/>
      <c r="KD7" s="123">
        <v>20</v>
      </c>
      <c r="KE7" s="123">
        <v>20</v>
      </c>
      <c r="KF7" s="123">
        <v>20</v>
      </c>
      <c r="KG7" s="123">
        <v>20</v>
      </c>
      <c r="KH7" s="123"/>
      <c r="KI7" s="123"/>
      <c r="KJ7" s="123">
        <v>20</v>
      </c>
      <c r="KK7" s="123">
        <v>20</v>
      </c>
      <c r="KL7" s="123">
        <v>20</v>
      </c>
      <c r="KM7" s="123">
        <v>20</v>
      </c>
      <c r="KN7" s="123">
        <v>20</v>
      </c>
      <c r="KO7" s="123"/>
      <c r="KP7" s="123"/>
      <c r="KQ7" s="123">
        <v>20</v>
      </c>
      <c r="KR7" s="123">
        <v>20</v>
      </c>
      <c r="KS7" s="123">
        <v>20</v>
      </c>
      <c r="KT7" s="123">
        <v>20</v>
      </c>
      <c r="KU7" s="123">
        <v>20</v>
      </c>
      <c r="KV7" s="123"/>
      <c r="KW7" s="123"/>
      <c r="KX7" s="123">
        <v>20</v>
      </c>
      <c r="KY7" s="123">
        <v>20</v>
      </c>
      <c r="KZ7" s="123">
        <v>20</v>
      </c>
      <c r="LA7" s="123">
        <v>20</v>
      </c>
      <c r="LB7" s="123">
        <v>20</v>
      </c>
      <c r="LC7" s="123"/>
      <c r="LD7" s="123"/>
      <c r="LE7" s="123">
        <v>20</v>
      </c>
      <c r="LF7" s="123">
        <v>20</v>
      </c>
      <c r="LG7" s="123"/>
      <c r="LH7" s="123">
        <v>20</v>
      </c>
      <c r="LI7" s="123">
        <v>20</v>
      </c>
      <c r="LJ7" s="123"/>
      <c r="LK7" s="123"/>
      <c r="LL7" s="123">
        <v>20</v>
      </c>
      <c r="LM7" s="123">
        <v>20</v>
      </c>
      <c r="LN7" s="123">
        <v>20</v>
      </c>
      <c r="LO7" s="123">
        <v>20</v>
      </c>
      <c r="LP7" s="123">
        <v>20</v>
      </c>
      <c r="LQ7" s="123"/>
      <c r="LR7" s="123"/>
      <c r="LS7" s="123"/>
      <c r="LT7" s="123">
        <v>20</v>
      </c>
      <c r="LU7" s="123">
        <v>20</v>
      </c>
      <c r="LV7" s="123">
        <v>20</v>
      </c>
      <c r="LW7" s="123">
        <v>20</v>
      </c>
      <c r="LX7" s="123"/>
      <c r="LY7" s="123"/>
      <c r="LZ7" s="123">
        <v>20</v>
      </c>
      <c r="MA7" s="123">
        <v>20</v>
      </c>
      <c r="MB7" s="123">
        <v>20</v>
      </c>
      <c r="MC7" s="123">
        <v>20</v>
      </c>
      <c r="MD7" s="123">
        <v>20</v>
      </c>
      <c r="ME7" s="123"/>
      <c r="MF7" s="123"/>
      <c r="MG7" s="123">
        <v>20</v>
      </c>
      <c r="MH7" s="123">
        <v>20</v>
      </c>
      <c r="MI7" s="123">
        <v>20</v>
      </c>
      <c r="MJ7" s="123">
        <v>20</v>
      </c>
      <c r="MK7" s="123">
        <v>20</v>
      </c>
      <c r="ML7" s="123"/>
      <c r="MM7" s="123"/>
      <c r="MN7" s="123">
        <v>20</v>
      </c>
      <c r="MO7" s="123">
        <v>20</v>
      </c>
      <c r="MP7" s="123">
        <v>20</v>
      </c>
      <c r="MQ7" s="123">
        <v>20</v>
      </c>
      <c r="MR7" s="123"/>
      <c r="MS7" s="123"/>
      <c r="MT7" s="123"/>
      <c r="MU7" s="123">
        <v>20</v>
      </c>
      <c r="MV7" s="123">
        <v>20</v>
      </c>
      <c r="MW7" s="123">
        <v>20</v>
      </c>
      <c r="MX7" s="123">
        <v>20</v>
      </c>
      <c r="MY7" s="123">
        <v>20</v>
      </c>
      <c r="MZ7" s="123"/>
      <c r="NA7" s="123"/>
      <c r="NB7" s="123">
        <v>20</v>
      </c>
      <c r="NC7" s="123">
        <v>20</v>
      </c>
    </row>
    <row r="8" spans="2:367">
      <c r="B8" s="128" t="s">
        <v>154</v>
      </c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3"/>
      <c r="AV8" s="123"/>
      <c r="AW8" s="123"/>
      <c r="AX8" s="123"/>
      <c r="AY8" s="123"/>
      <c r="AZ8" s="123"/>
      <c r="BA8" s="123"/>
      <c r="BB8" s="123"/>
      <c r="BC8" s="123"/>
      <c r="BD8" s="123"/>
      <c r="BE8" s="123"/>
      <c r="BF8" s="123"/>
      <c r="BG8" s="123"/>
      <c r="BH8" s="123"/>
      <c r="BI8" s="123"/>
      <c r="BJ8" s="123"/>
      <c r="BK8" s="123"/>
      <c r="BL8" s="123"/>
      <c r="BM8" s="123"/>
      <c r="BN8" s="123"/>
      <c r="BO8" s="123"/>
      <c r="BP8" s="123"/>
      <c r="BQ8" s="123"/>
      <c r="BR8" s="123"/>
      <c r="BS8" s="123"/>
      <c r="BT8" s="123"/>
      <c r="BU8" s="123"/>
      <c r="BV8" s="123"/>
      <c r="BW8" s="123"/>
      <c r="BX8" s="123"/>
      <c r="BY8" s="123"/>
      <c r="BZ8" s="123"/>
      <c r="CA8" s="123"/>
      <c r="CB8" s="123"/>
      <c r="CC8" s="123"/>
      <c r="CD8" s="123"/>
      <c r="CE8" s="123"/>
      <c r="CF8" s="123"/>
      <c r="CG8" s="123"/>
      <c r="CH8" s="123"/>
      <c r="CI8" s="123"/>
      <c r="CJ8" s="123"/>
      <c r="CK8" s="123"/>
      <c r="CL8" s="123"/>
      <c r="CM8" s="123"/>
      <c r="CN8" s="123"/>
      <c r="CO8" s="123"/>
      <c r="CP8" s="123"/>
      <c r="CQ8" s="123"/>
      <c r="CR8" s="123"/>
      <c r="CS8" s="123"/>
      <c r="CT8" s="123"/>
      <c r="CU8" s="123"/>
      <c r="CV8" s="123"/>
      <c r="CW8" s="123"/>
      <c r="CX8" s="123"/>
      <c r="CY8" s="123"/>
      <c r="CZ8" s="123"/>
      <c r="DA8" s="123"/>
      <c r="DB8" s="123"/>
      <c r="DC8" s="123"/>
      <c r="DD8" s="123"/>
      <c r="DE8" s="123"/>
      <c r="DF8" s="123"/>
      <c r="DG8" s="123"/>
      <c r="DH8" s="123"/>
      <c r="DI8" s="123"/>
      <c r="DJ8" s="123"/>
      <c r="DK8" s="123"/>
      <c r="DL8" s="123"/>
      <c r="DM8" s="123"/>
      <c r="DN8" s="123"/>
      <c r="DO8" s="123"/>
      <c r="DP8" s="123"/>
      <c r="DQ8" s="123"/>
      <c r="DR8" s="123"/>
      <c r="DS8" s="123"/>
      <c r="DT8" s="123"/>
      <c r="DU8" s="123"/>
      <c r="DV8" s="123"/>
      <c r="DW8" s="123"/>
      <c r="DX8" s="123"/>
      <c r="DY8" s="123"/>
      <c r="DZ8" s="123"/>
      <c r="EA8" s="123"/>
      <c r="EB8" s="123"/>
      <c r="EC8" s="123"/>
      <c r="ED8" s="123"/>
      <c r="EE8" s="123"/>
      <c r="EF8" s="123"/>
      <c r="EG8" s="123"/>
      <c r="EH8" s="123"/>
      <c r="EI8" s="123"/>
      <c r="EJ8" s="123"/>
      <c r="EK8" s="123"/>
      <c r="EL8" s="123"/>
      <c r="EM8" s="123"/>
      <c r="EN8" s="123"/>
      <c r="EO8" s="123"/>
      <c r="EP8" s="123"/>
      <c r="EQ8" s="123"/>
      <c r="ER8" s="123"/>
      <c r="ES8" s="123"/>
      <c r="ET8" s="123"/>
      <c r="EU8" s="123"/>
      <c r="EV8" s="123"/>
      <c r="EW8" s="123"/>
      <c r="EX8" s="123"/>
      <c r="EY8" s="123"/>
      <c r="EZ8" s="123"/>
      <c r="FA8" s="123"/>
      <c r="FB8" s="123"/>
      <c r="FC8" s="123"/>
      <c r="FD8" s="123"/>
      <c r="FE8" s="123"/>
      <c r="FF8" s="123"/>
      <c r="FG8" s="123"/>
      <c r="FH8" s="123"/>
      <c r="FI8" s="123"/>
      <c r="FJ8" s="123"/>
      <c r="FK8" s="123"/>
      <c r="FL8" s="123"/>
      <c r="FM8" s="123"/>
      <c r="FN8" s="123"/>
      <c r="FO8" s="123"/>
      <c r="FP8" s="123"/>
      <c r="FQ8" s="123"/>
      <c r="FR8" s="123"/>
      <c r="FS8" s="123"/>
      <c r="FT8" s="123"/>
      <c r="FU8" s="123"/>
      <c r="FV8" s="123"/>
      <c r="FW8" s="123"/>
      <c r="FX8" s="123"/>
      <c r="FY8" s="123"/>
      <c r="FZ8" s="123"/>
      <c r="GA8" s="123"/>
      <c r="GB8" s="123"/>
      <c r="GC8" s="123"/>
      <c r="GD8" s="123"/>
      <c r="GE8" s="123"/>
      <c r="GF8" s="123"/>
      <c r="GG8" s="123"/>
      <c r="GH8" s="123"/>
      <c r="GI8" s="123"/>
      <c r="GJ8" s="123"/>
      <c r="GK8" s="123"/>
      <c r="GL8" s="123"/>
      <c r="GM8" s="123"/>
      <c r="GN8" s="123"/>
      <c r="GO8" s="123"/>
      <c r="GP8" s="123"/>
      <c r="GQ8" s="123"/>
      <c r="GR8" s="123">
        <v>10</v>
      </c>
      <c r="GS8" s="123">
        <v>10</v>
      </c>
      <c r="GT8" s="123">
        <v>10</v>
      </c>
      <c r="GU8" s="123"/>
      <c r="GV8" s="123"/>
      <c r="GW8" s="123">
        <v>10</v>
      </c>
      <c r="GX8" s="123">
        <v>10</v>
      </c>
      <c r="GY8" s="123">
        <v>10</v>
      </c>
      <c r="GZ8" s="123">
        <v>10</v>
      </c>
      <c r="HA8" s="123">
        <v>10</v>
      </c>
      <c r="HB8" s="123"/>
      <c r="HC8" s="123"/>
      <c r="HD8" s="123">
        <v>10</v>
      </c>
      <c r="HE8" s="123">
        <v>10</v>
      </c>
      <c r="HF8" s="123">
        <v>10</v>
      </c>
      <c r="HG8" s="123">
        <v>10</v>
      </c>
      <c r="HH8" s="123">
        <v>10</v>
      </c>
      <c r="HI8" s="123"/>
      <c r="HJ8" s="123"/>
      <c r="HK8" s="123"/>
      <c r="HL8" s="123">
        <v>10</v>
      </c>
      <c r="HM8" s="123">
        <v>10</v>
      </c>
      <c r="HN8" s="123">
        <v>10</v>
      </c>
      <c r="HO8" s="123">
        <v>10</v>
      </c>
      <c r="HP8" s="123"/>
      <c r="HQ8" s="123"/>
      <c r="HR8" s="123">
        <v>10</v>
      </c>
      <c r="HS8" s="123">
        <v>10</v>
      </c>
      <c r="HT8" s="123">
        <v>10</v>
      </c>
      <c r="HU8" s="123">
        <v>10</v>
      </c>
      <c r="HV8" s="123">
        <v>10</v>
      </c>
      <c r="HW8" s="123"/>
      <c r="HX8" s="123"/>
      <c r="HY8" s="123">
        <v>10</v>
      </c>
      <c r="HZ8" s="123">
        <v>10</v>
      </c>
      <c r="IA8" s="123">
        <v>10</v>
      </c>
      <c r="IB8" s="123">
        <v>10</v>
      </c>
      <c r="IC8" s="123">
        <v>10</v>
      </c>
      <c r="ID8" s="123"/>
      <c r="IE8" s="123"/>
      <c r="IF8" s="123"/>
      <c r="IG8" s="123">
        <v>10</v>
      </c>
      <c r="IH8" s="123">
        <v>10</v>
      </c>
      <c r="II8" s="123">
        <v>10</v>
      </c>
      <c r="IJ8" s="123">
        <v>10</v>
      </c>
      <c r="IK8" s="123"/>
      <c r="IL8" s="123"/>
      <c r="IM8" s="123">
        <v>10</v>
      </c>
      <c r="IN8" s="123">
        <v>10</v>
      </c>
      <c r="IO8" s="123">
        <v>10</v>
      </c>
      <c r="IP8" s="123">
        <v>10</v>
      </c>
      <c r="IQ8" s="123">
        <v>10</v>
      </c>
      <c r="IR8" s="123"/>
      <c r="IS8" s="123"/>
      <c r="IT8" s="123">
        <v>10</v>
      </c>
      <c r="IU8" s="123">
        <v>10</v>
      </c>
      <c r="IV8" s="123">
        <v>10</v>
      </c>
      <c r="IW8" s="123">
        <v>10</v>
      </c>
      <c r="IX8" s="123">
        <v>10</v>
      </c>
      <c r="IY8" s="123"/>
      <c r="IZ8" s="123"/>
      <c r="JA8" s="123">
        <v>10</v>
      </c>
      <c r="JB8" s="123">
        <v>10</v>
      </c>
      <c r="JC8" s="123">
        <v>10</v>
      </c>
      <c r="JD8" s="123">
        <v>10</v>
      </c>
      <c r="JE8" s="123">
        <v>10</v>
      </c>
      <c r="JF8" s="123"/>
      <c r="JG8" s="123"/>
      <c r="JH8" s="123">
        <v>10</v>
      </c>
      <c r="JI8" s="123">
        <v>10</v>
      </c>
      <c r="JJ8" s="123">
        <v>10</v>
      </c>
      <c r="JK8" s="123">
        <v>10</v>
      </c>
      <c r="JL8" s="123">
        <v>10</v>
      </c>
      <c r="JM8" s="123"/>
      <c r="JN8" s="123"/>
      <c r="JO8" s="123">
        <v>10</v>
      </c>
      <c r="JP8" s="123">
        <v>10</v>
      </c>
      <c r="JQ8" s="123">
        <v>10</v>
      </c>
      <c r="JR8" s="123"/>
      <c r="JS8" s="123">
        <v>10</v>
      </c>
      <c r="JT8" s="123"/>
      <c r="JU8" s="123"/>
      <c r="JV8" s="123">
        <v>10</v>
      </c>
      <c r="JW8" s="123">
        <v>10</v>
      </c>
      <c r="JX8" s="123">
        <v>10</v>
      </c>
      <c r="JY8" s="123">
        <v>10</v>
      </c>
      <c r="JZ8" s="123">
        <v>10</v>
      </c>
      <c r="KA8" s="123"/>
      <c r="KB8" s="123"/>
      <c r="KC8" s="123"/>
      <c r="KD8" s="123">
        <v>10</v>
      </c>
      <c r="KE8" s="123">
        <v>10</v>
      </c>
      <c r="KF8" s="123">
        <v>10</v>
      </c>
      <c r="KG8" s="123">
        <v>10</v>
      </c>
      <c r="KH8" s="123"/>
      <c r="KI8" s="123"/>
      <c r="KJ8" s="123">
        <v>10</v>
      </c>
      <c r="KK8" s="123">
        <v>10</v>
      </c>
      <c r="KL8" s="123">
        <v>10</v>
      </c>
      <c r="KM8" s="123">
        <v>10</v>
      </c>
      <c r="KN8" s="123">
        <v>10</v>
      </c>
      <c r="KO8" s="123"/>
      <c r="KP8" s="123"/>
      <c r="KQ8" s="123">
        <v>10</v>
      </c>
      <c r="KR8" s="123">
        <v>10</v>
      </c>
      <c r="KS8" s="123">
        <v>10</v>
      </c>
      <c r="KT8" s="123">
        <v>10</v>
      </c>
      <c r="KU8" s="123">
        <v>10</v>
      </c>
      <c r="KV8" s="123"/>
      <c r="KW8" s="123"/>
      <c r="KX8" s="123">
        <v>10</v>
      </c>
      <c r="KY8" s="123">
        <v>10</v>
      </c>
      <c r="KZ8" s="123">
        <v>10</v>
      </c>
      <c r="LA8" s="123">
        <v>10</v>
      </c>
      <c r="LB8" s="123">
        <v>10</v>
      </c>
      <c r="LC8" s="123"/>
      <c r="LD8" s="123"/>
      <c r="LE8" s="123">
        <v>10</v>
      </c>
      <c r="LF8" s="123">
        <v>10</v>
      </c>
      <c r="LG8" s="123"/>
      <c r="LH8" s="123">
        <v>10</v>
      </c>
      <c r="LI8" s="123">
        <v>10</v>
      </c>
      <c r="LJ8" s="123"/>
      <c r="LK8" s="123"/>
      <c r="LL8" s="123">
        <v>10</v>
      </c>
      <c r="LM8" s="123">
        <v>10</v>
      </c>
      <c r="LN8" s="123">
        <v>10</v>
      </c>
      <c r="LO8" s="123">
        <v>10</v>
      </c>
      <c r="LP8" s="123">
        <v>10</v>
      </c>
      <c r="LQ8" s="123"/>
      <c r="LR8" s="123"/>
      <c r="LS8" s="123"/>
      <c r="LT8" s="123">
        <v>10</v>
      </c>
      <c r="LU8" s="123">
        <v>10</v>
      </c>
      <c r="LV8" s="123">
        <v>10</v>
      </c>
      <c r="LW8" s="123">
        <v>10</v>
      </c>
      <c r="LX8" s="123"/>
      <c r="LY8" s="123"/>
      <c r="LZ8" s="123">
        <v>10</v>
      </c>
      <c r="MA8" s="123">
        <v>10</v>
      </c>
      <c r="MB8" s="123">
        <v>10</v>
      </c>
      <c r="MC8" s="123">
        <v>10</v>
      </c>
      <c r="MD8" s="123">
        <v>10</v>
      </c>
      <c r="ME8" s="123"/>
      <c r="MF8" s="123"/>
      <c r="MG8" s="123">
        <v>10</v>
      </c>
      <c r="MH8" s="123">
        <v>10</v>
      </c>
      <c r="MI8" s="123">
        <v>10</v>
      </c>
      <c r="MJ8" s="123">
        <v>10</v>
      </c>
      <c r="MK8" s="123">
        <v>10</v>
      </c>
      <c r="ML8" s="123"/>
      <c r="MM8" s="123"/>
      <c r="MN8" s="123">
        <v>10</v>
      </c>
      <c r="MO8" s="123">
        <v>10</v>
      </c>
      <c r="MP8" s="123">
        <v>10</v>
      </c>
      <c r="MQ8" s="123">
        <v>10</v>
      </c>
      <c r="MR8" s="123"/>
      <c r="MS8" s="123"/>
      <c r="MT8" s="123"/>
      <c r="MU8" s="123">
        <v>10</v>
      </c>
      <c r="MV8" s="123">
        <v>10</v>
      </c>
      <c r="MW8" s="123">
        <v>10</v>
      </c>
      <c r="MX8" s="123">
        <v>10</v>
      </c>
      <c r="MY8" s="123">
        <v>10</v>
      </c>
      <c r="MZ8" s="123"/>
      <c r="NA8" s="123"/>
      <c r="NB8" s="123">
        <v>10</v>
      </c>
      <c r="NC8" s="123">
        <v>10</v>
      </c>
    </row>
    <row r="9" spans="2:367">
      <c r="B9" s="128" t="s">
        <v>153</v>
      </c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  <c r="BW9" s="123"/>
      <c r="BX9" s="123"/>
      <c r="BY9" s="123"/>
      <c r="BZ9" s="123"/>
      <c r="CA9" s="123"/>
      <c r="CB9" s="123"/>
      <c r="CC9" s="123"/>
      <c r="CD9" s="123"/>
      <c r="CE9" s="123"/>
      <c r="CF9" s="123"/>
      <c r="CG9" s="123"/>
      <c r="CH9" s="123"/>
      <c r="CI9" s="123"/>
      <c r="CJ9" s="123"/>
      <c r="CK9" s="123"/>
      <c r="CL9" s="123"/>
      <c r="CM9" s="123"/>
      <c r="CN9" s="123"/>
      <c r="CO9" s="123"/>
      <c r="CP9" s="123"/>
      <c r="CQ9" s="123"/>
      <c r="CR9" s="123"/>
      <c r="CS9" s="123"/>
      <c r="CT9" s="123"/>
      <c r="CU9" s="123"/>
      <c r="CV9" s="123"/>
      <c r="CW9" s="123"/>
      <c r="CX9" s="123"/>
      <c r="CY9" s="123"/>
      <c r="CZ9" s="123"/>
      <c r="DA9" s="123"/>
      <c r="DB9" s="123"/>
      <c r="DC9" s="123"/>
      <c r="DD9" s="123"/>
      <c r="DE9" s="123"/>
      <c r="DF9" s="123"/>
      <c r="DG9" s="123"/>
      <c r="DH9" s="123"/>
      <c r="DI9" s="123"/>
      <c r="DJ9" s="123"/>
      <c r="DK9" s="123"/>
      <c r="DL9" s="123"/>
      <c r="DM9" s="123"/>
      <c r="DN9" s="123"/>
      <c r="DO9" s="123"/>
      <c r="DP9" s="123"/>
      <c r="DQ9" s="123"/>
      <c r="DR9" s="123"/>
      <c r="DS9" s="123"/>
      <c r="DT9" s="123"/>
      <c r="DU9" s="123"/>
      <c r="DV9" s="123"/>
      <c r="DW9" s="123"/>
      <c r="DX9" s="123"/>
      <c r="DY9" s="123"/>
      <c r="DZ9" s="123"/>
      <c r="EA9" s="123"/>
      <c r="EB9" s="123"/>
      <c r="EC9" s="123"/>
      <c r="ED9" s="123"/>
      <c r="EE9" s="123"/>
      <c r="EF9" s="123"/>
      <c r="EG9" s="123"/>
      <c r="EH9" s="123"/>
      <c r="EI9" s="123"/>
      <c r="EJ9" s="123"/>
      <c r="EK9" s="123"/>
      <c r="EL9" s="123"/>
      <c r="EM9" s="123"/>
      <c r="EN9" s="123"/>
      <c r="EO9" s="123"/>
      <c r="EP9" s="123"/>
      <c r="EQ9" s="123"/>
      <c r="ER9" s="123"/>
      <c r="ES9" s="123"/>
      <c r="ET9" s="123"/>
      <c r="EU9" s="123"/>
      <c r="EV9" s="123"/>
      <c r="EW9" s="123"/>
      <c r="EX9" s="123"/>
      <c r="EY9" s="123"/>
      <c r="EZ9" s="123"/>
      <c r="FA9" s="123"/>
      <c r="FB9" s="123"/>
      <c r="FC9" s="123"/>
      <c r="FD9" s="123"/>
      <c r="FE9" s="123"/>
      <c r="FF9" s="123"/>
      <c r="FG9" s="123"/>
      <c r="FH9" s="123"/>
      <c r="FI9" s="123"/>
      <c r="FJ9" s="123"/>
      <c r="FK9" s="123"/>
      <c r="FL9" s="123"/>
      <c r="FM9" s="123"/>
      <c r="FN9" s="123"/>
      <c r="FO9" s="123"/>
      <c r="FP9" s="123"/>
      <c r="FQ9" s="123"/>
      <c r="FR9" s="123"/>
      <c r="FS9" s="123"/>
      <c r="FT9" s="123"/>
      <c r="FU9" s="123"/>
      <c r="FV9" s="123"/>
      <c r="FW9" s="123"/>
      <c r="FX9" s="123"/>
      <c r="FY9" s="123"/>
      <c r="FZ9" s="123"/>
      <c r="GA9" s="123"/>
      <c r="GB9" s="123"/>
      <c r="GC9" s="123"/>
      <c r="GD9" s="123"/>
      <c r="GE9" s="123"/>
      <c r="GF9" s="123"/>
      <c r="GG9" s="123"/>
      <c r="GH9" s="123"/>
      <c r="GI9" s="123"/>
      <c r="GJ9" s="123"/>
      <c r="GK9" s="123"/>
      <c r="GL9" s="123"/>
      <c r="GM9" s="123"/>
      <c r="GN9" s="123"/>
      <c r="GO9" s="123"/>
      <c r="GP9" s="123"/>
      <c r="GQ9" s="123"/>
      <c r="GR9" s="123">
        <v>10</v>
      </c>
      <c r="GS9" s="123">
        <v>10</v>
      </c>
      <c r="GT9" s="123">
        <v>10</v>
      </c>
      <c r="GU9" s="123"/>
      <c r="GV9" s="123"/>
      <c r="GW9" s="123">
        <v>10</v>
      </c>
      <c r="GX9" s="123">
        <v>10</v>
      </c>
      <c r="GY9" s="123">
        <v>10</v>
      </c>
      <c r="GZ9" s="123">
        <v>10</v>
      </c>
      <c r="HA9" s="123">
        <v>10</v>
      </c>
      <c r="HB9" s="123"/>
      <c r="HC9" s="123"/>
      <c r="HD9" s="123">
        <v>10</v>
      </c>
      <c r="HE9" s="123">
        <v>10</v>
      </c>
      <c r="HF9" s="123">
        <v>10</v>
      </c>
      <c r="HG9" s="123">
        <v>10</v>
      </c>
      <c r="HH9" s="123">
        <v>10</v>
      </c>
      <c r="HI9" s="123"/>
      <c r="HJ9" s="123"/>
      <c r="HK9" s="123"/>
      <c r="HL9" s="123">
        <v>10</v>
      </c>
      <c r="HM9" s="123">
        <v>10</v>
      </c>
      <c r="HN9" s="123">
        <v>10</v>
      </c>
      <c r="HO9" s="123">
        <v>10</v>
      </c>
      <c r="HP9" s="123"/>
      <c r="HQ9" s="123"/>
      <c r="HR9" s="123">
        <v>10</v>
      </c>
      <c r="HS9" s="123">
        <v>10</v>
      </c>
      <c r="HT9" s="123">
        <v>10</v>
      </c>
      <c r="HU9" s="123">
        <v>10</v>
      </c>
      <c r="HV9" s="123">
        <v>10</v>
      </c>
      <c r="HW9" s="123"/>
      <c r="HX9" s="123"/>
      <c r="HY9" s="123">
        <v>10</v>
      </c>
      <c r="HZ9" s="123">
        <v>10</v>
      </c>
      <c r="IA9" s="123">
        <v>10</v>
      </c>
      <c r="IB9" s="123">
        <v>10</v>
      </c>
      <c r="IC9" s="123">
        <v>10</v>
      </c>
      <c r="ID9" s="123"/>
      <c r="IE9" s="123"/>
      <c r="IF9" s="123"/>
      <c r="IG9" s="123">
        <v>10</v>
      </c>
      <c r="IH9" s="123">
        <v>10</v>
      </c>
      <c r="II9" s="123">
        <v>10</v>
      </c>
      <c r="IJ9" s="123">
        <v>10</v>
      </c>
      <c r="IK9" s="123"/>
      <c r="IL9" s="123"/>
      <c r="IM9" s="123">
        <v>10</v>
      </c>
      <c r="IN9" s="123">
        <v>10</v>
      </c>
      <c r="IO9" s="123">
        <v>10</v>
      </c>
      <c r="IP9" s="123">
        <v>10</v>
      </c>
      <c r="IQ9" s="123">
        <v>10</v>
      </c>
      <c r="IR9" s="123"/>
      <c r="IS9" s="123"/>
      <c r="IT9" s="123">
        <v>10</v>
      </c>
      <c r="IU9" s="123">
        <v>10</v>
      </c>
      <c r="IV9" s="123">
        <v>10</v>
      </c>
      <c r="IW9" s="123">
        <v>10</v>
      </c>
      <c r="IX9" s="123">
        <v>10</v>
      </c>
      <c r="IY9" s="123"/>
      <c r="IZ9" s="123"/>
      <c r="JA9" s="123">
        <v>10</v>
      </c>
      <c r="JB9" s="123">
        <v>10</v>
      </c>
      <c r="JC9" s="123">
        <v>10</v>
      </c>
      <c r="JD9" s="123">
        <v>10</v>
      </c>
      <c r="JE9" s="123">
        <v>10</v>
      </c>
      <c r="JF9" s="123"/>
      <c r="JG9" s="123"/>
      <c r="JH9" s="123">
        <v>10</v>
      </c>
      <c r="JI9" s="123">
        <v>10</v>
      </c>
      <c r="JJ9" s="123">
        <v>10</v>
      </c>
      <c r="JK9" s="123">
        <v>10</v>
      </c>
      <c r="JL9" s="123">
        <v>10</v>
      </c>
      <c r="JM9" s="123"/>
      <c r="JN9" s="123"/>
      <c r="JO9" s="123">
        <v>10</v>
      </c>
      <c r="JP9" s="123">
        <v>10</v>
      </c>
      <c r="JQ9" s="123">
        <v>10</v>
      </c>
      <c r="JR9" s="123"/>
      <c r="JS9" s="123">
        <v>10</v>
      </c>
      <c r="JT9" s="123"/>
      <c r="JU9" s="123"/>
      <c r="JV9" s="123">
        <v>10</v>
      </c>
      <c r="JW9" s="123">
        <v>10</v>
      </c>
      <c r="JX9" s="123">
        <v>10</v>
      </c>
      <c r="JY9" s="123">
        <v>10</v>
      </c>
      <c r="JZ9" s="123">
        <v>10</v>
      </c>
      <c r="KA9" s="123"/>
      <c r="KB9" s="123"/>
      <c r="KC9" s="123"/>
      <c r="KD9" s="123">
        <v>10</v>
      </c>
      <c r="KE9" s="123">
        <v>10</v>
      </c>
      <c r="KF9" s="123">
        <v>10</v>
      </c>
      <c r="KG9" s="123">
        <v>10</v>
      </c>
      <c r="KH9" s="123"/>
      <c r="KI9" s="123"/>
      <c r="KJ9" s="123">
        <v>10</v>
      </c>
      <c r="KK9" s="123">
        <v>10</v>
      </c>
      <c r="KL9" s="123">
        <v>10</v>
      </c>
      <c r="KM9" s="123">
        <v>10</v>
      </c>
      <c r="KN9" s="123">
        <v>10</v>
      </c>
      <c r="KO9" s="123"/>
      <c r="KP9" s="123"/>
      <c r="KQ9" s="123">
        <v>10</v>
      </c>
      <c r="KR9" s="123">
        <v>10</v>
      </c>
      <c r="KS9" s="123">
        <v>10</v>
      </c>
      <c r="KT9" s="123">
        <v>10</v>
      </c>
      <c r="KU9" s="123">
        <v>10</v>
      </c>
      <c r="KV9" s="123"/>
      <c r="KW9" s="123"/>
      <c r="KX9" s="123">
        <v>10</v>
      </c>
      <c r="KY9" s="123">
        <v>10</v>
      </c>
      <c r="KZ9" s="123">
        <v>10</v>
      </c>
      <c r="LA9" s="123">
        <v>10</v>
      </c>
      <c r="LB9" s="123">
        <v>10</v>
      </c>
      <c r="LC9" s="123"/>
      <c r="LD9" s="123"/>
      <c r="LE9" s="123">
        <v>10</v>
      </c>
      <c r="LF9" s="123">
        <v>10</v>
      </c>
      <c r="LG9" s="123"/>
      <c r="LH9" s="123">
        <v>10</v>
      </c>
      <c r="LI9" s="123">
        <v>10</v>
      </c>
      <c r="LJ9" s="123"/>
      <c r="LK9" s="123"/>
      <c r="LL9" s="123">
        <v>10</v>
      </c>
      <c r="LM9" s="123">
        <v>10</v>
      </c>
      <c r="LN9" s="123">
        <v>10</v>
      </c>
      <c r="LO9" s="123">
        <v>10</v>
      </c>
      <c r="LP9" s="123">
        <v>10</v>
      </c>
      <c r="LQ9" s="123"/>
      <c r="LR9" s="123"/>
      <c r="LS9" s="123"/>
      <c r="LT9" s="123">
        <v>10</v>
      </c>
      <c r="LU9" s="123">
        <v>10</v>
      </c>
      <c r="LV9" s="123">
        <v>10</v>
      </c>
      <c r="LW9" s="123">
        <v>10</v>
      </c>
      <c r="LX9" s="123"/>
      <c r="LY9" s="123"/>
      <c r="LZ9" s="123">
        <v>10</v>
      </c>
      <c r="MA9" s="123">
        <v>10</v>
      </c>
      <c r="MB9" s="123">
        <v>10</v>
      </c>
      <c r="MC9" s="123">
        <v>10</v>
      </c>
      <c r="MD9" s="123">
        <v>10</v>
      </c>
      <c r="ME9" s="123"/>
      <c r="MF9" s="123"/>
      <c r="MG9" s="123">
        <v>10</v>
      </c>
      <c r="MH9" s="123">
        <v>10</v>
      </c>
      <c r="MI9" s="123">
        <v>10</v>
      </c>
      <c r="MJ9" s="123">
        <v>10</v>
      </c>
      <c r="MK9" s="123">
        <v>10</v>
      </c>
      <c r="ML9" s="123"/>
      <c r="MM9" s="123"/>
      <c r="MN9" s="123">
        <v>10</v>
      </c>
      <c r="MO9" s="123">
        <v>10</v>
      </c>
      <c r="MP9" s="123">
        <v>10</v>
      </c>
      <c r="MQ9" s="123">
        <v>10</v>
      </c>
      <c r="MR9" s="123"/>
      <c r="MS9" s="123"/>
      <c r="MT9" s="123"/>
      <c r="MU9" s="123">
        <v>10</v>
      </c>
      <c r="MV9" s="123">
        <v>10</v>
      </c>
      <c r="MW9" s="123">
        <v>10</v>
      </c>
      <c r="MX9" s="123">
        <v>10</v>
      </c>
      <c r="MY9" s="123">
        <v>10</v>
      </c>
      <c r="MZ9" s="123"/>
      <c r="NA9" s="123"/>
      <c r="NB9" s="123">
        <v>10</v>
      </c>
      <c r="NC9" s="123">
        <v>10</v>
      </c>
    </row>
    <row r="10" spans="2:367">
      <c r="B10" s="80" t="s">
        <v>5136</v>
      </c>
      <c r="C10" s="124" t="str">
        <f t="shared" ref="C10:BN10" si="0">IF(COUNT(C5:C9)=0,"",SUM(C5:C9))</f>
        <v/>
      </c>
      <c r="D10" s="124" t="str">
        <f t="shared" si="0"/>
        <v/>
      </c>
      <c r="E10" s="124" t="str">
        <f t="shared" si="0"/>
        <v/>
      </c>
      <c r="F10" s="124" t="str">
        <f t="shared" si="0"/>
        <v/>
      </c>
      <c r="G10" s="124" t="str">
        <f t="shared" si="0"/>
        <v/>
      </c>
      <c r="H10" s="124" t="str">
        <f t="shared" si="0"/>
        <v/>
      </c>
      <c r="I10" s="124" t="str">
        <f t="shared" si="0"/>
        <v/>
      </c>
      <c r="J10" s="124" t="str">
        <f t="shared" si="0"/>
        <v/>
      </c>
      <c r="K10" s="124" t="str">
        <f t="shared" si="0"/>
        <v/>
      </c>
      <c r="L10" s="124" t="str">
        <f t="shared" si="0"/>
        <v/>
      </c>
      <c r="M10" s="124" t="str">
        <f t="shared" si="0"/>
        <v/>
      </c>
      <c r="N10" s="124" t="str">
        <f t="shared" si="0"/>
        <v/>
      </c>
      <c r="O10" s="124" t="str">
        <f t="shared" si="0"/>
        <v/>
      </c>
      <c r="P10" s="124" t="str">
        <f t="shared" si="0"/>
        <v/>
      </c>
      <c r="Q10" s="124" t="str">
        <f t="shared" si="0"/>
        <v/>
      </c>
      <c r="R10" s="124" t="str">
        <f t="shared" si="0"/>
        <v/>
      </c>
      <c r="S10" s="124" t="str">
        <f t="shared" si="0"/>
        <v/>
      </c>
      <c r="T10" s="124" t="str">
        <f t="shared" si="0"/>
        <v/>
      </c>
      <c r="U10" s="124" t="str">
        <f t="shared" si="0"/>
        <v/>
      </c>
      <c r="V10" s="124" t="str">
        <f t="shared" si="0"/>
        <v/>
      </c>
      <c r="W10" s="124" t="str">
        <f t="shared" si="0"/>
        <v/>
      </c>
      <c r="X10" s="124" t="str">
        <f t="shared" si="0"/>
        <v/>
      </c>
      <c r="Y10" s="124" t="str">
        <f t="shared" si="0"/>
        <v/>
      </c>
      <c r="Z10" s="124" t="str">
        <f t="shared" si="0"/>
        <v/>
      </c>
      <c r="AA10" s="124" t="str">
        <f t="shared" si="0"/>
        <v/>
      </c>
      <c r="AB10" s="124" t="str">
        <f t="shared" si="0"/>
        <v/>
      </c>
      <c r="AC10" s="124" t="str">
        <f t="shared" si="0"/>
        <v/>
      </c>
      <c r="AD10" s="124" t="str">
        <f t="shared" si="0"/>
        <v/>
      </c>
      <c r="AE10" s="124" t="str">
        <f t="shared" si="0"/>
        <v/>
      </c>
      <c r="AF10" s="124" t="str">
        <f t="shared" si="0"/>
        <v/>
      </c>
      <c r="AG10" s="124" t="str">
        <f t="shared" si="0"/>
        <v/>
      </c>
      <c r="AH10" s="124" t="str">
        <f t="shared" si="0"/>
        <v/>
      </c>
      <c r="AI10" s="124" t="str">
        <f t="shared" si="0"/>
        <v/>
      </c>
      <c r="AJ10" s="124" t="str">
        <f t="shared" si="0"/>
        <v/>
      </c>
      <c r="AK10" s="124" t="str">
        <f t="shared" si="0"/>
        <v/>
      </c>
      <c r="AL10" s="124" t="str">
        <f t="shared" si="0"/>
        <v/>
      </c>
      <c r="AM10" s="124" t="str">
        <f t="shared" si="0"/>
        <v/>
      </c>
      <c r="AN10" s="124" t="str">
        <f t="shared" si="0"/>
        <v/>
      </c>
      <c r="AO10" s="124" t="str">
        <f t="shared" si="0"/>
        <v/>
      </c>
      <c r="AP10" s="124" t="str">
        <f t="shared" si="0"/>
        <v/>
      </c>
      <c r="AQ10" s="124" t="str">
        <f t="shared" si="0"/>
        <v/>
      </c>
      <c r="AR10" s="124" t="str">
        <f t="shared" si="0"/>
        <v/>
      </c>
      <c r="AS10" s="124" t="str">
        <f t="shared" si="0"/>
        <v/>
      </c>
      <c r="AT10" s="124" t="str">
        <f t="shared" si="0"/>
        <v/>
      </c>
      <c r="AU10" s="124" t="str">
        <f t="shared" si="0"/>
        <v/>
      </c>
      <c r="AV10" s="124" t="str">
        <f t="shared" si="0"/>
        <v/>
      </c>
      <c r="AW10" s="124" t="str">
        <f t="shared" si="0"/>
        <v/>
      </c>
      <c r="AX10" s="124" t="str">
        <f t="shared" si="0"/>
        <v/>
      </c>
      <c r="AY10" s="124" t="str">
        <f t="shared" si="0"/>
        <v/>
      </c>
      <c r="AZ10" s="124" t="str">
        <f t="shared" si="0"/>
        <v/>
      </c>
      <c r="BA10" s="124" t="str">
        <f t="shared" si="0"/>
        <v/>
      </c>
      <c r="BB10" s="124" t="str">
        <f t="shared" si="0"/>
        <v/>
      </c>
      <c r="BC10" s="124" t="str">
        <f t="shared" si="0"/>
        <v/>
      </c>
      <c r="BD10" s="124" t="str">
        <f t="shared" si="0"/>
        <v/>
      </c>
      <c r="BE10" s="124" t="str">
        <f t="shared" si="0"/>
        <v/>
      </c>
      <c r="BF10" s="124" t="str">
        <f t="shared" si="0"/>
        <v/>
      </c>
      <c r="BG10" s="124" t="str">
        <f t="shared" si="0"/>
        <v/>
      </c>
      <c r="BH10" s="124" t="str">
        <f t="shared" si="0"/>
        <v/>
      </c>
      <c r="BI10" s="124" t="str">
        <f t="shared" si="0"/>
        <v/>
      </c>
      <c r="BJ10" s="124" t="str">
        <f t="shared" si="0"/>
        <v/>
      </c>
      <c r="BK10" s="124" t="str">
        <f t="shared" si="0"/>
        <v/>
      </c>
      <c r="BL10" s="124" t="str">
        <f t="shared" si="0"/>
        <v/>
      </c>
      <c r="BM10" s="124" t="str">
        <f t="shared" si="0"/>
        <v/>
      </c>
      <c r="BN10" s="124" t="str">
        <f t="shared" si="0"/>
        <v/>
      </c>
      <c r="BO10" s="124" t="str">
        <f t="shared" ref="BO10:DZ10" si="1">IF(COUNT(BO5:BO9)=0,"",SUM(BO5:BO9))</f>
        <v/>
      </c>
      <c r="BP10" s="124" t="str">
        <f t="shared" si="1"/>
        <v/>
      </c>
      <c r="BQ10" s="124" t="str">
        <f t="shared" si="1"/>
        <v/>
      </c>
      <c r="BR10" s="124" t="str">
        <f t="shared" si="1"/>
        <v/>
      </c>
      <c r="BS10" s="124" t="str">
        <f t="shared" si="1"/>
        <v/>
      </c>
      <c r="BT10" s="124" t="str">
        <f t="shared" si="1"/>
        <v/>
      </c>
      <c r="BU10" s="124" t="str">
        <f t="shared" si="1"/>
        <v/>
      </c>
      <c r="BV10" s="124" t="str">
        <f t="shared" si="1"/>
        <v/>
      </c>
      <c r="BW10" s="124" t="str">
        <f t="shared" si="1"/>
        <v/>
      </c>
      <c r="BX10" s="124" t="str">
        <f t="shared" si="1"/>
        <v/>
      </c>
      <c r="BY10" s="124" t="str">
        <f t="shared" si="1"/>
        <v/>
      </c>
      <c r="BZ10" s="124" t="str">
        <f t="shared" si="1"/>
        <v/>
      </c>
      <c r="CA10" s="124" t="str">
        <f t="shared" si="1"/>
        <v/>
      </c>
      <c r="CB10" s="124" t="str">
        <f t="shared" si="1"/>
        <v/>
      </c>
      <c r="CC10" s="124" t="str">
        <f t="shared" si="1"/>
        <v/>
      </c>
      <c r="CD10" s="124" t="str">
        <f t="shared" si="1"/>
        <v/>
      </c>
      <c r="CE10" s="124" t="str">
        <f t="shared" si="1"/>
        <v/>
      </c>
      <c r="CF10" s="124" t="str">
        <f t="shared" si="1"/>
        <v/>
      </c>
      <c r="CG10" s="124" t="str">
        <f t="shared" si="1"/>
        <v/>
      </c>
      <c r="CH10" s="124" t="str">
        <f t="shared" si="1"/>
        <v/>
      </c>
      <c r="CI10" s="124" t="str">
        <f t="shared" si="1"/>
        <v/>
      </c>
      <c r="CJ10" s="124" t="str">
        <f t="shared" si="1"/>
        <v/>
      </c>
      <c r="CK10" s="124" t="str">
        <f t="shared" si="1"/>
        <v/>
      </c>
      <c r="CL10" s="124" t="str">
        <f t="shared" si="1"/>
        <v/>
      </c>
      <c r="CM10" s="124" t="str">
        <f t="shared" si="1"/>
        <v/>
      </c>
      <c r="CN10" s="124" t="str">
        <f t="shared" si="1"/>
        <v/>
      </c>
      <c r="CO10" s="124" t="str">
        <f t="shared" si="1"/>
        <v/>
      </c>
      <c r="CP10" s="124" t="str">
        <f t="shared" si="1"/>
        <v/>
      </c>
      <c r="CQ10" s="124" t="str">
        <f t="shared" si="1"/>
        <v/>
      </c>
      <c r="CR10" s="124" t="str">
        <f t="shared" si="1"/>
        <v/>
      </c>
      <c r="CS10" s="124" t="str">
        <f t="shared" si="1"/>
        <v/>
      </c>
      <c r="CT10" s="124" t="str">
        <f t="shared" si="1"/>
        <v/>
      </c>
      <c r="CU10" s="124" t="str">
        <f t="shared" si="1"/>
        <v/>
      </c>
      <c r="CV10" s="124" t="str">
        <f t="shared" si="1"/>
        <v/>
      </c>
      <c r="CW10" s="124" t="str">
        <f t="shared" si="1"/>
        <v/>
      </c>
      <c r="CX10" s="124" t="str">
        <f t="shared" si="1"/>
        <v/>
      </c>
      <c r="CY10" s="124" t="str">
        <f t="shared" si="1"/>
        <v/>
      </c>
      <c r="CZ10" s="124" t="str">
        <f t="shared" si="1"/>
        <v/>
      </c>
      <c r="DA10" s="124" t="str">
        <f t="shared" si="1"/>
        <v/>
      </c>
      <c r="DB10" s="124" t="str">
        <f t="shared" si="1"/>
        <v/>
      </c>
      <c r="DC10" s="124" t="str">
        <f t="shared" si="1"/>
        <v/>
      </c>
      <c r="DD10" s="124" t="str">
        <f t="shared" si="1"/>
        <v/>
      </c>
      <c r="DE10" s="124" t="str">
        <f t="shared" si="1"/>
        <v/>
      </c>
      <c r="DF10" s="124" t="str">
        <f t="shared" si="1"/>
        <v/>
      </c>
      <c r="DG10" s="124" t="str">
        <f t="shared" si="1"/>
        <v/>
      </c>
      <c r="DH10" s="124" t="str">
        <f t="shared" si="1"/>
        <v/>
      </c>
      <c r="DI10" s="124" t="str">
        <f t="shared" si="1"/>
        <v/>
      </c>
      <c r="DJ10" s="124" t="str">
        <f t="shared" si="1"/>
        <v/>
      </c>
      <c r="DK10" s="124" t="str">
        <f t="shared" si="1"/>
        <v/>
      </c>
      <c r="DL10" s="124" t="str">
        <f t="shared" si="1"/>
        <v/>
      </c>
      <c r="DM10" s="124" t="str">
        <f t="shared" si="1"/>
        <v/>
      </c>
      <c r="DN10" s="124" t="str">
        <f t="shared" si="1"/>
        <v/>
      </c>
      <c r="DO10" s="124" t="str">
        <f t="shared" si="1"/>
        <v/>
      </c>
      <c r="DP10" s="124" t="str">
        <f t="shared" si="1"/>
        <v/>
      </c>
      <c r="DQ10" s="124" t="str">
        <f t="shared" si="1"/>
        <v/>
      </c>
      <c r="DR10" s="124" t="str">
        <f t="shared" si="1"/>
        <v/>
      </c>
      <c r="DS10" s="124" t="str">
        <f t="shared" si="1"/>
        <v/>
      </c>
      <c r="DT10" s="124" t="str">
        <f t="shared" si="1"/>
        <v/>
      </c>
      <c r="DU10" s="124" t="str">
        <f t="shared" si="1"/>
        <v/>
      </c>
      <c r="DV10" s="124" t="str">
        <f t="shared" si="1"/>
        <v/>
      </c>
      <c r="DW10" s="124" t="str">
        <f t="shared" si="1"/>
        <v/>
      </c>
      <c r="DX10" s="124" t="str">
        <f t="shared" si="1"/>
        <v/>
      </c>
      <c r="DY10" s="124" t="str">
        <f t="shared" si="1"/>
        <v/>
      </c>
      <c r="DZ10" s="124" t="str">
        <f t="shared" si="1"/>
        <v/>
      </c>
      <c r="EA10" s="124" t="str">
        <f t="shared" ref="EA10:GL10" si="2">IF(COUNT(EA5:EA9)=0,"",SUM(EA5:EA9))</f>
        <v/>
      </c>
      <c r="EB10" s="124" t="str">
        <f t="shared" si="2"/>
        <v/>
      </c>
      <c r="EC10" s="124" t="str">
        <f t="shared" si="2"/>
        <v/>
      </c>
      <c r="ED10" s="124" t="str">
        <f t="shared" si="2"/>
        <v/>
      </c>
      <c r="EE10" s="124" t="str">
        <f t="shared" si="2"/>
        <v/>
      </c>
      <c r="EF10" s="124" t="str">
        <f t="shared" si="2"/>
        <v/>
      </c>
      <c r="EG10" s="124" t="str">
        <f t="shared" si="2"/>
        <v/>
      </c>
      <c r="EH10" s="124" t="str">
        <f t="shared" si="2"/>
        <v/>
      </c>
      <c r="EI10" s="124" t="str">
        <f t="shared" si="2"/>
        <v/>
      </c>
      <c r="EJ10" s="124" t="str">
        <f t="shared" si="2"/>
        <v/>
      </c>
      <c r="EK10" s="124" t="str">
        <f t="shared" si="2"/>
        <v/>
      </c>
      <c r="EL10" s="124" t="str">
        <f t="shared" si="2"/>
        <v/>
      </c>
      <c r="EM10" s="124" t="str">
        <f t="shared" si="2"/>
        <v/>
      </c>
      <c r="EN10" s="124" t="str">
        <f t="shared" si="2"/>
        <v/>
      </c>
      <c r="EO10" s="124" t="str">
        <f t="shared" si="2"/>
        <v/>
      </c>
      <c r="EP10" s="124" t="str">
        <f t="shared" si="2"/>
        <v/>
      </c>
      <c r="EQ10" s="124" t="str">
        <f t="shared" si="2"/>
        <v/>
      </c>
      <c r="ER10" s="124" t="str">
        <f t="shared" si="2"/>
        <v/>
      </c>
      <c r="ES10" s="124" t="str">
        <f t="shared" si="2"/>
        <v/>
      </c>
      <c r="ET10" s="124" t="str">
        <f t="shared" si="2"/>
        <v/>
      </c>
      <c r="EU10" s="124" t="str">
        <f t="shared" si="2"/>
        <v/>
      </c>
      <c r="EV10" s="124" t="str">
        <f t="shared" si="2"/>
        <v/>
      </c>
      <c r="EW10" s="124" t="str">
        <f t="shared" si="2"/>
        <v/>
      </c>
      <c r="EX10" s="124" t="str">
        <f t="shared" si="2"/>
        <v/>
      </c>
      <c r="EY10" s="124" t="str">
        <f t="shared" si="2"/>
        <v/>
      </c>
      <c r="EZ10" s="124" t="str">
        <f t="shared" si="2"/>
        <v/>
      </c>
      <c r="FA10" s="124" t="str">
        <f t="shared" si="2"/>
        <v/>
      </c>
      <c r="FB10" s="124" t="str">
        <f t="shared" si="2"/>
        <v/>
      </c>
      <c r="FC10" s="124" t="str">
        <f t="shared" si="2"/>
        <v/>
      </c>
      <c r="FD10" s="124" t="str">
        <f t="shared" si="2"/>
        <v/>
      </c>
      <c r="FE10" s="124" t="str">
        <f t="shared" si="2"/>
        <v/>
      </c>
      <c r="FF10" s="124" t="str">
        <f t="shared" si="2"/>
        <v/>
      </c>
      <c r="FG10" s="124" t="str">
        <f t="shared" si="2"/>
        <v/>
      </c>
      <c r="FH10" s="124" t="str">
        <f t="shared" si="2"/>
        <v/>
      </c>
      <c r="FI10" s="124" t="str">
        <f t="shared" si="2"/>
        <v/>
      </c>
      <c r="FJ10" s="124" t="str">
        <f t="shared" si="2"/>
        <v/>
      </c>
      <c r="FK10" s="124" t="str">
        <f t="shared" si="2"/>
        <v/>
      </c>
      <c r="FL10" s="124" t="str">
        <f t="shared" si="2"/>
        <v/>
      </c>
      <c r="FM10" s="124" t="str">
        <f t="shared" si="2"/>
        <v/>
      </c>
      <c r="FN10" s="124" t="str">
        <f t="shared" si="2"/>
        <v/>
      </c>
      <c r="FO10" s="124" t="str">
        <f t="shared" si="2"/>
        <v/>
      </c>
      <c r="FP10" s="124" t="str">
        <f t="shared" si="2"/>
        <v/>
      </c>
      <c r="FQ10" s="124" t="str">
        <f t="shared" si="2"/>
        <v/>
      </c>
      <c r="FR10" s="124" t="str">
        <f t="shared" si="2"/>
        <v/>
      </c>
      <c r="FS10" s="124" t="str">
        <f t="shared" si="2"/>
        <v/>
      </c>
      <c r="FT10" s="124" t="str">
        <f t="shared" si="2"/>
        <v/>
      </c>
      <c r="FU10" s="124" t="str">
        <f t="shared" si="2"/>
        <v/>
      </c>
      <c r="FV10" s="124" t="str">
        <f t="shared" si="2"/>
        <v/>
      </c>
      <c r="FW10" s="124" t="str">
        <f t="shared" si="2"/>
        <v/>
      </c>
      <c r="FX10" s="124" t="str">
        <f t="shared" si="2"/>
        <v/>
      </c>
      <c r="FY10" s="124" t="str">
        <f t="shared" si="2"/>
        <v/>
      </c>
      <c r="FZ10" s="124" t="str">
        <f t="shared" si="2"/>
        <v/>
      </c>
      <c r="GA10" s="124" t="str">
        <f t="shared" si="2"/>
        <v/>
      </c>
      <c r="GB10" s="124" t="str">
        <f t="shared" si="2"/>
        <v/>
      </c>
      <c r="GC10" s="124" t="str">
        <f t="shared" si="2"/>
        <v/>
      </c>
      <c r="GD10" s="124" t="str">
        <f t="shared" si="2"/>
        <v/>
      </c>
      <c r="GE10" s="124" t="str">
        <f t="shared" si="2"/>
        <v/>
      </c>
      <c r="GF10" s="124" t="str">
        <f t="shared" si="2"/>
        <v/>
      </c>
      <c r="GG10" s="124" t="str">
        <f t="shared" si="2"/>
        <v/>
      </c>
      <c r="GH10" s="124" t="str">
        <f t="shared" si="2"/>
        <v/>
      </c>
      <c r="GI10" s="124" t="str">
        <f t="shared" si="2"/>
        <v/>
      </c>
      <c r="GJ10" s="124" t="str">
        <f t="shared" si="2"/>
        <v/>
      </c>
      <c r="GK10" s="124" t="str">
        <f t="shared" si="2"/>
        <v/>
      </c>
      <c r="GL10" s="124" t="str">
        <f t="shared" si="2"/>
        <v/>
      </c>
      <c r="GM10" s="124" t="str">
        <f t="shared" ref="GM10:IX10" si="3">IF(COUNT(GM5:GM9)=0,"",SUM(GM5:GM9))</f>
        <v/>
      </c>
      <c r="GN10" s="124" t="str">
        <f t="shared" si="3"/>
        <v/>
      </c>
      <c r="GO10" s="124" t="str">
        <f t="shared" si="3"/>
        <v/>
      </c>
      <c r="GP10" s="124" t="str">
        <f t="shared" si="3"/>
        <v/>
      </c>
      <c r="GQ10" s="124" t="str">
        <f t="shared" si="3"/>
        <v/>
      </c>
      <c r="GR10" s="124">
        <f t="shared" si="3"/>
        <v>60</v>
      </c>
      <c r="GS10" s="124">
        <f t="shared" si="3"/>
        <v>60</v>
      </c>
      <c r="GT10" s="124">
        <f t="shared" si="3"/>
        <v>60</v>
      </c>
      <c r="GU10" s="124" t="str">
        <f t="shared" si="3"/>
        <v/>
      </c>
      <c r="GV10" s="124" t="str">
        <f t="shared" si="3"/>
        <v/>
      </c>
      <c r="GW10" s="124">
        <f t="shared" si="3"/>
        <v>60</v>
      </c>
      <c r="GX10" s="124">
        <f t="shared" si="3"/>
        <v>60</v>
      </c>
      <c r="GY10" s="124">
        <f t="shared" si="3"/>
        <v>60</v>
      </c>
      <c r="GZ10" s="124">
        <f t="shared" si="3"/>
        <v>60</v>
      </c>
      <c r="HA10" s="124">
        <f t="shared" si="3"/>
        <v>60</v>
      </c>
      <c r="HB10" s="124" t="str">
        <f t="shared" si="3"/>
        <v/>
      </c>
      <c r="HC10" s="124" t="str">
        <f t="shared" si="3"/>
        <v/>
      </c>
      <c r="HD10" s="124">
        <f t="shared" si="3"/>
        <v>60</v>
      </c>
      <c r="HE10" s="124">
        <f t="shared" si="3"/>
        <v>60</v>
      </c>
      <c r="HF10" s="124">
        <f t="shared" si="3"/>
        <v>60</v>
      </c>
      <c r="HG10" s="124">
        <f t="shared" si="3"/>
        <v>60</v>
      </c>
      <c r="HH10" s="124">
        <f t="shared" si="3"/>
        <v>60</v>
      </c>
      <c r="HI10" s="124" t="str">
        <f t="shared" si="3"/>
        <v/>
      </c>
      <c r="HJ10" s="124" t="str">
        <f t="shared" si="3"/>
        <v/>
      </c>
      <c r="HK10" s="124" t="str">
        <f t="shared" si="3"/>
        <v/>
      </c>
      <c r="HL10" s="124">
        <f t="shared" si="3"/>
        <v>60</v>
      </c>
      <c r="HM10" s="124">
        <f t="shared" si="3"/>
        <v>60</v>
      </c>
      <c r="HN10" s="124">
        <f t="shared" si="3"/>
        <v>60</v>
      </c>
      <c r="HO10" s="124">
        <f t="shared" si="3"/>
        <v>60</v>
      </c>
      <c r="HP10" s="124" t="str">
        <f t="shared" si="3"/>
        <v/>
      </c>
      <c r="HQ10" s="124" t="str">
        <f t="shared" si="3"/>
        <v/>
      </c>
      <c r="HR10" s="124">
        <f t="shared" si="3"/>
        <v>60</v>
      </c>
      <c r="HS10" s="124">
        <f t="shared" si="3"/>
        <v>60</v>
      </c>
      <c r="HT10" s="124">
        <f t="shared" si="3"/>
        <v>60</v>
      </c>
      <c r="HU10" s="124">
        <f t="shared" si="3"/>
        <v>60</v>
      </c>
      <c r="HV10" s="124">
        <f t="shared" si="3"/>
        <v>60</v>
      </c>
      <c r="HW10" s="124" t="str">
        <f t="shared" si="3"/>
        <v/>
      </c>
      <c r="HX10" s="124" t="str">
        <f t="shared" si="3"/>
        <v/>
      </c>
      <c r="HY10" s="124">
        <f t="shared" si="3"/>
        <v>60</v>
      </c>
      <c r="HZ10" s="124">
        <f t="shared" si="3"/>
        <v>60</v>
      </c>
      <c r="IA10" s="124">
        <f t="shared" si="3"/>
        <v>60</v>
      </c>
      <c r="IB10" s="124">
        <f t="shared" si="3"/>
        <v>60</v>
      </c>
      <c r="IC10" s="124">
        <f t="shared" si="3"/>
        <v>60</v>
      </c>
      <c r="ID10" s="124" t="str">
        <f t="shared" si="3"/>
        <v/>
      </c>
      <c r="IE10" s="124" t="str">
        <f t="shared" si="3"/>
        <v/>
      </c>
      <c r="IF10" s="124" t="str">
        <f t="shared" si="3"/>
        <v/>
      </c>
      <c r="IG10" s="124">
        <f t="shared" si="3"/>
        <v>60</v>
      </c>
      <c r="IH10" s="124">
        <f t="shared" si="3"/>
        <v>60</v>
      </c>
      <c r="II10" s="124">
        <f t="shared" si="3"/>
        <v>60</v>
      </c>
      <c r="IJ10" s="124">
        <f t="shared" si="3"/>
        <v>60</v>
      </c>
      <c r="IK10" s="124" t="str">
        <f t="shared" si="3"/>
        <v/>
      </c>
      <c r="IL10" s="124" t="str">
        <f t="shared" si="3"/>
        <v/>
      </c>
      <c r="IM10" s="124">
        <f t="shared" si="3"/>
        <v>60</v>
      </c>
      <c r="IN10" s="124">
        <f t="shared" si="3"/>
        <v>60</v>
      </c>
      <c r="IO10" s="124">
        <f t="shared" si="3"/>
        <v>60</v>
      </c>
      <c r="IP10" s="124">
        <f t="shared" si="3"/>
        <v>60</v>
      </c>
      <c r="IQ10" s="124">
        <f t="shared" si="3"/>
        <v>60</v>
      </c>
      <c r="IR10" s="124" t="str">
        <f t="shared" si="3"/>
        <v/>
      </c>
      <c r="IS10" s="124" t="str">
        <f t="shared" si="3"/>
        <v/>
      </c>
      <c r="IT10" s="124">
        <f t="shared" si="3"/>
        <v>60</v>
      </c>
      <c r="IU10" s="124">
        <f t="shared" si="3"/>
        <v>60</v>
      </c>
      <c r="IV10" s="124">
        <f t="shared" si="3"/>
        <v>60</v>
      </c>
      <c r="IW10" s="124">
        <f t="shared" si="3"/>
        <v>60</v>
      </c>
      <c r="IX10" s="124">
        <f t="shared" si="3"/>
        <v>60</v>
      </c>
      <c r="IY10" s="124" t="str">
        <f t="shared" ref="IY10:LJ10" si="4">IF(COUNT(IY5:IY9)=0,"",SUM(IY5:IY9))</f>
        <v/>
      </c>
      <c r="IZ10" s="124" t="str">
        <f t="shared" si="4"/>
        <v/>
      </c>
      <c r="JA10" s="124">
        <f t="shared" si="4"/>
        <v>60</v>
      </c>
      <c r="JB10" s="124">
        <f t="shared" si="4"/>
        <v>60</v>
      </c>
      <c r="JC10" s="124">
        <f t="shared" si="4"/>
        <v>60</v>
      </c>
      <c r="JD10" s="124">
        <f t="shared" si="4"/>
        <v>60</v>
      </c>
      <c r="JE10" s="124">
        <f t="shared" si="4"/>
        <v>60</v>
      </c>
      <c r="JF10" s="124" t="str">
        <f t="shared" si="4"/>
        <v/>
      </c>
      <c r="JG10" s="124" t="str">
        <f t="shared" si="4"/>
        <v/>
      </c>
      <c r="JH10" s="124">
        <f t="shared" si="4"/>
        <v>60</v>
      </c>
      <c r="JI10" s="124">
        <f t="shared" si="4"/>
        <v>60</v>
      </c>
      <c r="JJ10" s="124">
        <f t="shared" si="4"/>
        <v>60</v>
      </c>
      <c r="JK10" s="124">
        <f t="shared" si="4"/>
        <v>60</v>
      </c>
      <c r="JL10" s="124">
        <f t="shared" si="4"/>
        <v>60</v>
      </c>
      <c r="JM10" s="124" t="str">
        <f t="shared" si="4"/>
        <v/>
      </c>
      <c r="JN10" s="124" t="str">
        <f t="shared" si="4"/>
        <v/>
      </c>
      <c r="JO10" s="124">
        <f t="shared" si="4"/>
        <v>60</v>
      </c>
      <c r="JP10" s="124">
        <f t="shared" si="4"/>
        <v>60</v>
      </c>
      <c r="JQ10" s="124">
        <f t="shared" si="4"/>
        <v>60</v>
      </c>
      <c r="JR10" s="124" t="str">
        <f t="shared" si="4"/>
        <v/>
      </c>
      <c r="JS10" s="124">
        <f t="shared" si="4"/>
        <v>60</v>
      </c>
      <c r="JT10" s="124" t="str">
        <f t="shared" si="4"/>
        <v/>
      </c>
      <c r="JU10" s="124" t="str">
        <f t="shared" si="4"/>
        <v/>
      </c>
      <c r="JV10" s="124">
        <f t="shared" si="4"/>
        <v>60</v>
      </c>
      <c r="JW10" s="124">
        <f t="shared" si="4"/>
        <v>60</v>
      </c>
      <c r="JX10" s="124">
        <f t="shared" si="4"/>
        <v>60</v>
      </c>
      <c r="JY10" s="124">
        <f t="shared" si="4"/>
        <v>60</v>
      </c>
      <c r="JZ10" s="124">
        <f t="shared" si="4"/>
        <v>60</v>
      </c>
      <c r="KA10" s="124" t="str">
        <f t="shared" si="4"/>
        <v/>
      </c>
      <c r="KB10" s="124" t="str">
        <f t="shared" si="4"/>
        <v/>
      </c>
      <c r="KC10" s="124" t="str">
        <f t="shared" si="4"/>
        <v/>
      </c>
      <c r="KD10" s="124">
        <f t="shared" si="4"/>
        <v>60</v>
      </c>
      <c r="KE10" s="124">
        <f t="shared" si="4"/>
        <v>60</v>
      </c>
      <c r="KF10" s="124">
        <f t="shared" si="4"/>
        <v>60</v>
      </c>
      <c r="KG10" s="124">
        <f t="shared" si="4"/>
        <v>60</v>
      </c>
      <c r="KH10" s="124" t="str">
        <f t="shared" si="4"/>
        <v/>
      </c>
      <c r="KI10" s="124" t="str">
        <f t="shared" si="4"/>
        <v/>
      </c>
      <c r="KJ10" s="124">
        <f t="shared" si="4"/>
        <v>60</v>
      </c>
      <c r="KK10" s="124">
        <f t="shared" si="4"/>
        <v>60</v>
      </c>
      <c r="KL10" s="124">
        <f t="shared" si="4"/>
        <v>60</v>
      </c>
      <c r="KM10" s="124">
        <f t="shared" si="4"/>
        <v>60</v>
      </c>
      <c r="KN10" s="124">
        <f t="shared" si="4"/>
        <v>60</v>
      </c>
      <c r="KO10" s="124" t="str">
        <f t="shared" si="4"/>
        <v/>
      </c>
      <c r="KP10" s="124" t="str">
        <f t="shared" si="4"/>
        <v/>
      </c>
      <c r="KQ10" s="124">
        <f t="shared" si="4"/>
        <v>60</v>
      </c>
      <c r="KR10" s="124">
        <f t="shared" si="4"/>
        <v>60</v>
      </c>
      <c r="KS10" s="124">
        <f t="shared" si="4"/>
        <v>60</v>
      </c>
      <c r="KT10" s="124">
        <f t="shared" si="4"/>
        <v>60</v>
      </c>
      <c r="KU10" s="124">
        <f t="shared" si="4"/>
        <v>60</v>
      </c>
      <c r="KV10" s="124" t="str">
        <f t="shared" si="4"/>
        <v/>
      </c>
      <c r="KW10" s="124" t="str">
        <f t="shared" si="4"/>
        <v/>
      </c>
      <c r="KX10" s="124">
        <f t="shared" si="4"/>
        <v>60</v>
      </c>
      <c r="KY10" s="124">
        <f t="shared" si="4"/>
        <v>60</v>
      </c>
      <c r="KZ10" s="124">
        <f t="shared" si="4"/>
        <v>60</v>
      </c>
      <c r="LA10" s="124">
        <f t="shared" si="4"/>
        <v>60</v>
      </c>
      <c r="LB10" s="124">
        <f t="shared" si="4"/>
        <v>60</v>
      </c>
      <c r="LC10" s="124" t="str">
        <f t="shared" si="4"/>
        <v/>
      </c>
      <c r="LD10" s="124" t="str">
        <f t="shared" si="4"/>
        <v/>
      </c>
      <c r="LE10" s="124">
        <f t="shared" si="4"/>
        <v>60</v>
      </c>
      <c r="LF10" s="124">
        <f t="shared" si="4"/>
        <v>60</v>
      </c>
      <c r="LG10" s="124" t="str">
        <f t="shared" si="4"/>
        <v/>
      </c>
      <c r="LH10" s="124">
        <f t="shared" si="4"/>
        <v>60</v>
      </c>
      <c r="LI10" s="124">
        <f t="shared" si="4"/>
        <v>60</v>
      </c>
      <c r="LJ10" s="124" t="str">
        <f t="shared" si="4"/>
        <v/>
      </c>
      <c r="LK10" s="124" t="str">
        <f t="shared" ref="LK10:NC10" si="5">IF(COUNT(LK5:LK9)=0,"",SUM(LK5:LK9))</f>
        <v/>
      </c>
      <c r="LL10" s="124">
        <f t="shared" si="5"/>
        <v>60</v>
      </c>
      <c r="LM10" s="124">
        <f t="shared" si="5"/>
        <v>60</v>
      </c>
      <c r="LN10" s="124">
        <f t="shared" si="5"/>
        <v>60</v>
      </c>
      <c r="LO10" s="124">
        <f t="shared" si="5"/>
        <v>60</v>
      </c>
      <c r="LP10" s="124">
        <f t="shared" si="5"/>
        <v>60</v>
      </c>
      <c r="LQ10" s="124" t="str">
        <f t="shared" si="5"/>
        <v/>
      </c>
      <c r="LR10" s="124" t="str">
        <f t="shared" si="5"/>
        <v/>
      </c>
      <c r="LS10" s="124" t="str">
        <f t="shared" si="5"/>
        <v/>
      </c>
      <c r="LT10" s="124">
        <f t="shared" si="5"/>
        <v>60</v>
      </c>
      <c r="LU10" s="124">
        <f t="shared" si="5"/>
        <v>60</v>
      </c>
      <c r="LV10" s="124">
        <f t="shared" si="5"/>
        <v>60</v>
      </c>
      <c r="LW10" s="124">
        <f t="shared" si="5"/>
        <v>60</v>
      </c>
      <c r="LX10" s="124" t="str">
        <f t="shared" si="5"/>
        <v/>
      </c>
      <c r="LY10" s="124" t="str">
        <f t="shared" si="5"/>
        <v/>
      </c>
      <c r="LZ10" s="124">
        <f t="shared" si="5"/>
        <v>60</v>
      </c>
      <c r="MA10" s="124">
        <f t="shared" si="5"/>
        <v>60</v>
      </c>
      <c r="MB10" s="124">
        <f t="shared" si="5"/>
        <v>60</v>
      </c>
      <c r="MC10" s="124">
        <f t="shared" si="5"/>
        <v>60</v>
      </c>
      <c r="MD10" s="124">
        <f t="shared" si="5"/>
        <v>60</v>
      </c>
      <c r="ME10" s="124" t="str">
        <f t="shared" si="5"/>
        <v/>
      </c>
      <c r="MF10" s="124" t="str">
        <f t="shared" si="5"/>
        <v/>
      </c>
      <c r="MG10" s="124">
        <f t="shared" si="5"/>
        <v>60</v>
      </c>
      <c r="MH10" s="124">
        <f t="shared" si="5"/>
        <v>60</v>
      </c>
      <c r="MI10" s="124">
        <f t="shared" si="5"/>
        <v>60</v>
      </c>
      <c r="MJ10" s="124">
        <f t="shared" si="5"/>
        <v>60</v>
      </c>
      <c r="MK10" s="124">
        <f t="shared" si="5"/>
        <v>60</v>
      </c>
      <c r="ML10" s="124" t="str">
        <f t="shared" si="5"/>
        <v/>
      </c>
      <c r="MM10" s="124" t="str">
        <f t="shared" si="5"/>
        <v/>
      </c>
      <c r="MN10" s="124">
        <f t="shared" si="5"/>
        <v>60</v>
      </c>
      <c r="MO10" s="124">
        <f t="shared" si="5"/>
        <v>60</v>
      </c>
      <c r="MP10" s="124">
        <f t="shared" si="5"/>
        <v>60</v>
      </c>
      <c r="MQ10" s="124">
        <f t="shared" si="5"/>
        <v>60</v>
      </c>
      <c r="MR10" s="124" t="str">
        <f t="shared" si="5"/>
        <v/>
      </c>
      <c r="MS10" s="124" t="str">
        <f t="shared" si="5"/>
        <v/>
      </c>
      <c r="MT10" s="124" t="str">
        <f t="shared" si="5"/>
        <v/>
      </c>
      <c r="MU10" s="124">
        <f t="shared" si="5"/>
        <v>60</v>
      </c>
      <c r="MV10" s="124">
        <f t="shared" si="5"/>
        <v>60</v>
      </c>
      <c r="MW10" s="124">
        <f t="shared" si="5"/>
        <v>60</v>
      </c>
      <c r="MX10" s="124">
        <f t="shared" si="5"/>
        <v>60</v>
      </c>
      <c r="MY10" s="124">
        <f t="shared" si="5"/>
        <v>60</v>
      </c>
      <c r="MZ10" s="124" t="str">
        <f t="shared" si="5"/>
        <v/>
      </c>
      <c r="NA10" s="124" t="str">
        <f t="shared" si="5"/>
        <v/>
      </c>
      <c r="NB10" s="124">
        <f t="shared" si="5"/>
        <v>60</v>
      </c>
      <c r="NC10" s="124">
        <f t="shared" si="5"/>
        <v>60</v>
      </c>
    </row>
  </sheetData>
  <phoneticPr fontId="8"/>
  <conditionalFormatting sqref="C5:NC10">
    <cfRule type="expression" dxfId="3" priority="2" stopIfTrue="1">
      <formula>AND(ISNUMBER(C$4),C$4=DATE(YEAR(TODAY())-1,MONTH(TODAY()),DAY(TODAY())))</formula>
    </cfRule>
  </conditionalFormatting>
  <conditionalFormatting sqref="C4:NC4">
    <cfRule type="expression" dxfId="24" priority="1" stopIfTrue="1">
      <formula>AND(ISNUMBER(C$4),C$4=DATE(YEAR(TODAY())-1,MONTH(TODAY()),DAY(TODAY())))</formula>
    </cfRule>
  </conditionalFormatting>
  <hyperlinks>
    <hyperlink ref="B2" location="'進捗（簡易版）'!A1" display="▶ 進捗（簡易版）へ" xr:uid="{2FF1F060-4F50-4CDC-8CFA-D412DAEA9811}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stopIfTrue="1" id="{5AD30CE6-2918-451C-AD65-A6601D382AA6}">
            <xm:f>OR(WEEKDAY(C$4,2)&gt;5,COUNTIF(休日一覧!$A:$A,C$4)&gt;0)</xm:f>
            <x14:dxf>
              <font>
                <color rgb="FF808080"/>
              </font>
              <fill>
                <patternFill>
                  <bgColor rgb="FFD9D9D9"/>
                </patternFill>
              </fill>
            </x14:dxf>
          </x14:cfRule>
          <xm:sqref>C4:NC10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F4F04-2DFC-469B-A55B-3E4524AE5202}">
  <sheetPr codeName="Sheet10">
    <tabColor rgb="FFC5591E"/>
  </sheetPr>
  <dimension ref="B1:U17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.625" style="18" customWidth="1"/>
    <col min="2" max="2" width="14.625" style="18" customWidth="1"/>
    <col min="3" max="4" width="10.125" style="18" customWidth="1"/>
    <col min="5" max="5" width="12.625" style="18" customWidth="1"/>
    <col min="6" max="8" width="10.125" style="18" customWidth="1"/>
    <col min="9" max="9" width="12.625" style="18" customWidth="1"/>
    <col min="10" max="10" width="2.625" style="18" customWidth="1"/>
    <col min="11" max="21" width="10.125" style="18" customWidth="1"/>
    <col min="22" max="22" width="2.625" style="18" customWidth="1"/>
    <col min="23" max="16384" width="9" style="18"/>
  </cols>
  <sheetData>
    <row r="1" spans="2:21" ht="21">
      <c r="B1" s="16" t="s">
        <v>5130</v>
      </c>
      <c r="G1" s="202" t="s">
        <v>5131</v>
      </c>
      <c r="U1"/>
    </row>
    <row r="2" spans="2:21">
      <c r="B2" s="42" t="str">
        <f>"元データ：【給与手当】集計　最終取込 "&amp;IF(COUNT(給与_取込日時)=0,"－",TEXT(MAX(給与_取込日時),"yyyy/mm/dd hh:mm"))&amp;"　全 "&amp;TEXT(COUNTA(給与_申請番号),"#,##0")&amp;" 件"</f>
        <v>元データ：【給与手当】集計　最終取込 2026/10/14 19:17　全 4,030 件</v>
      </c>
    </row>
    <row r="4" spans="2:21" ht="30" customHeight="1">
      <c r="C4" s="228" t="s">
        <v>5157</v>
      </c>
      <c r="D4" s="228"/>
      <c r="E4" s="228"/>
      <c r="F4" s="228"/>
      <c r="G4" s="228"/>
      <c r="H4" s="228"/>
      <c r="I4" s="118" t="s">
        <v>5170</v>
      </c>
      <c r="K4" s="229" t="s">
        <v>5132</v>
      </c>
      <c r="L4" s="229"/>
      <c r="M4" s="229"/>
      <c r="N4" s="229"/>
      <c r="O4" s="229"/>
      <c r="P4" s="229"/>
      <c r="Q4" s="229"/>
      <c r="R4" s="229"/>
      <c r="S4" s="229"/>
      <c r="T4" s="229"/>
      <c r="U4" s="229"/>
    </row>
    <row r="5" spans="2:21" ht="30" customHeight="1">
      <c r="B5" s="44" t="s">
        <v>72</v>
      </c>
      <c r="C5" s="44" t="s">
        <v>183</v>
      </c>
      <c r="D5" s="44" t="s">
        <v>189</v>
      </c>
      <c r="E5" s="44" t="s">
        <v>177</v>
      </c>
      <c r="F5" s="44" t="s">
        <v>181</v>
      </c>
      <c r="G5" s="44" t="s">
        <v>184</v>
      </c>
      <c r="H5" s="44" t="s">
        <v>5133</v>
      </c>
      <c r="I5" s="119" t="s">
        <v>5171</v>
      </c>
      <c r="K5" s="44" t="s">
        <v>185</v>
      </c>
      <c r="L5" s="44" t="s">
        <v>182</v>
      </c>
      <c r="M5" s="44" t="s">
        <v>178</v>
      </c>
      <c r="N5" s="44" t="s">
        <v>212</v>
      </c>
      <c r="O5" s="44" t="s">
        <v>214</v>
      </c>
      <c r="P5" s="44" t="s">
        <v>191</v>
      </c>
      <c r="Q5" s="44" t="s">
        <v>192</v>
      </c>
      <c r="R5" s="44" t="s">
        <v>193</v>
      </c>
      <c r="S5" s="44" t="s">
        <v>5139</v>
      </c>
      <c r="T5" s="44" t="s">
        <v>5134</v>
      </c>
      <c r="U5" s="44" t="s">
        <v>5135</v>
      </c>
    </row>
    <row r="6" spans="2:21">
      <c r="B6" s="45" t="s">
        <v>147</v>
      </c>
      <c r="C6" s="46" cm="1">
        <f t="array" ref="C6">COUNTIFS(給与_申請種別,$B6,給与_ステータス,C$5,給与_案件状況,"")+COUNTIFS(給与_申請種別,$B6,給与_ステータス,C$5,給与_案件状況,"*,*")</f>
        <v>11</v>
      </c>
      <c r="D6" s="46" cm="1">
        <f t="array" ref="D6">COUNTIFS(給与_申請種別,$B6,給与_ステータス,D$5,給与_案件状況,"")+COUNTIFS(給与_申請種別,$B6,給与_ステータス,D$5,給与_案件状況,"*,*")</f>
        <v>0</v>
      </c>
      <c r="E6" s="46" cm="1">
        <f t="array" ref="E6">COUNTIFS(給与_申請種別,$B6,給与_ステータス,E$5,給与_案件状況,"")+COUNTIFS(給与_申請種別,$B6,給与_ステータス,E$5,給与_案件状況,"*,*")</f>
        <v>4</v>
      </c>
      <c r="F6" s="46" cm="1">
        <f t="array" ref="F6">COUNTIFS(給与_申請種別,$B6,給与_ステータス,F$5,給与_案件状況,"")+COUNTIFS(給与_申請種別,$B6,給与_ステータス,F$5,給与_案件状況,"*,*")</f>
        <v>1</v>
      </c>
      <c r="G6" s="46" cm="1">
        <f t="array" ref="G6">COUNTIFS(給与_申請種別,$B6,給与_ステータス,G$5,給与_案件状況,"")+COUNTIFS(給与_申請種別,$B6,給与_ステータス,G$5,給与_案件状況,"*,*")</f>
        <v>17</v>
      </c>
      <c r="H6" s="47" cm="1">
        <f t="array" ref="H6">COUNTIFS(給与_申請種別,$B6,給与_案件状況,"")+COUNTIFS(給与_申請種別,$B6,給与_案件状況,"*,*")</f>
        <v>33</v>
      </c>
      <c r="I6" s="120" cm="1">
        <f t="array" ref="I6">IFERROR(MIN(_xlfn._xlws.FILTER(給与_申請日,(給与_申請種別=$B6)*ISNUMBER(MATCH(給与_ステータス,{"確認待ち","申請受付","ＯＰ確認中","ＳＶ確認中"},0))*((給与_案件状況="")+ISNUMBER(SEARCH(",",給与_案件状況))&gt;0))),"")</f>
        <v>46120</v>
      </c>
      <c r="J6" s="43"/>
      <c r="K6" s="46" cm="1">
        <f t="array" ref="K6">COUNTIFS(給与_申請種別,$B6,給与_案件状況,K$5)</f>
        <v>1</v>
      </c>
      <c r="L6" s="46" cm="1">
        <f t="array" ref="L6">COUNTIFS(給与_申請種別,$B6,給与_案件状況,L$5)</f>
        <v>1</v>
      </c>
      <c r="M6" s="46" cm="1">
        <f t="array" ref="M6">COUNTIFS(給与_申請種別,$B6,給与_案件状況,M$5)</f>
        <v>22</v>
      </c>
      <c r="N6" s="46" cm="1">
        <f t="array" ref="N6">COUNTIFS(給与_申請種別,$B6,給与_案件状況,N$5)</f>
        <v>0</v>
      </c>
      <c r="O6" s="46" cm="1">
        <f t="array" ref="O6">COUNTIFS(給与_申請種別,$B6,給与_案件状況,O$5)</f>
        <v>0</v>
      </c>
      <c r="P6" s="46" cm="1">
        <f t="array" ref="P6">COUNTIFS(給与_申請種別,$B6,給与_案件状況,P$5)</f>
        <v>0</v>
      </c>
      <c r="Q6" s="46" cm="1">
        <f t="array" ref="Q6">COUNTIFS(給与_申請種別,$B6,給与_案件状況,Q$5)</f>
        <v>1</v>
      </c>
      <c r="R6" s="46" cm="1">
        <f t="array" ref="R6">COUNTIFS(給与_申請種別,$B6,給与_案件状況,R$5)</f>
        <v>0</v>
      </c>
      <c r="S6" s="46" cm="1">
        <f t="array" ref="S6">COUNTIFS(給与_申請種別,$B6,給与_案件状況,S$5)</f>
        <v>0</v>
      </c>
      <c r="T6" s="50">
        <f>U6-SUM($K6:INDEX($6:$6,COLUMN()-1))</f>
        <v>0</v>
      </c>
      <c r="U6" s="47" cm="1">
        <f t="array" ref="U6">COUNTIFS(給与_申請種別,$B6,給与_案件状況,"&lt;&gt;",給与_案件状況,"&lt;&gt;*,*")</f>
        <v>25</v>
      </c>
    </row>
    <row r="7" spans="2:21">
      <c r="B7" s="45" t="s">
        <v>150</v>
      </c>
      <c r="C7" s="46" cm="1">
        <f t="array" ref="C7">COUNTIFS(給与_申請種別,$B7,給与_ステータス,C$5,給与_案件状況,"")+COUNTIFS(給与_申請種別,$B7,給与_ステータス,C$5,給与_案件状況,"*,*")</f>
        <v>27</v>
      </c>
      <c r="D7" s="46" cm="1">
        <f t="array" ref="D7">COUNTIFS(給与_申請種別,$B7,給与_ステータス,D$5,給与_案件状況,"")+COUNTIFS(給与_申請種別,$B7,給与_ステータス,D$5,給与_案件状況,"*,*")</f>
        <v>20</v>
      </c>
      <c r="E7" s="46" cm="1">
        <f t="array" ref="E7">COUNTIFS(給与_申請種別,$B7,給与_ステータス,E$5,給与_案件状況,"")+COUNTIFS(給与_申請種別,$B7,給与_ステータス,E$5,給与_案件状況,"*,*")</f>
        <v>22</v>
      </c>
      <c r="F7" s="46" cm="1">
        <f t="array" ref="F7">COUNTIFS(給与_申請種別,$B7,給与_ステータス,F$5,給与_案件状況,"")+COUNTIFS(給与_申請種別,$B7,給与_ステータス,F$5,給与_案件状況,"*,*")</f>
        <v>53</v>
      </c>
      <c r="G7" s="46" cm="1">
        <f t="array" ref="G7">COUNTIFS(給与_申請種別,$B7,給与_ステータス,G$5,給与_案件状況,"")+COUNTIFS(給与_申請種別,$B7,給与_ステータス,G$5,給与_案件状況,"*,*")</f>
        <v>7</v>
      </c>
      <c r="H7" s="47" cm="1">
        <f t="array" ref="H7">COUNTIFS(給与_申請種別,$B7,給与_案件状況,"")+COUNTIFS(給与_申請種別,$B7,給与_案件状況,"*,*")</f>
        <v>129</v>
      </c>
      <c r="I7" s="120" cm="1">
        <f t="array" ref="I7">IFERROR(MIN(_xlfn._xlws.FILTER(給与_申請日,(給与_申請種別=$B7)*ISNUMBER(MATCH(給与_ステータス,{"確認待ち","申請受付","ＯＰ確認中","ＳＶ確認中"},0))*((給与_案件状況="")+ISNUMBER(SEARCH(",",給与_案件状況))&gt;0))),"")</f>
        <v>45971</v>
      </c>
      <c r="J7" s="43"/>
      <c r="K7" s="46" cm="1">
        <f t="array" ref="K7">COUNTIFS(給与_申請種別,$B7,給与_案件状況,K$5)</f>
        <v>9</v>
      </c>
      <c r="L7" s="46" cm="1">
        <f t="array" ref="L7">COUNTIFS(給与_申請種別,$B7,給与_案件状況,L$5)</f>
        <v>3</v>
      </c>
      <c r="M7" s="46" cm="1">
        <f t="array" ref="M7">COUNTIFS(給与_申請種別,$B7,給与_案件状況,M$5)</f>
        <v>30</v>
      </c>
      <c r="N7" s="46" cm="1">
        <f t="array" ref="N7">COUNTIFS(給与_申請種別,$B7,給与_案件状況,N$5)</f>
        <v>0</v>
      </c>
      <c r="O7" s="46" cm="1">
        <f t="array" ref="O7">COUNTIFS(給与_申請種別,$B7,給与_案件状況,O$5)</f>
        <v>0</v>
      </c>
      <c r="P7" s="46" cm="1">
        <f t="array" ref="P7">COUNTIFS(給与_申請種別,$B7,給与_案件状況,P$5)</f>
        <v>0</v>
      </c>
      <c r="Q7" s="46" cm="1">
        <f t="array" ref="Q7">COUNTIFS(給与_申請種別,$B7,給与_案件状況,Q$5)</f>
        <v>0</v>
      </c>
      <c r="R7" s="46" cm="1">
        <f t="array" ref="R7">COUNTIFS(給与_申請種別,$B7,給与_案件状況,R$5)</f>
        <v>0</v>
      </c>
      <c r="S7" s="46" cm="1">
        <f t="array" ref="S7">COUNTIFS(給与_申請種別,$B7,給与_案件状況,S$5)</f>
        <v>0</v>
      </c>
      <c r="T7" s="50">
        <f>U7-SUM($K7:INDEX($7:$7,COLUMN()-1))</f>
        <v>0</v>
      </c>
      <c r="U7" s="47" cm="1">
        <f t="array" ref="U7">COUNTIFS(給与_申請種別,$B7,給与_案件状況,"&lt;&gt;",給与_案件状況,"&lt;&gt;*,*")</f>
        <v>42</v>
      </c>
    </row>
    <row r="8" spans="2:21">
      <c r="B8" s="45" t="s">
        <v>156</v>
      </c>
      <c r="C8" s="46" cm="1">
        <f t="array" ref="C8">COUNTIFS(給与_申請種別,$B8,給与_ステータス,C$5,給与_案件状況,"")+COUNTIFS(給与_申請種別,$B8,給与_ステータス,C$5,給与_案件状況,"*,*")</f>
        <v>2090</v>
      </c>
      <c r="D8" s="46" cm="1">
        <f t="array" ref="D8">COUNTIFS(給与_申請種別,$B8,給与_ステータス,D$5,給与_案件状況,"")+COUNTIFS(給与_申請種別,$B8,給与_ステータス,D$5,給与_案件状況,"*,*")</f>
        <v>59</v>
      </c>
      <c r="E8" s="46" cm="1">
        <f t="array" ref="E8">COUNTIFS(給与_申請種別,$B8,給与_ステータス,E$5,給与_案件状況,"")+COUNTIFS(給与_申請種別,$B8,給与_ステータス,E$5,給与_案件状況,"*,*")</f>
        <v>538</v>
      </c>
      <c r="F8" s="46" cm="1">
        <f t="array" ref="F8">COUNTIFS(給与_申請種別,$B8,給与_ステータス,F$5,給与_案件状況,"")+COUNTIFS(給与_申請種別,$B8,給与_ステータス,F$5,給与_案件状況,"*,*")</f>
        <v>318</v>
      </c>
      <c r="G8" s="46" cm="1">
        <f t="array" ref="G8">COUNTIFS(給与_申請種別,$B8,給与_ステータス,G$5,給与_案件状況,"")+COUNTIFS(給与_申請種別,$B8,給与_ステータス,G$5,給与_案件状況,"*,*")</f>
        <v>9</v>
      </c>
      <c r="H8" s="47" cm="1">
        <f t="array" ref="H8">COUNTIFS(給与_申請種別,$B8,給与_案件状況,"")+COUNTIFS(給与_申請種別,$B8,給与_案件状況,"*,*")</f>
        <v>3014</v>
      </c>
      <c r="I8" s="120" cm="1">
        <f t="array" ref="I8">IFERROR(MIN(_xlfn._xlws.FILTER(給与_申請日,(給与_申請種別=$B8)*ISNUMBER(MATCH(給与_ステータス,{"確認待ち","申請受付","ＯＰ確認中","ＳＶ確認中"},0))*((給与_案件状況="")+ISNUMBER(SEARCH(",",給与_案件状況))&gt;0))),"")</f>
        <v>45804</v>
      </c>
      <c r="J8" s="43"/>
      <c r="K8" s="46" cm="1">
        <f t="array" ref="K8">COUNTIFS(給与_申請種別,$B8,給与_案件状況,K$5)</f>
        <v>6</v>
      </c>
      <c r="L8" s="46" cm="1">
        <f t="array" ref="L8">COUNTIFS(給与_申請種別,$B8,給与_案件状況,L$5)</f>
        <v>41</v>
      </c>
      <c r="M8" s="46" cm="1">
        <f t="array" ref="M8">COUNTIFS(給与_申請種別,$B8,給与_案件状況,M$5)</f>
        <v>84</v>
      </c>
      <c r="N8" s="46" cm="1">
        <f t="array" ref="N8">COUNTIFS(給与_申請種別,$B8,給与_案件状況,N$5)</f>
        <v>72</v>
      </c>
      <c r="O8" s="46" cm="1">
        <f t="array" ref="O8">COUNTIFS(給与_申請種別,$B8,給与_案件状況,O$5)</f>
        <v>4</v>
      </c>
      <c r="P8" s="46" cm="1">
        <f t="array" ref="P8">COUNTIFS(給与_申請種別,$B8,給与_案件状況,P$5)</f>
        <v>12</v>
      </c>
      <c r="Q8" s="46" cm="1">
        <f t="array" ref="Q8">COUNTIFS(給与_申請種別,$B8,給与_案件状況,Q$5)</f>
        <v>13</v>
      </c>
      <c r="R8" s="46" cm="1">
        <f t="array" ref="R8">COUNTIFS(給与_申請種別,$B8,給与_案件状況,R$5)</f>
        <v>4</v>
      </c>
      <c r="S8" s="46" cm="1">
        <f t="array" ref="S8">COUNTIFS(給与_申請種別,$B8,給与_案件状況,S$5)</f>
        <v>2</v>
      </c>
      <c r="T8" s="50">
        <f>U8-SUM($K8:INDEX($8:$8,COLUMN()-1))</f>
        <v>0</v>
      </c>
      <c r="U8" s="47" cm="1">
        <f t="array" ref="U8">COUNTIFS(給与_申請種別,$B8,給与_案件状況,"&lt;&gt;",給与_案件状況,"&lt;&gt;*,*")</f>
        <v>238</v>
      </c>
    </row>
    <row r="9" spans="2:21">
      <c r="B9" s="45" t="s">
        <v>154</v>
      </c>
      <c r="C9" s="46" cm="1">
        <f t="array" ref="C9">COUNTIFS(給与_申請種別,$B9,給与_ステータス,C$5,給与_案件状況,"")+COUNTIFS(給与_申請種別,$B9,給与_ステータス,C$5,給与_案件状況,"*,*")</f>
        <v>104</v>
      </c>
      <c r="D9" s="46" cm="1">
        <f t="array" ref="D9">COUNTIFS(給与_申請種別,$B9,給与_ステータス,D$5,給与_案件状況,"")+COUNTIFS(給与_申請種別,$B9,給与_ステータス,D$5,給与_案件状況,"*,*")</f>
        <v>14</v>
      </c>
      <c r="E9" s="46" cm="1">
        <f t="array" ref="E9">COUNTIFS(給与_申請種別,$B9,給与_ステータス,E$5,給与_案件状況,"")+COUNTIFS(給与_申請種別,$B9,給与_ステータス,E$5,給与_案件状況,"*,*")</f>
        <v>85</v>
      </c>
      <c r="F9" s="46" cm="1">
        <f t="array" ref="F9">COUNTIFS(給与_申請種別,$B9,給与_ステータス,F$5,給与_案件状況,"")+COUNTIFS(給与_申請種別,$B9,給与_ステータス,F$5,給与_案件状況,"*,*")</f>
        <v>93</v>
      </c>
      <c r="G9" s="46" cm="1">
        <f t="array" ref="G9">COUNTIFS(給与_申請種別,$B9,給与_ステータス,G$5,給与_案件状況,"")+COUNTIFS(給与_申請種別,$B9,給与_ステータス,G$5,給与_案件状況,"*,*")</f>
        <v>0</v>
      </c>
      <c r="H9" s="47" cm="1">
        <f t="array" ref="H9">COUNTIFS(給与_申請種別,$B9,給与_案件状況,"")+COUNTIFS(給与_申請種別,$B9,給与_案件状況,"*,*")</f>
        <v>296</v>
      </c>
      <c r="I9" s="120" cm="1">
        <f t="array" ref="I9">IFERROR(MIN(_xlfn._xlws.FILTER(給与_申請日,(給与_申請種別=$B9)*ISNUMBER(MATCH(給与_ステータス,{"確認待ち","申請受付","ＯＰ確認中","ＳＶ確認中"},0))*((給与_案件状況="")+ISNUMBER(SEARCH(",",給与_案件状況))&gt;0))),"")</f>
        <v>45757</v>
      </c>
      <c r="J9" s="43"/>
      <c r="K9" s="46" cm="1">
        <f t="array" ref="K9">COUNTIFS(給与_申請種別,$B9,給与_案件状況,K$5)</f>
        <v>6</v>
      </c>
      <c r="L9" s="46" cm="1">
        <f t="array" ref="L9">COUNTIFS(給与_申請種別,$B9,給与_案件状況,L$5)</f>
        <v>8</v>
      </c>
      <c r="M9" s="46" cm="1">
        <f t="array" ref="M9">COUNTIFS(給与_申請種別,$B9,給与_案件状況,M$5)</f>
        <v>27</v>
      </c>
      <c r="N9" s="46" cm="1">
        <f t="array" ref="N9">COUNTIFS(給与_申請種別,$B9,給与_案件状況,N$5)</f>
        <v>0</v>
      </c>
      <c r="O9" s="46" cm="1">
        <f t="array" ref="O9">COUNTIFS(給与_申請種別,$B9,給与_案件状況,O$5)</f>
        <v>0</v>
      </c>
      <c r="P9" s="46" cm="1">
        <f t="array" ref="P9">COUNTIFS(給与_申請種別,$B9,給与_案件状況,P$5)</f>
        <v>0</v>
      </c>
      <c r="Q9" s="46" cm="1">
        <f t="array" ref="Q9">COUNTIFS(給与_申請種別,$B9,給与_案件状況,Q$5)</f>
        <v>1</v>
      </c>
      <c r="R9" s="46" cm="1">
        <f t="array" ref="R9">COUNTIFS(給与_申請種別,$B9,給与_案件状況,R$5)</f>
        <v>0</v>
      </c>
      <c r="S9" s="46" cm="1">
        <f t="array" ref="S9">COUNTIFS(給与_申請種別,$B9,給与_案件状況,S$5)</f>
        <v>1</v>
      </c>
      <c r="T9" s="50">
        <f>U9-SUM($K9:INDEX($9:$9,COLUMN()-1))</f>
        <v>0</v>
      </c>
      <c r="U9" s="47" cm="1">
        <f t="array" ref="U9">COUNTIFS(給与_申請種別,$B9,給与_案件状況,"&lt;&gt;",給与_案件状況,"&lt;&gt;*,*")</f>
        <v>43</v>
      </c>
    </row>
    <row r="10" spans="2:21">
      <c r="B10" s="45" t="s">
        <v>186</v>
      </c>
      <c r="C10" s="46" cm="1">
        <f t="array" ref="C10">COUNTIFS(給与_申請種別,$B10,給与_ステータス,C$5,給与_案件状況,"")+COUNTIFS(給与_申請種別,$B10,給与_ステータス,C$5,給与_案件状況,"*,*")</f>
        <v>61</v>
      </c>
      <c r="D10" s="46" cm="1">
        <f t="array" ref="D10">COUNTIFS(給与_申請種別,$B10,給与_ステータス,D$5,給与_案件状況,"")+COUNTIFS(給与_申請種別,$B10,給与_ステータス,D$5,給与_案件状況,"*,*")</f>
        <v>0</v>
      </c>
      <c r="E10" s="46" cm="1">
        <f t="array" ref="E10">COUNTIFS(給与_申請種別,$B10,給与_ステータス,E$5,給与_案件状況,"")+COUNTIFS(給与_申請種別,$B10,給与_ステータス,E$5,給与_案件状況,"*,*")</f>
        <v>12</v>
      </c>
      <c r="F10" s="46" cm="1">
        <f t="array" ref="F10">COUNTIFS(給与_申請種別,$B10,給与_ステータス,F$5,給与_案件状況,"")+COUNTIFS(給与_申請種別,$B10,給与_ステータス,F$5,給与_案件状況,"*,*")</f>
        <v>8</v>
      </c>
      <c r="G10" s="46" cm="1">
        <f t="array" ref="G10">COUNTIFS(給与_申請種別,$B10,給与_ステータス,G$5,給与_案件状況,"")+COUNTIFS(給与_申請種別,$B10,給与_ステータス,G$5,給与_案件状況,"*,*")</f>
        <v>7</v>
      </c>
      <c r="H10" s="47" cm="1">
        <f t="array" ref="H10">COUNTIFS(給与_申請種別,$B10,給与_案件状況,"")+COUNTIFS(給与_申請種別,$B10,給与_案件状況,"*,*")</f>
        <v>88</v>
      </c>
      <c r="I10" s="120" cm="1">
        <f t="array" ref="I10">IFERROR(MIN(_xlfn._xlws.FILTER(給与_申請日,(給与_申請種別=$B10)*ISNUMBER(MATCH(給与_ステータス,{"確認待ち","申請受付","ＯＰ確認中","ＳＶ確認中"},0))*((給与_案件状況="")+ISNUMBER(SEARCH(",",給与_案件状況))&gt;0))),"")</f>
        <v>46092</v>
      </c>
      <c r="J10" s="43"/>
      <c r="K10" s="46" cm="1">
        <f t="array" ref="K10">COUNTIFS(給与_申請種別,$B10,給与_案件状況,K$5)</f>
        <v>0</v>
      </c>
      <c r="L10" s="46" cm="1">
        <f t="array" ref="L10">COUNTIFS(給与_申請種別,$B10,給与_案件状況,L$5)</f>
        <v>9</v>
      </c>
      <c r="M10" s="46" cm="1">
        <f t="array" ref="M10">COUNTIFS(給与_申請種別,$B10,給与_案件状況,M$5)</f>
        <v>5</v>
      </c>
      <c r="N10" s="46" cm="1">
        <f t="array" ref="N10">COUNTIFS(給与_申請種別,$B10,給与_案件状況,N$5)</f>
        <v>0</v>
      </c>
      <c r="O10" s="46" cm="1">
        <f t="array" ref="O10">COUNTIFS(給与_申請種別,$B10,給与_案件状況,O$5)</f>
        <v>0</v>
      </c>
      <c r="P10" s="46" cm="1">
        <f t="array" ref="P10">COUNTIFS(給与_申請種別,$B10,給与_案件状況,P$5)</f>
        <v>0</v>
      </c>
      <c r="Q10" s="46" cm="1">
        <f t="array" ref="Q10">COUNTIFS(給与_申請種別,$B10,給与_案件状況,Q$5)</f>
        <v>0</v>
      </c>
      <c r="R10" s="46" cm="1">
        <f t="array" ref="R10">COUNTIFS(給与_申請種別,$B10,給与_案件状況,R$5)</f>
        <v>0</v>
      </c>
      <c r="S10" s="46" cm="1">
        <f t="array" ref="S10">COUNTIFS(給与_申請種別,$B10,給与_案件状況,S$5)</f>
        <v>0</v>
      </c>
      <c r="T10" s="50">
        <f>U10-SUM($K10:INDEX($10:$10,COLUMN()-1))</f>
        <v>0</v>
      </c>
      <c r="U10" s="47" cm="1">
        <f t="array" ref="U10">COUNTIFS(給与_申請種別,$B10,給与_案件状況,"&lt;&gt;",給与_案件状況,"&lt;&gt;*,*")</f>
        <v>14</v>
      </c>
    </row>
    <row r="11" spans="2:21" ht="15" thickBot="1">
      <c r="B11" s="45" t="s">
        <v>188</v>
      </c>
      <c r="C11" s="46" cm="1">
        <f t="array" ref="C11">COUNTIFS(給与_申請種別,$B11,給与_ステータス,C$5,給与_案件状況,"")+COUNTIFS(給与_申請種別,$B11,給与_ステータス,C$5,給与_案件状況,"*,*")</f>
        <v>32</v>
      </c>
      <c r="D11" s="46" cm="1">
        <f t="array" ref="D11">COUNTIFS(給与_申請種別,$B11,給与_ステータス,D$5,給与_案件状況,"")+COUNTIFS(給与_申請種別,$B11,給与_ステータス,D$5,給与_案件状況,"*,*")</f>
        <v>0</v>
      </c>
      <c r="E11" s="46" cm="1">
        <f t="array" ref="E11">COUNTIFS(給与_申請種別,$B11,給与_ステータス,E$5,給与_案件状況,"")+COUNTIFS(給与_申請種別,$B11,給与_ステータス,E$5,給与_案件状況,"*,*")</f>
        <v>23</v>
      </c>
      <c r="F11" s="46" cm="1">
        <f t="array" ref="F11">COUNTIFS(給与_申請種別,$B11,給与_ステータス,F$5,給与_案件状況,"")+COUNTIFS(給与_申請種別,$B11,給与_ステータス,F$5,給与_案件状況,"*,*")</f>
        <v>10</v>
      </c>
      <c r="G11" s="46" cm="1">
        <f t="array" ref="G11">COUNTIFS(給与_申請種別,$B11,給与_ステータス,G$5,給与_案件状況,"")+COUNTIFS(給与_申請種別,$B11,給与_ステータス,G$5,給与_案件状況,"*,*")</f>
        <v>30</v>
      </c>
      <c r="H11" s="47" cm="1">
        <f t="array" ref="H11">COUNTIFS(給与_申請種別,$B11,給与_案件状況,"")+COUNTIFS(給与_申請種別,$B11,給与_案件状況,"*,*")</f>
        <v>95</v>
      </c>
      <c r="I11" s="120" cm="1">
        <f t="array" ref="I11">IFERROR(MIN(_xlfn._xlws.FILTER(給与_申請日,(給与_申請種別=$B11)*ISNUMBER(MATCH(給与_ステータス,{"確認待ち","申請受付","ＯＰ確認中","ＳＶ確認中"},0))*((給与_案件状況="")+ISNUMBER(SEARCH(",",給与_案件状況))&gt;0))),"")</f>
        <v>46099</v>
      </c>
      <c r="J11" s="43"/>
      <c r="K11" s="46" cm="1">
        <f t="array" ref="K11">COUNTIFS(給与_申請種別,$B11,給与_案件状況,K$5)</f>
        <v>1</v>
      </c>
      <c r="L11" s="46" cm="1">
        <f t="array" ref="L11">COUNTIFS(給与_申請種別,$B11,給与_案件状況,L$5)</f>
        <v>12</v>
      </c>
      <c r="M11" s="46" cm="1">
        <f t="array" ref="M11">COUNTIFS(給与_申請種別,$B11,給与_案件状況,M$5)</f>
        <v>0</v>
      </c>
      <c r="N11" s="46" cm="1">
        <f t="array" ref="N11">COUNTIFS(給与_申請種別,$B11,給与_案件状況,N$5)</f>
        <v>0</v>
      </c>
      <c r="O11" s="46" cm="1">
        <f t="array" ref="O11">COUNTIFS(給与_申請種別,$B11,給与_案件状況,O$5)</f>
        <v>0</v>
      </c>
      <c r="P11" s="46" cm="1">
        <f t="array" ref="P11">COUNTIFS(給与_申請種別,$B11,給与_案件状況,P$5)</f>
        <v>0</v>
      </c>
      <c r="Q11" s="46" cm="1">
        <f t="array" ref="Q11">COUNTIFS(給与_申請種別,$B11,給与_案件状況,Q$5)</f>
        <v>0</v>
      </c>
      <c r="R11" s="46" cm="1">
        <f t="array" ref="R11">COUNTIFS(給与_申請種別,$B11,給与_案件状況,R$5)</f>
        <v>0</v>
      </c>
      <c r="S11" s="46" cm="1">
        <f t="array" ref="S11">COUNTIFS(給与_申請種別,$B11,給与_案件状況,S$5)</f>
        <v>0</v>
      </c>
      <c r="T11" s="50">
        <f>U11-SUM($K11:INDEX($11:$11,COLUMN()-1))</f>
        <v>0</v>
      </c>
      <c r="U11" s="47" cm="1">
        <f t="array" ref="U11">COUNTIFS(給与_申請種別,$B11,給与_案件状況,"&lt;&gt;",給与_案件状況,"&lt;&gt;*,*")</f>
        <v>13</v>
      </c>
    </row>
    <row r="12" spans="2:21">
      <c r="B12" s="48" t="s">
        <v>5136</v>
      </c>
      <c r="C12" s="49" cm="1">
        <f t="array" ref="C12">COUNTIFS(給与_ステータス,C$5,給与_案件状況,"")+COUNTIFS(給与_ステータス,C$5,給与_案件状況,"*,*")</f>
        <v>2325</v>
      </c>
      <c r="D12" s="49" cm="1">
        <f t="array" ref="D12">COUNTIFS(給与_ステータス,D$5,給与_案件状況,"")+COUNTIFS(給与_ステータス,D$5,給与_案件状況,"*,*")</f>
        <v>93</v>
      </c>
      <c r="E12" s="49" cm="1">
        <f t="array" ref="E12">COUNTIFS(給与_ステータス,E$5,給与_案件状況,"")+COUNTIFS(給与_ステータス,E$5,給与_案件状況,"*,*")</f>
        <v>684</v>
      </c>
      <c r="F12" s="49" cm="1">
        <f t="array" ref="F12">COUNTIFS(給与_ステータス,F$5,給与_案件状況,"")+COUNTIFS(給与_ステータス,F$5,給与_案件状況,"*,*")</f>
        <v>483</v>
      </c>
      <c r="G12" s="49" cm="1">
        <f t="array" ref="G12">COUNTIFS(給与_ステータス,G$5,給与_案件状況,"")+COUNTIFS(給与_ステータス,G$5,給与_案件状況,"*,*")</f>
        <v>70</v>
      </c>
      <c r="H12" s="49" cm="1">
        <f t="array" ref="H12">COUNTIFS(給与_案件状況,"")+COUNTIFS(給与_案件状況,"*,*")</f>
        <v>3655</v>
      </c>
      <c r="I12" s="121" cm="1">
        <f t="array" ref="I12">IFERROR(MIN(_xlfn._xlws.FILTER(給与_申請日,ISNUMBER(MATCH(給与_ステータス,{"確認待ち","申請受付","ＯＰ確認中","ＳＶ確認中"},0))*((給与_案件状況="")+ISNUMBER(SEARCH(",",給与_案件状況))&gt;0))),"")</f>
        <v>45757</v>
      </c>
      <c r="J12" s="43"/>
      <c r="K12" s="49" cm="1">
        <f t="array" ref="K12">COUNTIFS(給与_案件状況,K$5)</f>
        <v>23</v>
      </c>
      <c r="L12" s="49" cm="1">
        <f t="array" ref="L12">COUNTIFS(給与_案件状況,L$5)</f>
        <v>74</v>
      </c>
      <c r="M12" s="49" cm="1">
        <f t="array" ref="M12">COUNTIFS(給与_案件状況,M$5)</f>
        <v>168</v>
      </c>
      <c r="N12" s="49" cm="1">
        <f t="array" ref="N12">COUNTIFS(給与_案件状況,N$5)</f>
        <v>72</v>
      </c>
      <c r="O12" s="49" cm="1">
        <f t="array" ref="O12">COUNTIFS(給与_案件状況,O$5)</f>
        <v>4</v>
      </c>
      <c r="P12" s="49" cm="1">
        <f t="array" ref="P12">COUNTIFS(給与_案件状況,P$5)</f>
        <v>12</v>
      </c>
      <c r="Q12" s="49" cm="1">
        <f t="array" ref="Q12">COUNTIFS(給与_案件状況,Q$5)</f>
        <v>15</v>
      </c>
      <c r="R12" s="49" cm="1">
        <f t="array" ref="R12">COUNTIFS(給与_案件状況,R$5)</f>
        <v>4</v>
      </c>
      <c r="S12" s="49" cm="1">
        <f t="array" ref="S12">COUNTIFS(給与_案件状況,S$5)</f>
        <v>3</v>
      </c>
      <c r="T12" s="51">
        <f>U12-SUM($K12:INDEX($12:$12,COLUMN()-1))</f>
        <v>0</v>
      </c>
      <c r="U12" s="49" cm="1">
        <f t="array" ref="U12">COUNTIFS(給与_案件状況,"&lt;&gt;",給与_案件状況,"&lt;&gt;*,*")</f>
        <v>375</v>
      </c>
    </row>
    <row r="13" spans="2:21">
      <c r="B13" s="52" t="s">
        <v>5158</v>
      </c>
    </row>
    <row r="15" spans="2:21" ht="16.5">
      <c r="B15" s="53" t="s">
        <v>5137</v>
      </c>
    </row>
    <row r="16" spans="2:21">
      <c r="B16" s="54" t="s">
        <v>72</v>
      </c>
      <c r="C16" s="54" t="s">
        <v>140</v>
      </c>
      <c r="E16" s="54" t="s">
        <v>73</v>
      </c>
      <c r="F16" s="54" t="s">
        <v>140</v>
      </c>
      <c r="K16" s="54" t="s">
        <v>5138</v>
      </c>
      <c r="L16" s="54" t="s">
        <v>140</v>
      </c>
    </row>
    <row r="17" spans="2:12">
      <c r="B17" s="55" t="str" cm="1">
        <f t="array" ref="B17">_xlfn.LET(_xlpm.v,給与_申請種別,_xlpm.u,_xlfn.UNIQUE(_xlfn._xlws.FILTER(_xlpm.v,(_xlpm.v&lt;&gt;"")*(COUNTIF($B$6:INDEX($B:$B,MATCH("合計",$B:$B,0)-1),_xlpm.v)=0),"")),IF(_xlpm.u="","なし",_xlpm.u))</f>
        <v>なし</v>
      </c>
      <c r="C17" s="18" t="str" cm="1">
        <f t="array" ref="C17">IF(_xlfn.ANCHORARRAY(B17)="なし","",COUNTIF(給与_申請種別,_xlfn.ANCHORARRAY(B17)))</f>
        <v/>
      </c>
      <c r="E17" s="55" t="str" cm="1">
        <f t="array" ref="E17">_xlfn.LET(_xlpm.v,給与_ステータス,_xlpm.u,_xlfn.UNIQUE(_xlfn._xlws.FILTER(_xlpm.v,(_xlpm.v&lt;&gt;"")*(COUNTIF($C$5:INDEX($5:$5,MATCH("計",$5:$5,0)-1),_xlpm.v)=0),"")),IF(_xlpm.u="","なし",_xlpm.u))</f>
        <v>なし</v>
      </c>
      <c r="F17" s="18" t="str" cm="1">
        <f t="array" ref="F17">IF(_xlfn.ANCHORARRAY(E17)="なし","",COUNTIF(給与_ステータス,_xlfn.ANCHORARRAY(E17)))</f>
        <v/>
      </c>
      <c r="K17" s="55" t="str" cm="1">
        <f t="array" ref="K17">_xlfn.LET(_xlpm.v,給与_案件状況,_xlpm.u,_xlfn.UNIQUE(_xlfn._xlws.FILTER(_xlpm.v,(_xlpm.v&lt;&gt;"")*ISERR(FIND(",",_xlpm.v))*(COUNTIF($K$5:INDEX($5:$5,MATCH("その他フラグ",$5:$5,0)-1),_xlpm.v)=0),"")),IF(_xlpm.u="","なし",_xlpm.u))</f>
        <v>なし</v>
      </c>
      <c r="L17" s="18" t="str" cm="1">
        <f t="array" ref="L17">IF(_xlfn.ANCHORARRAY(K17)="なし","",COUNTIF(給与_案件状況,_xlfn.ANCHORARRAY(K17)))</f>
        <v/>
      </c>
    </row>
  </sheetData>
  <mergeCells count="2">
    <mergeCell ref="C4:H4"/>
    <mergeCell ref="K4:U4"/>
  </mergeCells>
  <phoneticPr fontId="8"/>
  <conditionalFormatting sqref="T6:T12">
    <cfRule type="cellIs" dxfId="23" priority="1" stopIfTrue="1" operator="greaterThan">
      <formula>0</formula>
    </cfRule>
  </conditionalFormatting>
  <hyperlinks>
    <hyperlink ref="G1" location="'操作'!A1" display="▶ 操作へ戻る" xr:uid="{AB06182A-2CF7-4DB1-975D-F9B3D388A4E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68012-DC63-4E42-A8A0-EEAA0D439007}">
  <sheetPr codeName="Sheet11">
    <tabColor rgb="FFC5591E"/>
  </sheetPr>
  <dimension ref="B1:H130"/>
  <sheetViews>
    <sheetView showGridLines="0" workbookViewId="0">
      <pane xSplit="4" ySplit="4" topLeftCell="E35" activePane="bottomRight" state="frozen"/>
      <selection pane="topRight" activeCell="E1" sqref="E1"/>
      <selection pane="bottomLeft" activeCell="A5" sqref="A5"/>
      <selection pane="bottomRight" activeCell="C11" sqref="C11"/>
    </sheetView>
  </sheetViews>
  <sheetFormatPr defaultRowHeight="14.25"/>
  <cols>
    <col min="1" max="1" width="2.625" style="18" customWidth="1"/>
    <col min="2" max="2" width="13.625" style="18" customWidth="1"/>
    <col min="3" max="3" width="10.625" style="18" customWidth="1"/>
    <col min="4" max="4" width="15.625" style="18" customWidth="1"/>
    <col min="5" max="5" width="10.625" style="18" customWidth="1"/>
    <col min="6" max="16384" width="9" style="18"/>
  </cols>
  <sheetData>
    <row r="1" spans="2:8" ht="20.85" customHeight="1">
      <c r="B1" s="200" t="s">
        <v>5229</v>
      </c>
      <c r="H1"/>
    </row>
    <row r="2" spans="2:8" ht="18" customHeight="1">
      <c r="B2" s="198" t="s">
        <v>5131</v>
      </c>
    </row>
    <row r="3" spans="2:8" ht="51" customHeight="1">
      <c r="B3" s="230" t="s">
        <v>5230</v>
      </c>
      <c r="C3" s="230"/>
      <c r="D3" s="230"/>
    </row>
    <row r="4" spans="2:8" ht="15" thickBot="1">
      <c r="B4" s="63" t="s">
        <v>72</v>
      </c>
      <c r="C4" s="63" t="s">
        <v>5101</v>
      </c>
      <c r="D4" s="63" t="s">
        <v>5142</v>
      </c>
      <c r="E4" s="60">
        <v>46309</v>
      </c>
    </row>
    <row r="5" spans="2:8">
      <c r="B5" s="66" t="s">
        <v>147</v>
      </c>
      <c r="C5" s="147" t="s">
        <v>73</v>
      </c>
      <c r="D5" s="146" t="s">
        <v>183</v>
      </c>
      <c r="E5" s="68">
        <v>11</v>
      </c>
    </row>
    <row r="6" spans="2:8">
      <c r="B6" s="69" t="s">
        <v>147</v>
      </c>
      <c r="C6" s="149" t="s">
        <v>73</v>
      </c>
      <c r="D6" s="148" t="s">
        <v>189</v>
      </c>
      <c r="E6" s="65">
        <v>0</v>
      </c>
    </row>
    <row r="7" spans="2:8">
      <c r="B7" s="70" t="s">
        <v>147</v>
      </c>
      <c r="C7" s="151" t="s">
        <v>73</v>
      </c>
      <c r="D7" s="150" t="s">
        <v>177</v>
      </c>
      <c r="E7" s="62">
        <v>4</v>
      </c>
    </row>
    <row r="8" spans="2:8">
      <c r="B8" s="70" t="s">
        <v>147</v>
      </c>
      <c r="C8" s="151" t="s">
        <v>73</v>
      </c>
      <c r="D8" s="150" t="s">
        <v>181</v>
      </c>
      <c r="E8" s="62">
        <v>1</v>
      </c>
    </row>
    <row r="9" spans="2:8">
      <c r="B9" s="70" t="s">
        <v>147</v>
      </c>
      <c r="C9" s="151" t="s">
        <v>73</v>
      </c>
      <c r="D9" s="150" t="s">
        <v>184</v>
      </c>
      <c r="E9" s="62">
        <v>17</v>
      </c>
    </row>
    <row r="10" spans="2:8">
      <c r="B10" s="70" t="s">
        <v>147</v>
      </c>
      <c r="C10" s="151" t="s">
        <v>73</v>
      </c>
      <c r="D10" s="152" t="s">
        <v>5133</v>
      </c>
      <c r="E10" s="72">
        <v>33</v>
      </c>
    </row>
    <row r="11" spans="2:8" ht="15" thickBot="1">
      <c r="B11" s="73" t="s">
        <v>147</v>
      </c>
      <c r="C11" s="154" t="s">
        <v>5178</v>
      </c>
      <c r="D11" s="155" t="s">
        <v>5171</v>
      </c>
      <c r="E11" s="164">
        <v>46120</v>
      </c>
    </row>
    <row r="12" spans="2:8" ht="15" thickTop="1">
      <c r="B12" s="165" t="s">
        <v>147</v>
      </c>
      <c r="C12" s="157" t="s">
        <v>5148</v>
      </c>
      <c r="D12" s="156" t="s">
        <v>185</v>
      </c>
      <c r="E12" s="166">
        <v>1</v>
      </c>
    </row>
    <row r="13" spans="2:8">
      <c r="B13" s="69" t="s">
        <v>147</v>
      </c>
      <c r="C13" s="159" t="s">
        <v>5148</v>
      </c>
      <c r="D13" s="158" t="s">
        <v>182</v>
      </c>
      <c r="E13" s="65">
        <v>1</v>
      </c>
    </row>
    <row r="14" spans="2:8">
      <c r="B14" s="70" t="s">
        <v>147</v>
      </c>
      <c r="C14" s="160" t="s">
        <v>5148</v>
      </c>
      <c r="D14" s="153" t="s">
        <v>178</v>
      </c>
      <c r="E14" s="62">
        <v>22</v>
      </c>
    </row>
    <row r="15" spans="2:8">
      <c r="B15" s="70" t="s">
        <v>147</v>
      </c>
      <c r="C15" s="160" t="s">
        <v>5148</v>
      </c>
      <c r="D15" s="153" t="s">
        <v>212</v>
      </c>
      <c r="E15" s="62">
        <v>0</v>
      </c>
    </row>
    <row r="16" spans="2:8">
      <c r="B16" s="70" t="s">
        <v>147</v>
      </c>
      <c r="C16" s="160" t="s">
        <v>5148</v>
      </c>
      <c r="D16" s="153" t="s">
        <v>214</v>
      </c>
      <c r="E16" s="62">
        <v>0</v>
      </c>
    </row>
    <row r="17" spans="2:5">
      <c r="B17" s="70" t="s">
        <v>147</v>
      </c>
      <c r="C17" s="160" t="s">
        <v>5148</v>
      </c>
      <c r="D17" s="153" t="s">
        <v>191</v>
      </c>
      <c r="E17" s="62">
        <v>0</v>
      </c>
    </row>
    <row r="18" spans="2:5">
      <c r="B18" s="70" t="s">
        <v>147</v>
      </c>
      <c r="C18" s="160" t="s">
        <v>5148</v>
      </c>
      <c r="D18" s="153" t="s">
        <v>192</v>
      </c>
      <c r="E18" s="62">
        <v>1</v>
      </c>
    </row>
    <row r="19" spans="2:5">
      <c r="B19" s="70" t="s">
        <v>147</v>
      </c>
      <c r="C19" s="160" t="s">
        <v>5148</v>
      </c>
      <c r="D19" s="153" t="s">
        <v>193</v>
      </c>
      <c r="E19" s="62">
        <v>0</v>
      </c>
    </row>
    <row r="20" spans="2:5">
      <c r="B20" s="70" t="s">
        <v>147</v>
      </c>
      <c r="C20" s="160" t="s">
        <v>5148</v>
      </c>
      <c r="D20" s="153" t="s">
        <v>196</v>
      </c>
      <c r="E20" s="62">
        <v>0</v>
      </c>
    </row>
    <row r="21" spans="2:5">
      <c r="B21" s="70" t="s">
        <v>147</v>
      </c>
      <c r="C21" s="160" t="s">
        <v>5148</v>
      </c>
      <c r="D21" s="153" t="s">
        <v>5134</v>
      </c>
      <c r="E21" s="62">
        <v>0</v>
      </c>
    </row>
    <row r="22" spans="2:5" ht="15" thickBot="1">
      <c r="B22" s="73" t="s">
        <v>147</v>
      </c>
      <c r="C22" s="162" t="s">
        <v>5148</v>
      </c>
      <c r="D22" s="163" t="s">
        <v>5135</v>
      </c>
      <c r="E22" s="75">
        <v>25</v>
      </c>
    </row>
    <row r="23" spans="2:5">
      <c r="B23" s="66" t="s">
        <v>150</v>
      </c>
      <c r="C23" s="147" t="s">
        <v>73</v>
      </c>
      <c r="D23" s="146" t="s">
        <v>183</v>
      </c>
      <c r="E23" s="68">
        <v>27</v>
      </c>
    </row>
    <row r="24" spans="2:5">
      <c r="B24" s="69" t="s">
        <v>150</v>
      </c>
      <c r="C24" s="149" t="s">
        <v>73</v>
      </c>
      <c r="D24" s="148" t="s">
        <v>189</v>
      </c>
      <c r="E24" s="65">
        <v>20</v>
      </c>
    </row>
    <row r="25" spans="2:5">
      <c r="B25" s="70" t="s">
        <v>150</v>
      </c>
      <c r="C25" s="151" t="s">
        <v>73</v>
      </c>
      <c r="D25" s="150" t="s">
        <v>177</v>
      </c>
      <c r="E25" s="62">
        <v>22</v>
      </c>
    </row>
    <row r="26" spans="2:5">
      <c r="B26" s="70" t="s">
        <v>150</v>
      </c>
      <c r="C26" s="151" t="s">
        <v>73</v>
      </c>
      <c r="D26" s="150" t="s">
        <v>181</v>
      </c>
      <c r="E26" s="62">
        <v>53</v>
      </c>
    </row>
    <row r="27" spans="2:5">
      <c r="B27" s="70" t="s">
        <v>150</v>
      </c>
      <c r="C27" s="151" t="s">
        <v>73</v>
      </c>
      <c r="D27" s="150" t="s">
        <v>184</v>
      </c>
      <c r="E27" s="62">
        <v>7</v>
      </c>
    </row>
    <row r="28" spans="2:5">
      <c r="B28" s="70" t="s">
        <v>150</v>
      </c>
      <c r="C28" s="151" t="s">
        <v>73</v>
      </c>
      <c r="D28" s="152" t="s">
        <v>5133</v>
      </c>
      <c r="E28" s="72">
        <v>129</v>
      </c>
    </row>
    <row r="29" spans="2:5" ht="15" thickBot="1">
      <c r="B29" s="73" t="s">
        <v>150</v>
      </c>
      <c r="C29" s="154" t="s">
        <v>5178</v>
      </c>
      <c r="D29" s="155" t="s">
        <v>5171</v>
      </c>
      <c r="E29" s="164">
        <v>45971</v>
      </c>
    </row>
    <row r="30" spans="2:5" ht="15" thickTop="1">
      <c r="B30" s="165" t="s">
        <v>150</v>
      </c>
      <c r="C30" s="157" t="s">
        <v>5148</v>
      </c>
      <c r="D30" s="156" t="s">
        <v>185</v>
      </c>
      <c r="E30" s="166">
        <v>9</v>
      </c>
    </row>
    <row r="31" spans="2:5">
      <c r="B31" s="69" t="s">
        <v>150</v>
      </c>
      <c r="C31" s="159" t="s">
        <v>5148</v>
      </c>
      <c r="D31" s="158" t="s">
        <v>182</v>
      </c>
      <c r="E31" s="65">
        <v>3</v>
      </c>
    </row>
    <row r="32" spans="2:5">
      <c r="B32" s="70" t="s">
        <v>150</v>
      </c>
      <c r="C32" s="160" t="s">
        <v>5148</v>
      </c>
      <c r="D32" s="153" t="s">
        <v>178</v>
      </c>
      <c r="E32" s="62">
        <v>30</v>
      </c>
    </row>
    <row r="33" spans="2:5">
      <c r="B33" s="70" t="s">
        <v>150</v>
      </c>
      <c r="C33" s="160" t="s">
        <v>5148</v>
      </c>
      <c r="D33" s="153" t="s">
        <v>212</v>
      </c>
      <c r="E33" s="62">
        <v>0</v>
      </c>
    </row>
    <row r="34" spans="2:5">
      <c r="B34" s="70" t="s">
        <v>150</v>
      </c>
      <c r="C34" s="160" t="s">
        <v>5148</v>
      </c>
      <c r="D34" s="153" t="s">
        <v>214</v>
      </c>
      <c r="E34" s="62">
        <v>0</v>
      </c>
    </row>
    <row r="35" spans="2:5">
      <c r="B35" s="70" t="s">
        <v>150</v>
      </c>
      <c r="C35" s="160" t="s">
        <v>5148</v>
      </c>
      <c r="D35" s="153" t="s">
        <v>191</v>
      </c>
      <c r="E35" s="62">
        <v>0</v>
      </c>
    </row>
    <row r="36" spans="2:5">
      <c r="B36" s="70" t="s">
        <v>150</v>
      </c>
      <c r="C36" s="160" t="s">
        <v>5148</v>
      </c>
      <c r="D36" s="153" t="s">
        <v>192</v>
      </c>
      <c r="E36" s="62">
        <v>0</v>
      </c>
    </row>
    <row r="37" spans="2:5">
      <c r="B37" s="70" t="s">
        <v>150</v>
      </c>
      <c r="C37" s="160" t="s">
        <v>5148</v>
      </c>
      <c r="D37" s="153" t="s">
        <v>193</v>
      </c>
      <c r="E37" s="62">
        <v>0</v>
      </c>
    </row>
    <row r="38" spans="2:5">
      <c r="B38" s="70" t="s">
        <v>150</v>
      </c>
      <c r="C38" s="160" t="s">
        <v>5148</v>
      </c>
      <c r="D38" s="153" t="s">
        <v>196</v>
      </c>
      <c r="E38" s="62">
        <v>0</v>
      </c>
    </row>
    <row r="39" spans="2:5">
      <c r="B39" s="70" t="s">
        <v>150</v>
      </c>
      <c r="C39" s="160" t="s">
        <v>5148</v>
      </c>
      <c r="D39" s="153" t="s">
        <v>5134</v>
      </c>
      <c r="E39" s="62">
        <v>0</v>
      </c>
    </row>
    <row r="40" spans="2:5" ht="15" thickBot="1">
      <c r="B40" s="73" t="s">
        <v>150</v>
      </c>
      <c r="C40" s="162" t="s">
        <v>5148</v>
      </c>
      <c r="D40" s="163" t="s">
        <v>5135</v>
      </c>
      <c r="E40" s="75">
        <v>42</v>
      </c>
    </row>
    <row r="41" spans="2:5">
      <c r="B41" s="66" t="s">
        <v>156</v>
      </c>
      <c r="C41" s="147" t="s">
        <v>73</v>
      </c>
      <c r="D41" s="146" t="s">
        <v>183</v>
      </c>
      <c r="E41" s="68">
        <v>2090</v>
      </c>
    </row>
    <row r="42" spans="2:5">
      <c r="B42" s="69" t="s">
        <v>156</v>
      </c>
      <c r="C42" s="149" t="s">
        <v>73</v>
      </c>
      <c r="D42" s="148" t="s">
        <v>189</v>
      </c>
      <c r="E42" s="65">
        <v>59</v>
      </c>
    </row>
    <row r="43" spans="2:5">
      <c r="B43" s="70" t="s">
        <v>156</v>
      </c>
      <c r="C43" s="151" t="s">
        <v>73</v>
      </c>
      <c r="D43" s="150" t="s">
        <v>177</v>
      </c>
      <c r="E43" s="62">
        <v>538</v>
      </c>
    </row>
    <row r="44" spans="2:5">
      <c r="B44" s="70" t="s">
        <v>156</v>
      </c>
      <c r="C44" s="151" t="s">
        <v>73</v>
      </c>
      <c r="D44" s="150" t="s">
        <v>181</v>
      </c>
      <c r="E44" s="62">
        <v>318</v>
      </c>
    </row>
    <row r="45" spans="2:5">
      <c r="B45" s="70" t="s">
        <v>156</v>
      </c>
      <c r="C45" s="151" t="s">
        <v>73</v>
      </c>
      <c r="D45" s="150" t="s">
        <v>184</v>
      </c>
      <c r="E45" s="62">
        <v>9</v>
      </c>
    </row>
    <row r="46" spans="2:5">
      <c r="B46" s="70" t="s">
        <v>156</v>
      </c>
      <c r="C46" s="151" t="s">
        <v>73</v>
      </c>
      <c r="D46" s="152" t="s">
        <v>5133</v>
      </c>
      <c r="E46" s="72">
        <v>3014</v>
      </c>
    </row>
    <row r="47" spans="2:5" ht="15" thickBot="1">
      <c r="B47" s="73" t="s">
        <v>156</v>
      </c>
      <c r="C47" s="154" t="s">
        <v>5178</v>
      </c>
      <c r="D47" s="155" t="s">
        <v>5171</v>
      </c>
      <c r="E47" s="164">
        <v>45804</v>
      </c>
    </row>
    <row r="48" spans="2:5" ht="15" thickTop="1">
      <c r="B48" s="165" t="s">
        <v>156</v>
      </c>
      <c r="C48" s="157" t="s">
        <v>5148</v>
      </c>
      <c r="D48" s="156" t="s">
        <v>185</v>
      </c>
      <c r="E48" s="166">
        <v>6</v>
      </c>
    </row>
    <row r="49" spans="2:5">
      <c r="B49" s="69" t="s">
        <v>156</v>
      </c>
      <c r="C49" s="159" t="s">
        <v>5148</v>
      </c>
      <c r="D49" s="158" t="s">
        <v>182</v>
      </c>
      <c r="E49" s="65">
        <v>41</v>
      </c>
    </row>
    <row r="50" spans="2:5">
      <c r="B50" s="70" t="s">
        <v>156</v>
      </c>
      <c r="C50" s="160" t="s">
        <v>5148</v>
      </c>
      <c r="D50" s="153" t="s">
        <v>178</v>
      </c>
      <c r="E50" s="62">
        <v>84</v>
      </c>
    </row>
    <row r="51" spans="2:5">
      <c r="B51" s="70" t="s">
        <v>156</v>
      </c>
      <c r="C51" s="160" t="s">
        <v>5148</v>
      </c>
      <c r="D51" s="153" t="s">
        <v>212</v>
      </c>
      <c r="E51" s="62">
        <v>72</v>
      </c>
    </row>
    <row r="52" spans="2:5">
      <c r="B52" s="70" t="s">
        <v>156</v>
      </c>
      <c r="C52" s="160" t="s">
        <v>5148</v>
      </c>
      <c r="D52" s="153" t="s">
        <v>214</v>
      </c>
      <c r="E52" s="62">
        <v>4</v>
      </c>
    </row>
    <row r="53" spans="2:5">
      <c r="B53" s="70" t="s">
        <v>156</v>
      </c>
      <c r="C53" s="160" t="s">
        <v>5148</v>
      </c>
      <c r="D53" s="153" t="s">
        <v>191</v>
      </c>
      <c r="E53" s="62">
        <v>12</v>
      </c>
    </row>
    <row r="54" spans="2:5">
      <c r="B54" s="70" t="s">
        <v>156</v>
      </c>
      <c r="C54" s="160" t="s">
        <v>5148</v>
      </c>
      <c r="D54" s="153" t="s">
        <v>192</v>
      </c>
      <c r="E54" s="62">
        <v>13</v>
      </c>
    </row>
    <row r="55" spans="2:5">
      <c r="B55" s="70" t="s">
        <v>156</v>
      </c>
      <c r="C55" s="160" t="s">
        <v>5148</v>
      </c>
      <c r="D55" s="153" t="s">
        <v>193</v>
      </c>
      <c r="E55" s="62">
        <v>4</v>
      </c>
    </row>
    <row r="56" spans="2:5">
      <c r="B56" s="70" t="s">
        <v>156</v>
      </c>
      <c r="C56" s="160" t="s">
        <v>5148</v>
      </c>
      <c r="D56" s="153" t="s">
        <v>196</v>
      </c>
      <c r="E56" s="62">
        <v>2</v>
      </c>
    </row>
    <row r="57" spans="2:5">
      <c r="B57" s="70" t="s">
        <v>156</v>
      </c>
      <c r="C57" s="160" t="s">
        <v>5148</v>
      </c>
      <c r="D57" s="153" t="s">
        <v>5134</v>
      </c>
      <c r="E57" s="62">
        <v>0</v>
      </c>
    </row>
    <row r="58" spans="2:5" ht="15" thickBot="1">
      <c r="B58" s="73" t="s">
        <v>156</v>
      </c>
      <c r="C58" s="162" t="s">
        <v>5148</v>
      </c>
      <c r="D58" s="163" t="s">
        <v>5135</v>
      </c>
      <c r="E58" s="75">
        <v>238</v>
      </c>
    </row>
    <row r="59" spans="2:5">
      <c r="B59" s="66" t="s">
        <v>154</v>
      </c>
      <c r="C59" s="147" t="s">
        <v>73</v>
      </c>
      <c r="D59" s="146" t="s">
        <v>183</v>
      </c>
      <c r="E59" s="68">
        <v>104</v>
      </c>
    </row>
    <row r="60" spans="2:5">
      <c r="B60" s="69" t="s">
        <v>154</v>
      </c>
      <c r="C60" s="149" t="s">
        <v>73</v>
      </c>
      <c r="D60" s="148" t="s">
        <v>189</v>
      </c>
      <c r="E60" s="65">
        <v>14</v>
      </c>
    </row>
    <row r="61" spans="2:5">
      <c r="B61" s="70" t="s">
        <v>154</v>
      </c>
      <c r="C61" s="151" t="s">
        <v>73</v>
      </c>
      <c r="D61" s="150" t="s">
        <v>177</v>
      </c>
      <c r="E61" s="62">
        <v>85</v>
      </c>
    </row>
    <row r="62" spans="2:5">
      <c r="B62" s="70" t="s">
        <v>154</v>
      </c>
      <c r="C62" s="151" t="s">
        <v>73</v>
      </c>
      <c r="D62" s="150" t="s">
        <v>181</v>
      </c>
      <c r="E62" s="62">
        <v>93</v>
      </c>
    </row>
    <row r="63" spans="2:5">
      <c r="B63" s="70" t="s">
        <v>154</v>
      </c>
      <c r="C63" s="151" t="s">
        <v>73</v>
      </c>
      <c r="D63" s="150" t="s">
        <v>184</v>
      </c>
      <c r="E63" s="62">
        <v>0</v>
      </c>
    </row>
    <row r="64" spans="2:5">
      <c r="B64" s="70" t="s">
        <v>154</v>
      </c>
      <c r="C64" s="151" t="s">
        <v>73</v>
      </c>
      <c r="D64" s="152" t="s">
        <v>5133</v>
      </c>
      <c r="E64" s="72">
        <v>296</v>
      </c>
    </row>
    <row r="65" spans="2:5" ht="15" thickBot="1">
      <c r="B65" s="73" t="s">
        <v>154</v>
      </c>
      <c r="C65" s="154" t="s">
        <v>5178</v>
      </c>
      <c r="D65" s="155" t="s">
        <v>5171</v>
      </c>
      <c r="E65" s="164">
        <v>45757</v>
      </c>
    </row>
    <row r="66" spans="2:5" ht="15" thickTop="1">
      <c r="B66" s="165" t="s">
        <v>154</v>
      </c>
      <c r="C66" s="157" t="s">
        <v>5148</v>
      </c>
      <c r="D66" s="156" t="s">
        <v>185</v>
      </c>
      <c r="E66" s="166">
        <v>6</v>
      </c>
    </row>
    <row r="67" spans="2:5">
      <c r="B67" s="69" t="s">
        <v>154</v>
      </c>
      <c r="C67" s="159" t="s">
        <v>5148</v>
      </c>
      <c r="D67" s="158" t="s">
        <v>182</v>
      </c>
      <c r="E67" s="65">
        <v>8</v>
      </c>
    </row>
    <row r="68" spans="2:5">
      <c r="B68" s="70" t="s">
        <v>154</v>
      </c>
      <c r="C68" s="160" t="s">
        <v>5148</v>
      </c>
      <c r="D68" s="153" t="s">
        <v>178</v>
      </c>
      <c r="E68" s="62">
        <v>27</v>
      </c>
    </row>
    <row r="69" spans="2:5">
      <c r="B69" s="70" t="s">
        <v>154</v>
      </c>
      <c r="C69" s="160" t="s">
        <v>5148</v>
      </c>
      <c r="D69" s="153" t="s">
        <v>212</v>
      </c>
      <c r="E69" s="62">
        <v>0</v>
      </c>
    </row>
    <row r="70" spans="2:5">
      <c r="B70" s="70" t="s">
        <v>154</v>
      </c>
      <c r="C70" s="160" t="s">
        <v>5148</v>
      </c>
      <c r="D70" s="153" t="s">
        <v>214</v>
      </c>
      <c r="E70" s="62">
        <v>0</v>
      </c>
    </row>
    <row r="71" spans="2:5">
      <c r="B71" s="70" t="s">
        <v>154</v>
      </c>
      <c r="C71" s="160" t="s">
        <v>5148</v>
      </c>
      <c r="D71" s="153" t="s">
        <v>191</v>
      </c>
      <c r="E71" s="62">
        <v>0</v>
      </c>
    </row>
    <row r="72" spans="2:5">
      <c r="B72" s="70" t="s">
        <v>154</v>
      </c>
      <c r="C72" s="160" t="s">
        <v>5148</v>
      </c>
      <c r="D72" s="153" t="s">
        <v>192</v>
      </c>
      <c r="E72" s="62">
        <v>1</v>
      </c>
    </row>
    <row r="73" spans="2:5">
      <c r="B73" s="70" t="s">
        <v>154</v>
      </c>
      <c r="C73" s="160" t="s">
        <v>5148</v>
      </c>
      <c r="D73" s="153" t="s">
        <v>193</v>
      </c>
      <c r="E73" s="62">
        <v>0</v>
      </c>
    </row>
    <row r="74" spans="2:5">
      <c r="B74" s="70" t="s">
        <v>154</v>
      </c>
      <c r="C74" s="160" t="s">
        <v>5148</v>
      </c>
      <c r="D74" s="153" t="s">
        <v>196</v>
      </c>
      <c r="E74" s="62">
        <v>1</v>
      </c>
    </row>
    <row r="75" spans="2:5">
      <c r="B75" s="70" t="s">
        <v>154</v>
      </c>
      <c r="C75" s="160" t="s">
        <v>5148</v>
      </c>
      <c r="D75" s="153" t="s">
        <v>5134</v>
      </c>
      <c r="E75" s="62">
        <v>0</v>
      </c>
    </row>
    <row r="76" spans="2:5" ht="15" thickBot="1">
      <c r="B76" s="73" t="s">
        <v>154</v>
      </c>
      <c r="C76" s="162" t="s">
        <v>5148</v>
      </c>
      <c r="D76" s="163" t="s">
        <v>5135</v>
      </c>
      <c r="E76" s="75">
        <v>43</v>
      </c>
    </row>
    <row r="77" spans="2:5">
      <c r="B77" s="66" t="s">
        <v>186</v>
      </c>
      <c r="C77" s="147" t="s">
        <v>73</v>
      </c>
      <c r="D77" s="146" t="s">
        <v>183</v>
      </c>
      <c r="E77" s="68">
        <v>61</v>
      </c>
    </row>
    <row r="78" spans="2:5">
      <c r="B78" s="69" t="s">
        <v>186</v>
      </c>
      <c r="C78" s="149" t="s">
        <v>73</v>
      </c>
      <c r="D78" s="148" t="s">
        <v>189</v>
      </c>
      <c r="E78" s="65">
        <v>0</v>
      </c>
    </row>
    <row r="79" spans="2:5">
      <c r="B79" s="70" t="s">
        <v>186</v>
      </c>
      <c r="C79" s="151" t="s">
        <v>73</v>
      </c>
      <c r="D79" s="150" t="s">
        <v>177</v>
      </c>
      <c r="E79" s="62">
        <v>12</v>
      </c>
    </row>
    <row r="80" spans="2:5">
      <c r="B80" s="70" t="s">
        <v>186</v>
      </c>
      <c r="C80" s="151" t="s">
        <v>73</v>
      </c>
      <c r="D80" s="150" t="s">
        <v>181</v>
      </c>
      <c r="E80" s="62">
        <v>8</v>
      </c>
    </row>
    <row r="81" spans="2:5">
      <c r="B81" s="70" t="s">
        <v>186</v>
      </c>
      <c r="C81" s="151" t="s">
        <v>73</v>
      </c>
      <c r="D81" s="150" t="s">
        <v>184</v>
      </c>
      <c r="E81" s="62">
        <v>7</v>
      </c>
    </row>
    <row r="82" spans="2:5">
      <c r="B82" s="70" t="s">
        <v>186</v>
      </c>
      <c r="C82" s="151" t="s">
        <v>73</v>
      </c>
      <c r="D82" s="152" t="s">
        <v>5133</v>
      </c>
      <c r="E82" s="72">
        <v>88</v>
      </c>
    </row>
    <row r="83" spans="2:5" ht="15" thickBot="1">
      <c r="B83" s="73" t="s">
        <v>186</v>
      </c>
      <c r="C83" s="154" t="s">
        <v>5178</v>
      </c>
      <c r="D83" s="155" t="s">
        <v>5171</v>
      </c>
      <c r="E83" s="164">
        <v>46092</v>
      </c>
    </row>
    <row r="84" spans="2:5" ht="15" thickTop="1">
      <c r="B84" s="165" t="s">
        <v>186</v>
      </c>
      <c r="C84" s="157" t="s">
        <v>5148</v>
      </c>
      <c r="D84" s="156" t="s">
        <v>185</v>
      </c>
      <c r="E84" s="166">
        <v>0</v>
      </c>
    </row>
    <row r="85" spans="2:5">
      <c r="B85" s="69" t="s">
        <v>186</v>
      </c>
      <c r="C85" s="159" t="s">
        <v>5148</v>
      </c>
      <c r="D85" s="158" t="s">
        <v>182</v>
      </c>
      <c r="E85" s="65">
        <v>9</v>
      </c>
    </row>
    <row r="86" spans="2:5">
      <c r="B86" s="70" t="s">
        <v>186</v>
      </c>
      <c r="C86" s="160" t="s">
        <v>5148</v>
      </c>
      <c r="D86" s="153" t="s">
        <v>178</v>
      </c>
      <c r="E86" s="62">
        <v>5</v>
      </c>
    </row>
    <row r="87" spans="2:5">
      <c r="B87" s="70" t="s">
        <v>186</v>
      </c>
      <c r="C87" s="160" t="s">
        <v>5148</v>
      </c>
      <c r="D87" s="153" t="s">
        <v>212</v>
      </c>
      <c r="E87" s="62">
        <v>0</v>
      </c>
    </row>
    <row r="88" spans="2:5">
      <c r="B88" s="70" t="s">
        <v>186</v>
      </c>
      <c r="C88" s="160" t="s">
        <v>5148</v>
      </c>
      <c r="D88" s="153" t="s">
        <v>214</v>
      </c>
      <c r="E88" s="62">
        <v>0</v>
      </c>
    </row>
    <row r="89" spans="2:5">
      <c r="B89" s="70" t="s">
        <v>186</v>
      </c>
      <c r="C89" s="160" t="s">
        <v>5148</v>
      </c>
      <c r="D89" s="153" t="s">
        <v>191</v>
      </c>
      <c r="E89" s="62">
        <v>0</v>
      </c>
    </row>
    <row r="90" spans="2:5">
      <c r="B90" s="70" t="s">
        <v>186</v>
      </c>
      <c r="C90" s="160" t="s">
        <v>5148</v>
      </c>
      <c r="D90" s="153" t="s">
        <v>192</v>
      </c>
      <c r="E90" s="62">
        <v>0</v>
      </c>
    </row>
    <row r="91" spans="2:5">
      <c r="B91" s="70" t="s">
        <v>186</v>
      </c>
      <c r="C91" s="160" t="s">
        <v>5148</v>
      </c>
      <c r="D91" s="153" t="s">
        <v>193</v>
      </c>
      <c r="E91" s="62">
        <v>0</v>
      </c>
    </row>
    <row r="92" spans="2:5">
      <c r="B92" s="70" t="s">
        <v>186</v>
      </c>
      <c r="C92" s="160" t="s">
        <v>5148</v>
      </c>
      <c r="D92" s="153" t="s">
        <v>196</v>
      </c>
      <c r="E92" s="62">
        <v>0</v>
      </c>
    </row>
    <row r="93" spans="2:5">
      <c r="B93" s="70" t="s">
        <v>186</v>
      </c>
      <c r="C93" s="160" t="s">
        <v>5148</v>
      </c>
      <c r="D93" s="153" t="s">
        <v>5134</v>
      </c>
      <c r="E93" s="62">
        <v>0</v>
      </c>
    </row>
    <row r="94" spans="2:5" ht="15" thickBot="1">
      <c r="B94" s="73" t="s">
        <v>186</v>
      </c>
      <c r="C94" s="162" t="s">
        <v>5148</v>
      </c>
      <c r="D94" s="163" t="s">
        <v>5135</v>
      </c>
      <c r="E94" s="75">
        <v>14</v>
      </c>
    </row>
    <row r="95" spans="2:5">
      <c r="B95" s="66" t="s">
        <v>188</v>
      </c>
      <c r="C95" s="147" t="s">
        <v>73</v>
      </c>
      <c r="D95" s="146" t="s">
        <v>183</v>
      </c>
      <c r="E95" s="68">
        <v>32</v>
      </c>
    </row>
    <row r="96" spans="2:5">
      <c r="B96" s="69" t="s">
        <v>188</v>
      </c>
      <c r="C96" s="149" t="s">
        <v>73</v>
      </c>
      <c r="D96" s="148" t="s">
        <v>189</v>
      </c>
      <c r="E96" s="65">
        <v>0</v>
      </c>
    </row>
    <row r="97" spans="2:5">
      <c r="B97" s="70" t="s">
        <v>188</v>
      </c>
      <c r="C97" s="151" t="s">
        <v>73</v>
      </c>
      <c r="D97" s="150" t="s">
        <v>177</v>
      </c>
      <c r="E97" s="62">
        <v>23</v>
      </c>
    </row>
    <row r="98" spans="2:5">
      <c r="B98" s="70" t="s">
        <v>188</v>
      </c>
      <c r="C98" s="151" t="s">
        <v>73</v>
      </c>
      <c r="D98" s="150" t="s">
        <v>181</v>
      </c>
      <c r="E98" s="62">
        <v>10</v>
      </c>
    </row>
    <row r="99" spans="2:5">
      <c r="B99" s="70" t="s">
        <v>188</v>
      </c>
      <c r="C99" s="151" t="s">
        <v>73</v>
      </c>
      <c r="D99" s="150" t="s">
        <v>184</v>
      </c>
      <c r="E99" s="62">
        <v>30</v>
      </c>
    </row>
    <row r="100" spans="2:5">
      <c r="B100" s="70" t="s">
        <v>188</v>
      </c>
      <c r="C100" s="151" t="s">
        <v>73</v>
      </c>
      <c r="D100" s="152" t="s">
        <v>5133</v>
      </c>
      <c r="E100" s="72">
        <v>95</v>
      </c>
    </row>
    <row r="101" spans="2:5" ht="15" thickBot="1">
      <c r="B101" s="73" t="s">
        <v>188</v>
      </c>
      <c r="C101" s="154" t="s">
        <v>5178</v>
      </c>
      <c r="D101" s="155" t="s">
        <v>5171</v>
      </c>
      <c r="E101" s="164">
        <v>46099</v>
      </c>
    </row>
    <row r="102" spans="2:5" ht="15" thickTop="1">
      <c r="B102" s="165" t="s">
        <v>188</v>
      </c>
      <c r="C102" s="157" t="s">
        <v>5148</v>
      </c>
      <c r="D102" s="156" t="s">
        <v>185</v>
      </c>
      <c r="E102" s="166">
        <v>1</v>
      </c>
    </row>
    <row r="103" spans="2:5">
      <c r="B103" s="69" t="s">
        <v>188</v>
      </c>
      <c r="C103" s="159" t="s">
        <v>5148</v>
      </c>
      <c r="D103" s="158" t="s">
        <v>182</v>
      </c>
      <c r="E103" s="65">
        <v>12</v>
      </c>
    </row>
    <row r="104" spans="2:5">
      <c r="B104" s="70" t="s">
        <v>188</v>
      </c>
      <c r="C104" s="160" t="s">
        <v>5148</v>
      </c>
      <c r="D104" s="153" t="s">
        <v>178</v>
      </c>
      <c r="E104" s="62">
        <v>0</v>
      </c>
    </row>
    <row r="105" spans="2:5">
      <c r="B105" s="70" t="s">
        <v>188</v>
      </c>
      <c r="C105" s="160" t="s">
        <v>5148</v>
      </c>
      <c r="D105" s="153" t="s">
        <v>212</v>
      </c>
      <c r="E105" s="62">
        <v>0</v>
      </c>
    </row>
    <row r="106" spans="2:5">
      <c r="B106" s="70" t="s">
        <v>188</v>
      </c>
      <c r="C106" s="160" t="s">
        <v>5148</v>
      </c>
      <c r="D106" s="153" t="s">
        <v>214</v>
      </c>
      <c r="E106" s="62">
        <v>0</v>
      </c>
    </row>
    <row r="107" spans="2:5">
      <c r="B107" s="70" t="s">
        <v>188</v>
      </c>
      <c r="C107" s="160" t="s">
        <v>5148</v>
      </c>
      <c r="D107" s="153" t="s">
        <v>191</v>
      </c>
      <c r="E107" s="62">
        <v>0</v>
      </c>
    </row>
    <row r="108" spans="2:5">
      <c r="B108" s="70" t="s">
        <v>188</v>
      </c>
      <c r="C108" s="160" t="s">
        <v>5148</v>
      </c>
      <c r="D108" s="153" t="s">
        <v>192</v>
      </c>
      <c r="E108" s="62">
        <v>0</v>
      </c>
    </row>
    <row r="109" spans="2:5">
      <c r="B109" s="70" t="s">
        <v>188</v>
      </c>
      <c r="C109" s="160" t="s">
        <v>5148</v>
      </c>
      <c r="D109" s="153" t="s">
        <v>193</v>
      </c>
      <c r="E109" s="62">
        <v>0</v>
      </c>
    </row>
    <row r="110" spans="2:5">
      <c r="B110" s="70" t="s">
        <v>188</v>
      </c>
      <c r="C110" s="160" t="s">
        <v>5148</v>
      </c>
      <c r="D110" s="153" t="s">
        <v>196</v>
      </c>
      <c r="E110" s="62">
        <v>0</v>
      </c>
    </row>
    <row r="111" spans="2:5">
      <c r="B111" s="70" t="s">
        <v>188</v>
      </c>
      <c r="C111" s="160" t="s">
        <v>5148</v>
      </c>
      <c r="D111" s="153" t="s">
        <v>5134</v>
      </c>
      <c r="E111" s="62">
        <v>0</v>
      </c>
    </row>
    <row r="112" spans="2:5" ht="15" thickBot="1">
      <c r="B112" s="73" t="s">
        <v>188</v>
      </c>
      <c r="C112" s="162" t="s">
        <v>5148</v>
      </c>
      <c r="D112" s="163" t="s">
        <v>5135</v>
      </c>
      <c r="E112" s="75">
        <v>13</v>
      </c>
    </row>
    <row r="113" spans="2:5">
      <c r="B113" s="66" t="s">
        <v>5136</v>
      </c>
      <c r="C113" s="147" t="s">
        <v>73</v>
      </c>
      <c r="D113" s="146" t="s">
        <v>183</v>
      </c>
      <c r="E113" s="68">
        <v>2325</v>
      </c>
    </row>
    <row r="114" spans="2:5">
      <c r="B114" s="69" t="s">
        <v>5136</v>
      </c>
      <c r="C114" s="149" t="s">
        <v>73</v>
      </c>
      <c r="D114" s="148" t="s">
        <v>189</v>
      </c>
      <c r="E114" s="65">
        <v>93</v>
      </c>
    </row>
    <row r="115" spans="2:5">
      <c r="B115" s="70" t="s">
        <v>5136</v>
      </c>
      <c r="C115" s="151" t="s">
        <v>73</v>
      </c>
      <c r="D115" s="150" t="s">
        <v>177</v>
      </c>
      <c r="E115" s="62">
        <v>684</v>
      </c>
    </row>
    <row r="116" spans="2:5">
      <c r="B116" s="70" t="s">
        <v>5136</v>
      </c>
      <c r="C116" s="151" t="s">
        <v>73</v>
      </c>
      <c r="D116" s="150" t="s">
        <v>181</v>
      </c>
      <c r="E116" s="62">
        <v>483</v>
      </c>
    </row>
    <row r="117" spans="2:5">
      <c r="B117" s="70" t="s">
        <v>5136</v>
      </c>
      <c r="C117" s="151" t="s">
        <v>73</v>
      </c>
      <c r="D117" s="150" t="s">
        <v>184</v>
      </c>
      <c r="E117" s="62">
        <v>70</v>
      </c>
    </row>
    <row r="118" spans="2:5">
      <c r="B118" s="70" t="s">
        <v>5136</v>
      </c>
      <c r="C118" s="151" t="s">
        <v>73</v>
      </c>
      <c r="D118" s="152" t="s">
        <v>5133</v>
      </c>
      <c r="E118" s="72">
        <v>3655</v>
      </c>
    </row>
    <row r="119" spans="2:5" ht="15" thickBot="1">
      <c r="B119" s="73" t="s">
        <v>5136</v>
      </c>
      <c r="C119" s="154" t="s">
        <v>5178</v>
      </c>
      <c r="D119" s="155" t="s">
        <v>5171</v>
      </c>
      <c r="E119" s="164">
        <v>45757</v>
      </c>
    </row>
    <row r="120" spans="2:5" ht="15" thickTop="1">
      <c r="B120" s="165" t="s">
        <v>5136</v>
      </c>
      <c r="C120" s="157" t="s">
        <v>5148</v>
      </c>
      <c r="D120" s="156" t="s">
        <v>185</v>
      </c>
      <c r="E120" s="166">
        <v>23</v>
      </c>
    </row>
    <row r="121" spans="2:5">
      <c r="B121" s="69" t="s">
        <v>5136</v>
      </c>
      <c r="C121" s="159" t="s">
        <v>5148</v>
      </c>
      <c r="D121" s="158" t="s">
        <v>182</v>
      </c>
      <c r="E121" s="65">
        <v>74</v>
      </c>
    </row>
    <row r="122" spans="2:5">
      <c r="B122" s="70" t="s">
        <v>5136</v>
      </c>
      <c r="C122" s="160" t="s">
        <v>5148</v>
      </c>
      <c r="D122" s="153" t="s">
        <v>178</v>
      </c>
      <c r="E122" s="62">
        <v>168</v>
      </c>
    </row>
    <row r="123" spans="2:5">
      <c r="B123" s="70" t="s">
        <v>5136</v>
      </c>
      <c r="C123" s="160" t="s">
        <v>5148</v>
      </c>
      <c r="D123" s="153" t="s">
        <v>212</v>
      </c>
      <c r="E123" s="62">
        <v>72</v>
      </c>
    </row>
    <row r="124" spans="2:5">
      <c r="B124" s="70" t="s">
        <v>5136</v>
      </c>
      <c r="C124" s="160" t="s">
        <v>5148</v>
      </c>
      <c r="D124" s="153" t="s">
        <v>214</v>
      </c>
      <c r="E124" s="62">
        <v>4</v>
      </c>
    </row>
    <row r="125" spans="2:5">
      <c r="B125" s="70" t="s">
        <v>5136</v>
      </c>
      <c r="C125" s="160" t="s">
        <v>5148</v>
      </c>
      <c r="D125" s="153" t="s">
        <v>191</v>
      </c>
      <c r="E125" s="62">
        <v>12</v>
      </c>
    </row>
    <row r="126" spans="2:5">
      <c r="B126" s="70" t="s">
        <v>5136</v>
      </c>
      <c r="C126" s="160" t="s">
        <v>5148</v>
      </c>
      <c r="D126" s="153" t="s">
        <v>192</v>
      </c>
      <c r="E126" s="62">
        <v>15</v>
      </c>
    </row>
    <row r="127" spans="2:5">
      <c r="B127" s="70" t="s">
        <v>5136</v>
      </c>
      <c r="C127" s="160" t="s">
        <v>5148</v>
      </c>
      <c r="D127" s="153" t="s">
        <v>193</v>
      </c>
      <c r="E127" s="62">
        <v>4</v>
      </c>
    </row>
    <row r="128" spans="2:5">
      <c r="B128" s="70" t="s">
        <v>5136</v>
      </c>
      <c r="C128" s="160" t="s">
        <v>5148</v>
      </c>
      <c r="D128" s="153" t="s">
        <v>196</v>
      </c>
      <c r="E128" s="62">
        <v>3</v>
      </c>
    </row>
    <row r="129" spans="2:5">
      <c r="B129" s="70" t="s">
        <v>5136</v>
      </c>
      <c r="C129" s="160" t="s">
        <v>5148</v>
      </c>
      <c r="D129" s="153" t="s">
        <v>5134</v>
      </c>
      <c r="E129" s="62">
        <v>0</v>
      </c>
    </row>
    <row r="130" spans="2:5">
      <c r="B130" s="70" t="s">
        <v>5136</v>
      </c>
      <c r="C130" s="160" t="s">
        <v>5148</v>
      </c>
      <c r="D130" s="161" t="s">
        <v>5135</v>
      </c>
      <c r="E130" s="72">
        <v>375</v>
      </c>
    </row>
  </sheetData>
  <mergeCells count="1">
    <mergeCell ref="B3:D3"/>
  </mergeCells>
  <phoneticPr fontId="8"/>
  <conditionalFormatting sqref="E5:ALL1000">
    <cfRule type="expression" dxfId="22" priority="2" stopIfTrue="1">
      <formula>AND(ISNUMBER(E$4),E$4=TODAY())</formula>
    </cfRule>
  </conditionalFormatting>
  <conditionalFormatting sqref="E4:ALL4">
    <cfRule type="expression" dxfId="21" priority="1" stopIfTrue="1">
      <formula>AND(ISNUMBER(E$4),E$4=TODAY())</formula>
    </cfRule>
  </conditionalFormatting>
  <hyperlinks>
    <hyperlink ref="B2" location="'操作'!A1" display="▶ 操作へ戻る" xr:uid="{4F2A9BB3-7586-455B-888D-AEFA557F6B4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426B0-A740-4900-B059-DB6EE41CD985}">
  <sheetPr codeName="Sheet14">
    <tabColor rgb="FF2E4B7A"/>
  </sheetPr>
  <dimension ref="B1:NZ32"/>
  <sheetViews>
    <sheetView showGridLines="0" workbookViewId="0">
      <pane xSplit="4" ySplit="4" topLeftCell="E17" activePane="bottomRight" state="frozen"/>
      <selection pane="topRight" activeCell="E1" sqref="E1"/>
      <selection pane="bottomLeft" activeCell="A5" sqref="A5"/>
      <selection pane="bottomRight" activeCell="C49" sqref="C49"/>
    </sheetView>
  </sheetViews>
  <sheetFormatPr defaultRowHeight="14.25"/>
  <cols>
    <col min="1" max="1" width="2.625" style="18" customWidth="1"/>
    <col min="2" max="2" width="11.625" style="18" customWidth="1"/>
    <col min="3" max="3" width="17.625" style="18" customWidth="1"/>
    <col min="4" max="4" width="12.625" style="18" customWidth="1"/>
    <col min="5" max="390" width="10.625" style="18" customWidth="1"/>
    <col min="391" max="16384" width="9" style="18"/>
  </cols>
  <sheetData>
    <row r="1" spans="2:390" ht="20.85" customHeight="1">
      <c r="B1" s="200" t="s">
        <v>5233</v>
      </c>
      <c r="D1" s="198" t="s">
        <v>5131</v>
      </c>
      <c r="H1"/>
    </row>
    <row r="2" spans="2:390" ht="27" customHeight="1">
      <c r="B2" s="223" t="str">
        <f>IF(COUNT(件数_日付)=0,"元データ：案件処理件数一覧（まだ取り込まれていません）","元データ：案件処理件数一覧　"&amp;TEXT(MIN(件数_日付),"yyyy/mm/dd")&amp;"～"&amp;TEXT(MAX(件数_日付),"yyyy/mm/dd")&amp;"　最終取込 "&amp;TEXT(MAX(件数_取込日時),"yyyy/mm/dd hh:mm"))</f>
        <v>元データ：案件処理件数一覧　2026/10/01～2026/10/06　最終取込 2026/10/14 19:17</v>
      </c>
      <c r="C2" s="223"/>
      <c r="D2" s="223"/>
    </row>
    <row r="3" spans="2:390" ht="27" customHeight="1">
      <c r="B3" s="223" t="s">
        <v>5234</v>
      </c>
      <c r="C3" s="223"/>
      <c r="D3" s="223"/>
    </row>
    <row r="4" spans="2:390" ht="15" thickBot="1">
      <c r="B4" s="76" t="s">
        <v>72</v>
      </c>
      <c r="C4" s="76" t="s">
        <v>68</v>
      </c>
      <c r="D4" s="76" t="s">
        <v>5149</v>
      </c>
      <c r="E4" s="77" cm="1">
        <f t="array" ref="E4:J4">IF(COUNT(件数_日付)=0,"まだデータがありません",_xlfn.SEQUENCE(1,MAX(件数_日付)-MIN(件数_日付)+1,MIN(件数_日付)))</f>
        <v>46296</v>
      </c>
      <c r="F4" s="77">
        <v>46297</v>
      </c>
      <c r="G4" s="77">
        <v>46298</v>
      </c>
      <c r="H4" s="77">
        <v>46299</v>
      </c>
      <c r="I4" s="77">
        <v>46300</v>
      </c>
      <c r="J4" s="77">
        <v>46301</v>
      </c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7"/>
      <c r="BS4" s="77"/>
      <c r="BT4" s="77"/>
      <c r="BU4" s="77"/>
      <c r="BV4" s="77"/>
      <c r="BW4" s="77"/>
      <c r="BX4" s="77"/>
      <c r="BY4" s="77"/>
      <c r="BZ4" s="77"/>
      <c r="CA4" s="77"/>
      <c r="CB4" s="77"/>
      <c r="CC4" s="77"/>
      <c r="CD4" s="77"/>
      <c r="CE4" s="77"/>
      <c r="CF4" s="77"/>
      <c r="CG4" s="77"/>
      <c r="CH4" s="77"/>
      <c r="CI4" s="77"/>
      <c r="CJ4" s="77"/>
      <c r="CK4" s="77"/>
      <c r="CL4" s="77"/>
      <c r="CM4" s="77"/>
      <c r="CN4" s="77"/>
      <c r="CO4" s="77"/>
      <c r="CP4" s="77"/>
      <c r="CQ4" s="77"/>
      <c r="CR4" s="77"/>
      <c r="CS4" s="77"/>
      <c r="CT4" s="77"/>
      <c r="CU4" s="77"/>
      <c r="CV4" s="77"/>
      <c r="CW4" s="77"/>
      <c r="CX4" s="77"/>
      <c r="CY4" s="77"/>
      <c r="CZ4" s="77"/>
      <c r="DA4" s="77"/>
      <c r="DB4" s="77"/>
      <c r="DC4" s="77"/>
      <c r="DD4" s="77"/>
      <c r="DE4" s="77"/>
      <c r="DF4" s="77"/>
      <c r="DG4" s="77"/>
      <c r="DH4" s="77"/>
      <c r="DI4" s="77"/>
      <c r="DJ4" s="77"/>
      <c r="DK4" s="77"/>
      <c r="DL4" s="77"/>
      <c r="DM4" s="77"/>
      <c r="DN4" s="77"/>
      <c r="DO4" s="77"/>
      <c r="DP4" s="77"/>
      <c r="DQ4" s="77"/>
      <c r="DR4" s="77"/>
      <c r="DS4" s="77"/>
      <c r="DT4" s="77"/>
      <c r="DU4" s="77"/>
      <c r="DV4" s="77"/>
      <c r="DW4" s="77"/>
      <c r="DX4" s="77"/>
      <c r="DY4" s="77"/>
      <c r="DZ4" s="77"/>
      <c r="EA4" s="77"/>
      <c r="EB4" s="77"/>
      <c r="EC4" s="77"/>
      <c r="ED4" s="77"/>
      <c r="EE4" s="77"/>
      <c r="EF4" s="77"/>
      <c r="EG4" s="77"/>
      <c r="EH4" s="77"/>
      <c r="EI4" s="77"/>
      <c r="EJ4" s="77"/>
      <c r="EK4" s="77"/>
      <c r="EL4" s="77"/>
      <c r="EM4" s="77"/>
      <c r="EN4" s="77"/>
      <c r="EO4" s="77"/>
      <c r="EP4" s="77"/>
      <c r="EQ4" s="77"/>
      <c r="ER4" s="77"/>
      <c r="ES4" s="77"/>
      <c r="ET4" s="77"/>
      <c r="EU4" s="77"/>
      <c r="EV4" s="77"/>
      <c r="EW4" s="77"/>
      <c r="EX4" s="77"/>
      <c r="EY4" s="77"/>
      <c r="EZ4" s="77"/>
      <c r="FA4" s="77"/>
      <c r="FB4" s="77"/>
      <c r="FC4" s="77"/>
      <c r="FD4" s="77"/>
      <c r="FE4" s="77"/>
      <c r="FF4" s="77"/>
      <c r="FG4" s="77"/>
      <c r="FH4" s="77"/>
      <c r="FI4" s="77"/>
      <c r="FJ4" s="77"/>
      <c r="FK4" s="77"/>
      <c r="FL4" s="77"/>
      <c r="FM4" s="77"/>
      <c r="FN4" s="77"/>
      <c r="FO4" s="77"/>
      <c r="FP4" s="77"/>
      <c r="FQ4" s="77"/>
      <c r="FR4" s="77"/>
      <c r="FS4" s="77"/>
      <c r="FT4" s="77"/>
      <c r="FU4" s="77"/>
      <c r="FV4" s="77"/>
      <c r="FW4" s="77"/>
      <c r="FX4" s="77"/>
      <c r="FY4" s="77"/>
      <c r="FZ4" s="77"/>
      <c r="GA4" s="77"/>
      <c r="GB4" s="77"/>
      <c r="GC4" s="77"/>
      <c r="GD4" s="77"/>
      <c r="GE4" s="77"/>
      <c r="GF4" s="77"/>
      <c r="GG4" s="77"/>
      <c r="GH4" s="77"/>
      <c r="GI4" s="77"/>
      <c r="GJ4" s="77"/>
      <c r="GK4" s="77"/>
      <c r="GL4" s="77"/>
      <c r="GM4" s="77"/>
      <c r="GN4" s="77"/>
      <c r="GO4" s="77"/>
      <c r="GP4" s="77"/>
      <c r="GQ4" s="77"/>
      <c r="GR4" s="77"/>
      <c r="GS4" s="77"/>
      <c r="GT4" s="77"/>
      <c r="GU4" s="77"/>
      <c r="GV4" s="77"/>
      <c r="GW4" s="77"/>
      <c r="GX4" s="77"/>
      <c r="GY4" s="77"/>
      <c r="GZ4" s="77"/>
      <c r="HA4" s="77"/>
      <c r="HB4" s="77"/>
      <c r="HC4" s="77"/>
      <c r="HD4" s="77"/>
      <c r="HE4" s="77"/>
      <c r="HF4" s="77"/>
      <c r="HG4" s="77"/>
      <c r="HH4" s="77"/>
      <c r="HI4" s="77"/>
      <c r="HJ4" s="77"/>
      <c r="HK4" s="77"/>
      <c r="HL4" s="77"/>
      <c r="HM4" s="77"/>
      <c r="HN4" s="77"/>
      <c r="HO4" s="77"/>
      <c r="HP4" s="77"/>
      <c r="HQ4" s="77"/>
      <c r="HR4" s="77"/>
      <c r="HS4" s="77"/>
      <c r="HT4" s="77"/>
      <c r="HU4" s="77"/>
      <c r="HV4" s="77"/>
      <c r="HW4" s="77"/>
      <c r="HX4" s="77"/>
      <c r="HY4" s="77"/>
      <c r="HZ4" s="77"/>
      <c r="IA4" s="77"/>
      <c r="IB4" s="77"/>
      <c r="IC4" s="77"/>
      <c r="ID4" s="77"/>
      <c r="IE4" s="77"/>
      <c r="IF4" s="77"/>
      <c r="IG4" s="77"/>
      <c r="IH4" s="77"/>
      <c r="II4" s="77"/>
      <c r="IJ4" s="77"/>
      <c r="IK4" s="77"/>
      <c r="IL4" s="77"/>
      <c r="IM4" s="77"/>
      <c r="IN4" s="77"/>
      <c r="IO4" s="77"/>
      <c r="IP4" s="77"/>
      <c r="IQ4" s="77"/>
      <c r="IR4" s="77"/>
      <c r="IS4" s="77"/>
      <c r="IT4" s="77"/>
      <c r="IU4" s="77"/>
      <c r="IV4" s="77"/>
      <c r="IW4" s="77"/>
      <c r="IX4" s="77"/>
      <c r="IY4" s="77"/>
      <c r="IZ4" s="77"/>
      <c r="JA4" s="77"/>
      <c r="JB4" s="77"/>
      <c r="JC4" s="77"/>
      <c r="JD4" s="77"/>
      <c r="JE4" s="77"/>
      <c r="JF4" s="77"/>
      <c r="JG4" s="77"/>
      <c r="JH4" s="77"/>
      <c r="JI4" s="77"/>
      <c r="JJ4" s="77"/>
      <c r="JK4" s="77"/>
      <c r="JL4" s="77"/>
      <c r="JM4" s="77"/>
      <c r="JN4" s="77"/>
      <c r="JO4" s="77"/>
      <c r="JP4" s="77"/>
      <c r="JQ4" s="77"/>
      <c r="JR4" s="77"/>
      <c r="JS4" s="77"/>
      <c r="JT4" s="77"/>
      <c r="JU4" s="77"/>
      <c r="JV4" s="77"/>
      <c r="JW4" s="77"/>
      <c r="JX4" s="77"/>
      <c r="JY4" s="77"/>
      <c r="JZ4" s="77"/>
      <c r="KA4" s="77"/>
      <c r="KB4" s="77"/>
      <c r="KC4" s="77"/>
      <c r="KD4" s="77"/>
      <c r="KE4" s="77"/>
      <c r="KF4" s="77"/>
      <c r="KG4" s="77"/>
      <c r="KH4" s="77"/>
      <c r="KI4" s="77"/>
      <c r="KJ4" s="77"/>
      <c r="KK4" s="77"/>
      <c r="KL4" s="77"/>
      <c r="KM4" s="77"/>
      <c r="KN4" s="77"/>
      <c r="KO4" s="77"/>
      <c r="KP4" s="77"/>
      <c r="KQ4" s="77"/>
      <c r="KR4" s="77"/>
      <c r="KS4" s="77"/>
      <c r="KT4" s="77"/>
      <c r="KU4" s="77"/>
      <c r="KV4" s="77"/>
      <c r="KW4" s="77"/>
      <c r="KX4" s="77"/>
      <c r="KY4" s="77"/>
      <c r="KZ4" s="77"/>
      <c r="LA4" s="77"/>
      <c r="LB4" s="77"/>
      <c r="LC4" s="77"/>
      <c r="LD4" s="77"/>
      <c r="LE4" s="77"/>
      <c r="LF4" s="77"/>
      <c r="LG4" s="77"/>
      <c r="LH4" s="77"/>
      <c r="LI4" s="77"/>
      <c r="LJ4" s="77"/>
      <c r="LK4" s="77"/>
      <c r="LL4" s="77"/>
      <c r="LM4" s="77"/>
      <c r="LN4" s="77"/>
      <c r="LO4" s="77"/>
      <c r="LP4" s="77"/>
      <c r="LQ4" s="77"/>
      <c r="LR4" s="77"/>
      <c r="LS4" s="77"/>
      <c r="LT4" s="77"/>
      <c r="LU4" s="77"/>
      <c r="LV4" s="77"/>
      <c r="LW4" s="77"/>
      <c r="LX4" s="77"/>
      <c r="LY4" s="77"/>
      <c r="LZ4" s="77"/>
      <c r="MA4" s="77"/>
      <c r="MB4" s="77"/>
      <c r="MC4" s="77"/>
      <c r="MD4" s="77"/>
      <c r="ME4" s="77"/>
      <c r="MF4" s="77"/>
      <c r="MG4" s="77"/>
      <c r="MH4" s="77"/>
      <c r="MI4" s="77"/>
      <c r="MJ4" s="77"/>
      <c r="MK4" s="77"/>
      <c r="ML4" s="77"/>
      <c r="MM4" s="77"/>
      <c r="MN4" s="77"/>
      <c r="MO4" s="77"/>
      <c r="MP4" s="77"/>
      <c r="MQ4" s="77"/>
      <c r="MR4" s="77"/>
      <c r="MS4" s="77"/>
      <c r="MT4" s="77"/>
      <c r="MU4" s="77"/>
      <c r="MV4" s="77"/>
      <c r="MW4" s="77"/>
      <c r="MX4" s="77"/>
      <c r="MY4" s="77"/>
      <c r="MZ4" s="77"/>
      <c r="NA4" s="77"/>
      <c r="NB4" s="77"/>
      <c r="NC4" s="77"/>
      <c r="ND4" s="77"/>
      <c r="NE4" s="77"/>
      <c r="NF4" s="77"/>
      <c r="NG4" s="77"/>
      <c r="NH4" s="77"/>
      <c r="NI4" s="77"/>
      <c r="NJ4" s="77"/>
      <c r="NK4" s="77"/>
      <c r="NL4" s="77"/>
      <c r="NM4" s="77"/>
      <c r="NN4" s="77"/>
      <c r="NO4" s="77"/>
      <c r="NP4" s="77"/>
      <c r="NQ4" s="77"/>
      <c r="NR4" s="77"/>
      <c r="NS4" s="77"/>
      <c r="NT4" s="77"/>
      <c r="NU4" s="77"/>
      <c r="NV4" s="77"/>
      <c r="NW4" s="77"/>
      <c r="NX4" s="77"/>
      <c r="NY4" s="77"/>
      <c r="NZ4" s="77"/>
    </row>
    <row r="5" spans="2:390">
      <c r="B5" s="81" t="s">
        <v>147</v>
      </c>
      <c r="C5" s="82" t="s">
        <v>148</v>
      </c>
      <c r="D5" s="88">
        <f t="shared" ref="D5:D28" si="0">IFERROR(SUM(_xlfn.ANCHORARRAY(E5)),0)</f>
        <v>33</v>
      </c>
      <c r="E5" s="85" cm="1">
        <f t="array" ref="E5:J5">IF(ISNUMBER($E$4),SUMIFS(件数_数,件数_日付,_xlfn.ANCHORARRAY($E$4),件数_種別,$B5,件数_状況,$C5),"")</f>
        <v>28</v>
      </c>
      <c r="F5" s="85">
        <v>3</v>
      </c>
      <c r="G5" s="85">
        <v>0</v>
      </c>
      <c r="H5" s="85">
        <v>0</v>
      </c>
      <c r="I5" s="85">
        <v>0</v>
      </c>
      <c r="J5" s="85">
        <v>2</v>
      </c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  <c r="FB5" s="85"/>
      <c r="FC5" s="85"/>
      <c r="FD5" s="85"/>
      <c r="FE5" s="85"/>
      <c r="FF5" s="85"/>
      <c r="FG5" s="85"/>
      <c r="FH5" s="85"/>
      <c r="FI5" s="85"/>
      <c r="FJ5" s="85"/>
      <c r="FK5" s="85"/>
      <c r="FL5" s="85"/>
      <c r="FM5" s="85"/>
      <c r="FN5" s="85"/>
      <c r="FO5" s="85"/>
      <c r="FP5" s="85"/>
      <c r="FQ5" s="85"/>
      <c r="FR5" s="85"/>
      <c r="FS5" s="85"/>
      <c r="FT5" s="85"/>
      <c r="FU5" s="85"/>
      <c r="FV5" s="85"/>
      <c r="FW5" s="85"/>
      <c r="FX5" s="85"/>
      <c r="FY5" s="85"/>
      <c r="FZ5" s="85"/>
      <c r="GA5" s="85"/>
      <c r="GB5" s="85"/>
      <c r="GC5" s="85"/>
      <c r="GD5" s="85"/>
      <c r="GE5" s="85"/>
      <c r="GF5" s="85"/>
      <c r="GG5" s="85"/>
      <c r="GH5" s="85"/>
      <c r="GI5" s="85"/>
      <c r="GJ5" s="85"/>
      <c r="GK5" s="85"/>
      <c r="GL5" s="85"/>
      <c r="GM5" s="85"/>
      <c r="GN5" s="85"/>
      <c r="GO5" s="85"/>
      <c r="GP5" s="85"/>
      <c r="GQ5" s="85"/>
      <c r="GR5" s="85"/>
      <c r="GS5" s="85"/>
      <c r="GT5" s="85"/>
      <c r="GU5" s="85"/>
      <c r="GV5" s="85"/>
      <c r="GW5" s="85"/>
      <c r="GX5" s="85"/>
      <c r="GY5" s="85"/>
      <c r="GZ5" s="85"/>
      <c r="HA5" s="85"/>
      <c r="HB5" s="85"/>
      <c r="HC5" s="85"/>
      <c r="HD5" s="85"/>
      <c r="HE5" s="85"/>
      <c r="HF5" s="85"/>
      <c r="HG5" s="85"/>
      <c r="HH5" s="85"/>
      <c r="HI5" s="85"/>
      <c r="HJ5" s="85"/>
      <c r="HK5" s="85"/>
      <c r="HL5" s="85"/>
      <c r="HM5" s="85"/>
      <c r="HN5" s="85"/>
      <c r="HO5" s="85"/>
      <c r="HP5" s="85"/>
      <c r="HQ5" s="85"/>
      <c r="HR5" s="85"/>
      <c r="HS5" s="85"/>
      <c r="HT5" s="85"/>
      <c r="HU5" s="85"/>
      <c r="HV5" s="85"/>
      <c r="HW5" s="85"/>
      <c r="HX5" s="85"/>
      <c r="HY5" s="85"/>
      <c r="HZ5" s="85"/>
      <c r="IA5" s="85"/>
      <c r="IB5" s="85"/>
      <c r="IC5" s="85"/>
      <c r="ID5" s="85"/>
      <c r="IE5" s="85"/>
      <c r="IF5" s="85"/>
      <c r="IG5" s="85"/>
      <c r="IH5" s="85"/>
      <c r="II5" s="85"/>
      <c r="IJ5" s="85"/>
      <c r="IK5" s="85"/>
      <c r="IL5" s="85"/>
      <c r="IM5" s="85"/>
      <c r="IN5" s="85"/>
      <c r="IO5" s="85"/>
      <c r="IP5" s="85"/>
      <c r="IQ5" s="85"/>
      <c r="IR5" s="85"/>
      <c r="IS5" s="85"/>
      <c r="IT5" s="85"/>
      <c r="IU5" s="85"/>
      <c r="IV5" s="85"/>
      <c r="IW5" s="85"/>
      <c r="IX5" s="85"/>
      <c r="IY5" s="85"/>
      <c r="IZ5" s="85"/>
      <c r="JA5" s="85"/>
      <c r="JB5" s="85"/>
      <c r="JC5" s="85"/>
      <c r="JD5" s="85"/>
      <c r="JE5" s="85"/>
      <c r="JF5" s="85"/>
      <c r="JG5" s="85"/>
      <c r="JH5" s="85"/>
      <c r="JI5" s="85"/>
      <c r="JJ5" s="85"/>
      <c r="JK5" s="85"/>
      <c r="JL5" s="85"/>
      <c r="JM5" s="85"/>
      <c r="JN5" s="85"/>
      <c r="JO5" s="85"/>
      <c r="JP5" s="85"/>
      <c r="JQ5" s="85"/>
      <c r="JR5" s="85"/>
      <c r="JS5" s="85"/>
      <c r="JT5" s="85"/>
      <c r="JU5" s="85"/>
      <c r="JV5" s="85"/>
      <c r="JW5" s="85"/>
      <c r="JX5" s="85"/>
      <c r="JY5" s="85"/>
      <c r="JZ5" s="85"/>
      <c r="KA5" s="85"/>
      <c r="KB5" s="85"/>
      <c r="KC5" s="85"/>
      <c r="KD5" s="85"/>
      <c r="KE5" s="85"/>
      <c r="KF5" s="85"/>
      <c r="KG5" s="85"/>
      <c r="KH5" s="85"/>
      <c r="KI5" s="85"/>
      <c r="KJ5" s="85"/>
      <c r="KK5" s="85"/>
      <c r="KL5" s="85"/>
      <c r="KM5" s="85"/>
      <c r="KN5" s="85"/>
      <c r="KO5" s="85"/>
      <c r="KP5" s="85"/>
      <c r="KQ5" s="85"/>
      <c r="KR5" s="85"/>
      <c r="KS5" s="85"/>
      <c r="KT5" s="85"/>
      <c r="KU5" s="85"/>
      <c r="KV5" s="85"/>
      <c r="KW5" s="85"/>
      <c r="KX5" s="85"/>
      <c r="KY5" s="85"/>
      <c r="KZ5" s="85"/>
      <c r="LA5" s="85"/>
      <c r="LB5" s="85"/>
      <c r="LC5" s="85"/>
      <c r="LD5" s="85"/>
      <c r="LE5" s="85"/>
      <c r="LF5" s="85"/>
      <c r="LG5" s="85"/>
      <c r="LH5" s="85"/>
      <c r="LI5" s="85"/>
      <c r="LJ5" s="85"/>
      <c r="LK5" s="85"/>
      <c r="LL5" s="85"/>
      <c r="LM5" s="85"/>
      <c r="LN5" s="85"/>
      <c r="LO5" s="85"/>
      <c r="LP5" s="85"/>
      <c r="LQ5" s="85"/>
      <c r="LR5" s="85"/>
      <c r="LS5" s="85"/>
      <c r="LT5" s="85"/>
      <c r="LU5" s="85"/>
      <c r="LV5" s="85"/>
      <c r="LW5" s="85"/>
      <c r="LX5" s="85"/>
      <c r="LY5" s="85"/>
      <c r="LZ5" s="85"/>
      <c r="MA5" s="85"/>
      <c r="MB5" s="85"/>
      <c r="MC5" s="85"/>
      <c r="MD5" s="85"/>
      <c r="ME5" s="85"/>
      <c r="MF5" s="85"/>
      <c r="MG5" s="85"/>
      <c r="MH5" s="85"/>
      <c r="MI5" s="85"/>
      <c r="MJ5" s="85"/>
      <c r="MK5" s="85"/>
      <c r="ML5" s="85"/>
      <c r="MM5" s="85"/>
      <c r="MN5" s="85"/>
      <c r="MO5" s="85"/>
      <c r="MP5" s="85"/>
      <c r="MQ5" s="85"/>
      <c r="MR5" s="85"/>
      <c r="MS5" s="85"/>
      <c r="MT5" s="85"/>
      <c r="MU5" s="85"/>
      <c r="MV5" s="85"/>
      <c r="MW5" s="85"/>
      <c r="MX5" s="85"/>
      <c r="MY5" s="85"/>
      <c r="MZ5" s="85"/>
      <c r="NA5" s="85"/>
      <c r="NB5" s="85"/>
      <c r="NC5" s="85"/>
      <c r="ND5" s="85"/>
      <c r="NE5" s="85"/>
      <c r="NF5" s="85"/>
      <c r="NG5" s="85"/>
      <c r="NH5" s="85"/>
      <c r="NI5" s="85"/>
      <c r="NJ5" s="85"/>
      <c r="NK5" s="85"/>
      <c r="NL5" s="85"/>
      <c r="NM5" s="85"/>
      <c r="NN5" s="85"/>
      <c r="NO5" s="85"/>
      <c r="NP5" s="85"/>
      <c r="NQ5" s="85"/>
      <c r="NR5" s="85"/>
      <c r="NS5" s="85"/>
      <c r="NT5" s="85"/>
      <c r="NU5" s="85"/>
      <c r="NV5" s="85"/>
      <c r="NW5" s="85"/>
      <c r="NX5" s="85"/>
      <c r="NY5" s="85"/>
      <c r="NZ5" s="85"/>
    </row>
    <row r="6" spans="2:390">
      <c r="B6" s="70" t="s">
        <v>147</v>
      </c>
      <c r="C6" s="78" t="s">
        <v>158</v>
      </c>
      <c r="D6" s="89">
        <f t="shared" si="0"/>
        <v>36</v>
      </c>
      <c r="E6" s="85" cm="1">
        <f t="array" ref="E6:J6">IF(ISNUMBER($E$4),SUMIFS(件数_数,件数_日付,_xlfn.ANCHORARRAY($E$4),件数_種別,$B6,件数_状況,$C6),"")</f>
        <v>28</v>
      </c>
      <c r="F6" s="85">
        <v>5</v>
      </c>
      <c r="G6" s="85">
        <v>0</v>
      </c>
      <c r="H6" s="85">
        <v>0</v>
      </c>
      <c r="I6" s="85">
        <v>3</v>
      </c>
      <c r="J6" s="85">
        <v>0</v>
      </c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85"/>
      <c r="DW6" s="85"/>
      <c r="DX6" s="85"/>
      <c r="DY6" s="85"/>
      <c r="DZ6" s="85"/>
      <c r="EA6" s="85"/>
      <c r="EB6" s="85"/>
      <c r="EC6" s="85"/>
      <c r="ED6" s="85"/>
      <c r="EE6" s="85"/>
      <c r="EF6" s="85"/>
      <c r="EG6" s="85"/>
      <c r="EH6" s="85"/>
      <c r="EI6" s="85"/>
      <c r="EJ6" s="85"/>
      <c r="EK6" s="85"/>
      <c r="EL6" s="85"/>
      <c r="EM6" s="85"/>
      <c r="EN6" s="85"/>
      <c r="EO6" s="85"/>
      <c r="EP6" s="85"/>
      <c r="EQ6" s="85"/>
      <c r="ER6" s="85"/>
      <c r="ES6" s="85"/>
      <c r="ET6" s="85"/>
      <c r="EU6" s="85"/>
      <c r="EV6" s="85"/>
      <c r="EW6" s="85"/>
      <c r="EX6" s="85"/>
      <c r="EY6" s="85"/>
      <c r="EZ6" s="85"/>
      <c r="FA6" s="85"/>
      <c r="FB6" s="85"/>
      <c r="FC6" s="85"/>
      <c r="FD6" s="85"/>
      <c r="FE6" s="85"/>
      <c r="FF6" s="85"/>
      <c r="FG6" s="85"/>
      <c r="FH6" s="85"/>
      <c r="FI6" s="85"/>
      <c r="FJ6" s="85"/>
      <c r="FK6" s="85"/>
      <c r="FL6" s="85"/>
      <c r="FM6" s="85"/>
      <c r="FN6" s="85"/>
      <c r="FO6" s="85"/>
      <c r="FP6" s="85"/>
      <c r="FQ6" s="85"/>
      <c r="FR6" s="85"/>
      <c r="FS6" s="85"/>
      <c r="FT6" s="85"/>
      <c r="FU6" s="85"/>
      <c r="FV6" s="85"/>
      <c r="FW6" s="85"/>
      <c r="FX6" s="85"/>
      <c r="FY6" s="85"/>
      <c r="FZ6" s="85"/>
      <c r="GA6" s="85"/>
      <c r="GB6" s="85"/>
      <c r="GC6" s="85"/>
      <c r="GD6" s="85"/>
      <c r="GE6" s="85"/>
      <c r="GF6" s="85"/>
      <c r="GG6" s="85"/>
      <c r="GH6" s="85"/>
      <c r="GI6" s="85"/>
      <c r="GJ6" s="85"/>
      <c r="GK6" s="85"/>
      <c r="GL6" s="85"/>
      <c r="GM6" s="85"/>
      <c r="GN6" s="85"/>
      <c r="GO6" s="85"/>
      <c r="GP6" s="85"/>
      <c r="GQ6" s="85"/>
      <c r="GR6" s="85"/>
      <c r="GS6" s="85"/>
      <c r="GT6" s="85"/>
      <c r="GU6" s="85"/>
      <c r="GV6" s="85"/>
      <c r="GW6" s="85"/>
      <c r="GX6" s="85"/>
      <c r="GY6" s="85"/>
      <c r="GZ6" s="85"/>
      <c r="HA6" s="85"/>
      <c r="HB6" s="85"/>
      <c r="HC6" s="85"/>
      <c r="HD6" s="85"/>
      <c r="HE6" s="85"/>
      <c r="HF6" s="85"/>
      <c r="HG6" s="85"/>
      <c r="HH6" s="85"/>
      <c r="HI6" s="85"/>
      <c r="HJ6" s="85"/>
      <c r="HK6" s="85"/>
      <c r="HL6" s="85"/>
      <c r="HM6" s="85"/>
      <c r="HN6" s="85"/>
      <c r="HO6" s="85"/>
      <c r="HP6" s="85"/>
      <c r="HQ6" s="85"/>
      <c r="HR6" s="85"/>
      <c r="HS6" s="85"/>
      <c r="HT6" s="85"/>
      <c r="HU6" s="85"/>
      <c r="HV6" s="85"/>
      <c r="HW6" s="85"/>
      <c r="HX6" s="85"/>
      <c r="HY6" s="85"/>
      <c r="HZ6" s="85"/>
      <c r="IA6" s="85"/>
      <c r="IB6" s="85"/>
      <c r="IC6" s="85"/>
      <c r="ID6" s="85"/>
      <c r="IE6" s="85"/>
      <c r="IF6" s="85"/>
      <c r="IG6" s="85"/>
      <c r="IH6" s="85"/>
      <c r="II6" s="85"/>
      <c r="IJ6" s="85"/>
      <c r="IK6" s="85"/>
      <c r="IL6" s="85"/>
      <c r="IM6" s="85"/>
      <c r="IN6" s="85"/>
      <c r="IO6" s="85"/>
      <c r="IP6" s="85"/>
      <c r="IQ6" s="85"/>
      <c r="IR6" s="85"/>
      <c r="IS6" s="85"/>
      <c r="IT6" s="85"/>
      <c r="IU6" s="85"/>
      <c r="IV6" s="85"/>
      <c r="IW6" s="85"/>
      <c r="IX6" s="85"/>
      <c r="IY6" s="85"/>
      <c r="IZ6" s="85"/>
      <c r="JA6" s="85"/>
      <c r="JB6" s="85"/>
      <c r="JC6" s="85"/>
      <c r="JD6" s="85"/>
      <c r="JE6" s="85"/>
      <c r="JF6" s="85"/>
      <c r="JG6" s="85"/>
      <c r="JH6" s="85"/>
      <c r="JI6" s="85"/>
      <c r="JJ6" s="85"/>
      <c r="JK6" s="85"/>
      <c r="JL6" s="85"/>
      <c r="JM6" s="85"/>
      <c r="JN6" s="85"/>
      <c r="JO6" s="85"/>
      <c r="JP6" s="85"/>
      <c r="JQ6" s="85"/>
      <c r="JR6" s="85"/>
      <c r="JS6" s="85"/>
      <c r="JT6" s="85"/>
      <c r="JU6" s="85"/>
      <c r="JV6" s="85"/>
      <c r="JW6" s="85"/>
      <c r="JX6" s="85"/>
      <c r="JY6" s="85"/>
      <c r="JZ6" s="85"/>
      <c r="KA6" s="85"/>
      <c r="KB6" s="85"/>
      <c r="KC6" s="85"/>
      <c r="KD6" s="85"/>
      <c r="KE6" s="85"/>
      <c r="KF6" s="85"/>
      <c r="KG6" s="85"/>
      <c r="KH6" s="85"/>
      <c r="KI6" s="85"/>
      <c r="KJ6" s="85"/>
      <c r="KK6" s="85"/>
      <c r="KL6" s="85"/>
      <c r="KM6" s="85"/>
      <c r="KN6" s="85"/>
      <c r="KO6" s="85"/>
      <c r="KP6" s="85"/>
      <c r="KQ6" s="85"/>
      <c r="KR6" s="85"/>
      <c r="KS6" s="85"/>
      <c r="KT6" s="85"/>
      <c r="KU6" s="85"/>
      <c r="KV6" s="85"/>
      <c r="KW6" s="85"/>
      <c r="KX6" s="85"/>
      <c r="KY6" s="85"/>
      <c r="KZ6" s="85"/>
      <c r="LA6" s="85"/>
      <c r="LB6" s="85"/>
      <c r="LC6" s="85"/>
      <c r="LD6" s="85"/>
      <c r="LE6" s="85"/>
      <c r="LF6" s="85"/>
      <c r="LG6" s="85"/>
      <c r="LH6" s="85"/>
      <c r="LI6" s="85"/>
      <c r="LJ6" s="85"/>
      <c r="LK6" s="85"/>
      <c r="LL6" s="85"/>
      <c r="LM6" s="85"/>
      <c r="LN6" s="85"/>
      <c r="LO6" s="85"/>
      <c r="LP6" s="85"/>
      <c r="LQ6" s="85"/>
      <c r="LR6" s="85"/>
      <c r="LS6" s="85"/>
      <c r="LT6" s="85"/>
      <c r="LU6" s="85"/>
      <c r="LV6" s="85"/>
      <c r="LW6" s="85"/>
      <c r="LX6" s="85"/>
      <c r="LY6" s="85"/>
      <c r="LZ6" s="85"/>
      <c r="MA6" s="85"/>
      <c r="MB6" s="85"/>
      <c r="MC6" s="85"/>
      <c r="MD6" s="85"/>
      <c r="ME6" s="85"/>
      <c r="MF6" s="85"/>
      <c r="MG6" s="85"/>
      <c r="MH6" s="85"/>
      <c r="MI6" s="85"/>
      <c r="MJ6" s="85"/>
      <c r="MK6" s="85"/>
      <c r="ML6" s="85"/>
      <c r="MM6" s="85"/>
      <c r="MN6" s="85"/>
      <c r="MO6" s="85"/>
      <c r="MP6" s="85"/>
      <c r="MQ6" s="85"/>
      <c r="MR6" s="85"/>
      <c r="MS6" s="85"/>
      <c r="MT6" s="85"/>
      <c r="MU6" s="85"/>
      <c r="MV6" s="85"/>
      <c r="MW6" s="85"/>
      <c r="MX6" s="85"/>
      <c r="MY6" s="85"/>
      <c r="MZ6" s="85"/>
      <c r="NA6" s="85"/>
      <c r="NB6" s="85"/>
      <c r="NC6" s="85"/>
      <c r="ND6" s="85"/>
      <c r="NE6" s="85"/>
      <c r="NF6" s="85"/>
      <c r="NG6" s="85"/>
      <c r="NH6" s="85"/>
      <c r="NI6" s="85"/>
      <c r="NJ6" s="85"/>
      <c r="NK6" s="85"/>
      <c r="NL6" s="85"/>
      <c r="NM6" s="85"/>
      <c r="NN6" s="85"/>
      <c r="NO6" s="85"/>
      <c r="NP6" s="85"/>
      <c r="NQ6" s="85"/>
      <c r="NR6" s="85"/>
      <c r="NS6" s="85"/>
      <c r="NT6" s="85"/>
      <c r="NU6" s="85"/>
      <c r="NV6" s="85"/>
      <c r="NW6" s="85"/>
      <c r="NX6" s="85"/>
      <c r="NY6" s="85"/>
      <c r="NZ6" s="85"/>
    </row>
    <row r="7" spans="2:390">
      <c r="B7" s="70" t="s">
        <v>147</v>
      </c>
      <c r="C7" s="78" t="s">
        <v>152</v>
      </c>
      <c r="D7" s="89">
        <f t="shared" si="0"/>
        <v>13</v>
      </c>
      <c r="E7" s="85" cm="1">
        <f t="array" ref="E7:J7">IF(ISNUMBER($E$4),SUMIFS(件数_数,件数_日付,_xlfn.ANCHORARRAY($E$4),件数_種別,$B7,件数_状況,$C7),"")</f>
        <v>3</v>
      </c>
      <c r="F7" s="85">
        <v>5</v>
      </c>
      <c r="G7" s="85">
        <v>0</v>
      </c>
      <c r="H7" s="85">
        <v>0</v>
      </c>
      <c r="I7" s="85">
        <v>5</v>
      </c>
      <c r="J7" s="85">
        <v>0</v>
      </c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  <c r="DF7" s="85"/>
      <c r="DG7" s="85"/>
      <c r="DH7" s="85"/>
      <c r="DI7" s="85"/>
      <c r="DJ7" s="85"/>
      <c r="DK7" s="85"/>
      <c r="DL7" s="85"/>
      <c r="DM7" s="85"/>
      <c r="DN7" s="85"/>
      <c r="DO7" s="85"/>
      <c r="DP7" s="85"/>
      <c r="DQ7" s="85"/>
      <c r="DR7" s="85"/>
      <c r="DS7" s="85"/>
      <c r="DT7" s="85"/>
      <c r="DU7" s="85"/>
      <c r="DV7" s="85"/>
      <c r="DW7" s="85"/>
      <c r="DX7" s="85"/>
      <c r="DY7" s="85"/>
      <c r="DZ7" s="85"/>
      <c r="EA7" s="85"/>
      <c r="EB7" s="85"/>
      <c r="EC7" s="85"/>
      <c r="ED7" s="85"/>
      <c r="EE7" s="85"/>
      <c r="EF7" s="85"/>
      <c r="EG7" s="85"/>
      <c r="EH7" s="85"/>
      <c r="EI7" s="85"/>
      <c r="EJ7" s="85"/>
      <c r="EK7" s="85"/>
      <c r="EL7" s="85"/>
      <c r="EM7" s="85"/>
      <c r="EN7" s="85"/>
      <c r="EO7" s="85"/>
      <c r="EP7" s="85"/>
      <c r="EQ7" s="85"/>
      <c r="ER7" s="85"/>
      <c r="ES7" s="85"/>
      <c r="ET7" s="85"/>
      <c r="EU7" s="85"/>
      <c r="EV7" s="85"/>
      <c r="EW7" s="85"/>
      <c r="EX7" s="85"/>
      <c r="EY7" s="85"/>
      <c r="EZ7" s="85"/>
      <c r="FA7" s="85"/>
      <c r="FB7" s="85"/>
      <c r="FC7" s="85"/>
      <c r="FD7" s="85"/>
      <c r="FE7" s="85"/>
      <c r="FF7" s="85"/>
      <c r="FG7" s="85"/>
      <c r="FH7" s="85"/>
      <c r="FI7" s="85"/>
      <c r="FJ7" s="85"/>
      <c r="FK7" s="85"/>
      <c r="FL7" s="85"/>
      <c r="FM7" s="85"/>
      <c r="FN7" s="85"/>
      <c r="FO7" s="85"/>
      <c r="FP7" s="85"/>
      <c r="FQ7" s="85"/>
      <c r="FR7" s="85"/>
      <c r="FS7" s="85"/>
      <c r="FT7" s="85"/>
      <c r="FU7" s="85"/>
      <c r="FV7" s="85"/>
      <c r="FW7" s="85"/>
      <c r="FX7" s="85"/>
      <c r="FY7" s="85"/>
      <c r="FZ7" s="85"/>
      <c r="GA7" s="85"/>
      <c r="GB7" s="85"/>
      <c r="GC7" s="85"/>
      <c r="GD7" s="85"/>
      <c r="GE7" s="85"/>
      <c r="GF7" s="85"/>
      <c r="GG7" s="85"/>
      <c r="GH7" s="85"/>
      <c r="GI7" s="85"/>
      <c r="GJ7" s="85"/>
      <c r="GK7" s="85"/>
      <c r="GL7" s="85"/>
      <c r="GM7" s="85"/>
      <c r="GN7" s="85"/>
      <c r="GO7" s="85"/>
      <c r="GP7" s="85"/>
      <c r="GQ7" s="85"/>
      <c r="GR7" s="85"/>
      <c r="GS7" s="85"/>
      <c r="GT7" s="85"/>
      <c r="GU7" s="85"/>
      <c r="GV7" s="85"/>
      <c r="GW7" s="85"/>
      <c r="GX7" s="85"/>
      <c r="GY7" s="85"/>
      <c r="GZ7" s="85"/>
      <c r="HA7" s="85"/>
      <c r="HB7" s="85"/>
      <c r="HC7" s="85"/>
      <c r="HD7" s="85"/>
      <c r="HE7" s="85"/>
      <c r="HF7" s="85"/>
      <c r="HG7" s="85"/>
      <c r="HH7" s="85"/>
      <c r="HI7" s="85"/>
      <c r="HJ7" s="85"/>
      <c r="HK7" s="85"/>
      <c r="HL7" s="85"/>
      <c r="HM7" s="85"/>
      <c r="HN7" s="85"/>
      <c r="HO7" s="85"/>
      <c r="HP7" s="85"/>
      <c r="HQ7" s="85"/>
      <c r="HR7" s="85"/>
      <c r="HS7" s="85"/>
      <c r="HT7" s="85"/>
      <c r="HU7" s="85"/>
      <c r="HV7" s="85"/>
      <c r="HW7" s="85"/>
      <c r="HX7" s="85"/>
      <c r="HY7" s="85"/>
      <c r="HZ7" s="85"/>
      <c r="IA7" s="85"/>
      <c r="IB7" s="85"/>
      <c r="IC7" s="85"/>
      <c r="ID7" s="85"/>
      <c r="IE7" s="85"/>
      <c r="IF7" s="85"/>
      <c r="IG7" s="85"/>
      <c r="IH7" s="85"/>
      <c r="II7" s="85"/>
      <c r="IJ7" s="85"/>
      <c r="IK7" s="85"/>
      <c r="IL7" s="85"/>
      <c r="IM7" s="85"/>
      <c r="IN7" s="85"/>
      <c r="IO7" s="85"/>
      <c r="IP7" s="85"/>
      <c r="IQ7" s="85"/>
      <c r="IR7" s="85"/>
      <c r="IS7" s="85"/>
      <c r="IT7" s="85"/>
      <c r="IU7" s="85"/>
      <c r="IV7" s="85"/>
      <c r="IW7" s="85"/>
      <c r="IX7" s="85"/>
      <c r="IY7" s="85"/>
      <c r="IZ7" s="85"/>
      <c r="JA7" s="85"/>
      <c r="JB7" s="85"/>
      <c r="JC7" s="85"/>
      <c r="JD7" s="85"/>
      <c r="JE7" s="85"/>
      <c r="JF7" s="85"/>
      <c r="JG7" s="85"/>
      <c r="JH7" s="85"/>
      <c r="JI7" s="85"/>
      <c r="JJ7" s="85"/>
      <c r="JK7" s="85"/>
      <c r="JL7" s="85"/>
      <c r="JM7" s="85"/>
      <c r="JN7" s="85"/>
      <c r="JO7" s="85"/>
      <c r="JP7" s="85"/>
      <c r="JQ7" s="85"/>
      <c r="JR7" s="85"/>
      <c r="JS7" s="85"/>
      <c r="JT7" s="85"/>
      <c r="JU7" s="85"/>
      <c r="JV7" s="85"/>
      <c r="JW7" s="85"/>
      <c r="JX7" s="85"/>
      <c r="JY7" s="85"/>
      <c r="JZ7" s="85"/>
      <c r="KA7" s="85"/>
      <c r="KB7" s="85"/>
      <c r="KC7" s="85"/>
      <c r="KD7" s="85"/>
      <c r="KE7" s="85"/>
      <c r="KF7" s="85"/>
      <c r="KG7" s="85"/>
      <c r="KH7" s="85"/>
      <c r="KI7" s="85"/>
      <c r="KJ7" s="85"/>
      <c r="KK7" s="85"/>
      <c r="KL7" s="85"/>
      <c r="KM7" s="85"/>
      <c r="KN7" s="85"/>
      <c r="KO7" s="85"/>
      <c r="KP7" s="85"/>
      <c r="KQ7" s="85"/>
      <c r="KR7" s="85"/>
      <c r="KS7" s="85"/>
      <c r="KT7" s="85"/>
      <c r="KU7" s="85"/>
      <c r="KV7" s="85"/>
      <c r="KW7" s="85"/>
      <c r="KX7" s="85"/>
      <c r="KY7" s="85"/>
      <c r="KZ7" s="85"/>
      <c r="LA7" s="85"/>
      <c r="LB7" s="85"/>
      <c r="LC7" s="85"/>
      <c r="LD7" s="85"/>
      <c r="LE7" s="85"/>
      <c r="LF7" s="85"/>
      <c r="LG7" s="85"/>
      <c r="LH7" s="85"/>
      <c r="LI7" s="85"/>
      <c r="LJ7" s="85"/>
      <c r="LK7" s="85"/>
      <c r="LL7" s="85"/>
      <c r="LM7" s="85"/>
      <c r="LN7" s="85"/>
      <c r="LO7" s="85"/>
      <c r="LP7" s="85"/>
      <c r="LQ7" s="85"/>
      <c r="LR7" s="85"/>
      <c r="LS7" s="85"/>
      <c r="LT7" s="85"/>
      <c r="LU7" s="85"/>
      <c r="LV7" s="85"/>
      <c r="LW7" s="85"/>
      <c r="LX7" s="85"/>
      <c r="LY7" s="85"/>
      <c r="LZ7" s="85"/>
      <c r="MA7" s="85"/>
      <c r="MB7" s="85"/>
      <c r="MC7" s="85"/>
      <c r="MD7" s="85"/>
      <c r="ME7" s="85"/>
      <c r="MF7" s="85"/>
      <c r="MG7" s="85"/>
      <c r="MH7" s="85"/>
      <c r="MI7" s="85"/>
      <c r="MJ7" s="85"/>
      <c r="MK7" s="85"/>
      <c r="ML7" s="85"/>
      <c r="MM7" s="85"/>
      <c r="MN7" s="85"/>
      <c r="MO7" s="85"/>
      <c r="MP7" s="85"/>
      <c r="MQ7" s="85"/>
      <c r="MR7" s="85"/>
      <c r="MS7" s="85"/>
      <c r="MT7" s="85"/>
      <c r="MU7" s="85"/>
      <c r="MV7" s="85"/>
      <c r="MW7" s="85"/>
      <c r="MX7" s="85"/>
      <c r="MY7" s="85"/>
      <c r="MZ7" s="85"/>
      <c r="NA7" s="85"/>
      <c r="NB7" s="85"/>
      <c r="NC7" s="85"/>
      <c r="ND7" s="85"/>
      <c r="NE7" s="85"/>
      <c r="NF7" s="85"/>
      <c r="NG7" s="85"/>
      <c r="NH7" s="85"/>
      <c r="NI7" s="85"/>
      <c r="NJ7" s="85"/>
      <c r="NK7" s="85"/>
      <c r="NL7" s="85"/>
      <c r="NM7" s="85"/>
      <c r="NN7" s="85"/>
      <c r="NO7" s="85"/>
      <c r="NP7" s="85"/>
      <c r="NQ7" s="85"/>
      <c r="NR7" s="85"/>
      <c r="NS7" s="85"/>
      <c r="NT7" s="85"/>
      <c r="NU7" s="85"/>
      <c r="NV7" s="85"/>
      <c r="NW7" s="85"/>
      <c r="NX7" s="85"/>
      <c r="NY7" s="85"/>
      <c r="NZ7" s="85"/>
    </row>
    <row r="8" spans="2:390" ht="15" thickBot="1">
      <c r="B8" s="83" t="s">
        <v>147</v>
      </c>
      <c r="C8" s="84" t="s">
        <v>5133</v>
      </c>
      <c r="D8" s="86">
        <f t="shared" si="0"/>
        <v>82</v>
      </c>
      <c r="E8" s="85" cm="1">
        <f t="array" ref="E8:J8">IF(ISNUMBER($E$4),SUMIFS(件数_数,件数_日付,_xlfn.ANCHORARRAY($E$4),件数_種別,$B8),"")</f>
        <v>59</v>
      </c>
      <c r="F8" s="85">
        <v>13</v>
      </c>
      <c r="G8" s="85">
        <v>0</v>
      </c>
      <c r="H8" s="85">
        <v>0</v>
      </c>
      <c r="I8" s="85">
        <v>8</v>
      </c>
      <c r="J8" s="85">
        <v>2</v>
      </c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5"/>
      <c r="FV8" s="85"/>
      <c r="FW8" s="85"/>
      <c r="FX8" s="85"/>
      <c r="FY8" s="85"/>
      <c r="FZ8" s="85"/>
      <c r="GA8" s="85"/>
      <c r="GB8" s="85"/>
      <c r="GC8" s="85"/>
      <c r="GD8" s="85"/>
      <c r="GE8" s="85"/>
      <c r="GF8" s="85"/>
      <c r="GG8" s="85"/>
      <c r="GH8" s="85"/>
      <c r="GI8" s="85"/>
      <c r="GJ8" s="85"/>
      <c r="GK8" s="85"/>
      <c r="GL8" s="85"/>
      <c r="GM8" s="85"/>
      <c r="GN8" s="85"/>
      <c r="GO8" s="85"/>
      <c r="GP8" s="85"/>
      <c r="GQ8" s="85"/>
      <c r="GR8" s="85"/>
      <c r="GS8" s="85"/>
      <c r="GT8" s="85"/>
      <c r="GU8" s="85"/>
      <c r="GV8" s="85"/>
      <c r="GW8" s="85"/>
      <c r="GX8" s="85"/>
      <c r="GY8" s="85"/>
      <c r="GZ8" s="85"/>
      <c r="HA8" s="85"/>
      <c r="HB8" s="85"/>
      <c r="HC8" s="85"/>
      <c r="HD8" s="85"/>
      <c r="HE8" s="85"/>
      <c r="HF8" s="85"/>
      <c r="HG8" s="85"/>
      <c r="HH8" s="85"/>
      <c r="HI8" s="85"/>
      <c r="HJ8" s="85"/>
      <c r="HK8" s="85"/>
      <c r="HL8" s="85"/>
      <c r="HM8" s="85"/>
      <c r="HN8" s="85"/>
      <c r="HO8" s="85"/>
      <c r="HP8" s="85"/>
      <c r="HQ8" s="85"/>
      <c r="HR8" s="85"/>
      <c r="HS8" s="85"/>
      <c r="HT8" s="85"/>
      <c r="HU8" s="85"/>
      <c r="HV8" s="85"/>
      <c r="HW8" s="85"/>
      <c r="HX8" s="85"/>
      <c r="HY8" s="85"/>
      <c r="HZ8" s="85"/>
      <c r="IA8" s="85"/>
      <c r="IB8" s="85"/>
      <c r="IC8" s="85"/>
      <c r="ID8" s="85"/>
      <c r="IE8" s="85"/>
      <c r="IF8" s="85"/>
      <c r="IG8" s="85"/>
      <c r="IH8" s="85"/>
      <c r="II8" s="85"/>
      <c r="IJ8" s="85"/>
      <c r="IK8" s="85"/>
      <c r="IL8" s="85"/>
      <c r="IM8" s="85"/>
      <c r="IN8" s="85"/>
      <c r="IO8" s="85"/>
      <c r="IP8" s="85"/>
      <c r="IQ8" s="85"/>
      <c r="IR8" s="85"/>
      <c r="IS8" s="85"/>
      <c r="IT8" s="85"/>
      <c r="IU8" s="85"/>
      <c r="IV8" s="85"/>
      <c r="IW8" s="85"/>
      <c r="IX8" s="85"/>
      <c r="IY8" s="85"/>
      <c r="IZ8" s="85"/>
      <c r="JA8" s="85"/>
      <c r="JB8" s="85"/>
      <c r="JC8" s="85"/>
      <c r="JD8" s="85"/>
      <c r="JE8" s="85"/>
      <c r="JF8" s="85"/>
      <c r="JG8" s="85"/>
      <c r="JH8" s="85"/>
      <c r="JI8" s="85"/>
      <c r="JJ8" s="85"/>
      <c r="JK8" s="85"/>
      <c r="JL8" s="85"/>
      <c r="JM8" s="85"/>
      <c r="JN8" s="85"/>
      <c r="JO8" s="85"/>
      <c r="JP8" s="85"/>
      <c r="JQ8" s="85"/>
      <c r="JR8" s="85"/>
      <c r="JS8" s="85"/>
      <c r="JT8" s="85"/>
      <c r="JU8" s="85"/>
      <c r="JV8" s="85"/>
      <c r="JW8" s="85"/>
      <c r="JX8" s="85"/>
      <c r="JY8" s="85"/>
      <c r="JZ8" s="85"/>
      <c r="KA8" s="85"/>
      <c r="KB8" s="85"/>
      <c r="KC8" s="85"/>
      <c r="KD8" s="85"/>
      <c r="KE8" s="85"/>
      <c r="KF8" s="85"/>
      <c r="KG8" s="85"/>
      <c r="KH8" s="85"/>
      <c r="KI8" s="85"/>
      <c r="KJ8" s="85"/>
      <c r="KK8" s="85"/>
      <c r="KL8" s="85"/>
      <c r="KM8" s="85"/>
      <c r="KN8" s="85"/>
      <c r="KO8" s="85"/>
      <c r="KP8" s="85"/>
      <c r="KQ8" s="85"/>
      <c r="KR8" s="85"/>
      <c r="KS8" s="85"/>
      <c r="KT8" s="85"/>
      <c r="KU8" s="85"/>
      <c r="KV8" s="85"/>
      <c r="KW8" s="85"/>
      <c r="KX8" s="85"/>
      <c r="KY8" s="85"/>
      <c r="KZ8" s="85"/>
      <c r="LA8" s="85"/>
      <c r="LB8" s="85"/>
      <c r="LC8" s="85"/>
      <c r="LD8" s="85"/>
      <c r="LE8" s="85"/>
      <c r="LF8" s="85"/>
      <c r="LG8" s="85"/>
      <c r="LH8" s="85"/>
      <c r="LI8" s="85"/>
      <c r="LJ8" s="85"/>
      <c r="LK8" s="85"/>
      <c r="LL8" s="85"/>
      <c r="LM8" s="85"/>
      <c r="LN8" s="85"/>
      <c r="LO8" s="85"/>
      <c r="LP8" s="85"/>
      <c r="LQ8" s="85"/>
      <c r="LR8" s="85"/>
      <c r="LS8" s="85"/>
      <c r="LT8" s="85"/>
      <c r="LU8" s="85"/>
      <c r="LV8" s="85"/>
      <c r="LW8" s="85"/>
      <c r="LX8" s="85"/>
      <c r="LY8" s="85"/>
      <c r="LZ8" s="85"/>
      <c r="MA8" s="85"/>
      <c r="MB8" s="85"/>
      <c r="MC8" s="85"/>
      <c r="MD8" s="85"/>
      <c r="ME8" s="85"/>
      <c r="MF8" s="85"/>
      <c r="MG8" s="85"/>
      <c r="MH8" s="85"/>
      <c r="MI8" s="85"/>
      <c r="MJ8" s="85"/>
      <c r="MK8" s="85"/>
      <c r="ML8" s="85"/>
      <c r="MM8" s="85"/>
      <c r="MN8" s="85"/>
      <c r="MO8" s="85"/>
      <c r="MP8" s="85"/>
      <c r="MQ8" s="85"/>
      <c r="MR8" s="85"/>
      <c r="MS8" s="85"/>
      <c r="MT8" s="85"/>
      <c r="MU8" s="85"/>
      <c r="MV8" s="85"/>
      <c r="MW8" s="85"/>
      <c r="MX8" s="85"/>
      <c r="MY8" s="85"/>
      <c r="MZ8" s="85"/>
      <c r="NA8" s="85"/>
      <c r="NB8" s="85"/>
      <c r="NC8" s="85"/>
      <c r="ND8" s="85"/>
      <c r="NE8" s="85"/>
      <c r="NF8" s="85"/>
      <c r="NG8" s="85"/>
      <c r="NH8" s="85"/>
      <c r="NI8" s="85"/>
      <c r="NJ8" s="85"/>
      <c r="NK8" s="85"/>
      <c r="NL8" s="85"/>
      <c r="NM8" s="85"/>
      <c r="NN8" s="85"/>
      <c r="NO8" s="85"/>
      <c r="NP8" s="85"/>
      <c r="NQ8" s="85"/>
      <c r="NR8" s="85"/>
      <c r="NS8" s="85"/>
      <c r="NT8" s="85"/>
      <c r="NU8" s="85"/>
      <c r="NV8" s="85"/>
      <c r="NW8" s="85"/>
      <c r="NX8" s="85"/>
      <c r="NY8" s="85"/>
      <c r="NZ8" s="85"/>
    </row>
    <row r="9" spans="2:390">
      <c r="B9" s="81" t="s">
        <v>150</v>
      </c>
      <c r="C9" s="82" t="s">
        <v>148</v>
      </c>
      <c r="D9" s="88">
        <f t="shared" si="0"/>
        <v>29</v>
      </c>
      <c r="E9" s="85" cm="1">
        <f t="array" ref="E9:J9">IF(ISNUMBER($E$4),SUMIFS(件数_数,件数_日付,_xlfn.ANCHORARRAY($E$4),件数_種別,$B9,件数_状況,$C9),"")</f>
        <v>9</v>
      </c>
      <c r="F9" s="85">
        <v>10</v>
      </c>
      <c r="G9" s="85">
        <v>0</v>
      </c>
      <c r="H9" s="85">
        <v>0</v>
      </c>
      <c r="I9" s="85">
        <v>6</v>
      </c>
      <c r="J9" s="85">
        <v>4</v>
      </c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85"/>
      <c r="CK9" s="85"/>
      <c r="CL9" s="85"/>
      <c r="CM9" s="85"/>
      <c r="CN9" s="85"/>
      <c r="CO9" s="85"/>
      <c r="CP9" s="85"/>
      <c r="CQ9" s="85"/>
      <c r="CR9" s="85"/>
      <c r="CS9" s="85"/>
      <c r="CT9" s="85"/>
      <c r="CU9" s="85"/>
      <c r="CV9" s="85"/>
      <c r="CW9" s="85"/>
      <c r="CX9" s="85"/>
      <c r="CY9" s="85"/>
      <c r="CZ9" s="85"/>
      <c r="DA9" s="85"/>
      <c r="DB9" s="85"/>
      <c r="DC9" s="85"/>
      <c r="DD9" s="85"/>
      <c r="DE9" s="85"/>
      <c r="DF9" s="85"/>
      <c r="DG9" s="85"/>
      <c r="DH9" s="85"/>
      <c r="DI9" s="85"/>
      <c r="DJ9" s="85"/>
      <c r="DK9" s="85"/>
      <c r="DL9" s="85"/>
      <c r="DM9" s="85"/>
      <c r="DN9" s="85"/>
      <c r="DO9" s="85"/>
      <c r="DP9" s="85"/>
      <c r="DQ9" s="85"/>
      <c r="DR9" s="85"/>
      <c r="DS9" s="85"/>
      <c r="DT9" s="85"/>
      <c r="DU9" s="85"/>
      <c r="DV9" s="85"/>
      <c r="DW9" s="85"/>
      <c r="DX9" s="85"/>
      <c r="DY9" s="85"/>
      <c r="DZ9" s="85"/>
      <c r="EA9" s="85"/>
      <c r="EB9" s="85"/>
      <c r="EC9" s="85"/>
      <c r="ED9" s="85"/>
      <c r="EE9" s="85"/>
      <c r="EF9" s="85"/>
      <c r="EG9" s="85"/>
      <c r="EH9" s="85"/>
      <c r="EI9" s="85"/>
      <c r="EJ9" s="85"/>
      <c r="EK9" s="85"/>
      <c r="EL9" s="85"/>
      <c r="EM9" s="85"/>
      <c r="EN9" s="85"/>
      <c r="EO9" s="85"/>
      <c r="EP9" s="85"/>
      <c r="EQ9" s="85"/>
      <c r="ER9" s="85"/>
      <c r="ES9" s="85"/>
      <c r="ET9" s="85"/>
      <c r="EU9" s="85"/>
      <c r="EV9" s="85"/>
      <c r="EW9" s="85"/>
      <c r="EX9" s="85"/>
      <c r="EY9" s="85"/>
      <c r="EZ9" s="85"/>
      <c r="FA9" s="85"/>
      <c r="FB9" s="85"/>
      <c r="FC9" s="85"/>
      <c r="FD9" s="85"/>
      <c r="FE9" s="85"/>
      <c r="FF9" s="85"/>
      <c r="FG9" s="85"/>
      <c r="FH9" s="85"/>
      <c r="FI9" s="85"/>
      <c r="FJ9" s="85"/>
      <c r="FK9" s="85"/>
      <c r="FL9" s="85"/>
      <c r="FM9" s="85"/>
      <c r="FN9" s="85"/>
      <c r="FO9" s="85"/>
      <c r="FP9" s="85"/>
      <c r="FQ9" s="85"/>
      <c r="FR9" s="85"/>
      <c r="FS9" s="85"/>
      <c r="FT9" s="85"/>
      <c r="FU9" s="85"/>
      <c r="FV9" s="85"/>
      <c r="FW9" s="85"/>
      <c r="FX9" s="85"/>
      <c r="FY9" s="85"/>
      <c r="FZ9" s="85"/>
      <c r="GA9" s="85"/>
      <c r="GB9" s="85"/>
      <c r="GC9" s="85"/>
      <c r="GD9" s="85"/>
      <c r="GE9" s="85"/>
      <c r="GF9" s="85"/>
      <c r="GG9" s="85"/>
      <c r="GH9" s="85"/>
      <c r="GI9" s="85"/>
      <c r="GJ9" s="85"/>
      <c r="GK9" s="85"/>
      <c r="GL9" s="85"/>
      <c r="GM9" s="85"/>
      <c r="GN9" s="85"/>
      <c r="GO9" s="85"/>
      <c r="GP9" s="85"/>
      <c r="GQ9" s="85"/>
      <c r="GR9" s="85"/>
      <c r="GS9" s="85"/>
      <c r="GT9" s="85"/>
      <c r="GU9" s="85"/>
      <c r="GV9" s="85"/>
      <c r="GW9" s="85"/>
      <c r="GX9" s="85"/>
      <c r="GY9" s="85"/>
      <c r="GZ9" s="85"/>
      <c r="HA9" s="85"/>
      <c r="HB9" s="85"/>
      <c r="HC9" s="85"/>
      <c r="HD9" s="85"/>
      <c r="HE9" s="85"/>
      <c r="HF9" s="85"/>
      <c r="HG9" s="85"/>
      <c r="HH9" s="85"/>
      <c r="HI9" s="85"/>
      <c r="HJ9" s="85"/>
      <c r="HK9" s="85"/>
      <c r="HL9" s="85"/>
      <c r="HM9" s="85"/>
      <c r="HN9" s="85"/>
      <c r="HO9" s="85"/>
      <c r="HP9" s="85"/>
      <c r="HQ9" s="85"/>
      <c r="HR9" s="85"/>
      <c r="HS9" s="85"/>
      <c r="HT9" s="85"/>
      <c r="HU9" s="85"/>
      <c r="HV9" s="85"/>
      <c r="HW9" s="85"/>
      <c r="HX9" s="85"/>
      <c r="HY9" s="85"/>
      <c r="HZ9" s="85"/>
      <c r="IA9" s="85"/>
      <c r="IB9" s="85"/>
      <c r="IC9" s="85"/>
      <c r="ID9" s="85"/>
      <c r="IE9" s="85"/>
      <c r="IF9" s="85"/>
      <c r="IG9" s="85"/>
      <c r="IH9" s="85"/>
      <c r="II9" s="85"/>
      <c r="IJ9" s="85"/>
      <c r="IK9" s="85"/>
      <c r="IL9" s="85"/>
      <c r="IM9" s="85"/>
      <c r="IN9" s="85"/>
      <c r="IO9" s="85"/>
      <c r="IP9" s="85"/>
      <c r="IQ9" s="85"/>
      <c r="IR9" s="85"/>
      <c r="IS9" s="85"/>
      <c r="IT9" s="85"/>
      <c r="IU9" s="85"/>
      <c r="IV9" s="85"/>
      <c r="IW9" s="85"/>
      <c r="IX9" s="85"/>
      <c r="IY9" s="85"/>
      <c r="IZ9" s="85"/>
      <c r="JA9" s="85"/>
      <c r="JB9" s="85"/>
      <c r="JC9" s="85"/>
      <c r="JD9" s="85"/>
      <c r="JE9" s="85"/>
      <c r="JF9" s="85"/>
      <c r="JG9" s="85"/>
      <c r="JH9" s="85"/>
      <c r="JI9" s="85"/>
      <c r="JJ9" s="85"/>
      <c r="JK9" s="85"/>
      <c r="JL9" s="85"/>
      <c r="JM9" s="85"/>
      <c r="JN9" s="85"/>
      <c r="JO9" s="85"/>
      <c r="JP9" s="85"/>
      <c r="JQ9" s="85"/>
      <c r="JR9" s="85"/>
      <c r="JS9" s="85"/>
      <c r="JT9" s="85"/>
      <c r="JU9" s="85"/>
      <c r="JV9" s="85"/>
      <c r="JW9" s="85"/>
      <c r="JX9" s="85"/>
      <c r="JY9" s="85"/>
      <c r="JZ9" s="85"/>
      <c r="KA9" s="85"/>
      <c r="KB9" s="85"/>
      <c r="KC9" s="85"/>
      <c r="KD9" s="85"/>
      <c r="KE9" s="85"/>
      <c r="KF9" s="85"/>
      <c r="KG9" s="85"/>
      <c r="KH9" s="85"/>
      <c r="KI9" s="85"/>
      <c r="KJ9" s="85"/>
      <c r="KK9" s="85"/>
      <c r="KL9" s="85"/>
      <c r="KM9" s="85"/>
      <c r="KN9" s="85"/>
      <c r="KO9" s="85"/>
      <c r="KP9" s="85"/>
      <c r="KQ9" s="85"/>
      <c r="KR9" s="85"/>
      <c r="KS9" s="85"/>
      <c r="KT9" s="85"/>
      <c r="KU9" s="85"/>
      <c r="KV9" s="85"/>
      <c r="KW9" s="85"/>
      <c r="KX9" s="85"/>
      <c r="KY9" s="85"/>
      <c r="KZ9" s="85"/>
      <c r="LA9" s="85"/>
      <c r="LB9" s="85"/>
      <c r="LC9" s="85"/>
      <c r="LD9" s="85"/>
      <c r="LE9" s="85"/>
      <c r="LF9" s="85"/>
      <c r="LG9" s="85"/>
      <c r="LH9" s="85"/>
      <c r="LI9" s="85"/>
      <c r="LJ9" s="85"/>
      <c r="LK9" s="85"/>
      <c r="LL9" s="85"/>
      <c r="LM9" s="85"/>
      <c r="LN9" s="85"/>
      <c r="LO9" s="85"/>
      <c r="LP9" s="85"/>
      <c r="LQ9" s="85"/>
      <c r="LR9" s="85"/>
      <c r="LS9" s="85"/>
      <c r="LT9" s="85"/>
      <c r="LU9" s="85"/>
      <c r="LV9" s="85"/>
      <c r="LW9" s="85"/>
      <c r="LX9" s="85"/>
      <c r="LY9" s="85"/>
      <c r="LZ9" s="85"/>
      <c r="MA9" s="85"/>
      <c r="MB9" s="85"/>
      <c r="MC9" s="85"/>
      <c r="MD9" s="85"/>
      <c r="ME9" s="85"/>
      <c r="MF9" s="85"/>
      <c r="MG9" s="85"/>
      <c r="MH9" s="85"/>
      <c r="MI9" s="85"/>
      <c r="MJ9" s="85"/>
      <c r="MK9" s="85"/>
      <c r="ML9" s="85"/>
      <c r="MM9" s="85"/>
      <c r="MN9" s="85"/>
      <c r="MO9" s="85"/>
      <c r="MP9" s="85"/>
      <c r="MQ9" s="85"/>
      <c r="MR9" s="85"/>
      <c r="MS9" s="85"/>
      <c r="MT9" s="85"/>
      <c r="MU9" s="85"/>
      <c r="MV9" s="85"/>
      <c r="MW9" s="85"/>
      <c r="MX9" s="85"/>
      <c r="MY9" s="85"/>
      <c r="MZ9" s="85"/>
      <c r="NA9" s="85"/>
      <c r="NB9" s="85"/>
      <c r="NC9" s="85"/>
      <c r="ND9" s="85"/>
      <c r="NE9" s="85"/>
      <c r="NF9" s="85"/>
      <c r="NG9" s="85"/>
      <c r="NH9" s="85"/>
      <c r="NI9" s="85"/>
      <c r="NJ9" s="85"/>
      <c r="NK9" s="85"/>
      <c r="NL9" s="85"/>
      <c r="NM9" s="85"/>
      <c r="NN9" s="85"/>
      <c r="NO9" s="85"/>
      <c r="NP9" s="85"/>
      <c r="NQ9" s="85"/>
      <c r="NR9" s="85"/>
      <c r="NS9" s="85"/>
      <c r="NT9" s="85"/>
      <c r="NU9" s="85"/>
      <c r="NV9" s="85"/>
      <c r="NW9" s="85"/>
      <c r="NX9" s="85"/>
      <c r="NY9" s="85"/>
      <c r="NZ9" s="85"/>
    </row>
    <row r="10" spans="2:390">
      <c r="B10" s="70" t="s">
        <v>150</v>
      </c>
      <c r="C10" s="78" t="s">
        <v>158</v>
      </c>
      <c r="D10" s="89">
        <f t="shared" si="0"/>
        <v>54</v>
      </c>
      <c r="E10" s="85" cm="1">
        <f t="array" ref="E10:J10">IF(ISNUMBER($E$4),SUMIFS(件数_数,件数_日付,_xlfn.ANCHORARRAY($E$4),件数_種別,$B10,件数_状況,$C10),"")</f>
        <v>22</v>
      </c>
      <c r="F10" s="85">
        <v>19</v>
      </c>
      <c r="G10" s="85">
        <v>0</v>
      </c>
      <c r="H10" s="85">
        <v>0</v>
      </c>
      <c r="I10" s="85">
        <v>13</v>
      </c>
      <c r="J10" s="85">
        <v>0</v>
      </c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5"/>
      <c r="DM10" s="85"/>
      <c r="DN10" s="85"/>
      <c r="DO10" s="85"/>
      <c r="DP10" s="85"/>
      <c r="DQ10" s="85"/>
      <c r="DR10" s="85"/>
      <c r="DS10" s="85"/>
      <c r="DT10" s="85"/>
      <c r="DU10" s="85"/>
      <c r="DV10" s="85"/>
      <c r="DW10" s="85"/>
      <c r="DX10" s="85"/>
      <c r="DY10" s="85"/>
      <c r="DZ10" s="85"/>
      <c r="EA10" s="85"/>
      <c r="EB10" s="85"/>
      <c r="EC10" s="85"/>
      <c r="ED10" s="85"/>
      <c r="EE10" s="85"/>
      <c r="EF10" s="85"/>
      <c r="EG10" s="85"/>
      <c r="EH10" s="85"/>
      <c r="EI10" s="85"/>
      <c r="EJ10" s="85"/>
      <c r="EK10" s="85"/>
      <c r="EL10" s="85"/>
      <c r="EM10" s="85"/>
      <c r="EN10" s="85"/>
      <c r="EO10" s="85"/>
      <c r="EP10" s="85"/>
      <c r="EQ10" s="85"/>
      <c r="ER10" s="85"/>
      <c r="ES10" s="85"/>
      <c r="ET10" s="85"/>
      <c r="EU10" s="85"/>
      <c r="EV10" s="85"/>
      <c r="EW10" s="85"/>
      <c r="EX10" s="85"/>
      <c r="EY10" s="85"/>
      <c r="EZ10" s="85"/>
      <c r="FA10" s="85"/>
      <c r="FB10" s="85"/>
      <c r="FC10" s="85"/>
      <c r="FD10" s="85"/>
      <c r="FE10" s="85"/>
      <c r="FF10" s="85"/>
      <c r="FG10" s="85"/>
      <c r="FH10" s="85"/>
      <c r="FI10" s="85"/>
      <c r="FJ10" s="85"/>
      <c r="FK10" s="85"/>
      <c r="FL10" s="85"/>
      <c r="FM10" s="85"/>
      <c r="FN10" s="85"/>
      <c r="FO10" s="85"/>
      <c r="FP10" s="85"/>
      <c r="FQ10" s="85"/>
      <c r="FR10" s="85"/>
      <c r="FS10" s="85"/>
      <c r="FT10" s="85"/>
      <c r="FU10" s="85"/>
      <c r="FV10" s="85"/>
      <c r="FW10" s="85"/>
      <c r="FX10" s="85"/>
      <c r="FY10" s="85"/>
      <c r="FZ10" s="85"/>
      <c r="GA10" s="85"/>
      <c r="GB10" s="85"/>
      <c r="GC10" s="85"/>
      <c r="GD10" s="85"/>
      <c r="GE10" s="85"/>
      <c r="GF10" s="85"/>
      <c r="GG10" s="85"/>
      <c r="GH10" s="85"/>
      <c r="GI10" s="85"/>
      <c r="GJ10" s="85"/>
      <c r="GK10" s="85"/>
      <c r="GL10" s="85"/>
      <c r="GM10" s="85"/>
      <c r="GN10" s="85"/>
      <c r="GO10" s="85"/>
      <c r="GP10" s="85"/>
      <c r="GQ10" s="85"/>
      <c r="GR10" s="85"/>
      <c r="GS10" s="85"/>
      <c r="GT10" s="85"/>
      <c r="GU10" s="85"/>
      <c r="GV10" s="85"/>
      <c r="GW10" s="85"/>
      <c r="GX10" s="85"/>
      <c r="GY10" s="85"/>
      <c r="GZ10" s="85"/>
      <c r="HA10" s="85"/>
      <c r="HB10" s="85"/>
      <c r="HC10" s="85"/>
      <c r="HD10" s="85"/>
      <c r="HE10" s="85"/>
      <c r="HF10" s="85"/>
      <c r="HG10" s="85"/>
      <c r="HH10" s="85"/>
      <c r="HI10" s="85"/>
      <c r="HJ10" s="85"/>
      <c r="HK10" s="85"/>
      <c r="HL10" s="85"/>
      <c r="HM10" s="85"/>
      <c r="HN10" s="85"/>
      <c r="HO10" s="85"/>
      <c r="HP10" s="85"/>
      <c r="HQ10" s="85"/>
      <c r="HR10" s="85"/>
      <c r="HS10" s="85"/>
      <c r="HT10" s="85"/>
      <c r="HU10" s="85"/>
      <c r="HV10" s="85"/>
      <c r="HW10" s="85"/>
      <c r="HX10" s="85"/>
      <c r="HY10" s="85"/>
      <c r="HZ10" s="85"/>
      <c r="IA10" s="85"/>
      <c r="IB10" s="85"/>
      <c r="IC10" s="85"/>
      <c r="ID10" s="85"/>
      <c r="IE10" s="85"/>
      <c r="IF10" s="85"/>
      <c r="IG10" s="85"/>
      <c r="IH10" s="85"/>
      <c r="II10" s="85"/>
      <c r="IJ10" s="85"/>
      <c r="IK10" s="85"/>
      <c r="IL10" s="85"/>
      <c r="IM10" s="85"/>
      <c r="IN10" s="85"/>
      <c r="IO10" s="85"/>
      <c r="IP10" s="85"/>
      <c r="IQ10" s="85"/>
      <c r="IR10" s="85"/>
      <c r="IS10" s="85"/>
      <c r="IT10" s="85"/>
      <c r="IU10" s="85"/>
      <c r="IV10" s="85"/>
      <c r="IW10" s="85"/>
      <c r="IX10" s="85"/>
      <c r="IY10" s="85"/>
      <c r="IZ10" s="85"/>
      <c r="JA10" s="85"/>
      <c r="JB10" s="85"/>
      <c r="JC10" s="85"/>
      <c r="JD10" s="85"/>
      <c r="JE10" s="85"/>
      <c r="JF10" s="85"/>
      <c r="JG10" s="85"/>
      <c r="JH10" s="85"/>
      <c r="JI10" s="85"/>
      <c r="JJ10" s="85"/>
      <c r="JK10" s="85"/>
      <c r="JL10" s="85"/>
      <c r="JM10" s="85"/>
      <c r="JN10" s="85"/>
      <c r="JO10" s="85"/>
      <c r="JP10" s="85"/>
      <c r="JQ10" s="85"/>
      <c r="JR10" s="85"/>
      <c r="JS10" s="85"/>
      <c r="JT10" s="85"/>
      <c r="JU10" s="85"/>
      <c r="JV10" s="85"/>
      <c r="JW10" s="85"/>
      <c r="JX10" s="85"/>
      <c r="JY10" s="85"/>
      <c r="JZ10" s="85"/>
      <c r="KA10" s="85"/>
      <c r="KB10" s="85"/>
      <c r="KC10" s="85"/>
      <c r="KD10" s="85"/>
      <c r="KE10" s="85"/>
      <c r="KF10" s="85"/>
      <c r="KG10" s="85"/>
      <c r="KH10" s="85"/>
      <c r="KI10" s="85"/>
      <c r="KJ10" s="85"/>
      <c r="KK10" s="85"/>
      <c r="KL10" s="85"/>
      <c r="KM10" s="85"/>
      <c r="KN10" s="85"/>
      <c r="KO10" s="85"/>
      <c r="KP10" s="85"/>
      <c r="KQ10" s="85"/>
      <c r="KR10" s="85"/>
      <c r="KS10" s="85"/>
      <c r="KT10" s="85"/>
      <c r="KU10" s="85"/>
      <c r="KV10" s="85"/>
      <c r="KW10" s="85"/>
      <c r="KX10" s="85"/>
      <c r="KY10" s="85"/>
      <c r="KZ10" s="85"/>
      <c r="LA10" s="85"/>
      <c r="LB10" s="85"/>
      <c r="LC10" s="85"/>
      <c r="LD10" s="85"/>
      <c r="LE10" s="85"/>
      <c r="LF10" s="85"/>
      <c r="LG10" s="85"/>
      <c r="LH10" s="85"/>
      <c r="LI10" s="85"/>
      <c r="LJ10" s="85"/>
      <c r="LK10" s="85"/>
      <c r="LL10" s="85"/>
      <c r="LM10" s="85"/>
      <c r="LN10" s="85"/>
      <c r="LO10" s="85"/>
      <c r="LP10" s="85"/>
      <c r="LQ10" s="85"/>
      <c r="LR10" s="85"/>
      <c r="LS10" s="85"/>
      <c r="LT10" s="85"/>
      <c r="LU10" s="85"/>
      <c r="LV10" s="85"/>
      <c r="LW10" s="85"/>
      <c r="LX10" s="85"/>
      <c r="LY10" s="85"/>
      <c r="LZ10" s="85"/>
      <c r="MA10" s="85"/>
      <c r="MB10" s="85"/>
      <c r="MC10" s="85"/>
      <c r="MD10" s="85"/>
      <c r="ME10" s="85"/>
      <c r="MF10" s="85"/>
      <c r="MG10" s="85"/>
      <c r="MH10" s="85"/>
      <c r="MI10" s="85"/>
      <c r="MJ10" s="85"/>
      <c r="MK10" s="85"/>
      <c r="ML10" s="85"/>
      <c r="MM10" s="85"/>
      <c r="MN10" s="85"/>
      <c r="MO10" s="85"/>
      <c r="MP10" s="85"/>
      <c r="MQ10" s="85"/>
      <c r="MR10" s="85"/>
      <c r="MS10" s="85"/>
      <c r="MT10" s="85"/>
      <c r="MU10" s="85"/>
      <c r="MV10" s="85"/>
      <c r="MW10" s="85"/>
      <c r="MX10" s="85"/>
      <c r="MY10" s="85"/>
      <c r="MZ10" s="85"/>
      <c r="NA10" s="85"/>
      <c r="NB10" s="85"/>
      <c r="NC10" s="85"/>
      <c r="ND10" s="85"/>
      <c r="NE10" s="85"/>
      <c r="NF10" s="85"/>
      <c r="NG10" s="85"/>
      <c r="NH10" s="85"/>
      <c r="NI10" s="85"/>
      <c r="NJ10" s="85"/>
      <c r="NK10" s="85"/>
      <c r="NL10" s="85"/>
      <c r="NM10" s="85"/>
      <c r="NN10" s="85"/>
      <c r="NO10" s="85"/>
      <c r="NP10" s="85"/>
      <c r="NQ10" s="85"/>
      <c r="NR10" s="85"/>
      <c r="NS10" s="85"/>
      <c r="NT10" s="85"/>
      <c r="NU10" s="85"/>
      <c r="NV10" s="85"/>
      <c r="NW10" s="85"/>
      <c r="NX10" s="85"/>
      <c r="NY10" s="85"/>
      <c r="NZ10" s="85"/>
    </row>
    <row r="11" spans="2:390">
      <c r="B11" s="70" t="s">
        <v>150</v>
      </c>
      <c r="C11" s="78" t="s">
        <v>152</v>
      </c>
      <c r="D11" s="89">
        <f t="shared" si="0"/>
        <v>87</v>
      </c>
      <c r="E11" s="85" cm="1">
        <f t="array" ref="E11:J11">IF(ISNUMBER($E$4),SUMIFS(件数_数,件数_日付,_xlfn.ANCHORARRAY($E$4),件数_種別,$B11,件数_状況,$C11),"")</f>
        <v>25</v>
      </c>
      <c r="F11" s="85">
        <v>26</v>
      </c>
      <c r="G11" s="85">
        <v>0</v>
      </c>
      <c r="H11" s="85">
        <v>0</v>
      </c>
      <c r="I11" s="85">
        <v>36</v>
      </c>
      <c r="J11" s="85">
        <v>0</v>
      </c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5"/>
      <c r="DE11" s="85"/>
      <c r="DF11" s="85"/>
      <c r="DG11" s="85"/>
      <c r="DH11" s="85"/>
      <c r="DI11" s="85"/>
      <c r="DJ11" s="85"/>
      <c r="DK11" s="85"/>
      <c r="DL11" s="85"/>
      <c r="DM11" s="85"/>
      <c r="DN11" s="85"/>
      <c r="DO11" s="85"/>
      <c r="DP11" s="85"/>
      <c r="DQ11" s="85"/>
      <c r="DR11" s="85"/>
      <c r="DS11" s="85"/>
      <c r="DT11" s="85"/>
      <c r="DU11" s="85"/>
      <c r="DV11" s="85"/>
      <c r="DW11" s="85"/>
      <c r="DX11" s="85"/>
      <c r="DY11" s="85"/>
      <c r="DZ11" s="85"/>
      <c r="EA11" s="85"/>
      <c r="EB11" s="85"/>
      <c r="EC11" s="85"/>
      <c r="ED11" s="85"/>
      <c r="EE11" s="85"/>
      <c r="EF11" s="85"/>
      <c r="EG11" s="85"/>
      <c r="EH11" s="85"/>
      <c r="EI11" s="85"/>
      <c r="EJ11" s="85"/>
      <c r="EK11" s="85"/>
      <c r="EL11" s="85"/>
      <c r="EM11" s="85"/>
      <c r="EN11" s="85"/>
      <c r="EO11" s="85"/>
      <c r="EP11" s="85"/>
      <c r="EQ11" s="85"/>
      <c r="ER11" s="85"/>
      <c r="ES11" s="85"/>
      <c r="ET11" s="85"/>
      <c r="EU11" s="85"/>
      <c r="EV11" s="85"/>
      <c r="EW11" s="85"/>
      <c r="EX11" s="85"/>
      <c r="EY11" s="85"/>
      <c r="EZ11" s="85"/>
      <c r="FA11" s="85"/>
      <c r="FB11" s="85"/>
      <c r="FC11" s="85"/>
      <c r="FD11" s="85"/>
      <c r="FE11" s="85"/>
      <c r="FF11" s="85"/>
      <c r="FG11" s="85"/>
      <c r="FH11" s="85"/>
      <c r="FI11" s="85"/>
      <c r="FJ11" s="85"/>
      <c r="FK11" s="85"/>
      <c r="FL11" s="85"/>
      <c r="FM11" s="85"/>
      <c r="FN11" s="85"/>
      <c r="FO11" s="85"/>
      <c r="FP11" s="85"/>
      <c r="FQ11" s="85"/>
      <c r="FR11" s="85"/>
      <c r="FS11" s="85"/>
      <c r="FT11" s="85"/>
      <c r="FU11" s="85"/>
      <c r="FV11" s="85"/>
      <c r="FW11" s="85"/>
      <c r="FX11" s="85"/>
      <c r="FY11" s="85"/>
      <c r="FZ11" s="85"/>
      <c r="GA11" s="85"/>
      <c r="GB11" s="85"/>
      <c r="GC11" s="85"/>
      <c r="GD11" s="85"/>
      <c r="GE11" s="85"/>
      <c r="GF11" s="85"/>
      <c r="GG11" s="85"/>
      <c r="GH11" s="85"/>
      <c r="GI11" s="85"/>
      <c r="GJ11" s="85"/>
      <c r="GK11" s="85"/>
      <c r="GL11" s="85"/>
      <c r="GM11" s="85"/>
      <c r="GN11" s="85"/>
      <c r="GO11" s="85"/>
      <c r="GP11" s="85"/>
      <c r="GQ11" s="85"/>
      <c r="GR11" s="85"/>
      <c r="GS11" s="85"/>
      <c r="GT11" s="85"/>
      <c r="GU11" s="85"/>
      <c r="GV11" s="85"/>
      <c r="GW11" s="85"/>
      <c r="GX11" s="85"/>
      <c r="GY11" s="85"/>
      <c r="GZ11" s="85"/>
      <c r="HA11" s="85"/>
      <c r="HB11" s="85"/>
      <c r="HC11" s="85"/>
      <c r="HD11" s="85"/>
      <c r="HE11" s="85"/>
      <c r="HF11" s="85"/>
      <c r="HG11" s="85"/>
      <c r="HH11" s="85"/>
      <c r="HI11" s="85"/>
      <c r="HJ11" s="85"/>
      <c r="HK11" s="85"/>
      <c r="HL11" s="85"/>
      <c r="HM11" s="85"/>
      <c r="HN11" s="85"/>
      <c r="HO11" s="85"/>
      <c r="HP11" s="85"/>
      <c r="HQ11" s="85"/>
      <c r="HR11" s="85"/>
      <c r="HS11" s="85"/>
      <c r="HT11" s="85"/>
      <c r="HU11" s="85"/>
      <c r="HV11" s="85"/>
      <c r="HW11" s="85"/>
      <c r="HX11" s="85"/>
      <c r="HY11" s="85"/>
      <c r="HZ11" s="85"/>
      <c r="IA11" s="85"/>
      <c r="IB11" s="85"/>
      <c r="IC11" s="85"/>
      <c r="ID11" s="85"/>
      <c r="IE11" s="85"/>
      <c r="IF11" s="85"/>
      <c r="IG11" s="85"/>
      <c r="IH11" s="85"/>
      <c r="II11" s="85"/>
      <c r="IJ11" s="85"/>
      <c r="IK11" s="85"/>
      <c r="IL11" s="85"/>
      <c r="IM11" s="85"/>
      <c r="IN11" s="85"/>
      <c r="IO11" s="85"/>
      <c r="IP11" s="85"/>
      <c r="IQ11" s="85"/>
      <c r="IR11" s="85"/>
      <c r="IS11" s="85"/>
      <c r="IT11" s="85"/>
      <c r="IU11" s="85"/>
      <c r="IV11" s="85"/>
      <c r="IW11" s="85"/>
      <c r="IX11" s="85"/>
      <c r="IY11" s="85"/>
      <c r="IZ11" s="85"/>
      <c r="JA11" s="85"/>
      <c r="JB11" s="85"/>
      <c r="JC11" s="85"/>
      <c r="JD11" s="85"/>
      <c r="JE11" s="85"/>
      <c r="JF11" s="85"/>
      <c r="JG11" s="85"/>
      <c r="JH11" s="85"/>
      <c r="JI11" s="85"/>
      <c r="JJ11" s="85"/>
      <c r="JK11" s="85"/>
      <c r="JL11" s="85"/>
      <c r="JM11" s="85"/>
      <c r="JN11" s="85"/>
      <c r="JO11" s="85"/>
      <c r="JP11" s="85"/>
      <c r="JQ11" s="85"/>
      <c r="JR11" s="85"/>
      <c r="JS11" s="85"/>
      <c r="JT11" s="85"/>
      <c r="JU11" s="85"/>
      <c r="JV11" s="85"/>
      <c r="JW11" s="85"/>
      <c r="JX11" s="85"/>
      <c r="JY11" s="85"/>
      <c r="JZ11" s="85"/>
      <c r="KA11" s="85"/>
      <c r="KB11" s="85"/>
      <c r="KC11" s="85"/>
      <c r="KD11" s="85"/>
      <c r="KE11" s="85"/>
      <c r="KF11" s="85"/>
      <c r="KG11" s="85"/>
      <c r="KH11" s="85"/>
      <c r="KI11" s="85"/>
      <c r="KJ11" s="85"/>
      <c r="KK11" s="85"/>
      <c r="KL11" s="85"/>
      <c r="KM11" s="85"/>
      <c r="KN11" s="85"/>
      <c r="KO11" s="85"/>
      <c r="KP11" s="85"/>
      <c r="KQ11" s="85"/>
      <c r="KR11" s="85"/>
      <c r="KS11" s="85"/>
      <c r="KT11" s="85"/>
      <c r="KU11" s="85"/>
      <c r="KV11" s="85"/>
      <c r="KW11" s="85"/>
      <c r="KX11" s="85"/>
      <c r="KY11" s="85"/>
      <c r="KZ11" s="85"/>
      <c r="LA11" s="85"/>
      <c r="LB11" s="85"/>
      <c r="LC11" s="85"/>
      <c r="LD11" s="85"/>
      <c r="LE11" s="85"/>
      <c r="LF11" s="85"/>
      <c r="LG11" s="85"/>
      <c r="LH11" s="85"/>
      <c r="LI11" s="85"/>
      <c r="LJ11" s="85"/>
      <c r="LK11" s="85"/>
      <c r="LL11" s="85"/>
      <c r="LM11" s="85"/>
      <c r="LN11" s="85"/>
      <c r="LO11" s="85"/>
      <c r="LP11" s="85"/>
      <c r="LQ11" s="85"/>
      <c r="LR11" s="85"/>
      <c r="LS11" s="85"/>
      <c r="LT11" s="85"/>
      <c r="LU11" s="85"/>
      <c r="LV11" s="85"/>
      <c r="LW11" s="85"/>
      <c r="LX11" s="85"/>
      <c r="LY11" s="85"/>
      <c r="LZ11" s="85"/>
      <c r="MA11" s="85"/>
      <c r="MB11" s="85"/>
      <c r="MC11" s="85"/>
      <c r="MD11" s="85"/>
      <c r="ME11" s="85"/>
      <c r="MF11" s="85"/>
      <c r="MG11" s="85"/>
      <c r="MH11" s="85"/>
      <c r="MI11" s="85"/>
      <c r="MJ11" s="85"/>
      <c r="MK11" s="85"/>
      <c r="ML11" s="85"/>
      <c r="MM11" s="85"/>
      <c r="MN11" s="85"/>
      <c r="MO11" s="85"/>
      <c r="MP11" s="85"/>
      <c r="MQ11" s="85"/>
      <c r="MR11" s="85"/>
      <c r="MS11" s="85"/>
      <c r="MT11" s="85"/>
      <c r="MU11" s="85"/>
      <c r="MV11" s="85"/>
      <c r="MW11" s="85"/>
      <c r="MX11" s="85"/>
      <c r="MY11" s="85"/>
      <c r="MZ11" s="85"/>
      <c r="NA11" s="85"/>
      <c r="NB11" s="85"/>
      <c r="NC11" s="85"/>
      <c r="ND11" s="85"/>
      <c r="NE11" s="85"/>
      <c r="NF11" s="85"/>
      <c r="NG11" s="85"/>
      <c r="NH11" s="85"/>
      <c r="NI11" s="85"/>
      <c r="NJ11" s="85"/>
      <c r="NK11" s="85"/>
      <c r="NL11" s="85"/>
      <c r="NM11" s="85"/>
      <c r="NN11" s="85"/>
      <c r="NO11" s="85"/>
      <c r="NP11" s="85"/>
      <c r="NQ11" s="85"/>
      <c r="NR11" s="85"/>
      <c r="NS11" s="85"/>
      <c r="NT11" s="85"/>
      <c r="NU11" s="85"/>
      <c r="NV11" s="85"/>
      <c r="NW11" s="85"/>
      <c r="NX11" s="85"/>
      <c r="NY11" s="85"/>
      <c r="NZ11" s="85"/>
    </row>
    <row r="12" spans="2:390" ht="15" thickBot="1">
      <c r="B12" s="83" t="s">
        <v>150</v>
      </c>
      <c r="C12" s="84" t="s">
        <v>5133</v>
      </c>
      <c r="D12" s="86">
        <f t="shared" si="0"/>
        <v>170</v>
      </c>
      <c r="E12" s="85" cm="1">
        <f t="array" ref="E12:J12">IF(ISNUMBER($E$4),SUMIFS(件数_数,件数_日付,_xlfn.ANCHORARRAY($E$4),件数_種別,$B12),"")</f>
        <v>56</v>
      </c>
      <c r="F12" s="85">
        <v>55</v>
      </c>
      <c r="G12" s="85">
        <v>0</v>
      </c>
      <c r="H12" s="85">
        <v>0</v>
      </c>
      <c r="I12" s="85">
        <v>55</v>
      </c>
      <c r="J12" s="85">
        <v>4</v>
      </c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5"/>
      <c r="DM12" s="85"/>
      <c r="DN12" s="85"/>
      <c r="DO12" s="85"/>
      <c r="DP12" s="85"/>
      <c r="DQ12" s="85"/>
      <c r="DR12" s="85"/>
      <c r="DS12" s="85"/>
      <c r="DT12" s="85"/>
      <c r="DU12" s="85"/>
      <c r="DV12" s="85"/>
      <c r="DW12" s="85"/>
      <c r="DX12" s="85"/>
      <c r="DY12" s="85"/>
      <c r="DZ12" s="85"/>
      <c r="EA12" s="85"/>
      <c r="EB12" s="85"/>
      <c r="EC12" s="85"/>
      <c r="ED12" s="85"/>
      <c r="EE12" s="85"/>
      <c r="EF12" s="85"/>
      <c r="EG12" s="85"/>
      <c r="EH12" s="85"/>
      <c r="EI12" s="85"/>
      <c r="EJ12" s="85"/>
      <c r="EK12" s="85"/>
      <c r="EL12" s="85"/>
      <c r="EM12" s="85"/>
      <c r="EN12" s="85"/>
      <c r="EO12" s="85"/>
      <c r="EP12" s="85"/>
      <c r="EQ12" s="85"/>
      <c r="ER12" s="85"/>
      <c r="ES12" s="85"/>
      <c r="ET12" s="85"/>
      <c r="EU12" s="85"/>
      <c r="EV12" s="85"/>
      <c r="EW12" s="85"/>
      <c r="EX12" s="85"/>
      <c r="EY12" s="85"/>
      <c r="EZ12" s="85"/>
      <c r="FA12" s="85"/>
      <c r="FB12" s="85"/>
      <c r="FC12" s="85"/>
      <c r="FD12" s="85"/>
      <c r="FE12" s="85"/>
      <c r="FF12" s="85"/>
      <c r="FG12" s="85"/>
      <c r="FH12" s="85"/>
      <c r="FI12" s="85"/>
      <c r="FJ12" s="85"/>
      <c r="FK12" s="85"/>
      <c r="FL12" s="85"/>
      <c r="FM12" s="85"/>
      <c r="FN12" s="85"/>
      <c r="FO12" s="85"/>
      <c r="FP12" s="85"/>
      <c r="FQ12" s="85"/>
      <c r="FR12" s="85"/>
      <c r="FS12" s="85"/>
      <c r="FT12" s="85"/>
      <c r="FU12" s="85"/>
      <c r="FV12" s="85"/>
      <c r="FW12" s="85"/>
      <c r="FX12" s="85"/>
      <c r="FY12" s="85"/>
      <c r="FZ12" s="85"/>
      <c r="GA12" s="85"/>
      <c r="GB12" s="85"/>
      <c r="GC12" s="85"/>
      <c r="GD12" s="85"/>
      <c r="GE12" s="85"/>
      <c r="GF12" s="85"/>
      <c r="GG12" s="85"/>
      <c r="GH12" s="85"/>
      <c r="GI12" s="85"/>
      <c r="GJ12" s="85"/>
      <c r="GK12" s="85"/>
      <c r="GL12" s="85"/>
      <c r="GM12" s="85"/>
      <c r="GN12" s="85"/>
      <c r="GO12" s="85"/>
      <c r="GP12" s="85"/>
      <c r="GQ12" s="85"/>
      <c r="GR12" s="85"/>
      <c r="GS12" s="85"/>
      <c r="GT12" s="85"/>
      <c r="GU12" s="85"/>
      <c r="GV12" s="85"/>
      <c r="GW12" s="85"/>
      <c r="GX12" s="85"/>
      <c r="GY12" s="85"/>
      <c r="GZ12" s="85"/>
      <c r="HA12" s="85"/>
      <c r="HB12" s="85"/>
      <c r="HC12" s="85"/>
      <c r="HD12" s="85"/>
      <c r="HE12" s="85"/>
      <c r="HF12" s="85"/>
      <c r="HG12" s="85"/>
      <c r="HH12" s="85"/>
      <c r="HI12" s="85"/>
      <c r="HJ12" s="85"/>
      <c r="HK12" s="85"/>
      <c r="HL12" s="85"/>
      <c r="HM12" s="85"/>
      <c r="HN12" s="85"/>
      <c r="HO12" s="85"/>
      <c r="HP12" s="85"/>
      <c r="HQ12" s="85"/>
      <c r="HR12" s="85"/>
      <c r="HS12" s="85"/>
      <c r="HT12" s="85"/>
      <c r="HU12" s="85"/>
      <c r="HV12" s="85"/>
      <c r="HW12" s="85"/>
      <c r="HX12" s="85"/>
      <c r="HY12" s="85"/>
      <c r="HZ12" s="85"/>
      <c r="IA12" s="85"/>
      <c r="IB12" s="85"/>
      <c r="IC12" s="85"/>
      <c r="ID12" s="85"/>
      <c r="IE12" s="85"/>
      <c r="IF12" s="85"/>
      <c r="IG12" s="85"/>
      <c r="IH12" s="85"/>
      <c r="II12" s="85"/>
      <c r="IJ12" s="85"/>
      <c r="IK12" s="85"/>
      <c r="IL12" s="85"/>
      <c r="IM12" s="85"/>
      <c r="IN12" s="85"/>
      <c r="IO12" s="85"/>
      <c r="IP12" s="85"/>
      <c r="IQ12" s="85"/>
      <c r="IR12" s="85"/>
      <c r="IS12" s="85"/>
      <c r="IT12" s="85"/>
      <c r="IU12" s="85"/>
      <c r="IV12" s="85"/>
      <c r="IW12" s="85"/>
      <c r="IX12" s="85"/>
      <c r="IY12" s="85"/>
      <c r="IZ12" s="85"/>
      <c r="JA12" s="85"/>
      <c r="JB12" s="85"/>
      <c r="JC12" s="85"/>
      <c r="JD12" s="85"/>
      <c r="JE12" s="85"/>
      <c r="JF12" s="85"/>
      <c r="JG12" s="85"/>
      <c r="JH12" s="85"/>
      <c r="JI12" s="85"/>
      <c r="JJ12" s="85"/>
      <c r="JK12" s="85"/>
      <c r="JL12" s="85"/>
      <c r="JM12" s="85"/>
      <c r="JN12" s="85"/>
      <c r="JO12" s="85"/>
      <c r="JP12" s="85"/>
      <c r="JQ12" s="85"/>
      <c r="JR12" s="85"/>
      <c r="JS12" s="85"/>
      <c r="JT12" s="85"/>
      <c r="JU12" s="85"/>
      <c r="JV12" s="85"/>
      <c r="JW12" s="85"/>
      <c r="JX12" s="85"/>
      <c r="JY12" s="85"/>
      <c r="JZ12" s="85"/>
      <c r="KA12" s="85"/>
      <c r="KB12" s="85"/>
      <c r="KC12" s="85"/>
      <c r="KD12" s="85"/>
      <c r="KE12" s="85"/>
      <c r="KF12" s="85"/>
      <c r="KG12" s="85"/>
      <c r="KH12" s="85"/>
      <c r="KI12" s="85"/>
      <c r="KJ12" s="85"/>
      <c r="KK12" s="85"/>
      <c r="KL12" s="85"/>
      <c r="KM12" s="85"/>
      <c r="KN12" s="85"/>
      <c r="KO12" s="85"/>
      <c r="KP12" s="85"/>
      <c r="KQ12" s="85"/>
      <c r="KR12" s="85"/>
      <c r="KS12" s="85"/>
      <c r="KT12" s="85"/>
      <c r="KU12" s="85"/>
      <c r="KV12" s="85"/>
      <c r="KW12" s="85"/>
      <c r="KX12" s="85"/>
      <c r="KY12" s="85"/>
      <c r="KZ12" s="85"/>
      <c r="LA12" s="85"/>
      <c r="LB12" s="85"/>
      <c r="LC12" s="85"/>
      <c r="LD12" s="85"/>
      <c r="LE12" s="85"/>
      <c r="LF12" s="85"/>
      <c r="LG12" s="85"/>
      <c r="LH12" s="85"/>
      <c r="LI12" s="85"/>
      <c r="LJ12" s="85"/>
      <c r="LK12" s="85"/>
      <c r="LL12" s="85"/>
      <c r="LM12" s="85"/>
      <c r="LN12" s="85"/>
      <c r="LO12" s="85"/>
      <c r="LP12" s="85"/>
      <c r="LQ12" s="85"/>
      <c r="LR12" s="85"/>
      <c r="LS12" s="85"/>
      <c r="LT12" s="85"/>
      <c r="LU12" s="85"/>
      <c r="LV12" s="85"/>
      <c r="LW12" s="85"/>
      <c r="LX12" s="85"/>
      <c r="LY12" s="85"/>
      <c r="LZ12" s="85"/>
      <c r="MA12" s="85"/>
      <c r="MB12" s="85"/>
      <c r="MC12" s="85"/>
      <c r="MD12" s="85"/>
      <c r="ME12" s="85"/>
      <c r="MF12" s="85"/>
      <c r="MG12" s="85"/>
      <c r="MH12" s="85"/>
      <c r="MI12" s="85"/>
      <c r="MJ12" s="85"/>
      <c r="MK12" s="85"/>
      <c r="ML12" s="85"/>
      <c r="MM12" s="85"/>
      <c r="MN12" s="85"/>
      <c r="MO12" s="85"/>
      <c r="MP12" s="85"/>
      <c r="MQ12" s="85"/>
      <c r="MR12" s="85"/>
      <c r="MS12" s="85"/>
      <c r="MT12" s="85"/>
      <c r="MU12" s="85"/>
      <c r="MV12" s="85"/>
      <c r="MW12" s="85"/>
      <c r="MX12" s="85"/>
      <c r="MY12" s="85"/>
      <c r="MZ12" s="85"/>
      <c r="NA12" s="85"/>
      <c r="NB12" s="85"/>
      <c r="NC12" s="85"/>
      <c r="ND12" s="85"/>
      <c r="NE12" s="85"/>
      <c r="NF12" s="85"/>
      <c r="NG12" s="85"/>
      <c r="NH12" s="85"/>
      <c r="NI12" s="85"/>
      <c r="NJ12" s="85"/>
      <c r="NK12" s="85"/>
      <c r="NL12" s="85"/>
      <c r="NM12" s="85"/>
      <c r="NN12" s="85"/>
      <c r="NO12" s="85"/>
      <c r="NP12" s="85"/>
      <c r="NQ12" s="85"/>
      <c r="NR12" s="85"/>
      <c r="NS12" s="85"/>
      <c r="NT12" s="85"/>
      <c r="NU12" s="85"/>
      <c r="NV12" s="85"/>
      <c r="NW12" s="85"/>
      <c r="NX12" s="85"/>
      <c r="NY12" s="85"/>
      <c r="NZ12" s="85"/>
    </row>
    <row r="13" spans="2:390">
      <c r="B13" s="81" t="s">
        <v>156</v>
      </c>
      <c r="C13" s="82" t="s">
        <v>148</v>
      </c>
      <c r="D13" s="88">
        <f t="shared" si="0"/>
        <v>38</v>
      </c>
      <c r="E13" s="85" cm="1">
        <f t="array" ref="E13:J13">IF(ISNUMBER($E$4),SUMIFS(件数_数,件数_日付,_xlfn.ANCHORARRAY($E$4),件数_種別,$B13,件数_状況,$C13),"")</f>
        <v>1</v>
      </c>
      <c r="F13" s="85">
        <v>16</v>
      </c>
      <c r="G13" s="85">
        <v>0</v>
      </c>
      <c r="H13" s="85">
        <v>0</v>
      </c>
      <c r="I13" s="85">
        <v>21</v>
      </c>
      <c r="J13" s="85">
        <v>0</v>
      </c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5"/>
      <c r="DM13" s="85"/>
      <c r="DN13" s="85"/>
      <c r="DO13" s="85"/>
      <c r="DP13" s="85"/>
      <c r="DQ13" s="85"/>
      <c r="DR13" s="85"/>
      <c r="DS13" s="85"/>
      <c r="DT13" s="85"/>
      <c r="DU13" s="85"/>
      <c r="DV13" s="85"/>
      <c r="DW13" s="85"/>
      <c r="DX13" s="85"/>
      <c r="DY13" s="85"/>
      <c r="DZ13" s="85"/>
      <c r="EA13" s="85"/>
      <c r="EB13" s="85"/>
      <c r="EC13" s="85"/>
      <c r="ED13" s="85"/>
      <c r="EE13" s="85"/>
      <c r="EF13" s="85"/>
      <c r="EG13" s="85"/>
      <c r="EH13" s="85"/>
      <c r="EI13" s="85"/>
      <c r="EJ13" s="85"/>
      <c r="EK13" s="85"/>
      <c r="EL13" s="85"/>
      <c r="EM13" s="85"/>
      <c r="EN13" s="85"/>
      <c r="EO13" s="85"/>
      <c r="EP13" s="85"/>
      <c r="EQ13" s="85"/>
      <c r="ER13" s="85"/>
      <c r="ES13" s="85"/>
      <c r="ET13" s="85"/>
      <c r="EU13" s="85"/>
      <c r="EV13" s="85"/>
      <c r="EW13" s="85"/>
      <c r="EX13" s="85"/>
      <c r="EY13" s="85"/>
      <c r="EZ13" s="85"/>
      <c r="FA13" s="85"/>
      <c r="FB13" s="85"/>
      <c r="FC13" s="85"/>
      <c r="FD13" s="85"/>
      <c r="FE13" s="85"/>
      <c r="FF13" s="85"/>
      <c r="FG13" s="85"/>
      <c r="FH13" s="85"/>
      <c r="FI13" s="85"/>
      <c r="FJ13" s="85"/>
      <c r="FK13" s="85"/>
      <c r="FL13" s="85"/>
      <c r="FM13" s="85"/>
      <c r="FN13" s="85"/>
      <c r="FO13" s="85"/>
      <c r="FP13" s="85"/>
      <c r="FQ13" s="85"/>
      <c r="FR13" s="85"/>
      <c r="FS13" s="85"/>
      <c r="FT13" s="85"/>
      <c r="FU13" s="85"/>
      <c r="FV13" s="85"/>
      <c r="FW13" s="85"/>
      <c r="FX13" s="85"/>
      <c r="FY13" s="85"/>
      <c r="FZ13" s="85"/>
      <c r="GA13" s="85"/>
      <c r="GB13" s="85"/>
      <c r="GC13" s="85"/>
      <c r="GD13" s="85"/>
      <c r="GE13" s="85"/>
      <c r="GF13" s="85"/>
      <c r="GG13" s="85"/>
      <c r="GH13" s="85"/>
      <c r="GI13" s="85"/>
      <c r="GJ13" s="85"/>
      <c r="GK13" s="85"/>
      <c r="GL13" s="85"/>
      <c r="GM13" s="85"/>
      <c r="GN13" s="85"/>
      <c r="GO13" s="85"/>
      <c r="GP13" s="85"/>
      <c r="GQ13" s="85"/>
      <c r="GR13" s="85"/>
      <c r="GS13" s="85"/>
      <c r="GT13" s="85"/>
      <c r="GU13" s="85"/>
      <c r="GV13" s="85"/>
      <c r="GW13" s="85"/>
      <c r="GX13" s="85"/>
      <c r="GY13" s="85"/>
      <c r="GZ13" s="85"/>
      <c r="HA13" s="85"/>
      <c r="HB13" s="85"/>
      <c r="HC13" s="85"/>
      <c r="HD13" s="85"/>
      <c r="HE13" s="85"/>
      <c r="HF13" s="85"/>
      <c r="HG13" s="85"/>
      <c r="HH13" s="85"/>
      <c r="HI13" s="85"/>
      <c r="HJ13" s="85"/>
      <c r="HK13" s="85"/>
      <c r="HL13" s="85"/>
      <c r="HM13" s="85"/>
      <c r="HN13" s="85"/>
      <c r="HO13" s="85"/>
      <c r="HP13" s="85"/>
      <c r="HQ13" s="85"/>
      <c r="HR13" s="85"/>
      <c r="HS13" s="85"/>
      <c r="HT13" s="85"/>
      <c r="HU13" s="85"/>
      <c r="HV13" s="85"/>
      <c r="HW13" s="85"/>
      <c r="HX13" s="85"/>
      <c r="HY13" s="85"/>
      <c r="HZ13" s="85"/>
      <c r="IA13" s="85"/>
      <c r="IB13" s="85"/>
      <c r="IC13" s="85"/>
      <c r="ID13" s="85"/>
      <c r="IE13" s="85"/>
      <c r="IF13" s="85"/>
      <c r="IG13" s="85"/>
      <c r="IH13" s="85"/>
      <c r="II13" s="85"/>
      <c r="IJ13" s="85"/>
      <c r="IK13" s="85"/>
      <c r="IL13" s="85"/>
      <c r="IM13" s="85"/>
      <c r="IN13" s="85"/>
      <c r="IO13" s="85"/>
      <c r="IP13" s="85"/>
      <c r="IQ13" s="85"/>
      <c r="IR13" s="85"/>
      <c r="IS13" s="85"/>
      <c r="IT13" s="85"/>
      <c r="IU13" s="85"/>
      <c r="IV13" s="85"/>
      <c r="IW13" s="85"/>
      <c r="IX13" s="85"/>
      <c r="IY13" s="85"/>
      <c r="IZ13" s="85"/>
      <c r="JA13" s="85"/>
      <c r="JB13" s="85"/>
      <c r="JC13" s="85"/>
      <c r="JD13" s="85"/>
      <c r="JE13" s="85"/>
      <c r="JF13" s="85"/>
      <c r="JG13" s="85"/>
      <c r="JH13" s="85"/>
      <c r="JI13" s="85"/>
      <c r="JJ13" s="85"/>
      <c r="JK13" s="85"/>
      <c r="JL13" s="85"/>
      <c r="JM13" s="85"/>
      <c r="JN13" s="85"/>
      <c r="JO13" s="85"/>
      <c r="JP13" s="85"/>
      <c r="JQ13" s="85"/>
      <c r="JR13" s="85"/>
      <c r="JS13" s="85"/>
      <c r="JT13" s="85"/>
      <c r="JU13" s="85"/>
      <c r="JV13" s="85"/>
      <c r="JW13" s="85"/>
      <c r="JX13" s="85"/>
      <c r="JY13" s="85"/>
      <c r="JZ13" s="85"/>
      <c r="KA13" s="85"/>
      <c r="KB13" s="85"/>
      <c r="KC13" s="85"/>
      <c r="KD13" s="85"/>
      <c r="KE13" s="85"/>
      <c r="KF13" s="85"/>
      <c r="KG13" s="85"/>
      <c r="KH13" s="85"/>
      <c r="KI13" s="85"/>
      <c r="KJ13" s="85"/>
      <c r="KK13" s="85"/>
      <c r="KL13" s="85"/>
      <c r="KM13" s="85"/>
      <c r="KN13" s="85"/>
      <c r="KO13" s="85"/>
      <c r="KP13" s="85"/>
      <c r="KQ13" s="85"/>
      <c r="KR13" s="85"/>
      <c r="KS13" s="85"/>
      <c r="KT13" s="85"/>
      <c r="KU13" s="85"/>
      <c r="KV13" s="85"/>
      <c r="KW13" s="85"/>
      <c r="KX13" s="85"/>
      <c r="KY13" s="85"/>
      <c r="KZ13" s="85"/>
      <c r="LA13" s="85"/>
      <c r="LB13" s="85"/>
      <c r="LC13" s="85"/>
      <c r="LD13" s="85"/>
      <c r="LE13" s="85"/>
      <c r="LF13" s="85"/>
      <c r="LG13" s="85"/>
      <c r="LH13" s="85"/>
      <c r="LI13" s="85"/>
      <c r="LJ13" s="85"/>
      <c r="LK13" s="85"/>
      <c r="LL13" s="85"/>
      <c r="LM13" s="85"/>
      <c r="LN13" s="85"/>
      <c r="LO13" s="85"/>
      <c r="LP13" s="85"/>
      <c r="LQ13" s="85"/>
      <c r="LR13" s="85"/>
      <c r="LS13" s="85"/>
      <c r="LT13" s="85"/>
      <c r="LU13" s="85"/>
      <c r="LV13" s="85"/>
      <c r="LW13" s="85"/>
      <c r="LX13" s="85"/>
      <c r="LY13" s="85"/>
      <c r="LZ13" s="85"/>
      <c r="MA13" s="85"/>
      <c r="MB13" s="85"/>
      <c r="MC13" s="85"/>
      <c r="MD13" s="85"/>
      <c r="ME13" s="85"/>
      <c r="MF13" s="85"/>
      <c r="MG13" s="85"/>
      <c r="MH13" s="85"/>
      <c r="MI13" s="85"/>
      <c r="MJ13" s="85"/>
      <c r="MK13" s="85"/>
      <c r="ML13" s="85"/>
      <c r="MM13" s="85"/>
      <c r="MN13" s="85"/>
      <c r="MO13" s="85"/>
      <c r="MP13" s="85"/>
      <c r="MQ13" s="85"/>
      <c r="MR13" s="85"/>
      <c r="MS13" s="85"/>
      <c r="MT13" s="85"/>
      <c r="MU13" s="85"/>
      <c r="MV13" s="85"/>
      <c r="MW13" s="85"/>
      <c r="MX13" s="85"/>
      <c r="MY13" s="85"/>
      <c r="MZ13" s="85"/>
      <c r="NA13" s="85"/>
      <c r="NB13" s="85"/>
      <c r="NC13" s="85"/>
      <c r="ND13" s="85"/>
      <c r="NE13" s="85"/>
      <c r="NF13" s="85"/>
      <c r="NG13" s="85"/>
      <c r="NH13" s="85"/>
      <c r="NI13" s="85"/>
      <c r="NJ13" s="85"/>
      <c r="NK13" s="85"/>
      <c r="NL13" s="85"/>
      <c r="NM13" s="85"/>
      <c r="NN13" s="85"/>
      <c r="NO13" s="85"/>
      <c r="NP13" s="85"/>
      <c r="NQ13" s="85"/>
      <c r="NR13" s="85"/>
      <c r="NS13" s="85"/>
      <c r="NT13" s="85"/>
      <c r="NU13" s="85"/>
      <c r="NV13" s="85"/>
      <c r="NW13" s="85"/>
      <c r="NX13" s="85"/>
      <c r="NY13" s="85"/>
      <c r="NZ13" s="85"/>
    </row>
    <row r="14" spans="2:390">
      <c r="B14" s="70" t="s">
        <v>156</v>
      </c>
      <c r="C14" s="78" t="s">
        <v>158</v>
      </c>
      <c r="D14" s="89">
        <f t="shared" si="0"/>
        <v>50</v>
      </c>
      <c r="E14" s="85" cm="1">
        <f t="array" ref="E14:J14">IF(ISNUMBER($E$4),SUMIFS(件数_数,件数_日付,_xlfn.ANCHORARRAY($E$4),件数_種別,$B14,件数_状況,$C14),"")</f>
        <v>18</v>
      </c>
      <c r="F14" s="85">
        <v>7</v>
      </c>
      <c r="G14" s="85">
        <v>0</v>
      </c>
      <c r="H14" s="85">
        <v>0</v>
      </c>
      <c r="I14" s="85">
        <v>25</v>
      </c>
      <c r="J14" s="85">
        <v>0</v>
      </c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5"/>
      <c r="DM14" s="85"/>
      <c r="DN14" s="85"/>
      <c r="DO14" s="85"/>
      <c r="DP14" s="85"/>
      <c r="DQ14" s="85"/>
      <c r="DR14" s="85"/>
      <c r="DS14" s="85"/>
      <c r="DT14" s="85"/>
      <c r="DU14" s="85"/>
      <c r="DV14" s="85"/>
      <c r="DW14" s="85"/>
      <c r="DX14" s="85"/>
      <c r="DY14" s="85"/>
      <c r="DZ14" s="85"/>
      <c r="EA14" s="85"/>
      <c r="EB14" s="85"/>
      <c r="EC14" s="85"/>
      <c r="ED14" s="85"/>
      <c r="EE14" s="85"/>
      <c r="EF14" s="85"/>
      <c r="EG14" s="85"/>
      <c r="EH14" s="85"/>
      <c r="EI14" s="85"/>
      <c r="EJ14" s="85"/>
      <c r="EK14" s="85"/>
      <c r="EL14" s="85"/>
      <c r="EM14" s="85"/>
      <c r="EN14" s="85"/>
      <c r="EO14" s="85"/>
      <c r="EP14" s="85"/>
      <c r="EQ14" s="85"/>
      <c r="ER14" s="85"/>
      <c r="ES14" s="85"/>
      <c r="ET14" s="85"/>
      <c r="EU14" s="85"/>
      <c r="EV14" s="85"/>
      <c r="EW14" s="85"/>
      <c r="EX14" s="85"/>
      <c r="EY14" s="85"/>
      <c r="EZ14" s="85"/>
      <c r="FA14" s="85"/>
      <c r="FB14" s="85"/>
      <c r="FC14" s="85"/>
      <c r="FD14" s="85"/>
      <c r="FE14" s="85"/>
      <c r="FF14" s="85"/>
      <c r="FG14" s="85"/>
      <c r="FH14" s="85"/>
      <c r="FI14" s="85"/>
      <c r="FJ14" s="85"/>
      <c r="FK14" s="85"/>
      <c r="FL14" s="85"/>
      <c r="FM14" s="85"/>
      <c r="FN14" s="85"/>
      <c r="FO14" s="85"/>
      <c r="FP14" s="85"/>
      <c r="FQ14" s="85"/>
      <c r="FR14" s="85"/>
      <c r="FS14" s="85"/>
      <c r="FT14" s="85"/>
      <c r="FU14" s="85"/>
      <c r="FV14" s="85"/>
      <c r="FW14" s="85"/>
      <c r="FX14" s="85"/>
      <c r="FY14" s="85"/>
      <c r="FZ14" s="85"/>
      <c r="GA14" s="85"/>
      <c r="GB14" s="85"/>
      <c r="GC14" s="85"/>
      <c r="GD14" s="85"/>
      <c r="GE14" s="85"/>
      <c r="GF14" s="85"/>
      <c r="GG14" s="85"/>
      <c r="GH14" s="85"/>
      <c r="GI14" s="85"/>
      <c r="GJ14" s="85"/>
      <c r="GK14" s="85"/>
      <c r="GL14" s="85"/>
      <c r="GM14" s="85"/>
      <c r="GN14" s="85"/>
      <c r="GO14" s="85"/>
      <c r="GP14" s="85"/>
      <c r="GQ14" s="85"/>
      <c r="GR14" s="85"/>
      <c r="GS14" s="85"/>
      <c r="GT14" s="85"/>
      <c r="GU14" s="85"/>
      <c r="GV14" s="85"/>
      <c r="GW14" s="85"/>
      <c r="GX14" s="85"/>
      <c r="GY14" s="85"/>
      <c r="GZ14" s="85"/>
      <c r="HA14" s="85"/>
      <c r="HB14" s="85"/>
      <c r="HC14" s="85"/>
      <c r="HD14" s="85"/>
      <c r="HE14" s="85"/>
      <c r="HF14" s="85"/>
      <c r="HG14" s="85"/>
      <c r="HH14" s="85"/>
      <c r="HI14" s="85"/>
      <c r="HJ14" s="85"/>
      <c r="HK14" s="85"/>
      <c r="HL14" s="85"/>
      <c r="HM14" s="85"/>
      <c r="HN14" s="85"/>
      <c r="HO14" s="85"/>
      <c r="HP14" s="85"/>
      <c r="HQ14" s="85"/>
      <c r="HR14" s="85"/>
      <c r="HS14" s="85"/>
      <c r="HT14" s="85"/>
      <c r="HU14" s="85"/>
      <c r="HV14" s="85"/>
      <c r="HW14" s="85"/>
      <c r="HX14" s="85"/>
      <c r="HY14" s="85"/>
      <c r="HZ14" s="85"/>
      <c r="IA14" s="85"/>
      <c r="IB14" s="85"/>
      <c r="IC14" s="85"/>
      <c r="ID14" s="85"/>
      <c r="IE14" s="85"/>
      <c r="IF14" s="85"/>
      <c r="IG14" s="85"/>
      <c r="IH14" s="85"/>
      <c r="II14" s="85"/>
      <c r="IJ14" s="85"/>
      <c r="IK14" s="85"/>
      <c r="IL14" s="85"/>
      <c r="IM14" s="85"/>
      <c r="IN14" s="85"/>
      <c r="IO14" s="85"/>
      <c r="IP14" s="85"/>
      <c r="IQ14" s="85"/>
      <c r="IR14" s="85"/>
      <c r="IS14" s="85"/>
      <c r="IT14" s="85"/>
      <c r="IU14" s="85"/>
      <c r="IV14" s="85"/>
      <c r="IW14" s="85"/>
      <c r="IX14" s="85"/>
      <c r="IY14" s="85"/>
      <c r="IZ14" s="85"/>
      <c r="JA14" s="85"/>
      <c r="JB14" s="85"/>
      <c r="JC14" s="85"/>
      <c r="JD14" s="85"/>
      <c r="JE14" s="85"/>
      <c r="JF14" s="85"/>
      <c r="JG14" s="85"/>
      <c r="JH14" s="85"/>
      <c r="JI14" s="85"/>
      <c r="JJ14" s="85"/>
      <c r="JK14" s="85"/>
      <c r="JL14" s="85"/>
      <c r="JM14" s="85"/>
      <c r="JN14" s="85"/>
      <c r="JO14" s="85"/>
      <c r="JP14" s="85"/>
      <c r="JQ14" s="85"/>
      <c r="JR14" s="85"/>
      <c r="JS14" s="85"/>
      <c r="JT14" s="85"/>
      <c r="JU14" s="85"/>
      <c r="JV14" s="85"/>
      <c r="JW14" s="85"/>
      <c r="JX14" s="85"/>
      <c r="JY14" s="85"/>
      <c r="JZ14" s="85"/>
      <c r="KA14" s="85"/>
      <c r="KB14" s="85"/>
      <c r="KC14" s="85"/>
      <c r="KD14" s="85"/>
      <c r="KE14" s="85"/>
      <c r="KF14" s="85"/>
      <c r="KG14" s="85"/>
      <c r="KH14" s="85"/>
      <c r="KI14" s="85"/>
      <c r="KJ14" s="85"/>
      <c r="KK14" s="85"/>
      <c r="KL14" s="85"/>
      <c r="KM14" s="85"/>
      <c r="KN14" s="85"/>
      <c r="KO14" s="85"/>
      <c r="KP14" s="85"/>
      <c r="KQ14" s="85"/>
      <c r="KR14" s="85"/>
      <c r="KS14" s="85"/>
      <c r="KT14" s="85"/>
      <c r="KU14" s="85"/>
      <c r="KV14" s="85"/>
      <c r="KW14" s="85"/>
      <c r="KX14" s="85"/>
      <c r="KY14" s="85"/>
      <c r="KZ14" s="85"/>
      <c r="LA14" s="85"/>
      <c r="LB14" s="85"/>
      <c r="LC14" s="85"/>
      <c r="LD14" s="85"/>
      <c r="LE14" s="85"/>
      <c r="LF14" s="85"/>
      <c r="LG14" s="85"/>
      <c r="LH14" s="85"/>
      <c r="LI14" s="85"/>
      <c r="LJ14" s="85"/>
      <c r="LK14" s="85"/>
      <c r="LL14" s="85"/>
      <c r="LM14" s="85"/>
      <c r="LN14" s="85"/>
      <c r="LO14" s="85"/>
      <c r="LP14" s="85"/>
      <c r="LQ14" s="85"/>
      <c r="LR14" s="85"/>
      <c r="LS14" s="85"/>
      <c r="LT14" s="85"/>
      <c r="LU14" s="85"/>
      <c r="LV14" s="85"/>
      <c r="LW14" s="85"/>
      <c r="LX14" s="85"/>
      <c r="LY14" s="85"/>
      <c r="LZ14" s="85"/>
      <c r="MA14" s="85"/>
      <c r="MB14" s="85"/>
      <c r="MC14" s="85"/>
      <c r="MD14" s="85"/>
      <c r="ME14" s="85"/>
      <c r="MF14" s="85"/>
      <c r="MG14" s="85"/>
      <c r="MH14" s="85"/>
      <c r="MI14" s="85"/>
      <c r="MJ14" s="85"/>
      <c r="MK14" s="85"/>
      <c r="ML14" s="85"/>
      <c r="MM14" s="85"/>
      <c r="MN14" s="85"/>
      <c r="MO14" s="85"/>
      <c r="MP14" s="85"/>
      <c r="MQ14" s="85"/>
      <c r="MR14" s="85"/>
      <c r="MS14" s="85"/>
      <c r="MT14" s="85"/>
      <c r="MU14" s="85"/>
      <c r="MV14" s="85"/>
      <c r="MW14" s="85"/>
      <c r="MX14" s="85"/>
      <c r="MY14" s="85"/>
      <c r="MZ14" s="85"/>
      <c r="NA14" s="85"/>
      <c r="NB14" s="85"/>
      <c r="NC14" s="85"/>
      <c r="ND14" s="85"/>
      <c r="NE14" s="85"/>
      <c r="NF14" s="85"/>
      <c r="NG14" s="85"/>
      <c r="NH14" s="85"/>
      <c r="NI14" s="85"/>
      <c r="NJ14" s="85"/>
      <c r="NK14" s="85"/>
      <c r="NL14" s="85"/>
      <c r="NM14" s="85"/>
      <c r="NN14" s="85"/>
      <c r="NO14" s="85"/>
      <c r="NP14" s="85"/>
      <c r="NQ14" s="85"/>
      <c r="NR14" s="85"/>
      <c r="NS14" s="85"/>
      <c r="NT14" s="85"/>
      <c r="NU14" s="85"/>
      <c r="NV14" s="85"/>
      <c r="NW14" s="85"/>
      <c r="NX14" s="85"/>
      <c r="NY14" s="85"/>
      <c r="NZ14" s="85"/>
    </row>
    <row r="15" spans="2:390">
      <c r="B15" s="70" t="s">
        <v>156</v>
      </c>
      <c r="C15" s="78" t="s">
        <v>152</v>
      </c>
      <c r="D15" s="89">
        <f t="shared" si="0"/>
        <v>47</v>
      </c>
      <c r="E15" s="85" cm="1">
        <f t="array" ref="E15:J15">IF(ISNUMBER($E$4),SUMIFS(件数_数,件数_日付,_xlfn.ANCHORARRAY($E$4),件数_種別,$B15,件数_状況,$C15),"")</f>
        <v>13</v>
      </c>
      <c r="F15" s="85">
        <v>12</v>
      </c>
      <c r="G15" s="85">
        <v>0</v>
      </c>
      <c r="H15" s="85">
        <v>0</v>
      </c>
      <c r="I15" s="85">
        <v>22</v>
      </c>
      <c r="J15" s="85">
        <v>0</v>
      </c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W15" s="85"/>
      <c r="DX15" s="85"/>
      <c r="DY15" s="85"/>
      <c r="DZ15" s="85"/>
      <c r="EA15" s="85"/>
      <c r="EB15" s="85"/>
      <c r="EC15" s="85"/>
      <c r="ED15" s="85"/>
      <c r="EE15" s="85"/>
      <c r="EF15" s="85"/>
      <c r="EG15" s="85"/>
      <c r="EH15" s="85"/>
      <c r="EI15" s="85"/>
      <c r="EJ15" s="85"/>
      <c r="EK15" s="85"/>
      <c r="EL15" s="85"/>
      <c r="EM15" s="85"/>
      <c r="EN15" s="85"/>
      <c r="EO15" s="85"/>
      <c r="EP15" s="85"/>
      <c r="EQ15" s="85"/>
      <c r="ER15" s="85"/>
      <c r="ES15" s="85"/>
      <c r="ET15" s="85"/>
      <c r="EU15" s="85"/>
      <c r="EV15" s="85"/>
      <c r="EW15" s="85"/>
      <c r="EX15" s="85"/>
      <c r="EY15" s="85"/>
      <c r="EZ15" s="85"/>
      <c r="FA15" s="85"/>
      <c r="FB15" s="85"/>
      <c r="FC15" s="85"/>
      <c r="FD15" s="85"/>
      <c r="FE15" s="85"/>
      <c r="FF15" s="85"/>
      <c r="FG15" s="85"/>
      <c r="FH15" s="85"/>
      <c r="FI15" s="85"/>
      <c r="FJ15" s="85"/>
      <c r="FK15" s="85"/>
      <c r="FL15" s="85"/>
      <c r="FM15" s="85"/>
      <c r="FN15" s="85"/>
      <c r="FO15" s="85"/>
      <c r="FP15" s="85"/>
      <c r="FQ15" s="85"/>
      <c r="FR15" s="85"/>
      <c r="FS15" s="85"/>
      <c r="FT15" s="85"/>
      <c r="FU15" s="85"/>
      <c r="FV15" s="85"/>
      <c r="FW15" s="85"/>
      <c r="FX15" s="85"/>
      <c r="FY15" s="85"/>
      <c r="FZ15" s="85"/>
      <c r="GA15" s="85"/>
      <c r="GB15" s="85"/>
      <c r="GC15" s="85"/>
      <c r="GD15" s="85"/>
      <c r="GE15" s="85"/>
      <c r="GF15" s="85"/>
      <c r="GG15" s="85"/>
      <c r="GH15" s="85"/>
      <c r="GI15" s="85"/>
      <c r="GJ15" s="85"/>
      <c r="GK15" s="85"/>
      <c r="GL15" s="85"/>
      <c r="GM15" s="85"/>
      <c r="GN15" s="85"/>
      <c r="GO15" s="85"/>
      <c r="GP15" s="85"/>
      <c r="GQ15" s="85"/>
      <c r="GR15" s="85"/>
      <c r="GS15" s="85"/>
      <c r="GT15" s="85"/>
      <c r="GU15" s="85"/>
      <c r="GV15" s="85"/>
      <c r="GW15" s="85"/>
      <c r="GX15" s="85"/>
      <c r="GY15" s="85"/>
      <c r="GZ15" s="85"/>
      <c r="HA15" s="85"/>
      <c r="HB15" s="85"/>
      <c r="HC15" s="85"/>
      <c r="HD15" s="85"/>
      <c r="HE15" s="85"/>
      <c r="HF15" s="85"/>
      <c r="HG15" s="85"/>
      <c r="HH15" s="85"/>
      <c r="HI15" s="85"/>
      <c r="HJ15" s="85"/>
      <c r="HK15" s="85"/>
      <c r="HL15" s="85"/>
      <c r="HM15" s="85"/>
      <c r="HN15" s="85"/>
      <c r="HO15" s="85"/>
      <c r="HP15" s="85"/>
      <c r="HQ15" s="85"/>
      <c r="HR15" s="85"/>
      <c r="HS15" s="85"/>
      <c r="HT15" s="85"/>
      <c r="HU15" s="85"/>
      <c r="HV15" s="85"/>
      <c r="HW15" s="85"/>
      <c r="HX15" s="85"/>
      <c r="HY15" s="85"/>
      <c r="HZ15" s="85"/>
      <c r="IA15" s="85"/>
      <c r="IB15" s="85"/>
      <c r="IC15" s="85"/>
      <c r="ID15" s="85"/>
      <c r="IE15" s="85"/>
      <c r="IF15" s="85"/>
      <c r="IG15" s="85"/>
      <c r="IH15" s="85"/>
      <c r="II15" s="85"/>
      <c r="IJ15" s="85"/>
      <c r="IK15" s="85"/>
      <c r="IL15" s="85"/>
      <c r="IM15" s="85"/>
      <c r="IN15" s="85"/>
      <c r="IO15" s="85"/>
      <c r="IP15" s="85"/>
      <c r="IQ15" s="85"/>
      <c r="IR15" s="85"/>
      <c r="IS15" s="85"/>
      <c r="IT15" s="85"/>
      <c r="IU15" s="85"/>
      <c r="IV15" s="85"/>
      <c r="IW15" s="85"/>
      <c r="IX15" s="85"/>
      <c r="IY15" s="85"/>
      <c r="IZ15" s="85"/>
      <c r="JA15" s="85"/>
      <c r="JB15" s="85"/>
      <c r="JC15" s="85"/>
      <c r="JD15" s="85"/>
      <c r="JE15" s="85"/>
      <c r="JF15" s="85"/>
      <c r="JG15" s="85"/>
      <c r="JH15" s="85"/>
      <c r="JI15" s="85"/>
      <c r="JJ15" s="85"/>
      <c r="JK15" s="85"/>
      <c r="JL15" s="85"/>
      <c r="JM15" s="85"/>
      <c r="JN15" s="85"/>
      <c r="JO15" s="85"/>
      <c r="JP15" s="85"/>
      <c r="JQ15" s="85"/>
      <c r="JR15" s="85"/>
      <c r="JS15" s="85"/>
      <c r="JT15" s="85"/>
      <c r="JU15" s="85"/>
      <c r="JV15" s="85"/>
      <c r="JW15" s="85"/>
      <c r="JX15" s="85"/>
      <c r="JY15" s="85"/>
      <c r="JZ15" s="85"/>
      <c r="KA15" s="85"/>
      <c r="KB15" s="85"/>
      <c r="KC15" s="85"/>
      <c r="KD15" s="85"/>
      <c r="KE15" s="85"/>
      <c r="KF15" s="85"/>
      <c r="KG15" s="85"/>
      <c r="KH15" s="85"/>
      <c r="KI15" s="85"/>
      <c r="KJ15" s="85"/>
      <c r="KK15" s="85"/>
      <c r="KL15" s="85"/>
      <c r="KM15" s="85"/>
      <c r="KN15" s="85"/>
      <c r="KO15" s="85"/>
      <c r="KP15" s="85"/>
      <c r="KQ15" s="85"/>
      <c r="KR15" s="85"/>
      <c r="KS15" s="85"/>
      <c r="KT15" s="85"/>
      <c r="KU15" s="85"/>
      <c r="KV15" s="85"/>
      <c r="KW15" s="85"/>
      <c r="KX15" s="85"/>
      <c r="KY15" s="85"/>
      <c r="KZ15" s="85"/>
      <c r="LA15" s="85"/>
      <c r="LB15" s="85"/>
      <c r="LC15" s="85"/>
      <c r="LD15" s="85"/>
      <c r="LE15" s="85"/>
      <c r="LF15" s="85"/>
      <c r="LG15" s="85"/>
      <c r="LH15" s="85"/>
      <c r="LI15" s="85"/>
      <c r="LJ15" s="85"/>
      <c r="LK15" s="85"/>
      <c r="LL15" s="85"/>
      <c r="LM15" s="85"/>
      <c r="LN15" s="85"/>
      <c r="LO15" s="85"/>
      <c r="LP15" s="85"/>
      <c r="LQ15" s="85"/>
      <c r="LR15" s="85"/>
      <c r="LS15" s="85"/>
      <c r="LT15" s="85"/>
      <c r="LU15" s="85"/>
      <c r="LV15" s="85"/>
      <c r="LW15" s="85"/>
      <c r="LX15" s="85"/>
      <c r="LY15" s="85"/>
      <c r="LZ15" s="85"/>
      <c r="MA15" s="85"/>
      <c r="MB15" s="85"/>
      <c r="MC15" s="85"/>
      <c r="MD15" s="85"/>
      <c r="ME15" s="85"/>
      <c r="MF15" s="85"/>
      <c r="MG15" s="85"/>
      <c r="MH15" s="85"/>
      <c r="MI15" s="85"/>
      <c r="MJ15" s="85"/>
      <c r="MK15" s="85"/>
      <c r="ML15" s="85"/>
      <c r="MM15" s="85"/>
      <c r="MN15" s="85"/>
      <c r="MO15" s="85"/>
      <c r="MP15" s="85"/>
      <c r="MQ15" s="85"/>
      <c r="MR15" s="85"/>
      <c r="MS15" s="85"/>
      <c r="MT15" s="85"/>
      <c r="MU15" s="85"/>
      <c r="MV15" s="85"/>
      <c r="MW15" s="85"/>
      <c r="MX15" s="85"/>
      <c r="MY15" s="85"/>
      <c r="MZ15" s="85"/>
      <c r="NA15" s="85"/>
      <c r="NB15" s="85"/>
      <c r="NC15" s="85"/>
      <c r="ND15" s="85"/>
      <c r="NE15" s="85"/>
      <c r="NF15" s="85"/>
      <c r="NG15" s="85"/>
      <c r="NH15" s="85"/>
      <c r="NI15" s="85"/>
      <c r="NJ15" s="85"/>
      <c r="NK15" s="85"/>
      <c r="NL15" s="85"/>
      <c r="NM15" s="85"/>
      <c r="NN15" s="85"/>
      <c r="NO15" s="85"/>
      <c r="NP15" s="85"/>
      <c r="NQ15" s="85"/>
      <c r="NR15" s="85"/>
      <c r="NS15" s="85"/>
      <c r="NT15" s="85"/>
      <c r="NU15" s="85"/>
      <c r="NV15" s="85"/>
      <c r="NW15" s="85"/>
      <c r="NX15" s="85"/>
      <c r="NY15" s="85"/>
      <c r="NZ15" s="85"/>
    </row>
    <row r="16" spans="2:390" ht="15" thickBot="1">
      <c r="B16" s="83" t="s">
        <v>156</v>
      </c>
      <c r="C16" s="84" t="s">
        <v>5133</v>
      </c>
      <c r="D16" s="86">
        <f t="shared" si="0"/>
        <v>135</v>
      </c>
      <c r="E16" s="85" cm="1">
        <f t="array" ref="E16:J16">IF(ISNUMBER($E$4),SUMIFS(件数_数,件数_日付,_xlfn.ANCHORARRAY($E$4),件数_種別,$B16),"")</f>
        <v>32</v>
      </c>
      <c r="F16" s="85">
        <v>35</v>
      </c>
      <c r="G16" s="85">
        <v>0</v>
      </c>
      <c r="H16" s="85">
        <v>0</v>
      </c>
      <c r="I16" s="85">
        <v>68</v>
      </c>
      <c r="J16" s="85">
        <v>0</v>
      </c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  <c r="DF16" s="85"/>
      <c r="DG16" s="85"/>
      <c r="DH16" s="85"/>
      <c r="DI16" s="85"/>
      <c r="DJ16" s="85"/>
      <c r="DK16" s="85"/>
      <c r="DL16" s="85"/>
      <c r="DM16" s="85"/>
      <c r="DN16" s="85"/>
      <c r="DO16" s="85"/>
      <c r="DP16" s="85"/>
      <c r="DQ16" s="85"/>
      <c r="DR16" s="85"/>
      <c r="DS16" s="85"/>
      <c r="DT16" s="85"/>
      <c r="DU16" s="85"/>
      <c r="DV16" s="85"/>
      <c r="DW16" s="85"/>
      <c r="DX16" s="85"/>
      <c r="DY16" s="85"/>
      <c r="DZ16" s="85"/>
      <c r="EA16" s="85"/>
      <c r="EB16" s="85"/>
      <c r="EC16" s="85"/>
      <c r="ED16" s="85"/>
      <c r="EE16" s="85"/>
      <c r="EF16" s="85"/>
      <c r="EG16" s="85"/>
      <c r="EH16" s="85"/>
      <c r="EI16" s="85"/>
      <c r="EJ16" s="85"/>
      <c r="EK16" s="85"/>
      <c r="EL16" s="85"/>
      <c r="EM16" s="85"/>
      <c r="EN16" s="85"/>
      <c r="EO16" s="85"/>
      <c r="EP16" s="85"/>
      <c r="EQ16" s="85"/>
      <c r="ER16" s="85"/>
      <c r="ES16" s="85"/>
      <c r="ET16" s="85"/>
      <c r="EU16" s="85"/>
      <c r="EV16" s="85"/>
      <c r="EW16" s="85"/>
      <c r="EX16" s="85"/>
      <c r="EY16" s="85"/>
      <c r="EZ16" s="85"/>
      <c r="FA16" s="85"/>
      <c r="FB16" s="85"/>
      <c r="FC16" s="85"/>
      <c r="FD16" s="85"/>
      <c r="FE16" s="85"/>
      <c r="FF16" s="85"/>
      <c r="FG16" s="85"/>
      <c r="FH16" s="85"/>
      <c r="FI16" s="85"/>
      <c r="FJ16" s="85"/>
      <c r="FK16" s="85"/>
      <c r="FL16" s="85"/>
      <c r="FM16" s="85"/>
      <c r="FN16" s="85"/>
      <c r="FO16" s="85"/>
      <c r="FP16" s="85"/>
      <c r="FQ16" s="85"/>
      <c r="FR16" s="85"/>
      <c r="FS16" s="85"/>
      <c r="FT16" s="85"/>
      <c r="FU16" s="85"/>
      <c r="FV16" s="85"/>
      <c r="FW16" s="85"/>
      <c r="FX16" s="85"/>
      <c r="FY16" s="85"/>
      <c r="FZ16" s="85"/>
      <c r="GA16" s="85"/>
      <c r="GB16" s="85"/>
      <c r="GC16" s="85"/>
      <c r="GD16" s="85"/>
      <c r="GE16" s="85"/>
      <c r="GF16" s="85"/>
      <c r="GG16" s="85"/>
      <c r="GH16" s="85"/>
      <c r="GI16" s="85"/>
      <c r="GJ16" s="85"/>
      <c r="GK16" s="85"/>
      <c r="GL16" s="85"/>
      <c r="GM16" s="85"/>
      <c r="GN16" s="85"/>
      <c r="GO16" s="85"/>
      <c r="GP16" s="85"/>
      <c r="GQ16" s="85"/>
      <c r="GR16" s="85"/>
      <c r="GS16" s="85"/>
      <c r="GT16" s="85"/>
      <c r="GU16" s="85"/>
      <c r="GV16" s="85"/>
      <c r="GW16" s="85"/>
      <c r="GX16" s="85"/>
      <c r="GY16" s="85"/>
      <c r="GZ16" s="85"/>
      <c r="HA16" s="85"/>
      <c r="HB16" s="85"/>
      <c r="HC16" s="85"/>
      <c r="HD16" s="85"/>
      <c r="HE16" s="85"/>
      <c r="HF16" s="85"/>
      <c r="HG16" s="85"/>
      <c r="HH16" s="85"/>
      <c r="HI16" s="85"/>
      <c r="HJ16" s="85"/>
      <c r="HK16" s="85"/>
      <c r="HL16" s="85"/>
      <c r="HM16" s="85"/>
      <c r="HN16" s="85"/>
      <c r="HO16" s="85"/>
      <c r="HP16" s="85"/>
      <c r="HQ16" s="85"/>
      <c r="HR16" s="85"/>
      <c r="HS16" s="85"/>
      <c r="HT16" s="85"/>
      <c r="HU16" s="85"/>
      <c r="HV16" s="85"/>
      <c r="HW16" s="85"/>
      <c r="HX16" s="85"/>
      <c r="HY16" s="85"/>
      <c r="HZ16" s="85"/>
      <c r="IA16" s="85"/>
      <c r="IB16" s="85"/>
      <c r="IC16" s="85"/>
      <c r="ID16" s="85"/>
      <c r="IE16" s="85"/>
      <c r="IF16" s="85"/>
      <c r="IG16" s="85"/>
      <c r="IH16" s="85"/>
      <c r="II16" s="85"/>
      <c r="IJ16" s="85"/>
      <c r="IK16" s="85"/>
      <c r="IL16" s="85"/>
      <c r="IM16" s="85"/>
      <c r="IN16" s="85"/>
      <c r="IO16" s="85"/>
      <c r="IP16" s="85"/>
      <c r="IQ16" s="85"/>
      <c r="IR16" s="85"/>
      <c r="IS16" s="85"/>
      <c r="IT16" s="85"/>
      <c r="IU16" s="85"/>
      <c r="IV16" s="85"/>
      <c r="IW16" s="85"/>
      <c r="IX16" s="85"/>
      <c r="IY16" s="85"/>
      <c r="IZ16" s="85"/>
      <c r="JA16" s="85"/>
      <c r="JB16" s="85"/>
      <c r="JC16" s="85"/>
      <c r="JD16" s="85"/>
      <c r="JE16" s="85"/>
      <c r="JF16" s="85"/>
      <c r="JG16" s="85"/>
      <c r="JH16" s="85"/>
      <c r="JI16" s="85"/>
      <c r="JJ16" s="85"/>
      <c r="JK16" s="85"/>
      <c r="JL16" s="85"/>
      <c r="JM16" s="85"/>
      <c r="JN16" s="85"/>
      <c r="JO16" s="85"/>
      <c r="JP16" s="85"/>
      <c r="JQ16" s="85"/>
      <c r="JR16" s="85"/>
      <c r="JS16" s="85"/>
      <c r="JT16" s="85"/>
      <c r="JU16" s="85"/>
      <c r="JV16" s="85"/>
      <c r="JW16" s="85"/>
      <c r="JX16" s="85"/>
      <c r="JY16" s="85"/>
      <c r="JZ16" s="85"/>
      <c r="KA16" s="85"/>
      <c r="KB16" s="85"/>
      <c r="KC16" s="85"/>
      <c r="KD16" s="85"/>
      <c r="KE16" s="85"/>
      <c r="KF16" s="85"/>
      <c r="KG16" s="85"/>
      <c r="KH16" s="85"/>
      <c r="KI16" s="85"/>
      <c r="KJ16" s="85"/>
      <c r="KK16" s="85"/>
      <c r="KL16" s="85"/>
      <c r="KM16" s="85"/>
      <c r="KN16" s="85"/>
      <c r="KO16" s="85"/>
      <c r="KP16" s="85"/>
      <c r="KQ16" s="85"/>
      <c r="KR16" s="85"/>
      <c r="KS16" s="85"/>
      <c r="KT16" s="85"/>
      <c r="KU16" s="85"/>
      <c r="KV16" s="85"/>
      <c r="KW16" s="85"/>
      <c r="KX16" s="85"/>
      <c r="KY16" s="85"/>
      <c r="KZ16" s="85"/>
      <c r="LA16" s="85"/>
      <c r="LB16" s="85"/>
      <c r="LC16" s="85"/>
      <c r="LD16" s="85"/>
      <c r="LE16" s="85"/>
      <c r="LF16" s="85"/>
      <c r="LG16" s="85"/>
      <c r="LH16" s="85"/>
      <c r="LI16" s="85"/>
      <c r="LJ16" s="85"/>
      <c r="LK16" s="85"/>
      <c r="LL16" s="85"/>
      <c r="LM16" s="85"/>
      <c r="LN16" s="85"/>
      <c r="LO16" s="85"/>
      <c r="LP16" s="85"/>
      <c r="LQ16" s="85"/>
      <c r="LR16" s="85"/>
      <c r="LS16" s="85"/>
      <c r="LT16" s="85"/>
      <c r="LU16" s="85"/>
      <c r="LV16" s="85"/>
      <c r="LW16" s="85"/>
      <c r="LX16" s="85"/>
      <c r="LY16" s="85"/>
      <c r="LZ16" s="85"/>
      <c r="MA16" s="85"/>
      <c r="MB16" s="85"/>
      <c r="MC16" s="85"/>
      <c r="MD16" s="85"/>
      <c r="ME16" s="85"/>
      <c r="MF16" s="85"/>
      <c r="MG16" s="85"/>
      <c r="MH16" s="85"/>
      <c r="MI16" s="85"/>
      <c r="MJ16" s="85"/>
      <c r="MK16" s="85"/>
      <c r="ML16" s="85"/>
      <c r="MM16" s="85"/>
      <c r="MN16" s="85"/>
      <c r="MO16" s="85"/>
      <c r="MP16" s="85"/>
      <c r="MQ16" s="85"/>
      <c r="MR16" s="85"/>
      <c r="MS16" s="85"/>
      <c r="MT16" s="85"/>
      <c r="MU16" s="85"/>
      <c r="MV16" s="85"/>
      <c r="MW16" s="85"/>
      <c r="MX16" s="85"/>
      <c r="MY16" s="85"/>
      <c r="MZ16" s="85"/>
      <c r="NA16" s="85"/>
      <c r="NB16" s="85"/>
      <c r="NC16" s="85"/>
      <c r="ND16" s="85"/>
      <c r="NE16" s="85"/>
      <c r="NF16" s="85"/>
      <c r="NG16" s="85"/>
      <c r="NH16" s="85"/>
      <c r="NI16" s="85"/>
      <c r="NJ16" s="85"/>
      <c r="NK16" s="85"/>
      <c r="NL16" s="85"/>
      <c r="NM16" s="85"/>
      <c r="NN16" s="85"/>
      <c r="NO16" s="85"/>
      <c r="NP16" s="85"/>
      <c r="NQ16" s="85"/>
      <c r="NR16" s="85"/>
      <c r="NS16" s="85"/>
      <c r="NT16" s="85"/>
      <c r="NU16" s="85"/>
      <c r="NV16" s="85"/>
      <c r="NW16" s="85"/>
      <c r="NX16" s="85"/>
      <c r="NY16" s="85"/>
      <c r="NZ16" s="85"/>
    </row>
    <row r="17" spans="2:390">
      <c r="B17" s="81" t="s">
        <v>154</v>
      </c>
      <c r="C17" s="82" t="s">
        <v>148</v>
      </c>
      <c r="D17" s="88">
        <f t="shared" si="0"/>
        <v>37</v>
      </c>
      <c r="E17" s="85" cm="1">
        <f t="array" ref="E17:J17">IF(ISNUMBER($E$4),SUMIFS(件数_数,件数_日付,_xlfn.ANCHORARRAY($E$4),件数_種別,$B17,件数_状況,$C17),"")</f>
        <v>7</v>
      </c>
      <c r="F17" s="85">
        <v>11</v>
      </c>
      <c r="G17" s="85">
        <v>0</v>
      </c>
      <c r="H17" s="85">
        <v>0</v>
      </c>
      <c r="I17" s="85">
        <v>19</v>
      </c>
      <c r="J17" s="85">
        <v>0</v>
      </c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  <c r="EE17" s="85"/>
      <c r="EF17" s="85"/>
      <c r="EG17" s="85"/>
      <c r="EH17" s="85"/>
      <c r="EI17" s="85"/>
      <c r="EJ17" s="85"/>
      <c r="EK17" s="85"/>
      <c r="EL17" s="85"/>
      <c r="EM17" s="85"/>
      <c r="EN17" s="85"/>
      <c r="EO17" s="85"/>
      <c r="EP17" s="85"/>
      <c r="EQ17" s="85"/>
      <c r="ER17" s="85"/>
      <c r="ES17" s="85"/>
      <c r="ET17" s="85"/>
      <c r="EU17" s="85"/>
      <c r="EV17" s="85"/>
      <c r="EW17" s="85"/>
      <c r="EX17" s="85"/>
      <c r="EY17" s="85"/>
      <c r="EZ17" s="85"/>
      <c r="FA17" s="85"/>
      <c r="FB17" s="85"/>
      <c r="FC17" s="85"/>
      <c r="FD17" s="85"/>
      <c r="FE17" s="85"/>
      <c r="FF17" s="85"/>
      <c r="FG17" s="85"/>
      <c r="FH17" s="85"/>
      <c r="FI17" s="85"/>
      <c r="FJ17" s="85"/>
      <c r="FK17" s="85"/>
      <c r="FL17" s="85"/>
      <c r="FM17" s="85"/>
      <c r="FN17" s="85"/>
      <c r="FO17" s="85"/>
      <c r="FP17" s="85"/>
      <c r="FQ17" s="85"/>
      <c r="FR17" s="85"/>
      <c r="FS17" s="85"/>
      <c r="FT17" s="85"/>
      <c r="FU17" s="85"/>
      <c r="FV17" s="85"/>
      <c r="FW17" s="85"/>
      <c r="FX17" s="85"/>
      <c r="FY17" s="85"/>
      <c r="FZ17" s="85"/>
      <c r="GA17" s="85"/>
      <c r="GB17" s="85"/>
      <c r="GC17" s="85"/>
      <c r="GD17" s="85"/>
      <c r="GE17" s="85"/>
      <c r="GF17" s="85"/>
      <c r="GG17" s="85"/>
      <c r="GH17" s="85"/>
      <c r="GI17" s="85"/>
      <c r="GJ17" s="85"/>
      <c r="GK17" s="85"/>
      <c r="GL17" s="85"/>
      <c r="GM17" s="85"/>
      <c r="GN17" s="85"/>
      <c r="GO17" s="85"/>
      <c r="GP17" s="85"/>
      <c r="GQ17" s="85"/>
      <c r="GR17" s="85"/>
      <c r="GS17" s="85"/>
      <c r="GT17" s="85"/>
      <c r="GU17" s="85"/>
      <c r="GV17" s="85"/>
      <c r="GW17" s="85"/>
      <c r="GX17" s="85"/>
      <c r="GY17" s="85"/>
      <c r="GZ17" s="85"/>
      <c r="HA17" s="85"/>
      <c r="HB17" s="85"/>
      <c r="HC17" s="85"/>
      <c r="HD17" s="85"/>
      <c r="HE17" s="85"/>
      <c r="HF17" s="85"/>
      <c r="HG17" s="85"/>
      <c r="HH17" s="85"/>
      <c r="HI17" s="85"/>
      <c r="HJ17" s="85"/>
      <c r="HK17" s="85"/>
      <c r="HL17" s="85"/>
      <c r="HM17" s="85"/>
      <c r="HN17" s="85"/>
      <c r="HO17" s="85"/>
      <c r="HP17" s="85"/>
      <c r="HQ17" s="85"/>
      <c r="HR17" s="85"/>
      <c r="HS17" s="85"/>
      <c r="HT17" s="85"/>
      <c r="HU17" s="85"/>
      <c r="HV17" s="85"/>
      <c r="HW17" s="85"/>
      <c r="HX17" s="85"/>
      <c r="HY17" s="85"/>
      <c r="HZ17" s="85"/>
      <c r="IA17" s="85"/>
      <c r="IB17" s="85"/>
      <c r="IC17" s="85"/>
      <c r="ID17" s="85"/>
      <c r="IE17" s="85"/>
      <c r="IF17" s="85"/>
      <c r="IG17" s="85"/>
      <c r="IH17" s="85"/>
      <c r="II17" s="85"/>
      <c r="IJ17" s="85"/>
      <c r="IK17" s="85"/>
      <c r="IL17" s="85"/>
      <c r="IM17" s="85"/>
      <c r="IN17" s="85"/>
      <c r="IO17" s="85"/>
      <c r="IP17" s="85"/>
      <c r="IQ17" s="85"/>
      <c r="IR17" s="85"/>
      <c r="IS17" s="85"/>
      <c r="IT17" s="85"/>
      <c r="IU17" s="85"/>
      <c r="IV17" s="85"/>
      <c r="IW17" s="85"/>
      <c r="IX17" s="85"/>
      <c r="IY17" s="85"/>
      <c r="IZ17" s="85"/>
      <c r="JA17" s="85"/>
      <c r="JB17" s="85"/>
      <c r="JC17" s="85"/>
      <c r="JD17" s="85"/>
      <c r="JE17" s="85"/>
      <c r="JF17" s="85"/>
      <c r="JG17" s="85"/>
      <c r="JH17" s="85"/>
      <c r="JI17" s="85"/>
      <c r="JJ17" s="85"/>
      <c r="JK17" s="85"/>
      <c r="JL17" s="85"/>
      <c r="JM17" s="85"/>
      <c r="JN17" s="85"/>
      <c r="JO17" s="85"/>
      <c r="JP17" s="85"/>
      <c r="JQ17" s="85"/>
      <c r="JR17" s="85"/>
      <c r="JS17" s="85"/>
      <c r="JT17" s="85"/>
      <c r="JU17" s="85"/>
      <c r="JV17" s="85"/>
      <c r="JW17" s="85"/>
      <c r="JX17" s="85"/>
      <c r="JY17" s="85"/>
      <c r="JZ17" s="85"/>
      <c r="KA17" s="85"/>
      <c r="KB17" s="85"/>
      <c r="KC17" s="85"/>
      <c r="KD17" s="85"/>
      <c r="KE17" s="85"/>
      <c r="KF17" s="85"/>
      <c r="KG17" s="85"/>
      <c r="KH17" s="85"/>
      <c r="KI17" s="85"/>
      <c r="KJ17" s="85"/>
      <c r="KK17" s="85"/>
      <c r="KL17" s="85"/>
      <c r="KM17" s="85"/>
      <c r="KN17" s="85"/>
      <c r="KO17" s="85"/>
      <c r="KP17" s="85"/>
      <c r="KQ17" s="85"/>
      <c r="KR17" s="85"/>
      <c r="KS17" s="85"/>
      <c r="KT17" s="85"/>
      <c r="KU17" s="85"/>
      <c r="KV17" s="85"/>
      <c r="KW17" s="85"/>
      <c r="KX17" s="85"/>
      <c r="KY17" s="85"/>
      <c r="KZ17" s="85"/>
      <c r="LA17" s="85"/>
      <c r="LB17" s="85"/>
      <c r="LC17" s="85"/>
      <c r="LD17" s="85"/>
      <c r="LE17" s="85"/>
      <c r="LF17" s="85"/>
      <c r="LG17" s="85"/>
      <c r="LH17" s="85"/>
      <c r="LI17" s="85"/>
      <c r="LJ17" s="85"/>
      <c r="LK17" s="85"/>
      <c r="LL17" s="85"/>
      <c r="LM17" s="85"/>
      <c r="LN17" s="85"/>
      <c r="LO17" s="85"/>
      <c r="LP17" s="85"/>
      <c r="LQ17" s="85"/>
      <c r="LR17" s="85"/>
      <c r="LS17" s="85"/>
      <c r="LT17" s="85"/>
      <c r="LU17" s="85"/>
      <c r="LV17" s="85"/>
      <c r="LW17" s="85"/>
      <c r="LX17" s="85"/>
      <c r="LY17" s="85"/>
      <c r="LZ17" s="85"/>
      <c r="MA17" s="85"/>
      <c r="MB17" s="85"/>
      <c r="MC17" s="85"/>
      <c r="MD17" s="85"/>
      <c r="ME17" s="85"/>
      <c r="MF17" s="85"/>
      <c r="MG17" s="85"/>
      <c r="MH17" s="85"/>
      <c r="MI17" s="85"/>
      <c r="MJ17" s="85"/>
      <c r="MK17" s="85"/>
      <c r="ML17" s="85"/>
      <c r="MM17" s="85"/>
      <c r="MN17" s="85"/>
      <c r="MO17" s="85"/>
      <c r="MP17" s="85"/>
      <c r="MQ17" s="85"/>
      <c r="MR17" s="85"/>
      <c r="MS17" s="85"/>
      <c r="MT17" s="85"/>
      <c r="MU17" s="85"/>
      <c r="MV17" s="85"/>
      <c r="MW17" s="85"/>
      <c r="MX17" s="85"/>
      <c r="MY17" s="85"/>
      <c r="MZ17" s="85"/>
      <c r="NA17" s="85"/>
      <c r="NB17" s="85"/>
      <c r="NC17" s="85"/>
      <c r="ND17" s="85"/>
      <c r="NE17" s="85"/>
      <c r="NF17" s="85"/>
      <c r="NG17" s="85"/>
      <c r="NH17" s="85"/>
      <c r="NI17" s="85"/>
      <c r="NJ17" s="85"/>
      <c r="NK17" s="85"/>
      <c r="NL17" s="85"/>
      <c r="NM17" s="85"/>
      <c r="NN17" s="85"/>
      <c r="NO17" s="85"/>
      <c r="NP17" s="85"/>
      <c r="NQ17" s="85"/>
      <c r="NR17" s="85"/>
      <c r="NS17" s="85"/>
      <c r="NT17" s="85"/>
      <c r="NU17" s="85"/>
      <c r="NV17" s="85"/>
      <c r="NW17" s="85"/>
      <c r="NX17" s="85"/>
      <c r="NY17" s="85"/>
      <c r="NZ17" s="85"/>
    </row>
    <row r="18" spans="2:390">
      <c r="B18" s="70" t="s">
        <v>154</v>
      </c>
      <c r="C18" s="78" t="s">
        <v>158</v>
      </c>
      <c r="D18" s="89">
        <f t="shared" si="0"/>
        <v>40</v>
      </c>
      <c r="E18" s="85" cm="1">
        <f t="array" ref="E18:J18">IF(ISNUMBER($E$4),SUMIFS(件数_数,件数_日付,_xlfn.ANCHORARRAY($E$4),件数_種別,$B18,件数_状況,$C18),"")</f>
        <v>6</v>
      </c>
      <c r="F18" s="85">
        <v>21</v>
      </c>
      <c r="G18" s="85">
        <v>0</v>
      </c>
      <c r="H18" s="85">
        <v>0</v>
      </c>
      <c r="I18" s="85">
        <v>13</v>
      </c>
      <c r="J18" s="85">
        <v>0</v>
      </c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  <c r="DF18" s="85"/>
      <c r="DG18" s="85"/>
      <c r="DH18" s="85"/>
      <c r="DI18" s="85"/>
      <c r="DJ18" s="85"/>
      <c r="DK18" s="85"/>
      <c r="DL18" s="85"/>
      <c r="DM18" s="85"/>
      <c r="DN18" s="85"/>
      <c r="DO18" s="85"/>
      <c r="DP18" s="85"/>
      <c r="DQ18" s="85"/>
      <c r="DR18" s="85"/>
      <c r="DS18" s="85"/>
      <c r="DT18" s="85"/>
      <c r="DU18" s="85"/>
      <c r="DV18" s="85"/>
      <c r="DW18" s="85"/>
      <c r="DX18" s="85"/>
      <c r="DY18" s="85"/>
      <c r="DZ18" s="85"/>
      <c r="EA18" s="85"/>
      <c r="EB18" s="85"/>
      <c r="EC18" s="85"/>
      <c r="ED18" s="85"/>
      <c r="EE18" s="85"/>
      <c r="EF18" s="85"/>
      <c r="EG18" s="85"/>
      <c r="EH18" s="85"/>
      <c r="EI18" s="85"/>
      <c r="EJ18" s="85"/>
      <c r="EK18" s="85"/>
      <c r="EL18" s="85"/>
      <c r="EM18" s="85"/>
      <c r="EN18" s="85"/>
      <c r="EO18" s="85"/>
      <c r="EP18" s="85"/>
      <c r="EQ18" s="85"/>
      <c r="ER18" s="85"/>
      <c r="ES18" s="85"/>
      <c r="ET18" s="85"/>
      <c r="EU18" s="85"/>
      <c r="EV18" s="85"/>
      <c r="EW18" s="85"/>
      <c r="EX18" s="85"/>
      <c r="EY18" s="85"/>
      <c r="EZ18" s="85"/>
      <c r="FA18" s="85"/>
      <c r="FB18" s="85"/>
      <c r="FC18" s="85"/>
      <c r="FD18" s="85"/>
      <c r="FE18" s="85"/>
      <c r="FF18" s="85"/>
      <c r="FG18" s="85"/>
      <c r="FH18" s="85"/>
      <c r="FI18" s="85"/>
      <c r="FJ18" s="85"/>
      <c r="FK18" s="85"/>
      <c r="FL18" s="85"/>
      <c r="FM18" s="85"/>
      <c r="FN18" s="85"/>
      <c r="FO18" s="85"/>
      <c r="FP18" s="85"/>
      <c r="FQ18" s="85"/>
      <c r="FR18" s="85"/>
      <c r="FS18" s="85"/>
      <c r="FT18" s="85"/>
      <c r="FU18" s="85"/>
      <c r="FV18" s="85"/>
      <c r="FW18" s="85"/>
      <c r="FX18" s="85"/>
      <c r="FY18" s="85"/>
      <c r="FZ18" s="85"/>
      <c r="GA18" s="85"/>
      <c r="GB18" s="85"/>
      <c r="GC18" s="85"/>
      <c r="GD18" s="85"/>
      <c r="GE18" s="85"/>
      <c r="GF18" s="85"/>
      <c r="GG18" s="85"/>
      <c r="GH18" s="85"/>
      <c r="GI18" s="85"/>
      <c r="GJ18" s="85"/>
      <c r="GK18" s="85"/>
      <c r="GL18" s="85"/>
      <c r="GM18" s="85"/>
      <c r="GN18" s="85"/>
      <c r="GO18" s="85"/>
      <c r="GP18" s="85"/>
      <c r="GQ18" s="85"/>
      <c r="GR18" s="85"/>
      <c r="GS18" s="85"/>
      <c r="GT18" s="85"/>
      <c r="GU18" s="85"/>
      <c r="GV18" s="85"/>
      <c r="GW18" s="85"/>
      <c r="GX18" s="85"/>
      <c r="GY18" s="85"/>
      <c r="GZ18" s="85"/>
      <c r="HA18" s="85"/>
      <c r="HB18" s="85"/>
      <c r="HC18" s="85"/>
      <c r="HD18" s="85"/>
      <c r="HE18" s="85"/>
      <c r="HF18" s="85"/>
      <c r="HG18" s="85"/>
      <c r="HH18" s="85"/>
      <c r="HI18" s="85"/>
      <c r="HJ18" s="85"/>
      <c r="HK18" s="85"/>
      <c r="HL18" s="85"/>
      <c r="HM18" s="85"/>
      <c r="HN18" s="85"/>
      <c r="HO18" s="85"/>
      <c r="HP18" s="85"/>
      <c r="HQ18" s="85"/>
      <c r="HR18" s="85"/>
      <c r="HS18" s="85"/>
      <c r="HT18" s="85"/>
      <c r="HU18" s="85"/>
      <c r="HV18" s="85"/>
      <c r="HW18" s="85"/>
      <c r="HX18" s="85"/>
      <c r="HY18" s="85"/>
      <c r="HZ18" s="85"/>
      <c r="IA18" s="85"/>
      <c r="IB18" s="85"/>
      <c r="IC18" s="85"/>
      <c r="ID18" s="85"/>
      <c r="IE18" s="85"/>
      <c r="IF18" s="85"/>
      <c r="IG18" s="85"/>
      <c r="IH18" s="85"/>
      <c r="II18" s="85"/>
      <c r="IJ18" s="85"/>
      <c r="IK18" s="85"/>
      <c r="IL18" s="85"/>
      <c r="IM18" s="85"/>
      <c r="IN18" s="85"/>
      <c r="IO18" s="85"/>
      <c r="IP18" s="85"/>
      <c r="IQ18" s="85"/>
      <c r="IR18" s="85"/>
      <c r="IS18" s="85"/>
      <c r="IT18" s="85"/>
      <c r="IU18" s="85"/>
      <c r="IV18" s="85"/>
      <c r="IW18" s="85"/>
      <c r="IX18" s="85"/>
      <c r="IY18" s="85"/>
      <c r="IZ18" s="85"/>
      <c r="JA18" s="85"/>
      <c r="JB18" s="85"/>
      <c r="JC18" s="85"/>
      <c r="JD18" s="85"/>
      <c r="JE18" s="85"/>
      <c r="JF18" s="85"/>
      <c r="JG18" s="85"/>
      <c r="JH18" s="85"/>
      <c r="JI18" s="85"/>
      <c r="JJ18" s="85"/>
      <c r="JK18" s="85"/>
      <c r="JL18" s="85"/>
      <c r="JM18" s="85"/>
      <c r="JN18" s="85"/>
      <c r="JO18" s="85"/>
      <c r="JP18" s="85"/>
      <c r="JQ18" s="85"/>
      <c r="JR18" s="85"/>
      <c r="JS18" s="85"/>
      <c r="JT18" s="85"/>
      <c r="JU18" s="85"/>
      <c r="JV18" s="85"/>
      <c r="JW18" s="85"/>
      <c r="JX18" s="85"/>
      <c r="JY18" s="85"/>
      <c r="JZ18" s="85"/>
      <c r="KA18" s="85"/>
      <c r="KB18" s="85"/>
      <c r="KC18" s="85"/>
      <c r="KD18" s="85"/>
      <c r="KE18" s="85"/>
      <c r="KF18" s="85"/>
      <c r="KG18" s="85"/>
      <c r="KH18" s="85"/>
      <c r="KI18" s="85"/>
      <c r="KJ18" s="85"/>
      <c r="KK18" s="85"/>
      <c r="KL18" s="85"/>
      <c r="KM18" s="85"/>
      <c r="KN18" s="85"/>
      <c r="KO18" s="85"/>
      <c r="KP18" s="85"/>
      <c r="KQ18" s="85"/>
      <c r="KR18" s="85"/>
      <c r="KS18" s="85"/>
      <c r="KT18" s="85"/>
      <c r="KU18" s="85"/>
      <c r="KV18" s="85"/>
      <c r="KW18" s="85"/>
      <c r="KX18" s="85"/>
      <c r="KY18" s="85"/>
      <c r="KZ18" s="85"/>
      <c r="LA18" s="85"/>
      <c r="LB18" s="85"/>
      <c r="LC18" s="85"/>
      <c r="LD18" s="85"/>
      <c r="LE18" s="85"/>
      <c r="LF18" s="85"/>
      <c r="LG18" s="85"/>
      <c r="LH18" s="85"/>
      <c r="LI18" s="85"/>
      <c r="LJ18" s="85"/>
      <c r="LK18" s="85"/>
      <c r="LL18" s="85"/>
      <c r="LM18" s="85"/>
      <c r="LN18" s="85"/>
      <c r="LO18" s="85"/>
      <c r="LP18" s="85"/>
      <c r="LQ18" s="85"/>
      <c r="LR18" s="85"/>
      <c r="LS18" s="85"/>
      <c r="LT18" s="85"/>
      <c r="LU18" s="85"/>
      <c r="LV18" s="85"/>
      <c r="LW18" s="85"/>
      <c r="LX18" s="85"/>
      <c r="LY18" s="85"/>
      <c r="LZ18" s="85"/>
      <c r="MA18" s="85"/>
      <c r="MB18" s="85"/>
      <c r="MC18" s="85"/>
      <c r="MD18" s="85"/>
      <c r="ME18" s="85"/>
      <c r="MF18" s="85"/>
      <c r="MG18" s="85"/>
      <c r="MH18" s="85"/>
      <c r="MI18" s="85"/>
      <c r="MJ18" s="85"/>
      <c r="MK18" s="85"/>
      <c r="ML18" s="85"/>
      <c r="MM18" s="85"/>
      <c r="MN18" s="85"/>
      <c r="MO18" s="85"/>
      <c r="MP18" s="85"/>
      <c r="MQ18" s="85"/>
      <c r="MR18" s="85"/>
      <c r="MS18" s="85"/>
      <c r="MT18" s="85"/>
      <c r="MU18" s="85"/>
      <c r="MV18" s="85"/>
      <c r="MW18" s="85"/>
      <c r="MX18" s="85"/>
      <c r="MY18" s="85"/>
      <c r="MZ18" s="85"/>
      <c r="NA18" s="85"/>
      <c r="NB18" s="85"/>
      <c r="NC18" s="85"/>
      <c r="ND18" s="85"/>
      <c r="NE18" s="85"/>
      <c r="NF18" s="85"/>
      <c r="NG18" s="85"/>
      <c r="NH18" s="85"/>
      <c r="NI18" s="85"/>
      <c r="NJ18" s="85"/>
      <c r="NK18" s="85"/>
      <c r="NL18" s="85"/>
      <c r="NM18" s="85"/>
      <c r="NN18" s="85"/>
      <c r="NO18" s="85"/>
      <c r="NP18" s="85"/>
      <c r="NQ18" s="85"/>
      <c r="NR18" s="85"/>
      <c r="NS18" s="85"/>
      <c r="NT18" s="85"/>
      <c r="NU18" s="85"/>
      <c r="NV18" s="85"/>
      <c r="NW18" s="85"/>
      <c r="NX18" s="85"/>
      <c r="NY18" s="85"/>
      <c r="NZ18" s="85"/>
    </row>
    <row r="19" spans="2:390">
      <c r="B19" s="70" t="s">
        <v>154</v>
      </c>
      <c r="C19" s="78" t="s">
        <v>152</v>
      </c>
      <c r="D19" s="89">
        <f t="shared" si="0"/>
        <v>34</v>
      </c>
      <c r="E19" s="85" cm="1">
        <f t="array" ref="E19:J19">IF(ISNUMBER($E$4),SUMIFS(件数_数,件数_日付,_xlfn.ANCHORARRAY($E$4),件数_種別,$B19,件数_状況,$C19),"")</f>
        <v>5</v>
      </c>
      <c r="F19" s="85">
        <v>7</v>
      </c>
      <c r="G19" s="85">
        <v>0</v>
      </c>
      <c r="H19" s="85">
        <v>0</v>
      </c>
      <c r="I19" s="85">
        <v>22</v>
      </c>
      <c r="J19" s="85">
        <v>0</v>
      </c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85"/>
      <c r="BU19" s="85"/>
      <c r="BV19" s="85"/>
      <c r="BW19" s="85"/>
      <c r="BX19" s="85"/>
      <c r="BY19" s="85"/>
      <c r="BZ19" s="85"/>
      <c r="CA19" s="85"/>
      <c r="CB19" s="85"/>
      <c r="CC19" s="85"/>
      <c r="CD19" s="85"/>
      <c r="CE19" s="85"/>
      <c r="CF19" s="85"/>
      <c r="CG19" s="85"/>
      <c r="CH19" s="85"/>
      <c r="CI19" s="85"/>
      <c r="CJ19" s="85"/>
      <c r="CK19" s="85"/>
      <c r="CL19" s="85"/>
      <c r="CM19" s="85"/>
      <c r="CN19" s="85"/>
      <c r="CO19" s="85"/>
      <c r="CP19" s="85"/>
      <c r="CQ19" s="85"/>
      <c r="CR19" s="85"/>
      <c r="CS19" s="85"/>
      <c r="CT19" s="85"/>
      <c r="CU19" s="85"/>
      <c r="CV19" s="85"/>
      <c r="CW19" s="85"/>
      <c r="CX19" s="85"/>
      <c r="CY19" s="85"/>
      <c r="CZ19" s="85"/>
      <c r="DA19" s="85"/>
      <c r="DB19" s="85"/>
      <c r="DC19" s="85"/>
      <c r="DD19" s="85"/>
      <c r="DE19" s="85"/>
      <c r="DF19" s="85"/>
      <c r="DG19" s="85"/>
      <c r="DH19" s="85"/>
      <c r="DI19" s="85"/>
      <c r="DJ19" s="85"/>
      <c r="DK19" s="85"/>
      <c r="DL19" s="85"/>
      <c r="DM19" s="85"/>
      <c r="DN19" s="85"/>
      <c r="DO19" s="85"/>
      <c r="DP19" s="85"/>
      <c r="DQ19" s="85"/>
      <c r="DR19" s="85"/>
      <c r="DS19" s="85"/>
      <c r="DT19" s="85"/>
      <c r="DU19" s="85"/>
      <c r="DV19" s="85"/>
      <c r="DW19" s="85"/>
      <c r="DX19" s="85"/>
      <c r="DY19" s="85"/>
      <c r="DZ19" s="85"/>
      <c r="EA19" s="85"/>
      <c r="EB19" s="85"/>
      <c r="EC19" s="85"/>
      <c r="ED19" s="85"/>
      <c r="EE19" s="85"/>
      <c r="EF19" s="85"/>
      <c r="EG19" s="85"/>
      <c r="EH19" s="85"/>
      <c r="EI19" s="85"/>
      <c r="EJ19" s="85"/>
      <c r="EK19" s="85"/>
      <c r="EL19" s="85"/>
      <c r="EM19" s="85"/>
      <c r="EN19" s="85"/>
      <c r="EO19" s="85"/>
      <c r="EP19" s="85"/>
      <c r="EQ19" s="85"/>
      <c r="ER19" s="85"/>
      <c r="ES19" s="85"/>
      <c r="ET19" s="85"/>
      <c r="EU19" s="85"/>
      <c r="EV19" s="85"/>
      <c r="EW19" s="85"/>
      <c r="EX19" s="85"/>
      <c r="EY19" s="85"/>
      <c r="EZ19" s="85"/>
      <c r="FA19" s="85"/>
      <c r="FB19" s="85"/>
      <c r="FC19" s="85"/>
      <c r="FD19" s="85"/>
      <c r="FE19" s="85"/>
      <c r="FF19" s="85"/>
      <c r="FG19" s="85"/>
      <c r="FH19" s="85"/>
      <c r="FI19" s="85"/>
      <c r="FJ19" s="85"/>
      <c r="FK19" s="85"/>
      <c r="FL19" s="85"/>
      <c r="FM19" s="85"/>
      <c r="FN19" s="85"/>
      <c r="FO19" s="85"/>
      <c r="FP19" s="85"/>
      <c r="FQ19" s="85"/>
      <c r="FR19" s="85"/>
      <c r="FS19" s="85"/>
      <c r="FT19" s="85"/>
      <c r="FU19" s="85"/>
      <c r="FV19" s="85"/>
      <c r="FW19" s="85"/>
      <c r="FX19" s="85"/>
      <c r="FY19" s="85"/>
      <c r="FZ19" s="85"/>
      <c r="GA19" s="85"/>
      <c r="GB19" s="85"/>
      <c r="GC19" s="85"/>
      <c r="GD19" s="85"/>
      <c r="GE19" s="85"/>
      <c r="GF19" s="85"/>
      <c r="GG19" s="85"/>
      <c r="GH19" s="85"/>
      <c r="GI19" s="85"/>
      <c r="GJ19" s="85"/>
      <c r="GK19" s="85"/>
      <c r="GL19" s="85"/>
      <c r="GM19" s="85"/>
      <c r="GN19" s="85"/>
      <c r="GO19" s="85"/>
      <c r="GP19" s="85"/>
      <c r="GQ19" s="85"/>
      <c r="GR19" s="85"/>
      <c r="GS19" s="85"/>
      <c r="GT19" s="85"/>
      <c r="GU19" s="85"/>
      <c r="GV19" s="85"/>
      <c r="GW19" s="85"/>
      <c r="GX19" s="85"/>
      <c r="GY19" s="85"/>
      <c r="GZ19" s="85"/>
      <c r="HA19" s="85"/>
      <c r="HB19" s="85"/>
      <c r="HC19" s="85"/>
      <c r="HD19" s="85"/>
      <c r="HE19" s="85"/>
      <c r="HF19" s="85"/>
      <c r="HG19" s="85"/>
      <c r="HH19" s="85"/>
      <c r="HI19" s="85"/>
      <c r="HJ19" s="85"/>
      <c r="HK19" s="85"/>
      <c r="HL19" s="85"/>
      <c r="HM19" s="85"/>
      <c r="HN19" s="85"/>
      <c r="HO19" s="85"/>
      <c r="HP19" s="85"/>
      <c r="HQ19" s="85"/>
      <c r="HR19" s="85"/>
      <c r="HS19" s="85"/>
      <c r="HT19" s="85"/>
      <c r="HU19" s="85"/>
      <c r="HV19" s="85"/>
      <c r="HW19" s="85"/>
      <c r="HX19" s="85"/>
      <c r="HY19" s="85"/>
      <c r="HZ19" s="85"/>
      <c r="IA19" s="85"/>
      <c r="IB19" s="85"/>
      <c r="IC19" s="85"/>
      <c r="ID19" s="85"/>
      <c r="IE19" s="85"/>
      <c r="IF19" s="85"/>
      <c r="IG19" s="85"/>
      <c r="IH19" s="85"/>
      <c r="II19" s="85"/>
      <c r="IJ19" s="85"/>
      <c r="IK19" s="85"/>
      <c r="IL19" s="85"/>
      <c r="IM19" s="85"/>
      <c r="IN19" s="85"/>
      <c r="IO19" s="85"/>
      <c r="IP19" s="85"/>
      <c r="IQ19" s="85"/>
      <c r="IR19" s="85"/>
      <c r="IS19" s="85"/>
      <c r="IT19" s="85"/>
      <c r="IU19" s="85"/>
      <c r="IV19" s="85"/>
      <c r="IW19" s="85"/>
      <c r="IX19" s="85"/>
      <c r="IY19" s="85"/>
      <c r="IZ19" s="85"/>
      <c r="JA19" s="85"/>
      <c r="JB19" s="85"/>
      <c r="JC19" s="85"/>
      <c r="JD19" s="85"/>
      <c r="JE19" s="85"/>
      <c r="JF19" s="85"/>
      <c r="JG19" s="85"/>
      <c r="JH19" s="85"/>
      <c r="JI19" s="85"/>
      <c r="JJ19" s="85"/>
      <c r="JK19" s="85"/>
      <c r="JL19" s="85"/>
      <c r="JM19" s="85"/>
      <c r="JN19" s="85"/>
      <c r="JO19" s="85"/>
      <c r="JP19" s="85"/>
      <c r="JQ19" s="85"/>
      <c r="JR19" s="85"/>
      <c r="JS19" s="85"/>
      <c r="JT19" s="85"/>
      <c r="JU19" s="85"/>
      <c r="JV19" s="85"/>
      <c r="JW19" s="85"/>
      <c r="JX19" s="85"/>
      <c r="JY19" s="85"/>
      <c r="JZ19" s="85"/>
      <c r="KA19" s="85"/>
      <c r="KB19" s="85"/>
      <c r="KC19" s="85"/>
      <c r="KD19" s="85"/>
      <c r="KE19" s="85"/>
      <c r="KF19" s="85"/>
      <c r="KG19" s="85"/>
      <c r="KH19" s="85"/>
      <c r="KI19" s="85"/>
      <c r="KJ19" s="85"/>
      <c r="KK19" s="85"/>
      <c r="KL19" s="85"/>
      <c r="KM19" s="85"/>
      <c r="KN19" s="85"/>
      <c r="KO19" s="85"/>
      <c r="KP19" s="85"/>
      <c r="KQ19" s="85"/>
      <c r="KR19" s="85"/>
      <c r="KS19" s="85"/>
      <c r="KT19" s="85"/>
      <c r="KU19" s="85"/>
      <c r="KV19" s="85"/>
      <c r="KW19" s="85"/>
      <c r="KX19" s="85"/>
      <c r="KY19" s="85"/>
      <c r="KZ19" s="85"/>
      <c r="LA19" s="85"/>
      <c r="LB19" s="85"/>
      <c r="LC19" s="85"/>
      <c r="LD19" s="85"/>
      <c r="LE19" s="85"/>
      <c r="LF19" s="85"/>
      <c r="LG19" s="85"/>
      <c r="LH19" s="85"/>
      <c r="LI19" s="85"/>
      <c r="LJ19" s="85"/>
      <c r="LK19" s="85"/>
      <c r="LL19" s="85"/>
      <c r="LM19" s="85"/>
      <c r="LN19" s="85"/>
      <c r="LO19" s="85"/>
      <c r="LP19" s="85"/>
      <c r="LQ19" s="85"/>
      <c r="LR19" s="85"/>
      <c r="LS19" s="85"/>
      <c r="LT19" s="85"/>
      <c r="LU19" s="85"/>
      <c r="LV19" s="85"/>
      <c r="LW19" s="85"/>
      <c r="LX19" s="85"/>
      <c r="LY19" s="85"/>
      <c r="LZ19" s="85"/>
      <c r="MA19" s="85"/>
      <c r="MB19" s="85"/>
      <c r="MC19" s="85"/>
      <c r="MD19" s="85"/>
      <c r="ME19" s="85"/>
      <c r="MF19" s="85"/>
      <c r="MG19" s="85"/>
      <c r="MH19" s="85"/>
      <c r="MI19" s="85"/>
      <c r="MJ19" s="85"/>
      <c r="MK19" s="85"/>
      <c r="ML19" s="85"/>
      <c r="MM19" s="85"/>
      <c r="MN19" s="85"/>
      <c r="MO19" s="85"/>
      <c r="MP19" s="85"/>
      <c r="MQ19" s="85"/>
      <c r="MR19" s="85"/>
      <c r="MS19" s="85"/>
      <c r="MT19" s="85"/>
      <c r="MU19" s="85"/>
      <c r="MV19" s="85"/>
      <c r="MW19" s="85"/>
      <c r="MX19" s="85"/>
      <c r="MY19" s="85"/>
      <c r="MZ19" s="85"/>
      <c r="NA19" s="85"/>
      <c r="NB19" s="85"/>
      <c r="NC19" s="85"/>
      <c r="ND19" s="85"/>
      <c r="NE19" s="85"/>
      <c r="NF19" s="85"/>
      <c r="NG19" s="85"/>
      <c r="NH19" s="85"/>
      <c r="NI19" s="85"/>
      <c r="NJ19" s="85"/>
      <c r="NK19" s="85"/>
      <c r="NL19" s="85"/>
      <c r="NM19" s="85"/>
      <c r="NN19" s="85"/>
      <c r="NO19" s="85"/>
      <c r="NP19" s="85"/>
      <c r="NQ19" s="85"/>
      <c r="NR19" s="85"/>
      <c r="NS19" s="85"/>
      <c r="NT19" s="85"/>
      <c r="NU19" s="85"/>
      <c r="NV19" s="85"/>
      <c r="NW19" s="85"/>
      <c r="NX19" s="85"/>
      <c r="NY19" s="85"/>
      <c r="NZ19" s="85"/>
    </row>
    <row r="20" spans="2:390" ht="15" thickBot="1">
      <c r="B20" s="83" t="s">
        <v>154</v>
      </c>
      <c r="C20" s="84" t="s">
        <v>5133</v>
      </c>
      <c r="D20" s="86">
        <f t="shared" si="0"/>
        <v>111</v>
      </c>
      <c r="E20" s="85" cm="1">
        <f t="array" ref="E20:J20">IF(ISNUMBER($E$4),SUMIFS(件数_数,件数_日付,_xlfn.ANCHORARRAY($E$4),件数_種別,$B20),"")</f>
        <v>18</v>
      </c>
      <c r="F20" s="85">
        <v>39</v>
      </c>
      <c r="G20" s="85">
        <v>0</v>
      </c>
      <c r="H20" s="85">
        <v>0</v>
      </c>
      <c r="I20" s="85">
        <v>54</v>
      </c>
      <c r="J20" s="85">
        <v>0</v>
      </c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85"/>
      <c r="BU20" s="85"/>
      <c r="BV20" s="85"/>
      <c r="BW20" s="85"/>
      <c r="BX20" s="85"/>
      <c r="BY20" s="85"/>
      <c r="BZ20" s="85"/>
      <c r="CA20" s="85"/>
      <c r="CB20" s="85"/>
      <c r="CC20" s="85"/>
      <c r="CD20" s="85"/>
      <c r="CE20" s="85"/>
      <c r="CF20" s="85"/>
      <c r="CG20" s="85"/>
      <c r="CH20" s="85"/>
      <c r="CI20" s="85"/>
      <c r="CJ20" s="85"/>
      <c r="CK20" s="85"/>
      <c r="CL20" s="85"/>
      <c r="CM20" s="85"/>
      <c r="CN20" s="85"/>
      <c r="CO20" s="85"/>
      <c r="CP20" s="85"/>
      <c r="CQ20" s="85"/>
      <c r="CR20" s="85"/>
      <c r="CS20" s="85"/>
      <c r="CT20" s="85"/>
      <c r="CU20" s="85"/>
      <c r="CV20" s="85"/>
      <c r="CW20" s="85"/>
      <c r="CX20" s="85"/>
      <c r="CY20" s="85"/>
      <c r="CZ20" s="85"/>
      <c r="DA20" s="85"/>
      <c r="DB20" s="85"/>
      <c r="DC20" s="85"/>
      <c r="DD20" s="85"/>
      <c r="DE20" s="85"/>
      <c r="DF20" s="85"/>
      <c r="DG20" s="85"/>
      <c r="DH20" s="85"/>
      <c r="DI20" s="85"/>
      <c r="DJ20" s="85"/>
      <c r="DK20" s="85"/>
      <c r="DL20" s="85"/>
      <c r="DM20" s="85"/>
      <c r="DN20" s="85"/>
      <c r="DO20" s="85"/>
      <c r="DP20" s="85"/>
      <c r="DQ20" s="85"/>
      <c r="DR20" s="85"/>
      <c r="DS20" s="85"/>
      <c r="DT20" s="85"/>
      <c r="DU20" s="85"/>
      <c r="DV20" s="85"/>
      <c r="DW20" s="85"/>
      <c r="DX20" s="85"/>
      <c r="DY20" s="85"/>
      <c r="DZ20" s="85"/>
      <c r="EA20" s="85"/>
      <c r="EB20" s="85"/>
      <c r="EC20" s="85"/>
      <c r="ED20" s="85"/>
      <c r="EE20" s="85"/>
      <c r="EF20" s="85"/>
      <c r="EG20" s="85"/>
      <c r="EH20" s="85"/>
      <c r="EI20" s="85"/>
      <c r="EJ20" s="85"/>
      <c r="EK20" s="85"/>
      <c r="EL20" s="85"/>
      <c r="EM20" s="85"/>
      <c r="EN20" s="85"/>
      <c r="EO20" s="85"/>
      <c r="EP20" s="85"/>
      <c r="EQ20" s="85"/>
      <c r="ER20" s="85"/>
      <c r="ES20" s="85"/>
      <c r="ET20" s="85"/>
      <c r="EU20" s="85"/>
      <c r="EV20" s="85"/>
      <c r="EW20" s="85"/>
      <c r="EX20" s="85"/>
      <c r="EY20" s="85"/>
      <c r="EZ20" s="85"/>
      <c r="FA20" s="85"/>
      <c r="FB20" s="85"/>
      <c r="FC20" s="85"/>
      <c r="FD20" s="85"/>
      <c r="FE20" s="85"/>
      <c r="FF20" s="85"/>
      <c r="FG20" s="85"/>
      <c r="FH20" s="85"/>
      <c r="FI20" s="85"/>
      <c r="FJ20" s="85"/>
      <c r="FK20" s="85"/>
      <c r="FL20" s="85"/>
      <c r="FM20" s="85"/>
      <c r="FN20" s="85"/>
      <c r="FO20" s="85"/>
      <c r="FP20" s="85"/>
      <c r="FQ20" s="85"/>
      <c r="FR20" s="85"/>
      <c r="FS20" s="85"/>
      <c r="FT20" s="85"/>
      <c r="FU20" s="85"/>
      <c r="FV20" s="85"/>
      <c r="FW20" s="85"/>
      <c r="FX20" s="85"/>
      <c r="FY20" s="85"/>
      <c r="FZ20" s="85"/>
      <c r="GA20" s="85"/>
      <c r="GB20" s="85"/>
      <c r="GC20" s="85"/>
      <c r="GD20" s="85"/>
      <c r="GE20" s="85"/>
      <c r="GF20" s="85"/>
      <c r="GG20" s="85"/>
      <c r="GH20" s="85"/>
      <c r="GI20" s="85"/>
      <c r="GJ20" s="85"/>
      <c r="GK20" s="85"/>
      <c r="GL20" s="85"/>
      <c r="GM20" s="85"/>
      <c r="GN20" s="85"/>
      <c r="GO20" s="85"/>
      <c r="GP20" s="85"/>
      <c r="GQ20" s="85"/>
      <c r="GR20" s="85"/>
      <c r="GS20" s="85"/>
      <c r="GT20" s="85"/>
      <c r="GU20" s="85"/>
      <c r="GV20" s="85"/>
      <c r="GW20" s="85"/>
      <c r="GX20" s="85"/>
      <c r="GY20" s="85"/>
      <c r="GZ20" s="85"/>
      <c r="HA20" s="85"/>
      <c r="HB20" s="85"/>
      <c r="HC20" s="85"/>
      <c r="HD20" s="85"/>
      <c r="HE20" s="85"/>
      <c r="HF20" s="85"/>
      <c r="HG20" s="85"/>
      <c r="HH20" s="85"/>
      <c r="HI20" s="85"/>
      <c r="HJ20" s="85"/>
      <c r="HK20" s="85"/>
      <c r="HL20" s="85"/>
      <c r="HM20" s="85"/>
      <c r="HN20" s="85"/>
      <c r="HO20" s="85"/>
      <c r="HP20" s="85"/>
      <c r="HQ20" s="85"/>
      <c r="HR20" s="85"/>
      <c r="HS20" s="85"/>
      <c r="HT20" s="85"/>
      <c r="HU20" s="85"/>
      <c r="HV20" s="85"/>
      <c r="HW20" s="85"/>
      <c r="HX20" s="85"/>
      <c r="HY20" s="85"/>
      <c r="HZ20" s="85"/>
      <c r="IA20" s="85"/>
      <c r="IB20" s="85"/>
      <c r="IC20" s="85"/>
      <c r="ID20" s="85"/>
      <c r="IE20" s="85"/>
      <c r="IF20" s="85"/>
      <c r="IG20" s="85"/>
      <c r="IH20" s="85"/>
      <c r="II20" s="85"/>
      <c r="IJ20" s="85"/>
      <c r="IK20" s="85"/>
      <c r="IL20" s="85"/>
      <c r="IM20" s="85"/>
      <c r="IN20" s="85"/>
      <c r="IO20" s="85"/>
      <c r="IP20" s="85"/>
      <c r="IQ20" s="85"/>
      <c r="IR20" s="85"/>
      <c r="IS20" s="85"/>
      <c r="IT20" s="85"/>
      <c r="IU20" s="85"/>
      <c r="IV20" s="85"/>
      <c r="IW20" s="85"/>
      <c r="IX20" s="85"/>
      <c r="IY20" s="85"/>
      <c r="IZ20" s="85"/>
      <c r="JA20" s="85"/>
      <c r="JB20" s="85"/>
      <c r="JC20" s="85"/>
      <c r="JD20" s="85"/>
      <c r="JE20" s="85"/>
      <c r="JF20" s="85"/>
      <c r="JG20" s="85"/>
      <c r="JH20" s="85"/>
      <c r="JI20" s="85"/>
      <c r="JJ20" s="85"/>
      <c r="JK20" s="85"/>
      <c r="JL20" s="85"/>
      <c r="JM20" s="85"/>
      <c r="JN20" s="85"/>
      <c r="JO20" s="85"/>
      <c r="JP20" s="85"/>
      <c r="JQ20" s="85"/>
      <c r="JR20" s="85"/>
      <c r="JS20" s="85"/>
      <c r="JT20" s="85"/>
      <c r="JU20" s="85"/>
      <c r="JV20" s="85"/>
      <c r="JW20" s="85"/>
      <c r="JX20" s="85"/>
      <c r="JY20" s="85"/>
      <c r="JZ20" s="85"/>
      <c r="KA20" s="85"/>
      <c r="KB20" s="85"/>
      <c r="KC20" s="85"/>
      <c r="KD20" s="85"/>
      <c r="KE20" s="85"/>
      <c r="KF20" s="85"/>
      <c r="KG20" s="85"/>
      <c r="KH20" s="85"/>
      <c r="KI20" s="85"/>
      <c r="KJ20" s="85"/>
      <c r="KK20" s="85"/>
      <c r="KL20" s="85"/>
      <c r="KM20" s="85"/>
      <c r="KN20" s="85"/>
      <c r="KO20" s="85"/>
      <c r="KP20" s="85"/>
      <c r="KQ20" s="85"/>
      <c r="KR20" s="85"/>
      <c r="KS20" s="85"/>
      <c r="KT20" s="85"/>
      <c r="KU20" s="85"/>
      <c r="KV20" s="85"/>
      <c r="KW20" s="85"/>
      <c r="KX20" s="85"/>
      <c r="KY20" s="85"/>
      <c r="KZ20" s="85"/>
      <c r="LA20" s="85"/>
      <c r="LB20" s="85"/>
      <c r="LC20" s="85"/>
      <c r="LD20" s="85"/>
      <c r="LE20" s="85"/>
      <c r="LF20" s="85"/>
      <c r="LG20" s="85"/>
      <c r="LH20" s="85"/>
      <c r="LI20" s="85"/>
      <c r="LJ20" s="85"/>
      <c r="LK20" s="85"/>
      <c r="LL20" s="85"/>
      <c r="LM20" s="85"/>
      <c r="LN20" s="85"/>
      <c r="LO20" s="85"/>
      <c r="LP20" s="85"/>
      <c r="LQ20" s="85"/>
      <c r="LR20" s="85"/>
      <c r="LS20" s="85"/>
      <c r="LT20" s="85"/>
      <c r="LU20" s="85"/>
      <c r="LV20" s="85"/>
      <c r="LW20" s="85"/>
      <c r="LX20" s="85"/>
      <c r="LY20" s="85"/>
      <c r="LZ20" s="85"/>
      <c r="MA20" s="85"/>
      <c r="MB20" s="85"/>
      <c r="MC20" s="85"/>
      <c r="MD20" s="85"/>
      <c r="ME20" s="85"/>
      <c r="MF20" s="85"/>
      <c r="MG20" s="85"/>
      <c r="MH20" s="85"/>
      <c r="MI20" s="85"/>
      <c r="MJ20" s="85"/>
      <c r="MK20" s="85"/>
      <c r="ML20" s="85"/>
      <c r="MM20" s="85"/>
      <c r="MN20" s="85"/>
      <c r="MO20" s="85"/>
      <c r="MP20" s="85"/>
      <c r="MQ20" s="85"/>
      <c r="MR20" s="85"/>
      <c r="MS20" s="85"/>
      <c r="MT20" s="85"/>
      <c r="MU20" s="85"/>
      <c r="MV20" s="85"/>
      <c r="MW20" s="85"/>
      <c r="MX20" s="85"/>
      <c r="MY20" s="85"/>
      <c r="MZ20" s="85"/>
      <c r="NA20" s="85"/>
      <c r="NB20" s="85"/>
      <c r="NC20" s="85"/>
      <c r="ND20" s="85"/>
      <c r="NE20" s="85"/>
      <c r="NF20" s="85"/>
      <c r="NG20" s="85"/>
      <c r="NH20" s="85"/>
      <c r="NI20" s="85"/>
      <c r="NJ20" s="85"/>
      <c r="NK20" s="85"/>
      <c r="NL20" s="85"/>
      <c r="NM20" s="85"/>
      <c r="NN20" s="85"/>
      <c r="NO20" s="85"/>
      <c r="NP20" s="85"/>
      <c r="NQ20" s="85"/>
      <c r="NR20" s="85"/>
      <c r="NS20" s="85"/>
      <c r="NT20" s="85"/>
      <c r="NU20" s="85"/>
      <c r="NV20" s="85"/>
      <c r="NW20" s="85"/>
      <c r="NX20" s="85"/>
      <c r="NY20" s="85"/>
      <c r="NZ20" s="85"/>
    </row>
    <row r="21" spans="2:390">
      <c r="B21" s="81" t="s">
        <v>153</v>
      </c>
      <c r="C21" s="82" t="s">
        <v>148</v>
      </c>
      <c r="D21" s="88">
        <f t="shared" si="0"/>
        <v>12</v>
      </c>
      <c r="E21" s="85" cm="1">
        <f t="array" ref="E21:J21">IF(ISNUMBER($E$4),SUMIFS(件数_数,件数_日付,_xlfn.ANCHORARRAY($E$4),件数_種別,$B21,件数_状況,$C21),"")</f>
        <v>3</v>
      </c>
      <c r="F21" s="85">
        <v>6</v>
      </c>
      <c r="G21" s="85">
        <v>0</v>
      </c>
      <c r="H21" s="85">
        <v>0</v>
      </c>
      <c r="I21" s="85">
        <v>3</v>
      </c>
      <c r="J21" s="85">
        <v>0</v>
      </c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85"/>
      <c r="BU21" s="85"/>
      <c r="BV21" s="85"/>
      <c r="BW21" s="85"/>
      <c r="BX21" s="85"/>
      <c r="BY21" s="85"/>
      <c r="BZ21" s="85"/>
      <c r="CA21" s="85"/>
      <c r="CB21" s="85"/>
      <c r="CC21" s="85"/>
      <c r="CD21" s="85"/>
      <c r="CE21" s="85"/>
      <c r="CF21" s="85"/>
      <c r="CG21" s="85"/>
      <c r="CH21" s="85"/>
      <c r="CI21" s="85"/>
      <c r="CJ21" s="85"/>
      <c r="CK21" s="85"/>
      <c r="CL21" s="85"/>
      <c r="CM21" s="85"/>
      <c r="CN21" s="85"/>
      <c r="CO21" s="85"/>
      <c r="CP21" s="85"/>
      <c r="CQ21" s="85"/>
      <c r="CR21" s="85"/>
      <c r="CS21" s="85"/>
      <c r="CT21" s="85"/>
      <c r="CU21" s="85"/>
      <c r="CV21" s="85"/>
      <c r="CW21" s="85"/>
      <c r="CX21" s="85"/>
      <c r="CY21" s="85"/>
      <c r="CZ21" s="85"/>
      <c r="DA21" s="85"/>
      <c r="DB21" s="85"/>
      <c r="DC21" s="85"/>
      <c r="DD21" s="85"/>
      <c r="DE21" s="85"/>
      <c r="DF21" s="85"/>
      <c r="DG21" s="85"/>
      <c r="DH21" s="85"/>
      <c r="DI21" s="85"/>
      <c r="DJ21" s="85"/>
      <c r="DK21" s="85"/>
      <c r="DL21" s="85"/>
      <c r="DM21" s="85"/>
      <c r="DN21" s="85"/>
      <c r="DO21" s="85"/>
      <c r="DP21" s="85"/>
      <c r="DQ21" s="85"/>
      <c r="DR21" s="85"/>
      <c r="DS21" s="85"/>
      <c r="DT21" s="85"/>
      <c r="DU21" s="85"/>
      <c r="DV21" s="85"/>
      <c r="DW21" s="85"/>
      <c r="DX21" s="85"/>
      <c r="DY21" s="85"/>
      <c r="DZ21" s="85"/>
      <c r="EA21" s="85"/>
      <c r="EB21" s="85"/>
      <c r="EC21" s="85"/>
      <c r="ED21" s="85"/>
      <c r="EE21" s="85"/>
      <c r="EF21" s="85"/>
      <c r="EG21" s="85"/>
      <c r="EH21" s="85"/>
      <c r="EI21" s="85"/>
      <c r="EJ21" s="85"/>
      <c r="EK21" s="85"/>
      <c r="EL21" s="85"/>
      <c r="EM21" s="85"/>
      <c r="EN21" s="85"/>
      <c r="EO21" s="85"/>
      <c r="EP21" s="85"/>
      <c r="EQ21" s="85"/>
      <c r="ER21" s="85"/>
      <c r="ES21" s="85"/>
      <c r="ET21" s="85"/>
      <c r="EU21" s="85"/>
      <c r="EV21" s="85"/>
      <c r="EW21" s="85"/>
      <c r="EX21" s="85"/>
      <c r="EY21" s="85"/>
      <c r="EZ21" s="85"/>
      <c r="FA21" s="85"/>
      <c r="FB21" s="85"/>
      <c r="FC21" s="85"/>
      <c r="FD21" s="85"/>
      <c r="FE21" s="85"/>
      <c r="FF21" s="85"/>
      <c r="FG21" s="85"/>
      <c r="FH21" s="85"/>
      <c r="FI21" s="85"/>
      <c r="FJ21" s="85"/>
      <c r="FK21" s="85"/>
      <c r="FL21" s="85"/>
      <c r="FM21" s="85"/>
      <c r="FN21" s="85"/>
      <c r="FO21" s="85"/>
      <c r="FP21" s="85"/>
      <c r="FQ21" s="85"/>
      <c r="FR21" s="85"/>
      <c r="FS21" s="85"/>
      <c r="FT21" s="85"/>
      <c r="FU21" s="85"/>
      <c r="FV21" s="85"/>
      <c r="FW21" s="85"/>
      <c r="FX21" s="85"/>
      <c r="FY21" s="85"/>
      <c r="FZ21" s="85"/>
      <c r="GA21" s="85"/>
      <c r="GB21" s="85"/>
      <c r="GC21" s="85"/>
      <c r="GD21" s="85"/>
      <c r="GE21" s="85"/>
      <c r="GF21" s="85"/>
      <c r="GG21" s="85"/>
      <c r="GH21" s="85"/>
      <c r="GI21" s="85"/>
      <c r="GJ21" s="85"/>
      <c r="GK21" s="85"/>
      <c r="GL21" s="85"/>
      <c r="GM21" s="85"/>
      <c r="GN21" s="85"/>
      <c r="GO21" s="85"/>
      <c r="GP21" s="85"/>
      <c r="GQ21" s="85"/>
      <c r="GR21" s="85"/>
      <c r="GS21" s="85"/>
      <c r="GT21" s="85"/>
      <c r="GU21" s="85"/>
      <c r="GV21" s="85"/>
      <c r="GW21" s="85"/>
      <c r="GX21" s="85"/>
      <c r="GY21" s="85"/>
      <c r="GZ21" s="85"/>
      <c r="HA21" s="85"/>
      <c r="HB21" s="85"/>
      <c r="HC21" s="85"/>
      <c r="HD21" s="85"/>
      <c r="HE21" s="85"/>
      <c r="HF21" s="85"/>
      <c r="HG21" s="85"/>
      <c r="HH21" s="85"/>
      <c r="HI21" s="85"/>
      <c r="HJ21" s="85"/>
      <c r="HK21" s="85"/>
      <c r="HL21" s="85"/>
      <c r="HM21" s="85"/>
      <c r="HN21" s="85"/>
      <c r="HO21" s="85"/>
      <c r="HP21" s="85"/>
      <c r="HQ21" s="85"/>
      <c r="HR21" s="85"/>
      <c r="HS21" s="85"/>
      <c r="HT21" s="85"/>
      <c r="HU21" s="85"/>
      <c r="HV21" s="85"/>
      <c r="HW21" s="85"/>
      <c r="HX21" s="85"/>
      <c r="HY21" s="85"/>
      <c r="HZ21" s="85"/>
      <c r="IA21" s="85"/>
      <c r="IB21" s="85"/>
      <c r="IC21" s="85"/>
      <c r="ID21" s="85"/>
      <c r="IE21" s="85"/>
      <c r="IF21" s="85"/>
      <c r="IG21" s="85"/>
      <c r="IH21" s="85"/>
      <c r="II21" s="85"/>
      <c r="IJ21" s="85"/>
      <c r="IK21" s="85"/>
      <c r="IL21" s="85"/>
      <c r="IM21" s="85"/>
      <c r="IN21" s="85"/>
      <c r="IO21" s="85"/>
      <c r="IP21" s="85"/>
      <c r="IQ21" s="85"/>
      <c r="IR21" s="85"/>
      <c r="IS21" s="85"/>
      <c r="IT21" s="85"/>
      <c r="IU21" s="85"/>
      <c r="IV21" s="85"/>
      <c r="IW21" s="85"/>
      <c r="IX21" s="85"/>
      <c r="IY21" s="85"/>
      <c r="IZ21" s="85"/>
      <c r="JA21" s="85"/>
      <c r="JB21" s="85"/>
      <c r="JC21" s="85"/>
      <c r="JD21" s="85"/>
      <c r="JE21" s="85"/>
      <c r="JF21" s="85"/>
      <c r="JG21" s="85"/>
      <c r="JH21" s="85"/>
      <c r="JI21" s="85"/>
      <c r="JJ21" s="85"/>
      <c r="JK21" s="85"/>
      <c r="JL21" s="85"/>
      <c r="JM21" s="85"/>
      <c r="JN21" s="85"/>
      <c r="JO21" s="85"/>
      <c r="JP21" s="85"/>
      <c r="JQ21" s="85"/>
      <c r="JR21" s="85"/>
      <c r="JS21" s="85"/>
      <c r="JT21" s="85"/>
      <c r="JU21" s="85"/>
      <c r="JV21" s="85"/>
      <c r="JW21" s="85"/>
      <c r="JX21" s="85"/>
      <c r="JY21" s="85"/>
      <c r="JZ21" s="85"/>
      <c r="KA21" s="85"/>
      <c r="KB21" s="85"/>
      <c r="KC21" s="85"/>
      <c r="KD21" s="85"/>
      <c r="KE21" s="85"/>
      <c r="KF21" s="85"/>
      <c r="KG21" s="85"/>
      <c r="KH21" s="85"/>
      <c r="KI21" s="85"/>
      <c r="KJ21" s="85"/>
      <c r="KK21" s="85"/>
      <c r="KL21" s="85"/>
      <c r="KM21" s="85"/>
      <c r="KN21" s="85"/>
      <c r="KO21" s="85"/>
      <c r="KP21" s="85"/>
      <c r="KQ21" s="85"/>
      <c r="KR21" s="85"/>
      <c r="KS21" s="85"/>
      <c r="KT21" s="85"/>
      <c r="KU21" s="85"/>
      <c r="KV21" s="85"/>
      <c r="KW21" s="85"/>
      <c r="KX21" s="85"/>
      <c r="KY21" s="85"/>
      <c r="KZ21" s="85"/>
      <c r="LA21" s="85"/>
      <c r="LB21" s="85"/>
      <c r="LC21" s="85"/>
      <c r="LD21" s="85"/>
      <c r="LE21" s="85"/>
      <c r="LF21" s="85"/>
      <c r="LG21" s="85"/>
      <c r="LH21" s="85"/>
      <c r="LI21" s="85"/>
      <c r="LJ21" s="85"/>
      <c r="LK21" s="85"/>
      <c r="LL21" s="85"/>
      <c r="LM21" s="85"/>
      <c r="LN21" s="85"/>
      <c r="LO21" s="85"/>
      <c r="LP21" s="85"/>
      <c r="LQ21" s="85"/>
      <c r="LR21" s="85"/>
      <c r="LS21" s="85"/>
      <c r="LT21" s="85"/>
      <c r="LU21" s="85"/>
      <c r="LV21" s="85"/>
      <c r="LW21" s="85"/>
      <c r="LX21" s="85"/>
      <c r="LY21" s="85"/>
      <c r="LZ21" s="85"/>
      <c r="MA21" s="85"/>
      <c r="MB21" s="85"/>
      <c r="MC21" s="85"/>
      <c r="MD21" s="85"/>
      <c r="ME21" s="85"/>
      <c r="MF21" s="85"/>
      <c r="MG21" s="85"/>
      <c r="MH21" s="85"/>
      <c r="MI21" s="85"/>
      <c r="MJ21" s="85"/>
      <c r="MK21" s="85"/>
      <c r="ML21" s="85"/>
      <c r="MM21" s="85"/>
      <c r="MN21" s="85"/>
      <c r="MO21" s="85"/>
      <c r="MP21" s="85"/>
      <c r="MQ21" s="85"/>
      <c r="MR21" s="85"/>
      <c r="MS21" s="85"/>
      <c r="MT21" s="85"/>
      <c r="MU21" s="85"/>
      <c r="MV21" s="85"/>
      <c r="MW21" s="85"/>
      <c r="MX21" s="85"/>
      <c r="MY21" s="85"/>
      <c r="MZ21" s="85"/>
      <c r="NA21" s="85"/>
      <c r="NB21" s="85"/>
      <c r="NC21" s="85"/>
      <c r="ND21" s="85"/>
      <c r="NE21" s="85"/>
      <c r="NF21" s="85"/>
      <c r="NG21" s="85"/>
      <c r="NH21" s="85"/>
      <c r="NI21" s="85"/>
      <c r="NJ21" s="85"/>
      <c r="NK21" s="85"/>
      <c r="NL21" s="85"/>
      <c r="NM21" s="85"/>
      <c r="NN21" s="85"/>
      <c r="NO21" s="85"/>
      <c r="NP21" s="85"/>
      <c r="NQ21" s="85"/>
      <c r="NR21" s="85"/>
      <c r="NS21" s="85"/>
      <c r="NT21" s="85"/>
      <c r="NU21" s="85"/>
      <c r="NV21" s="85"/>
      <c r="NW21" s="85"/>
      <c r="NX21" s="85"/>
      <c r="NY21" s="85"/>
      <c r="NZ21" s="85"/>
    </row>
    <row r="22" spans="2:390">
      <c r="B22" s="70" t="s">
        <v>153</v>
      </c>
      <c r="C22" s="78" t="s">
        <v>158</v>
      </c>
      <c r="D22" s="89">
        <f t="shared" si="0"/>
        <v>18</v>
      </c>
      <c r="E22" s="85" cm="1">
        <f t="array" ref="E22:J22">IF(ISNUMBER($E$4),SUMIFS(件数_数,件数_日付,_xlfn.ANCHORARRAY($E$4),件数_種別,$B22,件数_状況,$C22),"")</f>
        <v>11</v>
      </c>
      <c r="F22" s="85">
        <v>6</v>
      </c>
      <c r="G22" s="85">
        <v>0</v>
      </c>
      <c r="H22" s="85">
        <v>0</v>
      </c>
      <c r="I22" s="85">
        <v>1</v>
      </c>
      <c r="J22" s="85">
        <v>0</v>
      </c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85"/>
      <c r="BY22" s="85"/>
      <c r="BZ22" s="85"/>
      <c r="CA22" s="85"/>
      <c r="CB22" s="85"/>
      <c r="CC22" s="85"/>
      <c r="CD22" s="85"/>
      <c r="CE22" s="85"/>
      <c r="CF22" s="85"/>
      <c r="CG22" s="85"/>
      <c r="CH22" s="85"/>
      <c r="CI22" s="85"/>
      <c r="CJ22" s="85"/>
      <c r="CK22" s="85"/>
      <c r="CL22" s="85"/>
      <c r="CM22" s="85"/>
      <c r="CN22" s="85"/>
      <c r="CO22" s="85"/>
      <c r="CP22" s="85"/>
      <c r="CQ22" s="85"/>
      <c r="CR22" s="85"/>
      <c r="CS22" s="85"/>
      <c r="CT22" s="85"/>
      <c r="CU22" s="85"/>
      <c r="CV22" s="85"/>
      <c r="CW22" s="85"/>
      <c r="CX22" s="85"/>
      <c r="CY22" s="85"/>
      <c r="CZ22" s="85"/>
      <c r="DA22" s="85"/>
      <c r="DB22" s="85"/>
      <c r="DC22" s="85"/>
      <c r="DD22" s="85"/>
      <c r="DE22" s="85"/>
      <c r="DF22" s="85"/>
      <c r="DG22" s="85"/>
      <c r="DH22" s="85"/>
      <c r="DI22" s="85"/>
      <c r="DJ22" s="85"/>
      <c r="DK22" s="85"/>
      <c r="DL22" s="85"/>
      <c r="DM22" s="85"/>
      <c r="DN22" s="85"/>
      <c r="DO22" s="85"/>
      <c r="DP22" s="85"/>
      <c r="DQ22" s="85"/>
      <c r="DR22" s="85"/>
      <c r="DS22" s="85"/>
      <c r="DT22" s="85"/>
      <c r="DU22" s="85"/>
      <c r="DV22" s="85"/>
      <c r="DW22" s="85"/>
      <c r="DX22" s="85"/>
      <c r="DY22" s="85"/>
      <c r="DZ22" s="85"/>
      <c r="EA22" s="85"/>
      <c r="EB22" s="85"/>
      <c r="EC22" s="85"/>
      <c r="ED22" s="85"/>
      <c r="EE22" s="85"/>
      <c r="EF22" s="85"/>
      <c r="EG22" s="85"/>
      <c r="EH22" s="85"/>
      <c r="EI22" s="85"/>
      <c r="EJ22" s="85"/>
      <c r="EK22" s="85"/>
      <c r="EL22" s="85"/>
      <c r="EM22" s="85"/>
      <c r="EN22" s="85"/>
      <c r="EO22" s="85"/>
      <c r="EP22" s="85"/>
      <c r="EQ22" s="85"/>
      <c r="ER22" s="85"/>
      <c r="ES22" s="85"/>
      <c r="ET22" s="85"/>
      <c r="EU22" s="85"/>
      <c r="EV22" s="85"/>
      <c r="EW22" s="85"/>
      <c r="EX22" s="85"/>
      <c r="EY22" s="85"/>
      <c r="EZ22" s="85"/>
      <c r="FA22" s="85"/>
      <c r="FB22" s="85"/>
      <c r="FC22" s="85"/>
      <c r="FD22" s="85"/>
      <c r="FE22" s="85"/>
      <c r="FF22" s="85"/>
      <c r="FG22" s="85"/>
      <c r="FH22" s="85"/>
      <c r="FI22" s="85"/>
      <c r="FJ22" s="85"/>
      <c r="FK22" s="85"/>
      <c r="FL22" s="85"/>
      <c r="FM22" s="85"/>
      <c r="FN22" s="85"/>
      <c r="FO22" s="85"/>
      <c r="FP22" s="85"/>
      <c r="FQ22" s="85"/>
      <c r="FR22" s="85"/>
      <c r="FS22" s="85"/>
      <c r="FT22" s="85"/>
      <c r="FU22" s="85"/>
      <c r="FV22" s="85"/>
      <c r="FW22" s="85"/>
      <c r="FX22" s="85"/>
      <c r="FY22" s="85"/>
      <c r="FZ22" s="85"/>
      <c r="GA22" s="85"/>
      <c r="GB22" s="85"/>
      <c r="GC22" s="85"/>
      <c r="GD22" s="85"/>
      <c r="GE22" s="85"/>
      <c r="GF22" s="85"/>
      <c r="GG22" s="85"/>
      <c r="GH22" s="85"/>
      <c r="GI22" s="85"/>
      <c r="GJ22" s="85"/>
      <c r="GK22" s="85"/>
      <c r="GL22" s="85"/>
      <c r="GM22" s="85"/>
      <c r="GN22" s="85"/>
      <c r="GO22" s="85"/>
      <c r="GP22" s="85"/>
      <c r="GQ22" s="85"/>
      <c r="GR22" s="85"/>
      <c r="GS22" s="85"/>
      <c r="GT22" s="85"/>
      <c r="GU22" s="85"/>
      <c r="GV22" s="85"/>
      <c r="GW22" s="85"/>
      <c r="GX22" s="85"/>
      <c r="GY22" s="85"/>
      <c r="GZ22" s="85"/>
      <c r="HA22" s="85"/>
      <c r="HB22" s="85"/>
      <c r="HC22" s="85"/>
      <c r="HD22" s="85"/>
      <c r="HE22" s="85"/>
      <c r="HF22" s="85"/>
      <c r="HG22" s="85"/>
      <c r="HH22" s="85"/>
      <c r="HI22" s="85"/>
      <c r="HJ22" s="85"/>
      <c r="HK22" s="85"/>
      <c r="HL22" s="85"/>
      <c r="HM22" s="85"/>
      <c r="HN22" s="85"/>
      <c r="HO22" s="85"/>
      <c r="HP22" s="85"/>
      <c r="HQ22" s="85"/>
      <c r="HR22" s="85"/>
      <c r="HS22" s="85"/>
      <c r="HT22" s="85"/>
      <c r="HU22" s="85"/>
      <c r="HV22" s="85"/>
      <c r="HW22" s="85"/>
      <c r="HX22" s="85"/>
      <c r="HY22" s="85"/>
      <c r="HZ22" s="85"/>
      <c r="IA22" s="85"/>
      <c r="IB22" s="85"/>
      <c r="IC22" s="85"/>
      <c r="ID22" s="85"/>
      <c r="IE22" s="85"/>
      <c r="IF22" s="85"/>
      <c r="IG22" s="85"/>
      <c r="IH22" s="85"/>
      <c r="II22" s="85"/>
      <c r="IJ22" s="85"/>
      <c r="IK22" s="85"/>
      <c r="IL22" s="85"/>
      <c r="IM22" s="85"/>
      <c r="IN22" s="85"/>
      <c r="IO22" s="85"/>
      <c r="IP22" s="85"/>
      <c r="IQ22" s="85"/>
      <c r="IR22" s="85"/>
      <c r="IS22" s="85"/>
      <c r="IT22" s="85"/>
      <c r="IU22" s="85"/>
      <c r="IV22" s="85"/>
      <c r="IW22" s="85"/>
      <c r="IX22" s="85"/>
      <c r="IY22" s="85"/>
      <c r="IZ22" s="85"/>
      <c r="JA22" s="85"/>
      <c r="JB22" s="85"/>
      <c r="JC22" s="85"/>
      <c r="JD22" s="85"/>
      <c r="JE22" s="85"/>
      <c r="JF22" s="85"/>
      <c r="JG22" s="85"/>
      <c r="JH22" s="85"/>
      <c r="JI22" s="85"/>
      <c r="JJ22" s="85"/>
      <c r="JK22" s="85"/>
      <c r="JL22" s="85"/>
      <c r="JM22" s="85"/>
      <c r="JN22" s="85"/>
      <c r="JO22" s="85"/>
      <c r="JP22" s="85"/>
      <c r="JQ22" s="85"/>
      <c r="JR22" s="85"/>
      <c r="JS22" s="85"/>
      <c r="JT22" s="85"/>
      <c r="JU22" s="85"/>
      <c r="JV22" s="85"/>
      <c r="JW22" s="85"/>
      <c r="JX22" s="85"/>
      <c r="JY22" s="85"/>
      <c r="JZ22" s="85"/>
      <c r="KA22" s="85"/>
      <c r="KB22" s="85"/>
      <c r="KC22" s="85"/>
      <c r="KD22" s="85"/>
      <c r="KE22" s="85"/>
      <c r="KF22" s="85"/>
      <c r="KG22" s="85"/>
      <c r="KH22" s="85"/>
      <c r="KI22" s="85"/>
      <c r="KJ22" s="85"/>
      <c r="KK22" s="85"/>
      <c r="KL22" s="85"/>
      <c r="KM22" s="85"/>
      <c r="KN22" s="85"/>
      <c r="KO22" s="85"/>
      <c r="KP22" s="85"/>
      <c r="KQ22" s="85"/>
      <c r="KR22" s="85"/>
      <c r="KS22" s="85"/>
      <c r="KT22" s="85"/>
      <c r="KU22" s="85"/>
      <c r="KV22" s="85"/>
      <c r="KW22" s="85"/>
      <c r="KX22" s="85"/>
      <c r="KY22" s="85"/>
      <c r="KZ22" s="85"/>
      <c r="LA22" s="85"/>
      <c r="LB22" s="85"/>
      <c r="LC22" s="85"/>
      <c r="LD22" s="85"/>
      <c r="LE22" s="85"/>
      <c r="LF22" s="85"/>
      <c r="LG22" s="85"/>
      <c r="LH22" s="85"/>
      <c r="LI22" s="85"/>
      <c r="LJ22" s="85"/>
      <c r="LK22" s="85"/>
      <c r="LL22" s="85"/>
      <c r="LM22" s="85"/>
      <c r="LN22" s="85"/>
      <c r="LO22" s="85"/>
      <c r="LP22" s="85"/>
      <c r="LQ22" s="85"/>
      <c r="LR22" s="85"/>
      <c r="LS22" s="85"/>
      <c r="LT22" s="85"/>
      <c r="LU22" s="85"/>
      <c r="LV22" s="85"/>
      <c r="LW22" s="85"/>
      <c r="LX22" s="85"/>
      <c r="LY22" s="85"/>
      <c r="LZ22" s="85"/>
      <c r="MA22" s="85"/>
      <c r="MB22" s="85"/>
      <c r="MC22" s="85"/>
      <c r="MD22" s="85"/>
      <c r="ME22" s="85"/>
      <c r="MF22" s="85"/>
      <c r="MG22" s="85"/>
      <c r="MH22" s="85"/>
      <c r="MI22" s="85"/>
      <c r="MJ22" s="85"/>
      <c r="MK22" s="85"/>
      <c r="ML22" s="85"/>
      <c r="MM22" s="85"/>
      <c r="MN22" s="85"/>
      <c r="MO22" s="85"/>
      <c r="MP22" s="85"/>
      <c r="MQ22" s="85"/>
      <c r="MR22" s="85"/>
      <c r="MS22" s="85"/>
      <c r="MT22" s="85"/>
      <c r="MU22" s="85"/>
      <c r="MV22" s="85"/>
      <c r="MW22" s="85"/>
      <c r="MX22" s="85"/>
      <c r="MY22" s="85"/>
      <c r="MZ22" s="85"/>
      <c r="NA22" s="85"/>
      <c r="NB22" s="85"/>
      <c r="NC22" s="85"/>
      <c r="ND22" s="85"/>
      <c r="NE22" s="85"/>
      <c r="NF22" s="85"/>
      <c r="NG22" s="85"/>
      <c r="NH22" s="85"/>
      <c r="NI22" s="85"/>
      <c r="NJ22" s="85"/>
      <c r="NK22" s="85"/>
      <c r="NL22" s="85"/>
      <c r="NM22" s="85"/>
      <c r="NN22" s="85"/>
      <c r="NO22" s="85"/>
      <c r="NP22" s="85"/>
      <c r="NQ22" s="85"/>
      <c r="NR22" s="85"/>
      <c r="NS22" s="85"/>
      <c r="NT22" s="85"/>
      <c r="NU22" s="85"/>
      <c r="NV22" s="85"/>
      <c r="NW22" s="85"/>
      <c r="NX22" s="85"/>
      <c r="NY22" s="85"/>
      <c r="NZ22" s="85"/>
    </row>
    <row r="23" spans="2:390">
      <c r="B23" s="70" t="s">
        <v>153</v>
      </c>
      <c r="C23" s="78" t="s">
        <v>152</v>
      </c>
      <c r="D23" s="89">
        <f t="shared" si="0"/>
        <v>37</v>
      </c>
      <c r="E23" s="85" cm="1">
        <f t="array" ref="E23:J23">IF(ISNUMBER($E$4),SUMIFS(件数_数,件数_日付,_xlfn.ANCHORARRAY($E$4),件数_種別,$B23,件数_状況,$C23),"")</f>
        <v>0</v>
      </c>
      <c r="F23" s="85">
        <v>17</v>
      </c>
      <c r="G23" s="85">
        <v>0</v>
      </c>
      <c r="H23" s="85">
        <v>0</v>
      </c>
      <c r="I23" s="85">
        <v>20</v>
      </c>
      <c r="J23" s="85">
        <v>0</v>
      </c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5"/>
      <c r="BY23" s="85"/>
      <c r="BZ23" s="85"/>
      <c r="CA23" s="85"/>
      <c r="CB23" s="85"/>
      <c r="CC23" s="85"/>
      <c r="CD23" s="85"/>
      <c r="CE23" s="85"/>
      <c r="CF23" s="85"/>
      <c r="CG23" s="85"/>
      <c r="CH23" s="85"/>
      <c r="CI23" s="85"/>
      <c r="CJ23" s="85"/>
      <c r="CK23" s="85"/>
      <c r="CL23" s="85"/>
      <c r="CM23" s="85"/>
      <c r="CN23" s="85"/>
      <c r="CO23" s="85"/>
      <c r="CP23" s="85"/>
      <c r="CQ23" s="85"/>
      <c r="CR23" s="85"/>
      <c r="CS23" s="85"/>
      <c r="CT23" s="85"/>
      <c r="CU23" s="85"/>
      <c r="CV23" s="85"/>
      <c r="CW23" s="85"/>
      <c r="CX23" s="85"/>
      <c r="CY23" s="85"/>
      <c r="CZ23" s="85"/>
      <c r="DA23" s="85"/>
      <c r="DB23" s="85"/>
      <c r="DC23" s="85"/>
      <c r="DD23" s="85"/>
      <c r="DE23" s="85"/>
      <c r="DF23" s="85"/>
      <c r="DG23" s="85"/>
      <c r="DH23" s="85"/>
      <c r="DI23" s="85"/>
      <c r="DJ23" s="85"/>
      <c r="DK23" s="85"/>
      <c r="DL23" s="85"/>
      <c r="DM23" s="85"/>
      <c r="DN23" s="85"/>
      <c r="DO23" s="85"/>
      <c r="DP23" s="85"/>
      <c r="DQ23" s="85"/>
      <c r="DR23" s="85"/>
      <c r="DS23" s="85"/>
      <c r="DT23" s="85"/>
      <c r="DU23" s="85"/>
      <c r="DV23" s="85"/>
      <c r="DW23" s="85"/>
      <c r="DX23" s="85"/>
      <c r="DY23" s="85"/>
      <c r="DZ23" s="85"/>
      <c r="EA23" s="85"/>
      <c r="EB23" s="85"/>
      <c r="EC23" s="85"/>
      <c r="ED23" s="85"/>
      <c r="EE23" s="85"/>
      <c r="EF23" s="85"/>
      <c r="EG23" s="85"/>
      <c r="EH23" s="85"/>
      <c r="EI23" s="85"/>
      <c r="EJ23" s="85"/>
      <c r="EK23" s="85"/>
      <c r="EL23" s="85"/>
      <c r="EM23" s="85"/>
      <c r="EN23" s="85"/>
      <c r="EO23" s="85"/>
      <c r="EP23" s="85"/>
      <c r="EQ23" s="85"/>
      <c r="ER23" s="85"/>
      <c r="ES23" s="85"/>
      <c r="ET23" s="85"/>
      <c r="EU23" s="85"/>
      <c r="EV23" s="85"/>
      <c r="EW23" s="85"/>
      <c r="EX23" s="85"/>
      <c r="EY23" s="85"/>
      <c r="EZ23" s="85"/>
      <c r="FA23" s="85"/>
      <c r="FB23" s="85"/>
      <c r="FC23" s="85"/>
      <c r="FD23" s="85"/>
      <c r="FE23" s="85"/>
      <c r="FF23" s="85"/>
      <c r="FG23" s="85"/>
      <c r="FH23" s="85"/>
      <c r="FI23" s="85"/>
      <c r="FJ23" s="85"/>
      <c r="FK23" s="85"/>
      <c r="FL23" s="85"/>
      <c r="FM23" s="85"/>
      <c r="FN23" s="85"/>
      <c r="FO23" s="85"/>
      <c r="FP23" s="85"/>
      <c r="FQ23" s="85"/>
      <c r="FR23" s="85"/>
      <c r="FS23" s="85"/>
      <c r="FT23" s="85"/>
      <c r="FU23" s="85"/>
      <c r="FV23" s="85"/>
      <c r="FW23" s="85"/>
      <c r="FX23" s="85"/>
      <c r="FY23" s="85"/>
      <c r="FZ23" s="85"/>
      <c r="GA23" s="85"/>
      <c r="GB23" s="85"/>
      <c r="GC23" s="85"/>
      <c r="GD23" s="85"/>
      <c r="GE23" s="85"/>
      <c r="GF23" s="85"/>
      <c r="GG23" s="85"/>
      <c r="GH23" s="85"/>
      <c r="GI23" s="85"/>
      <c r="GJ23" s="85"/>
      <c r="GK23" s="85"/>
      <c r="GL23" s="85"/>
      <c r="GM23" s="85"/>
      <c r="GN23" s="85"/>
      <c r="GO23" s="85"/>
      <c r="GP23" s="85"/>
      <c r="GQ23" s="85"/>
      <c r="GR23" s="85"/>
      <c r="GS23" s="85"/>
      <c r="GT23" s="85"/>
      <c r="GU23" s="85"/>
      <c r="GV23" s="85"/>
      <c r="GW23" s="85"/>
      <c r="GX23" s="85"/>
      <c r="GY23" s="85"/>
      <c r="GZ23" s="85"/>
      <c r="HA23" s="85"/>
      <c r="HB23" s="85"/>
      <c r="HC23" s="85"/>
      <c r="HD23" s="85"/>
      <c r="HE23" s="85"/>
      <c r="HF23" s="85"/>
      <c r="HG23" s="85"/>
      <c r="HH23" s="85"/>
      <c r="HI23" s="85"/>
      <c r="HJ23" s="85"/>
      <c r="HK23" s="85"/>
      <c r="HL23" s="85"/>
      <c r="HM23" s="85"/>
      <c r="HN23" s="85"/>
      <c r="HO23" s="85"/>
      <c r="HP23" s="85"/>
      <c r="HQ23" s="85"/>
      <c r="HR23" s="85"/>
      <c r="HS23" s="85"/>
      <c r="HT23" s="85"/>
      <c r="HU23" s="85"/>
      <c r="HV23" s="85"/>
      <c r="HW23" s="85"/>
      <c r="HX23" s="85"/>
      <c r="HY23" s="85"/>
      <c r="HZ23" s="85"/>
      <c r="IA23" s="85"/>
      <c r="IB23" s="85"/>
      <c r="IC23" s="85"/>
      <c r="ID23" s="85"/>
      <c r="IE23" s="85"/>
      <c r="IF23" s="85"/>
      <c r="IG23" s="85"/>
      <c r="IH23" s="85"/>
      <c r="II23" s="85"/>
      <c r="IJ23" s="85"/>
      <c r="IK23" s="85"/>
      <c r="IL23" s="85"/>
      <c r="IM23" s="85"/>
      <c r="IN23" s="85"/>
      <c r="IO23" s="85"/>
      <c r="IP23" s="85"/>
      <c r="IQ23" s="85"/>
      <c r="IR23" s="85"/>
      <c r="IS23" s="85"/>
      <c r="IT23" s="85"/>
      <c r="IU23" s="85"/>
      <c r="IV23" s="85"/>
      <c r="IW23" s="85"/>
      <c r="IX23" s="85"/>
      <c r="IY23" s="85"/>
      <c r="IZ23" s="85"/>
      <c r="JA23" s="85"/>
      <c r="JB23" s="85"/>
      <c r="JC23" s="85"/>
      <c r="JD23" s="85"/>
      <c r="JE23" s="85"/>
      <c r="JF23" s="85"/>
      <c r="JG23" s="85"/>
      <c r="JH23" s="85"/>
      <c r="JI23" s="85"/>
      <c r="JJ23" s="85"/>
      <c r="JK23" s="85"/>
      <c r="JL23" s="85"/>
      <c r="JM23" s="85"/>
      <c r="JN23" s="85"/>
      <c r="JO23" s="85"/>
      <c r="JP23" s="85"/>
      <c r="JQ23" s="85"/>
      <c r="JR23" s="85"/>
      <c r="JS23" s="85"/>
      <c r="JT23" s="85"/>
      <c r="JU23" s="85"/>
      <c r="JV23" s="85"/>
      <c r="JW23" s="85"/>
      <c r="JX23" s="85"/>
      <c r="JY23" s="85"/>
      <c r="JZ23" s="85"/>
      <c r="KA23" s="85"/>
      <c r="KB23" s="85"/>
      <c r="KC23" s="85"/>
      <c r="KD23" s="85"/>
      <c r="KE23" s="85"/>
      <c r="KF23" s="85"/>
      <c r="KG23" s="85"/>
      <c r="KH23" s="85"/>
      <c r="KI23" s="85"/>
      <c r="KJ23" s="85"/>
      <c r="KK23" s="85"/>
      <c r="KL23" s="85"/>
      <c r="KM23" s="85"/>
      <c r="KN23" s="85"/>
      <c r="KO23" s="85"/>
      <c r="KP23" s="85"/>
      <c r="KQ23" s="85"/>
      <c r="KR23" s="85"/>
      <c r="KS23" s="85"/>
      <c r="KT23" s="85"/>
      <c r="KU23" s="85"/>
      <c r="KV23" s="85"/>
      <c r="KW23" s="85"/>
      <c r="KX23" s="85"/>
      <c r="KY23" s="85"/>
      <c r="KZ23" s="85"/>
      <c r="LA23" s="85"/>
      <c r="LB23" s="85"/>
      <c r="LC23" s="85"/>
      <c r="LD23" s="85"/>
      <c r="LE23" s="85"/>
      <c r="LF23" s="85"/>
      <c r="LG23" s="85"/>
      <c r="LH23" s="85"/>
      <c r="LI23" s="85"/>
      <c r="LJ23" s="85"/>
      <c r="LK23" s="85"/>
      <c r="LL23" s="85"/>
      <c r="LM23" s="85"/>
      <c r="LN23" s="85"/>
      <c r="LO23" s="85"/>
      <c r="LP23" s="85"/>
      <c r="LQ23" s="85"/>
      <c r="LR23" s="85"/>
      <c r="LS23" s="85"/>
      <c r="LT23" s="85"/>
      <c r="LU23" s="85"/>
      <c r="LV23" s="85"/>
      <c r="LW23" s="85"/>
      <c r="LX23" s="85"/>
      <c r="LY23" s="85"/>
      <c r="LZ23" s="85"/>
      <c r="MA23" s="85"/>
      <c r="MB23" s="85"/>
      <c r="MC23" s="85"/>
      <c r="MD23" s="85"/>
      <c r="ME23" s="85"/>
      <c r="MF23" s="85"/>
      <c r="MG23" s="85"/>
      <c r="MH23" s="85"/>
      <c r="MI23" s="85"/>
      <c r="MJ23" s="85"/>
      <c r="MK23" s="85"/>
      <c r="ML23" s="85"/>
      <c r="MM23" s="85"/>
      <c r="MN23" s="85"/>
      <c r="MO23" s="85"/>
      <c r="MP23" s="85"/>
      <c r="MQ23" s="85"/>
      <c r="MR23" s="85"/>
      <c r="MS23" s="85"/>
      <c r="MT23" s="85"/>
      <c r="MU23" s="85"/>
      <c r="MV23" s="85"/>
      <c r="MW23" s="85"/>
      <c r="MX23" s="85"/>
      <c r="MY23" s="85"/>
      <c r="MZ23" s="85"/>
      <c r="NA23" s="85"/>
      <c r="NB23" s="85"/>
      <c r="NC23" s="85"/>
      <c r="ND23" s="85"/>
      <c r="NE23" s="85"/>
      <c r="NF23" s="85"/>
      <c r="NG23" s="85"/>
      <c r="NH23" s="85"/>
      <c r="NI23" s="85"/>
      <c r="NJ23" s="85"/>
      <c r="NK23" s="85"/>
      <c r="NL23" s="85"/>
      <c r="NM23" s="85"/>
      <c r="NN23" s="85"/>
      <c r="NO23" s="85"/>
      <c r="NP23" s="85"/>
      <c r="NQ23" s="85"/>
      <c r="NR23" s="85"/>
      <c r="NS23" s="85"/>
      <c r="NT23" s="85"/>
      <c r="NU23" s="85"/>
      <c r="NV23" s="85"/>
      <c r="NW23" s="85"/>
      <c r="NX23" s="85"/>
      <c r="NY23" s="85"/>
      <c r="NZ23" s="85"/>
    </row>
    <row r="24" spans="2:390" ht="15" thickBot="1">
      <c r="B24" s="83" t="s">
        <v>153</v>
      </c>
      <c r="C24" s="84" t="s">
        <v>5133</v>
      </c>
      <c r="D24" s="86">
        <f t="shared" si="0"/>
        <v>67</v>
      </c>
      <c r="E24" s="85" cm="1">
        <f t="array" ref="E24:J24">IF(ISNUMBER($E$4),SUMIFS(件数_数,件数_日付,_xlfn.ANCHORARRAY($E$4),件数_種別,$B24),"")</f>
        <v>14</v>
      </c>
      <c r="F24" s="85">
        <v>29</v>
      </c>
      <c r="G24" s="85">
        <v>0</v>
      </c>
      <c r="H24" s="85">
        <v>0</v>
      </c>
      <c r="I24" s="85">
        <v>24</v>
      </c>
      <c r="J24" s="85">
        <v>0</v>
      </c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  <c r="DF24" s="85"/>
      <c r="DG24" s="85"/>
      <c r="DH24" s="85"/>
      <c r="DI24" s="85"/>
      <c r="DJ24" s="85"/>
      <c r="DK24" s="85"/>
      <c r="DL24" s="85"/>
      <c r="DM24" s="85"/>
      <c r="DN24" s="85"/>
      <c r="DO24" s="85"/>
      <c r="DP24" s="85"/>
      <c r="DQ24" s="85"/>
      <c r="DR24" s="85"/>
      <c r="DS24" s="85"/>
      <c r="DT24" s="85"/>
      <c r="DU24" s="85"/>
      <c r="DV24" s="85"/>
      <c r="DW24" s="85"/>
      <c r="DX24" s="85"/>
      <c r="DY24" s="85"/>
      <c r="DZ24" s="85"/>
      <c r="EA24" s="85"/>
      <c r="EB24" s="85"/>
      <c r="EC24" s="85"/>
      <c r="ED24" s="85"/>
      <c r="EE24" s="85"/>
      <c r="EF24" s="85"/>
      <c r="EG24" s="85"/>
      <c r="EH24" s="85"/>
      <c r="EI24" s="85"/>
      <c r="EJ24" s="85"/>
      <c r="EK24" s="85"/>
      <c r="EL24" s="85"/>
      <c r="EM24" s="85"/>
      <c r="EN24" s="85"/>
      <c r="EO24" s="85"/>
      <c r="EP24" s="85"/>
      <c r="EQ24" s="85"/>
      <c r="ER24" s="85"/>
      <c r="ES24" s="85"/>
      <c r="ET24" s="85"/>
      <c r="EU24" s="85"/>
      <c r="EV24" s="85"/>
      <c r="EW24" s="85"/>
      <c r="EX24" s="85"/>
      <c r="EY24" s="85"/>
      <c r="EZ24" s="85"/>
      <c r="FA24" s="85"/>
      <c r="FB24" s="85"/>
      <c r="FC24" s="85"/>
      <c r="FD24" s="85"/>
      <c r="FE24" s="85"/>
      <c r="FF24" s="85"/>
      <c r="FG24" s="85"/>
      <c r="FH24" s="85"/>
      <c r="FI24" s="85"/>
      <c r="FJ24" s="85"/>
      <c r="FK24" s="85"/>
      <c r="FL24" s="85"/>
      <c r="FM24" s="85"/>
      <c r="FN24" s="85"/>
      <c r="FO24" s="85"/>
      <c r="FP24" s="85"/>
      <c r="FQ24" s="85"/>
      <c r="FR24" s="85"/>
      <c r="FS24" s="85"/>
      <c r="FT24" s="85"/>
      <c r="FU24" s="85"/>
      <c r="FV24" s="85"/>
      <c r="FW24" s="85"/>
      <c r="FX24" s="85"/>
      <c r="FY24" s="85"/>
      <c r="FZ24" s="85"/>
      <c r="GA24" s="85"/>
      <c r="GB24" s="85"/>
      <c r="GC24" s="85"/>
      <c r="GD24" s="85"/>
      <c r="GE24" s="85"/>
      <c r="GF24" s="85"/>
      <c r="GG24" s="85"/>
      <c r="GH24" s="85"/>
      <c r="GI24" s="85"/>
      <c r="GJ24" s="85"/>
      <c r="GK24" s="85"/>
      <c r="GL24" s="85"/>
      <c r="GM24" s="85"/>
      <c r="GN24" s="85"/>
      <c r="GO24" s="85"/>
      <c r="GP24" s="85"/>
      <c r="GQ24" s="85"/>
      <c r="GR24" s="85"/>
      <c r="GS24" s="85"/>
      <c r="GT24" s="85"/>
      <c r="GU24" s="85"/>
      <c r="GV24" s="85"/>
      <c r="GW24" s="85"/>
      <c r="GX24" s="85"/>
      <c r="GY24" s="85"/>
      <c r="GZ24" s="85"/>
      <c r="HA24" s="85"/>
      <c r="HB24" s="85"/>
      <c r="HC24" s="85"/>
      <c r="HD24" s="85"/>
      <c r="HE24" s="85"/>
      <c r="HF24" s="85"/>
      <c r="HG24" s="85"/>
      <c r="HH24" s="85"/>
      <c r="HI24" s="85"/>
      <c r="HJ24" s="85"/>
      <c r="HK24" s="85"/>
      <c r="HL24" s="85"/>
      <c r="HM24" s="85"/>
      <c r="HN24" s="85"/>
      <c r="HO24" s="85"/>
      <c r="HP24" s="85"/>
      <c r="HQ24" s="85"/>
      <c r="HR24" s="85"/>
      <c r="HS24" s="85"/>
      <c r="HT24" s="85"/>
      <c r="HU24" s="85"/>
      <c r="HV24" s="85"/>
      <c r="HW24" s="85"/>
      <c r="HX24" s="85"/>
      <c r="HY24" s="85"/>
      <c r="HZ24" s="85"/>
      <c r="IA24" s="85"/>
      <c r="IB24" s="85"/>
      <c r="IC24" s="85"/>
      <c r="ID24" s="85"/>
      <c r="IE24" s="85"/>
      <c r="IF24" s="85"/>
      <c r="IG24" s="85"/>
      <c r="IH24" s="85"/>
      <c r="II24" s="85"/>
      <c r="IJ24" s="85"/>
      <c r="IK24" s="85"/>
      <c r="IL24" s="85"/>
      <c r="IM24" s="85"/>
      <c r="IN24" s="85"/>
      <c r="IO24" s="85"/>
      <c r="IP24" s="85"/>
      <c r="IQ24" s="85"/>
      <c r="IR24" s="85"/>
      <c r="IS24" s="85"/>
      <c r="IT24" s="85"/>
      <c r="IU24" s="85"/>
      <c r="IV24" s="85"/>
      <c r="IW24" s="85"/>
      <c r="IX24" s="85"/>
      <c r="IY24" s="85"/>
      <c r="IZ24" s="85"/>
      <c r="JA24" s="85"/>
      <c r="JB24" s="85"/>
      <c r="JC24" s="85"/>
      <c r="JD24" s="85"/>
      <c r="JE24" s="85"/>
      <c r="JF24" s="85"/>
      <c r="JG24" s="85"/>
      <c r="JH24" s="85"/>
      <c r="JI24" s="85"/>
      <c r="JJ24" s="85"/>
      <c r="JK24" s="85"/>
      <c r="JL24" s="85"/>
      <c r="JM24" s="85"/>
      <c r="JN24" s="85"/>
      <c r="JO24" s="85"/>
      <c r="JP24" s="85"/>
      <c r="JQ24" s="85"/>
      <c r="JR24" s="85"/>
      <c r="JS24" s="85"/>
      <c r="JT24" s="85"/>
      <c r="JU24" s="85"/>
      <c r="JV24" s="85"/>
      <c r="JW24" s="85"/>
      <c r="JX24" s="85"/>
      <c r="JY24" s="85"/>
      <c r="JZ24" s="85"/>
      <c r="KA24" s="85"/>
      <c r="KB24" s="85"/>
      <c r="KC24" s="85"/>
      <c r="KD24" s="85"/>
      <c r="KE24" s="85"/>
      <c r="KF24" s="85"/>
      <c r="KG24" s="85"/>
      <c r="KH24" s="85"/>
      <c r="KI24" s="85"/>
      <c r="KJ24" s="85"/>
      <c r="KK24" s="85"/>
      <c r="KL24" s="85"/>
      <c r="KM24" s="85"/>
      <c r="KN24" s="85"/>
      <c r="KO24" s="85"/>
      <c r="KP24" s="85"/>
      <c r="KQ24" s="85"/>
      <c r="KR24" s="85"/>
      <c r="KS24" s="85"/>
      <c r="KT24" s="85"/>
      <c r="KU24" s="85"/>
      <c r="KV24" s="85"/>
      <c r="KW24" s="85"/>
      <c r="KX24" s="85"/>
      <c r="KY24" s="85"/>
      <c r="KZ24" s="85"/>
      <c r="LA24" s="85"/>
      <c r="LB24" s="85"/>
      <c r="LC24" s="85"/>
      <c r="LD24" s="85"/>
      <c r="LE24" s="85"/>
      <c r="LF24" s="85"/>
      <c r="LG24" s="85"/>
      <c r="LH24" s="85"/>
      <c r="LI24" s="85"/>
      <c r="LJ24" s="85"/>
      <c r="LK24" s="85"/>
      <c r="LL24" s="85"/>
      <c r="LM24" s="85"/>
      <c r="LN24" s="85"/>
      <c r="LO24" s="85"/>
      <c r="LP24" s="85"/>
      <c r="LQ24" s="85"/>
      <c r="LR24" s="85"/>
      <c r="LS24" s="85"/>
      <c r="LT24" s="85"/>
      <c r="LU24" s="85"/>
      <c r="LV24" s="85"/>
      <c r="LW24" s="85"/>
      <c r="LX24" s="85"/>
      <c r="LY24" s="85"/>
      <c r="LZ24" s="85"/>
      <c r="MA24" s="85"/>
      <c r="MB24" s="85"/>
      <c r="MC24" s="85"/>
      <c r="MD24" s="85"/>
      <c r="ME24" s="85"/>
      <c r="MF24" s="85"/>
      <c r="MG24" s="85"/>
      <c r="MH24" s="85"/>
      <c r="MI24" s="85"/>
      <c r="MJ24" s="85"/>
      <c r="MK24" s="85"/>
      <c r="ML24" s="85"/>
      <c r="MM24" s="85"/>
      <c r="MN24" s="85"/>
      <c r="MO24" s="85"/>
      <c r="MP24" s="85"/>
      <c r="MQ24" s="85"/>
      <c r="MR24" s="85"/>
      <c r="MS24" s="85"/>
      <c r="MT24" s="85"/>
      <c r="MU24" s="85"/>
      <c r="MV24" s="85"/>
      <c r="MW24" s="85"/>
      <c r="MX24" s="85"/>
      <c r="MY24" s="85"/>
      <c r="MZ24" s="85"/>
      <c r="NA24" s="85"/>
      <c r="NB24" s="85"/>
      <c r="NC24" s="85"/>
      <c r="ND24" s="85"/>
      <c r="NE24" s="85"/>
      <c r="NF24" s="85"/>
      <c r="NG24" s="85"/>
      <c r="NH24" s="85"/>
      <c r="NI24" s="85"/>
      <c r="NJ24" s="85"/>
      <c r="NK24" s="85"/>
      <c r="NL24" s="85"/>
      <c r="NM24" s="85"/>
      <c r="NN24" s="85"/>
      <c r="NO24" s="85"/>
      <c r="NP24" s="85"/>
      <c r="NQ24" s="85"/>
      <c r="NR24" s="85"/>
      <c r="NS24" s="85"/>
      <c r="NT24" s="85"/>
      <c r="NU24" s="85"/>
      <c r="NV24" s="85"/>
      <c r="NW24" s="85"/>
      <c r="NX24" s="85"/>
      <c r="NY24" s="85"/>
      <c r="NZ24" s="85"/>
    </row>
    <row r="25" spans="2:390">
      <c r="B25" s="81" t="s">
        <v>5136</v>
      </c>
      <c r="C25" s="82" t="s">
        <v>148</v>
      </c>
      <c r="D25" s="88">
        <f t="shared" si="0"/>
        <v>149</v>
      </c>
      <c r="E25" s="85" cm="1">
        <f t="array" ref="E25:J25">IF(ISNUMBER($E$4),SUMIFS(件数_数,件数_日付,_xlfn.ANCHORARRAY($E$4),件数_状況,$C25),"")</f>
        <v>48</v>
      </c>
      <c r="F25" s="85">
        <v>46</v>
      </c>
      <c r="G25" s="85">
        <v>0</v>
      </c>
      <c r="H25" s="85">
        <v>0</v>
      </c>
      <c r="I25" s="85">
        <v>49</v>
      </c>
      <c r="J25" s="85">
        <v>6</v>
      </c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85"/>
      <c r="BU25" s="85"/>
      <c r="BV25" s="85"/>
      <c r="BW25" s="85"/>
      <c r="BX25" s="85"/>
      <c r="BY25" s="85"/>
      <c r="BZ25" s="85"/>
      <c r="CA25" s="85"/>
      <c r="CB25" s="85"/>
      <c r="CC25" s="85"/>
      <c r="CD25" s="85"/>
      <c r="CE25" s="85"/>
      <c r="CF25" s="85"/>
      <c r="CG25" s="85"/>
      <c r="CH25" s="85"/>
      <c r="CI25" s="85"/>
      <c r="CJ25" s="85"/>
      <c r="CK25" s="85"/>
      <c r="CL25" s="85"/>
      <c r="CM25" s="85"/>
      <c r="CN25" s="85"/>
      <c r="CO25" s="85"/>
      <c r="CP25" s="85"/>
      <c r="CQ25" s="85"/>
      <c r="CR25" s="85"/>
      <c r="CS25" s="85"/>
      <c r="CT25" s="85"/>
      <c r="CU25" s="85"/>
      <c r="CV25" s="85"/>
      <c r="CW25" s="85"/>
      <c r="CX25" s="85"/>
      <c r="CY25" s="85"/>
      <c r="CZ25" s="85"/>
      <c r="DA25" s="85"/>
      <c r="DB25" s="85"/>
      <c r="DC25" s="85"/>
      <c r="DD25" s="85"/>
      <c r="DE25" s="85"/>
      <c r="DF25" s="85"/>
      <c r="DG25" s="85"/>
      <c r="DH25" s="85"/>
      <c r="DI25" s="85"/>
      <c r="DJ25" s="85"/>
      <c r="DK25" s="85"/>
      <c r="DL25" s="85"/>
      <c r="DM25" s="85"/>
      <c r="DN25" s="85"/>
      <c r="DO25" s="85"/>
      <c r="DP25" s="85"/>
      <c r="DQ25" s="85"/>
      <c r="DR25" s="85"/>
      <c r="DS25" s="85"/>
      <c r="DT25" s="85"/>
      <c r="DU25" s="85"/>
      <c r="DV25" s="85"/>
      <c r="DW25" s="85"/>
      <c r="DX25" s="85"/>
      <c r="DY25" s="85"/>
      <c r="DZ25" s="85"/>
      <c r="EA25" s="85"/>
      <c r="EB25" s="85"/>
      <c r="EC25" s="85"/>
      <c r="ED25" s="85"/>
      <c r="EE25" s="85"/>
      <c r="EF25" s="85"/>
      <c r="EG25" s="85"/>
      <c r="EH25" s="85"/>
      <c r="EI25" s="85"/>
      <c r="EJ25" s="85"/>
      <c r="EK25" s="85"/>
      <c r="EL25" s="85"/>
      <c r="EM25" s="85"/>
      <c r="EN25" s="85"/>
      <c r="EO25" s="85"/>
      <c r="EP25" s="85"/>
      <c r="EQ25" s="85"/>
      <c r="ER25" s="85"/>
      <c r="ES25" s="85"/>
      <c r="ET25" s="85"/>
      <c r="EU25" s="85"/>
      <c r="EV25" s="85"/>
      <c r="EW25" s="85"/>
      <c r="EX25" s="85"/>
      <c r="EY25" s="85"/>
      <c r="EZ25" s="85"/>
      <c r="FA25" s="85"/>
      <c r="FB25" s="85"/>
      <c r="FC25" s="85"/>
      <c r="FD25" s="85"/>
      <c r="FE25" s="85"/>
      <c r="FF25" s="85"/>
      <c r="FG25" s="85"/>
      <c r="FH25" s="85"/>
      <c r="FI25" s="85"/>
      <c r="FJ25" s="85"/>
      <c r="FK25" s="85"/>
      <c r="FL25" s="85"/>
      <c r="FM25" s="85"/>
      <c r="FN25" s="85"/>
      <c r="FO25" s="85"/>
      <c r="FP25" s="85"/>
      <c r="FQ25" s="85"/>
      <c r="FR25" s="85"/>
      <c r="FS25" s="85"/>
      <c r="FT25" s="85"/>
      <c r="FU25" s="85"/>
      <c r="FV25" s="85"/>
      <c r="FW25" s="85"/>
      <c r="FX25" s="85"/>
      <c r="FY25" s="85"/>
      <c r="FZ25" s="85"/>
      <c r="GA25" s="85"/>
      <c r="GB25" s="85"/>
      <c r="GC25" s="85"/>
      <c r="GD25" s="85"/>
      <c r="GE25" s="85"/>
      <c r="GF25" s="85"/>
      <c r="GG25" s="85"/>
      <c r="GH25" s="85"/>
      <c r="GI25" s="85"/>
      <c r="GJ25" s="85"/>
      <c r="GK25" s="85"/>
      <c r="GL25" s="85"/>
      <c r="GM25" s="85"/>
      <c r="GN25" s="85"/>
      <c r="GO25" s="85"/>
      <c r="GP25" s="85"/>
      <c r="GQ25" s="85"/>
      <c r="GR25" s="85"/>
      <c r="GS25" s="85"/>
      <c r="GT25" s="85"/>
      <c r="GU25" s="85"/>
      <c r="GV25" s="85"/>
      <c r="GW25" s="85"/>
      <c r="GX25" s="85"/>
      <c r="GY25" s="85"/>
      <c r="GZ25" s="85"/>
      <c r="HA25" s="85"/>
      <c r="HB25" s="85"/>
      <c r="HC25" s="85"/>
      <c r="HD25" s="85"/>
      <c r="HE25" s="85"/>
      <c r="HF25" s="85"/>
      <c r="HG25" s="85"/>
      <c r="HH25" s="85"/>
      <c r="HI25" s="85"/>
      <c r="HJ25" s="85"/>
      <c r="HK25" s="85"/>
      <c r="HL25" s="85"/>
      <c r="HM25" s="85"/>
      <c r="HN25" s="85"/>
      <c r="HO25" s="85"/>
      <c r="HP25" s="85"/>
      <c r="HQ25" s="85"/>
      <c r="HR25" s="85"/>
      <c r="HS25" s="85"/>
      <c r="HT25" s="85"/>
      <c r="HU25" s="85"/>
      <c r="HV25" s="85"/>
      <c r="HW25" s="85"/>
      <c r="HX25" s="85"/>
      <c r="HY25" s="85"/>
      <c r="HZ25" s="85"/>
      <c r="IA25" s="85"/>
      <c r="IB25" s="85"/>
      <c r="IC25" s="85"/>
      <c r="ID25" s="85"/>
      <c r="IE25" s="85"/>
      <c r="IF25" s="85"/>
      <c r="IG25" s="85"/>
      <c r="IH25" s="85"/>
      <c r="II25" s="85"/>
      <c r="IJ25" s="85"/>
      <c r="IK25" s="85"/>
      <c r="IL25" s="85"/>
      <c r="IM25" s="85"/>
      <c r="IN25" s="85"/>
      <c r="IO25" s="85"/>
      <c r="IP25" s="85"/>
      <c r="IQ25" s="85"/>
      <c r="IR25" s="85"/>
      <c r="IS25" s="85"/>
      <c r="IT25" s="85"/>
      <c r="IU25" s="85"/>
      <c r="IV25" s="85"/>
      <c r="IW25" s="85"/>
      <c r="IX25" s="85"/>
      <c r="IY25" s="85"/>
      <c r="IZ25" s="85"/>
      <c r="JA25" s="85"/>
      <c r="JB25" s="85"/>
      <c r="JC25" s="85"/>
      <c r="JD25" s="85"/>
      <c r="JE25" s="85"/>
      <c r="JF25" s="85"/>
      <c r="JG25" s="85"/>
      <c r="JH25" s="85"/>
      <c r="JI25" s="85"/>
      <c r="JJ25" s="85"/>
      <c r="JK25" s="85"/>
      <c r="JL25" s="85"/>
      <c r="JM25" s="85"/>
      <c r="JN25" s="85"/>
      <c r="JO25" s="85"/>
      <c r="JP25" s="85"/>
      <c r="JQ25" s="85"/>
      <c r="JR25" s="85"/>
      <c r="JS25" s="85"/>
      <c r="JT25" s="85"/>
      <c r="JU25" s="85"/>
      <c r="JV25" s="85"/>
      <c r="JW25" s="85"/>
      <c r="JX25" s="85"/>
      <c r="JY25" s="85"/>
      <c r="JZ25" s="85"/>
      <c r="KA25" s="85"/>
      <c r="KB25" s="85"/>
      <c r="KC25" s="85"/>
      <c r="KD25" s="85"/>
      <c r="KE25" s="85"/>
      <c r="KF25" s="85"/>
      <c r="KG25" s="85"/>
      <c r="KH25" s="85"/>
      <c r="KI25" s="85"/>
      <c r="KJ25" s="85"/>
      <c r="KK25" s="85"/>
      <c r="KL25" s="85"/>
      <c r="KM25" s="85"/>
      <c r="KN25" s="85"/>
      <c r="KO25" s="85"/>
      <c r="KP25" s="85"/>
      <c r="KQ25" s="85"/>
      <c r="KR25" s="85"/>
      <c r="KS25" s="85"/>
      <c r="KT25" s="85"/>
      <c r="KU25" s="85"/>
      <c r="KV25" s="85"/>
      <c r="KW25" s="85"/>
      <c r="KX25" s="85"/>
      <c r="KY25" s="85"/>
      <c r="KZ25" s="85"/>
      <c r="LA25" s="85"/>
      <c r="LB25" s="85"/>
      <c r="LC25" s="85"/>
      <c r="LD25" s="85"/>
      <c r="LE25" s="85"/>
      <c r="LF25" s="85"/>
      <c r="LG25" s="85"/>
      <c r="LH25" s="85"/>
      <c r="LI25" s="85"/>
      <c r="LJ25" s="85"/>
      <c r="LK25" s="85"/>
      <c r="LL25" s="85"/>
      <c r="LM25" s="85"/>
      <c r="LN25" s="85"/>
      <c r="LO25" s="85"/>
      <c r="LP25" s="85"/>
      <c r="LQ25" s="85"/>
      <c r="LR25" s="85"/>
      <c r="LS25" s="85"/>
      <c r="LT25" s="85"/>
      <c r="LU25" s="85"/>
      <c r="LV25" s="85"/>
      <c r="LW25" s="85"/>
      <c r="LX25" s="85"/>
      <c r="LY25" s="85"/>
      <c r="LZ25" s="85"/>
      <c r="MA25" s="85"/>
      <c r="MB25" s="85"/>
      <c r="MC25" s="85"/>
      <c r="MD25" s="85"/>
      <c r="ME25" s="85"/>
      <c r="MF25" s="85"/>
      <c r="MG25" s="85"/>
      <c r="MH25" s="85"/>
      <c r="MI25" s="85"/>
      <c r="MJ25" s="85"/>
      <c r="MK25" s="85"/>
      <c r="ML25" s="85"/>
      <c r="MM25" s="85"/>
      <c r="MN25" s="85"/>
      <c r="MO25" s="85"/>
      <c r="MP25" s="85"/>
      <c r="MQ25" s="85"/>
      <c r="MR25" s="85"/>
      <c r="MS25" s="85"/>
      <c r="MT25" s="85"/>
      <c r="MU25" s="85"/>
      <c r="MV25" s="85"/>
      <c r="MW25" s="85"/>
      <c r="MX25" s="85"/>
      <c r="MY25" s="85"/>
      <c r="MZ25" s="85"/>
      <c r="NA25" s="85"/>
      <c r="NB25" s="85"/>
      <c r="NC25" s="85"/>
      <c r="ND25" s="85"/>
      <c r="NE25" s="85"/>
      <c r="NF25" s="85"/>
      <c r="NG25" s="85"/>
      <c r="NH25" s="85"/>
      <c r="NI25" s="85"/>
      <c r="NJ25" s="85"/>
      <c r="NK25" s="85"/>
      <c r="NL25" s="85"/>
      <c r="NM25" s="85"/>
      <c r="NN25" s="85"/>
      <c r="NO25" s="85"/>
      <c r="NP25" s="85"/>
      <c r="NQ25" s="85"/>
      <c r="NR25" s="85"/>
      <c r="NS25" s="85"/>
      <c r="NT25" s="85"/>
      <c r="NU25" s="85"/>
      <c r="NV25" s="85"/>
      <c r="NW25" s="85"/>
      <c r="NX25" s="85"/>
      <c r="NY25" s="85"/>
      <c r="NZ25" s="85"/>
    </row>
    <row r="26" spans="2:390">
      <c r="B26" s="70" t="s">
        <v>5136</v>
      </c>
      <c r="C26" s="78" t="s">
        <v>158</v>
      </c>
      <c r="D26" s="89">
        <f t="shared" si="0"/>
        <v>198</v>
      </c>
      <c r="E26" s="85" cm="1">
        <f t="array" ref="E26:J26">IF(ISNUMBER($E$4),SUMIFS(件数_数,件数_日付,_xlfn.ANCHORARRAY($E$4),件数_状況,$C26),"")</f>
        <v>85</v>
      </c>
      <c r="F26" s="85">
        <v>58</v>
      </c>
      <c r="G26" s="85">
        <v>0</v>
      </c>
      <c r="H26" s="85">
        <v>0</v>
      </c>
      <c r="I26" s="85">
        <v>55</v>
      </c>
      <c r="J26" s="85">
        <v>0</v>
      </c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  <c r="EE26" s="85"/>
      <c r="EF26" s="85"/>
      <c r="EG26" s="85"/>
      <c r="EH26" s="85"/>
      <c r="EI26" s="85"/>
      <c r="EJ26" s="85"/>
      <c r="EK26" s="85"/>
      <c r="EL26" s="85"/>
      <c r="EM26" s="85"/>
      <c r="EN26" s="85"/>
      <c r="EO26" s="85"/>
      <c r="EP26" s="85"/>
      <c r="EQ26" s="85"/>
      <c r="ER26" s="85"/>
      <c r="ES26" s="85"/>
      <c r="ET26" s="85"/>
      <c r="EU26" s="85"/>
      <c r="EV26" s="85"/>
      <c r="EW26" s="85"/>
      <c r="EX26" s="85"/>
      <c r="EY26" s="85"/>
      <c r="EZ26" s="85"/>
      <c r="FA26" s="85"/>
      <c r="FB26" s="85"/>
      <c r="FC26" s="85"/>
      <c r="FD26" s="85"/>
      <c r="FE26" s="85"/>
      <c r="FF26" s="85"/>
      <c r="FG26" s="85"/>
      <c r="FH26" s="85"/>
      <c r="FI26" s="85"/>
      <c r="FJ26" s="85"/>
      <c r="FK26" s="85"/>
      <c r="FL26" s="85"/>
      <c r="FM26" s="85"/>
      <c r="FN26" s="85"/>
      <c r="FO26" s="85"/>
      <c r="FP26" s="85"/>
      <c r="FQ26" s="85"/>
      <c r="FR26" s="85"/>
      <c r="FS26" s="85"/>
      <c r="FT26" s="85"/>
      <c r="FU26" s="85"/>
      <c r="FV26" s="85"/>
      <c r="FW26" s="85"/>
      <c r="FX26" s="85"/>
      <c r="FY26" s="85"/>
      <c r="FZ26" s="85"/>
      <c r="GA26" s="85"/>
      <c r="GB26" s="85"/>
      <c r="GC26" s="85"/>
      <c r="GD26" s="85"/>
      <c r="GE26" s="85"/>
      <c r="GF26" s="85"/>
      <c r="GG26" s="85"/>
      <c r="GH26" s="85"/>
      <c r="GI26" s="85"/>
      <c r="GJ26" s="85"/>
      <c r="GK26" s="85"/>
      <c r="GL26" s="85"/>
      <c r="GM26" s="85"/>
      <c r="GN26" s="85"/>
      <c r="GO26" s="85"/>
      <c r="GP26" s="85"/>
      <c r="GQ26" s="85"/>
      <c r="GR26" s="85"/>
      <c r="GS26" s="85"/>
      <c r="GT26" s="85"/>
      <c r="GU26" s="85"/>
      <c r="GV26" s="85"/>
      <c r="GW26" s="85"/>
      <c r="GX26" s="85"/>
      <c r="GY26" s="85"/>
      <c r="GZ26" s="85"/>
      <c r="HA26" s="85"/>
      <c r="HB26" s="85"/>
      <c r="HC26" s="85"/>
      <c r="HD26" s="85"/>
      <c r="HE26" s="85"/>
      <c r="HF26" s="85"/>
      <c r="HG26" s="85"/>
      <c r="HH26" s="85"/>
      <c r="HI26" s="85"/>
      <c r="HJ26" s="85"/>
      <c r="HK26" s="85"/>
      <c r="HL26" s="85"/>
      <c r="HM26" s="85"/>
      <c r="HN26" s="85"/>
      <c r="HO26" s="85"/>
      <c r="HP26" s="85"/>
      <c r="HQ26" s="85"/>
      <c r="HR26" s="85"/>
      <c r="HS26" s="85"/>
      <c r="HT26" s="85"/>
      <c r="HU26" s="85"/>
      <c r="HV26" s="85"/>
      <c r="HW26" s="85"/>
      <c r="HX26" s="85"/>
      <c r="HY26" s="85"/>
      <c r="HZ26" s="85"/>
      <c r="IA26" s="85"/>
      <c r="IB26" s="85"/>
      <c r="IC26" s="85"/>
      <c r="ID26" s="85"/>
      <c r="IE26" s="85"/>
      <c r="IF26" s="85"/>
      <c r="IG26" s="85"/>
      <c r="IH26" s="85"/>
      <c r="II26" s="85"/>
      <c r="IJ26" s="85"/>
      <c r="IK26" s="85"/>
      <c r="IL26" s="85"/>
      <c r="IM26" s="85"/>
      <c r="IN26" s="85"/>
      <c r="IO26" s="85"/>
      <c r="IP26" s="85"/>
      <c r="IQ26" s="85"/>
      <c r="IR26" s="85"/>
      <c r="IS26" s="85"/>
      <c r="IT26" s="85"/>
      <c r="IU26" s="85"/>
      <c r="IV26" s="85"/>
      <c r="IW26" s="85"/>
      <c r="IX26" s="85"/>
      <c r="IY26" s="85"/>
      <c r="IZ26" s="85"/>
      <c r="JA26" s="85"/>
      <c r="JB26" s="85"/>
      <c r="JC26" s="85"/>
      <c r="JD26" s="85"/>
      <c r="JE26" s="85"/>
      <c r="JF26" s="85"/>
      <c r="JG26" s="85"/>
      <c r="JH26" s="85"/>
      <c r="JI26" s="85"/>
      <c r="JJ26" s="85"/>
      <c r="JK26" s="85"/>
      <c r="JL26" s="85"/>
      <c r="JM26" s="85"/>
      <c r="JN26" s="85"/>
      <c r="JO26" s="85"/>
      <c r="JP26" s="85"/>
      <c r="JQ26" s="85"/>
      <c r="JR26" s="85"/>
      <c r="JS26" s="85"/>
      <c r="JT26" s="85"/>
      <c r="JU26" s="85"/>
      <c r="JV26" s="85"/>
      <c r="JW26" s="85"/>
      <c r="JX26" s="85"/>
      <c r="JY26" s="85"/>
      <c r="JZ26" s="85"/>
      <c r="KA26" s="85"/>
      <c r="KB26" s="85"/>
      <c r="KC26" s="85"/>
      <c r="KD26" s="85"/>
      <c r="KE26" s="85"/>
      <c r="KF26" s="85"/>
      <c r="KG26" s="85"/>
      <c r="KH26" s="85"/>
      <c r="KI26" s="85"/>
      <c r="KJ26" s="85"/>
      <c r="KK26" s="85"/>
      <c r="KL26" s="85"/>
      <c r="KM26" s="85"/>
      <c r="KN26" s="85"/>
      <c r="KO26" s="85"/>
      <c r="KP26" s="85"/>
      <c r="KQ26" s="85"/>
      <c r="KR26" s="85"/>
      <c r="KS26" s="85"/>
      <c r="KT26" s="85"/>
      <c r="KU26" s="85"/>
      <c r="KV26" s="85"/>
      <c r="KW26" s="85"/>
      <c r="KX26" s="85"/>
      <c r="KY26" s="85"/>
      <c r="KZ26" s="85"/>
      <c r="LA26" s="85"/>
      <c r="LB26" s="85"/>
      <c r="LC26" s="85"/>
      <c r="LD26" s="85"/>
      <c r="LE26" s="85"/>
      <c r="LF26" s="85"/>
      <c r="LG26" s="85"/>
      <c r="LH26" s="85"/>
      <c r="LI26" s="85"/>
      <c r="LJ26" s="85"/>
      <c r="LK26" s="85"/>
      <c r="LL26" s="85"/>
      <c r="LM26" s="85"/>
      <c r="LN26" s="85"/>
      <c r="LO26" s="85"/>
      <c r="LP26" s="85"/>
      <c r="LQ26" s="85"/>
      <c r="LR26" s="85"/>
      <c r="LS26" s="85"/>
      <c r="LT26" s="85"/>
      <c r="LU26" s="85"/>
      <c r="LV26" s="85"/>
      <c r="LW26" s="85"/>
      <c r="LX26" s="85"/>
      <c r="LY26" s="85"/>
      <c r="LZ26" s="85"/>
      <c r="MA26" s="85"/>
      <c r="MB26" s="85"/>
      <c r="MC26" s="85"/>
      <c r="MD26" s="85"/>
      <c r="ME26" s="85"/>
      <c r="MF26" s="85"/>
      <c r="MG26" s="85"/>
      <c r="MH26" s="85"/>
      <c r="MI26" s="85"/>
      <c r="MJ26" s="85"/>
      <c r="MK26" s="85"/>
      <c r="ML26" s="85"/>
      <c r="MM26" s="85"/>
      <c r="MN26" s="85"/>
      <c r="MO26" s="85"/>
      <c r="MP26" s="85"/>
      <c r="MQ26" s="85"/>
      <c r="MR26" s="85"/>
      <c r="MS26" s="85"/>
      <c r="MT26" s="85"/>
      <c r="MU26" s="85"/>
      <c r="MV26" s="85"/>
      <c r="MW26" s="85"/>
      <c r="MX26" s="85"/>
      <c r="MY26" s="85"/>
      <c r="MZ26" s="85"/>
      <c r="NA26" s="85"/>
      <c r="NB26" s="85"/>
      <c r="NC26" s="85"/>
      <c r="ND26" s="85"/>
      <c r="NE26" s="85"/>
      <c r="NF26" s="85"/>
      <c r="NG26" s="85"/>
      <c r="NH26" s="85"/>
      <c r="NI26" s="85"/>
      <c r="NJ26" s="85"/>
      <c r="NK26" s="85"/>
      <c r="NL26" s="85"/>
      <c r="NM26" s="85"/>
      <c r="NN26" s="85"/>
      <c r="NO26" s="85"/>
      <c r="NP26" s="85"/>
      <c r="NQ26" s="85"/>
      <c r="NR26" s="85"/>
      <c r="NS26" s="85"/>
      <c r="NT26" s="85"/>
      <c r="NU26" s="85"/>
      <c r="NV26" s="85"/>
      <c r="NW26" s="85"/>
      <c r="NX26" s="85"/>
      <c r="NY26" s="85"/>
      <c r="NZ26" s="85"/>
    </row>
    <row r="27" spans="2:390">
      <c r="B27" s="70" t="s">
        <v>5136</v>
      </c>
      <c r="C27" s="78" t="s">
        <v>152</v>
      </c>
      <c r="D27" s="89">
        <f t="shared" si="0"/>
        <v>218</v>
      </c>
      <c r="E27" s="85" cm="1">
        <f t="array" ref="E27:J27">IF(ISNUMBER($E$4),SUMIFS(件数_数,件数_日付,_xlfn.ANCHORARRAY($E$4),件数_状況,$C27),"")</f>
        <v>46</v>
      </c>
      <c r="F27" s="85">
        <v>67</v>
      </c>
      <c r="G27" s="85">
        <v>0</v>
      </c>
      <c r="H27" s="85">
        <v>0</v>
      </c>
      <c r="I27" s="85">
        <v>105</v>
      </c>
      <c r="J27" s="85">
        <v>0</v>
      </c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85"/>
      <c r="BU27" s="85"/>
      <c r="BV27" s="85"/>
      <c r="BW27" s="85"/>
      <c r="BX27" s="85"/>
      <c r="BY27" s="85"/>
      <c r="BZ27" s="85"/>
      <c r="CA27" s="85"/>
      <c r="CB27" s="85"/>
      <c r="CC27" s="85"/>
      <c r="CD27" s="85"/>
      <c r="CE27" s="85"/>
      <c r="CF27" s="85"/>
      <c r="CG27" s="85"/>
      <c r="CH27" s="85"/>
      <c r="CI27" s="85"/>
      <c r="CJ27" s="85"/>
      <c r="CK27" s="85"/>
      <c r="CL27" s="85"/>
      <c r="CM27" s="85"/>
      <c r="CN27" s="85"/>
      <c r="CO27" s="85"/>
      <c r="CP27" s="85"/>
      <c r="CQ27" s="85"/>
      <c r="CR27" s="85"/>
      <c r="CS27" s="85"/>
      <c r="CT27" s="85"/>
      <c r="CU27" s="85"/>
      <c r="CV27" s="85"/>
      <c r="CW27" s="85"/>
      <c r="CX27" s="85"/>
      <c r="CY27" s="85"/>
      <c r="CZ27" s="85"/>
      <c r="DA27" s="85"/>
      <c r="DB27" s="85"/>
      <c r="DC27" s="85"/>
      <c r="DD27" s="85"/>
      <c r="DE27" s="85"/>
      <c r="DF27" s="85"/>
      <c r="DG27" s="85"/>
      <c r="DH27" s="85"/>
      <c r="DI27" s="85"/>
      <c r="DJ27" s="85"/>
      <c r="DK27" s="85"/>
      <c r="DL27" s="85"/>
      <c r="DM27" s="85"/>
      <c r="DN27" s="85"/>
      <c r="DO27" s="85"/>
      <c r="DP27" s="85"/>
      <c r="DQ27" s="85"/>
      <c r="DR27" s="85"/>
      <c r="DS27" s="85"/>
      <c r="DT27" s="85"/>
      <c r="DU27" s="85"/>
      <c r="DV27" s="85"/>
      <c r="DW27" s="85"/>
      <c r="DX27" s="85"/>
      <c r="DY27" s="85"/>
      <c r="DZ27" s="85"/>
      <c r="EA27" s="85"/>
      <c r="EB27" s="85"/>
      <c r="EC27" s="85"/>
      <c r="ED27" s="85"/>
      <c r="EE27" s="85"/>
      <c r="EF27" s="85"/>
      <c r="EG27" s="85"/>
      <c r="EH27" s="85"/>
      <c r="EI27" s="85"/>
      <c r="EJ27" s="85"/>
      <c r="EK27" s="85"/>
      <c r="EL27" s="85"/>
      <c r="EM27" s="85"/>
      <c r="EN27" s="85"/>
      <c r="EO27" s="85"/>
      <c r="EP27" s="85"/>
      <c r="EQ27" s="85"/>
      <c r="ER27" s="85"/>
      <c r="ES27" s="85"/>
      <c r="ET27" s="85"/>
      <c r="EU27" s="85"/>
      <c r="EV27" s="85"/>
      <c r="EW27" s="85"/>
      <c r="EX27" s="85"/>
      <c r="EY27" s="85"/>
      <c r="EZ27" s="85"/>
      <c r="FA27" s="85"/>
      <c r="FB27" s="85"/>
      <c r="FC27" s="85"/>
      <c r="FD27" s="85"/>
      <c r="FE27" s="85"/>
      <c r="FF27" s="85"/>
      <c r="FG27" s="85"/>
      <c r="FH27" s="85"/>
      <c r="FI27" s="85"/>
      <c r="FJ27" s="85"/>
      <c r="FK27" s="85"/>
      <c r="FL27" s="85"/>
      <c r="FM27" s="85"/>
      <c r="FN27" s="85"/>
      <c r="FO27" s="85"/>
      <c r="FP27" s="85"/>
      <c r="FQ27" s="85"/>
      <c r="FR27" s="85"/>
      <c r="FS27" s="85"/>
      <c r="FT27" s="85"/>
      <c r="FU27" s="85"/>
      <c r="FV27" s="85"/>
      <c r="FW27" s="85"/>
      <c r="FX27" s="85"/>
      <c r="FY27" s="85"/>
      <c r="FZ27" s="85"/>
      <c r="GA27" s="85"/>
      <c r="GB27" s="85"/>
      <c r="GC27" s="85"/>
      <c r="GD27" s="85"/>
      <c r="GE27" s="85"/>
      <c r="GF27" s="85"/>
      <c r="GG27" s="85"/>
      <c r="GH27" s="85"/>
      <c r="GI27" s="85"/>
      <c r="GJ27" s="85"/>
      <c r="GK27" s="85"/>
      <c r="GL27" s="85"/>
      <c r="GM27" s="85"/>
      <c r="GN27" s="85"/>
      <c r="GO27" s="85"/>
      <c r="GP27" s="85"/>
      <c r="GQ27" s="85"/>
      <c r="GR27" s="85"/>
      <c r="GS27" s="85"/>
      <c r="GT27" s="85"/>
      <c r="GU27" s="85"/>
      <c r="GV27" s="85"/>
      <c r="GW27" s="85"/>
      <c r="GX27" s="85"/>
      <c r="GY27" s="85"/>
      <c r="GZ27" s="85"/>
      <c r="HA27" s="85"/>
      <c r="HB27" s="85"/>
      <c r="HC27" s="85"/>
      <c r="HD27" s="85"/>
      <c r="HE27" s="85"/>
      <c r="HF27" s="85"/>
      <c r="HG27" s="85"/>
      <c r="HH27" s="85"/>
      <c r="HI27" s="85"/>
      <c r="HJ27" s="85"/>
      <c r="HK27" s="85"/>
      <c r="HL27" s="85"/>
      <c r="HM27" s="85"/>
      <c r="HN27" s="85"/>
      <c r="HO27" s="85"/>
      <c r="HP27" s="85"/>
      <c r="HQ27" s="85"/>
      <c r="HR27" s="85"/>
      <c r="HS27" s="85"/>
      <c r="HT27" s="85"/>
      <c r="HU27" s="85"/>
      <c r="HV27" s="85"/>
      <c r="HW27" s="85"/>
      <c r="HX27" s="85"/>
      <c r="HY27" s="85"/>
      <c r="HZ27" s="85"/>
      <c r="IA27" s="85"/>
      <c r="IB27" s="85"/>
      <c r="IC27" s="85"/>
      <c r="ID27" s="85"/>
      <c r="IE27" s="85"/>
      <c r="IF27" s="85"/>
      <c r="IG27" s="85"/>
      <c r="IH27" s="85"/>
      <c r="II27" s="85"/>
      <c r="IJ27" s="85"/>
      <c r="IK27" s="85"/>
      <c r="IL27" s="85"/>
      <c r="IM27" s="85"/>
      <c r="IN27" s="85"/>
      <c r="IO27" s="85"/>
      <c r="IP27" s="85"/>
      <c r="IQ27" s="85"/>
      <c r="IR27" s="85"/>
      <c r="IS27" s="85"/>
      <c r="IT27" s="85"/>
      <c r="IU27" s="85"/>
      <c r="IV27" s="85"/>
      <c r="IW27" s="85"/>
      <c r="IX27" s="85"/>
      <c r="IY27" s="85"/>
      <c r="IZ27" s="85"/>
      <c r="JA27" s="85"/>
      <c r="JB27" s="85"/>
      <c r="JC27" s="85"/>
      <c r="JD27" s="85"/>
      <c r="JE27" s="85"/>
      <c r="JF27" s="85"/>
      <c r="JG27" s="85"/>
      <c r="JH27" s="85"/>
      <c r="JI27" s="85"/>
      <c r="JJ27" s="85"/>
      <c r="JK27" s="85"/>
      <c r="JL27" s="85"/>
      <c r="JM27" s="85"/>
      <c r="JN27" s="85"/>
      <c r="JO27" s="85"/>
      <c r="JP27" s="85"/>
      <c r="JQ27" s="85"/>
      <c r="JR27" s="85"/>
      <c r="JS27" s="85"/>
      <c r="JT27" s="85"/>
      <c r="JU27" s="85"/>
      <c r="JV27" s="85"/>
      <c r="JW27" s="85"/>
      <c r="JX27" s="85"/>
      <c r="JY27" s="85"/>
      <c r="JZ27" s="85"/>
      <c r="KA27" s="85"/>
      <c r="KB27" s="85"/>
      <c r="KC27" s="85"/>
      <c r="KD27" s="85"/>
      <c r="KE27" s="85"/>
      <c r="KF27" s="85"/>
      <c r="KG27" s="85"/>
      <c r="KH27" s="85"/>
      <c r="KI27" s="85"/>
      <c r="KJ27" s="85"/>
      <c r="KK27" s="85"/>
      <c r="KL27" s="85"/>
      <c r="KM27" s="85"/>
      <c r="KN27" s="85"/>
      <c r="KO27" s="85"/>
      <c r="KP27" s="85"/>
      <c r="KQ27" s="85"/>
      <c r="KR27" s="85"/>
      <c r="KS27" s="85"/>
      <c r="KT27" s="85"/>
      <c r="KU27" s="85"/>
      <c r="KV27" s="85"/>
      <c r="KW27" s="85"/>
      <c r="KX27" s="85"/>
      <c r="KY27" s="85"/>
      <c r="KZ27" s="85"/>
      <c r="LA27" s="85"/>
      <c r="LB27" s="85"/>
      <c r="LC27" s="85"/>
      <c r="LD27" s="85"/>
      <c r="LE27" s="85"/>
      <c r="LF27" s="85"/>
      <c r="LG27" s="85"/>
      <c r="LH27" s="85"/>
      <c r="LI27" s="85"/>
      <c r="LJ27" s="85"/>
      <c r="LK27" s="85"/>
      <c r="LL27" s="85"/>
      <c r="LM27" s="85"/>
      <c r="LN27" s="85"/>
      <c r="LO27" s="85"/>
      <c r="LP27" s="85"/>
      <c r="LQ27" s="85"/>
      <c r="LR27" s="85"/>
      <c r="LS27" s="85"/>
      <c r="LT27" s="85"/>
      <c r="LU27" s="85"/>
      <c r="LV27" s="85"/>
      <c r="LW27" s="85"/>
      <c r="LX27" s="85"/>
      <c r="LY27" s="85"/>
      <c r="LZ27" s="85"/>
      <c r="MA27" s="85"/>
      <c r="MB27" s="85"/>
      <c r="MC27" s="85"/>
      <c r="MD27" s="85"/>
      <c r="ME27" s="85"/>
      <c r="MF27" s="85"/>
      <c r="MG27" s="85"/>
      <c r="MH27" s="85"/>
      <c r="MI27" s="85"/>
      <c r="MJ27" s="85"/>
      <c r="MK27" s="85"/>
      <c r="ML27" s="85"/>
      <c r="MM27" s="85"/>
      <c r="MN27" s="85"/>
      <c r="MO27" s="85"/>
      <c r="MP27" s="85"/>
      <c r="MQ27" s="85"/>
      <c r="MR27" s="85"/>
      <c r="MS27" s="85"/>
      <c r="MT27" s="85"/>
      <c r="MU27" s="85"/>
      <c r="MV27" s="85"/>
      <c r="MW27" s="85"/>
      <c r="MX27" s="85"/>
      <c r="MY27" s="85"/>
      <c r="MZ27" s="85"/>
      <c r="NA27" s="85"/>
      <c r="NB27" s="85"/>
      <c r="NC27" s="85"/>
      <c r="ND27" s="85"/>
      <c r="NE27" s="85"/>
      <c r="NF27" s="85"/>
      <c r="NG27" s="85"/>
      <c r="NH27" s="85"/>
      <c r="NI27" s="85"/>
      <c r="NJ27" s="85"/>
      <c r="NK27" s="85"/>
      <c r="NL27" s="85"/>
      <c r="NM27" s="85"/>
      <c r="NN27" s="85"/>
      <c r="NO27" s="85"/>
      <c r="NP27" s="85"/>
      <c r="NQ27" s="85"/>
      <c r="NR27" s="85"/>
      <c r="NS27" s="85"/>
      <c r="NT27" s="85"/>
      <c r="NU27" s="85"/>
      <c r="NV27" s="85"/>
      <c r="NW27" s="85"/>
      <c r="NX27" s="85"/>
      <c r="NY27" s="85"/>
      <c r="NZ27" s="85"/>
    </row>
    <row r="28" spans="2:390">
      <c r="B28" s="79" t="s">
        <v>5136</v>
      </c>
      <c r="C28" s="80" t="s">
        <v>5133</v>
      </c>
      <c r="D28" s="87">
        <f t="shared" si="0"/>
        <v>565</v>
      </c>
      <c r="E28" s="85" cm="1">
        <f t="array" ref="E28:J28">IF(ISNUMBER($E$4),SUMIFS(件数_数,件数_日付,_xlfn.ANCHORARRAY($E$4)),"")</f>
        <v>179</v>
      </c>
      <c r="F28" s="85">
        <v>171</v>
      </c>
      <c r="G28" s="85">
        <v>0</v>
      </c>
      <c r="H28" s="85">
        <v>0</v>
      </c>
      <c r="I28" s="85">
        <v>209</v>
      </c>
      <c r="J28" s="85">
        <v>6</v>
      </c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5"/>
      <c r="BY28" s="85"/>
      <c r="BZ28" s="85"/>
      <c r="CA28" s="85"/>
      <c r="CB28" s="85"/>
      <c r="CC28" s="85"/>
      <c r="CD28" s="85"/>
      <c r="CE28" s="85"/>
      <c r="CF28" s="85"/>
      <c r="CG28" s="85"/>
      <c r="CH28" s="85"/>
      <c r="CI28" s="85"/>
      <c r="CJ28" s="85"/>
      <c r="CK28" s="85"/>
      <c r="CL28" s="85"/>
      <c r="CM28" s="85"/>
      <c r="CN28" s="85"/>
      <c r="CO28" s="85"/>
      <c r="CP28" s="85"/>
      <c r="CQ28" s="85"/>
      <c r="CR28" s="85"/>
      <c r="CS28" s="85"/>
      <c r="CT28" s="85"/>
      <c r="CU28" s="85"/>
      <c r="CV28" s="85"/>
      <c r="CW28" s="85"/>
      <c r="CX28" s="85"/>
      <c r="CY28" s="85"/>
      <c r="CZ28" s="85"/>
      <c r="DA28" s="85"/>
      <c r="DB28" s="85"/>
      <c r="DC28" s="85"/>
      <c r="DD28" s="85"/>
      <c r="DE28" s="85"/>
      <c r="DF28" s="85"/>
      <c r="DG28" s="85"/>
      <c r="DH28" s="85"/>
      <c r="DI28" s="85"/>
      <c r="DJ28" s="85"/>
      <c r="DK28" s="85"/>
      <c r="DL28" s="85"/>
      <c r="DM28" s="85"/>
      <c r="DN28" s="85"/>
      <c r="DO28" s="85"/>
      <c r="DP28" s="85"/>
      <c r="DQ28" s="85"/>
      <c r="DR28" s="85"/>
      <c r="DS28" s="85"/>
      <c r="DT28" s="85"/>
      <c r="DU28" s="85"/>
      <c r="DV28" s="85"/>
      <c r="DW28" s="85"/>
      <c r="DX28" s="85"/>
      <c r="DY28" s="85"/>
      <c r="DZ28" s="85"/>
      <c r="EA28" s="85"/>
      <c r="EB28" s="85"/>
      <c r="EC28" s="85"/>
      <c r="ED28" s="85"/>
      <c r="EE28" s="85"/>
      <c r="EF28" s="85"/>
      <c r="EG28" s="85"/>
      <c r="EH28" s="85"/>
      <c r="EI28" s="85"/>
      <c r="EJ28" s="85"/>
      <c r="EK28" s="85"/>
      <c r="EL28" s="85"/>
      <c r="EM28" s="85"/>
      <c r="EN28" s="85"/>
      <c r="EO28" s="85"/>
      <c r="EP28" s="85"/>
      <c r="EQ28" s="85"/>
      <c r="ER28" s="85"/>
      <c r="ES28" s="85"/>
      <c r="ET28" s="85"/>
      <c r="EU28" s="85"/>
      <c r="EV28" s="85"/>
      <c r="EW28" s="85"/>
      <c r="EX28" s="85"/>
      <c r="EY28" s="85"/>
      <c r="EZ28" s="85"/>
      <c r="FA28" s="85"/>
      <c r="FB28" s="85"/>
      <c r="FC28" s="85"/>
      <c r="FD28" s="85"/>
      <c r="FE28" s="85"/>
      <c r="FF28" s="85"/>
      <c r="FG28" s="85"/>
      <c r="FH28" s="85"/>
      <c r="FI28" s="85"/>
      <c r="FJ28" s="85"/>
      <c r="FK28" s="85"/>
      <c r="FL28" s="85"/>
      <c r="FM28" s="85"/>
      <c r="FN28" s="85"/>
      <c r="FO28" s="85"/>
      <c r="FP28" s="85"/>
      <c r="FQ28" s="85"/>
      <c r="FR28" s="85"/>
      <c r="FS28" s="85"/>
      <c r="FT28" s="85"/>
      <c r="FU28" s="85"/>
      <c r="FV28" s="85"/>
      <c r="FW28" s="85"/>
      <c r="FX28" s="85"/>
      <c r="FY28" s="85"/>
      <c r="FZ28" s="85"/>
      <c r="GA28" s="85"/>
      <c r="GB28" s="85"/>
      <c r="GC28" s="85"/>
      <c r="GD28" s="85"/>
      <c r="GE28" s="85"/>
      <c r="GF28" s="85"/>
      <c r="GG28" s="85"/>
      <c r="GH28" s="85"/>
      <c r="GI28" s="85"/>
      <c r="GJ28" s="85"/>
      <c r="GK28" s="85"/>
      <c r="GL28" s="85"/>
      <c r="GM28" s="85"/>
      <c r="GN28" s="85"/>
      <c r="GO28" s="85"/>
      <c r="GP28" s="85"/>
      <c r="GQ28" s="85"/>
      <c r="GR28" s="85"/>
      <c r="GS28" s="85"/>
      <c r="GT28" s="85"/>
      <c r="GU28" s="85"/>
      <c r="GV28" s="85"/>
      <c r="GW28" s="85"/>
      <c r="GX28" s="85"/>
      <c r="GY28" s="85"/>
      <c r="GZ28" s="85"/>
      <c r="HA28" s="85"/>
      <c r="HB28" s="85"/>
      <c r="HC28" s="85"/>
      <c r="HD28" s="85"/>
      <c r="HE28" s="85"/>
      <c r="HF28" s="85"/>
      <c r="HG28" s="85"/>
      <c r="HH28" s="85"/>
      <c r="HI28" s="85"/>
      <c r="HJ28" s="85"/>
      <c r="HK28" s="85"/>
      <c r="HL28" s="85"/>
      <c r="HM28" s="85"/>
      <c r="HN28" s="85"/>
      <c r="HO28" s="85"/>
      <c r="HP28" s="85"/>
      <c r="HQ28" s="85"/>
      <c r="HR28" s="85"/>
      <c r="HS28" s="85"/>
      <c r="HT28" s="85"/>
      <c r="HU28" s="85"/>
      <c r="HV28" s="85"/>
      <c r="HW28" s="85"/>
      <c r="HX28" s="85"/>
      <c r="HY28" s="85"/>
      <c r="HZ28" s="85"/>
      <c r="IA28" s="85"/>
      <c r="IB28" s="85"/>
      <c r="IC28" s="85"/>
      <c r="ID28" s="85"/>
      <c r="IE28" s="85"/>
      <c r="IF28" s="85"/>
      <c r="IG28" s="85"/>
      <c r="IH28" s="85"/>
      <c r="II28" s="85"/>
      <c r="IJ28" s="85"/>
      <c r="IK28" s="85"/>
      <c r="IL28" s="85"/>
      <c r="IM28" s="85"/>
      <c r="IN28" s="85"/>
      <c r="IO28" s="85"/>
      <c r="IP28" s="85"/>
      <c r="IQ28" s="85"/>
      <c r="IR28" s="85"/>
      <c r="IS28" s="85"/>
      <c r="IT28" s="85"/>
      <c r="IU28" s="85"/>
      <c r="IV28" s="85"/>
      <c r="IW28" s="85"/>
      <c r="IX28" s="85"/>
      <c r="IY28" s="85"/>
      <c r="IZ28" s="85"/>
      <c r="JA28" s="85"/>
      <c r="JB28" s="85"/>
      <c r="JC28" s="85"/>
      <c r="JD28" s="85"/>
      <c r="JE28" s="85"/>
      <c r="JF28" s="85"/>
      <c r="JG28" s="85"/>
      <c r="JH28" s="85"/>
      <c r="JI28" s="85"/>
      <c r="JJ28" s="85"/>
      <c r="JK28" s="85"/>
      <c r="JL28" s="85"/>
      <c r="JM28" s="85"/>
      <c r="JN28" s="85"/>
      <c r="JO28" s="85"/>
      <c r="JP28" s="85"/>
      <c r="JQ28" s="85"/>
      <c r="JR28" s="85"/>
      <c r="JS28" s="85"/>
      <c r="JT28" s="85"/>
      <c r="JU28" s="85"/>
      <c r="JV28" s="85"/>
      <c r="JW28" s="85"/>
      <c r="JX28" s="85"/>
      <c r="JY28" s="85"/>
      <c r="JZ28" s="85"/>
      <c r="KA28" s="85"/>
      <c r="KB28" s="85"/>
      <c r="KC28" s="85"/>
      <c r="KD28" s="85"/>
      <c r="KE28" s="85"/>
      <c r="KF28" s="85"/>
      <c r="KG28" s="85"/>
      <c r="KH28" s="85"/>
      <c r="KI28" s="85"/>
      <c r="KJ28" s="85"/>
      <c r="KK28" s="85"/>
      <c r="KL28" s="85"/>
      <c r="KM28" s="85"/>
      <c r="KN28" s="85"/>
      <c r="KO28" s="85"/>
      <c r="KP28" s="85"/>
      <c r="KQ28" s="85"/>
      <c r="KR28" s="85"/>
      <c r="KS28" s="85"/>
      <c r="KT28" s="85"/>
      <c r="KU28" s="85"/>
      <c r="KV28" s="85"/>
      <c r="KW28" s="85"/>
      <c r="KX28" s="85"/>
      <c r="KY28" s="85"/>
      <c r="KZ28" s="85"/>
      <c r="LA28" s="85"/>
      <c r="LB28" s="85"/>
      <c r="LC28" s="85"/>
      <c r="LD28" s="85"/>
      <c r="LE28" s="85"/>
      <c r="LF28" s="85"/>
      <c r="LG28" s="85"/>
      <c r="LH28" s="85"/>
      <c r="LI28" s="85"/>
      <c r="LJ28" s="85"/>
      <c r="LK28" s="85"/>
      <c r="LL28" s="85"/>
      <c r="LM28" s="85"/>
      <c r="LN28" s="85"/>
      <c r="LO28" s="85"/>
      <c r="LP28" s="85"/>
      <c r="LQ28" s="85"/>
      <c r="LR28" s="85"/>
      <c r="LS28" s="85"/>
      <c r="LT28" s="85"/>
      <c r="LU28" s="85"/>
      <c r="LV28" s="85"/>
      <c r="LW28" s="85"/>
      <c r="LX28" s="85"/>
      <c r="LY28" s="85"/>
      <c r="LZ28" s="85"/>
      <c r="MA28" s="85"/>
      <c r="MB28" s="85"/>
      <c r="MC28" s="85"/>
      <c r="MD28" s="85"/>
      <c r="ME28" s="85"/>
      <c r="MF28" s="85"/>
      <c r="MG28" s="85"/>
      <c r="MH28" s="85"/>
      <c r="MI28" s="85"/>
      <c r="MJ28" s="85"/>
      <c r="MK28" s="85"/>
      <c r="ML28" s="85"/>
      <c r="MM28" s="85"/>
      <c r="MN28" s="85"/>
      <c r="MO28" s="85"/>
      <c r="MP28" s="85"/>
      <c r="MQ28" s="85"/>
      <c r="MR28" s="85"/>
      <c r="MS28" s="85"/>
      <c r="MT28" s="85"/>
      <c r="MU28" s="85"/>
      <c r="MV28" s="85"/>
      <c r="MW28" s="85"/>
      <c r="MX28" s="85"/>
      <c r="MY28" s="85"/>
      <c r="MZ28" s="85"/>
      <c r="NA28" s="85"/>
      <c r="NB28" s="85"/>
      <c r="NC28" s="85"/>
      <c r="ND28" s="85"/>
      <c r="NE28" s="85"/>
      <c r="NF28" s="85"/>
      <c r="NG28" s="85"/>
      <c r="NH28" s="85"/>
      <c r="NI28" s="85"/>
      <c r="NJ28" s="85"/>
      <c r="NK28" s="85"/>
      <c r="NL28" s="85"/>
      <c r="NM28" s="85"/>
      <c r="NN28" s="85"/>
      <c r="NO28" s="85"/>
      <c r="NP28" s="85"/>
      <c r="NQ28" s="85"/>
      <c r="NR28" s="85"/>
      <c r="NS28" s="85"/>
      <c r="NT28" s="85"/>
      <c r="NU28" s="85"/>
      <c r="NV28" s="85"/>
      <c r="NW28" s="85"/>
      <c r="NX28" s="85"/>
      <c r="NY28" s="85"/>
      <c r="NZ28" s="85"/>
    </row>
    <row r="30" spans="2:390" ht="16.5">
      <c r="B30" s="53" t="s">
        <v>5150</v>
      </c>
    </row>
    <row r="31" spans="2:390">
      <c r="B31" s="54" t="s">
        <v>67</v>
      </c>
      <c r="C31" s="54" t="s">
        <v>68</v>
      </c>
    </row>
    <row r="32" spans="2:390">
      <c r="B32" s="55" t="str" cm="1">
        <f t="array" ref="B32">_xlfn.LET(_xlpm.v,件数_種別,_xlpm.u,_xlfn.UNIQUE(_xlfn._xlws.FILTER(_xlpm.v,(_xlpm.v&lt;&gt;"")*(COUNTIF($B$5:$B$28,_xlpm.v)=0),"")),IF(_xlpm.u="","なし",_xlpm.u))</f>
        <v>なし</v>
      </c>
      <c r="C32" s="55" t="str" cm="1">
        <f t="array" ref="C32">_xlfn.LET(_xlpm.v,件数_状況,_xlpm.u,_xlfn.UNIQUE(_xlfn._xlws.FILTER(_xlpm.v,(_xlpm.v&lt;&gt;"")*(COUNTIF($C$5:$C$28,_xlpm.v)=0),"")),IF(_xlpm.u="","なし",_xlpm.u))</f>
        <v>なし</v>
      </c>
    </row>
  </sheetData>
  <mergeCells count="2">
    <mergeCell ref="B2:D2"/>
    <mergeCell ref="B3:D3"/>
  </mergeCells>
  <phoneticPr fontId="8"/>
  <conditionalFormatting sqref="E4:NZ28">
    <cfRule type="expression" dxfId="20" priority="4" stopIfTrue="1">
      <formula>ISNUMBER(E$4)</formula>
    </cfRule>
  </conditionalFormatting>
  <conditionalFormatting sqref="E5:NZ28">
    <cfRule type="expression" dxfId="19" priority="5" stopIfTrue="1">
      <formula>AND(ISNUMBER(E$4),$C5="計")</formula>
    </cfRule>
  </conditionalFormatting>
  <conditionalFormatting sqref="E4:NZ4">
    <cfRule type="expression" dxfId="18" priority="6" stopIfTrue="1">
      <formula>ISNUMBER(E$4)</formula>
    </cfRule>
    <cfRule type="expression" dxfId="17" priority="1" stopIfTrue="1">
      <formula>AND(ISNUMBER(E$4),E$4=TODAY())</formula>
    </cfRule>
  </conditionalFormatting>
  <conditionalFormatting sqref="E5:NZ40">
    <cfRule type="expression" dxfId="16" priority="2" stopIfTrue="1">
      <formula>AND(ISNUMBER(E$4),E$4=TODAY())</formula>
    </cfRule>
  </conditionalFormatting>
  <hyperlinks>
    <hyperlink ref="D1" location="'操作'!A1" display="▶ 操作へ戻る" xr:uid="{86437CC0-F381-4209-ADAE-0EA650F16305}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stopIfTrue="1" id="{B8EDBCA7-613D-45F2-AEB6-B8AF1F3B2F1B}">
            <xm:f>AND(ISNUMBER(E$4),OR(WEEKDAY(E$4,2)&gt;5,COUNTIF(休日一覧!$A:$A,E$4)&gt;0))</xm:f>
            <x14:dxf>
              <font>
                <color rgb="FF808080"/>
              </font>
              <fill>
                <patternFill>
                  <bgColor rgb="FFD9D9D9"/>
                </patternFill>
              </fill>
            </x14:dxf>
          </x14:cfRule>
          <xm:sqref>E4:NZ28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660-DA52-4E13-8D68-E4997B5F1A69}">
  <sheetPr codeName="Sheet15">
    <tabColor rgb="FF2E4B7A"/>
  </sheetPr>
  <dimension ref="B1:I28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E27" sqref="E27"/>
    </sheetView>
  </sheetViews>
  <sheetFormatPr defaultRowHeight="14.25"/>
  <cols>
    <col min="1" max="1" width="2.625" style="18" customWidth="1"/>
    <col min="2" max="2" width="11.625" style="18" customWidth="1"/>
    <col min="3" max="3" width="17.625" style="18" customWidth="1"/>
    <col min="4" max="390" width="10.625" style="18" customWidth="1"/>
    <col min="391" max="16384" width="9" style="18"/>
  </cols>
  <sheetData>
    <row r="1" spans="2:9" ht="19.149999999999999" customHeight="1">
      <c r="B1" s="201" t="s">
        <v>5231</v>
      </c>
      <c r="H1"/>
    </row>
    <row r="2" spans="2:9" ht="18" customHeight="1">
      <c r="B2" s="198" t="s">
        <v>5131</v>
      </c>
    </row>
    <row r="3" spans="2:9" ht="63" customHeight="1">
      <c r="B3" s="230" t="s">
        <v>5232</v>
      </c>
      <c r="C3" s="230"/>
    </row>
    <row r="4" spans="2:9" ht="15" thickBot="1">
      <c r="B4" s="63" t="s">
        <v>72</v>
      </c>
      <c r="C4" s="63" t="s">
        <v>68</v>
      </c>
      <c r="D4" s="60">
        <v>46296</v>
      </c>
      <c r="E4" s="60">
        <v>46297</v>
      </c>
      <c r="F4" s="90">
        <v>46298</v>
      </c>
      <c r="G4" s="90">
        <v>46299</v>
      </c>
      <c r="H4" s="60">
        <v>46300</v>
      </c>
      <c r="I4" s="60">
        <v>46301</v>
      </c>
    </row>
    <row r="5" spans="2:9">
      <c r="B5" s="66" t="s">
        <v>147</v>
      </c>
      <c r="C5" s="67" t="s">
        <v>148</v>
      </c>
      <c r="D5" s="68">
        <v>28</v>
      </c>
      <c r="E5" s="68">
        <v>3</v>
      </c>
      <c r="F5" s="91">
        <v>0</v>
      </c>
      <c r="G5" s="91">
        <v>0</v>
      </c>
      <c r="H5" s="68">
        <v>0</v>
      </c>
      <c r="I5" s="68">
        <v>2</v>
      </c>
    </row>
    <row r="6" spans="2:9">
      <c r="B6" s="69" t="s">
        <v>147</v>
      </c>
      <c r="C6" s="64" t="s">
        <v>158</v>
      </c>
      <c r="D6" s="65">
        <v>28</v>
      </c>
      <c r="E6" s="65">
        <v>5</v>
      </c>
      <c r="F6" s="92">
        <v>0</v>
      </c>
      <c r="G6" s="92">
        <v>0</v>
      </c>
      <c r="H6" s="65">
        <v>3</v>
      </c>
      <c r="I6" s="65">
        <v>0</v>
      </c>
    </row>
    <row r="7" spans="2:9">
      <c r="B7" s="70" t="s">
        <v>147</v>
      </c>
      <c r="C7" s="61" t="s">
        <v>152</v>
      </c>
      <c r="D7" s="62">
        <v>3</v>
      </c>
      <c r="E7" s="62">
        <v>5</v>
      </c>
      <c r="F7" s="93">
        <v>0</v>
      </c>
      <c r="G7" s="93">
        <v>0</v>
      </c>
      <c r="H7" s="62">
        <v>5</v>
      </c>
      <c r="I7" s="62">
        <v>0</v>
      </c>
    </row>
    <row r="8" spans="2:9" ht="15" thickBot="1">
      <c r="B8" s="73" t="s">
        <v>147</v>
      </c>
      <c r="C8" s="74" t="s">
        <v>5133</v>
      </c>
      <c r="D8" s="75">
        <v>59</v>
      </c>
      <c r="E8" s="75">
        <v>13</v>
      </c>
      <c r="F8" s="94">
        <v>0</v>
      </c>
      <c r="G8" s="94">
        <v>0</v>
      </c>
      <c r="H8" s="75">
        <v>8</v>
      </c>
      <c r="I8" s="75">
        <v>2</v>
      </c>
    </row>
    <row r="9" spans="2:9">
      <c r="B9" s="66" t="s">
        <v>150</v>
      </c>
      <c r="C9" s="67" t="s">
        <v>148</v>
      </c>
      <c r="D9" s="68">
        <v>9</v>
      </c>
      <c r="E9" s="68">
        <v>10</v>
      </c>
      <c r="F9" s="91">
        <v>0</v>
      </c>
      <c r="G9" s="91">
        <v>0</v>
      </c>
      <c r="H9" s="68">
        <v>6</v>
      </c>
      <c r="I9" s="68">
        <v>4</v>
      </c>
    </row>
    <row r="10" spans="2:9">
      <c r="B10" s="69" t="s">
        <v>150</v>
      </c>
      <c r="C10" s="64" t="s">
        <v>158</v>
      </c>
      <c r="D10" s="65">
        <v>22</v>
      </c>
      <c r="E10" s="65">
        <v>19</v>
      </c>
      <c r="F10" s="92">
        <v>0</v>
      </c>
      <c r="G10" s="92">
        <v>0</v>
      </c>
      <c r="H10" s="65">
        <v>13</v>
      </c>
      <c r="I10" s="65">
        <v>0</v>
      </c>
    </row>
    <row r="11" spans="2:9">
      <c r="B11" s="70" t="s">
        <v>150</v>
      </c>
      <c r="C11" s="61" t="s">
        <v>152</v>
      </c>
      <c r="D11" s="62">
        <v>25</v>
      </c>
      <c r="E11" s="62">
        <v>26</v>
      </c>
      <c r="F11" s="93">
        <v>0</v>
      </c>
      <c r="G11" s="93">
        <v>0</v>
      </c>
      <c r="H11" s="62">
        <v>36</v>
      </c>
      <c r="I11" s="62">
        <v>0</v>
      </c>
    </row>
    <row r="12" spans="2:9" ht="15" thickBot="1">
      <c r="B12" s="73" t="s">
        <v>150</v>
      </c>
      <c r="C12" s="74" t="s">
        <v>5133</v>
      </c>
      <c r="D12" s="75">
        <v>56</v>
      </c>
      <c r="E12" s="75">
        <v>55</v>
      </c>
      <c r="F12" s="94">
        <v>0</v>
      </c>
      <c r="G12" s="94">
        <v>0</v>
      </c>
      <c r="H12" s="75">
        <v>55</v>
      </c>
      <c r="I12" s="75">
        <v>4</v>
      </c>
    </row>
    <row r="13" spans="2:9">
      <c r="B13" s="66" t="s">
        <v>156</v>
      </c>
      <c r="C13" s="67" t="s">
        <v>148</v>
      </c>
      <c r="D13" s="68">
        <v>1</v>
      </c>
      <c r="E13" s="68">
        <v>16</v>
      </c>
      <c r="F13" s="91">
        <v>0</v>
      </c>
      <c r="G13" s="91">
        <v>0</v>
      </c>
      <c r="H13" s="68">
        <v>21</v>
      </c>
      <c r="I13" s="68">
        <v>0</v>
      </c>
    </row>
    <row r="14" spans="2:9">
      <c r="B14" s="69" t="s">
        <v>156</v>
      </c>
      <c r="C14" s="64" t="s">
        <v>158</v>
      </c>
      <c r="D14" s="65">
        <v>18</v>
      </c>
      <c r="E14" s="65">
        <v>7</v>
      </c>
      <c r="F14" s="92">
        <v>0</v>
      </c>
      <c r="G14" s="92">
        <v>0</v>
      </c>
      <c r="H14" s="65">
        <v>25</v>
      </c>
      <c r="I14" s="65">
        <v>0</v>
      </c>
    </row>
    <row r="15" spans="2:9">
      <c r="B15" s="70" t="s">
        <v>156</v>
      </c>
      <c r="C15" s="61" t="s">
        <v>152</v>
      </c>
      <c r="D15" s="62">
        <v>13</v>
      </c>
      <c r="E15" s="62">
        <v>12</v>
      </c>
      <c r="F15" s="93">
        <v>0</v>
      </c>
      <c r="G15" s="93">
        <v>0</v>
      </c>
      <c r="H15" s="62">
        <v>22</v>
      </c>
      <c r="I15" s="62">
        <v>0</v>
      </c>
    </row>
    <row r="16" spans="2:9" ht="15" thickBot="1">
      <c r="B16" s="73" t="s">
        <v>156</v>
      </c>
      <c r="C16" s="74" t="s">
        <v>5133</v>
      </c>
      <c r="D16" s="75">
        <v>32</v>
      </c>
      <c r="E16" s="75">
        <v>35</v>
      </c>
      <c r="F16" s="94">
        <v>0</v>
      </c>
      <c r="G16" s="94">
        <v>0</v>
      </c>
      <c r="H16" s="75">
        <v>68</v>
      </c>
      <c r="I16" s="75">
        <v>0</v>
      </c>
    </row>
    <row r="17" spans="2:9">
      <c r="B17" s="66" t="s">
        <v>154</v>
      </c>
      <c r="C17" s="67" t="s">
        <v>148</v>
      </c>
      <c r="D17" s="68">
        <v>7</v>
      </c>
      <c r="E17" s="68">
        <v>11</v>
      </c>
      <c r="F17" s="91">
        <v>0</v>
      </c>
      <c r="G17" s="91">
        <v>0</v>
      </c>
      <c r="H17" s="68">
        <v>19</v>
      </c>
      <c r="I17" s="68">
        <v>0</v>
      </c>
    </row>
    <row r="18" spans="2:9">
      <c r="B18" s="69" t="s">
        <v>154</v>
      </c>
      <c r="C18" s="64" t="s">
        <v>158</v>
      </c>
      <c r="D18" s="65">
        <v>6</v>
      </c>
      <c r="E18" s="65">
        <v>21</v>
      </c>
      <c r="F18" s="92">
        <v>0</v>
      </c>
      <c r="G18" s="92">
        <v>0</v>
      </c>
      <c r="H18" s="65">
        <v>13</v>
      </c>
      <c r="I18" s="65">
        <v>0</v>
      </c>
    </row>
    <row r="19" spans="2:9">
      <c r="B19" s="70" t="s">
        <v>154</v>
      </c>
      <c r="C19" s="61" t="s">
        <v>152</v>
      </c>
      <c r="D19" s="62">
        <v>5</v>
      </c>
      <c r="E19" s="62">
        <v>7</v>
      </c>
      <c r="F19" s="93">
        <v>0</v>
      </c>
      <c r="G19" s="93">
        <v>0</v>
      </c>
      <c r="H19" s="62">
        <v>22</v>
      </c>
      <c r="I19" s="62">
        <v>0</v>
      </c>
    </row>
    <row r="20" spans="2:9" ht="15" thickBot="1">
      <c r="B20" s="73" t="s">
        <v>154</v>
      </c>
      <c r="C20" s="74" t="s">
        <v>5133</v>
      </c>
      <c r="D20" s="75">
        <v>18</v>
      </c>
      <c r="E20" s="75">
        <v>39</v>
      </c>
      <c r="F20" s="94">
        <v>0</v>
      </c>
      <c r="G20" s="94">
        <v>0</v>
      </c>
      <c r="H20" s="75">
        <v>54</v>
      </c>
      <c r="I20" s="75">
        <v>0</v>
      </c>
    </row>
    <row r="21" spans="2:9">
      <c r="B21" s="66" t="s">
        <v>153</v>
      </c>
      <c r="C21" s="67" t="s">
        <v>148</v>
      </c>
      <c r="D21" s="68">
        <v>3</v>
      </c>
      <c r="E21" s="68">
        <v>6</v>
      </c>
      <c r="F21" s="91">
        <v>0</v>
      </c>
      <c r="G21" s="91">
        <v>0</v>
      </c>
      <c r="H21" s="68">
        <v>3</v>
      </c>
      <c r="I21" s="68">
        <v>0</v>
      </c>
    </row>
    <row r="22" spans="2:9">
      <c r="B22" s="69" t="s">
        <v>153</v>
      </c>
      <c r="C22" s="64" t="s">
        <v>158</v>
      </c>
      <c r="D22" s="65">
        <v>11</v>
      </c>
      <c r="E22" s="65">
        <v>6</v>
      </c>
      <c r="F22" s="92">
        <v>0</v>
      </c>
      <c r="G22" s="92">
        <v>0</v>
      </c>
      <c r="H22" s="65">
        <v>1</v>
      </c>
      <c r="I22" s="65">
        <v>0</v>
      </c>
    </row>
    <row r="23" spans="2:9">
      <c r="B23" s="70" t="s">
        <v>153</v>
      </c>
      <c r="C23" s="61" t="s">
        <v>152</v>
      </c>
      <c r="D23" s="62">
        <v>0</v>
      </c>
      <c r="E23" s="62">
        <v>17</v>
      </c>
      <c r="F23" s="93">
        <v>0</v>
      </c>
      <c r="G23" s="93">
        <v>0</v>
      </c>
      <c r="H23" s="62">
        <v>20</v>
      </c>
      <c r="I23" s="62">
        <v>0</v>
      </c>
    </row>
    <row r="24" spans="2:9" ht="15" thickBot="1">
      <c r="B24" s="73" t="s">
        <v>153</v>
      </c>
      <c r="C24" s="74" t="s">
        <v>5133</v>
      </c>
      <c r="D24" s="75">
        <v>14</v>
      </c>
      <c r="E24" s="75">
        <v>29</v>
      </c>
      <c r="F24" s="94">
        <v>0</v>
      </c>
      <c r="G24" s="94">
        <v>0</v>
      </c>
      <c r="H24" s="75">
        <v>24</v>
      </c>
      <c r="I24" s="75">
        <v>0</v>
      </c>
    </row>
    <row r="25" spans="2:9">
      <c r="B25" s="66" t="s">
        <v>5136</v>
      </c>
      <c r="C25" s="67" t="s">
        <v>148</v>
      </c>
      <c r="D25" s="68">
        <v>48</v>
      </c>
      <c r="E25" s="68">
        <v>46</v>
      </c>
      <c r="F25" s="91">
        <v>0</v>
      </c>
      <c r="G25" s="91">
        <v>0</v>
      </c>
      <c r="H25" s="68">
        <v>49</v>
      </c>
      <c r="I25" s="68">
        <v>6</v>
      </c>
    </row>
    <row r="26" spans="2:9">
      <c r="B26" s="69" t="s">
        <v>5136</v>
      </c>
      <c r="C26" s="64" t="s">
        <v>158</v>
      </c>
      <c r="D26" s="65">
        <v>85</v>
      </c>
      <c r="E26" s="65">
        <v>58</v>
      </c>
      <c r="F26" s="92">
        <v>0</v>
      </c>
      <c r="G26" s="92">
        <v>0</v>
      </c>
      <c r="H26" s="65">
        <v>55</v>
      </c>
      <c r="I26" s="65">
        <v>0</v>
      </c>
    </row>
    <row r="27" spans="2:9">
      <c r="B27" s="70" t="s">
        <v>5136</v>
      </c>
      <c r="C27" s="61" t="s">
        <v>152</v>
      </c>
      <c r="D27" s="62">
        <v>46</v>
      </c>
      <c r="E27" s="62">
        <v>67</v>
      </c>
      <c r="F27" s="93">
        <v>0</v>
      </c>
      <c r="G27" s="93">
        <v>0</v>
      </c>
      <c r="H27" s="62">
        <v>105</v>
      </c>
      <c r="I27" s="62">
        <v>0</v>
      </c>
    </row>
    <row r="28" spans="2:9">
      <c r="B28" s="70" t="s">
        <v>5136</v>
      </c>
      <c r="C28" s="71" t="s">
        <v>5133</v>
      </c>
      <c r="D28" s="72">
        <v>179</v>
      </c>
      <c r="E28" s="72">
        <v>171</v>
      </c>
      <c r="F28" s="95">
        <v>0</v>
      </c>
      <c r="G28" s="95">
        <v>0</v>
      </c>
      <c r="H28" s="72">
        <v>209</v>
      </c>
      <c r="I28" s="72">
        <v>6</v>
      </c>
    </row>
  </sheetData>
  <mergeCells count="1">
    <mergeCell ref="B3:C3"/>
  </mergeCells>
  <phoneticPr fontId="8"/>
  <conditionalFormatting sqref="D5:ALL300">
    <cfRule type="expression" dxfId="14" priority="2" stopIfTrue="1">
      <formula>AND(ISNUMBER(D$4),D$4=TODAY())</formula>
    </cfRule>
  </conditionalFormatting>
  <conditionalFormatting sqref="D4:ALL4">
    <cfRule type="expression" dxfId="13" priority="1" stopIfTrue="1">
      <formula>AND(ISNUMBER(D$4),D$4=TODAY())</formula>
    </cfRule>
  </conditionalFormatting>
  <hyperlinks>
    <hyperlink ref="B2" location="'操作'!A1" display="▶ 操作へ戻る" xr:uid="{AC260E00-049B-4565-83D0-469FF1B4F1FC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E0F0D-BA95-4F11-BE20-4FEB07A501E6}">
  <sheetPr codeName="Sheet18">
    <tabColor rgb="FF007070"/>
  </sheetPr>
  <dimension ref="B1:GJ869"/>
  <sheetViews>
    <sheetView showGridLines="0" workbookViewId="0">
      <pane xSplit="6" ySplit="4" topLeftCell="G5" activePane="bottomRight" state="frozen"/>
      <selection pane="topRight" activeCell="G1" sqref="G1"/>
      <selection pane="bottomLeft" activeCell="A5" sqref="A5"/>
      <selection pane="bottomRight"/>
    </sheetView>
  </sheetViews>
  <sheetFormatPr defaultRowHeight="13.5"/>
  <cols>
    <col min="1" max="1" width="2.625" customWidth="1"/>
    <col min="2" max="2" width="14.625" customWidth="1"/>
    <col min="3" max="3" width="12.625" customWidth="1"/>
    <col min="4" max="4" width="34.625" customWidth="1"/>
    <col min="5" max="5" width="13.625" customWidth="1"/>
    <col min="6" max="192" width="9.625" customWidth="1"/>
  </cols>
  <sheetData>
    <row r="1" spans="2:192" s="18" customFormat="1" ht="22.35" customHeight="1">
      <c r="B1" s="197" t="s">
        <v>5185</v>
      </c>
      <c r="E1" s="198" t="s">
        <v>5131</v>
      </c>
      <c r="F1" s="198" t="s">
        <v>5235</v>
      </c>
      <c r="I1"/>
      <c r="L1"/>
    </row>
    <row r="2" spans="2:192" s="18" customFormat="1" ht="15" customHeight="1">
      <c r="B2" s="223" t="s">
        <v>5243</v>
      </c>
      <c r="C2" s="223"/>
      <c r="D2" s="223"/>
      <c r="E2" s="223"/>
      <c r="F2" s="223"/>
    </row>
    <row r="3" spans="2:192" s="18" customFormat="1" ht="27" customHeight="1">
      <c r="B3" s="223" t="s">
        <v>5236</v>
      </c>
      <c r="C3" s="223"/>
      <c r="D3" s="223"/>
      <c r="E3" s="223"/>
      <c r="F3" s="223"/>
    </row>
    <row r="4" spans="2:192" ht="15">
      <c r="B4" s="76" t="s">
        <v>5101</v>
      </c>
      <c r="C4" s="76" t="s">
        <v>5209</v>
      </c>
      <c r="D4" s="76" t="s">
        <v>5210</v>
      </c>
      <c r="E4" s="76" t="s">
        <v>5211</v>
      </c>
      <c r="F4" s="76" t="s">
        <v>5149</v>
      </c>
      <c r="G4" s="175">
        <v>46115</v>
      </c>
      <c r="H4" s="90">
        <v>46116</v>
      </c>
      <c r="I4" s="90">
        <v>46117</v>
      </c>
      <c r="J4" s="175">
        <v>46118</v>
      </c>
      <c r="K4" s="175">
        <v>46119</v>
      </c>
      <c r="L4" s="175">
        <v>46120</v>
      </c>
      <c r="M4" s="175">
        <v>46121</v>
      </c>
      <c r="N4" s="175">
        <v>46122</v>
      </c>
      <c r="O4" s="90">
        <v>46123</v>
      </c>
      <c r="P4" s="90">
        <v>46124</v>
      </c>
      <c r="Q4" s="175">
        <v>46125</v>
      </c>
      <c r="R4" s="175">
        <v>46126</v>
      </c>
      <c r="S4" s="175">
        <v>46127</v>
      </c>
      <c r="T4" s="175">
        <v>46128</v>
      </c>
      <c r="U4" s="175">
        <v>46129</v>
      </c>
      <c r="V4" s="90">
        <v>46130</v>
      </c>
      <c r="W4" s="90">
        <v>46131</v>
      </c>
      <c r="X4" s="175">
        <v>46132</v>
      </c>
      <c r="Y4" s="175">
        <v>46133</v>
      </c>
      <c r="Z4" s="175">
        <v>46134</v>
      </c>
      <c r="AA4" s="175">
        <v>46135</v>
      </c>
      <c r="AB4" s="175">
        <v>46136</v>
      </c>
      <c r="AC4" s="90">
        <v>46137</v>
      </c>
      <c r="AD4" s="90">
        <v>46138</v>
      </c>
      <c r="AE4" s="175">
        <v>46139</v>
      </c>
      <c r="AF4" s="175">
        <v>46140</v>
      </c>
      <c r="AG4" s="90">
        <v>46141</v>
      </c>
      <c r="AH4" s="175">
        <v>46142</v>
      </c>
      <c r="AI4" s="175">
        <v>46143</v>
      </c>
      <c r="AJ4" s="90">
        <v>46144</v>
      </c>
      <c r="AK4" s="90">
        <v>46145</v>
      </c>
      <c r="AL4" s="90">
        <v>46146</v>
      </c>
      <c r="AM4" s="90">
        <v>46147</v>
      </c>
      <c r="AN4" s="90">
        <v>46148</v>
      </c>
      <c r="AO4" s="175">
        <v>46149</v>
      </c>
      <c r="AP4" s="175">
        <v>46150</v>
      </c>
      <c r="AQ4" s="90">
        <v>46151</v>
      </c>
      <c r="AR4" s="90">
        <v>46152</v>
      </c>
      <c r="AS4" s="175">
        <v>46153</v>
      </c>
      <c r="AT4" s="175">
        <v>46154</v>
      </c>
      <c r="AU4" s="175">
        <v>46155</v>
      </c>
      <c r="AV4" s="175">
        <v>46156</v>
      </c>
      <c r="AW4" s="175">
        <v>46157</v>
      </c>
      <c r="AX4" s="90">
        <v>46158</v>
      </c>
      <c r="AY4" s="90">
        <v>46159</v>
      </c>
      <c r="AZ4" s="175">
        <v>46160</v>
      </c>
      <c r="BA4" s="175">
        <v>46161</v>
      </c>
      <c r="BB4" s="175">
        <v>46162</v>
      </c>
      <c r="BC4" s="175">
        <v>46163</v>
      </c>
      <c r="BD4" s="175">
        <v>46164</v>
      </c>
      <c r="BE4" s="90">
        <v>46165</v>
      </c>
      <c r="BF4" s="90">
        <v>46166</v>
      </c>
      <c r="BG4" s="175">
        <v>46167</v>
      </c>
      <c r="BH4" s="175">
        <v>46168</v>
      </c>
      <c r="BI4" s="175">
        <v>46169</v>
      </c>
      <c r="BJ4" s="175">
        <v>46170</v>
      </c>
      <c r="BK4" s="175">
        <v>46171</v>
      </c>
      <c r="BL4" s="90">
        <v>46172</v>
      </c>
      <c r="BM4" s="90">
        <v>46173</v>
      </c>
      <c r="BN4" s="175">
        <v>46174</v>
      </c>
      <c r="BO4" s="175">
        <v>46175</v>
      </c>
      <c r="BP4" s="175">
        <v>46176</v>
      </c>
      <c r="BQ4" s="175">
        <v>46177</v>
      </c>
      <c r="BR4" s="175">
        <v>46178</v>
      </c>
      <c r="BS4" s="90">
        <v>46179</v>
      </c>
      <c r="BT4" s="90">
        <v>46180</v>
      </c>
      <c r="BU4" s="175">
        <v>46181</v>
      </c>
      <c r="BV4" s="175">
        <v>46182</v>
      </c>
      <c r="BW4" s="175">
        <v>46183</v>
      </c>
      <c r="BX4" s="175">
        <v>46184</v>
      </c>
      <c r="BY4" s="175">
        <v>46185</v>
      </c>
      <c r="BZ4" s="90">
        <v>46186</v>
      </c>
      <c r="CA4" s="90">
        <v>46187</v>
      </c>
      <c r="CB4" s="175">
        <v>46188</v>
      </c>
      <c r="CC4" s="175">
        <v>46189</v>
      </c>
      <c r="CD4" s="175">
        <v>46190</v>
      </c>
      <c r="CE4" s="175">
        <v>46191</v>
      </c>
      <c r="CF4" s="175">
        <v>46192</v>
      </c>
      <c r="CG4" s="90">
        <v>46193</v>
      </c>
      <c r="CH4" s="90">
        <v>46194</v>
      </c>
      <c r="CI4" s="175">
        <v>46195</v>
      </c>
      <c r="CJ4" s="175">
        <v>46196</v>
      </c>
      <c r="CK4" s="175">
        <v>46197</v>
      </c>
      <c r="CL4" s="175">
        <v>46198</v>
      </c>
      <c r="CM4" s="175">
        <v>46199</v>
      </c>
      <c r="CN4" s="90">
        <v>46200</v>
      </c>
      <c r="CO4" s="90">
        <v>46201</v>
      </c>
      <c r="CP4" s="175">
        <v>46202</v>
      </c>
      <c r="CQ4" s="175">
        <v>46203</v>
      </c>
      <c r="CR4" s="175">
        <v>46204</v>
      </c>
      <c r="CS4" s="175">
        <v>46205</v>
      </c>
      <c r="CT4" s="175">
        <v>46206</v>
      </c>
      <c r="CU4" s="90">
        <v>46207</v>
      </c>
      <c r="CV4" s="90">
        <v>46208</v>
      </c>
      <c r="CW4" s="175">
        <v>46209</v>
      </c>
      <c r="CX4" s="175">
        <v>46210</v>
      </c>
      <c r="CY4" s="175">
        <v>46211</v>
      </c>
      <c r="CZ4" s="175">
        <v>46212</v>
      </c>
      <c r="DA4" s="175">
        <v>46213</v>
      </c>
      <c r="DB4" s="90">
        <v>46214</v>
      </c>
      <c r="DC4" s="90">
        <v>46215</v>
      </c>
      <c r="DD4" s="175">
        <v>46216</v>
      </c>
      <c r="DE4" s="175">
        <v>46217</v>
      </c>
      <c r="DF4" s="175">
        <v>46218</v>
      </c>
      <c r="DG4" s="175">
        <v>46219</v>
      </c>
      <c r="DH4" s="175">
        <v>46220</v>
      </c>
      <c r="DI4" s="90">
        <v>46221</v>
      </c>
      <c r="DJ4" s="90">
        <v>46222</v>
      </c>
      <c r="DK4" s="90">
        <v>46223</v>
      </c>
      <c r="DL4" s="175">
        <v>46224</v>
      </c>
      <c r="DM4" s="175">
        <v>46225</v>
      </c>
      <c r="DN4" s="175">
        <v>46226</v>
      </c>
      <c r="DO4" s="175">
        <v>46227</v>
      </c>
      <c r="DP4" s="90">
        <v>46228</v>
      </c>
      <c r="DQ4" s="90">
        <v>46229</v>
      </c>
      <c r="DR4" s="175">
        <v>46230</v>
      </c>
      <c r="DS4" s="175">
        <v>46231</v>
      </c>
      <c r="DT4" s="175">
        <v>46232</v>
      </c>
      <c r="DU4" s="175">
        <v>46233</v>
      </c>
      <c r="DV4" s="175">
        <v>46234</v>
      </c>
      <c r="DW4" s="90">
        <v>46235</v>
      </c>
      <c r="DX4" s="90">
        <v>46236</v>
      </c>
      <c r="DY4" s="175">
        <v>46237</v>
      </c>
      <c r="DZ4" s="175">
        <v>46238</v>
      </c>
      <c r="EA4" s="175">
        <v>46239</v>
      </c>
      <c r="EB4" s="175">
        <v>46240</v>
      </c>
      <c r="EC4" s="175">
        <v>46241</v>
      </c>
      <c r="ED4" s="90">
        <v>46242</v>
      </c>
      <c r="EE4" s="90">
        <v>46243</v>
      </c>
      <c r="EF4" s="175">
        <v>46244</v>
      </c>
      <c r="EG4" s="90">
        <v>46245</v>
      </c>
      <c r="EH4" s="175">
        <v>46246</v>
      </c>
      <c r="EI4" s="175">
        <v>46247</v>
      </c>
      <c r="EJ4" s="175">
        <v>46248</v>
      </c>
      <c r="EK4" s="90">
        <v>46249</v>
      </c>
      <c r="EL4" s="90">
        <v>46250</v>
      </c>
      <c r="EM4" s="175">
        <v>46251</v>
      </c>
      <c r="EN4" s="175">
        <v>46252</v>
      </c>
      <c r="EO4" s="175">
        <v>46253</v>
      </c>
      <c r="EP4" s="175">
        <v>46254</v>
      </c>
      <c r="EQ4" s="175">
        <v>46255</v>
      </c>
      <c r="ER4" s="90">
        <v>46256</v>
      </c>
      <c r="ES4" s="90">
        <v>46257</v>
      </c>
      <c r="ET4" s="175">
        <v>46258</v>
      </c>
      <c r="EU4" s="175">
        <v>46259</v>
      </c>
      <c r="EV4" s="175">
        <v>46260</v>
      </c>
      <c r="EW4" s="175">
        <v>46261</v>
      </c>
      <c r="EX4" s="175">
        <v>46262</v>
      </c>
      <c r="EY4" s="90">
        <v>46263</v>
      </c>
      <c r="EZ4" s="90">
        <v>46264</v>
      </c>
      <c r="FA4" s="175">
        <v>46265</v>
      </c>
      <c r="FB4" s="175">
        <v>46266</v>
      </c>
      <c r="FC4" s="175">
        <v>46267</v>
      </c>
      <c r="FD4" s="175">
        <v>46268</v>
      </c>
      <c r="FE4" s="175">
        <v>46269</v>
      </c>
      <c r="FF4" s="90">
        <v>46270</v>
      </c>
      <c r="FG4" s="90">
        <v>46271</v>
      </c>
      <c r="FH4" s="175">
        <v>46272</v>
      </c>
      <c r="FI4" s="175">
        <v>46273</v>
      </c>
      <c r="FJ4" s="175">
        <v>46274</v>
      </c>
      <c r="FK4" s="175">
        <v>46275</v>
      </c>
      <c r="FL4" s="175">
        <v>46276</v>
      </c>
      <c r="FM4" s="90">
        <v>46277</v>
      </c>
      <c r="FN4" s="90">
        <v>46278</v>
      </c>
      <c r="FO4" s="175">
        <v>46279</v>
      </c>
      <c r="FP4" s="175">
        <v>46280</v>
      </c>
      <c r="FQ4" s="175">
        <v>46281</v>
      </c>
      <c r="FR4" s="175">
        <v>46282</v>
      </c>
      <c r="FS4" s="175">
        <v>46283</v>
      </c>
      <c r="FT4" s="90">
        <v>46284</v>
      </c>
      <c r="FU4" s="90">
        <v>46285</v>
      </c>
      <c r="FV4" s="90">
        <v>46286</v>
      </c>
      <c r="FW4" s="90">
        <v>46287</v>
      </c>
      <c r="FX4" s="90">
        <v>46288</v>
      </c>
      <c r="FY4" s="175">
        <v>46289</v>
      </c>
      <c r="FZ4" s="175">
        <v>46290</v>
      </c>
      <c r="GA4" s="90">
        <v>46291</v>
      </c>
      <c r="GB4" s="90">
        <v>46292</v>
      </c>
      <c r="GC4" s="175">
        <v>46293</v>
      </c>
      <c r="GD4" s="175">
        <v>46294</v>
      </c>
      <c r="GE4" s="175">
        <v>46295</v>
      </c>
      <c r="GF4" s="175">
        <v>46296</v>
      </c>
      <c r="GG4" s="175">
        <v>46297</v>
      </c>
      <c r="GH4" s="90">
        <v>46298</v>
      </c>
      <c r="GI4" s="90">
        <v>46299</v>
      </c>
      <c r="GJ4" s="175">
        <v>46300</v>
      </c>
    </row>
    <row r="5" spans="2:192" ht="21.95" customHeight="1">
      <c r="B5" s="191" t="s">
        <v>5220</v>
      </c>
      <c r="C5" s="191"/>
      <c r="D5" s="191"/>
      <c r="E5" s="191"/>
      <c r="F5" s="192"/>
      <c r="G5" s="191"/>
      <c r="H5" s="193"/>
      <c r="I5" s="193"/>
      <c r="J5" s="191"/>
      <c r="K5" s="191"/>
      <c r="L5" s="191"/>
      <c r="M5" s="191"/>
      <c r="N5" s="191"/>
      <c r="O5" s="193"/>
      <c r="P5" s="193"/>
      <c r="Q5" s="191"/>
      <c r="R5" s="191"/>
      <c r="S5" s="191"/>
      <c r="T5" s="191"/>
      <c r="U5" s="191"/>
      <c r="V5" s="193"/>
      <c r="W5" s="193"/>
      <c r="X5" s="191"/>
      <c r="Y5" s="191"/>
      <c r="Z5" s="191"/>
      <c r="AA5" s="191"/>
      <c r="AB5" s="191"/>
      <c r="AC5" s="193"/>
      <c r="AD5" s="193"/>
      <c r="AE5" s="191"/>
      <c r="AF5" s="191"/>
      <c r="AG5" s="193"/>
      <c r="AH5" s="191"/>
      <c r="AI5" s="191"/>
      <c r="AJ5" s="193"/>
      <c r="AK5" s="193"/>
      <c r="AL5" s="193"/>
      <c r="AM5" s="193"/>
      <c r="AN5" s="193"/>
      <c r="AO5" s="191"/>
      <c r="AP5" s="191"/>
      <c r="AQ5" s="193"/>
      <c r="AR5" s="193"/>
      <c r="AS5" s="191"/>
      <c r="AT5" s="191"/>
      <c r="AU5" s="191"/>
      <c r="AV5" s="191"/>
      <c r="AW5" s="191"/>
      <c r="AX5" s="193"/>
      <c r="AY5" s="193"/>
      <c r="AZ5" s="191"/>
      <c r="BA5" s="191"/>
      <c r="BB5" s="191"/>
      <c r="BC5" s="191"/>
      <c r="BD5" s="191"/>
      <c r="BE5" s="193"/>
      <c r="BF5" s="193"/>
      <c r="BG5" s="191"/>
      <c r="BH5" s="191"/>
      <c r="BI5" s="191"/>
      <c r="BJ5" s="191"/>
      <c r="BK5" s="191"/>
      <c r="BL5" s="193"/>
      <c r="BM5" s="193"/>
      <c r="BN5" s="191"/>
      <c r="BO5" s="191"/>
      <c r="BP5" s="191"/>
      <c r="BQ5" s="191"/>
      <c r="BR5" s="191"/>
      <c r="BS5" s="193"/>
      <c r="BT5" s="193"/>
      <c r="BU5" s="191"/>
      <c r="BV5" s="191"/>
      <c r="BW5" s="191"/>
      <c r="BX5" s="191"/>
      <c r="BY5" s="191"/>
      <c r="BZ5" s="193"/>
      <c r="CA5" s="193"/>
      <c r="CB5" s="191"/>
      <c r="CC5" s="191"/>
      <c r="CD5" s="191"/>
      <c r="CE5" s="191"/>
      <c r="CF5" s="191"/>
      <c r="CG5" s="193"/>
      <c r="CH5" s="193"/>
      <c r="CI5" s="191"/>
      <c r="CJ5" s="191"/>
      <c r="CK5" s="191"/>
      <c r="CL5" s="191"/>
      <c r="CM5" s="191"/>
      <c r="CN5" s="193"/>
      <c r="CO5" s="193"/>
      <c r="CP5" s="191"/>
      <c r="CQ5" s="191"/>
      <c r="CR5" s="191"/>
      <c r="CS5" s="191"/>
      <c r="CT5" s="191"/>
      <c r="CU5" s="193"/>
      <c r="CV5" s="193"/>
      <c r="CW5" s="191"/>
      <c r="CX5" s="191"/>
      <c r="CY5" s="191"/>
      <c r="CZ5" s="191"/>
      <c r="DA5" s="191"/>
      <c r="DB5" s="193"/>
      <c r="DC5" s="193"/>
      <c r="DD5" s="191"/>
      <c r="DE5" s="191"/>
      <c r="DF5" s="191"/>
      <c r="DG5" s="191"/>
      <c r="DH5" s="191"/>
      <c r="DI5" s="193"/>
      <c r="DJ5" s="193"/>
      <c r="DK5" s="193"/>
      <c r="DL5" s="191"/>
      <c r="DM5" s="191"/>
      <c r="DN5" s="191"/>
      <c r="DO5" s="191"/>
      <c r="DP5" s="193"/>
      <c r="DQ5" s="193"/>
      <c r="DR5" s="191"/>
      <c r="DS5" s="191"/>
      <c r="DT5" s="191"/>
      <c r="DU5" s="191"/>
      <c r="DV5" s="191"/>
      <c r="DW5" s="193"/>
      <c r="DX5" s="193"/>
      <c r="DY5" s="191"/>
      <c r="DZ5" s="191"/>
      <c r="EA5" s="191"/>
      <c r="EB5" s="191"/>
      <c r="EC5" s="191"/>
      <c r="ED5" s="193"/>
      <c r="EE5" s="193"/>
      <c r="EF5" s="191"/>
      <c r="EG5" s="193"/>
      <c r="EH5" s="191"/>
      <c r="EI5" s="191"/>
      <c r="EJ5" s="191"/>
      <c r="EK5" s="193"/>
      <c r="EL5" s="193"/>
      <c r="EM5" s="191"/>
      <c r="EN5" s="191"/>
      <c r="EO5" s="191"/>
      <c r="EP5" s="191"/>
      <c r="EQ5" s="191"/>
      <c r="ER5" s="193"/>
      <c r="ES5" s="193"/>
      <c r="ET5" s="191"/>
      <c r="EU5" s="191"/>
      <c r="EV5" s="191"/>
      <c r="EW5" s="191"/>
      <c r="EX5" s="191"/>
      <c r="EY5" s="193"/>
      <c r="EZ5" s="193"/>
      <c r="FA5" s="191"/>
      <c r="FB5" s="191"/>
      <c r="FC5" s="191"/>
      <c r="FD5" s="191"/>
      <c r="FE5" s="191"/>
      <c r="FF5" s="193"/>
      <c r="FG5" s="193"/>
      <c r="FH5" s="191"/>
      <c r="FI5" s="191"/>
      <c r="FJ5" s="191"/>
      <c r="FK5" s="191"/>
      <c r="FL5" s="191"/>
      <c r="FM5" s="193"/>
      <c r="FN5" s="193"/>
      <c r="FO5" s="191"/>
      <c r="FP5" s="191"/>
      <c r="FQ5" s="191"/>
      <c r="FR5" s="191"/>
      <c r="FS5" s="191"/>
      <c r="FT5" s="193"/>
      <c r="FU5" s="193"/>
      <c r="FV5" s="193"/>
      <c r="FW5" s="193"/>
      <c r="FX5" s="193"/>
      <c r="FY5" s="191"/>
      <c r="FZ5" s="191"/>
      <c r="GA5" s="193"/>
      <c r="GB5" s="193"/>
      <c r="GC5" s="191"/>
      <c r="GD5" s="191"/>
      <c r="GE5" s="191"/>
      <c r="GF5" s="191"/>
      <c r="GG5" s="191"/>
      <c r="GH5" s="193"/>
      <c r="GI5" s="193"/>
      <c r="GJ5" s="191"/>
    </row>
    <row r="6" spans="2:192" ht="15">
      <c r="B6" s="195" t="s">
        <v>5221</v>
      </c>
      <c r="C6" s="235" t="s">
        <v>5222</v>
      </c>
      <c r="D6" s="235" t="s">
        <v>5223</v>
      </c>
      <c r="E6" s="235" t="s">
        <v>5224</v>
      </c>
      <c r="F6" s="182">
        <v>3.23</v>
      </c>
      <c r="G6" s="18"/>
      <c r="H6" s="194"/>
      <c r="I6" s="194"/>
      <c r="J6" s="18"/>
      <c r="K6" s="18"/>
      <c r="L6" s="18"/>
      <c r="M6" s="18"/>
      <c r="N6" s="18"/>
      <c r="O6" s="194"/>
      <c r="P6" s="194"/>
      <c r="Q6" s="18"/>
      <c r="R6" s="18"/>
      <c r="S6" s="18"/>
      <c r="T6" s="18"/>
      <c r="U6" s="18"/>
      <c r="V6" s="194"/>
      <c r="W6" s="194"/>
      <c r="X6" s="18"/>
      <c r="Y6" s="18"/>
      <c r="Z6" s="18"/>
      <c r="AA6" s="18"/>
      <c r="AB6" s="18"/>
      <c r="AC6" s="194"/>
      <c r="AD6" s="194"/>
      <c r="AE6" s="18"/>
      <c r="AF6" s="18"/>
      <c r="AG6" s="194"/>
      <c r="AH6" s="18"/>
      <c r="AI6" s="18"/>
      <c r="AJ6" s="194"/>
      <c r="AK6" s="194"/>
      <c r="AL6" s="194"/>
      <c r="AM6" s="194"/>
      <c r="AN6" s="194"/>
      <c r="AO6" s="18"/>
      <c r="AP6" s="18"/>
      <c r="AQ6" s="194"/>
      <c r="AR6" s="194"/>
      <c r="AS6" s="18"/>
      <c r="AT6" s="18"/>
      <c r="AU6" s="18"/>
      <c r="AV6" s="18"/>
      <c r="AW6" s="18"/>
      <c r="AX6" s="194"/>
      <c r="AY6" s="194"/>
      <c r="AZ6" s="18"/>
      <c r="BA6" s="18"/>
      <c r="BB6" s="18"/>
      <c r="BC6" s="18"/>
      <c r="BD6" s="18"/>
      <c r="BE6" s="194"/>
      <c r="BF6" s="194"/>
      <c r="BG6" s="18"/>
      <c r="BH6" s="18"/>
      <c r="BI6" s="18"/>
      <c r="BJ6" s="18"/>
      <c r="BK6" s="18"/>
      <c r="BL6" s="194"/>
      <c r="BM6" s="194"/>
      <c r="BN6" s="18"/>
      <c r="BO6" s="18"/>
      <c r="BP6" s="18"/>
      <c r="BQ6" s="18"/>
      <c r="BR6" s="18"/>
      <c r="BS6" s="194"/>
      <c r="BT6" s="194"/>
      <c r="BU6" s="18"/>
      <c r="BV6" s="18"/>
      <c r="BW6" s="18"/>
      <c r="BX6" s="18"/>
      <c r="BY6" s="18"/>
      <c r="BZ6" s="194"/>
      <c r="CA6" s="194"/>
      <c r="CB6" s="18"/>
      <c r="CC6" s="18"/>
      <c r="CD6" s="18"/>
      <c r="CE6" s="18"/>
      <c r="CF6" s="18"/>
      <c r="CG6" s="194"/>
      <c r="CH6" s="194"/>
      <c r="CI6" s="18"/>
      <c r="CJ6" s="18"/>
      <c r="CK6" s="18"/>
      <c r="CL6" s="18"/>
      <c r="CM6" s="18"/>
      <c r="CN6" s="194"/>
      <c r="CO6" s="194"/>
      <c r="CP6" s="18"/>
      <c r="CQ6" s="18"/>
      <c r="CR6" s="18"/>
      <c r="CS6" s="18"/>
      <c r="CT6" s="18"/>
      <c r="CU6" s="194"/>
      <c r="CV6" s="194"/>
      <c r="CW6" s="18"/>
      <c r="CX6" s="18"/>
      <c r="CY6" s="18"/>
      <c r="CZ6" s="18"/>
      <c r="DA6" s="18"/>
      <c r="DB6" s="194"/>
      <c r="DC6" s="194"/>
      <c r="DD6" s="18"/>
      <c r="DE6" s="18"/>
      <c r="DF6" s="18"/>
      <c r="DG6" s="18"/>
      <c r="DH6" s="18"/>
      <c r="DI6" s="194"/>
      <c r="DJ6" s="194"/>
      <c r="DK6" s="194"/>
      <c r="DL6" s="18"/>
      <c r="DM6" s="18"/>
      <c r="DN6" s="18"/>
      <c r="DO6" s="18"/>
      <c r="DP6" s="194"/>
      <c r="DQ6" s="194"/>
      <c r="DR6" s="18"/>
      <c r="DS6" s="18"/>
      <c r="DT6" s="18"/>
      <c r="DU6" s="18"/>
      <c r="DV6" s="18"/>
      <c r="DW6" s="194"/>
      <c r="DX6" s="194"/>
      <c r="DY6" s="18"/>
      <c r="DZ6" s="18"/>
      <c r="EA6" s="18"/>
      <c r="EB6" s="18"/>
      <c r="EC6" s="18"/>
      <c r="ED6" s="194"/>
      <c r="EE6" s="194"/>
      <c r="EF6" s="18"/>
      <c r="EG6" s="194"/>
      <c r="EH6" s="18"/>
      <c r="EI6" s="18"/>
      <c r="EJ6" s="18"/>
      <c r="EK6" s="194"/>
      <c r="EL6" s="194"/>
      <c r="EM6" s="18"/>
      <c r="EN6" s="18"/>
      <c r="EO6" s="18"/>
      <c r="EP6" s="18"/>
      <c r="EQ6" s="18"/>
      <c r="ER6" s="194"/>
      <c r="ES6" s="194"/>
      <c r="ET6" s="18"/>
      <c r="EU6" s="18"/>
      <c r="EV6" s="18"/>
      <c r="EW6" s="18"/>
      <c r="EX6" s="18"/>
      <c r="EY6" s="194"/>
      <c r="EZ6" s="194"/>
      <c r="FA6" s="18"/>
      <c r="FB6" s="18"/>
      <c r="FC6" s="18"/>
      <c r="FD6" s="18"/>
      <c r="FE6" s="18"/>
      <c r="FF6" s="194"/>
      <c r="FG6" s="194"/>
      <c r="FH6" s="18"/>
      <c r="FI6" s="18"/>
      <c r="FJ6" s="18"/>
      <c r="FK6" s="18"/>
      <c r="FL6" s="18"/>
      <c r="FM6" s="194"/>
      <c r="FN6" s="194"/>
      <c r="FO6" s="18"/>
      <c r="FP6" s="18"/>
      <c r="FQ6" s="18"/>
      <c r="FR6" s="18"/>
      <c r="FS6" s="18"/>
      <c r="FT6" s="194"/>
      <c r="FU6" s="194"/>
      <c r="FV6" s="194"/>
      <c r="FW6" s="194"/>
      <c r="FX6" s="194"/>
      <c r="FY6" s="18"/>
      <c r="FZ6" s="18"/>
      <c r="GA6" s="194"/>
      <c r="GB6" s="194"/>
      <c r="GC6" s="18"/>
      <c r="GD6" s="18"/>
      <c r="GE6" s="18"/>
      <c r="GF6" s="18"/>
      <c r="GG6" s="18"/>
      <c r="GH6" s="194"/>
      <c r="GI6" s="194"/>
      <c r="GJ6" s="18"/>
    </row>
    <row r="7" spans="2:192" ht="15">
      <c r="B7" s="195" t="s">
        <v>223</v>
      </c>
      <c r="C7" s="235" t="s">
        <v>5222</v>
      </c>
      <c r="D7" s="235" t="s">
        <v>5223</v>
      </c>
      <c r="E7" s="235" t="s">
        <v>5224</v>
      </c>
      <c r="F7" s="182">
        <v>3.23</v>
      </c>
      <c r="G7" s="18"/>
      <c r="H7" s="194"/>
      <c r="I7" s="194"/>
      <c r="J7" s="18"/>
      <c r="K7" s="18"/>
      <c r="L7" s="18"/>
      <c r="M7" s="18"/>
      <c r="N7" s="18"/>
      <c r="O7" s="194"/>
      <c r="P7" s="194"/>
      <c r="Q7" s="18"/>
      <c r="R7" s="18"/>
      <c r="S7" s="18"/>
      <c r="T7" s="18"/>
      <c r="U7" s="18"/>
      <c r="V7" s="194"/>
      <c r="W7" s="194"/>
      <c r="X7" s="18"/>
      <c r="Y7" s="18"/>
      <c r="Z7" s="18"/>
      <c r="AA7" s="18"/>
      <c r="AB7" s="18"/>
      <c r="AC7" s="194"/>
      <c r="AD7" s="194"/>
      <c r="AE7" s="18"/>
      <c r="AF7" s="18"/>
      <c r="AG7" s="194"/>
      <c r="AH7" s="18"/>
      <c r="AI7" s="18"/>
      <c r="AJ7" s="194"/>
      <c r="AK7" s="194"/>
      <c r="AL7" s="194"/>
      <c r="AM7" s="194"/>
      <c r="AN7" s="194"/>
      <c r="AO7" s="18"/>
      <c r="AP7" s="18"/>
      <c r="AQ7" s="194"/>
      <c r="AR7" s="194"/>
      <c r="AS7" s="18"/>
      <c r="AT7" s="18"/>
      <c r="AU7" s="18"/>
      <c r="AV7" s="18"/>
      <c r="AW7" s="18"/>
      <c r="AX7" s="194"/>
      <c r="AY7" s="194"/>
      <c r="AZ7" s="18"/>
      <c r="BA7" s="18"/>
      <c r="BB7" s="18"/>
      <c r="BC7" s="18"/>
      <c r="BD7" s="18"/>
      <c r="BE7" s="194"/>
      <c r="BF7" s="194"/>
      <c r="BG7" s="18"/>
      <c r="BH7" s="18"/>
      <c r="BI7" s="18"/>
      <c r="BJ7" s="18"/>
      <c r="BK7" s="18"/>
      <c r="BL7" s="194"/>
      <c r="BM7" s="194"/>
      <c r="BN7" s="18"/>
      <c r="BO7" s="18"/>
      <c r="BP7" s="18"/>
      <c r="BQ7" s="18"/>
      <c r="BR7" s="18"/>
      <c r="BS7" s="194"/>
      <c r="BT7" s="194"/>
      <c r="BU7" s="18"/>
      <c r="BV7" s="18"/>
      <c r="BW7" s="18"/>
      <c r="BX7" s="18"/>
      <c r="BY7" s="18"/>
      <c r="BZ7" s="194"/>
      <c r="CA7" s="194"/>
      <c r="CB7" s="18"/>
      <c r="CC7" s="18"/>
      <c r="CD7" s="18"/>
      <c r="CE7" s="18"/>
      <c r="CF7" s="18"/>
      <c r="CG7" s="194"/>
      <c r="CH7" s="194"/>
      <c r="CI7" s="18"/>
      <c r="CJ7" s="18"/>
      <c r="CK7" s="18"/>
      <c r="CL7" s="18"/>
      <c r="CM7" s="18"/>
      <c r="CN7" s="194"/>
      <c r="CO7" s="194"/>
      <c r="CP7" s="18"/>
      <c r="CQ7" s="18"/>
      <c r="CR7" s="18"/>
      <c r="CS7" s="18"/>
      <c r="CT7" s="18"/>
      <c r="CU7" s="194"/>
      <c r="CV7" s="194"/>
      <c r="CW7" s="18"/>
      <c r="CX7" s="18"/>
      <c r="CY7" s="18"/>
      <c r="CZ7" s="18"/>
      <c r="DA7" s="18"/>
      <c r="DB7" s="194"/>
      <c r="DC7" s="194"/>
      <c r="DD7" s="18"/>
      <c r="DE7" s="18"/>
      <c r="DF7" s="18"/>
      <c r="DG7" s="18"/>
      <c r="DH7" s="18"/>
      <c r="DI7" s="194"/>
      <c r="DJ7" s="194"/>
      <c r="DK7" s="194"/>
      <c r="DL7" s="18"/>
      <c r="DM7" s="18"/>
      <c r="DN7" s="18"/>
      <c r="DO7" s="18"/>
      <c r="DP7" s="194"/>
      <c r="DQ7" s="194"/>
      <c r="DR7" s="18"/>
      <c r="DS7" s="18"/>
      <c r="DT7" s="18"/>
      <c r="DU7" s="18"/>
      <c r="DV7" s="18"/>
      <c r="DW7" s="194"/>
      <c r="DX7" s="194"/>
      <c r="DY7" s="18"/>
      <c r="DZ7" s="18"/>
      <c r="EA7" s="18"/>
      <c r="EB7" s="18"/>
      <c r="EC7" s="18"/>
      <c r="ED7" s="194"/>
      <c r="EE7" s="194"/>
      <c r="EF7" s="18"/>
      <c r="EG7" s="194"/>
      <c r="EH7" s="18"/>
      <c r="EI7" s="18"/>
      <c r="EJ7" s="18"/>
      <c r="EK7" s="194"/>
      <c r="EL7" s="194"/>
      <c r="EM7" s="18"/>
      <c r="EN7" s="18"/>
      <c r="EO7" s="18"/>
      <c r="EP7" s="18"/>
      <c r="EQ7" s="18"/>
      <c r="ER7" s="194"/>
      <c r="ES7" s="194"/>
      <c r="ET7" s="18"/>
      <c r="EU7" s="18"/>
      <c r="EV7" s="18"/>
      <c r="EW7" s="18"/>
      <c r="EX7" s="18"/>
      <c r="EY7" s="194"/>
      <c r="EZ7" s="194"/>
      <c r="FA7" s="18"/>
      <c r="FB7" s="18"/>
      <c r="FC7" s="18"/>
      <c r="FD7" s="18"/>
      <c r="FE7" s="18"/>
      <c r="FF7" s="194"/>
      <c r="FG7" s="194"/>
      <c r="FH7" s="18"/>
      <c r="FI7" s="18"/>
      <c r="FJ7" s="18"/>
      <c r="FK7" s="18"/>
      <c r="FL7" s="18"/>
      <c r="FM7" s="194"/>
      <c r="FN7" s="194"/>
      <c r="FO7" s="18"/>
      <c r="FP7" s="18"/>
      <c r="FQ7" s="18"/>
      <c r="FR7" s="18"/>
      <c r="FS7" s="18"/>
      <c r="FT7" s="194"/>
      <c r="FU7" s="194"/>
      <c r="FV7" s="194"/>
      <c r="FW7" s="194"/>
      <c r="FX7" s="194"/>
      <c r="FY7" s="18"/>
      <c r="FZ7" s="18"/>
      <c r="GA7" s="194"/>
      <c r="GB7" s="194"/>
      <c r="GC7" s="18"/>
      <c r="GD7" s="18"/>
      <c r="GE7" s="18"/>
      <c r="GF7" s="18"/>
      <c r="GG7" s="18"/>
      <c r="GH7" s="194"/>
      <c r="GI7" s="194"/>
      <c r="GJ7" s="18"/>
    </row>
    <row r="8" spans="2:192" ht="21.95" customHeight="1">
      <c r="B8" s="176" t="s">
        <v>5212</v>
      </c>
      <c r="C8" s="176"/>
      <c r="D8" s="176"/>
      <c r="E8" s="196" t="s">
        <v>5226</v>
      </c>
      <c r="F8" s="178"/>
      <c r="G8" s="176"/>
      <c r="H8" s="184"/>
      <c r="I8" s="184"/>
      <c r="J8" s="176"/>
      <c r="K8" s="176"/>
      <c r="L8" s="176"/>
      <c r="M8" s="176"/>
      <c r="N8" s="176"/>
      <c r="O8" s="184"/>
      <c r="P8" s="184"/>
      <c r="Q8" s="176"/>
      <c r="R8" s="176"/>
      <c r="S8" s="176"/>
      <c r="T8" s="176"/>
      <c r="U8" s="176"/>
      <c r="V8" s="184"/>
      <c r="W8" s="184"/>
      <c r="X8" s="176"/>
      <c r="Y8" s="176"/>
      <c r="Z8" s="176"/>
      <c r="AA8" s="176"/>
      <c r="AB8" s="176"/>
      <c r="AC8" s="184"/>
      <c r="AD8" s="184"/>
      <c r="AE8" s="176"/>
      <c r="AF8" s="176"/>
      <c r="AG8" s="184"/>
      <c r="AH8" s="176"/>
      <c r="AI8" s="176"/>
      <c r="AJ8" s="184"/>
      <c r="AK8" s="184"/>
      <c r="AL8" s="184"/>
      <c r="AM8" s="184"/>
      <c r="AN8" s="184"/>
      <c r="AO8" s="176"/>
      <c r="AP8" s="176"/>
      <c r="AQ8" s="184"/>
      <c r="AR8" s="184"/>
      <c r="AS8" s="176"/>
      <c r="AT8" s="176"/>
      <c r="AU8" s="176"/>
      <c r="AV8" s="176"/>
      <c r="AW8" s="176"/>
      <c r="AX8" s="184"/>
      <c r="AY8" s="184"/>
      <c r="AZ8" s="176"/>
      <c r="BA8" s="176"/>
      <c r="BB8" s="176"/>
      <c r="BC8" s="176"/>
      <c r="BD8" s="176"/>
      <c r="BE8" s="184"/>
      <c r="BF8" s="184"/>
      <c r="BG8" s="176"/>
      <c r="BH8" s="176"/>
      <c r="BI8" s="176"/>
      <c r="BJ8" s="176"/>
      <c r="BK8" s="176"/>
      <c r="BL8" s="184"/>
      <c r="BM8" s="184"/>
      <c r="BN8" s="176"/>
      <c r="BO8" s="176"/>
      <c r="BP8" s="176"/>
      <c r="BQ8" s="176"/>
      <c r="BR8" s="176"/>
      <c r="BS8" s="184"/>
      <c r="BT8" s="184"/>
      <c r="BU8" s="176"/>
      <c r="BV8" s="176"/>
      <c r="BW8" s="176"/>
      <c r="BX8" s="176"/>
      <c r="BY8" s="176"/>
      <c r="BZ8" s="184"/>
      <c r="CA8" s="184"/>
      <c r="CB8" s="176"/>
      <c r="CC8" s="176"/>
      <c r="CD8" s="176"/>
      <c r="CE8" s="176"/>
      <c r="CF8" s="176"/>
      <c r="CG8" s="184"/>
      <c r="CH8" s="184"/>
      <c r="CI8" s="176"/>
      <c r="CJ8" s="176"/>
      <c r="CK8" s="176"/>
      <c r="CL8" s="176"/>
      <c r="CM8" s="176"/>
      <c r="CN8" s="184"/>
      <c r="CO8" s="184"/>
      <c r="CP8" s="176"/>
      <c r="CQ8" s="176"/>
      <c r="CR8" s="176"/>
      <c r="CS8" s="176"/>
      <c r="CT8" s="176"/>
      <c r="CU8" s="184"/>
      <c r="CV8" s="184"/>
      <c r="CW8" s="176"/>
      <c r="CX8" s="176"/>
      <c r="CY8" s="176"/>
      <c r="CZ8" s="176"/>
      <c r="DA8" s="176"/>
      <c r="DB8" s="184"/>
      <c r="DC8" s="184"/>
      <c r="DD8" s="176"/>
      <c r="DE8" s="176"/>
      <c r="DF8" s="176"/>
      <c r="DG8" s="176"/>
      <c r="DH8" s="176"/>
      <c r="DI8" s="184"/>
      <c r="DJ8" s="184"/>
      <c r="DK8" s="184"/>
      <c r="DL8" s="176"/>
      <c r="DM8" s="176"/>
      <c r="DN8" s="176"/>
      <c r="DO8" s="176"/>
      <c r="DP8" s="184"/>
      <c r="DQ8" s="184"/>
      <c r="DR8" s="176"/>
      <c r="DS8" s="176"/>
      <c r="DT8" s="176"/>
      <c r="DU8" s="176"/>
      <c r="DV8" s="176"/>
      <c r="DW8" s="184"/>
      <c r="DX8" s="184"/>
      <c r="DY8" s="176"/>
      <c r="DZ8" s="176"/>
      <c r="EA8" s="176"/>
      <c r="EB8" s="176"/>
      <c r="EC8" s="176"/>
      <c r="ED8" s="184"/>
      <c r="EE8" s="184"/>
      <c r="EF8" s="176"/>
      <c r="EG8" s="184"/>
      <c r="EH8" s="176"/>
      <c r="EI8" s="176"/>
      <c r="EJ8" s="176"/>
      <c r="EK8" s="184"/>
      <c r="EL8" s="184"/>
      <c r="EM8" s="176"/>
      <c r="EN8" s="176"/>
      <c r="EO8" s="176"/>
      <c r="EP8" s="176"/>
      <c r="EQ8" s="176"/>
      <c r="ER8" s="184"/>
      <c r="ES8" s="184"/>
      <c r="ET8" s="176"/>
      <c r="EU8" s="176"/>
      <c r="EV8" s="176"/>
      <c r="EW8" s="176"/>
      <c r="EX8" s="176"/>
      <c r="EY8" s="184"/>
      <c r="EZ8" s="184"/>
      <c r="FA8" s="176"/>
      <c r="FB8" s="176"/>
      <c r="FC8" s="176"/>
      <c r="FD8" s="176"/>
      <c r="FE8" s="176"/>
      <c r="FF8" s="184"/>
      <c r="FG8" s="184"/>
      <c r="FH8" s="176"/>
      <c r="FI8" s="176"/>
      <c r="FJ8" s="176"/>
      <c r="FK8" s="176"/>
      <c r="FL8" s="176"/>
      <c r="FM8" s="184"/>
      <c r="FN8" s="184"/>
      <c r="FO8" s="176"/>
      <c r="FP8" s="176"/>
      <c r="FQ8" s="176"/>
      <c r="FR8" s="176"/>
      <c r="FS8" s="176"/>
      <c r="FT8" s="184"/>
      <c r="FU8" s="184"/>
      <c r="FV8" s="184"/>
      <c r="FW8" s="184"/>
      <c r="FX8" s="184"/>
      <c r="FY8" s="176"/>
      <c r="FZ8" s="176"/>
      <c r="GA8" s="184"/>
      <c r="GB8" s="184"/>
      <c r="GC8" s="176"/>
      <c r="GD8" s="176"/>
      <c r="GE8" s="176"/>
      <c r="GF8" s="176"/>
      <c r="GG8" s="176"/>
      <c r="GH8" s="184"/>
      <c r="GI8" s="184"/>
      <c r="GJ8" s="176"/>
    </row>
    <row r="9" spans="2:192" ht="15.75" thickBot="1">
      <c r="B9" s="177" t="s">
        <v>5213</v>
      </c>
      <c r="C9" s="177"/>
      <c r="D9" s="177"/>
      <c r="E9" s="177"/>
      <c r="F9" s="179"/>
      <c r="G9" s="177"/>
      <c r="H9" s="185"/>
      <c r="I9" s="185"/>
      <c r="J9" s="177"/>
      <c r="K9" s="177"/>
      <c r="L9" s="177"/>
      <c r="M9" s="177"/>
      <c r="N9" s="177"/>
      <c r="O9" s="185"/>
      <c r="P9" s="185"/>
      <c r="Q9" s="177"/>
      <c r="R9" s="177"/>
      <c r="S9" s="177"/>
      <c r="T9" s="177"/>
      <c r="U9" s="177"/>
      <c r="V9" s="185"/>
      <c r="W9" s="185"/>
      <c r="X9" s="177"/>
      <c r="Y9" s="177"/>
      <c r="Z9" s="177"/>
      <c r="AA9" s="177"/>
      <c r="AB9" s="177"/>
      <c r="AC9" s="185"/>
      <c r="AD9" s="185"/>
      <c r="AE9" s="177"/>
      <c r="AF9" s="177"/>
      <c r="AG9" s="185"/>
      <c r="AH9" s="177"/>
      <c r="AI9" s="177"/>
      <c r="AJ9" s="185"/>
      <c r="AK9" s="185"/>
      <c r="AL9" s="185"/>
      <c r="AM9" s="185"/>
      <c r="AN9" s="185"/>
      <c r="AO9" s="177"/>
      <c r="AP9" s="177"/>
      <c r="AQ9" s="185"/>
      <c r="AR9" s="185"/>
      <c r="AS9" s="177"/>
      <c r="AT9" s="177"/>
      <c r="AU9" s="177"/>
      <c r="AV9" s="177"/>
      <c r="AW9" s="177"/>
      <c r="AX9" s="185"/>
      <c r="AY9" s="185"/>
      <c r="AZ9" s="177"/>
      <c r="BA9" s="177"/>
      <c r="BB9" s="177"/>
      <c r="BC9" s="177"/>
      <c r="BD9" s="177"/>
      <c r="BE9" s="185"/>
      <c r="BF9" s="185"/>
      <c r="BG9" s="177"/>
      <c r="BH9" s="177"/>
      <c r="BI9" s="177"/>
      <c r="BJ9" s="177"/>
      <c r="BK9" s="177"/>
      <c r="BL9" s="185"/>
      <c r="BM9" s="185"/>
      <c r="BN9" s="177"/>
      <c r="BO9" s="177"/>
      <c r="BP9" s="177"/>
      <c r="BQ9" s="177"/>
      <c r="BR9" s="177"/>
      <c r="BS9" s="185"/>
      <c r="BT9" s="185"/>
      <c r="BU9" s="177"/>
      <c r="BV9" s="177"/>
      <c r="BW9" s="177"/>
      <c r="BX9" s="177"/>
      <c r="BY9" s="177"/>
      <c r="BZ9" s="185"/>
      <c r="CA9" s="185"/>
      <c r="CB9" s="177"/>
      <c r="CC9" s="177"/>
      <c r="CD9" s="177"/>
      <c r="CE9" s="177"/>
      <c r="CF9" s="177"/>
      <c r="CG9" s="185"/>
      <c r="CH9" s="185"/>
      <c r="CI9" s="177"/>
      <c r="CJ9" s="177"/>
      <c r="CK9" s="177"/>
      <c r="CL9" s="177"/>
      <c r="CM9" s="177"/>
      <c r="CN9" s="185"/>
      <c r="CO9" s="185"/>
      <c r="CP9" s="177"/>
      <c r="CQ9" s="177"/>
      <c r="CR9" s="177"/>
      <c r="CS9" s="177"/>
      <c r="CT9" s="177"/>
      <c r="CU9" s="185"/>
      <c r="CV9" s="185"/>
      <c r="CW9" s="177"/>
      <c r="CX9" s="177"/>
      <c r="CY9" s="177"/>
      <c r="CZ9" s="177"/>
      <c r="DA9" s="177"/>
      <c r="DB9" s="185"/>
      <c r="DC9" s="185"/>
      <c r="DD9" s="177"/>
      <c r="DE9" s="177"/>
      <c r="DF9" s="177"/>
      <c r="DG9" s="177"/>
      <c r="DH9" s="177"/>
      <c r="DI9" s="185"/>
      <c r="DJ9" s="185"/>
      <c r="DK9" s="185"/>
      <c r="DL9" s="177"/>
      <c r="DM9" s="177"/>
      <c r="DN9" s="177"/>
      <c r="DO9" s="177"/>
      <c r="DP9" s="185"/>
      <c r="DQ9" s="185"/>
      <c r="DR9" s="177"/>
      <c r="DS9" s="177"/>
      <c r="DT9" s="177"/>
      <c r="DU9" s="177"/>
      <c r="DV9" s="177"/>
      <c r="DW9" s="185"/>
      <c r="DX9" s="185"/>
      <c r="DY9" s="177"/>
      <c r="DZ9" s="177"/>
      <c r="EA9" s="177"/>
      <c r="EB9" s="177"/>
      <c r="EC9" s="177"/>
      <c r="ED9" s="185"/>
      <c r="EE9" s="185"/>
      <c r="EF9" s="177"/>
      <c r="EG9" s="185"/>
      <c r="EH9" s="177"/>
      <c r="EI9" s="177"/>
      <c r="EJ9" s="177"/>
      <c r="EK9" s="185"/>
      <c r="EL9" s="185"/>
      <c r="EM9" s="177"/>
      <c r="EN9" s="177"/>
      <c r="EO9" s="177"/>
      <c r="EP9" s="177"/>
      <c r="EQ9" s="177"/>
      <c r="ER9" s="185"/>
      <c r="ES9" s="185"/>
      <c r="ET9" s="177"/>
      <c r="EU9" s="177"/>
      <c r="EV9" s="177"/>
      <c r="EW9" s="177"/>
      <c r="EX9" s="177"/>
      <c r="EY9" s="185"/>
      <c r="EZ9" s="185"/>
      <c r="FA9" s="177"/>
      <c r="FB9" s="177"/>
      <c r="FC9" s="177"/>
      <c r="FD9" s="177"/>
      <c r="FE9" s="177"/>
      <c r="FF9" s="185"/>
      <c r="FG9" s="185"/>
      <c r="FH9" s="177"/>
      <c r="FI9" s="177"/>
      <c r="FJ9" s="177"/>
      <c r="FK9" s="177"/>
      <c r="FL9" s="177"/>
      <c r="FM9" s="185"/>
      <c r="FN9" s="185"/>
      <c r="FO9" s="177"/>
      <c r="FP9" s="177"/>
      <c r="FQ9" s="177"/>
      <c r="FR9" s="177"/>
      <c r="FS9" s="177"/>
      <c r="FT9" s="185"/>
      <c r="FU9" s="185"/>
      <c r="FV9" s="185"/>
      <c r="FW9" s="185"/>
      <c r="FX9" s="185"/>
      <c r="FY9" s="177"/>
      <c r="FZ9" s="177"/>
      <c r="GA9" s="185"/>
      <c r="GB9" s="185"/>
      <c r="GC9" s="177"/>
      <c r="GD9" s="177"/>
      <c r="GE9" s="177"/>
      <c r="GF9" s="177"/>
      <c r="GG9" s="177"/>
      <c r="GH9" s="185"/>
      <c r="GI9" s="185"/>
      <c r="GJ9" s="177"/>
    </row>
    <row r="10" spans="2:192" ht="15">
      <c r="B10" s="238" t="s">
        <v>5205</v>
      </c>
      <c r="C10" s="238" t="s">
        <v>147</v>
      </c>
      <c r="D10" s="238" t="s">
        <v>5219</v>
      </c>
      <c r="E10" s="238" t="s">
        <v>5214</v>
      </c>
      <c r="F10" s="180">
        <v>78</v>
      </c>
      <c r="G10" s="239"/>
      <c r="H10" s="186"/>
      <c r="I10" s="186"/>
      <c r="J10" s="239"/>
      <c r="K10" s="239"/>
      <c r="L10" s="239"/>
      <c r="M10" s="239"/>
      <c r="N10" s="239"/>
      <c r="O10" s="186"/>
      <c r="P10" s="186"/>
      <c r="Q10" s="239"/>
      <c r="R10" s="239"/>
      <c r="S10" s="239"/>
      <c r="T10" s="239"/>
      <c r="U10" s="239"/>
      <c r="V10" s="186"/>
      <c r="W10" s="186"/>
      <c r="X10" s="239"/>
      <c r="Y10" s="239"/>
      <c r="Z10" s="239"/>
      <c r="AA10" s="239"/>
      <c r="AB10" s="239"/>
      <c r="AC10" s="186"/>
      <c r="AD10" s="186"/>
      <c r="AE10" s="239"/>
      <c r="AF10" s="239"/>
      <c r="AG10" s="186"/>
      <c r="AH10" s="239"/>
      <c r="AI10" s="239"/>
      <c r="AJ10" s="186"/>
      <c r="AK10" s="186"/>
      <c r="AL10" s="186"/>
      <c r="AM10" s="186"/>
      <c r="AN10" s="186"/>
      <c r="AO10" s="239"/>
      <c r="AP10" s="239"/>
      <c r="AQ10" s="186"/>
      <c r="AR10" s="186"/>
      <c r="AS10" s="239"/>
      <c r="AT10" s="239"/>
      <c r="AU10" s="239"/>
      <c r="AV10" s="239"/>
      <c r="AW10" s="239"/>
      <c r="AX10" s="186"/>
      <c r="AY10" s="186"/>
      <c r="AZ10" s="239"/>
      <c r="BA10" s="239"/>
      <c r="BB10" s="239"/>
      <c r="BC10" s="239"/>
      <c r="BD10" s="239"/>
      <c r="BE10" s="186"/>
      <c r="BF10" s="186"/>
      <c r="BG10" s="239"/>
      <c r="BH10" s="239">
        <v>6</v>
      </c>
      <c r="BI10" s="239"/>
      <c r="BJ10" s="239"/>
      <c r="BK10" s="239"/>
      <c r="BL10" s="186"/>
      <c r="BM10" s="186"/>
      <c r="BN10" s="239"/>
      <c r="BO10" s="239"/>
      <c r="BP10" s="239"/>
      <c r="BQ10" s="239"/>
      <c r="BR10" s="239">
        <v>5</v>
      </c>
      <c r="BS10" s="186"/>
      <c r="BT10" s="186"/>
      <c r="BU10" s="239"/>
      <c r="BV10" s="239">
        <v>1</v>
      </c>
      <c r="BW10" s="239"/>
      <c r="BX10" s="239"/>
      <c r="BY10" s="239"/>
      <c r="BZ10" s="186"/>
      <c r="CA10" s="186"/>
      <c r="CB10" s="239"/>
      <c r="CC10" s="239"/>
      <c r="CD10" s="239"/>
      <c r="CE10" s="239"/>
      <c r="CF10" s="239"/>
      <c r="CG10" s="186"/>
      <c r="CH10" s="186"/>
      <c r="CI10" s="239"/>
      <c r="CJ10" s="239"/>
      <c r="CK10" s="239"/>
      <c r="CL10" s="239"/>
      <c r="CM10" s="239"/>
      <c r="CN10" s="186"/>
      <c r="CO10" s="186"/>
      <c r="CP10" s="239">
        <v>8</v>
      </c>
      <c r="CQ10" s="239"/>
      <c r="CR10" s="239"/>
      <c r="CS10" s="239"/>
      <c r="CT10" s="239"/>
      <c r="CU10" s="186"/>
      <c r="CV10" s="186"/>
      <c r="CW10" s="239"/>
      <c r="CX10" s="239"/>
      <c r="CY10" s="239">
        <v>1</v>
      </c>
      <c r="CZ10" s="239"/>
      <c r="DA10" s="239"/>
      <c r="DB10" s="186"/>
      <c r="DC10" s="186"/>
      <c r="DD10" s="239"/>
      <c r="DE10" s="239"/>
      <c r="DF10" s="239"/>
      <c r="DG10" s="239"/>
      <c r="DH10" s="239"/>
      <c r="DI10" s="186"/>
      <c r="DJ10" s="186"/>
      <c r="DK10" s="186"/>
      <c r="DL10" s="239"/>
      <c r="DM10" s="239">
        <v>1</v>
      </c>
      <c r="DN10" s="239"/>
      <c r="DO10" s="239"/>
      <c r="DP10" s="186"/>
      <c r="DQ10" s="186"/>
      <c r="DR10" s="239">
        <v>5</v>
      </c>
      <c r="DS10" s="239"/>
      <c r="DT10" s="239">
        <v>5</v>
      </c>
      <c r="DU10" s="239"/>
      <c r="DV10" s="239"/>
      <c r="DW10" s="186"/>
      <c r="DX10" s="186"/>
      <c r="DY10" s="239"/>
      <c r="DZ10" s="239"/>
      <c r="EA10" s="239">
        <v>2</v>
      </c>
      <c r="EB10" s="239"/>
      <c r="EC10" s="239"/>
      <c r="ED10" s="186"/>
      <c r="EE10" s="186"/>
      <c r="EF10" s="239"/>
      <c r="EG10" s="186"/>
      <c r="EH10" s="239"/>
      <c r="EI10" s="239"/>
      <c r="EJ10" s="239"/>
      <c r="EK10" s="186"/>
      <c r="EL10" s="186"/>
      <c r="EM10" s="239"/>
      <c r="EN10" s="239">
        <v>23</v>
      </c>
      <c r="EO10" s="239"/>
      <c r="EP10" s="239"/>
      <c r="EQ10" s="239"/>
      <c r="ER10" s="186"/>
      <c r="ES10" s="186"/>
      <c r="ET10" s="239"/>
      <c r="EU10" s="239"/>
      <c r="EV10" s="239"/>
      <c r="EW10" s="239"/>
      <c r="EX10" s="239"/>
      <c r="EY10" s="186"/>
      <c r="EZ10" s="186"/>
      <c r="FA10" s="239"/>
      <c r="FB10" s="239"/>
      <c r="FC10" s="239"/>
      <c r="FD10" s="239"/>
      <c r="FE10" s="239"/>
      <c r="FF10" s="186"/>
      <c r="FG10" s="186"/>
      <c r="FH10" s="239"/>
      <c r="FI10" s="239"/>
      <c r="FJ10" s="239"/>
      <c r="FK10" s="239"/>
      <c r="FL10" s="239"/>
      <c r="FM10" s="186"/>
      <c r="FN10" s="186"/>
      <c r="FO10" s="239"/>
      <c r="FP10" s="239"/>
      <c r="FQ10" s="239">
        <v>16</v>
      </c>
      <c r="FR10" s="239"/>
      <c r="FS10" s="239"/>
      <c r="FT10" s="186"/>
      <c r="FU10" s="186"/>
      <c r="FV10" s="186"/>
      <c r="FW10" s="186"/>
      <c r="FX10" s="186"/>
      <c r="FY10" s="239"/>
      <c r="FZ10" s="239"/>
      <c r="GA10" s="186"/>
      <c r="GB10" s="186"/>
      <c r="GC10" s="239"/>
      <c r="GD10" s="239">
        <v>2</v>
      </c>
      <c r="GE10" s="239"/>
      <c r="GF10" s="239"/>
      <c r="GG10" s="239">
        <v>3</v>
      </c>
      <c r="GH10" s="186"/>
      <c r="GI10" s="186"/>
      <c r="GJ10" s="239"/>
    </row>
    <row r="11" spans="2:192" ht="15">
      <c r="B11" s="240" t="s">
        <v>5205</v>
      </c>
      <c r="C11" s="240" t="s">
        <v>147</v>
      </c>
      <c r="D11" s="240" t="s">
        <v>5219</v>
      </c>
      <c r="E11" s="235" t="s">
        <v>5215</v>
      </c>
      <c r="F11" s="181">
        <v>706.3</v>
      </c>
      <c r="G11" s="237"/>
      <c r="H11" s="187"/>
      <c r="I11" s="187"/>
      <c r="J11" s="237"/>
      <c r="K11" s="237"/>
      <c r="L11" s="237"/>
      <c r="M11" s="237"/>
      <c r="N11" s="237"/>
      <c r="O11" s="187"/>
      <c r="P11" s="187"/>
      <c r="Q11" s="237"/>
      <c r="R11" s="237"/>
      <c r="S11" s="237"/>
      <c r="T11" s="237"/>
      <c r="U11" s="237"/>
      <c r="V11" s="187"/>
      <c r="W11" s="187"/>
      <c r="X11" s="237"/>
      <c r="Y11" s="237"/>
      <c r="Z11" s="237"/>
      <c r="AA11" s="237"/>
      <c r="AB11" s="237"/>
      <c r="AC11" s="187"/>
      <c r="AD11" s="187"/>
      <c r="AE11" s="237"/>
      <c r="AF11" s="237"/>
      <c r="AG11" s="187"/>
      <c r="AH11" s="237"/>
      <c r="AI11" s="237"/>
      <c r="AJ11" s="187"/>
      <c r="AK11" s="187"/>
      <c r="AL11" s="187"/>
      <c r="AM11" s="187"/>
      <c r="AN11" s="187"/>
      <c r="AO11" s="237"/>
      <c r="AP11" s="237"/>
      <c r="AQ11" s="187"/>
      <c r="AR11" s="187"/>
      <c r="AS11" s="237"/>
      <c r="AT11" s="237"/>
      <c r="AU11" s="237"/>
      <c r="AV11" s="237"/>
      <c r="AW11" s="237"/>
      <c r="AX11" s="187"/>
      <c r="AY11" s="187"/>
      <c r="AZ11" s="237"/>
      <c r="BA11" s="237"/>
      <c r="BB11" s="237"/>
      <c r="BC11" s="237"/>
      <c r="BD11" s="237"/>
      <c r="BE11" s="187"/>
      <c r="BF11" s="187"/>
      <c r="BG11" s="237"/>
      <c r="BH11" s="237">
        <v>41.2</v>
      </c>
      <c r="BI11" s="237"/>
      <c r="BJ11" s="237"/>
      <c r="BK11" s="237"/>
      <c r="BL11" s="187"/>
      <c r="BM11" s="187"/>
      <c r="BN11" s="237"/>
      <c r="BO11" s="237"/>
      <c r="BP11" s="237"/>
      <c r="BQ11" s="237"/>
      <c r="BR11" s="237">
        <v>31.5</v>
      </c>
      <c r="BS11" s="187"/>
      <c r="BT11" s="187"/>
      <c r="BU11" s="237"/>
      <c r="BV11" s="237">
        <v>10</v>
      </c>
      <c r="BW11" s="237"/>
      <c r="BX11" s="237"/>
      <c r="BY11" s="237"/>
      <c r="BZ11" s="187"/>
      <c r="CA11" s="187"/>
      <c r="CB11" s="237"/>
      <c r="CC11" s="237"/>
      <c r="CD11" s="237"/>
      <c r="CE11" s="237"/>
      <c r="CF11" s="237"/>
      <c r="CG11" s="187"/>
      <c r="CH11" s="187"/>
      <c r="CI11" s="237"/>
      <c r="CJ11" s="237"/>
      <c r="CK11" s="237"/>
      <c r="CL11" s="237"/>
      <c r="CM11" s="237"/>
      <c r="CN11" s="187"/>
      <c r="CO11" s="187"/>
      <c r="CP11" s="237">
        <v>50.3</v>
      </c>
      <c r="CQ11" s="237"/>
      <c r="CR11" s="237"/>
      <c r="CS11" s="237"/>
      <c r="CT11" s="237"/>
      <c r="CU11" s="187"/>
      <c r="CV11" s="187"/>
      <c r="CW11" s="237"/>
      <c r="CX11" s="237"/>
      <c r="CY11" s="237">
        <v>6</v>
      </c>
      <c r="CZ11" s="237"/>
      <c r="DA11" s="237"/>
      <c r="DB11" s="187"/>
      <c r="DC11" s="187"/>
      <c r="DD11" s="237"/>
      <c r="DE11" s="237"/>
      <c r="DF11" s="237"/>
      <c r="DG11" s="237"/>
      <c r="DH11" s="237"/>
      <c r="DI11" s="187"/>
      <c r="DJ11" s="187"/>
      <c r="DK11" s="187"/>
      <c r="DL11" s="237"/>
      <c r="DM11" s="237">
        <v>10.8</v>
      </c>
      <c r="DN11" s="237"/>
      <c r="DO11" s="237"/>
      <c r="DP11" s="187"/>
      <c r="DQ11" s="187"/>
      <c r="DR11" s="237">
        <v>26.2</v>
      </c>
      <c r="DS11" s="237"/>
      <c r="DT11" s="237">
        <v>43.2</v>
      </c>
      <c r="DU11" s="237"/>
      <c r="DV11" s="237"/>
      <c r="DW11" s="187"/>
      <c r="DX11" s="187"/>
      <c r="DY11" s="237"/>
      <c r="DZ11" s="237"/>
      <c r="EA11" s="237">
        <v>6.8</v>
      </c>
      <c r="EB11" s="237"/>
      <c r="EC11" s="237"/>
      <c r="ED11" s="187"/>
      <c r="EE11" s="187"/>
      <c r="EF11" s="237"/>
      <c r="EG11" s="187"/>
      <c r="EH11" s="237"/>
      <c r="EI11" s="237"/>
      <c r="EJ11" s="237"/>
      <c r="EK11" s="187"/>
      <c r="EL11" s="187"/>
      <c r="EM11" s="237"/>
      <c r="EN11" s="237">
        <v>153.6</v>
      </c>
      <c r="EO11" s="237"/>
      <c r="EP11" s="237"/>
      <c r="EQ11" s="237"/>
      <c r="ER11" s="187"/>
      <c r="ES11" s="187"/>
      <c r="ET11" s="237"/>
      <c r="EU11" s="237"/>
      <c r="EV11" s="237"/>
      <c r="EW11" s="237"/>
      <c r="EX11" s="237"/>
      <c r="EY11" s="187"/>
      <c r="EZ11" s="187"/>
      <c r="FA11" s="237"/>
      <c r="FB11" s="237"/>
      <c r="FC11" s="237"/>
      <c r="FD11" s="237"/>
      <c r="FE11" s="237"/>
      <c r="FF11" s="187"/>
      <c r="FG11" s="187"/>
      <c r="FH11" s="237"/>
      <c r="FI11" s="237"/>
      <c r="FJ11" s="237"/>
      <c r="FK11" s="237"/>
      <c r="FL11" s="237"/>
      <c r="FM11" s="187"/>
      <c r="FN11" s="187"/>
      <c r="FO11" s="237"/>
      <c r="FP11" s="237"/>
      <c r="FQ11" s="237">
        <v>285.8</v>
      </c>
      <c r="FR11" s="237"/>
      <c r="FS11" s="237"/>
      <c r="FT11" s="187"/>
      <c r="FU11" s="187"/>
      <c r="FV11" s="187"/>
      <c r="FW11" s="187"/>
      <c r="FX11" s="187"/>
      <c r="FY11" s="237"/>
      <c r="FZ11" s="237"/>
      <c r="GA11" s="187"/>
      <c r="GB11" s="187"/>
      <c r="GC11" s="237"/>
      <c r="GD11" s="237">
        <v>5.6</v>
      </c>
      <c r="GE11" s="237"/>
      <c r="GF11" s="237"/>
      <c r="GG11" s="237">
        <v>35.200000000000003</v>
      </c>
      <c r="GH11" s="187"/>
      <c r="GI11" s="187"/>
      <c r="GJ11" s="237"/>
    </row>
    <row r="12" spans="2:192" ht="15">
      <c r="B12" s="240" t="s">
        <v>5205</v>
      </c>
      <c r="C12" s="240" t="s">
        <v>147</v>
      </c>
      <c r="D12" s="240" t="s">
        <v>5219</v>
      </c>
      <c r="E12" s="241" t="s">
        <v>5216</v>
      </c>
      <c r="F12" s="182">
        <v>6.63</v>
      </c>
      <c r="G12" s="242"/>
      <c r="H12" s="188"/>
      <c r="I12" s="188"/>
      <c r="J12" s="242"/>
      <c r="K12" s="242"/>
      <c r="L12" s="242"/>
      <c r="M12" s="242"/>
      <c r="N12" s="242"/>
      <c r="O12" s="188"/>
      <c r="P12" s="188"/>
      <c r="Q12" s="242"/>
      <c r="R12" s="242"/>
      <c r="S12" s="242"/>
      <c r="T12" s="242"/>
      <c r="U12" s="242"/>
      <c r="V12" s="188"/>
      <c r="W12" s="188"/>
      <c r="X12" s="242"/>
      <c r="Y12" s="242"/>
      <c r="Z12" s="242"/>
      <c r="AA12" s="242"/>
      <c r="AB12" s="242"/>
      <c r="AC12" s="188"/>
      <c r="AD12" s="188"/>
      <c r="AE12" s="242"/>
      <c r="AF12" s="242"/>
      <c r="AG12" s="188"/>
      <c r="AH12" s="242"/>
      <c r="AI12" s="242"/>
      <c r="AJ12" s="188"/>
      <c r="AK12" s="188"/>
      <c r="AL12" s="188"/>
      <c r="AM12" s="188"/>
      <c r="AN12" s="188"/>
      <c r="AO12" s="242"/>
      <c r="AP12" s="242"/>
      <c r="AQ12" s="188"/>
      <c r="AR12" s="188"/>
      <c r="AS12" s="242"/>
      <c r="AT12" s="242"/>
      <c r="AU12" s="242"/>
      <c r="AV12" s="242"/>
      <c r="AW12" s="242"/>
      <c r="AX12" s="188"/>
      <c r="AY12" s="188"/>
      <c r="AZ12" s="242"/>
      <c r="BA12" s="242"/>
      <c r="BB12" s="242"/>
      <c r="BC12" s="242"/>
      <c r="BD12" s="242"/>
      <c r="BE12" s="188"/>
      <c r="BF12" s="188"/>
      <c r="BG12" s="242"/>
      <c r="BH12" s="242">
        <v>8.73</v>
      </c>
      <c r="BI12" s="242"/>
      <c r="BJ12" s="242"/>
      <c r="BK12" s="242"/>
      <c r="BL12" s="188"/>
      <c r="BM12" s="188"/>
      <c r="BN12" s="242"/>
      <c r="BO12" s="242"/>
      <c r="BP12" s="242"/>
      <c r="BQ12" s="242"/>
      <c r="BR12" s="242">
        <v>9.52</v>
      </c>
      <c r="BS12" s="188"/>
      <c r="BT12" s="188"/>
      <c r="BU12" s="242"/>
      <c r="BV12" s="242">
        <v>5.99</v>
      </c>
      <c r="BW12" s="242"/>
      <c r="BX12" s="242"/>
      <c r="BY12" s="242"/>
      <c r="BZ12" s="188"/>
      <c r="CA12" s="188"/>
      <c r="CB12" s="242"/>
      <c r="CC12" s="242"/>
      <c r="CD12" s="242"/>
      <c r="CE12" s="242"/>
      <c r="CF12" s="242"/>
      <c r="CG12" s="188"/>
      <c r="CH12" s="188"/>
      <c r="CI12" s="242"/>
      <c r="CJ12" s="242"/>
      <c r="CK12" s="242"/>
      <c r="CL12" s="242"/>
      <c r="CM12" s="242"/>
      <c r="CN12" s="188"/>
      <c r="CO12" s="188"/>
      <c r="CP12" s="242">
        <v>9.5500000000000007</v>
      </c>
      <c r="CQ12" s="242"/>
      <c r="CR12" s="242"/>
      <c r="CS12" s="242"/>
      <c r="CT12" s="242"/>
      <c r="CU12" s="188"/>
      <c r="CV12" s="188"/>
      <c r="CW12" s="242"/>
      <c r="CX12" s="242"/>
      <c r="CY12" s="242">
        <v>9.9700000000000006</v>
      </c>
      <c r="CZ12" s="242"/>
      <c r="DA12" s="242"/>
      <c r="DB12" s="188"/>
      <c r="DC12" s="188"/>
      <c r="DD12" s="242"/>
      <c r="DE12" s="242"/>
      <c r="DF12" s="242"/>
      <c r="DG12" s="242"/>
      <c r="DH12" s="242"/>
      <c r="DI12" s="188"/>
      <c r="DJ12" s="188"/>
      <c r="DK12" s="188"/>
      <c r="DL12" s="242"/>
      <c r="DM12" s="242">
        <v>5.54</v>
      </c>
      <c r="DN12" s="242"/>
      <c r="DO12" s="242"/>
      <c r="DP12" s="188"/>
      <c r="DQ12" s="188"/>
      <c r="DR12" s="242">
        <v>11.46</v>
      </c>
      <c r="DS12" s="242"/>
      <c r="DT12" s="242">
        <v>6.95</v>
      </c>
      <c r="DU12" s="242"/>
      <c r="DV12" s="242"/>
      <c r="DW12" s="188"/>
      <c r="DX12" s="188"/>
      <c r="DY12" s="242"/>
      <c r="DZ12" s="242"/>
      <c r="EA12" s="242">
        <v>17.52</v>
      </c>
      <c r="EB12" s="242"/>
      <c r="EC12" s="242"/>
      <c r="ED12" s="188"/>
      <c r="EE12" s="188"/>
      <c r="EF12" s="242"/>
      <c r="EG12" s="188"/>
      <c r="EH12" s="242"/>
      <c r="EI12" s="242"/>
      <c r="EJ12" s="242"/>
      <c r="EK12" s="188"/>
      <c r="EL12" s="188"/>
      <c r="EM12" s="242"/>
      <c r="EN12" s="242">
        <v>8.99</v>
      </c>
      <c r="EO12" s="242"/>
      <c r="EP12" s="242"/>
      <c r="EQ12" s="242"/>
      <c r="ER12" s="188"/>
      <c r="ES12" s="188"/>
      <c r="ET12" s="242"/>
      <c r="EU12" s="242"/>
      <c r="EV12" s="242"/>
      <c r="EW12" s="242"/>
      <c r="EX12" s="242"/>
      <c r="EY12" s="188"/>
      <c r="EZ12" s="188"/>
      <c r="FA12" s="242"/>
      <c r="FB12" s="242"/>
      <c r="FC12" s="242"/>
      <c r="FD12" s="242"/>
      <c r="FE12" s="242"/>
      <c r="FF12" s="188"/>
      <c r="FG12" s="188"/>
      <c r="FH12" s="242"/>
      <c r="FI12" s="242"/>
      <c r="FJ12" s="242"/>
      <c r="FK12" s="242"/>
      <c r="FL12" s="242"/>
      <c r="FM12" s="188"/>
      <c r="FN12" s="188"/>
      <c r="FO12" s="242"/>
      <c r="FP12" s="242"/>
      <c r="FQ12" s="242">
        <v>3.36</v>
      </c>
      <c r="FR12" s="242"/>
      <c r="FS12" s="242"/>
      <c r="FT12" s="188"/>
      <c r="FU12" s="188"/>
      <c r="FV12" s="188"/>
      <c r="FW12" s="188"/>
      <c r="FX12" s="188"/>
      <c r="FY12" s="242"/>
      <c r="FZ12" s="242"/>
      <c r="GA12" s="188"/>
      <c r="GB12" s="188"/>
      <c r="GC12" s="242"/>
      <c r="GD12" s="242">
        <v>21.56</v>
      </c>
      <c r="GE12" s="242"/>
      <c r="GF12" s="242"/>
      <c r="GG12" s="242">
        <v>5.1100000000000003</v>
      </c>
      <c r="GH12" s="188"/>
      <c r="GI12" s="188"/>
      <c r="GJ12" s="242"/>
    </row>
    <row r="13" spans="2:192" ht="15.75" thickBot="1">
      <c r="B13" s="243" t="s">
        <v>5205</v>
      </c>
      <c r="C13" s="243" t="s">
        <v>147</v>
      </c>
      <c r="D13" s="243" t="s">
        <v>5219</v>
      </c>
      <c r="E13" s="244" t="s">
        <v>5217</v>
      </c>
      <c r="F13" s="183">
        <v>9.0500000000000007</v>
      </c>
      <c r="G13" s="245"/>
      <c r="H13" s="189"/>
      <c r="I13" s="189"/>
      <c r="J13" s="245"/>
      <c r="K13" s="245"/>
      <c r="L13" s="245"/>
      <c r="M13" s="245"/>
      <c r="N13" s="245"/>
      <c r="O13" s="189"/>
      <c r="P13" s="189"/>
      <c r="Q13" s="245"/>
      <c r="R13" s="245"/>
      <c r="S13" s="245"/>
      <c r="T13" s="245"/>
      <c r="U13" s="245"/>
      <c r="V13" s="189"/>
      <c r="W13" s="189"/>
      <c r="X13" s="245"/>
      <c r="Y13" s="245"/>
      <c r="Z13" s="245"/>
      <c r="AA13" s="245"/>
      <c r="AB13" s="245"/>
      <c r="AC13" s="189"/>
      <c r="AD13" s="189"/>
      <c r="AE13" s="245"/>
      <c r="AF13" s="245"/>
      <c r="AG13" s="189"/>
      <c r="AH13" s="245"/>
      <c r="AI13" s="245"/>
      <c r="AJ13" s="189"/>
      <c r="AK13" s="189"/>
      <c r="AL13" s="189"/>
      <c r="AM13" s="189"/>
      <c r="AN13" s="189"/>
      <c r="AO13" s="245"/>
      <c r="AP13" s="245"/>
      <c r="AQ13" s="189"/>
      <c r="AR13" s="189"/>
      <c r="AS13" s="245"/>
      <c r="AT13" s="245"/>
      <c r="AU13" s="245"/>
      <c r="AV13" s="245"/>
      <c r="AW13" s="245"/>
      <c r="AX13" s="189"/>
      <c r="AY13" s="189"/>
      <c r="AZ13" s="245"/>
      <c r="BA13" s="245"/>
      <c r="BB13" s="245"/>
      <c r="BC13" s="245"/>
      <c r="BD13" s="245"/>
      <c r="BE13" s="189"/>
      <c r="BF13" s="189"/>
      <c r="BG13" s="245"/>
      <c r="BH13" s="245">
        <v>6.88</v>
      </c>
      <c r="BI13" s="245"/>
      <c r="BJ13" s="245"/>
      <c r="BK13" s="245"/>
      <c r="BL13" s="189"/>
      <c r="BM13" s="189"/>
      <c r="BN13" s="245"/>
      <c r="BO13" s="245"/>
      <c r="BP13" s="245"/>
      <c r="BQ13" s="245"/>
      <c r="BR13" s="245">
        <v>6.3</v>
      </c>
      <c r="BS13" s="189"/>
      <c r="BT13" s="189"/>
      <c r="BU13" s="245"/>
      <c r="BV13" s="245">
        <v>10.02</v>
      </c>
      <c r="BW13" s="245"/>
      <c r="BX13" s="245"/>
      <c r="BY13" s="245"/>
      <c r="BZ13" s="189"/>
      <c r="CA13" s="189"/>
      <c r="CB13" s="245"/>
      <c r="CC13" s="245"/>
      <c r="CD13" s="245"/>
      <c r="CE13" s="245"/>
      <c r="CF13" s="245"/>
      <c r="CG13" s="189"/>
      <c r="CH13" s="189"/>
      <c r="CI13" s="245"/>
      <c r="CJ13" s="245"/>
      <c r="CK13" s="245"/>
      <c r="CL13" s="245"/>
      <c r="CM13" s="245"/>
      <c r="CN13" s="189"/>
      <c r="CO13" s="189"/>
      <c r="CP13" s="245">
        <v>6.29</v>
      </c>
      <c r="CQ13" s="245"/>
      <c r="CR13" s="245"/>
      <c r="CS13" s="245"/>
      <c r="CT13" s="245"/>
      <c r="CU13" s="189"/>
      <c r="CV13" s="189"/>
      <c r="CW13" s="245"/>
      <c r="CX13" s="245"/>
      <c r="CY13" s="245">
        <v>6.02</v>
      </c>
      <c r="CZ13" s="245"/>
      <c r="DA13" s="245"/>
      <c r="DB13" s="189"/>
      <c r="DC13" s="189"/>
      <c r="DD13" s="245"/>
      <c r="DE13" s="245"/>
      <c r="DF13" s="245"/>
      <c r="DG13" s="245"/>
      <c r="DH13" s="245"/>
      <c r="DI13" s="189"/>
      <c r="DJ13" s="189"/>
      <c r="DK13" s="189"/>
      <c r="DL13" s="245"/>
      <c r="DM13" s="245">
        <v>10.83</v>
      </c>
      <c r="DN13" s="245"/>
      <c r="DO13" s="245"/>
      <c r="DP13" s="189"/>
      <c r="DQ13" s="189"/>
      <c r="DR13" s="245">
        <v>5.24</v>
      </c>
      <c r="DS13" s="245"/>
      <c r="DT13" s="245">
        <v>8.64</v>
      </c>
      <c r="DU13" s="245"/>
      <c r="DV13" s="245"/>
      <c r="DW13" s="189"/>
      <c r="DX13" s="189"/>
      <c r="DY13" s="245"/>
      <c r="DZ13" s="245"/>
      <c r="EA13" s="245">
        <v>3.42</v>
      </c>
      <c r="EB13" s="245"/>
      <c r="EC13" s="245"/>
      <c r="ED13" s="189"/>
      <c r="EE13" s="189"/>
      <c r="EF13" s="245"/>
      <c r="EG13" s="189"/>
      <c r="EH13" s="245"/>
      <c r="EI13" s="245"/>
      <c r="EJ13" s="245"/>
      <c r="EK13" s="189"/>
      <c r="EL13" s="189"/>
      <c r="EM13" s="245"/>
      <c r="EN13" s="245">
        <v>6.68</v>
      </c>
      <c r="EO13" s="245"/>
      <c r="EP13" s="245"/>
      <c r="EQ13" s="245"/>
      <c r="ER13" s="189"/>
      <c r="ES13" s="189"/>
      <c r="ET13" s="245"/>
      <c r="EU13" s="245"/>
      <c r="EV13" s="245"/>
      <c r="EW13" s="245"/>
      <c r="EX13" s="245"/>
      <c r="EY13" s="189"/>
      <c r="EZ13" s="189"/>
      <c r="FA13" s="245"/>
      <c r="FB13" s="245"/>
      <c r="FC13" s="245"/>
      <c r="FD13" s="245"/>
      <c r="FE13" s="245"/>
      <c r="FF13" s="189"/>
      <c r="FG13" s="189"/>
      <c r="FH13" s="245"/>
      <c r="FI13" s="245"/>
      <c r="FJ13" s="245"/>
      <c r="FK13" s="245"/>
      <c r="FL13" s="245"/>
      <c r="FM13" s="189"/>
      <c r="FN13" s="189"/>
      <c r="FO13" s="245"/>
      <c r="FP13" s="245"/>
      <c r="FQ13" s="245">
        <v>17.86</v>
      </c>
      <c r="FR13" s="245"/>
      <c r="FS13" s="245"/>
      <c r="FT13" s="189"/>
      <c r="FU13" s="189"/>
      <c r="FV13" s="189"/>
      <c r="FW13" s="189"/>
      <c r="FX13" s="189"/>
      <c r="FY13" s="245"/>
      <c r="FZ13" s="245"/>
      <c r="GA13" s="189"/>
      <c r="GB13" s="189"/>
      <c r="GC13" s="245"/>
      <c r="GD13" s="245">
        <v>2.78</v>
      </c>
      <c r="GE13" s="245"/>
      <c r="GF13" s="245"/>
      <c r="GG13" s="245">
        <v>11.74</v>
      </c>
      <c r="GH13" s="189"/>
      <c r="GI13" s="189"/>
      <c r="GJ13" s="245"/>
    </row>
    <row r="14" spans="2:192" ht="15">
      <c r="B14" s="238" t="s">
        <v>5205</v>
      </c>
      <c r="C14" s="238" t="s">
        <v>150</v>
      </c>
      <c r="D14" s="238" t="s">
        <v>5219</v>
      </c>
      <c r="E14" s="238" t="s">
        <v>5214</v>
      </c>
      <c r="F14" s="180">
        <v>252</v>
      </c>
      <c r="G14" s="239"/>
      <c r="H14" s="186"/>
      <c r="I14" s="186"/>
      <c r="J14" s="239"/>
      <c r="K14" s="239">
        <v>25</v>
      </c>
      <c r="L14" s="239"/>
      <c r="M14" s="239"/>
      <c r="N14" s="239"/>
      <c r="O14" s="186"/>
      <c r="P14" s="186"/>
      <c r="Q14" s="239"/>
      <c r="R14" s="239"/>
      <c r="S14" s="239"/>
      <c r="T14" s="239"/>
      <c r="U14" s="239"/>
      <c r="V14" s="186"/>
      <c r="W14" s="186"/>
      <c r="X14" s="239"/>
      <c r="Y14" s="239"/>
      <c r="Z14" s="239"/>
      <c r="AA14" s="239"/>
      <c r="AB14" s="239">
        <v>7</v>
      </c>
      <c r="AC14" s="186"/>
      <c r="AD14" s="186"/>
      <c r="AE14" s="239"/>
      <c r="AF14" s="239"/>
      <c r="AG14" s="186"/>
      <c r="AH14" s="239"/>
      <c r="AI14" s="239"/>
      <c r="AJ14" s="186"/>
      <c r="AK14" s="186"/>
      <c r="AL14" s="186"/>
      <c r="AM14" s="186"/>
      <c r="AN14" s="186"/>
      <c r="AO14" s="239"/>
      <c r="AP14" s="239"/>
      <c r="AQ14" s="186"/>
      <c r="AR14" s="186"/>
      <c r="AS14" s="239"/>
      <c r="AT14" s="239"/>
      <c r="AU14" s="239"/>
      <c r="AV14" s="239"/>
      <c r="AW14" s="239"/>
      <c r="AX14" s="186"/>
      <c r="AY14" s="186"/>
      <c r="AZ14" s="239"/>
      <c r="BA14" s="239"/>
      <c r="BB14" s="239">
        <v>3</v>
      </c>
      <c r="BC14" s="239"/>
      <c r="BD14" s="239"/>
      <c r="BE14" s="186"/>
      <c r="BF14" s="186"/>
      <c r="BG14" s="239"/>
      <c r="BH14" s="239">
        <v>19</v>
      </c>
      <c r="BI14" s="239"/>
      <c r="BJ14" s="239"/>
      <c r="BK14" s="239"/>
      <c r="BL14" s="186"/>
      <c r="BM14" s="186"/>
      <c r="BN14" s="239"/>
      <c r="BO14" s="239"/>
      <c r="BP14" s="239"/>
      <c r="BQ14" s="239"/>
      <c r="BR14" s="239">
        <v>21</v>
      </c>
      <c r="BS14" s="186"/>
      <c r="BT14" s="186"/>
      <c r="BU14" s="239"/>
      <c r="BV14" s="239">
        <v>16</v>
      </c>
      <c r="BW14" s="239"/>
      <c r="BX14" s="239"/>
      <c r="BY14" s="239"/>
      <c r="BZ14" s="186"/>
      <c r="CA14" s="186"/>
      <c r="CB14" s="239"/>
      <c r="CC14" s="239"/>
      <c r="CD14" s="239"/>
      <c r="CE14" s="239"/>
      <c r="CF14" s="239"/>
      <c r="CG14" s="186"/>
      <c r="CH14" s="186"/>
      <c r="CI14" s="239"/>
      <c r="CJ14" s="239"/>
      <c r="CK14" s="239"/>
      <c r="CL14" s="239"/>
      <c r="CM14" s="239"/>
      <c r="CN14" s="186"/>
      <c r="CO14" s="186"/>
      <c r="CP14" s="239"/>
      <c r="CQ14" s="239"/>
      <c r="CR14" s="239"/>
      <c r="CS14" s="239"/>
      <c r="CT14" s="239"/>
      <c r="CU14" s="186"/>
      <c r="CV14" s="186"/>
      <c r="CW14" s="239"/>
      <c r="CX14" s="239"/>
      <c r="CY14" s="239">
        <v>26</v>
      </c>
      <c r="CZ14" s="239"/>
      <c r="DA14" s="239"/>
      <c r="DB14" s="186"/>
      <c r="DC14" s="186"/>
      <c r="DD14" s="239">
        <v>19</v>
      </c>
      <c r="DE14" s="239"/>
      <c r="DF14" s="239"/>
      <c r="DG14" s="239"/>
      <c r="DH14" s="239"/>
      <c r="DI14" s="186"/>
      <c r="DJ14" s="186"/>
      <c r="DK14" s="186"/>
      <c r="DL14" s="239"/>
      <c r="DM14" s="239">
        <v>20</v>
      </c>
      <c r="DN14" s="239"/>
      <c r="DO14" s="239"/>
      <c r="DP14" s="186"/>
      <c r="DQ14" s="186"/>
      <c r="DR14" s="239">
        <v>20</v>
      </c>
      <c r="DS14" s="239"/>
      <c r="DT14" s="239">
        <v>11</v>
      </c>
      <c r="DU14" s="239"/>
      <c r="DV14" s="239"/>
      <c r="DW14" s="186"/>
      <c r="DX14" s="186"/>
      <c r="DY14" s="239"/>
      <c r="DZ14" s="239"/>
      <c r="EA14" s="239">
        <v>18</v>
      </c>
      <c r="EB14" s="239"/>
      <c r="EC14" s="239"/>
      <c r="ED14" s="186"/>
      <c r="EE14" s="186"/>
      <c r="EF14" s="239"/>
      <c r="EG14" s="186"/>
      <c r="EH14" s="239"/>
      <c r="EI14" s="239"/>
      <c r="EJ14" s="239"/>
      <c r="EK14" s="186"/>
      <c r="EL14" s="186"/>
      <c r="EM14" s="239"/>
      <c r="EN14" s="239">
        <v>3</v>
      </c>
      <c r="EO14" s="239"/>
      <c r="EP14" s="239"/>
      <c r="EQ14" s="239">
        <v>4</v>
      </c>
      <c r="ER14" s="186"/>
      <c r="ES14" s="186"/>
      <c r="ET14" s="239"/>
      <c r="EU14" s="239"/>
      <c r="EV14" s="239"/>
      <c r="EW14" s="239"/>
      <c r="EX14" s="239"/>
      <c r="EY14" s="186"/>
      <c r="EZ14" s="186"/>
      <c r="FA14" s="239"/>
      <c r="FB14" s="239"/>
      <c r="FC14" s="239"/>
      <c r="FD14" s="239"/>
      <c r="FE14" s="239"/>
      <c r="FF14" s="186"/>
      <c r="FG14" s="186"/>
      <c r="FH14" s="239"/>
      <c r="FI14" s="239">
        <v>2</v>
      </c>
      <c r="FJ14" s="239">
        <v>8</v>
      </c>
      <c r="FK14" s="239"/>
      <c r="FL14" s="239"/>
      <c r="FM14" s="186"/>
      <c r="FN14" s="186"/>
      <c r="FO14" s="239"/>
      <c r="FP14" s="239"/>
      <c r="FQ14" s="239"/>
      <c r="FR14" s="239"/>
      <c r="FS14" s="239"/>
      <c r="FT14" s="186"/>
      <c r="FU14" s="186"/>
      <c r="FV14" s="186"/>
      <c r="FW14" s="186"/>
      <c r="FX14" s="186"/>
      <c r="FY14" s="239"/>
      <c r="FZ14" s="239">
        <v>19</v>
      </c>
      <c r="GA14" s="186"/>
      <c r="GB14" s="186"/>
      <c r="GC14" s="239"/>
      <c r="GD14" s="239">
        <v>5</v>
      </c>
      <c r="GE14" s="239">
        <v>2</v>
      </c>
      <c r="GF14" s="239"/>
      <c r="GG14" s="239">
        <v>4</v>
      </c>
      <c r="GH14" s="186"/>
      <c r="GI14" s="186"/>
      <c r="GJ14" s="239"/>
    </row>
    <row r="15" spans="2:192" ht="15">
      <c r="B15" s="240" t="s">
        <v>5205</v>
      </c>
      <c r="C15" s="240" t="s">
        <v>150</v>
      </c>
      <c r="D15" s="240" t="s">
        <v>5219</v>
      </c>
      <c r="E15" s="235" t="s">
        <v>5215</v>
      </c>
      <c r="F15" s="181">
        <v>3759.2</v>
      </c>
      <c r="G15" s="237"/>
      <c r="H15" s="187"/>
      <c r="I15" s="187"/>
      <c r="J15" s="237"/>
      <c r="K15" s="237">
        <v>280.5</v>
      </c>
      <c r="L15" s="237"/>
      <c r="M15" s="237"/>
      <c r="N15" s="237"/>
      <c r="O15" s="187"/>
      <c r="P15" s="187"/>
      <c r="Q15" s="237"/>
      <c r="R15" s="237"/>
      <c r="S15" s="237"/>
      <c r="T15" s="237"/>
      <c r="U15" s="237"/>
      <c r="V15" s="187"/>
      <c r="W15" s="187"/>
      <c r="X15" s="237"/>
      <c r="Y15" s="237"/>
      <c r="Z15" s="237"/>
      <c r="AA15" s="237"/>
      <c r="AB15" s="237">
        <v>136.9</v>
      </c>
      <c r="AC15" s="187"/>
      <c r="AD15" s="187"/>
      <c r="AE15" s="237"/>
      <c r="AF15" s="237"/>
      <c r="AG15" s="187"/>
      <c r="AH15" s="237"/>
      <c r="AI15" s="237"/>
      <c r="AJ15" s="187"/>
      <c r="AK15" s="187"/>
      <c r="AL15" s="187"/>
      <c r="AM15" s="187"/>
      <c r="AN15" s="187"/>
      <c r="AO15" s="237"/>
      <c r="AP15" s="237"/>
      <c r="AQ15" s="187"/>
      <c r="AR15" s="187"/>
      <c r="AS15" s="237"/>
      <c r="AT15" s="237"/>
      <c r="AU15" s="237"/>
      <c r="AV15" s="237"/>
      <c r="AW15" s="237"/>
      <c r="AX15" s="187"/>
      <c r="AY15" s="187"/>
      <c r="AZ15" s="237"/>
      <c r="BA15" s="237"/>
      <c r="BB15" s="237">
        <v>69.7</v>
      </c>
      <c r="BC15" s="237"/>
      <c r="BD15" s="237"/>
      <c r="BE15" s="187"/>
      <c r="BF15" s="187"/>
      <c r="BG15" s="237"/>
      <c r="BH15" s="237">
        <v>274.2</v>
      </c>
      <c r="BI15" s="237"/>
      <c r="BJ15" s="237"/>
      <c r="BK15" s="237"/>
      <c r="BL15" s="187"/>
      <c r="BM15" s="187"/>
      <c r="BN15" s="237"/>
      <c r="BO15" s="237"/>
      <c r="BP15" s="237"/>
      <c r="BQ15" s="237"/>
      <c r="BR15" s="237">
        <v>301.60000000000002</v>
      </c>
      <c r="BS15" s="187"/>
      <c r="BT15" s="187"/>
      <c r="BU15" s="237"/>
      <c r="BV15" s="237">
        <v>178.6</v>
      </c>
      <c r="BW15" s="237"/>
      <c r="BX15" s="237"/>
      <c r="BY15" s="237"/>
      <c r="BZ15" s="187"/>
      <c r="CA15" s="187"/>
      <c r="CB15" s="237"/>
      <c r="CC15" s="237"/>
      <c r="CD15" s="237"/>
      <c r="CE15" s="237"/>
      <c r="CF15" s="237"/>
      <c r="CG15" s="187"/>
      <c r="CH15" s="187"/>
      <c r="CI15" s="237"/>
      <c r="CJ15" s="237"/>
      <c r="CK15" s="237"/>
      <c r="CL15" s="237"/>
      <c r="CM15" s="237"/>
      <c r="CN15" s="187"/>
      <c r="CO15" s="187"/>
      <c r="CP15" s="237"/>
      <c r="CQ15" s="237"/>
      <c r="CR15" s="237"/>
      <c r="CS15" s="237"/>
      <c r="CT15" s="237"/>
      <c r="CU15" s="187"/>
      <c r="CV15" s="187"/>
      <c r="CW15" s="237"/>
      <c r="CX15" s="237"/>
      <c r="CY15" s="237">
        <v>254.2</v>
      </c>
      <c r="CZ15" s="237"/>
      <c r="DA15" s="237"/>
      <c r="DB15" s="187"/>
      <c r="DC15" s="187"/>
      <c r="DD15" s="237">
        <v>299</v>
      </c>
      <c r="DE15" s="237"/>
      <c r="DF15" s="237"/>
      <c r="DG15" s="237"/>
      <c r="DH15" s="237"/>
      <c r="DI15" s="187"/>
      <c r="DJ15" s="187"/>
      <c r="DK15" s="187"/>
      <c r="DL15" s="237"/>
      <c r="DM15" s="237">
        <v>198.9</v>
      </c>
      <c r="DN15" s="237"/>
      <c r="DO15" s="237"/>
      <c r="DP15" s="187"/>
      <c r="DQ15" s="187"/>
      <c r="DR15" s="237">
        <v>270.7</v>
      </c>
      <c r="DS15" s="237"/>
      <c r="DT15" s="237">
        <v>160.5</v>
      </c>
      <c r="DU15" s="237"/>
      <c r="DV15" s="237"/>
      <c r="DW15" s="187"/>
      <c r="DX15" s="187"/>
      <c r="DY15" s="237"/>
      <c r="DZ15" s="237"/>
      <c r="EA15" s="237">
        <v>202.2</v>
      </c>
      <c r="EB15" s="237"/>
      <c r="EC15" s="237"/>
      <c r="ED15" s="187"/>
      <c r="EE15" s="187"/>
      <c r="EF15" s="237"/>
      <c r="EG15" s="187"/>
      <c r="EH15" s="237"/>
      <c r="EI15" s="237"/>
      <c r="EJ15" s="237"/>
      <c r="EK15" s="187"/>
      <c r="EL15" s="187"/>
      <c r="EM15" s="237"/>
      <c r="EN15" s="237">
        <v>46.9</v>
      </c>
      <c r="EO15" s="237"/>
      <c r="EP15" s="237"/>
      <c r="EQ15" s="237">
        <v>40.9</v>
      </c>
      <c r="ER15" s="187"/>
      <c r="ES15" s="187"/>
      <c r="ET15" s="237"/>
      <c r="EU15" s="237"/>
      <c r="EV15" s="237"/>
      <c r="EW15" s="237"/>
      <c r="EX15" s="237"/>
      <c r="EY15" s="187"/>
      <c r="EZ15" s="187"/>
      <c r="FA15" s="237"/>
      <c r="FB15" s="237"/>
      <c r="FC15" s="237"/>
      <c r="FD15" s="237"/>
      <c r="FE15" s="237"/>
      <c r="FF15" s="187"/>
      <c r="FG15" s="187"/>
      <c r="FH15" s="237"/>
      <c r="FI15" s="237">
        <v>52.2</v>
      </c>
      <c r="FJ15" s="237">
        <v>206.8</v>
      </c>
      <c r="FK15" s="237"/>
      <c r="FL15" s="237"/>
      <c r="FM15" s="187"/>
      <c r="FN15" s="187"/>
      <c r="FO15" s="237"/>
      <c r="FP15" s="237"/>
      <c r="FQ15" s="237"/>
      <c r="FR15" s="237"/>
      <c r="FS15" s="237"/>
      <c r="FT15" s="187"/>
      <c r="FU15" s="187"/>
      <c r="FV15" s="187"/>
      <c r="FW15" s="187"/>
      <c r="FX15" s="187"/>
      <c r="FY15" s="237"/>
      <c r="FZ15" s="237">
        <v>327.9</v>
      </c>
      <c r="GA15" s="187"/>
      <c r="GB15" s="187"/>
      <c r="GC15" s="237"/>
      <c r="GD15" s="237">
        <v>328.9</v>
      </c>
      <c r="GE15" s="237">
        <v>25.5</v>
      </c>
      <c r="GF15" s="237"/>
      <c r="GG15" s="237">
        <v>102.9</v>
      </c>
      <c r="GH15" s="187"/>
      <c r="GI15" s="187"/>
      <c r="GJ15" s="237"/>
    </row>
    <row r="16" spans="2:192" ht="15">
      <c r="B16" s="240" t="s">
        <v>5205</v>
      </c>
      <c r="C16" s="240" t="s">
        <v>150</v>
      </c>
      <c r="D16" s="240" t="s">
        <v>5219</v>
      </c>
      <c r="E16" s="241" t="s">
        <v>5216</v>
      </c>
      <c r="F16" s="182">
        <v>4.0199999999999996</v>
      </c>
      <c r="G16" s="242"/>
      <c r="H16" s="188"/>
      <c r="I16" s="188"/>
      <c r="J16" s="242"/>
      <c r="K16" s="242">
        <v>5.35</v>
      </c>
      <c r="L16" s="242"/>
      <c r="M16" s="242"/>
      <c r="N16" s="242"/>
      <c r="O16" s="188"/>
      <c r="P16" s="188"/>
      <c r="Q16" s="242"/>
      <c r="R16" s="242"/>
      <c r="S16" s="242"/>
      <c r="T16" s="242"/>
      <c r="U16" s="242"/>
      <c r="V16" s="188"/>
      <c r="W16" s="188"/>
      <c r="X16" s="242"/>
      <c r="Y16" s="242"/>
      <c r="Z16" s="242"/>
      <c r="AA16" s="242"/>
      <c r="AB16" s="242">
        <v>3.07</v>
      </c>
      <c r="AC16" s="188"/>
      <c r="AD16" s="188"/>
      <c r="AE16" s="242"/>
      <c r="AF16" s="242"/>
      <c r="AG16" s="188"/>
      <c r="AH16" s="242"/>
      <c r="AI16" s="242"/>
      <c r="AJ16" s="188"/>
      <c r="AK16" s="188"/>
      <c r="AL16" s="188"/>
      <c r="AM16" s="188"/>
      <c r="AN16" s="188"/>
      <c r="AO16" s="242"/>
      <c r="AP16" s="242"/>
      <c r="AQ16" s="188"/>
      <c r="AR16" s="188"/>
      <c r="AS16" s="242"/>
      <c r="AT16" s="242"/>
      <c r="AU16" s="242"/>
      <c r="AV16" s="242"/>
      <c r="AW16" s="242"/>
      <c r="AX16" s="188"/>
      <c r="AY16" s="188"/>
      <c r="AZ16" s="242"/>
      <c r="BA16" s="242"/>
      <c r="BB16" s="242">
        <v>2.58</v>
      </c>
      <c r="BC16" s="242"/>
      <c r="BD16" s="242"/>
      <c r="BE16" s="188"/>
      <c r="BF16" s="188"/>
      <c r="BG16" s="242"/>
      <c r="BH16" s="242">
        <v>4.16</v>
      </c>
      <c r="BI16" s="242"/>
      <c r="BJ16" s="242"/>
      <c r="BK16" s="242"/>
      <c r="BL16" s="188"/>
      <c r="BM16" s="188"/>
      <c r="BN16" s="242"/>
      <c r="BO16" s="242"/>
      <c r="BP16" s="242"/>
      <c r="BQ16" s="242"/>
      <c r="BR16" s="242">
        <v>4.18</v>
      </c>
      <c r="BS16" s="188"/>
      <c r="BT16" s="188"/>
      <c r="BU16" s="242"/>
      <c r="BV16" s="242">
        <v>5.38</v>
      </c>
      <c r="BW16" s="242"/>
      <c r="BX16" s="242"/>
      <c r="BY16" s="242"/>
      <c r="BZ16" s="188"/>
      <c r="CA16" s="188"/>
      <c r="CB16" s="242"/>
      <c r="CC16" s="242"/>
      <c r="CD16" s="242"/>
      <c r="CE16" s="242"/>
      <c r="CF16" s="242"/>
      <c r="CG16" s="188"/>
      <c r="CH16" s="188"/>
      <c r="CI16" s="242"/>
      <c r="CJ16" s="242"/>
      <c r="CK16" s="242"/>
      <c r="CL16" s="242"/>
      <c r="CM16" s="242"/>
      <c r="CN16" s="188"/>
      <c r="CO16" s="188"/>
      <c r="CP16" s="242"/>
      <c r="CQ16" s="242"/>
      <c r="CR16" s="242"/>
      <c r="CS16" s="242"/>
      <c r="CT16" s="242"/>
      <c r="CU16" s="188"/>
      <c r="CV16" s="188"/>
      <c r="CW16" s="242"/>
      <c r="CX16" s="242"/>
      <c r="CY16" s="242">
        <v>6.14</v>
      </c>
      <c r="CZ16" s="242"/>
      <c r="DA16" s="242"/>
      <c r="DB16" s="188"/>
      <c r="DC16" s="188"/>
      <c r="DD16" s="242">
        <v>3.81</v>
      </c>
      <c r="DE16" s="242"/>
      <c r="DF16" s="242"/>
      <c r="DG16" s="242"/>
      <c r="DH16" s="242"/>
      <c r="DI16" s="188"/>
      <c r="DJ16" s="188"/>
      <c r="DK16" s="188"/>
      <c r="DL16" s="242"/>
      <c r="DM16" s="242">
        <v>6.03</v>
      </c>
      <c r="DN16" s="242"/>
      <c r="DO16" s="242"/>
      <c r="DP16" s="188"/>
      <c r="DQ16" s="188"/>
      <c r="DR16" s="242">
        <v>4.43</v>
      </c>
      <c r="DS16" s="242"/>
      <c r="DT16" s="242">
        <v>4.1100000000000003</v>
      </c>
      <c r="DU16" s="242"/>
      <c r="DV16" s="242"/>
      <c r="DW16" s="188"/>
      <c r="DX16" s="188"/>
      <c r="DY16" s="242"/>
      <c r="DZ16" s="242"/>
      <c r="EA16" s="242">
        <v>5.34</v>
      </c>
      <c r="EB16" s="242"/>
      <c r="EC16" s="242"/>
      <c r="ED16" s="188"/>
      <c r="EE16" s="188"/>
      <c r="EF16" s="242"/>
      <c r="EG16" s="188"/>
      <c r="EH16" s="242"/>
      <c r="EI16" s="242"/>
      <c r="EJ16" s="242"/>
      <c r="EK16" s="188"/>
      <c r="EL16" s="188"/>
      <c r="EM16" s="242"/>
      <c r="EN16" s="242">
        <v>3.84</v>
      </c>
      <c r="EO16" s="242"/>
      <c r="EP16" s="242"/>
      <c r="EQ16" s="242">
        <v>5.86</v>
      </c>
      <c r="ER16" s="188"/>
      <c r="ES16" s="188"/>
      <c r="ET16" s="242"/>
      <c r="EU16" s="242"/>
      <c r="EV16" s="242"/>
      <c r="EW16" s="242"/>
      <c r="EX16" s="242"/>
      <c r="EY16" s="188"/>
      <c r="EZ16" s="188"/>
      <c r="FA16" s="242"/>
      <c r="FB16" s="242"/>
      <c r="FC16" s="242"/>
      <c r="FD16" s="242"/>
      <c r="FE16" s="242"/>
      <c r="FF16" s="188"/>
      <c r="FG16" s="188"/>
      <c r="FH16" s="242"/>
      <c r="FI16" s="242">
        <v>2.2999999999999998</v>
      </c>
      <c r="FJ16" s="242">
        <v>2.3199999999999998</v>
      </c>
      <c r="FK16" s="242"/>
      <c r="FL16" s="242"/>
      <c r="FM16" s="188"/>
      <c r="FN16" s="188"/>
      <c r="FO16" s="242"/>
      <c r="FP16" s="242"/>
      <c r="FQ16" s="242"/>
      <c r="FR16" s="242"/>
      <c r="FS16" s="242"/>
      <c r="FT16" s="188"/>
      <c r="FU16" s="188"/>
      <c r="FV16" s="188"/>
      <c r="FW16" s="188"/>
      <c r="FX16" s="188"/>
      <c r="FY16" s="242"/>
      <c r="FZ16" s="242">
        <v>3.48</v>
      </c>
      <c r="GA16" s="188"/>
      <c r="GB16" s="188"/>
      <c r="GC16" s="242"/>
      <c r="GD16" s="242">
        <v>0.91</v>
      </c>
      <c r="GE16" s="242">
        <v>4.7</v>
      </c>
      <c r="GF16" s="242"/>
      <c r="GG16" s="242">
        <v>2.33</v>
      </c>
      <c r="GH16" s="188"/>
      <c r="GI16" s="188"/>
      <c r="GJ16" s="242"/>
    </row>
    <row r="17" spans="2:192" ht="15.75" thickBot="1">
      <c r="B17" s="243" t="s">
        <v>5205</v>
      </c>
      <c r="C17" s="243" t="s">
        <v>150</v>
      </c>
      <c r="D17" s="243" t="s">
        <v>5219</v>
      </c>
      <c r="E17" s="244" t="s">
        <v>5217</v>
      </c>
      <c r="F17" s="183">
        <v>14.92</v>
      </c>
      <c r="G17" s="245"/>
      <c r="H17" s="189"/>
      <c r="I17" s="189"/>
      <c r="J17" s="245"/>
      <c r="K17" s="245">
        <v>11.22</v>
      </c>
      <c r="L17" s="245"/>
      <c r="M17" s="245"/>
      <c r="N17" s="245"/>
      <c r="O17" s="189"/>
      <c r="P17" s="189"/>
      <c r="Q17" s="245"/>
      <c r="R17" s="245"/>
      <c r="S17" s="245"/>
      <c r="T17" s="245"/>
      <c r="U17" s="245"/>
      <c r="V17" s="189"/>
      <c r="W17" s="189"/>
      <c r="X17" s="245"/>
      <c r="Y17" s="245"/>
      <c r="Z17" s="245"/>
      <c r="AA17" s="245"/>
      <c r="AB17" s="245">
        <v>19.559999999999999</v>
      </c>
      <c r="AC17" s="189"/>
      <c r="AD17" s="189"/>
      <c r="AE17" s="245"/>
      <c r="AF17" s="245"/>
      <c r="AG17" s="189"/>
      <c r="AH17" s="245"/>
      <c r="AI17" s="245"/>
      <c r="AJ17" s="189"/>
      <c r="AK17" s="189"/>
      <c r="AL17" s="189"/>
      <c r="AM17" s="189"/>
      <c r="AN17" s="189"/>
      <c r="AO17" s="245"/>
      <c r="AP17" s="245"/>
      <c r="AQ17" s="189"/>
      <c r="AR17" s="189"/>
      <c r="AS17" s="245"/>
      <c r="AT17" s="245"/>
      <c r="AU17" s="245"/>
      <c r="AV17" s="245"/>
      <c r="AW17" s="245"/>
      <c r="AX17" s="189"/>
      <c r="AY17" s="189"/>
      <c r="AZ17" s="245"/>
      <c r="BA17" s="245"/>
      <c r="BB17" s="245">
        <v>23.22</v>
      </c>
      <c r="BC17" s="245"/>
      <c r="BD17" s="245"/>
      <c r="BE17" s="189"/>
      <c r="BF17" s="189"/>
      <c r="BG17" s="245"/>
      <c r="BH17" s="245">
        <v>14.43</v>
      </c>
      <c r="BI17" s="245"/>
      <c r="BJ17" s="245"/>
      <c r="BK17" s="245"/>
      <c r="BL17" s="189"/>
      <c r="BM17" s="189"/>
      <c r="BN17" s="245"/>
      <c r="BO17" s="245"/>
      <c r="BP17" s="245"/>
      <c r="BQ17" s="245"/>
      <c r="BR17" s="245">
        <v>14.36</v>
      </c>
      <c r="BS17" s="189"/>
      <c r="BT17" s="189"/>
      <c r="BU17" s="245"/>
      <c r="BV17" s="245">
        <v>11.16</v>
      </c>
      <c r="BW17" s="245"/>
      <c r="BX17" s="245"/>
      <c r="BY17" s="245"/>
      <c r="BZ17" s="189"/>
      <c r="CA17" s="189"/>
      <c r="CB17" s="245"/>
      <c r="CC17" s="245"/>
      <c r="CD17" s="245"/>
      <c r="CE17" s="245"/>
      <c r="CF17" s="245"/>
      <c r="CG17" s="189"/>
      <c r="CH17" s="189"/>
      <c r="CI17" s="245"/>
      <c r="CJ17" s="245"/>
      <c r="CK17" s="245"/>
      <c r="CL17" s="245"/>
      <c r="CM17" s="245"/>
      <c r="CN17" s="189"/>
      <c r="CO17" s="189"/>
      <c r="CP17" s="245"/>
      <c r="CQ17" s="245"/>
      <c r="CR17" s="245"/>
      <c r="CS17" s="245"/>
      <c r="CT17" s="245"/>
      <c r="CU17" s="189"/>
      <c r="CV17" s="189"/>
      <c r="CW17" s="245"/>
      <c r="CX17" s="245"/>
      <c r="CY17" s="245">
        <v>9.7799999999999994</v>
      </c>
      <c r="CZ17" s="245"/>
      <c r="DA17" s="245"/>
      <c r="DB17" s="189"/>
      <c r="DC17" s="189"/>
      <c r="DD17" s="245">
        <v>15.74</v>
      </c>
      <c r="DE17" s="245"/>
      <c r="DF17" s="245"/>
      <c r="DG17" s="245"/>
      <c r="DH17" s="245"/>
      <c r="DI17" s="189"/>
      <c r="DJ17" s="189"/>
      <c r="DK17" s="189"/>
      <c r="DL17" s="245"/>
      <c r="DM17" s="245">
        <v>9.94</v>
      </c>
      <c r="DN17" s="245"/>
      <c r="DO17" s="245"/>
      <c r="DP17" s="189"/>
      <c r="DQ17" s="189"/>
      <c r="DR17" s="245">
        <v>13.53</v>
      </c>
      <c r="DS17" s="245"/>
      <c r="DT17" s="245">
        <v>14.59</v>
      </c>
      <c r="DU17" s="245"/>
      <c r="DV17" s="245"/>
      <c r="DW17" s="189"/>
      <c r="DX17" s="189"/>
      <c r="DY17" s="245"/>
      <c r="DZ17" s="245"/>
      <c r="EA17" s="245">
        <v>11.24</v>
      </c>
      <c r="EB17" s="245"/>
      <c r="EC17" s="245"/>
      <c r="ED17" s="189"/>
      <c r="EE17" s="189"/>
      <c r="EF17" s="245"/>
      <c r="EG17" s="189"/>
      <c r="EH17" s="245"/>
      <c r="EI17" s="245"/>
      <c r="EJ17" s="245"/>
      <c r="EK17" s="189"/>
      <c r="EL17" s="189"/>
      <c r="EM17" s="245"/>
      <c r="EN17" s="245">
        <v>15.64</v>
      </c>
      <c r="EO17" s="245"/>
      <c r="EP17" s="245"/>
      <c r="EQ17" s="245">
        <v>10.23</v>
      </c>
      <c r="ER17" s="189"/>
      <c r="ES17" s="189"/>
      <c r="ET17" s="245"/>
      <c r="EU17" s="245"/>
      <c r="EV17" s="245"/>
      <c r="EW17" s="245"/>
      <c r="EX17" s="245"/>
      <c r="EY17" s="189"/>
      <c r="EZ17" s="189"/>
      <c r="FA17" s="245"/>
      <c r="FB17" s="245"/>
      <c r="FC17" s="245"/>
      <c r="FD17" s="245"/>
      <c r="FE17" s="245"/>
      <c r="FF17" s="189"/>
      <c r="FG17" s="189"/>
      <c r="FH17" s="245"/>
      <c r="FI17" s="245">
        <v>26.12</v>
      </c>
      <c r="FJ17" s="245">
        <v>25.85</v>
      </c>
      <c r="FK17" s="245"/>
      <c r="FL17" s="245"/>
      <c r="FM17" s="189"/>
      <c r="FN17" s="189"/>
      <c r="FO17" s="245"/>
      <c r="FP17" s="245"/>
      <c r="FQ17" s="245"/>
      <c r="FR17" s="245"/>
      <c r="FS17" s="245"/>
      <c r="FT17" s="189"/>
      <c r="FU17" s="189"/>
      <c r="FV17" s="189"/>
      <c r="FW17" s="189"/>
      <c r="FX17" s="189"/>
      <c r="FY17" s="245"/>
      <c r="FZ17" s="245">
        <v>17.260000000000002</v>
      </c>
      <c r="GA17" s="189"/>
      <c r="GB17" s="189"/>
      <c r="GC17" s="245"/>
      <c r="GD17" s="245">
        <v>65.78</v>
      </c>
      <c r="GE17" s="245">
        <v>12.76</v>
      </c>
      <c r="GF17" s="245"/>
      <c r="GG17" s="245">
        <v>25.73</v>
      </c>
      <c r="GH17" s="189"/>
      <c r="GI17" s="189"/>
      <c r="GJ17" s="245"/>
    </row>
    <row r="18" spans="2:192" ht="15">
      <c r="B18" s="238" t="s">
        <v>5205</v>
      </c>
      <c r="C18" s="238" t="s">
        <v>156</v>
      </c>
      <c r="D18" s="238" t="s">
        <v>5219</v>
      </c>
      <c r="E18" s="238" t="s">
        <v>5214</v>
      </c>
      <c r="F18" s="180">
        <v>405</v>
      </c>
      <c r="G18" s="239"/>
      <c r="H18" s="186"/>
      <c r="I18" s="186"/>
      <c r="J18" s="239">
        <v>11</v>
      </c>
      <c r="K18" s="239"/>
      <c r="L18" s="239">
        <v>15</v>
      </c>
      <c r="M18" s="239"/>
      <c r="N18" s="239"/>
      <c r="O18" s="186"/>
      <c r="P18" s="186"/>
      <c r="Q18" s="239"/>
      <c r="R18" s="239"/>
      <c r="S18" s="239"/>
      <c r="T18" s="239"/>
      <c r="U18" s="239">
        <v>18</v>
      </c>
      <c r="V18" s="186"/>
      <c r="W18" s="186"/>
      <c r="X18" s="239"/>
      <c r="Y18" s="239">
        <v>7</v>
      </c>
      <c r="Z18" s="239"/>
      <c r="AA18" s="239"/>
      <c r="AB18" s="239"/>
      <c r="AC18" s="186"/>
      <c r="AD18" s="186"/>
      <c r="AE18" s="239"/>
      <c r="AF18" s="239">
        <v>15</v>
      </c>
      <c r="AG18" s="186"/>
      <c r="AH18" s="239"/>
      <c r="AI18" s="239">
        <v>14</v>
      </c>
      <c r="AJ18" s="186"/>
      <c r="AK18" s="186"/>
      <c r="AL18" s="186"/>
      <c r="AM18" s="186"/>
      <c r="AN18" s="186"/>
      <c r="AO18" s="239"/>
      <c r="AP18" s="239">
        <v>14</v>
      </c>
      <c r="AQ18" s="186"/>
      <c r="AR18" s="186"/>
      <c r="AS18" s="239"/>
      <c r="AT18" s="239"/>
      <c r="AU18" s="239">
        <v>13</v>
      </c>
      <c r="AV18" s="239"/>
      <c r="AW18" s="239"/>
      <c r="AX18" s="186"/>
      <c r="AY18" s="186"/>
      <c r="AZ18" s="239">
        <v>16</v>
      </c>
      <c r="BA18" s="239"/>
      <c r="BB18" s="239"/>
      <c r="BC18" s="239"/>
      <c r="BD18" s="239"/>
      <c r="BE18" s="186"/>
      <c r="BF18" s="186"/>
      <c r="BG18" s="239">
        <v>15</v>
      </c>
      <c r="BH18" s="239"/>
      <c r="BI18" s="239"/>
      <c r="BJ18" s="239"/>
      <c r="BK18" s="239">
        <v>21</v>
      </c>
      <c r="BL18" s="186"/>
      <c r="BM18" s="186"/>
      <c r="BN18" s="239">
        <v>14</v>
      </c>
      <c r="BO18" s="239"/>
      <c r="BP18" s="239">
        <v>10</v>
      </c>
      <c r="BQ18" s="239"/>
      <c r="BR18" s="239">
        <v>1</v>
      </c>
      <c r="BS18" s="186"/>
      <c r="BT18" s="186"/>
      <c r="BU18" s="239">
        <v>11</v>
      </c>
      <c r="BV18" s="239"/>
      <c r="BW18" s="239"/>
      <c r="BX18" s="239"/>
      <c r="BY18" s="239">
        <v>23</v>
      </c>
      <c r="BZ18" s="186"/>
      <c r="CA18" s="186"/>
      <c r="CB18" s="239"/>
      <c r="CC18" s="239">
        <v>16</v>
      </c>
      <c r="CD18" s="239"/>
      <c r="CE18" s="239"/>
      <c r="CF18" s="239">
        <v>16</v>
      </c>
      <c r="CG18" s="186"/>
      <c r="CH18" s="186"/>
      <c r="CI18" s="239"/>
      <c r="CJ18" s="239"/>
      <c r="CK18" s="239"/>
      <c r="CL18" s="239">
        <v>18</v>
      </c>
      <c r="CM18" s="239">
        <v>13</v>
      </c>
      <c r="CN18" s="186"/>
      <c r="CO18" s="186"/>
      <c r="CP18" s="239"/>
      <c r="CQ18" s="239">
        <v>16</v>
      </c>
      <c r="CR18" s="239"/>
      <c r="CS18" s="239"/>
      <c r="CT18" s="239">
        <v>9</v>
      </c>
      <c r="CU18" s="186"/>
      <c r="CV18" s="186"/>
      <c r="CW18" s="239"/>
      <c r="CX18" s="239">
        <v>14</v>
      </c>
      <c r="CY18" s="239"/>
      <c r="CZ18" s="239"/>
      <c r="DA18" s="239"/>
      <c r="DB18" s="186"/>
      <c r="DC18" s="186"/>
      <c r="DD18" s="239"/>
      <c r="DE18" s="239"/>
      <c r="DF18" s="239"/>
      <c r="DG18" s="239"/>
      <c r="DH18" s="239"/>
      <c r="DI18" s="186"/>
      <c r="DJ18" s="186"/>
      <c r="DK18" s="186"/>
      <c r="DL18" s="239">
        <v>14</v>
      </c>
      <c r="DM18" s="239"/>
      <c r="DN18" s="239"/>
      <c r="DO18" s="239">
        <v>16</v>
      </c>
      <c r="DP18" s="186"/>
      <c r="DQ18" s="186"/>
      <c r="DR18" s="239"/>
      <c r="DS18" s="239">
        <v>14</v>
      </c>
      <c r="DT18" s="239"/>
      <c r="DU18" s="239"/>
      <c r="DV18" s="239"/>
      <c r="DW18" s="186"/>
      <c r="DX18" s="186"/>
      <c r="DY18" s="239"/>
      <c r="DZ18" s="239"/>
      <c r="EA18" s="239"/>
      <c r="EB18" s="239"/>
      <c r="EC18" s="239"/>
      <c r="ED18" s="186"/>
      <c r="EE18" s="186"/>
      <c r="EF18" s="239"/>
      <c r="EG18" s="186"/>
      <c r="EH18" s="239"/>
      <c r="EI18" s="239"/>
      <c r="EJ18" s="239"/>
      <c r="EK18" s="186"/>
      <c r="EL18" s="186"/>
      <c r="EM18" s="239"/>
      <c r="EN18" s="239"/>
      <c r="EO18" s="239"/>
      <c r="EP18" s="239"/>
      <c r="EQ18" s="239"/>
      <c r="ER18" s="186"/>
      <c r="ES18" s="186"/>
      <c r="ET18" s="239"/>
      <c r="EU18" s="239"/>
      <c r="EV18" s="239"/>
      <c r="EW18" s="239"/>
      <c r="EX18" s="239"/>
      <c r="EY18" s="186"/>
      <c r="EZ18" s="186"/>
      <c r="FA18" s="239"/>
      <c r="FB18" s="239"/>
      <c r="FC18" s="239"/>
      <c r="FD18" s="239"/>
      <c r="FE18" s="239">
        <v>7</v>
      </c>
      <c r="FF18" s="186"/>
      <c r="FG18" s="186"/>
      <c r="FH18" s="239">
        <v>2</v>
      </c>
      <c r="FI18" s="239"/>
      <c r="FJ18" s="239"/>
      <c r="FK18" s="239"/>
      <c r="FL18" s="239"/>
      <c r="FM18" s="186"/>
      <c r="FN18" s="186"/>
      <c r="FO18" s="239"/>
      <c r="FP18" s="239">
        <v>11</v>
      </c>
      <c r="FQ18" s="239"/>
      <c r="FR18" s="239"/>
      <c r="FS18" s="239"/>
      <c r="FT18" s="186"/>
      <c r="FU18" s="186"/>
      <c r="FV18" s="186"/>
      <c r="FW18" s="186"/>
      <c r="FX18" s="186"/>
      <c r="FY18" s="239"/>
      <c r="FZ18" s="239"/>
      <c r="GA18" s="186"/>
      <c r="GB18" s="186"/>
      <c r="GC18" s="239">
        <v>7</v>
      </c>
      <c r="GD18" s="239"/>
      <c r="GE18" s="239"/>
      <c r="GF18" s="239"/>
      <c r="GG18" s="239"/>
      <c r="GH18" s="186"/>
      <c r="GI18" s="186"/>
      <c r="GJ18" s="239">
        <v>14</v>
      </c>
    </row>
    <row r="19" spans="2:192" ht="15">
      <c r="B19" s="240" t="s">
        <v>5205</v>
      </c>
      <c r="C19" s="240" t="s">
        <v>156</v>
      </c>
      <c r="D19" s="240" t="s">
        <v>5219</v>
      </c>
      <c r="E19" s="235" t="s">
        <v>5215</v>
      </c>
      <c r="F19" s="181">
        <v>8632.4</v>
      </c>
      <c r="G19" s="237"/>
      <c r="H19" s="187"/>
      <c r="I19" s="187"/>
      <c r="J19" s="237">
        <v>289.8</v>
      </c>
      <c r="K19" s="237"/>
      <c r="L19" s="237">
        <v>299</v>
      </c>
      <c r="M19" s="237"/>
      <c r="N19" s="237"/>
      <c r="O19" s="187"/>
      <c r="P19" s="187"/>
      <c r="Q19" s="237"/>
      <c r="R19" s="237"/>
      <c r="S19" s="237"/>
      <c r="T19" s="237"/>
      <c r="U19" s="237">
        <v>373.2</v>
      </c>
      <c r="V19" s="187"/>
      <c r="W19" s="187"/>
      <c r="X19" s="237"/>
      <c r="Y19" s="237">
        <v>204.9</v>
      </c>
      <c r="Z19" s="237"/>
      <c r="AA19" s="237"/>
      <c r="AB19" s="237"/>
      <c r="AC19" s="187"/>
      <c r="AD19" s="187"/>
      <c r="AE19" s="237"/>
      <c r="AF19" s="237">
        <v>325.10000000000002</v>
      </c>
      <c r="AG19" s="187"/>
      <c r="AH19" s="237"/>
      <c r="AI19" s="237">
        <v>291.5</v>
      </c>
      <c r="AJ19" s="187"/>
      <c r="AK19" s="187"/>
      <c r="AL19" s="187"/>
      <c r="AM19" s="187"/>
      <c r="AN19" s="187"/>
      <c r="AO19" s="237"/>
      <c r="AP19" s="237">
        <v>316.60000000000002</v>
      </c>
      <c r="AQ19" s="187"/>
      <c r="AR19" s="187"/>
      <c r="AS19" s="237"/>
      <c r="AT19" s="237"/>
      <c r="AU19" s="237">
        <v>270.5</v>
      </c>
      <c r="AV19" s="237"/>
      <c r="AW19" s="237"/>
      <c r="AX19" s="187"/>
      <c r="AY19" s="187"/>
      <c r="AZ19" s="237">
        <v>380.9</v>
      </c>
      <c r="BA19" s="237"/>
      <c r="BB19" s="237"/>
      <c r="BC19" s="237"/>
      <c r="BD19" s="237"/>
      <c r="BE19" s="187"/>
      <c r="BF19" s="187"/>
      <c r="BG19" s="237">
        <v>286.60000000000002</v>
      </c>
      <c r="BH19" s="237"/>
      <c r="BI19" s="237"/>
      <c r="BJ19" s="237"/>
      <c r="BK19" s="237">
        <v>359.2</v>
      </c>
      <c r="BL19" s="187"/>
      <c r="BM19" s="187"/>
      <c r="BN19" s="237">
        <v>248.2</v>
      </c>
      <c r="BO19" s="237"/>
      <c r="BP19" s="237">
        <v>137.6</v>
      </c>
      <c r="BQ19" s="237"/>
      <c r="BR19" s="237">
        <v>13.7</v>
      </c>
      <c r="BS19" s="187"/>
      <c r="BT19" s="187"/>
      <c r="BU19" s="237">
        <v>309.2</v>
      </c>
      <c r="BV19" s="237"/>
      <c r="BW19" s="237"/>
      <c r="BX19" s="237"/>
      <c r="BY19" s="237">
        <v>355.6</v>
      </c>
      <c r="BZ19" s="187"/>
      <c r="CA19" s="187"/>
      <c r="CB19" s="237"/>
      <c r="CC19" s="237">
        <v>362.2</v>
      </c>
      <c r="CD19" s="237"/>
      <c r="CE19" s="237"/>
      <c r="CF19" s="237">
        <v>350.1</v>
      </c>
      <c r="CG19" s="187"/>
      <c r="CH19" s="187"/>
      <c r="CI19" s="237"/>
      <c r="CJ19" s="237"/>
      <c r="CK19" s="237"/>
      <c r="CL19" s="237">
        <v>417.5</v>
      </c>
      <c r="CM19" s="237">
        <v>251.3</v>
      </c>
      <c r="CN19" s="187"/>
      <c r="CO19" s="187"/>
      <c r="CP19" s="237"/>
      <c r="CQ19" s="237">
        <v>238.2</v>
      </c>
      <c r="CR19" s="237"/>
      <c r="CS19" s="237"/>
      <c r="CT19" s="237">
        <v>230.6</v>
      </c>
      <c r="CU19" s="187"/>
      <c r="CV19" s="187"/>
      <c r="CW19" s="237"/>
      <c r="CX19" s="237">
        <v>293.2</v>
      </c>
      <c r="CY19" s="237"/>
      <c r="CZ19" s="237"/>
      <c r="DA19" s="237"/>
      <c r="DB19" s="187"/>
      <c r="DC19" s="187"/>
      <c r="DD19" s="237"/>
      <c r="DE19" s="237"/>
      <c r="DF19" s="237"/>
      <c r="DG19" s="237"/>
      <c r="DH19" s="237"/>
      <c r="DI19" s="187"/>
      <c r="DJ19" s="187"/>
      <c r="DK19" s="187"/>
      <c r="DL19" s="237">
        <v>291.60000000000002</v>
      </c>
      <c r="DM19" s="237"/>
      <c r="DN19" s="237"/>
      <c r="DO19" s="237">
        <v>361.4</v>
      </c>
      <c r="DP19" s="187"/>
      <c r="DQ19" s="187"/>
      <c r="DR19" s="237"/>
      <c r="DS19" s="237">
        <v>310.8</v>
      </c>
      <c r="DT19" s="237"/>
      <c r="DU19" s="237"/>
      <c r="DV19" s="237"/>
      <c r="DW19" s="187"/>
      <c r="DX19" s="187"/>
      <c r="DY19" s="237"/>
      <c r="DZ19" s="237"/>
      <c r="EA19" s="237"/>
      <c r="EB19" s="237"/>
      <c r="EC19" s="237"/>
      <c r="ED19" s="187"/>
      <c r="EE19" s="187"/>
      <c r="EF19" s="237"/>
      <c r="EG19" s="187"/>
      <c r="EH19" s="237"/>
      <c r="EI19" s="237"/>
      <c r="EJ19" s="237"/>
      <c r="EK19" s="187"/>
      <c r="EL19" s="187"/>
      <c r="EM19" s="237"/>
      <c r="EN19" s="237"/>
      <c r="EO19" s="237"/>
      <c r="EP19" s="237"/>
      <c r="EQ19" s="237"/>
      <c r="ER19" s="187"/>
      <c r="ES19" s="187"/>
      <c r="ET19" s="237"/>
      <c r="EU19" s="237"/>
      <c r="EV19" s="237"/>
      <c r="EW19" s="237"/>
      <c r="EX19" s="237"/>
      <c r="EY19" s="187"/>
      <c r="EZ19" s="187"/>
      <c r="FA19" s="237"/>
      <c r="FB19" s="237"/>
      <c r="FC19" s="237"/>
      <c r="FD19" s="237"/>
      <c r="FE19" s="237">
        <v>186.4</v>
      </c>
      <c r="FF19" s="187"/>
      <c r="FG19" s="187"/>
      <c r="FH19" s="237">
        <v>58.6</v>
      </c>
      <c r="FI19" s="237"/>
      <c r="FJ19" s="237"/>
      <c r="FK19" s="237"/>
      <c r="FL19" s="237"/>
      <c r="FM19" s="187"/>
      <c r="FN19" s="187"/>
      <c r="FO19" s="237"/>
      <c r="FP19" s="237">
        <v>329.4</v>
      </c>
      <c r="FQ19" s="237"/>
      <c r="FR19" s="237"/>
      <c r="FS19" s="237"/>
      <c r="FT19" s="187"/>
      <c r="FU19" s="187"/>
      <c r="FV19" s="187"/>
      <c r="FW19" s="187"/>
      <c r="FX19" s="187"/>
      <c r="FY19" s="237"/>
      <c r="FZ19" s="237"/>
      <c r="GA19" s="187"/>
      <c r="GB19" s="187"/>
      <c r="GC19" s="237">
        <v>203.2</v>
      </c>
      <c r="GD19" s="237"/>
      <c r="GE19" s="237"/>
      <c r="GF19" s="237"/>
      <c r="GG19" s="237"/>
      <c r="GH19" s="187"/>
      <c r="GI19" s="187"/>
      <c r="GJ19" s="237">
        <v>286.3</v>
      </c>
    </row>
    <row r="20" spans="2:192" ht="15">
      <c r="B20" s="240" t="s">
        <v>5205</v>
      </c>
      <c r="C20" s="240" t="s">
        <v>156</v>
      </c>
      <c r="D20" s="240" t="s">
        <v>5219</v>
      </c>
      <c r="E20" s="241" t="s">
        <v>5216</v>
      </c>
      <c r="F20" s="182">
        <v>2.81</v>
      </c>
      <c r="G20" s="242"/>
      <c r="H20" s="188"/>
      <c r="I20" s="188"/>
      <c r="J20" s="242">
        <v>2.2799999999999998</v>
      </c>
      <c r="K20" s="242"/>
      <c r="L20" s="242">
        <v>3.01</v>
      </c>
      <c r="M20" s="242"/>
      <c r="N20" s="242"/>
      <c r="O20" s="188"/>
      <c r="P20" s="188"/>
      <c r="Q20" s="242"/>
      <c r="R20" s="242"/>
      <c r="S20" s="242"/>
      <c r="T20" s="242"/>
      <c r="U20" s="242">
        <v>2.89</v>
      </c>
      <c r="V20" s="188"/>
      <c r="W20" s="188"/>
      <c r="X20" s="242"/>
      <c r="Y20" s="242">
        <v>2.0499999999999998</v>
      </c>
      <c r="Z20" s="242"/>
      <c r="AA20" s="242"/>
      <c r="AB20" s="242"/>
      <c r="AC20" s="188"/>
      <c r="AD20" s="188"/>
      <c r="AE20" s="242"/>
      <c r="AF20" s="242">
        <v>2.77</v>
      </c>
      <c r="AG20" s="188"/>
      <c r="AH20" s="242"/>
      <c r="AI20" s="242">
        <v>2.88</v>
      </c>
      <c r="AJ20" s="188"/>
      <c r="AK20" s="188"/>
      <c r="AL20" s="188"/>
      <c r="AM20" s="188"/>
      <c r="AN20" s="188"/>
      <c r="AO20" s="242"/>
      <c r="AP20" s="242">
        <v>2.65</v>
      </c>
      <c r="AQ20" s="188"/>
      <c r="AR20" s="188"/>
      <c r="AS20" s="242"/>
      <c r="AT20" s="242"/>
      <c r="AU20" s="242">
        <v>2.88</v>
      </c>
      <c r="AV20" s="242"/>
      <c r="AW20" s="242"/>
      <c r="AX20" s="188"/>
      <c r="AY20" s="188"/>
      <c r="AZ20" s="242">
        <v>2.52</v>
      </c>
      <c r="BA20" s="242"/>
      <c r="BB20" s="242"/>
      <c r="BC20" s="242"/>
      <c r="BD20" s="242"/>
      <c r="BE20" s="188"/>
      <c r="BF20" s="188"/>
      <c r="BG20" s="242">
        <v>3.14</v>
      </c>
      <c r="BH20" s="242"/>
      <c r="BI20" s="242"/>
      <c r="BJ20" s="242"/>
      <c r="BK20" s="242">
        <v>3.51</v>
      </c>
      <c r="BL20" s="188"/>
      <c r="BM20" s="188"/>
      <c r="BN20" s="242">
        <v>3.38</v>
      </c>
      <c r="BO20" s="242"/>
      <c r="BP20" s="242">
        <v>4.3600000000000003</v>
      </c>
      <c r="BQ20" s="242"/>
      <c r="BR20" s="242">
        <v>4.37</v>
      </c>
      <c r="BS20" s="188"/>
      <c r="BT20" s="188"/>
      <c r="BU20" s="242">
        <v>2.13</v>
      </c>
      <c r="BV20" s="242"/>
      <c r="BW20" s="242"/>
      <c r="BX20" s="242"/>
      <c r="BY20" s="242">
        <v>3.88</v>
      </c>
      <c r="BZ20" s="188"/>
      <c r="CA20" s="188"/>
      <c r="CB20" s="242"/>
      <c r="CC20" s="242">
        <v>2.65</v>
      </c>
      <c r="CD20" s="242"/>
      <c r="CE20" s="242"/>
      <c r="CF20" s="242">
        <v>2.74</v>
      </c>
      <c r="CG20" s="188"/>
      <c r="CH20" s="188"/>
      <c r="CI20" s="242"/>
      <c r="CJ20" s="242"/>
      <c r="CK20" s="242"/>
      <c r="CL20" s="242">
        <v>2.59</v>
      </c>
      <c r="CM20" s="242">
        <v>3.1</v>
      </c>
      <c r="CN20" s="188"/>
      <c r="CO20" s="188"/>
      <c r="CP20" s="242"/>
      <c r="CQ20" s="242">
        <v>4.03</v>
      </c>
      <c r="CR20" s="242"/>
      <c r="CS20" s="242"/>
      <c r="CT20" s="242">
        <v>2.34</v>
      </c>
      <c r="CU20" s="188"/>
      <c r="CV20" s="188"/>
      <c r="CW20" s="242"/>
      <c r="CX20" s="242">
        <v>2.86</v>
      </c>
      <c r="CY20" s="242"/>
      <c r="CZ20" s="242"/>
      <c r="DA20" s="242"/>
      <c r="DB20" s="188"/>
      <c r="DC20" s="188"/>
      <c r="DD20" s="242"/>
      <c r="DE20" s="242"/>
      <c r="DF20" s="242"/>
      <c r="DG20" s="242"/>
      <c r="DH20" s="242"/>
      <c r="DI20" s="188"/>
      <c r="DJ20" s="188"/>
      <c r="DK20" s="188"/>
      <c r="DL20" s="242">
        <v>2.88</v>
      </c>
      <c r="DM20" s="242"/>
      <c r="DN20" s="242"/>
      <c r="DO20" s="242">
        <v>2.66</v>
      </c>
      <c r="DP20" s="188"/>
      <c r="DQ20" s="188"/>
      <c r="DR20" s="242"/>
      <c r="DS20" s="242">
        <v>2.7</v>
      </c>
      <c r="DT20" s="242"/>
      <c r="DU20" s="242"/>
      <c r="DV20" s="242"/>
      <c r="DW20" s="188"/>
      <c r="DX20" s="188"/>
      <c r="DY20" s="242"/>
      <c r="DZ20" s="242"/>
      <c r="EA20" s="242"/>
      <c r="EB20" s="242"/>
      <c r="EC20" s="242"/>
      <c r="ED20" s="188"/>
      <c r="EE20" s="188"/>
      <c r="EF20" s="242"/>
      <c r="EG20" s="188"/>
      <c r="EH20" s="242"/>
      <c r="EI20" s="242"/>
      <c r="EJ20" s="242"/>
      <c r="EK20" s="188"/>
      <c r="EL20" s="188"/>
      <c r="EM20" s="242"/>
      <c r="EN20" s="242"/>
      <c r="EO20" s="242"/>
      <c r="EP20" s="242"/>
      <c r="EQ20" s="242"/>
      <c r="ER20" s="188"/>
      <c r="ES20" s="188"/>
      <c r="ET20" s="242"/>
      <c r="EU20" s="242"/>
      <c r="EV20" s="242"/>
      <c r="EW20" s="242"/>
      <c r="EX20" s="242"/>
      <c r="EY20" s="188"/>
      <c r="EZ20" s="188"/>
      <c r="FA20" s="242"/>
      <c r="FB20" s="242"/>
      <c r="FC20" s="242"/>
      <c r="FD20" s="242"/>
      <c r="FE20" s="242">
        <v>2.25</v>
      </c>
      <c r="FF20" s="188"/>
      <c r="FG20" s="188"/>
      <c r="FH20" s="242">
        <v>2.0499999999999998</v>
      </c>
      <c r="FI20" s="242"/>
      <c r="FJ20" s="242"/>
      <c r="FK20" s="242"/>
      <c r="FL20" s="242"/>
      <c r="FM20" s="188"/>
      <c r="FN20" s="188"/>
      <c r="FO20" s="242"/>
      <c r="FP20" s="242">
        <v>2</v>
      </c>
      <c r="FQ20" s="242"/>
      <c r="FR20" s="242"/>
      <c r="FS20" s="242"/>
      <c r="FT20" s="188"/>
      <c r="FU20" s="188"/>
      <c r="FV20" s="188"/>
      <c r="FW20" s="188"/>
      <c r="FX20" s="188"/>
      <c r="FY20" s="242"/>
      <c r="FZ20" s="242"/>
      <c r="GA20" s="188"/>
      <c r="GB20" s="188"/>
      <c r="GC20" s="242">
        <v>2.0699999999999998</v>
      </c>
      <c r="GD20" s="242"/>
      <c r="GE20" s="242"/>
      <c r="GF20" s="242"/>
      <c r="GG20" s="242"/>
      <c r="GH20" s="188"/>
      <c r="GI20" s="188"/>
      <c r="GJ20" s="242">
        <v>2.93</v>
      </c>
    </row>
    <row r="21" spans="2:192" ht="15.75" thickBot="1">
      <c r="B21" s="243" t="s">
        <v>5205</v>
      </c>
      <c r="C21" s="243" t="s">
        <v>156</v>
      </c>
      <c r="D21" s="243" t="s">
        <v>5219</v>
      </c>
      <c r="E21" s="244" t="s">
        <v>5217</v>
      </c>
      <c r="F21" s="183">
        <v>21.31</v>
      </c>
      <c r="G21" s="245"/>
      <c r="H21" s="189"/>
      <c r="I21" s="189"/>
      <c r="J21" s="245">
        <v>26.35</v>
      </c>
      <c r="K21" s="245"/>
      <c r="L21" s="245">
        <v>19.93</v>
      </c>
      <c r="M21" s="245"/>
      <c r="N21" s="245"/>
      <c r="O21" s="189"/>
      <c r="P21" s="189"/>
      <c r="Q21" s="245"/>
      <c r="R21" s="245"/>
      <c r="S21" s="245"/>
      <c r="T21" s="245"/>
      <c r="U21" s="245">
        <v>20.73</v>
      </c>
      <c r="V21" s="189"/>
      <c r="W21" s="189"/>
      <c r="X21" s="245"/>
      <c r="Y21" s="245">
        <v>29.28</v>
      </c>
      <c r="Z21" s="245"/>
      <c r="AA21" s="245"/>
      <c r="AB21" s="245"/>
      <c r="AC21" s="189"/>
      <c r="AD21" s="189"/>
      <c r="AE21" s="245"/>
      <c r="AF21" s="245">
        <v>21.67</v>
      </c>
      <c r="AG21" s="189"/>
      <c r="AH21" s="245"/>
      <c r="AI21" s="245">
        <v>20.82</v>
      </c>
      <c r="AJ21" s="189"/>
      <c r="AK21" s="189"/>
      <c r="AL21" s="189"/>
      <c r="AM21" s="189"/>
      <c r="AN21" s="189"/>
      <c r="AO21" s="245"/>
      <c r="AP21" s="245">
        <v>22.62</v>
      </c>
      <c r="AQ21" s="189"/>
      <c r="AR21" s="189"/>
      <c r="AS21" s="245"/>
      <c r="AT21" s="245"/>
      <c r="AU21" s="245">
        <v>20.81</v>
      </c>
      <c r="AV21" s="245"/>
      <c r="AW21" s="245"/>
      <c r="AX21" s="189"/>
      <c r="AY21" s="189"/>
      <c r="AZ21" s="245">
        <v>23.81</v>
      </c>
      <c r="BA21" s="245"/>
      <c r="BB21" s="245"/>
      <c r="BC21" s="245"/>
      <c r="BD21" s="245"/>
      <c r="BE21" s="189"/>
      <c r="BF21" s="189"/>
      <c r="BG21" s="245">
        <v>19.100000000000001</v>
      </c>
      <c r="BH21" s="245"/>
      <c r="BI21" s="245"/>
      <c r="BJ21" s="245"/>
      <c r="BK21" s="245">
        <v>17.100000000000001</v>
      </c>
      <c r="BL21" s="189"/>
      <c r="BM21" s="189"/>
      <c r="BN21" s="245">
        <v>17.73</v>
      </c>
      <c r="BO21" s="245"/>
      <c r="BP21" s="245">
        <v>13.76</v>
      </c>
      <c r="BQ21" s="245"/>
      <c r="BR21" s="245">
        <v>13.73</v>
      </c>
      <c r="BS21" s="189"/>
      <c r="BT21" s="189"/>
      <c r="BU21" s="245">
        <v>28.11</v>
      </c>
      <c r="BV21" s="245"/>
      <c r="BW21" s="245"/>
      <c r="BX21" s="245"/>
      <c r="BY21" s="245">
        <v>15.46</v>
      </c>
      <c r="BZ21" s="189"/>
      <c r="CA21" s="189"/>
      <c r="CB21" s="245"/>
      <c r="CC21" s="245">
        <v>22.63</v>
      </c>
      <c r="CD21" s="245"/>
      <c r="CE21" s="245"/>
      <c r="CF21" s="245">
        <v>21.88</v>
      </c>
      <c r="CG21" s="189"/>
      <c r="CH21" s="189"/>
      <c r="CI21" s="245"/>
      <c r="CJ21" s="245"/>
      <c r="CK21" s="245"/>
      <c r="CL21" s="245">
        <v>23.2</v>
      </c>
      <c r="CM21" s="245">
        <v>19.329999999999998</v>
      </c>
      <c r="CN21" s="189"/>
      <c r="CO21" s="189"/>
      <c r="CP21" s="245"/>
      <c r="CQ21" s="245">
        <v>14.89</v>
      </c>
      <c r="CR21" s="245"/>
      <c r="CS21" s="245"/>
      <c r="CT21" s="245">
        <v>25.62</v>
      </c>
      <c r="CU21" s="189"/>
      <c r="CV21" s="189"/>
      <c r="CW21" s="245"/>
      <c r="CX21" s="245">
        <v>20.95</v>
      </c>
      <c r="CY21" s="245"/>
      <c r="CZ21" s="245"/>
      <c r="DA21" s="245"/>
      <c r="DB21" s="189"/>
      <c r="DC21" s="189"/>
      <c r="DD21" s="245"/>
      <c r="DE21" s="245"/>
      <c r="DF21" s="245"/>
      <c r="DG21" s="245"/>
      <c r="DH21" s="245"/>
      <c r="DI21" s="189"/>
      <c r="DJ21" s="189"/>
      <c r="DK21" s="189"/>
      <c r="DL21" s="245">
        <v>20.82</v>
      </c>
      <c r="DM21" s="245"/>
      <c r="DN21" s="245"/>
      <c r="DO21" s="245">
        <v>22.59</v>
      </c>
      <c r="DP21" s="189"/>
      <c r="DQ21" s="189"/>
      <c r="DR21" s="245"/>
      <c r="DS21" s="245">
        <v>22.2</v>
      </c>
      <c r="DT21" s="245"/>
      <c r="DU21" s="245"/>
      <c r="DV21" s="245"/>
      <c r="DW21" s="189"/>
      <c r="DX21" s="189"/>
      <c r="DY21" s="245"/>
      <c r="DZ21" s="245"/>
      <c r="EA21" s="245"/>
      <c r="EB21" s="245"/>
      <c r="EC21" s="245"/>
      <c r="ED21" s="189"/>
      <c r="EE21" s="189"/>
      <c r="EF21" s="245"/>
      <c r="EG21" s="189"/>
      <c r="EH21" s="245"/>
      <c r="EI21" s="245"/>
      <c r="EJ21" s="245"/>
      <c r="EK21" s="189"/>
      <c r="EL21" s="189"/>
      <c r="EM21" s="245"/>
      <c r="EN21" s="245"/>
      <c r="EO21" s="245"/>
      <c r="EP21" s="245"/>
      <c r="EQ21" s="245"/>
      <c r="ER21" s="189"/>
      <c r="ES21" s="189"/>
      <c r="ET21" s="245"/>
      <c r="EU21" s="245"/>
      <c r="EV21" s="245"/>
      <c r="EW21" s="245"/>
      <c r="EX21" s="245"/>
      <c r="EY21" s="189"/>
      <c r="EZ21" s="189"/>
      <c r="FA21" s="245"/>
      <c r="FB21" s="245"/>
      <c r="FC21" s="245"/>
      <c r="FD21" s="245"/>
      <c r="FE21" s="245">
        <v>26.62</v>
      </c>
      <c r="FF21" s="189"/>
      <c r="FG21" s="189"/>
      <c r="FH21" s="245">
        <v>29.29</v>
      </c>
      <c r="FI21" s="245"/>
      <c r="FJ21" s="245"/>
      <c r="FK21" s="245"/>
      <c r="FL21" s="245"/>
      <c r="FM21" s="189"/>
      <c r="FN21" s="189"/>
      <c r="FO21" s="245"/>
      <c r="FP21" s="245">
        <v>29.95</v>
      </c>
      <c r="FQ21" s="245"/>
      <c r="FR21" s="245"/>
      <c r="FS21" s="245"/>
      <c r="FT21" s="189"/>
      <c r="FU21" s="189"/>
      <c r="FV21" s="189"/>
      <c r="FW21" s="189"/>
      <c r="FX21" s="189"/>
      <c r="FY21" s="245"/>
      <c r="FZ21" s="245"/>
      <c r="GA21" s="189"/>
      <c r="GB21" s="189"/>
      <c r="GC21" s="245">
        <v>29.02</v>
      </c>
      <c r="GD21" s="245"/>
      <c r="GE21" s="245"/>
      <c r="GF21" s="245"/>
      <c r="GG21" s="245"/>
      <c r="GH21" s="189"/>
      <c r="GI21" s="189"/>
      <c r="GJ21" s="245">
        <v>20.45</v>
      </c>
    </row>
    <row r="22" spans="2:192" ht="15">
      <c r="B22" s="238" t="s">
        <v>5205</v>
      </c>
      <c r="C22" s="238" t="s">
        <v>154</v>
      </c>
      <c r="D22" s="238" t="s">
        <v>5219</v>
      </c>
      <c r="E22" s="238" t="s">
        <v>5214</v>
      </c>
      <c r="F22" s="180">
        <v>266</v>
      </c>
      <c r="G22" s="239">
        <v>5</v>
      </c>
      <c r="H22" s="186"/>
      <c r="I22" s="186"/>
      <c r="J22" s="239"/>
      <c r="K22" s="239"/>
      <c r="L22" s="239"/>
      <c r="M22" s="239"/>
      <c r="N22" s="239">
        <v>5</v>
      </c>
      <c r="O22" s="186"/>
      <c r="P22" s="186"/>
      <c r="Q22" s="239"/>
      <c r="R22" s="239"/>
      <c r="S22" s="239">
        <v>10</v>
      </c>
      <c r="T22" s="239"/>
      <c r="U22" s="239"/>
      <c r="V22" s="186"/>
      <c r="W22" s="186"/>
      <c r="X22" s="239">
        <v>2</v>
      </c>
      <c r="Y22" s="239"/>
      <c r="Z22" s="239">
        <v>6</v>
      </c>
      <c r="AA22" s="239"/>
      <c r="AB22" s="239">
        <v>1</v>
      </c>
      <c r="AC22" s="186"/>
      <c r="AD22" s="186"/>
      <c r="AE22" s="239">
        <v>5</v>
      </c>
      <c r="AF22" s="239"/>
      <c r="AG22" s="186"/>
      <c r="AH22" s="239"/>
      <c r="AI22" s="239"/>
      <c r="AJ22" s="186"/>
      <c r="AK22" s="186"/>
      <c r="AL22" s="186"/>
      <c r="AM22" s="186"/>
      <c r="AN22" s="186"/>
      <c r="AO22" s="239"/>
      <c r="AP22" s="239"/>
      <c r="AQ22" s="186"/>
      <c r="AR22" s="186"/>
      <c r="AS22" s="239">
        <v>2</v>
      </c>
      <c r="AT22" s="239">
        <v>3</v>
      </c>
      <c r="AU22" s="239"/>
      <c r="AV22" s="239"/>
      <c r="AW22" s="239">
        <v>7</v>
      </c>
      <c r="AX22" s="186"/>
      <c r="AY22" s="186"/>
      <c r="AZ22" s="239"/>
      <c r="BA22" s="239">
        <v>7</v>
      </c>
      <c r="BB22" s="239">
        <v>9</v>
      </c>
      <c r="BC22" s="239"/>
      <c r="BD22" s="239">
        <v>12</v>
      </c>
      <c r="BE22" s="186"/>
      <c r="BF22" s="186"/>
      <c r="BG22" s="239"/>
      <c r="BH22" s="239"/>
      <c r="BI22" s="239">
        <v>2</v>
      </c>
      <c r="BJ22" s="239"/>
      <c r="BK22" s="239"/>
      <c r="BL22" s="186"/>
      <c r="BM22" s="186"/>
      <c r="BN22" s="239"/>
      <c r="BO22" s="239">
        <v>10</v>
      </c>
      <c r="BP22" s="239"/>
      <c r="BQ22" s="239"/>
      <c r="BR22" s="239"/>
      <c r="BS22" s="186"/>
      <c r="BT22" s="186"/>
      <c r="BU22" s="239"/>
      <c r="BV22" s="239"/>
      <c r="BW22" s="239"/>
      <c r="BX22" s="239"/>
      <c r="BY22" s="239"/>
      <c r="BZ22" s="186"/>
      <c r="CA22" s="186"/>
      <c r="CB22" s="239">
        <v>10</v>
      </c>
      <c r="CC22" s="239"/>
      <c r="CD22" s="239">
        <v>6</v>
      </c>
      <c r="CE22" s="239"/>
      <c r="CF22" s="239"/>
      <c r="CG22" s="186"/>
      <c r="CH22" s="186"/>
      <c r="CI22" s="239"/>
      <c r="CJ22" s="239"/>
      <c r="CK22" s="239">
        <v>9</v>
      </c>
      <c r="CL22" s="239"/>
      <c r="CM22" s="239"/>
      <c r="CN22" s="186"/>
      <c r="CO22" s="186"/>
      <c r="CP22" s="239">
        <v>9</v>
      </c>
      <c r="CQ22" s="239"/>
      <c r="CR22" s="239">
        <v>12</v>
      </c>
      <c r="CS22" s="239"/>
      <c r="CT22" s="239"/>
      <c r="CU22" s="186"/>
      <c r="CV22" s="186"/>
      <c r="CW22" s="239"/>
      <c r="CX22" s="239"/>
      <c r="CY22" s="239"/>
      <c r="CZ22" s="239"/>
      <c r="DA22" s="239"/>
      <c r="DB22" s="186"/>
      <c r="DC22" s="186"/>
      <c r="DD22" s="239"/>
      <c r="DE22" s="239">
        <v>11</v>
      </c>
      <c r="DF22" s="239">
        <v>14</v>
      </c>
      <c r="DG22" s="239"/>
      <c r="DH22" s="239">
        <v>12</v>
      </c>
      <c r="DI22" s="186"/>
      <c r="DJ22" s="186"/>
      <c r="DK22" s="186"/>
      <c r="DL22" s="239"/>
      <c r="DM22" s="239"/>
      <c r="DN22" s="239"/>
      <c r="DO22" s="239"/>
      <c r="DP22" s="186"/>
      <c r="DQ22" s="186"/>
      <c r="DR22" s="239"/>
      <c r="DS22" s="239"/>
      <c r="DT22" s="239"/>
      <c r="DU22" s="239"/>
      <c r="DV22" s="239">
        <v>2</v>
      </c>
      <c r="DW22" s="186"/>
      <c r="DX22" s="186"/>
      <c r="DY22" s="239"/>
      <c r="DZ22" s="239">
        <v>8</v>
      </c>
      <c r="EA22" s="239"/>
      <c r="EB22" s="239"/>
      <c r="EC22" s="239">
        <v>9</v>
      </c>
      <c r="ED22" s="186"/>
      <c r="EE22" s="186"/>
      <c r="EF22" s="239"/>
      <c r="EG22" s="186"/>
      <c r="EH22" s="239"/>
      <c r="EI22" s="239"/>
      <c r="EJ22" s="239"/>
      <c r="EK22" s="186"/>
      <c r="EL22" s="186"/>
      <c r="EM22" s="239">
        <v>1</v>
      </c>
      <c r="EN22" s="239">
        <v>1</v>
      </c>
      <c r="EO22" s="239"/>
      <c r="EP22" s="239"/>
      <c r="EQ22" s="239">
        <v>3</v>
      </c>
      <c r="ER22" s="186"/>
      <c r="ES22" s="186"/>
      <c r="ET22" s="239"/>
      <c r="EU22" s="239">
        <v>6</v>
      </c>
      <c r="EV22" s="239">
        <v>5</v>
      </c>
      <c r="EW22" s="239"/>
      <c r="EX22" s="239">
        <v>11</v>
      </c>
      <c r="EY22" s="186"/>
      <c r="EZ22" s="186"/>
      <c r="FA22" s="239"/>
      <c r="FB22" s="239"/>
      <c r="FC22" s="239">
        <v>17</v>
      </c>
      <c r="FD22" s="239"/>
      <c r="FE22" s="239"/>
      <c r="FF22" s="186"/>
      <c r="FG22" s="186"/>
      <c r="FH22" s="239"/>
      <c r="FI22" s="239">
        <v>6</v>
      </c>
      <c r="FJ22" s="239"/>
      <c r="FK22" s="239"/>
      <c r="FL22" s="239">
        <v>5</v>
      </c>
      <c r="FM22" s="186"/>
      <c r="FN22" s="186"/>
      <c r="FO22" s="239">
        <v>5</v>
      </c>
      <c r="FP22" s="239"/>
      <c r="FQ22" s="239"/>
      <c r="FR22" s="239"/>
      <c r="FS22" s="239">
        <v>6</v>
      </c>
      <c r="FT22" s="186"/>
      <c r="FU22" s="186"/>
      <c r="FV22" s="186"/>
      <c r="FW22" s="186"/>
      <c r="FX22" s="186"/>
      <c r="FY22" s="239"/>
      <c r="FZ22" s="239">
        <v>1</v>
      </c>
      <c r="GA22" s="186"/>
      <c r="GB22" s="186"/>
      <c r="GC22" s="239"/>
      <c r="GD22" s="239"/>
      <c r="GE22" s="239">
        <v>10</v>
      </c>
      <c r="GF22" s="239"/>
      <c r="GG22" s="239">
        <v>1</v>
      </c>
      <c r="GH22" s="186"/>
      <c r="GI22" s="186"/>
      <c r="GJ22" s="239"/>
    </row>
    <row r="23" spans="2:192" ht="15">
      <c r="B23" s="240" t="s">
        <v>5205</v>
      </c>
      <c r="C23" s="240" t="s">
        <v>154</v>
      </c>
      <c r="D23" s="240" t="s">
        <v>5219</v>
      </c>
      <c r="E23" s="235" t="s">
        <v>5215</v>
      </c>
      <c r="F23" s="181">
        <v>5604.1</v>
      </c>
      <c r="G23" s="237">
        <v>124</v>
      </c>
      <c r="H23" s="187"/>
      <c r="I23" s="187"/>
      <c r="J23" s="237"/>
      <c r="K23" s="237"/>
      <c r="L23" s="237"/>
      <c r="M23" s="237"/>
      <c r="N23" s="237">
        <v>99.4</v>
      </c>
      <c r="O23" s="187"/>
      <c r="P23" s="187"/>
      <c r="Q23" s="237"/>
      <c r="R23" s="237"/>
      <c r="S23" s="237">
        <v>175.5</v>
      </c>
      <c r="T23" s="237"/>
      <c r="U23" s="237"/>
      <c r="V23" s="187"/>
      <c r="W23" s="187"/>
      <c r="X23" s="237">
        <v>80.099999999999994</v>
      </c>
      <c r="Y23" s="237"/>
      <c r="Z23" s="237">
        <v>129.80000000000001</v>
      </c>
      <c r="AA23" s="237"/>
      <c r="AB23" s="237">
        <v>41</v>
      </c>
      <c r="AC23" s="187"/>
      <c r="AD23" s="187"/>
      <c r="AE23" s="237">
        <v>200.1</v>
      </c>
      <c r="AF23" s="237"/>
      <c r="AG23" s="187"/>
      <c r="AH23" s="237"/>
      <c r="AI23" s="237"/>
      <c r="AJ23" s="187"/>
      <c r="AK23" s="187"/>
      <c r="AL23" s="187"/>
      <c r="AM23" s="187"/>
      <c r="AN23" s="187"/>
      <c r="AO23" s="237"/>
      <c r="AP23" s="237"/>
      <c r="AQ23" s="187"/>
      <c r="AR23" s="187"/>
      <c r="AS23" s="237">
        <v>33.1</v>
      </c>
      <c r="AT23" s="237">
        <v>69.5</v>
      </c>
      <c r="AU23" s="237"/>
      <c r="AV23" s="237"/>
      <c r="AW23" s="237">
        <v>232.4</v>
      </c>
      <c r="AX23" s="187"/>
      <c r="AY23" s="187"/>
      <c r="AZ23" s="237"/>
      <c r="BA23" s="237">
        <v>213.7</v>
      </c>
      <c r="BB23" s="237">
        <v>163.19999999999999</v>
      </c>
      <c r="BC23" s="237"/>
      <c r="BD23" s="237">
        <v>236.6</v>
      </c>
      <c r="BE23" s="187"/>
      <c r="BF23" s="187"/>
      <c r="BG23" s="237"/>
      <c r="BH23" s="237"/>
      <c r="BI23" s="237">
        <v>26.9</v>
      </c>
      <c r="BJ23" s="237"/>
      <c r="BK23" s="237"/>
      <c r="BL23" s="187"/>
      <c r="BM23" s="187"/>
      <c r="BN23" s="237"/>
      <c r="BO23" s="237">
        <v>172.4</v>
      </c>
      <c r="BP23" s="237"/>
      <c r="BQ23" s="237"/>
      <c r="BR23" s="237"/>
      <c r="BS23" s="187"/>
      <c r="BT23" s="187"/>
      <c r="BU23" s="237"/>
      <c r="BV23" s="237"/>
      <c r="BW23" s="237"/>
      <c r="BX23" s="237"/>
      <c r="BY23" s="237"/>
      <c r="BZ23" s="187"/>
      <c r="CA23" s="187"/>
      <c r="CB23" s="237">
        <v>180.4</v>
      </c>
      <c r="CC23" s="237"/>
      <c r="CD23" s="237">
        <v>117.1</v>
      </c>
      <c r="CE23" s="237"/>
      <c r="CF23" s="237"/>
      <c r="CG23" s="187"/>
      <c r="CH23" s="187"/>
      <c r="CI23" s="237"/>
      <c r="CJ23" s="237"/>
      <c r="CK23" s="237">
        <v>171.8</v>
      </c>
      <c r="CL23" s="237"/>
      <c r="CM23" s="237"/>
      <c r="CN23" s="187"/>
      <c r="CO23" s="187"/>
      <c r="CP23" s="237">
        <v>145.80000000000001</v>
      </c>
      <c r="CQ23" s="237"/>
      <c r="CR23" s="237">
        <v>182.8</v>
      </c>
      <c r="CS23" s="237"/>
      <c r="CT23" s="237"/>
      <c r="CU23" s="187"/>
      <c r="CV23" s="187"/>
      <c r="CW23" s="237"/>
      <c r="CX23" s="237"/>
      <c r="CY23" s="237"/>
      <c r="CZ23" s="237"/>
      <c r="DA23" s="237"/>
      <c r="DB23" s="187"/>
      <c r="DC23" s="187"/>
      <c r="DD23" s="237"/>
      <c r="DE23" s="237">
        <v>209.1</v>
      </c>
      <c r="DF23" s="237">
        <v>256.89999999999998</v>
      </c>
      <c r="DG23" s="237"/>
      <c r="DH23" s="237">
        <v>198.6</v>
      </c>
      <c r="DI23" s="187"/>
      <c r="DJ23" s="187"/>
      <c r="DK23" s="187"/>
      <c r="DL23" s="237"/>
      <c r="DM23" s="237"/>
      <c r="DN23" s="237"/>
      <c r="DO23" s="237"/>
      <c r="DP23" s="187"/>
      <c r="DQ23" s="187"/>
      <c r="DR23" s="237"/>
      <c r="DS23" s="237"/>
      <c r="DT23" s="237"/>
      <c r="DU23" s="237"/>
      <c r="DV23" s="237">
        <v>50.6</v>
      </c>
      <c r="DW23" s="187"/>
      <c r="DX23" s="187"/>
      <c r="DY23" s="237"/>
      <c r="DZ23" s="237">
        <v>176.5</v>
      </c>
      <c r="EA23" s="237"/>
      <c r="EB23" s="237"/>
      <c r="EC23" s="237">
        <v>210.4</v>
      </c>
      <c r="ED23" s="187"/>
      <c r="EE23" s="187"/>
      <c r="EF23" s="237"/>
      <c r="EG23" s="187"/>
      <c r="EH23" s="237"/>
      <c r="EI23" s="237"/>
      <c r="EJ23" s="237"/>
      <c r="EK23" s="187"/>
      <c r="EL23" s="187"/>
      <c r="EM23" s="237">
        <v>36</v>
      </c>
      <c r="EN23" s="237">
        <v>49.6</v>
      </c>
      <c r="EO23" s="237"/>
      <c r="EP23" s="237"/>
      <c r="EQ23" s="237">
        <v>41.5</v>
      </c>
      <c r="ER23" s="187"/>
      <c r="ES23" s="187"/>
      <c r="ET23" s="237"/>
      <c r="EU23" s="237">
        <v>100.8</v>
      </c>
      <c r="EV23" s="237">
        <v>220.7</v>
      </c>
      <c r="EW23" s="237"/>
      <c r="EX23" s="237">
        <v>269.2</v>
      </c>
      <c r="EY23" s="187"/>
      <c r="EZ23" s="187"/>
      <c r="FA23" s="237"/>
      <c r="FB23" s="237"/>
      <c r="FC23" s="237">
        <v>247.2</v>
      </c>
      <c r="FD23" s="237"/>
      <c r="FE23" s="237"/>
      <c r="FF23" s="187"/>
      <c r="FG23" s="187"/>
      <c r="FH23" s="237"/>
      <c r="FI23" s="237">
        <v>97.2</v>
      </c>
      <c r="FJ23" s="237"/>
      <c r="FK23" s="237"/>
      <c r="FL23" s="237">
        <v>117.2</v>
      </c>
      <c r="FM23" s="187"/>
      <c r="FN23" s="187"/>
      <c r="FO23" s="237">
        <v>84.4</v>
      </c>
      <c r="FP23" s="237"/>
      <c r="FQ23" s="237"/>
      <c r="FR23" s="237"/>
      <c r="FS23" s="237">
        <v>165.5</v>
      </c>
      <c r="FT23" s="187"/>
      <c r="FU23" s="187"/>
      <c r="FV23" s="187"/>
      <c r="FW23" s="187"/>
      <c r="FX23" s="187"/>
      <c r="FY23" s="237"/>
      <c r="FZ23" s="237">
        <v>20.3</v>
      </c>
      <c r="GA23" s="187"/>
      <c r="GB23" s="187"/>
      <c r="GC23" s="237"/>
      <c r="GD23" s="237"/>
      <c r="GE23" s="237">
        <v>181</v>
      </c>
      <c r="GF23" s="237"/>
      <c r="GG23" s="237">
        <v>75.900000000000006</v>
      </c>
      <c r="GH23" s="187"/>
      <c r="GI23" s="187"/>
      <c r="GJ23" s="237"/>
    </row>
    <row r="24" spans="2:192" ht="15">
      <c r="B24" s="240" t="s">
        <v>5205</v>
      </c>
      <c r="C24" s="240" t="s">
        <v>154</v>
      </c>
      <c r="D24" s="240" t="s">
        <v>5219</v>
      </c>
      <c r="E24" s="241" t="s">
        <v>5216</v>
      </c>
      <c r="F24" s="182">
        <v>2.85</v>
      </c>
      <c r="G24" s="242">
        <v>2.42</v>
      </c>
      <c r="H24" s="188"/>
      <c r="I24" s="188"/>
      <c r="J24" s="242"/>
      <c r="K24" s="242"/>
      <c r="L24" s="242"/>
      <c r="M24" s="242"/>
      <c r="N24" s="242">
        <v>3.02</v>
      </c>
      <c r="O24" s="188"/>
      <c r="P24" s="188"/>
      <c r="Q24" s="242"/>
      <c r="R24" s="242"/>
      <c r="S24" s="242">
        <v>3.42</v>
      </c>
      <c r="T24" s="242"/>
      <c r="U24" s="242"/>
      <c r="V24" s="188"/>
      <c r="W24" s="188"/>
      <c r="X24" s="242">
        <v>1.5</v>
      </c>
      <c r="Y24" s="242"/>
      <c r="Z24" s="242">
        <v>2.77</v>
      </c>
      <c r="AA24" s="242"/>
      <c r="AB24" s="242">
        <v>1.46</v>
      </c>
      <c r="AC24" s="188"/>
      <c r="AD24" s="188"/>
      <c r="AE24" s="242">
        <v>1.5</v>
      </c>
      <c r="AF24" s="242"/>
      <c r="AG24" s="188"/>
      <c r="AH24" s="242"/>
      <c r="AI24" s="242"/>
      <c r="AJ24" s="188"/>
      <c r="AK24" s="188"/>
      <c r="AL24" s="188"/>
      <c r="AM24" s="188"/>
      <c r="AN24" s="188"/>
      <c r="AO24" s="242"/>
      <c r="AP24" s="242"/>
      <c r="AQ24" s="188"/>
      <c r="AR24" s="188"/>
      <c r="AS24" s="242">
        <v>3.63</v>
      </c>
      <c r="AT24" s="242">
        <v>2.59</v>
      </c>
      <c r="AU24" s="242"/>
      <c r="AV24" s="242"/>
      <c r="AW24" s="242">
        <v>1.81</v>
      </c>
      <c r="AX24" s="188"/>
      <c r="AY24" s="188"/>
      <c r="AZ24" s="242"/>
      <c r="BA24" s="242">
        <v>1.97</v>
      </c>
      <c r="BB24" s="242">
        <v>3.31</v>
      </c>
      <c r="BC24" s="242"/>
      <c r="BD24" s="242">
        <v>3.04</v>
      </c>
      <c r="BE24" s="188"/>
      <c r="BF24" s="188"/>
      <c r="BG24" s="242"/>
      <c r="BH24" s="242"/>
      <c r="BI24" s="242">
        <v>4.46</v>
      </c>
      <c r="BJ24" s="242"/>
      <c r="BK24" s="242"/>
      <c r="BL24" s="188"/>
      <c r="BM24" s="188"/>
      <c r="BN24" s="242"/>
      <c r="BO24" s="242">
        <v>3.48</v>
      </c>
      <c r="BP24" s="242"/>
      <c r="BQ24" s="242"/>
      <c r="BR24" s="242"/>
      <c r="BS24" s="188"/>
      <c r="BT24" s="188"/>
      <c r="BU24" s="242"/>
      <c r="BV24" s="242"/>
      <c r="BW24" s="242"/>
      <c r="BX24" s="242"/>
      <c r="BY24" s="242"/>
      <c r="BZ24" s="188"/>
      <c r="CA24" s="188"/>
      <c r="CB24" s="242">
        <v>3.33</v>
      </c>
      <c r="CC24" s="242"/>
      <c r="CD24" s="242">
        <v>3.08</v>
      </c>
      <c r="CE24" s="242"/>
      <c r="CF24" s="242"/>
      <c r="CG24" s="188"/>
      <c r="CH24" s="188"/>
      <c r="CI24" s="242"/>
      <c r="CJ24" s="242"/>
      <c r="CK24" s="242">
        <v>3.14</v>
      </c>
      <c r="CL24" s="242"/>
      <c r="CM24" s="242"/>
      <c r="CN24" s="188"/>
      <c r="CO24" s="188"/>
      <c r="CP24" s="242">
        <v>3.7</v>
      </c>
      <c r="CQ24" s="242"/>
      <c r="CR24" s="242">
        <v>3.94</v>
      </c>
      <c r="CS24" s="242"/>
      <c r="CT24" s="242"/>
      <c r="CU24" s="188"/>
      <c r="CV24" s="188"/>
      <c r="CW24" s="242"/>
      <c r="CX24" s="242"/>
      <c r="CY24" s="242"/>
      <c r="CZ24" s="242"/>
      <c r="DA24" s="242"/>
      <c r="DB24" s="188"/>
      <c r="DC24" s="188"/>
      <c r="DD24" s="242"/>
      <c r="DE24" s="242">
        <v>3.16</v>
      </c>
      <c r="DF24" s="242">
        <v>3.27</v>
      </c>
      <c r="DG24" s="242"/>
      <c r="DH24" s="242">
        <v>3.63</v>
      </c>
      <c r="DI24" s="188"/>
      <c r="DJ24" s="188"/>
      <c r="DK24" s="188"/>
      <c r="DL24" s="242"/>
      <c r="DM24" s="242"/>
      <c r="DN24" s="242"/>
      <c r="DO24" s="242"/>
      <c r="DP24" s="188"/>
      <c r="DQ24" s="188"/>
      <c r="DR24" s="242"/>
      <c r="DS24" s="242"/>
      <c r="DT24" s="242"/>
      <c r="DU24" s="242"/>
      <c r="DV24" s="242">
        <v>2.37</v>
      </c>
      <c r="DW24" s="188"/>
      <c r="DX24" s="188"/>
      <c r="DY24" s="242"/>
      <c r="DZ24" s="242">
        <v>2.72</v>
      </c>
      <c r="EA24" s="242"/>
      <c r="EB24" s="242"/>
      <c r="EC24" s="242">
        <v>2.57</v>
      </c>
      <c r="ED24" s="188"/>
      <c r="EE24" s="188"/>
      <c r="EF24" s="242"/>
      <c r="EG24" s="188"/>
      <c r="EH24" s="242"/>
      <c r="EI24" s="242"/>
      <c r="EJ24" s="242"/>
      <c r="EK24" s="188"/>
      <c r="EL24" s="188"/>
      <c r="EM24" s="242">
        <v>1.66</v>
      </c>
      <c r="EN24" s="242">
        <v>1.21</v>
      </c>
      <c r="EO24" s="242"/>
      <c r="EP24" s="242"/>
      <c r="EQ24" s="242">
        <v>4.34</v>
      </c>
      <c r="ER24" s="188"/>
      <c r="ES24" s="188"/>
      <c r="ET24" s="242"/>
      <c r="EU24" s="242">
        <v>3.57</v>
      </c>
      <c r="EV24" s="242">
        <v>1.36</v>
      </c>
      <c r="EW24" s="242"/>
      <c r="EX24" s="242">
        <v>2.4500000000000002</v>
      </c>
      <c r="EY24" s="188"/>
      <c r="EZ24" s="188"/>
      <c r="FA24" s="242"/>
      <c r="FB24" s="242"/>
      <c r="FC24" s="242">
        <v>4.13</v>
      </c>
      <c r="FD24" s="242"/>
      <c r="FE24" s="242"/>
      <c r="FF24" s="188"/>
      <c r="FG24" s="188"/>
      <c r="FH24" s="242"/>
      <c r="FI24" s="242">
        <v>3.7</v>
      </c>
      <c r="FJ24" s="242"/>
      <c r="FK24" s="242"/>
      <c r="FL24" s="242">
        <v>2.56</v>
      </c>
      <c r="FM24" s="188"/>
      <c r="FN24" s="188"/>
      <c r="FO24" s="242">
        <v>3.56</v>
      </c>
      <c r="FP24" s="242"/>
      <c r="FQ24" s="242"/>
      <c r="FR24" s="242"/>
      <c r="FS24" s="242">
        <v>2.17</v>
      </c>
      <c r="FT24" s="188"/>
      <c r="FU24" s="188"/>
      <c r="FV24" s="188"/>
      <c r="FW24" s="188"/>
      <c r="FX24" s="188"/>
      <c r="FY24" s="242"/>
      <c r="FZ24" s="242">
        <v>2.96</v>
      </c>
      <c r="GA24" s="188"/>
      <c r="GB24" s="188"/>
      <c r="GC24" s="242"/>
      <c r="GD24" s="242"/>
      <c r="GE24" s="242">
        <v>3.32</v>
      </c>
      <c r="GF24" s="242"/>
      <c r="GG24" s="242">
        <v>0.79</v>
      </c>
      <c r="GH24" s="188"/>
      <c r="GI24" s="188"/>
      <c r="GJ24" s="242"/>
    </row>
    <row r="25" spans="2:192" ht="15.75" thickBot="1">
      <c r="B25" s="243" t="s">
        <v>5205</v>
      </c>
      <c r="C25" s="243" t="s">
        <v>154</v>
      </c>
      <c r="D25" s="243" t="s">
        <v>5219</v>
      </c>
      <c r="E25" s="244" t="s">
        <v>5217</v>
      </c>
      <c r="F25" s="183">
        <v>21.07</v>
      </c>
      <c r="G25" s="245">
        <v>24.8</v>
      </c>
      <c r="H25" s="189"/>
      <c r="I25" s="189"/>
      <c r="J25" s="245"/>
      <c r="K25" s="245"/>
      <c r="L25" s="245"/>
      <c r="M25" s="245"/>
      <c r="N25" s="245">
        <v>19.88</v>
      </c>
      <c r="O25" s="189"/>
      <c r="P25" s="189"/>
      <c r="Q25" s="245"/>
      <c r="R25" s="245"/>
      <c r="S25" s="245">
        <v>17.55</v>
      </c>
      <c r="T25" s="245"/>
      <c r="U25" s="245"/>
      <c r="V25" s="189"/>
      <c r="W25" s="189"/>
      <c r="X25" s="245">
        <v>40.049999999999997</v>
      </c>
      <c r="Y25" s="245"/>
      <c r="Z25" s="245">
        <v>21.62</v>
      </c>
      <c r="AA25" s="245"/>
      <c r="AB25" s="245">
        <v>41.03</v>
      </c>
      <c r="AC25" s="189"/>
      <c r="AD25" s="189"/>
      <c r="AE25" s="245">
        <v>40.020000000000003</v>
      </c>
      <c r="AF25" s="245"/>
      <c r="AG25" s="189"/>
      <c r="AH25" s="245"/>
      <c r="AI25" s="245"/>
      <c r="AJ25" s="189"/>
      <c r="AK25" s="189"/>
      <c r="AL25" s="189"/>
      <c r="AM25" s="189"/>
      <c r="AN25" s="189"/>
      <c r="AO25" s="245"/>
      <c r="AP25" s="245"/>
      <c r="AQ25" s="189"/>
      <c r="AR25" s="189"/>
      <c r="AS25" s="245">
        <v>16.54</v>
      </c>
      <c r="AT25" s="245">
        <v>23.17</v>
      </c>
      <c r="AU25" s="245"/>
      <c r="AV25" s="245"/>
      <c r="AW25" s="245">
        <v>33.200000000000003</v>
      </c>
      <c r="AX25" s="189"/>
      <c r="AY25" s="189"/>
      <c r="AZ25" s="245"/>
      <c r="BA25" s="245">
        <v>30.53</v>
      </c>
      <c r="BB25" s="245">
        <v>18.14</v>
      </c>
      <c r="BC25" s="245"/>
      <c r="BD25" s="245">
        <v>19.71</v>
      </c>
      <c r="BE25" s="189"/>
      <c r="BF25" s="189"/>
      <c r="BG25" s="245"/>
      <c r="BH25" s="245"/>
      <c r="BI25" s="245">
        <v>13.47</v>
      </c>
      <c r="BJ25" s="245"/>
      <c r="BK25" s="245"/>
      <c r="BL25" s="189"/>
      <c r="BM25" s="189"/>
      <c r="BN25" s="245"/>
      <c r="BO25" s="245">
        <v>17.239999999999998</v>
      </c>
      <c r="BP25" s="245"/>
      <c r="BQ25" s="245"/>
      <c r="BR25" s="245"/>
      <c r="BS25" s="189"/>
      <c r="BT25" s="189"/>
      <c r="BU25" s="245"/>
      <c r="BV25" s="245"/>
      <c r="BW25" s="245"/>
      <c r="BX25" s="245"/>
      <c r="BY25" s="245"/>
      <c r="BZ25" s="189"/>
      <c r="CA25" s="189"/>
      <c r="CB25" s="245">
        <v>18.04</v>
      </c>
      <c r="CC25" s="245"/>
      <c r="CD25" s="245">
        <v>19.510000000000002</v>
      </c>
      <c r="CE25" s="245"/>
      <c r="CF25" s="245"/>
      <c r="CG25" s="189"/>
      <c r="CH25" s="189"/>
      <c r="CI25" s="245"/>
      <c r="CJ25" s="245"/>
      <c r="CK25" s="245">
        <v>19.09</v>
      </c>
      <c r="CL25" s="245"/>
      <c r="CM25" s="245"/>
      <c r="CN25" s="189"/>
      <c r="CO25" s="189"/>
      <c r="CP25" s="245">
        <v>16.2</v>
      </c>
      <c r="CQ25" s="245"/>
      <c r="CR25" s="245">
        <v>15.23</v>
      </c>
      <c r="CS25" s="245"/>
      <c r="CT25" s="245"/>
      <c r="CU25" s="189"/>
      <c r="CV25" s="189"/>
      <c r="CW25" s="245"/>
      <c r="CX25" s="245"/>
      <c r="CY25" s="245"/>
      <c r="CZ25" s="245"/>
      <c r="DA25" s="245"/>
      <c r="DB25" s="189"/>
      <c r="DC25" s="189"/>
      <c r="DD25" s="245"/>
      <c r="DE25" s="245">
        <v>19.010000000000002</v>
      </c>
      <c r="DF25" s="245">
        <v>18.350000000000001</v>
      </c>
      <c r="DG25" s="245"/>
      <c r="DH25" s="245">
        <v>16.55</v>
      </c>
      <c r="DI25" s="189"/>
      <c r="DJ25" s="189"/>
      <c r="DK25" s="189"/>
      <c r="DL25" s="245"/>
      <c r="DM25" s="245"/>
      <c r="DN25" s="245"/>
      <c r="DO25" s="245"/>
      <c r="DP25" s="189"/>
      <c r="DQ25" s="189"/>
      <c r="DR25" s="245"/>
      <c r="DS25" s="245"/>
      <c r="DT25" s="245"/>
      <c r="DU25" s="245"/>
      <c r="DV25" s="245">
        <v>25.32</v>
      </c>
      <c r="DW25" s="189"/>
      <c r="DX25" s="189"/>
      <c r="DY25" s="245"/>
      <c r="DZ25" s="245">
        <v>22.06</v>
      </c>
      <c r="EA25" s="245"/>
      <c r="EB25" s="245"/>
      <c r="EC25" s="245">
        <v>23.38</v>
      </c>
      <c r="ED25" s="189"/>
      <c r="EE25" s="189"/>
      <c r="EF25" s="245"/>
      <c r="EG25" s="189"/>
      <c r="EH25" s="245"/>
      <c r="EI25" s="245"/>
      <c r="EJ25" s="245"/>
      <c r="EK25" s="189"/>
      <c r="EL25" s="189"/>
      <c r="EM25" s="245">
        <v>36.049999999999997</v>
      </c>
      <c r="EN25" s="245">
        <v>49.57</v>
      </c>
      <c r="EO25" s="245"/>
      <c r="EP25" s="245"/>
      <c r="EQ25" s="245">
        <v>13.84</v>
      </c>
      <c r="ER25" s="189"/>
      <c r="ES25" s="189"/>
      <c r="ET25" s="245"/>
      <c r="EU25" s="245">
        <v>16.8</v>
      </c>
      <c r="EV25" s="245">
        <v>44.14</v>
      </c>
      <c r="EW25" s="245"/>
      <c r="EX25" s="245">
        <v>24.47</v>
      </c>
      <c r="EY25" s="189"/>
      <c r="EZ25" s="189"/>
      <c r="FA25" s="245"/>
      <c r="FB25" s="245"/>
      <c r="FC25" s="245">
        <v>14.54</v>
      </c>
      <c r="FD25" s="245"/>
      <c r="FE25" s="245"/>
      <c r="FF25" s="189"/>
      <c r="FG25" s="189"/>
      <c r="FH25" s="245"/>
      <c r="FI25" s="245">
        <v>16.2</v>
      </c>
      <c r="FJ25" s="245"/>
      <c r="FK25" s="245"/>
      <c r="FL25" s="245">
        <v>23.44</v>
      </c>
      <c r="FM25" s="189"/>
      <c r="FN25" s="189"/>
      <c r="FO25" s="245">
        <v>16.88</v>
      </c>
      <c r="FP25" s="245"/>
      <c r="FQ25" s="245"/>
      <c r="FR25" s="245"/>
      <c r="FS25" s="245">
        <v>27.59</v>
      </c>
      <c r="FT25" s="189"/>
      <c r="FU25" s="189"/>
      <c r="FV25" s="189"/>
      <c r="FW25" s="189"/>
      <c r="FX25" s="189"/>
      <c r="FY25" s="245"/>
      <c r="FZ25" s="245">
        <v>20.28</v>
      </c>
      <c r="GA25" s="189"/>
      <c r="GB25" s="189"/>
      <c r="GC25" s="245"/>
      <c r="GD25" s="245"/>
      <c r="GE25" s="245">
        <v>18.100000000000001</v>
      </c>
      <c r="GF25" s="245"/>
      <c r="GG25" s="245">
        <v>75.88</v>
      </c>
      <c r="GH25" s="189"/>
      <c r="GI25" s="189"/>
      <c r="GJ25" s="245"/>
    </row>
    <row r="26" spans="2:192" ht="15">
      <c r="B26" s="238" t="s">
        <v>5205</v>
      </c>
      <c r="C26" s="238" t="s">
        <v>5207</v>
      </c>
      <c r="D26" s="238" t="s">
        <v>5219</v>
      </c>
      <c r="E26" s="238" t="s">
        <v>5214</v>
      </c>
      <c r="F26" s="180">
        <v>178</v>
      </c>
      <c r="G26" s="239">
        <v>5</v>
      </c>
      <c r="H26" s="186"/>
      <c r="I26" s="186"/>
      <c r="J26" s="239"/>
      <c r="K26" s="239"/>
      <c r="L26" s="239"/>
      <c r="M26" s="239"/>
      <c r="N26" s="239">
        <v>4</v>
      </c>
      <c r="O26" s="186"/>
      <c r="P26" s="186"/>
      <c r="Q26" s="239"/>
      <c r="R26" s="239">
        <v>9</v>
      </c>
      <c r="S26" s="239">
        <v>10</v>
      </c>
      <c r="T26" s="239"/>
      <c r="U26" s="239"/>
      <c r="V26" s="186"/>
      <c r="W26" s="186"/>
      <c r="X26" s="239">
        <v>11</v>
      </c>
      <c r="Y26" s="239"/>
      <c r="Z26" s="239">
        <v>12</v>
      </c>
      <c r="AA26" s="239"/>
      <c r="AB26" s="239">
        <v>6</v>
      </c>
      <c r="AC26" s="186"/>
      <c r="AD26" s="186"/>
      <c r="AE26" s="239">
        <v>7</v>
      </c>
      <c r="AF26" s="239"/>
      <c r="AG26" s="186"/>
      <c r="AH26" s="239"/>
      <c r="AI26" s="239"/>
      <c r="AJ26" s="186"/>
      <c r="AK26" s="186"/>
      <c r="AL26" s="186"/>
      <c r="AM26" s="186"/>
      <c r="AN26" s="186"/>
      <c r="AO26" s="239"/>
      <c r="AP26" s="239"/>
      <c r="AQ26" s="186"/>
      <c r="AR26" s="186"/>
      <c r="AS26" s="239">
        <v>3</v>
      </c>
      <c r="AT26" s="239">
        <v>3</v>
      </c>
      <c r="AU26" s="239"/>
      <c r="AV26" s="239"/>
      <c r="AW26" s="239">
        <v>3</v>
      </c>
      <c r="AX26" s="186"/>
      <c r="AY26" s="186"/>
      <c r="AZ26" s="239"/>
      <c r="BA26" s="239">
        <v>4</v>
      </c>
      <c r="BB26" s="239">
        <v>1</v>
      </c>
      <c r="BC26" s="239"/>
      <c r="BD26" s="239">
        <v>3</v>
      </c>
      <c r="BE26" s="186"/>
      <c r="BF26" s="186"/>
      <c r="BG26" s="239"/>
      <c r="BH26" s="239"/>
      <c r="BI26" s="239">
        <v>9</v>
      </c>
      <c r="BJ26" s="239"/>
      <c r="BK26" s="239"/>
      <c r="BL26" s="186"/>
      <c r="BM26" s="186"/>
      <c r="BN26" s="239"/>
      <c r="BO26" s="239">
        <v>6</v>
      </c>
      <c r="BP26" s="239"/>
      <c r="BQ26" s="239"/>
      <c r="BR26" s="239"/>
      <c r="BS26" s="186"/>
      <c r="BT26" s="186"/>
      <c r="BU26" s="239"/>
      <c r="BV26" s="239"/>
      <c r="BW26" s="239"/>
      <c r="BX26" s="239"/>
      <c r="BY26" s="239"/>
      <c r="BZ26" s="186"/>
      <c r="CA26" s="186"/>
      <c r="CB26" s="239"/>
      <c r="CC26" s="239"/>
      <c r="CD26" s="239">
        <v>4</v>
      </c>
      <c r="CE26" s="239"/>
      <c r="CF26" s="239"/>
      <c r="CG26" s="186"/>
      <c r="CH26" s="186"/>
      <c r="CI26" s="239"/>
      <c r="CJ26" s="239"/>
      <c r="CK26" s="239">
        <v>4</v>
      </c>
      <c r="CL26" s="239"/>
      <c r="CM26" s="239"/>
      <c r="CN26" s="186"/>
      <c r="CO26" s="186"/>
      <c r="CP26" s="239">
        <v>4</v>
      </c>
      <c r="CQ26" s="239"/>
      <c r="CR26" s="239">
        <v>9</v>
      </c>
      <c r="CS26" s="239"/>
      <c r="CT26" s="239"/>
      <c r="CU26" s="186"/>
      <c r="CV26" s="186"/>
      <c r="CW26" s="239"/>
      <c r="CX26" s="239"/>
      <c r="CY26" s="239"/>
      <c r="CZ26" s="239"/>
      <c r="DA26" s="239"/>
      <c r="DB26" s="186"/>
      <c r="DC26" s="186"/>
      <c r="DD26" s="239"/>
      <c r="DE26" s="239">
        <v>7</v>
      </c>
      <c r="DF26" s="239">
        <v>4</v>
      </c>
      <c r="DG26" s="239"/>
      <c r="DH26" s="239">
        <v>7</v>
      </c>
      <c r="DI26" s="186"/>
      <c r="DJ26" s="186"/>
      <c r="DK26" s="186"/>
      <c r="DL26" s="239"/>
      <c r="DM26" s="239"/>
      <c r="DN26" s="239"/>
      <c r="DO26" s="239"/>
      <c r="DP26" s="186"/>
      <c r="DQ26" s="186"/>
      <c r="DR26" s="239"/>
      <c r="DS26" s="239"/>
      <c r="DT26" s="239"/>
      <c r="DU26" s="239"/>
      <c r="DV26" s="239">
        <v>4</v>
      </c>
      <c r="DW26" s="186"/>
      <c r="DX26" s="186"/>
      <c r="DY26" s="239"/>
      <c r="DZ26" s="239">
        <v>4</v>
      </c>
      <c r="EA26" s="239"/>
      <c r="EB26" s="239"/>
      <c r="EC26" s="239"/>
      <c r="ED26" s="186"/>
      <c r="EE26" s="186"/>
      <c r="EF26" s="239"/>
      <c r="EG26" s="186"/>
      <c r="EH26" s="239"/>
      <c r="EI26" s="239"/>
      <c r="EJ26" s="239"/>
      <c r="EK26" s="186"/>
      <c r="EL26" s="186"/>
      <c r="EM26" s="239"/>
      <c r="EN26" s="239"/>
      <c r="EO26" s="239"/>
      <c r="EP26" s="239"/>
      <c r="EQ26" s="239">
        <v>5</v>
      </c>
      <c r="ER26" s="186"/>
      <c r="ES26" s="186"/>
      <c r="ET26" s="239"/>
      <c r="EU26" s="239">
        <v>3</v>
      </c>
      <c r="EV26" s="239">
        <v>2</v>
      </c>
      <c r="EW26" s="239"/>
      <c r="EX26" s="239"/>
      <c r="EY26" s="186"/>
      <c r="EZ26" s="186"/>
      <c r="FA26" s="239"/>
      <c r="FB26" s="239"/>
      <c r="FC26" s="239">
        <v>1</v>
      </c>
      <c r="FD26" s="239"/>
      <c r="FE26" s="239"/>
      <c r="FF26" s="186"/>
      <c r="FG26" s="186"/>
      <c r="FH26" s="239"/>
      <c r="FI26" s="239">
        <v>9</v>
      </c>
      <c r="FJ26" s="239">
        <v>3</v>
      </c>
      <c r="FK26" s="239"/>
      <c r="FL26" s="239">
        <v>4</v>
      </c>
      <c r="FM26" s="186"/>
      <c r="FN26" s="186"/>
      <c r="FO26" s="239">
        <v>3</v>
      </c>
      <c r="FP26" s="239"/>
      <c r="FQ26" s="239"/>
      <c r="FR26" s="239"/>
      <c r="FS26" s="239">
        <v>5</v>
      </c>
      <c r="FT26" s="186"/>
      <c r="FU26" s="186"/>
      <c r="FV26" s="186"/>
      <c r="FW26" s="186"/>
      <c r="FX26" s="186"/>
      <c r="FY26" s="239"/>
      <c r="FZ26" s="239"/>
      <c r="GA26" s="186"/>
      <c r="GB26" s="186"/>
      <c r="GC26" s="239"/>
      <c r="GD26" s="239"/>
      <c r="GE26" s="239"/>
      <c r="GF26" s="239"/>
      <c r="GG26" s="239"/>
      <c r="GH26" s="186"/>
      <c r="GI26" s="186"/>
      <c r="GJ26" s="239"/>
    </row>
    <row r="27" spans="2:192" ht="15">
      <c r="B27" s="240" t="s">
        <v>5205</v>
      </c>
      <c r="C27" s="240" t="s">
        <v>5207</v>
      </c>
      <c r="D27" s="240" t="s">
        <v>5219</v>
      </c>
      <c r="E27" s="235" t="s">
        <v>5215</v>
      </c>
      <c r="F27" s="181">
        <v>3197.8</v>
      </c>
      <c r="G27" s="237">
        <v>110.4</v>
      </c>
      <c r="H27" s="187"/>
      <c r="I27" s="187"/>
      <c r="J27" s="237"/>
      <c r="K27" s="237"/>
      <c r="L27" s="237"/>
      <c r="M27" s="237"/>
      <c r="N27" s="237">
        <v>64.099999999999994</v>
      </c>
      <c r="O27" s="187"/>
      <c r="P27" s="187"/>
      <c r="Q27" s="237"/>
      <c r="R27" s="237">
        <v>218.9</v>
      </c>
      <c r="S27" s="237">
        <v>195.4</v>
      </c>
      <c r="T27" s="237"/>
      <c r="U27" s="237"/>
      <c r="V27" s="187"/>
      <c r="W27" s="187"/>
      <c r="X27" s="237">
        <v>150.6</v>
      </c>
      <c r="Y27" s="237"/>
      <c r="Z27" s="237">
        <v>159.6</v>
      </c>
      <c r="AA27" s="237"/>
      <c r="AB27" s="237">
        <v>91.5</v>
      </c>
      <c r="AC27" s="187"/>
      <c r="AD27" s="187"/>
      <c r="AE27" s="237">
        <v>113.4</v>
      </c>
      <c r="AF27" s="237"/>
      <c r="AG27" s="187"/>
      <c r="AH27" s="237"/>
      <c r="AI27" s="237"/>
      <c r="AJ27" s="187"/>
      <c r="AK27" s="187"/>
      <c r="AL27" s="187"/>
      <c r="AM27" s="187"/>
      <c r="AN27" s="187"/>
      <c r="AO27" s="237"/>
      <c r="AP27" s="237"/>
      <c r="AQ27" s="187"/>
      <c r="AR27" s="187"/>
      <c r="AS27" s="237">
        <v>55.6</v>
      </c>
      <c r="AT27" s="237">
        <v>69.5</v>
      </c>
      <c r="AU27" s="237"/>
      <c r="AV27" s="237"/>
      <c r="AW27" s="237">
        <v>33</v>
      </c>
      <c r="AX27" s="187"/>
      <c r="AY27" s="187"/>
      <c r="AZ27" s="237"/>
      <c r="BA27" s="237">
        <v>93.7</v>
      </c>
      <c r="BB27" s="237">
        <v>10</v>
      </c>
      <c r="BC27" s="237"/>
      <c r="BD27" s="237">
        <v>41.5</v>
      </c>
      <c r="BE27" s="187"/>
      <c r="BF27" s="187"/>
      <c r="BG27" s="237"/>
      <c r="BH27" s="237"/>
      <c r="BI27" s="237">
        <v>158.30000000000001</v>
      </c>
      <c r="BJ27" s="237"/>
      <c r="BK27" s="237"/>
      <c r="BL27" s="187"/>
      <c r="BM27" s="187"/>
      <c r="BN27" s="237"/>
      <c r="BO27" s="237">
        <v>108</v>
      </c>
      <c r="BP27" s="237"/>
      <c r="BQ27" s="237"/>
      <c r="BR27" s="237"/>
      <c r="BS27" s="187"/>
      <c r="BT27" s="187"/>
      <c r="BU27" s="237"/>
      <c r="BV27" s="237"/>
      <c r="BW27" s="237"/>
      <c r="BX27" s="237"/>
      <c r="BY27" s="237"/>
      <c r="BZ27" s="187"/>
      <c r="CA27" s="187"/>
      <c r="CB27" s="237"/>
      <c r="CC27" s="237"/>
      <c r="CD27" s="237">
        <v>55.3</v>
      </c>
      <c r="CE27" s="237"/>
      <c r="CF27" s="237"/>
      <c r="CG27" s="187"/>
      <c r="CH27" s="187"/>
      <c r="CI27" s="237"/>
      <c r="CJ27" s="237"/>
      <c r="CK27" s="237">
        <v>46.1</v>
      </c>
      <c r="CL27" s="237"/>
      <c r="CM27" s="237"/>
      <c r="CN27" s="187"/>
      <c r="CO27" s="187"/>
      <c r="CP27" s="237">
        <v>39.799999999999997</v>
      </c>
      <c r="CQ27" s="237"/>
      <c r="CR27" s="237">
        <v>107.9</v>
      </c>
      <c r="CS27" s="237"/>
      <c r="CT27" s="237"/>
      <c r="CU27" s="187"/>
      <c r="CV27" s="187"/>
      <c r="CW27" s="237"/>
      <c r="CX27" s="237"/>
      <c r="CY27" s="237"/>
      <c r="CZ27" s="237"/>
      <c r="DA27" s="237"/>
      <c r="DB27" s="187"/>
      <c r="DC27" s="187"/>
      <c r="DD27" s="237"/>
      <c r="DE27" s="237">
        <v>97.2</v>
      </c>
      <c r="DF27" s="237">
        <v>33.299999999999997</v>
      </c>
      <c r="DG27" s="237"/>
      <c r="DH27" s="237">
        <v>92</v>
      </c>
      <c r="DI27" s="187"/>
      <c r="DJ27" s="187"/>
      <c r="DK27" s="187"/>
      <c r="DL27" s="237"/>
      <c r="DM27" s="237"/>
      <c r="DN27" s="237"/>
      <c r="DO27" s="237"/>
      <c r="DP27" s="187"/>
      <c r="DQ27" s="187"/>
      <c r="DR27" s="237"/>
      <c r="DS27" s="237"/>
      <c r="DT27" s="237"/>
      <c r="DU27" s="237"/>
      <c r="DV27" s="237">
        <v>125.4</v>
      </c>
      <c r="DW27" s="187"/>
      <c r="DX27" s="187"/>
      <c r="DY27" s="237"/>
      <c r="DZ27" s="237">
        <v>78.3</v>
      </c>
      <c r="EA27" s="237"/>
      <c r="EB27" s="237"/>
      <c r="EC27" s="237"/>
      <c r="ED27" s="187"/>
      <c r="EE27" s="187"/>
      <c r="EF27" s="237"/>
      <c r="EG27" s="187"/>
      <c r="EH27" s="237"/>
      <c r="EI27" s="237"/>
      <c r="EJ27" s="237"/>
      <c r="EK27" s="187"/>
      <c r="EL27" s="187"/>
      <c r="EM27" s="237"/>
      <c r="EN27" s="237"/>
      <c r="EO27" s="237"/>
      <c r="EP27" s="237"/>
      <c r="EQ27" s="237">
        <v>79.599999999999994</v>
      </c>
      <c r="ER27" s="187"/>
      <c r="ES27" s="187"/>
      <c r="ET27" s="237"/>
      <c r="EU27" s="237">
        <v>81.099999999999994</v>
      </c>
      <c r="EV27" s="237">
        <v>49.4</v>
      </c>
      <c r="EW27" s="237"/>
      <c r="EX27" s="237"/>
      <c r="EY27" s="187"/>
      <c r="EZ27" s="187"/>
      <c r="FA27" s="237"/>
      <c r="FB27" s="237"/>
      <c r="FC27" s="237">
        <v>17.2</v>
      </c>
      <c r="FD27" s="237"/>
      <c r="FE27" s="237"/>
      <c r="FF27" s="187"/>
      <c r="FG27" s="187"/>
      <c r="FH27" s="237"/>
      <c r="FI27" s="237">
        <v>164</v>
      </c>
      <c r="FJ27" s="237">
        <v>93.2</v>
      </c>
      <c r="FK27" s="237"/>
      <c r="FL27" s="237">
        <v>75.2</v>
      </c>
      <c r="FM27" s="187"/>
      <c r="FN27" s="187"/>
      <c r="FO27" s="237">
        <v>158.80000000000001</v>
      </c>
      <c r="FP27" s="237"/>
      <c r="FQ27" s="237"/>
      <c r="FR27" s="237"/>
      <c r="FS27" s="237">
        <v>130.6</v>
      </c>
      <c r="FT27" s="187"/>
      <c r="FU27" s="187"/>
      <c r="FV27" s="187"/>
      <c r="FW27" s="187"/>
      <c r="FX27" s="187"/>
      <c r="FY27" s="237"/>
      <c r="FZ27" s="237"/>
      <c r="GA27" s="187"/>
      <c r="GB27" s="187"/>
      <c r="GC27" s="237"/>
      <c r="GD27" s="237"/>
      <c r="GE27" s="237"/>
      <c r="GF27" s="237"/>
      <c r="GG27" s="237"/>
      <c r="GH27" s="187"/>
      <c r="GI27" s="187"/>
      <c r="GJ27" s="237"/>
    </row>
    <row r="28" spans="2:192" ht="15">
      <c r="B28" s="240" t="s">
        <v>5205</v>
      </c>
      <c r="C28" s="240" t="s">
        <v>5207</v>
      </c>
      <c r="D28" s="240" t="s">
        <v>5219</v>
      </c>
      <c r="E28" s="241" t="s">
        <v>5216</v>
      </c>
      <c r="F28" s="182">
        <v>3.34</v>
      </c>
      <c r="G28" s="242">
        <v>2.72</v>
      </c>
      <c r="H28" s="188"/>
      <c r="I28" s="188"/>
      <c r="J28" s="242"/>
      <c r="K28" s="242"/>
      <c r="L28" s="242"/>
      <c r="M28" s="242"/>
      <c r="N28" s="242">
        <v>3.74</v>
      </c>
      <c r="O28" s="188"/>
      <c r="P28" s="188"/>
      <c r="Q28" s="242"/>
      <c r="R28" s="242">
        <v>2.4700000000000002</v>
      </c>
      <c r="S28" s="242">
        <v>3.07</v>
      </c>
      <c r="T28" s="242"/>
      <c r="U28" s="242"/>
      <c r="V28" s="188"/>
      <c r="W28" s="188"/>
      <c r="X28" s="242">
        <v>4.38</v>
      </c>
      <c r="Y28" s="242"/>
      <c r="Z28" s="242">
        <v>4.51</v>
      </c>
      <c r="AA28" s="242"/>
      <c r="AB28" s="242">
        <v>3.93</v>
      </c>
      <c r="AC28" s="188"/>
      <c r="AD28" s="188"/>
      <c r="AE28" s="242">
        <v>3.71</v>
      </c>
      <c r="AF28" s="242"/>
      <c r="AG28" s="188"/>
      <c r="AH28" s="242"/>
      <c r="AI28" s="242"/>
      <c r="AJ28" s="188"/>
      <c r="AK28" s="188"/>
      <c r="AL28" s="188"/>
      <c r="AM28" s="188"/>
      <c r="AN28" s="188"/>
      <c r="AO28" s="242"/>
      <c r="AP28" s="242"/>
      <c r="AQ28" s="188"/>
      <c r="AR28" s="188"/>
      <c r="AS28" s="242">
        <v>3.24</v>
      </c>
      <c r="AT28" s="242">
        <v>2.59</v>
      </c>
      <c r="AU28" s="242"/>
      <c r="AV28" s="242"/>
      <c r="AW28" s="242">
        <v>5.46</v>
      </c>
      <c r="AX28" s="188"/>
      <c r="AY28" s="188"/>
      <c r="AZ28" s="242"/>
      <c r="BA28" s="242">
        <v>2.56</v>
      </c>
      <c r="BB28" s="242">
        <v>5.98</v>
      </c>
      <c r="BC28" s="242"/>
      <c r="BD28" s="242">
        <v>4.34</v>
      </c>
      <c r="BE28" s="188"/>
      <c r="BF28" s="188"/>
      <c r="BG28" s="242"/>
      <c r="BH28" s="242"/>
      <c r="BI28" s="242">
        <v>3.41</v>
      </c>
      <c r="BJ28" s="242"/>
      <c r="BK28" s="242"/>
      <c r="BL28" s="188"/>
      <c r="BM28" s="188"/>
      <c r="BN28" s="242"/>
      <c r="BO28" s="242">
        <v>3.33</v>
      </c>
      <c r="BP28" s="242"/>
      <c r="BQ28" s="242"/>
      <c r="BR28" s="242"/>
      <c r="BS28" s="188"/>
      <c r="BT28" s="188"/>
      <c r="BU28" s="242"/>
      <c r="BV28" s="242"/>
      <c r="BW28" s="242"/>
      <c r="BX28" s="242"/>
      <c r="BY28" s="242"/>
      <c r="BZ28" s="188"/>
      <c r="CA28" s="188"/>
      <c r="CB28" s="242"/>
      <c r="CC28" s="242"/>
      <c r="CD28" s="242">
        <v>4.34</v>
      </c>
      <c r="CE28" s="242"/>
      <c r="CF28" s="242"/>
      <c r="CG28" s="188"/>
      <c r="CH28" s="188"/>
      <c r="CI28" s="242"/>
      <c r="CJ28" s="242"/>
      <c r="CK28" s="242">
        <v>5.21</v>
      </c>
      <c r="CL28" s="242"/>
      <c r="CM28" s="242"/>
      <c r="CN28" s="188"/>
      <c r="CO28" s="188"/>
      <c r="CP28" s="242">
        <v>6.03</v>
      </c>
      <c r="CQ28" s="242"/>
      <c r="CR28" s="242">
        <v>5</v>
      </c>
      <c r="CS28" s="242"/>
      <c r="CT28" s="242"/>
      <c r="CU28" s="188"/>
      <c r="CV28" s="188"/>
      <c r="CW28" s="242"/>
      <c r="CX28" s="242"/>
      <c r="CY28" s="242"/>
      <c r="CZ28" s="242"/>
      <c r="DA28" s="242"/>
      <c r="DB28" s="188"/>
      <c r="DC28" s="188"/>
      <c r="DD28" s="242"/>
      <c r="DE28" s="242">
        <v>4.32</v>
      </c>
      <c r="DF28" s="242">
        <v>7.21</v>
      </c>
      <c r="DG28" s="242"/>
      <c r="DH28" s="242">
        <v>4.57</v>
      </c>
      <c r="DI28" s="188"/>
      <c r="DJ28" s="188"/>
      <c r="DK28" s="188"/>
      <c r="DL28" s="242"/>
      <c r="DM28" s="242"/>
      <c r="DN28" s="242"/>
      <c r="DO28" s="242"/>
      <c r="DP28" s="188"/>
      <c r="DQ28" s="188"/>
      <c r="DR28" s="242"/>
      <c r="DS28" s="242"/>
      <c r="DT28" s="242"/>
      <c r="DU28" s="242"/>
      <c r="DV28" s="242">
        <v>1.91</v>
      </c>
      <c r="DW28" s="188"/>
      <c r="DX28" s="188"/>
      <c r="DY28" s="242"/>
      <c r="DZ28" s="242">
        <v>3.07</v>
      </c>
      <c r="EA28" s="242"/>
      <c r="EB28" s="242"/>
      <c r="EC28" s="242"/>
      <c r="ED28" s="188"/>
      <c r="EE28" s="188"/>
      <c r="EF28" s="242"/>
      <c r="EG28" s="188"/>
      <c r="EH28" s="242"/>
      <c r="EI28" s="242"/>
      <c r="EJ28" s="242"/>
      <c r="EK28" s="188"/>
      <c r="EL28" s="188"/>
      <c r="EM28" s="242"/>
      <c r="EN28" s="242"/>
      <c r="EO28" s="242"/>
      <c r="EP28" s="242"/>
      <c r="EQ28" s="242">
        <v>3.77</v>
      </c>
      <c r="ER28" s="188"/>
      <c r="ES28" s="188"/>
      <c r="ET28" s="242"/>
      <c r="EU28" s="242">
        <v>2.2200000000000002</v>
      </c>
      <c r="EV28" s="242">
        <v>2.4300000000000002</v>
      </c>
      <c r="EW28" s="242"/>
      <c r="EX28" s="242"/>
      <c r="EY28" s="188"/>
      <c r="EZ28" s="188"/>
      <c r="FA28" s="242"/>
      <c r="FB28" s="242"/>
      <c r="FC28" s="242">
        <v>3.48</v>
      </c>
      <c r="FD28" s="242"/>
      <c r="FE28" s="242"/>
      <c r="FF28" s="188"/>
      <c r="FG28" s="188"/>
      <c r="FH28" s="242"/>
      <c r="FI28" s="242">
        <v>3.29</v>
      </c>
      <c r="FJ28" s="242">
        <v>1.93</v>
      </c>
      <c r="FK28" s="242"/>
      <c r="FL28" s="242">
        <v>3.19</v>
      </c>
      <c r="FM28" s="188"/>
      <c r="FN28" s="188"/>
      <c r="FO28" s="242">
        <v>1.1299999999999999</v>
      </c>
      <c r="FP28" s="242"/>
      <c r="FQ28" s="242"/>
      <c r="FR28" s="242"/>
      <c r="FS28" s="242">
        <v>2.2999999999999998</v>
      </c>
      <c r="FT28" s="188"/>
      <c r="FU28" s="188"/>
      <c r="FV28" s="188"/>
      <c r="FW28" s="188"/>
      <c r="FX28" s="188"/>
      <c r="FY28" s="242"/>
      <c r="FZ28" s="242"/>
      <c r="GA28" s="188"/>
      <c r="GB28" s="188"/>
      <c r="GC28" s="242"/>
      <c r="GD28" s="242"/>
      <c r="GE28" s="242"/>
      <c r="GF28" s="242"/>
      <c r="GG28" s="242"/>
      <c r="GH28" s="188"/>
      <c r="GI28" s="188"/>
      <c r="GJ28" s="242"/>
    </row>
    <row r="29" spans="2:192" ht="15.75" thickBot="1">
      <c r="B29" s="243" t="s">
        <v>5205</v>
      </c>
      <c r="C29" s="243" t="s">
        <v>5207</v>
      </c>
      <c r="D29" s="243" t="s">
        <v>5219</v>
      </c>
      <c r="E29" s="244" t="s">
        <v>5217</v>
      </c>
      <c r="F29" s="183">
        <v>17.97</v>
      </c>
      <c r="G29" s="245">
        <v>22.09</v>
      </c>
      <c r="H29" s="189"/>
      <c r="I29" s="189"/>
      <c r="J29" s="245"/>
      <c r="K29" s="245"/>
      <c r="L29" s="245"/>
      <c r="M29" s="245"/>
      <c r="N29" s="245">
        <v>16.02</v>
      </c>
      <c r="O29" s="189"/>
      <c r="P29" s="189"/>
      <c r="Q29" s="245"/>
      <c r="R29" s="245">
        <v>24.32</v>
      </c>
      <c r="S29" s="245">
        <v>19.54</v>
      </c>
      <c r="T29" s="245"/>
      <c r="U29" s="245"/>
      <c r="V29" s="189"/>
      <c r="W29" s="189"/>
      <c r="X29" s="245">
        <v>13.69</v>
      </c>
      <c r="Y29" s="245"/>
      <c r="Z29" s="245">
        <v>13.3</v>
      </c>
      <c r="AA29" s="245"/>
      <c r="AB29" s="245">
        <v>15.26</v>
      </c>
      <c r="AC29" s="189"/>
      <c r="AD29" s="189"/>
      <c r="AE29" s="245">
        <v>16.190000000000001</v>
      </c>
      <c r="AF29" s="245"/>
      <c r="AG29" s="189"/>
      <c r="AH29" s="245"/>
      <c r="AI29" s="245"/>
      <c r="AJ29" s="189"/>
      <c r="AK29" s="189"/>
      <c r="AL29" s="189"/>
      <c r="AM29" s="189"/>
      <c r="AN29" s="189"/>
      <c r="AO29" s="245"/>
      <c r="AP29" s="245"/>
      <c r="AQ29" s="189"/>
      <c r="AR29" s="189"/>
      <c r="AS29" s="245">
        <v>18.54</v>
      </c>
      <c r="AT29" s="245">
        <v>23.16</v>
      </c>
      <c r="AU29" s="245"/>
      <c r="AV29" s="245"/>
      <c r="AW29" s="245">
        <v>10.99</v>
      </c>
      <c r="AX29" s="189"/>
      <c r="AY29" s="189"/>
      <c r="AZ29" s="245"/>
      <c r="BA29" s="245">
        <v>23.42</v>
      </c>
      <c r="BB29" s="245">
        <v>10.029999999999999</v>
      </c>
      <c r="BC29" s="245"/>
      <c r="BD29" s="245">
        <v>13.82</v>
      </c>
      <c r="BE29" s="189"/>
      <c r="BF29" s="189"/>
      <c r="BG29" s="245"/>
      <c r="BH29" s="245"/>
      <c r="BI29" s="245">
        <v>17.59</v>
      </c>
      <c r="BJ29" s="245"/>
      <c r="BK29" s="245"/>
      <c r="BL29" s="189"/>
      <c r="BM29" s="189"/>
      <c r="BN29" s="245"/>
      <c r="BO29" s="245">
        <v>17.989999999999998</v>
      </c>
      <c r="BP29" s="245"/>
      <c r="BQ29" s="245"/>
      <c r="BR29" s="245"/>
      <c r="BS29" s="189"/>
      <c r="BT29" s="189"/>
      <c r="BU29" s="245"/>
      <c r="BV29" s="245"/>
      <c r="BW29" s="245"/>
      <c r="BX29" s="245"/>
      <c r="BY29" s="245"/>
      <c r="BZ29" s="189"/>
      <c r="CA29" s="189"/>
      <c r="CB29" s="245"/>
      <c r="CC29" s="245"/>
      <c r="CD29" s="245">
        <v>13.82</v>
      </c>
      <c r="CE29" s="245"/>
      <c r="CF29" s="245"/>
      <c r="CG29" s="189"/>
      <c r="CH29" s="189"/>
      <c r="CI29" s="245"/>
      <c r="CJ29" s="245"/>
      <c r="CK29" s="245">
        <v>11.52</v>
      </c>
      <c r="CL29" s="245"/>
      <c r="CM29" s="245"/>
      <c r="CN29" s="189"/>
      <c r="CO29" s="189"/>
      <c r="CP29" s="245">
        <v>9.9600000000000009</v>
      </c>
      <c r="CQ29" s="245"/>
      <c r="CR29" s="245">
        <v>11.99</v>
      </c>
      <c r="CS29" s="245"/>
      <c r="CT29" s="245"/>
      <c r="CU29" s="189"/>
      <c r="CV29" s="189"/>
      <c r="CW29" s="245"/>
      <c r="CX29" s="245"/>
      <c r="CY29" s="245"/>
      <c r="CZ29" s="245"/>
      <c r="DA29" s="245"/>
      <c r="DB29" s="189"/>
      <c r="DC29" s="189"/>
      <c r="DD29" s="245"/>
      <c r="DE29" s="245">
        <v>13.88</v>
      </c>
      <c r="DF29" s="245">
        <v>8.33</v>
      </c>
      <c r="DG29" s="245"/>
      <c r="DH29" s="245">
        <v>13.14</v>
      </c>
      <c r="DI29" s="189"/>
      <c r="DJ29" s="189"/>
      <c r="DK29" s="189"/>
      <c r="DL29" s="245"/>
      <c r="DM29" s="245"/>
      <c r="DN29" s="245"/>
      <c r="DO29" s="245"/>
      <c r="DP29" s="189"/>
      <c r="DQ29" s="189"/>
      <c r="DR29" s="245"/>
      <c r="DS29" s="245"/>
      <c r="DT29" s="245"/>
      <c r="DU29" s="245"/>
      <c r="DV29" s="245">
        <v>31.35</v>
      </c>
      <c r="DW29" s="189"/>
      <c r="DX29" s="189"/>
      <c r="DY29" s="245"/>
      <c r="DZ29" s="245">
        <v>19.57</v>
      </c>
      <c r="EA29" s="245"/>
      <c r="EB29" s="245"/>
      <c r="EC29" s="245"/>
      <c r="ED29" s="189"/>
      <c r="EE29" s="189"/>
      <c r="EF29" s="245"/>
      <c r="EG29" s="189"/>
      <c r="EH29" s="245"/>
      <c r="EI29" s="245"/>
      <c r="EJ29" s="245"/>
      <c r="EK29" s="189"/>
      <c r="EL29" s="189"/>
      <c r="EM29" s="245"/>
      <c r="EN29" s="245"/>
      <c r="EO29" s="245"/>
      <c r="EP29" s="245"/>
      <c r="EQ29" s="245">
        <v>15.93</v>
      </c>
      <c r="ER29" s="189"/>
      <c r="ES29" s="189"/>
      <c r="ET29" s="245"/>
      <c r="EU29" s="245">
        <v>27.04</v>
      </c>
      <c r="EV29" s="245">
        <v>24.72</v>
      </c>
      <c r="EW29" s="245"/>
      <c r="EX29" s="245"/>
      <c r="EY29" s="189"/>
      <c r="EZ29" s="189"/>
      <c r="FA29" s="245"/>
      <c r="FB29" s="245"/>
      <c r="FC29" s="245">
        <v>17.23</v>
      </c>
      <c r="FD29" s="245"/>
      <c r="FE29" s="245"/>
      <c r="FF29" s="189"/>
      <c r="FG29" s="189"/>
      <c r="FH29" s="245"/>
      <c r="FI29" s="245">
        <v>18.23</v>
      </c>
      <c r="FJ29" s="245">
        <v>31.05</v>
      </c>
      <c r="FK29" s="245"/>
      <c r="FL29" s="245">
        <v>18.79</v>
      </c>
      <c r="FM29" s="189"/>
      <c r="FN29" s="189"/>
      <c r="FO29" s="245">
        <v>52.93</v>
      </c>
      <c r="FP29" s="245"/>
      <c r="FQ29" s="245"/>
      <c r="FR29" s="245"/>
      <c r="FS29" s="245">
        <v>26.12</v>
      </c>
      <c r="FT29" s="189"/>
      <c r="FU29" s="189"/>
      <c r="FV29" s="189"/>
      <c r="FW29" s="189"/>
      <c r="FX29" s="189"/>
      <c r="FY29" s="245"/>
      <c r="FZ29" s="245"/>
      <c r="GA29" s="189"/>
      <c r="GB29" s="189"/>
      <c r="GC29" s="245"/>
      <c r="GD29" s="245"/>
      <c r="GE29" s="245"/>
      <c r="GF29" s="245"/>
      <c r="GG29" s="245"/>
      <c r="GH29" s="189"/>
      <c r="GI29" s="189"/>
      <c r="GJ29" s="245"/>
    </row>
    <row r="30" spans="2:192" ht="15">
      <c r="B30" s="238" t="s">
        <v>5203</v>
      </c>
      <c r="C30" s="238" t="s">
        <v>5202</v>
      </c>
      <c r="D30" s="238" t="s">
        <v>5202</v>
      </c>
      <c r="E30" s="238" t="s">
        <v>5214</v>
      </c>
      <c r="F30" s="180">
        <v>268</v>
      </c>
      <c r="G30" s="239">
        <v>4</v>
      </c>
      <c r="H30" s="186"/>
      <c r="I30" s="186"/>
      <c r="J30" s="239">
        <v>4</v>
      </c>
      <c r="K30" s="239">
        <v>3</v>
      </c>
      <c r="L30" s="239">
        <v>3</v>
      </c>
      <c r="M30" s="239"/>
      <c r="N30" s="239">
        <v>4</v>
      </c>
      <c r="O30" s="186"/>
      <c r="P30" s="186"/>
      <c r="Q30" s="239"/>
      <c r="R30" s="239">
        <v>4</v>
      </c>
      <c r="S30" s="239">
        <v>2</v>
      </c>
      <c r="T30" s="239"/>
      <c r="U30" s="239">
        <v>1</v>
      </c>
      <c r="V30" s="186"/>
      <c r="W30" s="186"/>
      <c r="X30" s="239">
        <v>4</v>
      </c>
      <c r="Y30" s="239">
        <v>3</v>
      </c>
      <c r="Z30" s="239">
        <v>4</v>
      </c>
      <c r="AA30" s="239"/>
      <c r="AB30" s="239">
        <v>3</v>
      </c>
      <c r="AC30" s="186"/>
      <c r="AD30" s="186"/>
      <c r="AE30" s="239">
        <v>4</v>
      </c>
      <c r="AF30" s="239">
        <v>2</v>
      </c>
      <c r="AG30" s="186"/>
      <c r="AH30" s="239"/>
      <c r="AI30" s="239">
        <v>3</v>
      </c>
      <c r="AJ30" s="186"/>
      <c r="AK30" s="186"/>
      <c r="AL30" s="186"/>
      <c r="AM30" s="186"/>
      <c r="AN30" s="186"/>
      <c r="AO30" s="239"/>
      <c r="AP30" s="239">
        <v>2</v>
      </c>
      <c r="AQ30" s="186"/>
      <c r="AR30" s="186"/>
      <c r="AS30" s="239">
        <v>3</v>
      </c>
      <c r="AT30" s="239">
        <v>4</v>
      </c>
      <c r="AU30" s="239">
        <v>3</v>
      </c>
      <c r="AV30" s="239"/>
      <c r="AW30" s="239">
        <v>3</v>
      </c>
      <c r="AX30" s="186"/>
      <c r="AY30" s="186"/>
      <c r="AZ30" s="239"/>
      <c r="BA30" s="239">
        <v>2</v>
      </c>
      <c r="BB30" s="239">
        <v>4</v>
      </c>
      <c r="BC30" s="239"/>
      <c r="BD30" s="239">
        <v>2</v>
      </c>
      <c r="BE30" s="186"/>
      <c r="BF30" s="186"/>
      <c r="BG30" s="239">
        <v>3</v>
      </c>
      <c r="BH30" s="239">
        <v>4</v>
      </c>
      <c r="BI30" s="239">
        <v>6</v>
      </c>
      <c r="BJ30" s="239"/>
      <c r="BK30" s="239"/>
      <c r="BL30" s="186"/>
      <c r="BM30" s="186"/>
      <c r="BN30" s="239">
        <v>2</v>
      </c>
      <c r="BO30" s="239">
        <v>2</v>
      </c>
      <c r="BP30" s="239">
        <v>4</v>
      </c>
      <c r="BQ30" s="239"/>
      <c r="BR30" s="239">
        <v>4</v>
      </c>
      <c r="BS30" s="186"/>
      <c r="BT30" s="186"/>
      <c r="BU30" s="239">
        <v>1</v>
      </c>
      <c r="BV30" s="239">
        <v>4</v>
      </c>
      <c r="BW30" s="239"/>
      <c r="BX30" s="239"/>
      <c r="BY30" s="239">
        <v>1</v>
      </c>
      <c r="BZ30" s="186"/>
      <c r="CA30" s="186"/>
      <c r="CB30" s="239">
        <v>7</v>
      </c>
      <c r="CC30" s="239">
        <v>1</v>
      </c>
      <c r="CD30" s="239">
        <v>7</v>
      </c>
      <c r="CE30" s="239"/>
      <c r="CF30" s="239">
        <v>1</v>
      </c>
      <c r="CG30" s="186"/>
      <c r="CH30" s="186"/>
      <c r="CI30" s="239"/>
      <c r="CJ30" s="239"/>
      <c r="CK30" s="239">
        <v>2</v>
      </c>
      <c r="CL30" s="239">
        <v>1</v>
      </c>
      <c r="CM30" s="239">
        <v>3</v>
      </c>
      <c r="CN30" s="186"/>
      <c r="CO30" s="186"/>
      <c r="CP30" s="239">
        <v>6</v>
      </c>
      <c r="CQ30" s="239">
        <v>4</v>
      </c>
      <c r="CR30" s="239">
        <v>2</v>
      </c>
      <c r="CS30" s="239"/>
      <c r="CT30" s="239">
        <v>1</v>
      </c>
      <c r="CU30" s="186"/>
      <c r="CV30" s="186"/>
      <c r="CW30" s="239"/>
      <c r="CX30" s="239">
        <v>4</v>
      </c>
      <c r="CY30" s="239">
        <v>5</v>
      </c>
      <c r="CZ30" s="239"/>
      <c r="DA30" s="239"/>
      <c r="DB30" s="186"/>
      <c r="DC30" s="186"/>
      <c r="DD30" s="239">
        <v>3</v>
      </c>
      <c r="DE30" s="239">
        <v>2</v>
      </c>
      <c r="DF30" s="239">
        <v>3</v>
      </c>
      <c r="DG30" s="239"/>
      <c r="DH30" s="239">
        <v>5</v>
      </c>
      <c r="DI30" s="186"/>
      <c r="DJ30" s="186"/>
      <c r="DK30" s="186"/>
      <c r="DL30" s="239">
        <v>4</v>
      </c>
      <c r="DM30" s="239">
        <v>6</v>
      </c>
      <c r="DN30" s="239"/>
      <c r="DO30" s="239">
        <v>1</v>
      </c>
      <c r="DP30" s="186"/>
      <c r="DQ30" s="186"/>
      <c r="DR30" s="239">
        <v>4</v>
      </c>
      <c r="DS30" s="239"/>
      <c r="DT30" s="239">
        <v>5</v>
      </c>
      <c r="DU30" s="239"/>
      <c r="DV30" s="239">
        <v>4</v>
      </c>
      <c r="DW30" s="186"/>
      <c r="DX30" s="186"/>
      <c r="DY30" s="239"/>
      <c r="DZ30" s="239">
        <v>6</v>
      </c>
      <c r="EA30" s="239">
        <v>5</v>
      </c>
      <c r="EB30" s="239"/>
      <c r="EC30" s="239">
        <v>3</v>
      </c>
      <c r="ED30" s="186"/>
      <c r="EE30" s="186"/>
      <c r="EF30" s="239"/>
      <c r="EG30" s="186"/>
      <c r="EH30" s="239"/>
      <c r="EI30" s="239"/>
      <c r="EJ30" s="239"/>
      <c r="EK30" s="186"/>
      <c r="EL30" s="186"/>
      <c r="EM30" s="239">
        <v>2</v>
      </c>
      <c r="EN30" s="239">
        <v>3</v>
      </c>
      <c r="EO30" s="239"/>
      <c r="EP30" s="239"/>
      <c r="EQ30" s="239">
        <v>4</v>
      </c>
      <c r="ER30" s="186"/>
      <c r="ES30" s="186"/>
      <c r="ET30" s="239"/>
      <c r="EU30" s="239">
        <v>2</v>
      </c>
      <c r="EV30" s="239">
        <v>4</v>
      </c>
      <c r="EW30" s="239"/>
      <c r="EX30" s="239">
        <v>3</v>
      </c>
      <c r="EY30" s="186"/>
      <c r="EZ30" s="186"/>
      <c r="FA30" s="239"/>
      <c r="FB30" s="239"/>
      <c r="FC30" s="239">
        <v>3</v>
      </c>
      <c r="FD30" s="239"/>
      <c r="FE30" s="239">
        <v>3</v>
      </c>
      <c r="FF30" s="186"/>
      <c r="FG30" s="186"/>
      <c r="FH30" s="239">
        <v>4</v>
      </c>
      <c r="FI30" s="239">
        <v>3</v>
      </c>
      <c r="FJ30" s="239">
        <v>4</v>
      </c>
      <c r="FK30" s="239"/>
      <c r="FL30" s="239">
        <v>1</v>
      </c>
      <c r="FM30" s="186"/>
      <c r="FN30" s="186"/>
      <c r="FO30" s="239">
        <v>2</v>
      </c>
      <c r="FP30" s="239">
        <v>3</v>
      </c>
      <c r="FQ30" s="239">
        <v>2</v>
      </c>
      <c r="FR30" s="239"/>
      <c r="FS30" s="239">
        <v>1</v>
      </c>
      <c r="FT30" s="186"/>
      <c r="FU30" s="186"/>
      <c r="FV30" s="186"/>
      <c r="FW30" s="186"/>
      <c r="FX30" s="186"/>
      <c r="FY30" s="239"/>
      <c r="FZ30" s="239">
        <v>2</v>
      </c>
      <c r="GA30" s="186"/>
      <c r="GB30" s="186"/>
      <c r="GC30" s="239">
        <v>7</v>
      </c>
      <c r="GD30" s="239">
        <v>3</v>
      </c>
      <c r="GE30" s="239">
        <v>7</v>
      </c>
      <c r="GF30" s="239"/>
      <c r="GG30" s="239">
        <v>4</v>
      </c>
      <c r="GH30" s="186"/>
      <c r="GI30" s="186"/>
      <c r="GJ30" s="239">
        <v>4</v>
      </c>
    </row>
    <row r="31" spans="2:192" ht="15">
      <c r="B31" s="240" t="s">
        <v>5203</v>
      </c>
      <c r="C31" s="240" t="s">
        <v>5202</v>
      </c>
      <c r="D31" s="240" t="s">
        <v>5202</v>
      </c>
      <c r="E31" s="235" t="s">
        <v>5215</v>
      </c>
      <c r="F31" s="181">
        <v>11122.1</v>
      </c>
      <c r="G31" s="237">
        <v>196</v>
      </c>
      <c r="H31" s="187"/>
      <c r="I31" s="187"/>
      <c r="J31" s="237">
        <v>116</v>
      </c>
      <c r="K31" s="237">
        <v>139.9</v>
      </c>
      <c r="L31" s="237">
        <v>114.4</v>
      </c>
      <c r="M31" s="237"/>
      <c r="N31" s="237">
        <v>250.2</v>
      </c>
      <c r="O31" s="187"/>
      <c r="P31" s="187"/>
      <c r="Q31" s="237"/>
      <c r="R31" s="237">
        <v>196.1</v>
      </c>
      <c r="S31" s="237">
        <v>95.8</v>
      </c>
      <c r="T31" s="237"/>
      <c r="U31" s="237">
        <v>32.200000000000003</v>
      </c>
      <c r="V31" s="187"/>
      <c r="W31" s="187"/>
      <c r="X31" s="237">
        <v>188.4</v>
      </c>
      <c r="Y31" s="237">
        <v>168.8</v>
      </c>
      <c r="Z31" s="237">
        <v>164.4</v>
      </c>
      <c r="AA31" s="237"/>
      <c r="AB31" s="237">
        <v>162.4</v>
      </c>
      <c r="AC31" s="187"/>
      <c r="AD31" s="187"/>
      <c r="AE31" s="237">
        <v>111</v>
      </c>
      <c r="AF31" s="237">
        <v>116.7</v>
      </c>
      <c r="AG31" s="187"/>
      <c r="AH31" s="237"/>
      <c r="AI31" s="237">
        <v>120.2</v>
      </c>
      <c r="AJ31" s="187"/>
      <c r="AK31" s="187"/>
      <c r="AL31" s="187"/>
      <c r="AM31" s="187"/>
      <c r="AN31" s="187"/>
      <c r="AO31" s="237"/>
      <c r="AP31" s="237">
        <v>98.2</v>
      </c>
      <c r="AQ31" s="187"/>
      <c r="AR31" s="187"/>
      <c r="AS31" s="237">
        <v>335.4</v>
      </c>
      <c r="AT31" s="237">
        <v>250.2</v>
      </c>
      <c r="AU31" s="237">
        <v>134.30000000000001</v>
      </c>
      <c r="AV31" s="237"/>
      <c r="AW31" s="237">
        <v>122.3</v>
      </c>
      <c r="AX31" s="187"/>
      <c r="AY31" s="187"/>
      <c r="AZ31" s="237"/>
      <c r="BA31" s="237">
        <v>95</v>
      </c>
      <c r="BB31" s="237">
        <v>123.1</v>
      </c>
      <c r="BC31" s="237"/>
      <c r="BD31" s="237">
        <v>133.1</v>
      </c>
      <c r="BE31" s="187"/>
      <c r="BF31" s="187"/>
      <c r="BG31" s="237">
        <v>135.5</v>
      </c>
      <c r="BH31" s="237">
        <v>120.9</v>
      </c>
      <c r="BI31" s="237">
        <v>248.9</v>
      </c>
      <c r="BJ31" s="237"/>
      <c r="BK31" s="237"/>
      <c r="BL31" s="187"/>
      <c r="BM31" s="187"/>
      <c r="BN31" s="237">
        <v>178</v>
      </c>
      <c r="BO31" s="237">
        <v>146.6</v>
      </c>
      <c r="BP31" s="237">
        <v>156.9</v>
      </c>
      <c r="BQ31" s="237"/>
      <c r="BR31" s="237">
        <v>52.9</v>
      </c>
      <c r="BS31" s="187"/>
      <c r="BT31" s="187"/>
      <c r="BU31" s="237">
        <v>132.1</v>
      </c>
      <c r="BV31" s="237">
        <v>197.2</v>
      </c>
      <c r="BW31" s="237"/>
      <c r="BX31" s="237"/>
      <c r="BY31" s="237">
        <v>56.6</v>
      </c>
      <c r="BZ31" s="187"/>
      <c r="CA31" s="187"/>
      <c r="CB31" s="237">
        <v>274.2</v>
      </c>
      <c r="CC31" s="237">
        <v>47.8</v>
      </c>
      <c r="CD31" s="237">
        <v>247.4</v>
      </c>
      <c r="CE31" s="237"/>
      <c r="CF31" s="237">
        <v>95</v>
      </c>
      <c r="CG31" s="187"/>
      <c r="CH31" s="187"/>
      <c r="CI31" s="237"/>
      <c r="CJ31" s="237"/>
      <c r="CK31" s="237">
        <v>183.7</v>
      </c>
      <c r="CL31" s="237">
        <v>29.8</v>
      </c>
      <c r="CM31" s="237">
        <v>180</v>
      </c>
      <c r="CN31" s="187"/>
      <c r="CO31" s="187"/>
      <c r="CP31" s="237">
        <v>206.6</v>
      </c>
      <c r="CQ31" s="237">
        <v>141</v>
      </c>
      <c r="CR31" s="237">
        <v>120.8</v>
      </c>
      <c r="CS31" s="237"/>
      <c r="CT31" s="237">
        <v>135.30000000000001</v>
      </c>
      <c r="CU31" s="187"/>
      <c r="CV31" s="187"/>
      <c r="CW31" s="237"/>
      <c r="CX31" s="237">
        <v>121.1</v>
      </c>
      <c r="CY31" s="237">
        <v>156.6</v>
      </c>
      <c r="CZ31" s="237"/>
      <c r="DA31" s="237"/>
      <c r="DB31" s="187"/>
      <c r="DC31" s="187"/>
      <c r="DD31" s="237">
        <v>100</v>
      </c>
      <c r="DE31" s="237">
        <v>89</v>
      </c>
      <c r="DF31" s="237">
        <v>132.80000000000001</v>
      </c>
      <c r="DG31" s="237"/>
      <c r="DH31" s="237">
        <v>132.19999999999999</v>
      </c>
      <c r="DI31" s="187"/>
      <c r="DJ31" s="187"/>
      <c r="DK31" s="187"/>
      <c r="DL31" s="237">
        <v>142.30000000000001</v>
      </c>
      <c r="DM31" s="237">
        <v>217.4</v>
      </c>
      <c r="DN31" s="237"/>
      <c r="DO31" s="237">
        <v>22.9</v>
      </c>
      <c r="DP31" s="187"/>
      <c r="DQ31" s="187"/>
      <c r="DR31" s="237">
        <v>127.2</v>
      </c>
      <c r="DS31" s="237"/>
      <c r="DT31" s="237">
        <v>168.4</v>
      </c>
      <c r="DU31" s="237"/>
      <c r="DV31" s="237">
        <v>191.6</v>
      </c>
      <c r="DW31" s="187"/>
      <c r="DX31" s="187"/>
      <c r="DY31" s="237"/>
      <c r="DZ31" s="237">
        <v>135</v>
      </c>
      <c r="EA31" s="237">
        <v>208.6</v>
      </c>
      <c r="EB31" s="237"/>
      <c r="EC31" s="237">
        <v>206.6</v>
      </c>
      <c r="ED31" s="187"/>
      <c r="EE31" s="187"/>
      <c r="EF31" s="237"/>
      <c r="EG31" s="187"/>
      <c r="EH31" s="237"/>
      <c r="EI31" s="237"/>
      <c r="EJ31" s="237"/>
      <c r="EK31" s="187"/>
      <c r="EL31" s="187"/>
      <c r="EM31" s="237">
        <v>109.3</v>
      </c>
      <c r="EN31" s="237">
        <v>40.799999999999997</v>
      </c>
      <c r="EO31" s="237"/>
      <c r="EP31" s="237"/>
      <c r="EQ31" s="237">
        <v>111.2</v>
      </c>
      <c r="ER31" s="187"/>
      <c r="ES31" s="187"/>
      <c r="ET31" s="237"/>
      <c r="EU31" s="237">
        <v>55.3</v>
      </c>
      <c r="EV31" s="237">
        <v>120.8</v>
      </c>
      <c r="EW31" s="237"/>
      <c r="EX31" s="237">
        <v>153.80000000000001</v>
      </c>
      <c r="EY31" s="187"/>
      <c r="EZ31" s="187"/>
      <c r="FA31" s="237"/>
      <c r="FB31" s="237"/>
      <c r="FC31" s="237">
        <v>142</v>
      </c>
      <c r="FD31" s="237"/>
      <c r="FE31" s="237">
        <v>120.3</v>
      </c>
      <c r="FF31" s="187"/>
      <c r="FG31" s="187"/>
      <c r="FH31" s="237">
        <v>184.9</v>
      </c>
      <c r="FI31" s="237">
        <v>97.5</v>
      </c>
      <c r="FJ31" s="237">
        <v>82.2</v>
      </c>
      <c r="FK31" s="237"/>
      <c r="FL31" s="237">
        <v>58.6</v>
      </c>
      <c r="FM31" s="187"/>
      <c r="FN31" s="187"/>
      <c r="FO31" s="237">
        <v>63.3</v>
      </c>
      <c r="FP31" s="237">
        <v>75.8</v>
      </c>
      <c r="FQ31" s="237">
        <v>68.3</v>
      </c>
      <c r="FR31" s="237"/>
      <c r="FS31" s="237">
        <v>48.6</v>
      </c>
      <c r="FT31" s="187"/>
      <c r="FU31" s="187"/>
      <c r="FV31" s="187"/>
      <c r="FW31" s="187"/>
      <c r="FX31" s="187"/>
      <c r="FY31" s="237"/>
      <c r="FZ31" s="237">
        <v>58.8</v>
      </c>
      <c r="GA31" s="187"/>
      <c r="GB31" s="187"/>
      <c r="GC31" s="237">
        <v>215.5</v>
      </c>
      <c r="GD31" s="237">
        <v>108.6</v>
      </c>
      <c r="GE31" s="237">
        <v>211.4</v>
      </c>
      <c r="GF31" s="237"/>
      <c r="GG31" s="237">
        <v>130.30000000000001</v>
      </c>
      <c r="GH31" s="187"/>
      <c r="GI31" s="187"/>
      <c r="GJ31" s="237">
        <v>161.6</v>
      </c>
    </row>
    <row r="32" spans="2:192" ht="15">
      <c r="B32" s="240" t="s">
        <v>5203</v>
      </c>
      <c r="C32" s="240" t="s">
        <v>5202</v>
      </c>
      <c r="D32" s="240" t="s">
        <v>5202</v>
      </c>
      <c r="E32" s="241" t="s">
        <v>5216</v>
      </c>
      <c r="F32" s="182"/>
      <c r="G32" s="242"/>
      <c r="H32" s="188"/>
      <c r="I32" s="188"/>
      <c r="J32" s="242"/>
      <c r="K32" s="242"/>
      <c r="L32" s="242"/>
      <c r="M32" s="242"/>
      <c r="N32" s="242"/>
      <c r="O32" s="188"/>
      <c r="P32" s="188"/>
      <c r="Q32" s="242"/>
      <c r="R32" s="242"/>
      <c r="S32" s="242"/>
      <c r="T32" s="242"/>
      <c r="U32" s="242"/>
      <c r="V32" s="188"/>
      <c r="W32" s="188"/>
      <c r="X32" s="242"/>
      <c r="Y32" s="242"/>
      <c r="Z32" s="242"/>
      <c r="AA32" s="242"/>
      <c r="AB32" s="242"/>
      <c r="AC32" s="188"/>
      <c r="AD32" s="188"/>
      <c r="AE32" s="242"/>
      <c r="AF32" s="242"/>
      <c r="AG32" s="188"/>
      <c r="AH32" s="242"/>
      <c r="AI32" s="242"/>
      <c r="AJ32" s="188"/>
      <c r="AK32" s="188"/>
      <c r="AL32" s="188"/>
      <c r="AM32" s="188"/>
      <c r="AN32" s="188"/>
      <c r="AO32" s="242"/>
      <c r="AP32" s="242"/>
      <c r="AQ32" s="188"/>
      <c r="AR32" s="188"/>
      <c r="AS32" s="242"/>
      <c r="AT32" s="242"/>
      <c r="AU32" s="242"/>
      <c r="AV32" s="242"/>
      <c r="AW32" s="242"/>
      <c r="AX32" s="188"/>
      <c r="AY32" s="188"/>
      <c r="AZ32" s="242"/>
      <c r="BA32" s="242"/>
      <c r="BB32" s="242"/>
      <c r="BC32" s="242"/>
      <c r="BD32" s="242"/>
      <c r="BE32" s="188"/>
      <c r="BF32" s="188"/>
      <c r="BG32" s="242"/>
      <c r="BH32" s="242"/>
      <c r="BI32" s="242"/>
      <c r="BJ32" s="242"/>
      <c r="BK32" s="242"/>
      <c r="BL32" s="188"/>
      <c r="BM32" s="188"/>
      <c r="BN32" s="242"/>
      <c r="BO32" s="242"/>
      <c r="BP32" s="242"/>
      <c r="BQ32" s="242"/>
      <c r="BR32" s="242"/>
      <c r="BS32" s="188"/>
      <c r="BT32" s="188"/>
      <c r="BU32" s="242"/>
      <c r="BV32" s="242"/>
      <c r="BW32" s="242"/>
      <c r="BX32" s="242"/>
      <c r="BY32" s="242"/>
      <c r="BZ32" s="188"/>
      <c r="CA32" s="188"/>
      <c r="CB32" s="242"/>
      <c r="CC32" s="242"/>
      <c r="CD32" s="242"/>
      <c r="CE32" s="242"/>
      <c r="CF32" s="242"/>
      <c r="CG32" s="188"/>
      <c r="CH32" s="188"/>
      <c r="CI32" s="242"/>
      <c r="CJ32" s="242"/>
      <c r="CK32" s="242"/>
      <c r="CL32" s="242"/>
      <c r="CM32" s="242"/>
      <c r="CN32" s="188"/>
      <c r="CO32" s="188"/>
      <c r="CP32" s="242"/>
      <c r="CQ32" s="242"/>
      <c r="CR32" s="242"/>
      <c r="CS32" s="242"/>
      <c r="CT32" s="242"/>
      <c r="CU32" s="188"/>
      <c r="CV32" s="188"/>
      <c r="CW32" s="242"/>
      <c r="CX32" s="242"/>
      <c r="CY32" s="242"/>
      <c r="CZ32" s="242"/>
      <c r="DA32" s="242"/>
      <c r="DB32" s="188"/>
      <c r="DC32" s="188"/>
      <c r="DD32" s="242"/>
      <c r="DE32" s="242"/>
      <c r="DF32" s="242"/>
      <c r="DG32" s="242"/>
      <c r="DH32" s="242"/>
      <c r="DI32" s="188"/>
      <c r="DJ32" s="188"/>
      <c r="DK32" s="188"/>
      <c r="DL32" s="242"/>
      <c r="DM32" s="242"/>
      <c r="DN32" s="242"/>
      <c r="DO32" s="242"/>
      <c r="DP32" s="188"/>
      <c r="DQ32" s="188"/>
      <c r="DR32" s="242"/>
      <c r="DS32" s="242"/>
      <c r="DT32" s="242"/>
      <c r="DU32" s="242"/>
      <c r="DV32" s="242"/>
      <c r="DW32" s="188"/>
      <c r="DX32" s="188"/>
      <c r="DY32" s="242"/>
      <c r="DZ32" s="242"/>
      <c r="EA32" s="242"/>
      <c r="EB32" s="242"/>
      <c r="EC32" s="242"/>
      <c r="ED32" s="188"/>
      <c r="EE32" s="188"/>
      <c r="EF32" s="242"/>
      <c r="EG32" s="188"/>
      <c r="EH32" s="242"/>
      <c r="EI32" s="242"/>
      <c r="EJ32" s="242"/>
      <c r="EK32" s="188"/>
      <c r="EL32" s="188"/>
      <c r="EM32" s="242"/>
      <c r="EN32" s="242"/>
      <c r="EO32" s="242"/>
      <c r="EP32" s="242"/>
      <c r="EQ32" s="242"/>
      <c r="ER32" s="188"/>
      <c r="ES32" s="188"/>
      <c r="ET32" s="242"/>
      <c r="EU32" s="242"/>
      <c r="EV32" s="242"/>
      <c r="EW32" s="242"/>
      <c r="EX32" s="242"/>
      <c r="EY32" s="188"/>
      <c r="EZ32" s="188"/>
      <c r="FA32" s="242"/>
      <c r="FB32" s="242"/>
      <c r="FC32" s="242"/>
      <c r="FD32" s="242"/>
      <c r="FE32" s="242"/>
      <c r="FF32" s="188"/>
      <c r="FG32" s="188"/>
      <c r="FH32" s="242"/>
      <c r="FI32" s="242"/>
      <c r="FJ32" s="242"/>
      <c r="FK32" s="242"/>
      <c r="FL32" s="242"/>
      <c r="FM32" s="188"/>
      <c r="FN32" s="188"/>
      <c r="FO32" s="242"/>
      <c r="FP32" s="242"/>
      <c r="FQ32" s="242"/>
      <c r="FR32" s="242"/>
      <c r="FS32" s="242"/>
      <c r="FT32" s="188"/>
      <c r="FU32" s="188"/>
      <c r="FV32" s="188"/>
      <c r="FW32" s="188"/>
      <c r="FX32" s="188"/>
      <c r="FY32" s="242"/>
      <c r="FZ32" s="242"/>
      <c r="GA32" s="188"/>
      <c r="GB32" s="188"/>
      <c r="GC32" s="242"/>
      <c r="GD32" s="242"/>
      <c r="GE32" s="242"/>
      <c r="GF32" s="242"/>
      <c r="GG32" s="242"/>
      <c r="GH32" s="188"/>
      <c r="GI32" s="188"/>
      <c r="GJ32" s="242"/>
    </row>
    <row r="33" spans="2:192" ht="15.75" thickBot="1">
      <c r="B33" s="243" t="s">
        <v>5203</v>
      </c>
      <c r="C33" s="243" t="s">
        <v>5202</v>
      </c>
      <c r="D33" s="243" t="s">
        <v>5202</v>
      </c>
      <c r="E33" s="244" t="s">
        <v>5217</v>
      </c>
      <c r="F33" s="183"/>
      <c r="G33" s="245"/>
      <c r="H33" s="189"/>
      <c r="I33" s="189"/>
      <c r="J33" s="245"/>
      <c r="K33" s="245"/>
      <c r="L33" s="245"/>
      <c r="M33" s="245"/>
      <c r="N33" s="245"/>
      <c r="O33" s="189"/>
      <c r="P33" s="189"/>
      <c r="Q33" s="245"/>
      <c r="R33" s="245"/>
      <c r="S33" s="245"/>
      <c r="T33" s="245"/>
      <c r="U33" s="245"/>
      <c r="V33" s="189"/>
      <c r="W33" s="189"/>
      <c r="X33" s="245"/>
      <c r="Y33" s="245"/>
      <c r="Z33" s="245"/>
      <c r="AA33" s="245"/>
      <c r="AB33" s="245"/>
      <c r="AC33" s="189"/>
      <c r="AD33" s="189"/>
      <c r="AE33" s="245"/>
      <c r="AF33" s="245"/>
      <c r="AG33" s="189"/>
      <c r="AH33" s="245"/>
      <c r="AI33" s="245"/>
      <c r="AJ33" s="189"/>
      <c r="AK33" s="189"/>
      <c r="AL33" s="189"/>
      <c r="AM33" s="189"/>
      <c r="AN33" s="189"/>
      <c r="AO33" s="245"/>
      <c r="AP33" s="245"/>
      <c r="AQ33" s="189"/>
      <c r="AR33" s="189"/>
      <c r="AS33" s="245"/>
      <c r="AT33" s="245"/>
      <c r="AU33" s="245"/>
      <c r="AV33" s="245"/>
      <c r="AW33" s="245"/>
      <c r="AX33" s="189"/>
      <c r="AY33" s="189"/>
      <c r="AZ33" s="245"/>
      <c r="BA33" s="245"/>
      <c r="BB33" s="245"/>
      <c r="BC33" s="245"/>
      <c r="BD33" s="245"/>
      <c r="BE33" s="189"/>
      <c r="BF33" s="189"/>
      <c r="BG33" s="245"/>
      <c r="BH33" s="245"/>
      <c r="BI33" s="245"/>
      <c r="BJ33" s="245"/>
      <c r="BK33" s="245"/>
      <c r="BL33" s="189"/>
      <c r="BM33" s="189"/>
      <c r="BN33" s="245"/>
      <c r="BO33" s="245"/>
      <c r="BP33" s="245"/>
      <c r="BQ33" s="245"/>
      <c r="BR33" s="245"/>
      <c r="BS33" s="189"/>
      <c r="BT33" s="189"/>
      <c r="BU33" s="245"/>
      <c r="BV33" s="245"/>
      <c r="BW33" s="245"/>
      <c r="BX33" s="245"/>
      <c r="BY33" s="245"/>
      <c r="BZ33" s="189"/>
      <c r="CA33" s="189"/>
      <c r="CB33" s="245"/>
      <c r="CC33" s="245"/>
      <c r="CD33" s="245"/>
      <c r="CE33" s="245"/>
      <c r="CF33" s="245"/>
      <c r="CG33" s="189"/>
      <c r="CH33" s="189"/>
      <c r="CI33" s="245"/>
      <c r="CJ33" s="245"/>
      <c r="CK33" s="245"/>
      <c r="CL33" s="245"/>
      <c r="CM33" s="245"/>
      <c r="CN33" s="189"/>
      <c r="CO33" s="189"/>
      <c r="CP33" s="245"/>
      <c r="CQ33" s="245"/>
      <c r="CR33" s="245"/>
      <c r="CS33" s="245"/>
      <c r="CT33" s="245"/>
      <c r="CU33" s="189"/>
      <c r="CV33" s="189"/>
      <c r="CW33" s="245"/>
      <c r="CX33" s="245"/>
      <c r="CY33" s="245"/>
      <c r="CZ33" s="245"/>
      <c r="DA33" s="245"/>
      <c r="DB33" s="189"/>
      <c r="DC33" s="189"/>
      <c r="DD33" s="245"/>
      <c r="DE33" s="245"/>
      <c r="DF33" s="245"/>
      <c r="DG33" s="245"/>
      <c r="DH33" s="245"/>
      <c r="DI33" s="189"/>
      <c r="DJ33" s="189"/>
      <c r="DK33" s="189"/>
      <c r="DL33" s="245"/>
      <c r="DM33" s="245"/>
      <c r="DN33" s="245"/>
      <c r="DO33" s="245"/>
      <c r="DP33" s="189"/>
      <c r="DQ33" s="189"/>
      <c r="DR33" s="245"/>
      <c r="DS33" s="245"/>
      <c r="DT33" s="245"/>
      <c r="DU33" s="245"/>
      <c r="DV33" s="245"/>
      <c r="DW33" s="189"/>
      <c r="DX33" s="189"/>
      <c r="DY33" s="245"/>
      <c r="DZ33" s="245"/>
      <c r="EA33" s="245"/>
      <c r="EB33" s="245"/>
      <c r="EC33" s="245"/>
      <c r="ED33" s="189"/>
      <c r="EE33" s="189"/>
      <c r="EF33" s="245"/>
      <c r="EG33" s="189"/>
      <c r="EH33" s="245"/>
      <c r="EI33" s="245"/>
      <c r="EJ33" s="245"/>
      <c r="EK33" s="189"/>
      <c r="EL33" s="189"/>
      <c r="EM33" s="245"/>
      <c r="EN33" s="245"/>
      <c r="EO33" s="245"/>
      <c r="EP33" s="245"/>
      <c r="EQ33" s="245"/>
      <c r="ER33" s="189"/>
      <c r="ES33" s="189"/>
      <c r="ET33" s="245"/>
      <c r="EU33" s="245"/>
      <c r="EV33" s="245"/>
      <c r="EW33" s="245"/>
      <c r="EX33" s="245"/>
      <c r="EY33" s="189"/>
      <c r="EZ33" s="189"/>
      <c r="FA33" s="245"/>
      <c r="FB33" s="245"/>
      <c r="FC33" s="245"/>
      <c r="FD33" s="245"/>
      <c r="FE33" s="245"/>
      <c r="FF33" s="189"/>
      <c r="FG33" s="189"/>
      <c r="FH33" s="245"/>
      <c r="FI33" s="245"/>
      <c r="FJ33" s="245"/>
      <c r="FK33" s="245"/>
      <c r="FL33" s="245"/>
      <c r="FM33" s="189"/>
      <c r="FN33" s="189"/>
      <c r="FO33" s="245"/>
      <c r="FP33" s="245"/>
      <c r="FQ33" s="245"/>
      <c r="FR33" s="245"/>
      <c r="FS33" s="245"/>
      <c r="FT33" s="189"/>
      <c r="FU33" s="189"/>
      <c r="FV33" s="189"/>
      <c r="FW33" s="189"/>
      <c r="FX33" s="189"/>
      <c r="FY33" s="245"/>
      <c r="FZ33" s="245"/>
      <c r="GA33" s="189"/>
      <c r="GB33" s="189"/>
      <c r="GC33" s="245"/>
      <c r="GD33" s="245"/>
      <c r="GE33" s="245"/>
      <c r="GF33" s="245"/>
      <c r="GG33" s="245"/>
      <c r="GH33" s="189"/>
      <c r="GI33" s="189"/>
      <c r="GJ33" s="245"/>
    </row>
    <row r="34" spans="2:192" ht="15">
      <c r="B34" s="238" t="s">
        <v>5206</v>
      </c>
      <c r="C34" s="238" t="s">
        <v>5202</v>
      </c>
      <c r="D34" s="238" t="s">
        <v>5202</v>
      </c>
      <c r="E34" s="238" t="s">
        <v>5214</v>
      </c>
      <c r="F34" s="180">
        <v>521</v>
      </c>
      <c r="G34" s="239">
        <v>5</v>
      </c>
      <c r="H34" s="186"/>
      <c r="I34" s="186"/>
      <c r="J34" s="239">
        <v>6</v>
      </c>
      <c r="K34" s="239">
        <v>7</v>
      </c>
      <c r="L34" s="239">
        <v>7</v>
      </c>
      <c r="M34" s="239"/>
      <c r="N34" s="239">
        <v>4</v>
      </c>
      <c r="O34" s="186"/>
      <c r="P34" s="186"/>
      <c r="Q34" s="239"/>
      <c r="R34" s="239">
        <v>5</v>
      </c>
      <c r="S34" s="239">
        <v>4</v>
      </c>
      <c r="T34" s="239"/>
      <c r="U34" s="239">
        <v>8</v>
      </c>
      <c r="V34" s="186"/>
      <c r="W34" s="186"/>
      <c r="X34" s="239">
        <v>6</v>
      </c>
      <c r="Y34" s="239">
        <v>4</v>
      </c>
      <c r="Z34" s="239">
        <v>4</v>
      </c>
      <c r="AA34" s="239"/>
      <c r="AB34" s="239">
        <v>4</v>
      </c>
      <c r="AC34" s="186"/>
      <c r="AD34" s="186"/>
      <c r="AE34" s="239">
        <v>5</v>
      </c>
      <c r="AF34" s="239">
        <v>4</v>
      </c>
      <c r="AG34" s="186"/>
      <c r="AH34" s="239"/>
      <c r="AI34" s="239">
        <v>7</v>
      </c>
      <c r="AJ34" s="186"/>
      <c r="AK34" s="186"/>
      <c r="AL34" s="186"/>
      <c r="AM34" s="186"/>
      <c r="AN34" s="186"/>
      <c r="AO34" s="239"/>
      <c r="AP34" s="239">
        <v>5</v>
      </c>
      <c r="AQ34" s="186"/>
      <c r="AR34" s="186"/>
      <c r="AS34" s="239">
        <v>5</v>
      </c>
      <c r="AT34" s="239">
        <v>6</v>
      </c>
      <c r="AU34" s="239">
        <v>8</v>
      </c>
      <c r="AV34" s="239"/>
      <c r="AW34" s="239">
        <v>8</v>
      </c>
      <c r="AX34" s="186"/>
      <c r="AY34" s="186"/>
      <c r="AZ34" s="239">
        <v>6</v>
      </c>
      <c r="BA34" s="239">
        <v>9</v>
      </c>
      <c r="BB34" s="239">
        <v>9</v>
      </c>
      <c r="BC34" s="239"/>
      <c r="BD34" s="239">
        <v>6</v>
      </c>
      <c r="BE34" s="186"/>
      <c r="BF34" s="186"/>
      <c r="BG34" s="239">
        <v>5</v>
      </c>
      <c r="BH34" s="239">
        <v>7</v>
      </c>
      <c r="BI34" s="239">
        <v>6</v>
      </c>
      <c r="BJ34" s="239"/>
      <c r="BK34" s="239">
        <v>10</v>
      </c>
      <c r="BL34" s="186"/>
      <c r="BM34" s="186"/>
      <c r="BN34" s="239">
        <v>7</v>
      </c>
      <c r="BO34" s="239">
        <v>5</v>
      </c>
      <c r="BP34" s="239">
        <v>5</v>
      </c>
      <c r="BQ34" s="239"/>
      <c r="BR34" s="239">
        <v>10</v>
      </c>
      <c r="BS34" s="186"/>
      <c r="BT34" s="186"/>
      <c r="BU34" s="239">
        <v>7</v>
      </c>
      <c r="BV34" s="239">
        <v>6</v>
      </c>
      <c r="BW34" s="239"/>
      <c r="BX34" s="239"/>
      <c r="BY34" s="239">
        <v>10</v>
      </c>
      <c r="BZ34" s="186"/>
      <c r="CA34" s="186"/>
      <c r="CB34" s="239">
        <v>4</v>
      </c>
      <c r="CC34" s="239">
        <v>7</v>
      </c>
      <c r="CD34" s="239">
        <v>5</v>
      </c>
      <c r="CE34" s="239"/>
      <c r="CF34" s="239">
        <v>6</v>
      </c>
      <c r="CG34" s="186"/>
      <c r="CH34" s="186"/>
      <c r="CI34" s="239"/>
      <c r="CJ34" s="239"/>
      <c r="CK34" s="239">
        <v>10</v>
      </c>
      <c r="CL34" s="239">
        <v>5</v>
      </c>
      <c r="CM34" s="239">
        <v>6</v>
      </c>
      <c r="CN34" s="186"/>
      <c r="CO34" s="186"/>
      <c r="CP34" s="239">
        <v>6</v>
      </c>
      <c r="CQ34" s="239">
        <v>10</v>
      </c>
      <c r="CR34" s="239">
        <v>7</v>
      </c>
      <c r="CS34" s="239"/>
      <c r="CT34" s="239">
        <v>5</v>
      </c>
      <c r="CU34" s="186"/>
      <c r="CV34" s="186"/>
      <c r="CW34" s="239"/>
      <c r="CX34" s="239">
        <v>6</v>
      </c>
      <c r="CY34" s="239">
        <v>7</v>
      </c>
      <c r="CZ34" s="239"/>
      <c r="DA34" s="239"/>
      <c r="DB34" s="186"/>
      <c r="DC34" s="186"/>
      <c r="DD34" s="239">
        <v>8</v>
      </c>
      <c r="DE34" s="239">
        <v>7</v>
      </c>
      <c r="DF34" s="239">
        <v>6</v>
      </c>
      <c r="DG34" s="239"/>
      <c r="DH34" s="239">
        <v>7</v>
      </c>
      <c r="DI34" s="186"/>
      <c r="DJ34" s="186"/>
      <c r="DK34" s="186"/>
      <c r="DL34" s="239">
        <v>5</v>
      </c>
      <c r="DM34" s="239">
        <v>7</v>
      </c>
      <c r="DN34" s="239"/>
      <c r="DO34" s="239">
        <v>8</v>
      </c>
      <c r="DP34" s="186"/>
      <c r="DQ34" s="186"/>
      <c r="DR34" s="239">
        <v>6</v>
      </c>
      <c r="DS34" s="239">
        <v>8</v>
      </c>
      <c r="DT34" s="239">
        <v>6</v>
      </c>
      <c r="DU34" s="239"/>
      <c r="DV34" s="239">
        <v>3</v>
      </c>
      <c r="DW34" s="186"/>
      <c r="DX34" s="186"/>
      <c r="DY34" s="239"/>
      <c r="DZ34" s="239">
        <v>7</v>
      </c>
      <c r="EA34" s="239">
        <v>4</v>
      </c>
      <c r="EB34" s="239"/>
      <c r="EC34" s="239">
        <v>6</v>
      </c>
      <c r="ED34" s="186"/>
      <c r="EE34" s="186"/>
      <c r="EF34" s="239"/>
      <c r="EG34" s="186"/>
      <c r="EH34" s="239"/>
      <c r="EI34" s="239"/>
      <c r="EJ34" s="239"/>
      <c r="EK34" s="186"/>
      <c r="EL34" s="186"/>
      <c r="EM34" s="239">
        <v>3</v>
      </c>
      <c r="EN34" s="239">
        <v>6</v>
      </c>
      <c r="EO34" s="239"/>
      <c r="EP34" s="239"/>
      <c r="EQ34" s="239">
        <v>5</v>
      </c>
      <c r="ER34" s="186"/>
      <c r="ES34" s="186"/>
      <c r="ET34" s="239"/>
      <c r="EU34" s="239">
        <v>10</v>
      </c>
      <c r="EV34" s="239">
        <v>7</v>
      </c>
      <c r="EW34" s="239"/>
      <c r="EX34" s="239">
        <v>5</v>
      </c>
      <c r="EY34" s="186"/>
      <c r="EZ34" s="186"/>
      <c r="FA34" s="239"/>
      <c r="FB34" s="239"/>
      <c r="FC34" s="239">
        <v>7</v>
      </c>
      <c r="FD34" s="239"/>
      <c r="FE34" s="239">
        <v>6</v>
      </c>
      <c r="FF34" s="186"/>
      <c r="FG34" s="186"/>
      <c r="FH34" s="239">
        <v>4</v>
      </c>
      <c r="FI34" s="239">
        <v>6</v>
      </c>
      <c r="FJ34" s="239">
        <v>6</v>
      </c>
      <c r="FK34" s="239"/>
      <c r="FL34" s="239">
        <v>7</v>
      </c>
      <c r="FM34" s="186"/>
      <c r="FN34" s="186"/>
      <c r="FO34" s="239">
        <v>7</v>
      </c>
      <c r="FP34" s="239">
        <v>6</v>
      </c>
      <c r="FQ34" s="239">
        <v>6</v>
      </c>
      <c r="FR34" s="239"/>
      <c r="FS34" s="239">
        <v>7</v>
      </c>
      <c r="FT34" s="186"/>
      <c r="FU34" s="186"/>
      <c r="FV34" s="186"/>
      <c r="FW34" s="186"/>
      <c r="FX34" s="186"/>
      <c r="FY34" s="239"/>
      <c r="FZ34" s="239">
        <v>9</v>
      </c>
      <c r="GA34" s="186"/>
      <c r="GB34" s="186"/>
      <c r="GC34" s="239">
        <v>4</v>
      </c>
      <c r="GD34" s="239">
        <v>5</v>
      </c>
      <c r="GE34" s="239">
        <v>2</v>
      </c>
      <c r="GF34" s="239"/>
      <c r="GG34" s="239">
        <v>7</v>
      </c>
      <c r="GH34" s="186"/>
      <c r="GI34" s="186"/>
      <c r="GJ34" s="239">
        <v>4</v>
      </c>
    </row>
    <row r="35" spans="2:192" ht="15">
      <c r="B35" s="240" t="s">
        <v>5206</v>
      </c>
      <c r="C35" s="240" t="s">
        <v>5202</v>
      </c>
      <c r="D35" s="240" t="s">
        <v>5202</v>
      </c>
      <c r="E35" s="235" t="s">
        <v>5215</v>
      </c>
      <c r="F35" s="181">
        <v>7057.9</v>
      </c>
      <c r="G35" s="237">
        <v>55.8</v>
      </c>
      <c r="H35" s="187"/>
      <c r="I35" s="187"/>
      <c r="J35" s="237">
        <v>102.9</v>
      </c>
      <c r="K35" s="237">
        <v>64.900000000000006</v>
      </c>
      <c r="L35" s="237">
        <v>61.8</v>
      </c>
      <c r="M35" s="237"/>
      <c r="N35" s="237">
        <v>70.3</v>
      </c>
      <c r="O35" s="187"/>
      <c r="P35" s="187"/>
      <c r="Q35" s="237"/>
      <c r="R35" s="237">
        <v>90.7</v>
      </c>
      <c r="S35" s="237">
        <v>33.1</v>
      </c>
      <c r="T35" s="237"/>
      <c r="U35" s="237">
        <v>101.6</v>
      </c>
      <c r="V35" s="187"/>
      <c r="W35" s="187"/>
      <c r="X35" s="237">
        <v>58.4</v>
      </c>
      <c r="Y35" s="237">
        <v>98.2</v>
      </c>
      <c r="Z35" s="237">
        <v>30</v>
      </c>
      <c r="AA35" s="237"/>
      <c r="AB35" s="237">
        <v>53</v>
      </c>
      <c r="AC35" s="187"/>
      <c r="AD35" s="187"/>
      <c r="AE35" s="237">
        <v>49.8</v>
      </c>
      <c r="AF35" s="237">
        <v>44.9</v>
      </c>
      <c r="AG35" s="187"/>
      <c r="AH35" s="237"/>
      <c r="AI35" s="237">
        <v>69.2</v>
      </c>
      <c r="AJ35" s="187"/>
      <c r="AK35" s="187"/>
      <c r="AL35" s="187"/>
      <c r="AM35" s="187"/>
      <c r="AN35" s="187"/>
      <c r="AO35" s="237"/>
      <c r="AP35" s="237">
        <v>61.2</v>
      </c>
      <c r="AQ35" s="187"/>
      <c r="AR35" s="187"/>
      <c r="AS35" s="237">
        <v>63</v>
      </c>
      <c r="AT35" s="237">
        <v>78.599999999999994</v>
      </c>
      <c r="AU35" s="237">
        <v>122.6</v>
      </c>
      <c r="AV35" s="237"/>
      <c r="AW35" s="237">
        <v>92.4</v>
      </c>
      <c r="AX35" s="187"/>
      <c r="AY35" s="187"/>
      <c r="AZ35" s="237">
        <v>90.8</v>
      </c>
      <c r="BA35" s="237">
        <v>82</v>
      </c>
      <c r="BB35" s="237">
        <v>101.6</v>
      </c>
      <c r="BC35" s="237"/>
      <c r="BD35" s="237">
        <v>52.8</v>
      </c>
      <c r="BE35" s="187"/>
      <c r="BF35" s="187"/>
      <c r="BG35" s="237">
        <v>55.8</v>
      </c>
      <c r="BH35" s="237">
        <v>53.2</v>
      </c>
      <c r="BI35" s="237">
        <v>64.2</v>
      </c>
      <c r="BJ35" s="237"/>
      <c r="BK35" s="237">
        <v>135.6</v>
      </c>
      <c r="BL35" s="187"/>
      <c r="BM35" s="187"/>
      <c r="BN35" s="237">
        <v>99.7</v>
      </c>
      <c r="BO35" s="237">
        <v>50.5</v>
      </c>
      <c r="BP35" s="237">
        <v>40.700000000000003</v>
      </c>
      <c r="BQ35" s="237"/>
      <c r="BR35" s="237">
        <v>58.8</v>
      </c>
      <c r="BS35" s="187"/>
      <c r="BT35" s="187"/>
      <c r="BU35" s="237">
        <v>47.4</v>
      </c>
      <c r="BV35" s="237">
        <v>87.6</v>
      </c>
      <c r="BW35" s="237"/>
      <c r="BX35" s="237"/>
      <c r="BY35" s="237">
        <v>59.3</v>
      </c>
      <c r="BZ35" s="187"/>
      <c r="CA35" s="187"/>
      <c r="CB35" s="237">
        <v>30.3</v>
      </c>
      <c r="CC35" s="237">
        <v>75.8</v>
      </c>
      <c r="CD35" s="237">
        <v>42.2</v>
      </c>
      <c r="CE35" s="237"/>
      <c r="CF35" s="237">
        <v>36.9</v>
      </c>
      <c r="CG35" s="187"/>
      <c r="CH35" s="187"/>
      <c r="CI35" s="237"/>
      <c r="CJ35" s="237"/>
      <c r="CK35" s="237">
        <v>75.7</v>
      </c>
      <c r="CL35" s="237">
        <v>39.200000000000003</v>
      </c>
      <c r="CM35" s="237">
        <v>50</v>
      </c>
      <c r="CN35" s="187"/>
      <c r="CO35" s="187"/>
      <c r="CP35" s="237">
        <v>40.1</v>
      </c>
      <c r="CQ35" s="237">
        <v>102.8</v>
      </c>
      <c r="CR35" s="237">
        <v>68.3</v>
      </c>
      <c r="CS35" s="237"/>
      <c r="CT35" s="237">
        <v>108.7</v>
      </c>
      <c r="CU35" s="187"/>
      <c r="CV35" s="187"/>
      <c r="CW35" s="237"/>
      <c r="CX35" s="237">
        <v>40</v>
      </c>
      <c r="CY35" s="237">
        <v>43</v>
      </c>
      <c r="CZ35" s="237"/>
      <c r="DA35" s="237"/>
      <c r="DB35" s="187"/>
      <c r="DC35" s="187"/>
      <c r="DD35" s="237">
        <v>84.6</v>
      </c>
      <c r="DE35" s="237">
        <v>61.4</v>
      </c>
      <c r="DF35" s="237">
        <v>66.900000000000006</v>
      </c>
      <c r="DG35" s="237"/>
      <c r="DH35" s="237">
        <v>44.1</v>
      </c>
      <c r="DI35" s="187"/>
      <c r="DJ35" s="187"/>
      <c r="DK35" s="187"/>
      <c r="DL35" s="237">
        <v>25.7</v>
      </c>
      <c r="DM35" s="237">
        <v>37.1</v>
      </c>
      <c r="DN35" s="237"/>
      <c r="DO35" s="237">
        <v>72.8</v>
      </c>
      <c r="DP35" s="187"/>
      <c r="DQ35" s="187"/>
      <c r="DR35" s="237">
        <v>49.8</v>
      </c>
      <c r="DS35" s="237">
        <v>145.69999999999999</v>
      </c>
      <c r="DT35" s="237">
        <v>95.4</v>
      </c>
      <c r="DU35" s="237"/>
      <c r="DV35" s="237">
        <v>106.5</v>
      </c>
      <c r="DW35" s="187"/>
      <c r="DX35" s="187"/>
      <c r="DY35" s="237"/>
      <c r="DZ35" s="237">
        <v>95.1</v>
      </c>
      <c r="EA35" s="237">
        <v>45.4</v>
      </c>
      <c r="EB35" s="237"/>
      <c r="EC35" s="237">
        <v>49.7</v>
      </c>
      <c r="ED35" s="187"/>
      <c r="EE35" s="187"/>
      <c r="EF35" s="237"/>
      <c r="EG35" s="187"/>
      <c r="EH35" s="237"/>
      <c r="EI35" s="237"/>
      <c r="EJ35" s="237"/>
      <c r="EK35" s="187"/>
      <c r="EL35" s="187"/>
      <c r="EM35" s="237">
        <v>190.7</v>
      </c>
      <c r="EN35" s="237">
        <v>181.6</v>
      </c>
      <c r="EO35" s="237"/>
      <c r="EP35" s="237"/>
      <c r="EQ35" s="237">
        <v>196.9</v>
      </c>
      <c r="ER35" s="187"/>
      <c r="ES35" s="187"/>
      <c r="ET35" s="237"/>
      <c r="EU35" s="237">
        <v>232.8</v>
      </c>
      <c r="EV35" s="237">
        <v>96.9</v>
      </c>
      <c r="EW35" s="237"/>
      <c r="EX35" s="237">
        <v>56.4</v>
      </c>
      <c r="EY35" s="187"/>
      <c r="EZ35" s="187"/>
      <c r="FA35" s="237"/>
      <c r="FB35" s="237"/>
      <c r="FC35" s="237">
        <v>57.4</v>
      </c>
      <c r="FD35" s="237"/>
      <c r="FE35" s="237">
        <v>150.19999999999999</v>
      </c>
      <c r="FF35" s="187"/>
      <c r="FG35" s="187"/>
      <c r="FH35" s="237">
        <v>222.6</v>
      </c>
      <c r="FI35" s="237">
        <v>55.4</v>
      </c>
      <c r="FJ35" s="237">
        <v>92.9</v>
      </c>
      <c r="FK35" s="237"/>
      <c r="FL35" s="237">
        <v>232</v>
      </c>
      <c r="FM35" s="187"/>
      <c r="FN35" s="187"/>
      <c r="FO35" s="237">
        <v>189.3</v>
      </c>
      <c r="FP35" s="237">
        <v>70.900000000000006</v>
      </c>
      <c r="FQ35" s="237">
        <v>164.1</v>
      </c>
      <c r="FR35" s="237"/>
      <c r="FS35" s="237">
        <v>164.9</v>
      </c>
      <c r="FT35" s="187"/>
      <c r="FU35" s="187"/>
      <c r="FV35" s="187"/>
      <c r="FW35" s="187"/>
      <c r="FX35" s="187"/>
      <c r="FY35" s="237"/>
      <c r="FZ35" s="237">
        <v>133</v>
      </c>
      <c r="GA35" s="187"/>
      <c r="GB35" s="187"/>
      <c r="GC35" s="237">
        <v>64.2</v>
      </c>
      <c r="GD35" s="237">
        <v>82.7</v>
      </c>
      <c r="GE35" s="237">
        <v>30.1</v>
      </c>
      <c r="GF35" s="237"/>
      <c r="GG35" s="237">
        <v>144.1</v>
      </c>
      <c r="GH35" s="187"/>
      <c r="GI35" s="187"/>
      <c r="GJ35" s="237">
        <v>33.1</v>
      </c>
    </row>
    <row r="36" spans="2:192" ht="15">
      <c r="B36" s="240" t="s">
        <v>5206</v>
      </c>
      <c r="C36" s="240" t="s">
        <v>5202</v>
      </c>
      <c r="D36" s="240" t="s">
        <v>5202</v>
      </c>
      <c r="E36" s="241" t="s">
        <v>5216</v>
      </c>
      <c r="F36" s="182"/>
      <c r="G36" s="242"/>
      <c r="H36" s="188"/>
      <c r="I36" s="188"/>
      <c r="J36" s="242"/>
      <c r="K36" s="242"/>
      <c r="L36" s="242"/>
      <c r="M36" s="242"/>
      <c r="N36" s="242"/>
      <c r="O36" s="188"/>
      <c r="P36" s="188"/>
      <c r="Q36" s="242"/>
      <c r="R36" s="242"/>
      <c r="S36" s="242"/>
      <c r="T36" s="242"/>
      <c r="U36" s="242"/>
      <c r="V36" s="188"/>
      <c r="W36" s="188"/>
      <c r="X36" s="242"/>
      <c r="Y36" s="242"/>
      <c r="Z36" s="242"/>
      <c r="AA36" s="242"/>
      <c r="AB36" s="242"/>
      <c r="AC36" s="188"/>
      <c r="AD36" s="188"/>
      <c r="AE36" s="242"/>
      <c r="AF36" s="242"/>
      <c r="AG36" s="188"/>
      <c r="AH36" s="242"/>
      <c r="AI36" s="242"/>
      <c r="AJ36" s="188"/>
      <c r="AK36" s="188"/>
      <c r="AL36" s="188"/>
      <c r="AM36" s="188"/>
      <c r="AN36" s="188"/>
      <c r="AO36" s="242"/>
      <c r="AP36" s="242"/>
      <c r="AQ36" s="188"/>
      <c r="AR36" s="188"/>
      <c r="AS36" s="242"/>
      <c r="AT36" s="242"/>
      <c r="AU36" s="242"/>
      <c r="AV36" s="242"/>
      <c r="AW36" s="242"/>
      <c r="AX36" s="188"/>
      <c r="AY36" s="188"/>
      <c r="AZ36" s="242"/>
      <c r="BA36" s="242"/>
      <c r="BB36" s="242"/>
      <c r="BC36" s="242"/>
      <c r="BD36" s="242"/>
      <c r="BE36" s="188"/>
      <c r="BF36" s="188"/>
      <c r="BG36" s="242"/>
      <c r="BH36" s="242"/>
      <c r="BI36" s="242"/>
      <c r="BJ36" s="242"/>
      <c r="BK36" s="242"/>
      <c r="BL36" s="188"/>
      <c r="BM36" s="188"/>
      <c r="BN36" s="242"/>
      <c r="BO36" s="242"/>
      <c r="BP36" s="242"/>
      <c r="BQ36" s="242"/>
      <c r="BR36" s="242"/>
      <c r="BS36" s="188"/>
      <c r="BT36" s="188"/>
      <c r="BU36" s="242"/>
      <c r="BV36" s="242"/>
      <c r="BW36" s="242"/>
      <c r="BX36" s="242"/>
      <c r="BY36" s="242"/>
      <c r="BZ36" s="188"/>
      <c r="CA36" s="188"/>
      <c r="CB36" s="242"/>
      <c r="CC36" s="242"/>
      <c r="CD36" s="242"/>
      <c r="CE36" s="242"/>
      <c r="CF36" s="242"/>
      <c r="CG36" s="188"/>
      <c r="CH36" s="188"/>
      <c r="CI36" s="242"/>
      <c r="CJ36" s="242"/>
      <c r="CK36" s="242"/>
      <c r="CL36" s="242"/>
      <c r="CM36" s="242"/>
      <c r="CN36" s="188"/>
      <c r="CO36" s="188"/>
      <c r="CP36" s="242"/>
      <c r="CQ36" s="242"/>
      <c r="CR36" s="242"/>
      <c r="CS36" s="242"/>
      <c r="CT36" s="242"/>
      <c r="CU36" s="188"/>
      <c r="CV36" s="188"/>
      <c r="CW36" s="242"/>
      <c r="CX36" s="242"/>
      <c r="CY36" s="242"/>
      <c r="CZ36" s="242"/>
      <c r="DA36" s="242"/>
      <c r="DB36" s="188"/>
      <c r="DC36" s="188"/>
      <c r="DD36" s="242"/>
      <c r="DE36" s="242"/>
      <c r="DF36" s="242"/>
      <c r="DG36" s="242"/>
      <c r="DH36" s="242"/>
      <c r="DI36" s="188"/>
      <c r="DJ36" s="188"/>
      <c r="DK36" s="188"/>
      <c r="DL36" s="242"/>
      <c r="DM36" s="242"/>
      <c r="DN36" s="242"/>
      <c r="DO36" s="242"/>
      <c r="DP36" s="188"/>
      <c r="DQ36" s="188"/>
      <c r="DR36" s="242"/>
      <c r="DS36" s="242"/>
      <c r="DT36" s="242"/>
      <c r="DU36" s="242"/>
      <c r="DV36" s="242"/>
      <c r="DW36" s="188"/>
      <c r="DX36" s="188"/>
      <c r="DY36" s="242"/>
      <c r="DZ36" s="242"/>
      <c r="EA36" s="242"/>
      <c r="EB36" s="242"/>
      <c r="EC36" s="242"/>
      <c r="ED36" s="188"/>
      <c r="EE36" s="188"/>
      <c r="EF36" s="242"/>
      <c r="EG36" s="188"/>
      <c r="EH36" s="242"/>
      <c r="EI36" s="242"/>
      <c r="EJ36" s="242"/>
      <c r="EK36" s="188"/>
      <c r="EL36" s="188"/>
      <c r="EM36" s="242"/>
      <c r="EN36" s="242"/>
      <c r="EO36" s="242"/>
      <c r="EP36" s="242"/>
      <c r="EQ36" s="242"/>
      <c r="ER36" s="188"/>
      <c r="ES36" s="188"/>
      <c r="ET36" s="242"/>
      <c r="EU36" s="242"/>
      <c r="EV36" s="242"/>
      <c r="EW36" s="242"/>
      <c r="EX36" s="242"/>
      <c r="EY36" s="188"/>
      <c r="EZ36" s="188"/>
      <c r="FA36" s="242"/>
      <c r="FB36" s="242"/>
      <c r="FC36" s="242"/>
      <c r="FD36" s="242"/>
      <c r="FE36" s="242"/>
      <c r="FF36" s="188"/>
      <c r="FG36" s="188"/>
      <c r="FH36" s="242"/>
      <c r="FI36" s="242"/>
      <c r="FJ36" s="242"/>
      <c r="FK36" s="242"/>
      <c r="FL36" s="242"/>
      <c r="FM36" s="188"/>
      <c r="FN36" s="188"/>
      <c r="FO36" s="242"/>
      <c r="FP36" s="242"/>
      <c r="FQ36" s="242"/>
      <c r="FR36" s="242"/>
      <c r="FS36" s="242"/>
      <c r="FT36" s="188"/>
      <c r="FU36" s="188"/>
      <c r="FV36" s="188"/>
      <c r="FW36" s="188"/>
      <c r="FX36" s="188"/>
      <c r="FY36" s="242"/>
      <c r="FZ36" s="242"/>
      <c r="GA36" s="188"/>
      <c r="GB36" s="188"/>
      <c r="GC36" s="242"/>
      <c r="GD36" s="242"/>
      <c r="GE36" s="242"/>
      <c r="GF36" s="242"/>
      <c r="GG36" s="242"/>
      <c r="GH36" s="188"/>
      <c r="GI36" s="188"/>
      <c r="GJ36" s="242"/>
    </row>
    <row r="37" spans="2:192" ht="15.75" thickBot="1">
      <c r="B37" s="243" t="s">
        <v>5206</v>
      </c>
      <c r="C37" s="243" t="s">
        <v>5202</v>
      </c>
      <c r="D37" s="243" t="s">
        <v>5202</v>
      </c>
      <c r="E37" s="244" t="s">
        <v>5217</v>
      </c>
      <c r="F37" s="183"/>
      <c r="G37" s="245"/>
      <c r="H37" s="189"/>
      <c r="I37" s="189"/>
      <c r="J37" s="245"/>
      <c r="K37" s="245"/>
      <c r="L37" s="245"/>
      <c r="M37" s="245"/>
      <c r="N37" s="245"/>
      <c r="O37" s="189"/>
      <c r="P37" s="189"/>
      <c r="Q37" s="245"/>
      <c r="R37" s="245"/>
      <c r="S37" s="245"/>
      <c r="T37" s="245"/>
      <c r="U37" s="245"/>
      <c r="V37" s="189"/>
      <c r="W37" s="189"/>
      <c r="X37" s="245"/>
      <c r="Y37" s="245"/>
      <c r="Z37" s="245"/>
      <c r="AA37" s="245"/>
      <c r="AB37" s="245"/>
      <c r="AC37" s="189"/>
      <c r="AD37" s="189"/>
      <c r="AE37" s="245"/>
      <c r="AF37" s="245"/>
      <c r="AG37" s="189"/>
      <c r="AH37" s="245"/>
      <c r="AI37" s="245"/>
      <c r="AJ37" s="189"/>
      <c r="AK37" s="189"/>
      <c r="AL37" s="189"/>
      <c r="AM37" s="189"/>
      <c r="AN37" s="189"/>
      <c r="AO37" s="245"/>
      <c r="AP37" s="245"/>
      <c r="AQ37" s="189"/>
      <c r="AR37" s="189"/>
      <c r="AS37" s="245"/>
      <c r="AT37" s="245"/>
      <c r="AU37" s="245"/>
      <c r="AV37" s="245"/>
      <c r="AW37" s="245"/>
      <c r="AX37" s="189"/>
      <c r="AY37" s="189"/>
      <c r="AZ37" s="245"/>
      <c r="BA37" s="245"/>
      <c r="BB37" s="245"/>
      <c r="BC37" s="245"/>
      <c r="BD37" s="245"/>
      <c r="BE37" s="189"/>
      <c r="BF37" s="189"/>
      <c r="BG37" s="245"/>
      <c r="BH37" s="245"/>
      <c r="BI37" s="245"/>
      <c r="BJ37" s="245"/>
      <c r="BK37" s="245"/>
      <c r="BL37" s="189"/>
      <c r="BM37" s="189"/>
      <c r="BN37" s="245"/>
      <c r="BO37" s="245"/>
      <c r="BP37" s="245"/>
      <c r="BQ37" s="245"/>
      <c r="BR37" s="245"/>
      <c r="BS37" s="189"/>
      <c r="BT37" s="189"/>
      <c r="BU37" s="245"/>
      <c r="BV37" s="245"/>
      <c r="BW37" s="245"/>
      <c r="BX37" s="245"/>
      <c r="BY37" s="245"/>
      <c r="BZ37" s="189"/>
      <c r="CA37" s="189"/>
      <c r="CB37" s="245"/>
      <c r="CC37" s="245"/>
      <c r="CD37" s="245"/>
      <c r="CE37" s="245"/>
      <c r="CF37" s="245"/>
      <c r="CG37" s="189"/>
      <c r="CH37" s="189"/>
      <c r="CI37" s="245"/>
      <c r="CJ37" s="245"/>
      <c r="CK37" s="245"/>
      <c r="CL37" s="245"/>
      <c r="CM37" s="245"/>
      <c r="CN37" s="189"/>
      <c r="CO37" s="189"/>
      <c r="CP37" s="245"/>
      <c r="CQ37" s="245"/>
      <c r="CR37" s="245"/>
      <c r="CS37" s="245"/>
      <c r="CT37" s="245"/>
      <c r="CU37" s="189"/>
      <c r="CV37" s="189"/>
      <c r="CW37" s="245"/>
      <c r="CX37" s="245"/>
      <c r="CY37" s="245"/>
      <c r="CZ37" s="245"/>
      <c r="DA37" s="245"/>
      <c r="DB37" s="189"/>
      <c r="DC37" s="189"/>
      <c r="DD37" s="245"/>
      <c r="DE37" s="245"/>
      <c r="DF37" s="245"/>
      <c r="DG37" s="245"/>
      <c r="DH37" s="245"/>
      <c r="DI37" s="189"/>
      <c r="DJ37" s="189"/>
      <c r="DK37" s="189"/>
      <c r="DL37" s="245"/>
      <c r="DM37" s="245"/>
      <c r="DN37" s="245"/>
      <c r="DO37" s="245"/>
      <c r="DP37" s="189"/>
      <c r="DQ37" s="189"/>
      <c r="DR37" s="245"/>
      <c r="DS37" s="245"/>
      <c r="DT37" s="245"/>
      <c r="DU37" s="245"/>
      <c r="DV37" s="245"/>
      <c r="DW37" s="189"/>
      <c r="DX37" s="189"/>
      <c r="DY37" s="245"/>
      <c r="DZ37" s="245"/>
      <c r="EA37" s="245"/>
      <c r="EB37" s="245"/>
      <c r="EC37" s="245"/>
      <c r="ED37" s="189"/>
      <c r="EE37" s="189"/>
      <c r="EF37" s="245"/>
      <c r="EG37" s="189"/>
      <c r="EH37" s="245"/>
      <c r="EI37" s="245"/>
      <c r="EJ37" s="245"/>
      <c r="EK37" s="189"/>
      <c r="EL37" s="189"/>
      <c r="EM37" s="245"/>
      <c r="EN37" s="245"/>
      <c r="EO37" s="245"/>
      <c r="EP37" s="245"/>
      <c r="EQ37" s="245"/>
      <c r="ER37" s="189"/>
      <c r="ES37" s="189"/>
      <c r="ET37" s="245"/>
      <c r="EU37" s="245"/>
      <c r="EV37" s="245"/>
      <c r="EW37" s="245"/>
      <c r="EX37" s="245"/>
      <c r="EY37" s="189"/>
      <c r="EZ37" s="189"/>
      <c r="FA37" s="245"/>
      <c r="FB37" s="245"/>
      <c r="FC37" s="245"/>
      <c r="FD37" s="245"/>
      <c r="FE37" s="245"/>
      <c r="FF37" s="189"/>
      <c r="FG37" s="189"/>
      <c r="FH37" s="245"/>
      <c r="FI37" s="245"/>
      <c r="FJ37" s="245"/>
      <c r="FK37" s="245"/>
      <c r="FL37" s="245"/>
      <c r="FM37" s="189"/>
      <c r="FN37" s="189"/>
      <c r="FO37" s="245"/>
      <c r="FP37" s="245"/>
      <c r="FQ37" s="245"/>
      <c r="FR37" s="245"/>
      <c r="FS37" s="245"/>
      <c r="FT37" s="189"/>
      <c r="FU37" s="189"/>
      <c r="FV37" s="189"/>
      <c r="FW37" s="189"/>
      <c r="FX37" s="189"/>
      <c r="FY37" s="245"/>
      <c r="FZ37" s="245"/>
      <c r="GA37" s="189"/>
      <c r="GB37" s="189"/>
      <c r="GC37" s="245"/>
      <c r="GD37" s="245"/>
      <c r="GE37" s="245"/>
      <c r="GF37" s="245"/>
      <c r="GG37" s="245"/>
      <c r="GH37" s="189"/>
      <c r="GI37" s="189"/>
      <c r="GJ37" s="245"/>
    </row>
    <row r="38" spans="2:192" ht="15">
      <c r="B38" s="238" t="s">
        <v>5208</v>
      </c>
      <c r="C38" s="238" t="s">
        <v>5202</v>
      </c>
      <c r="D38" s="238" t="s">
        <v>5202</v>
      </c>
      <c r="E38" s="238" t="s">
        <v>5214</v>
      </c>
      <c r="F38" s="180">
        <v>166</v>
      </c>
      <c r="G38" s="239">
        <v>2</v>
      </c>
      <c r="H38" s="186"/>
      <c r="I38" s="186"/>
      <c r="J38" s="239">
        <v>2</v>
      </c>
      <c r="K38" s="239">
        <v>3</v>
      </c>
      <c r="L38" s="239">
        <v>2</v>
      </c>
      <c r="M38" s="239"/>
      <c r="N38" s="239">
        <v>3</v>
      </c>
      <c r="O38" s="186"/>
      <c r="P38" s="186"/>
      <c r="Q38" s="239"/>
      <c r="R38" s="239">
        <v>1</v>
      </c>
      <c r="S38" s="239">
        <v>1</v>
      </c>
      <c r="T38" s="239"/>
      <c r="U38" s="239">
        <v>2</v>
      </c>
      <c r="V38" s="186"/>
      <c r="W38" s="186"/>
      <c r="X38" s="239">
        <v>3</v>
      </c>
      <c r="Y38" s="239">
        <v>3</v>
      </c>
      <c r="Z38" s="239">
        <v>3</v>
      </c>
      <c r="AA38" s="239"/>
      <c r="AB38" s="239">
        <v>2</v>
      </c>
      <c r="AC38" s="186"/>
      <c r="AD38" s="186"/>
      <c r="AE38" s="239">
        <v>2</v>
      </c>
      <c r="AF38" s="239">
        <v>1</v>
      </c>
      <c r="AG38" s="186"/>
      <c r="AH38" s="239"/>
      <c r="AI38" s="239">
        <v>2</v>
      </c>
      <c r="AJ38" s="186"/>
      <c r="AK38" s="186"/>
      <c r="AL38" s="186"/>
      <c r="AM38" s="186"/>
      <c r="AN38" s="186"/>
      <c r="AO38" s="239"/>
      <c r="AP38" s="239">
        <v>3</v>
      </c>
      <c r="AQ38" s="186"/>
      <c r="AR38" s="186"/>
      <c r="AS38" s="239">
        <v>1</v>
      </c>
      <c r="AT38" s="239">
        <v>3</v>
      </c>
      <c r="AU38" s="239">
        <v>1</v>
      </c>
      <c r="AV38" s="239"/>
      <c r="AW38" s="239">
        <v>2</v>
      </c>
      <c r="AX38" s="186"/>
      <c r="AY38" s="186"/>
      <c r="AZ38" s="239">
        <v>2</v>
      </c>
      <c r="BA38" s="239">
        <v>2</v>
      </c>
      <c r="BB38" s="239">
        <v>2</v>
      </c>
      <c r="BC38" s="239"/>
      <c r="BD38" s="239">
        <v>3</v>
      </c>
      <c r="BE38" s="186"/>
      <c r="BF38" s="186"/>
      <c r="BG38" s="239">
        <v>3</v>
      </c>
      <c r="BH38" s="239">
        <v>2</v>
      </c>
      <c r="BI38" s="239">
        <v>2</v>
      </c>
      <c r="BJ38" s="239"/>
      <c r="BK38" s="239">
        <v>1</v>
      </c>
      <c r="BL38" s="186"/>
      <c r="BM38" s="186"/>
      <c r="BN38" s="239">
        <v>1</v>
      </c>
      <c r="BO38" s="239">
        <v>3</v>
      </c>
      <c r="BP38" s="239">
        <v>1</v>
      </c>
      <c r="BQ38" s="239"/>
      <c r="BR38" s="239">
        <v>3</v>
      </c>
      <c r="BS38" s="186"/>
      <c r="BT38" s="186"/>
      <c r="BU38" s="239">
        <v>2</v>
      </c>
      <c r="BV38" s="239">
        <v>2</v>
      </c>
      <c r="BW38" s="239"/>
      <c r="BX38" s="239"/>
      <c r="BY38" s="239">
        <v>3</v>
      </c>
      <c r="BZ38" s="186"/>
      <c r="CA38" s="186"/>
      <c r="CB38" s="239">
        <v>1</v>
      </c>
      <c r="CC38" s="239">
        <v>1</v>
      </c>
      <c r="CD38" s="239">
        <v>3</v>
      </c>
      <c r="CE38" s="239"/>
      <c r="CF38" s="239">
        <v>1</v>
      </c>
      <c r="CG38" s="186"/>
      <c r="CH38" s="186"/>
      <c r="CI38" s="239"/>
      <c r="CJ38" s="239"/>
      <c r="CK38" s="239">
        <v>2</v>
      </c>
      <c r="CL38" s="239">
        <v>1</v>
      </c>
      <c r="CM38" s="239">
        <v>2</v>
      </c>
      <c r="CN38" s="186"/>
      <c r="CO38" s="186"/>
      <c r="CP38" s="239">
        <v>2</v>
      </c>
      <c r="CQ38" s="239">
        <v>1</v>
      </c>
      <c r="CR38" s="239">
        <v>1</v>
      </c>
      <c r="CS38" s="239"/>
      <c r="CT38" s="239">
        <v>3</v>
      </c>
      <c r="CU38" s="186"/>
      <c r="CV38" s="186"/>
      <c r="CW38" s="239"/>
      <c r="CX38" s="239">
        <v>3</v>
      </c>
      <c r="CY38" s="239">
        <v>3</v>
      </c>
      <c r="CZ38" s="239"/>
      <c r="DA38" s="239"/>
      <c r="DB38" s="186"/>
      <c r="DC38" s="186"/>
      <c r="DD38" s="239">
        <v>1</v>
      </c>
      <c r="DE38" s="239">
        <v>2</v>
      </c>
      <c r="DF38" s="239">
        <v>1</v>
      </c>
      <c r="DG38" s="239"/>
      <c r="DH38" s="239">
        <v>2</v>
      </c>
      <c r="DI38" s="186"/>
      <c r="DJ38" s="186"/>
      <c r="DK38" s="186"/>
      <c r="DL38" s="239">
        <v>3</v>
      </c>
      <c r="DM38" s="239">
        <v>2</v>
      </c>
      <c r="DN38" s="239"/>
      <c r="DO38" s="239">
        <v>3</v>
      </c>
      <c r="DP38" s="186"/>
      <c r="DQ38" s="186"/>
      <c r="DR38" s="239">
        <v>2</v>
      </c>
      <c r="DS38" s="239">
        <v>3</v>
      </c>
      <c r="DT38" s="239">
        <v>2</v>
      </c>
      <c r="DU38" s="239"/>
      <c r="DV38" s="239">
        <v>2</v>
      </c>
      <c r="DW38" s="186"/>
      <c r="DX38" s="186"/>
      <c r="DY38" s="239"/>
      <c r="DZ38" s="239">
        <v>2</v>
      </c>
      <c r="EA38" s="239">
        <v>2</v>
      </c>
      <c r="EB38" s="239"/>
      <c r="EC38" s="239">
        <v>2</v>
      </c>
      <c r="ED38" s="186"/>
      <c r="EE38" s="186"/>
      <c r="EF38" s="239"/>
      <c r="EG38" s="186"/>
      <c r="EH38" s="239"/>
      <c r="EI38" s="239"/>
      <c r="EJ38" s="239"/>
      <c r="EK38" s="186"/>
      <c r="EL38" s="186"/>
      <c r="EM38" s="239"/>
      <c r="EN38" s="239">
        <v>2</v>
      </c>
      <c r="EO38" s="239"/>
      <c r="EP38" s="239"/>
      <c r="EQ38" s="239">
        <v>2</v>
      </c>
      <c r="ER38" s="186"/>
      <c r="ES38" s="186"/>
      <c r="ET38" s="239"/>
      <c r="EU38" s="239">
        <v>2</v>
      </c>
      <c r="EV38" s="239">
        <v>1</v>
      </c>
      <c r="EW38" s="239"/>
      <c r="EX38" s="239">
        <v>3</v>
      </c>
      <c r="EY38" s="186"/>
      <c r="EZ38" s="186"/>
      <c r="FA38" s="239"/>
      <c r="FB38" s="239"/>
      <c r="FC38" s="239">
        <v>3</v>
      </c>
      <c r="FD38" s="239"/>
      <c r="FE38" s="239">
        <v>3</v>
      </c>
      <c r="FF38" s="186"/>
      <c r="FG38" s="186"/>
      <c r="FH38" s="239">
        <v>2</v>
      </c>
      <c r="FI38" s="239">
        <v>2</v>
      </c>
      <c r="FJ38" s="239">
        <v>2</v>
      </c>
      <c r="FK38" s="239"/>
      <c r="FL38" s="239">
        <v>2</v>
      </c>
      <c r="FM38" s="186"/>
      <c r="FN38" s="186"/>
      <c r="FO38" s="239">
        <v>2</v>
      </c>
      <c r="FP38" s="239">
        <v>2</v>
      </c>
      <c r="FQ38" s="239">
        <v>2</v>
      </c>
      <c r="FR38" s="239"/>
      <c r="FS38" s="239">
        <v>1</v>
      </c>
      <c r="FT38" s="186"/>
      <c r="FU38" s="186"/>
      <c r="FV38" s="186"/>
      <c r="FW38" s="186"/>
      <c r="FX38" s="186"/>
      <c r="FY38" s="239"/>
      <c r="FZ38" s="239">
        <v>1</v>
      </c>
      <c r="GA38" s="186"/>
      <c r="GB38" s="186"/>
      <c r="GC38" s="239">
        <v>1</v>
      </c>
      <c r="GD38" s="239">
        <v>1</v>
      </c>
      <c r="GE38" s="239">
        <v>2</v>
      </c>
      <c r="GF38" s="239"/>
      <c r="GG38" s="239">
        <v>1</v>
      </c>
      <c r="GH38" s="186"/>
      <c r="GI38" s="186"/>
      <c r="GJ38" s="239">
        <v>2</v>
      </c>
    </row>
    <row r="39" spans="2:192" ht="15">
      <c r="B39" s="240" t="s">
        <v>5208</v>
      </c>
      <c r="C39" s="240" t="s">
        <v>5202</v>
      </c>
      <c r="D39" s="240" t="s">
        <v>5202</v>
      </c>
      <c r="E39" s="235" t="s">
        <v>5215</v>
      </c>
      <c r="F39" s="181">
        <v>5545.2</v>
      </c>
      <c r="G39" s="237">
        <v>60.6</v>
      </c>
      <c r="H39" s="187"/>
      <c r="I39" s="187"/>
      <c r="J39" s="237">
        <v>43.3</v>
      </c>
      <c r="K39" s="237">
        <v>60.9</v>
      </c>
      <c r="L39" s="237">
        <v>67.7</v>
      </c>
      <c r="M39" s="237"/>
      <c r="N39" s="237">
        <v>66.8</v>
      </c>
      <c r="O39" s="187"/>
      <c r="P39" s="187"/>
      <c r="Q39" s="237"/>
      <c r="R39" s="237">
        <v>39.799999999999997</v>
      </c>
      <c r="S39" s="237">
        <v>42.1</v>
      </c>
      <c r="T39" s="237"/>
      <c r="U39" s="237">
        <v>53.9</v>
      </c>
      <c r="V39" s="187"/>
      <c r="W39" s="187"/>
      <c r="X39" s="237">
        <v>64.2</v>
      </c>
      <c r="Y39" s="237">
        <v>70.400000000000006</v>
      </c>
      <c r="Z39" s="237">
        <v>71.400000000000006</v>
      </c>
      <c r="AA39" s="237"/>
      <c r="AB39" s="237">
        <v>60.4</v>
      </c>
      <c r="AC39" s="187"/>
      <c r="AD39" s="187"/>
      <c r="AE39" s="237">
        <v>67.5</v>
      </c>
      <c r="AF39" s="237">
        <v>61.6</v>
      </c>
      <c r="AG39" s="187"/>
      <c r="AH39" s="237"/>
      <c r="AI39" s="237">
        <v>70.3</v>
      </c>
      <c r="AJ39" s="187"/>
      <c r="AK39" s="187"/>
      <c r="AL39" s="187"/>
      <c r="AM39" s="187"/>
      <c r="AN39" s="187"/>
      <c r="AO39" s="237"/>
      <c r="AP39" s="237">
        <v>70.599999999999994</v>
      </c>
      <c r="AQ39" s="187"/>
      <c r="AR39" s="187"/>
      <c r="AS39" s="237">
        <v>61.5</v>
      </c>
      <c r="AT39" s="237">
        <v>82.7</v>
      </c>
      <c r="AU39" s="237">
        <v>9.4</v>
      </c>
      <c r="AV39" s="237"/>
      <c r="AW39" s="237">
        <v>65.3</v>
      </c>
      <c r="AX39" s="187"/>
      <c r="AY39" s="187"/>
      <c r="AZ39" s="237">
        <v>71</v>
      </c>
      <c r="BA39" s="237">
        <v>65</v>
      </c>
      <c r="BB39" s="237">
        <v>73.900000000000006</v>
      </c>
      <c r="BC39" s="237"/>
      <c r="BD39" s="237">
        <v>80.8</v>
      </c>
      <c r="BE39" s="187"/>
      <c r="BF39" s="187"/>
      <c r="BG39" s="237">
        <v>69.7</v>
      </c>
      <c r="BH39" s="237">
        <v>66.599999999999994</v>
      </c>
      <c r="BI39" s="237">
        <v>62.7</v>
      </c>
      <c r="BJ39" s="237"/>
      <c r="BK39" s="237">
        <v>59.8</v>
      </c>
      <c r="BL39" s="187"/>
      <c r="BM39" s="187"/>
      <c r="BN39" s="237">
        <v>60.7</v>
      </c>
      <c r="BO39" s="237">
        <v>78.2</v>
      </c>
      <c r="BP39" s="237">
        <v>57.4</v>
      </c>
      <c r="BQ39" s="237"/>
      <c r="BR39" s="237">
        <v>79.099999999999994</v>
      </c>
      <c r="BS39" s="187"/>
      <c r="BT39" s="187"/>
      <c r="BU39" s="237">
        <v>65.2</v>
      </c>
      <c r="BV39" s="237">
        <v>64.099999999999994</v>
      </c>
      <c r="BW39" s="237"/>
      <c r="BX39" s="237"/>
      <c r="BY39" s="237">
        <v>79.3</v>
      </c>
      <c r="BZ39" s="187"/>
      <c r="CA39" s="187"/>
      <c r="CB39" s="237">
        <v>60</v>
      </c>
      <c r="CC39" s="237">
        <v>56.6</v>
      </c>
      <c r="CD39" s="237">
        <v>79</v>
      </c>
      <c r="CE39" s="237"/>
      <c r="CF39" s="237">
        <v>60.4</v>
      </c>
      <c r="CG39" s="187"/>
      <c r="CH39" s="187"/>
      <c r="CI39" s="237"/>
      <c r="CJ39" s="237"/>
      <c r="CK39" s="237">
        <v>67.3</v>
      </c>
      <c r="CL39" s="237">
        <v>59.9</v>
      </c>
      <c r="CM39" s="237">
        <v>72.2</v>
      </c>
      <c r="CN39" s="187"/>
      <c r="CO39" s="187"/>
      <c r="CP39" s="237">
        <v>65.8</v>
      </c>
      <c r="CQ39" s="237">
        <v>59.9</v>
      </c>
      <c r="CR39" s="237">
        <v>59.5</v>
      </c>
      <c r="CS39" s="237"/>
      <c r="CT39" s="237">
        <v>76</v>
      </c>
      <c r="CU39" s="187"/>
      <c r="CV39" s="187"/>
      <c r="CW39" s="237"/>
      <c r="CX39" s="237">
        <v>86.6</v>
      </c>
      <c r="CY39" s="237">
        <v>82.8</v>
      </c>
      <c r="CZ39" s="237"/>
      <c r="DA39" s="237"/>
      <c r="DB39" s="187"/>
      <c r="DC39" s="187"/>
      <c r="DD39" s="237">
        <v>61.3</v>
      </c>
      <c r="DE39" s="237">
        <v>79.099999999999994</v>
      </c>
      <c r="DF39" s="237">
        <v>56.2</v>
      </c>
      <c r="DG39" s="237"/>
      <c r="DH39" s="237">
        <v>70.900000000000006</v>
      </c>
      <c r="DI39" s="187"/>
      <c r="DJ39" s="187"/>
      <c r="DK39" s="187"/>
      <c r="DL39" s="237">
        <v>82</v>
      </c>
      <c r="DM39" s="237">
        <v>75.400000000000006</v>
      </c>
      <c r="DN39" s="237"/>
      <c r="DO39" s="237">
        <v>83.8</v>
      </c>
      <c r="DP39" s="187"/>
      <c r="DQ39" s="187"/>
      <c r="DR39" s="237">
        <v>68.8</v>
      </c>
      <c r="DS39" s="237">
        <v>86.7</v>
      </c>
      <c r="DT39" s="237">
        <v>69.7</v>
      </c>
      <c r="DU39" s="237"/>
      <c r="DV39" s="237">
        <v>69.400000000000006</v>
      </c>
      <c r="DW39" s="187"/>
      <c r="DX39" s="187"/>
      <c r="DY39" s="237"/>
      <c r="DZ39" s="237">
        <v>60.1</v>
      </c>
      <c r="EA39" s="237">
        <v>77</v>
      </c>
      <c r="EB39" s="237"/>
      <c r="EC39" s="237">
        <v>74.900000000000006</v>
      </c>
      <c r="ED39" s="187"/>
      <c r="EE39" s="187"/>
      <c r="EF39" s="237"/>
      <c r="EG39" s="187"/>
      <c r="EH39" s="237"/>
      <c r="EI39" s="237"/>
      <c r="EJ39" s="237"/>
      <c r="EK39" s="187"/>
      <c r="EL39" s="187"/>
      <c r="EM39" s="237"/>
      <c r="EN39" s="237">
        <v>70.599999999999994</v>
      </c>
      <c r="EO39" s="237"/>
      <c r="EP39" s="237"/>
      <c r="EQ39" s="237">
        <v>74.3</v>
      </c>
      <c r="ER39" s="187"/>
      <c r="ES39" s="187"/>
      <c r="ET39" s="237"/>
      <c r="EU39" s="237">
        <v>70.7</v>
      </c>
      <c r="EV39" s="237">
        <v>59.7</v>
      </c>
      <c r="EW39" s="237"/>
      <c r="EX39" s="237">
        <v>80.099999999999994</v>
      </c>
      <c r="EY39" s="187"/>
      <c r="EZ39" s="187"/>
      <c r="FA39" s="237"/>
      <c r="FB39" s="237"/>
      <c r="FC39" s="237">
        <v>79.900000000000006</v>
      </c>
      <c r="FD39" s="237"/>
      <c r="FE39" s="237">
        <v>81.3</v>
      </c>
      <c r="FF39" s="187"/>
      <c r="FG39" s="187"/>
      <c r="FH39" s="237">
        <v>76.400000000000006</v>
      </c>
      <c r="FI39" s="237">
        <v>70.099999999999994</v>
      </c>
      <c r="FJ39" s="237">
        <v>67</v>
      </c>
      <c r="FK39" s="237"/>
      <c r="FL39" s="237">
        <v>65.8</v>
      </c>
      <c r="FM39" s="187"/>
      <c r="FN39" s="187"/>
      <c r="FO39" s="237">
        <v>68.8</v>
      </c>
      <c r="FP39" s="237">
        <v>67.8</v>
      </c>
      <c r="FQ39" s="237">
        <v>59.2</v>
      </c>
      <c r="FR39" s="237"/>
      <c r="FS39" s="237">
        <v>56.1</v>
      </c>
      <c r="FT39" s="187"/>
      <c r="FU39" s="187"/>
      <c r="FV39" s="187"/>
      <c r="FW39" s="187"/>
      <c r="FX39" s="187"/>
      <c r="FY39" s="237"/>
      <c r="FZ39" s="237">
        <v>60</v>
      </c>
      <c r="GA39" s="187"/>
      <c r="GB39" s="187"/>
      <c r="GC39" s="237">
        <v>56.5</v>
      </c>
      <c r="GD39" s="237">
        <v>57.2</v>
      </c>
      <c r="GE39" s="237">
        <v>77.8</v>
      </c>
      <c r="GF39" s="237"/>
      <c r="GG39" s="237">
        <v>56.3</v>
      </c>
      <c r="GH39" s="187"/>
      <c r="GI39" s="187"/>
      <c r="GJ39" s="237">
        <v>65.099999999999994</v>
      </c>
    </row>
    <row r="40" spans="2:192" ht="15">
      <c r="B40" s="240" t="s">
        <v>5208</v>
      </c>
      <c r="C40" s="240" t="s">
        <v>5202</v>
      </c>
      <c r="D40" s="240" t="s">
        <v>5202</v>
      </c>
      <c r="E40" s="241" t="s">
        <v>5216</v>
      </c>
      <c r="F40" s="182"/>
      <c r="G40" s="242"/>
      <c r="H40" s="188"/>
      <c r="I40" s="188"/>
      <c r="J40" s="242"/>
      <c r="K40" s="242"/>
      <c r="L40" s="242"/>
      <c r="M40" s="242"/>
      <c r="N40" s="242"/>
      <c r="O40" s="188"/>
      <c r="P40" s="188"/>
      <c r="Q40" s="242"/>
      <c r="R40" s="242"/>
      <c r="S40" s="242"/>
      <c r="T40" s="242"/>
      <c r="U40" s="242"/>
      <c r="V40" s="188"/>
      <c r="W40" s="188"/>
      <c r="X40" s="242"/>
      <c r="Y40" s="242"/>
      <c r="Z40" s="242"/>
      <c r="AA40" s="242"/>
      <c r="AB40" s="242"/>
      <c r="AC40" s="188"/>
      <c r="AD40" s="188"/>
      <c r="AE40" s="242"/>
      <c r="AF40" s="242"/>
      <c r="AG40" s="188"/>
      <c r="AH40" s="242"/>
      <c r="AI40" s="242"/>
      <c r="AJ40" s="188"/>
      <c r="AK40" s="188"/>
      <c r="AL40" s="188"/>
      <c r="AM40" s="188"/>
      <c r="AN40" s="188"/>
      <c r="AO40" s="242"/>
      <c r="AP40" s="242"/>
      <c r="AQ40" s="188"/>
      <c r="AR40" s="188"/>
      <c r="AS40" s="242"/>
      <c r="AT40" s="242"/>
      <c r="AU40" s="242"/>
      <c r="AV40" s="242"/>
      <c r="AW40" s="242"/>
      <c r="AX40" s="188"/>
      <c r="AY40" s="188"/>
      <c r="AZ40" s="242"/>
      <c r="BA40" s="242"/>
      <c r="BB40" s="242"/>
      <c r="BC40" s="242"/>
      <c r="BD40" s="242"/>
      <c r="BE40" s="188"/>
      <c r="BF40" s="188"/>
      <c r="BG40" s="242"/>
      <c r="BH40" s="242"/>
      <c r="BI40" s="242"/>
      <c r="BJ40" s="242"/>
      <c r="BK40" s="242"/>
      <c r="BL40" s="188"/>
      <c r="BM40" s="188"/>
      <c r="BN40" s="242"/>
      <c r="BO40" s="242"/>
      <c r="BP40" s="242"/>
      <c r="BQ40" s="242"/>
      <c r="BR40" s="242"/>
      <c r="BS40" s="188"/>
      <c r="BT40" s="188"/>
      <c r="BU40" s="242"/>
      <c r="BV40" s="242"/>
      <c r="BW40" s="242"/>
      <c r="BX40" s="242"/>
      <c r="BY40" s="242"/>
      <c r="BZ40" s="188"/>
      <c r="CA40" s="188"/>
      <c r="CB40" s="242"/>
      <c r="CC40" s="242"/>
      <c r="CD40" s="242"/>
      <c r="CE40" s="242"/>
      <c r="CF40" s="242"/>
      <c r="CG40" s="188"/>
      <c r="CH40" s="188"/>
      <c r="CI40" s="242"/>
      <c r="CJ40" s="242"/>
      <c r="CK40" s="242"/>
      <c r="CL40" s="242"/>
      <c r="CM40" s="242"/>
      <c r="CN40" s="188"/>
      <c r="CO40" s="188"/>
      <c r="CP40" s="242"/>
      <c r="CQ40" s="242"/>
      <c r="CR40" s="242"/>
      <c r="CS40" s="242"/>
      <c r="CT40" s="242"/>
      <c r="CU40" s="188"/>
      <c r="CV40" s="188"/>
      <c r="CW40" s="242"/>
      <c r="CX40" s="242"/>
      <c r="CY40" s="242"/>
      <c r="CZ40" s="242"/>
      <c r="DA40" s="242"/>
      <c r="DB40" s="188"/>
      <c r="DC40" s="188"/>
      <c r="DD40" s="242"/>
      <c r="DE40" s="242"/>
      <c r="DF40" s="242"/>
      <c r="DG40" s="242"/>
      <c r="DH40" s="242"/>
      <c r="DI40" s="188"/>
      <c r="DJ40" s="188"/>
      <c r="DK40" s="188"/>
      <c r="DL40" s="242"/>
      <c r="DM40" s="242"/>
      <c r="DN40" s="242"/>
      <c r="DO40" s="242"/>
      <c r="DP40" s="188"/>
      <c r="DQ40" s="188"/>
      <c r="DR40" s="242"/>
      <c r="DS40" s="242"/>
      <c r="DT40" s="242"/>
      <c r="DU40" s="242"/>
      <c r="DV40" s="242"/>
      <c r="DW40" s="188"/>
      <c r="DX40" s="188"/>
      <c r="DY40" s="242"/>
      <c r="DZ40" s="242"/>
      <c r="EA40" s="242"/>
      <c r="EB40" s="242"/>
      <c r="EC40" s="242"/>
      <c r="ED40" s="188"/>
      <c r="EE40" s="188"/>
      <c r="EF40" s="242"/>
      <c r="EG40" s="188"/>
      <c r="EH40" s="242"/>
      <c r="EI40" s="242"/>
      <c r="EJ40" s="242"/>
      <c r="EK40" s="188"/>
      <c r="EL40" s="188"/>
      <c r="EM40" s="242"/>
      <c r="EN40" s="242"/>
      <c r="EO40" s="242"/>
      <c r="EP40" s="242"/>
      <c r="EQ40" s="242"/>
      <c r="ER40" s="188"/>
      <c r="ES40" s="188"/>
      <c r="ET40" s="242"/>
      <c r="EU40" s="242"/>
      <c r="EV40" s="242"/>
      <c r="EW40" s="242"/>
      <c r="EX40" s="242"/>
      <c r="EY40" s="188"/>
      <c r="EZ40" s="188"/>
      <c r="FA40" s="242"/>
      <c r="FB40" s="242"/>
      <c r="FC40" s="242"/>
      <c r="FD40" s="242"/>
      <c r="FE40" s="242"/>
      <c r="FF40" s="188"/>
      <c r="FG40" s="188"/>
      <c r="FH40" s="242"/>
      <c r="FI40" s="242"/>
      <c r="FJ40" s="242"/>
      <c r="FK40" s="242"/>
      <c r="FL40" s="242"/>
      <c r="FM40" s="188"/>
      <c r="FN40" s="188"/>
      <c r="FO40" s="242"/>
      <c r="FP40" s="242"/>
      <c r="FQ40" s="242"/>
      <c r="FR40" s="242"/>
      <c r="FS40" s="242"/>
      <c r="FT40" s="188"/>
      <c r="FU40" s="188"/>
      <c r="FV40" s="188"/>
      <c r="FW40" s="188"/>
      <c r="FX40" s="188"/>
      <c r="FY40" s="242"/>
      <c r="FZ40" s="242"/>
      <c r="GA40" s="188"/>
      <c r="GB40" s="188"/>
      <c r="GC40" s="242"/>
      <c r="GD40" s="242"/>
      <c r="GE40" s="242"/>
      <c r="GF40" s="242"/>
      <c r="GG40" s="242"/>
      <c r="GH40" s="188"/>
      <c r="GI40" s="188"/>
      <c r="GJ40" s="242"/>
    </row>
    <row r="41" spans="2:192" ht="15">
      <c r="B41" s="240" t="s">
        <v>5208</v>
      </c>
      <c r="C41" s="240" t="s">
        <v>5202</v>
      </c>
      <c r="D41" s="240" t="s">
        <v>5202</v>
      </c>
      <c r="E41" s="235" t="s">
        <v>5217</v>
      </c>
      <c r="F41" s="182"/>
      <c r="G41" s="236"/>
      <c r="H41" s="190"/>
      <c r="I41" s="190"/>
      <c r="J41" s="236"/>
      <c r="K41" s="236"/>
      <c r="L41" s="236"/>
      <c r="M41" s="236"/>
      <c r="N41" s="236"/>
      <c r="O41" s="190"/>
      <c r="P41" s="190"/>
      <c r="Q41" s="236"/>
      <c r="R41" s="236"/>
      <c r="S41" s="236"/>
      <c r="T41" s="236"/>
      <c r="U41" s="236"/>
      <c r="V41" s="190"/>
      <c r="W41" s="190"/>
      <c r="X41" s="236"/>
      <c r="Y41" s="236"/>
      <c r="Z41" s="236"/>
      <c r="AA41" s="236"/>
      <c r="AB41" s="236"/>
      <c r="AC41" s="190"/>
      <c r="AD41" s="190"/>
      <c r="AE41" s="236"/>
      <c r="AF41" s="236"/>
      <c r="AG41" s="190"/>
      <c r="AH41" s="236"/>
      <c r="AI41" s="236"/>
      <c r="AJ41" s="190"/>
      <c r="AK41" s="190"/>
      <c r="AL41" s="190"/>
      <c r="AM41" s="190"/>
      <c r="AN41" s="190"/>
      <c r="AO41" s="236"/>
      <c r="AP41" s="236"/>
      <c r="AQ41" s="190"/>
      <c r="AR41" s="190"/>
      <c r="AS41" s="236"/>
      <c r="AT41" s="236"/>
      <c r="AU41" s="236"/>
      <c r="AV41" s="236"/>
      <c r="AW41" s="236"/>
      <c r="AX41" s="190"/>
      <c r="AY41" s="190"/>
      <c r="AZ41" s="236"/>
      <c r="BA41" s="236"/>
      <c r="BB41" s="236"/>
      <c r="BC41" s="236"/>
      <c r="BD41" s="236"/>
      <c r="BE41" s="190"/>
      <c r="BF41" s="190"/>
      <c r="BG41" s="236"/>
      <c r="BH41" s="236"/>
      <c r="BI41" s="236"/>
      <c r="BJ41" s="236"/>
      <c r="BK41" s="236"/>
      <c r="BL41" s="190"/>
      <c r="BM41" s="190"/>
      <c r="BN41" s="236"/>
      <c r="BO41" s="236"/>
      <c r="BP41" s="236"/>
      <c r="BQ41" s="236"/>
      <c r="BR41" s="236"/>
      <c r="BS41" s="190"/>
      <c r="BT41" s="190"/>
      <c r="BU41" s="236"/>
      <c r="BV41" s="236"/>
      <c r="BW41" s="236"/>
      <c r="BX41" s="236"/>
      <c r="BY41" s="236"/>
      <c r="BZ41" s="190"/>
      <c r="CA41" s="190"/>
      <c r="CB41" s="236"/>
      <c r="CC41" s="236"/>
      <c r="CD41" s="236"/>
      <c r="CE41" s="236"/>
      <c r="CF41" s="236"/>
      <c r="CG41" s="190"/>
      <c r="CH41" s="190"/>
      <c r="CI41" s="236"/>
      <c r="CJ41" s="236"/>
      <c r="CK41" s="236"/>
      <c r="CL41" s="236"/>
      <c r="CM41" s="236"/>
      <c r="CN41" s="190"/>
      <c r="CO41" s="190"/>
      <c r="CP41" s="236"/>
      <c r="CQ41" s="236"/>
      <c r="CR41" s="236"/>
      <c r="CS41" s="236"/>
      <c r="CT41" s="236"/>
      <c r="CU41" s="190"/>
      <c r="CV41" s="190"/>
      <c r="CW41" s="236"/>
      <c r="CX41" s="236"/>
      <c r="CY41" s="236"/>
      <c r="CZ41" s="236"/>
      <c r="DA41" s="236"/>
      <c r="DB41" s="190"/>
      <c r="DC41" s="190"/>
      <c r="DD41" s="236"/>
      <c r="DE41" s="236"/>
      <c r="DF41" s="236"/>
      <c r="DG41" s="236"/>
      <c r="DH41" s="236"/>
      <c r="DI41" s="190"/>
      <c r="DJ41" s="190"/>
      <c r="DK41" s="190"/>
      <c r="DL41" s="236"/>
      <c r="DM41" s="236"/>
      <c r="DN41" s="236"/>
      <c r="DO41" s="236"/>
      <c r="DP41" s="190"/>
      <c r="DQ41" s="190"/>
      <c r="DR41" s="236"/>
      <c r="DS41" s="236"/>
      <c r="DT41" s="236"/>
      <c r="DU41" s="236"/>
      <c r="DV41" s="236"/>
      <c r="DW41" s="190"/>
      <c r="DX41" s="190"/>
      <c r="DY41" s="236"/>
      <c r="DZ41" s="236"/>
      <c r="EA41" s="236"/>
      <c r="EB41" s="236"/>
      <c r="EC41" s="236"/>
      <c r="ED41" s="190"/>
      <c r="EE41" s="190"/>
      <c r="EF41" s="236"/>
      <c r="EG41" s="190"/>
      <c r="EH41" s="236"/>
      <c r="EI41" s="236"/>
      <c r="EJ41" s="236"/>
      <c r="EK41" s="190"/>
      <c r="EL41" s="190"/>
      <c r="EM41" s="236"/>
      <c r="EN41" s="236"/>
      <c r="EO41" s="236"/>
      <c r="EP41" s="236"/>
      <c r="EQ41" s="236"/>
      <c r="ER41" s="190"/>
      <c r="ES41" s="190"/>
      <c r="ET41" s="236"/>
      <c r="EU41" s="236"/>
      <c r="EV41" s="236"/>
      <c r="EW41" s="236"/>
      <c r="EX41" s="236"/>
      <c r="EY41" s="190"/>
      <c r="EZ41" s="190"/>
      <c r="FA41" s="236"/>
      <c r="FB41" s="236"/>
      <c r="FC41" s="236"/>
      <c r="FD41" s="236"/>
      <c r="FE41" s="236"/>
      <c r="FF41" s="190"/>
      <c r="FG41" s="190"/>
      <c r="FH41" s="236"/>
      <c r="FI41" s="236"/>
      <c r="FJ41" s="236"/>
      <c r="FK41" s="236"/>
      <c r="FL41" s="236"/>
      <c r="FM41" s="190"/>
      <c r="FN41" s="190"/>
      <c r="FO41" s="236"/>
      <c r="FP41" s="236"/>
      <c r="FQ41" s="236"/>
      <c r="FR41" s="236"/>
      <c r="FS41" s="236"/>
      <c r="FT41" s="190"/>
      <c r="FU41" s="190"/>
      <c r="FV41" s="190"/>
      <c r="FW41" s="190"/>
      <c r="FX41" s="190"/>
      <c r="FY41" s="236"/>
      <c r="FZ41" s="236"/>
      <c r="GA41" s="190"/>
      <c r="GB41" s="190"/>
      <c r="GC41" s="236"/>
      <c r="GD41" s="236"/>
      <c r="GE41" s="236"/>
      <c r="GF41" s="236"/>
      <c r="GG41" s="236"/>
      <c r="GH41" s="190"/>
      <c r="GI41" s="190"/>
      <c r="GJ41" s="236"/>
    </row>
    <row r="42" spans="2:192" ht="15.75" thickBot="1">
      <c r="B42" s="177" t="s">
        <v>5218</v>
      </c>
      <c r="C42" s="177"/>
      <c r="D42" s="177"/>
      <c r="E42" s="177"/>
      <c r="F42" s="179"/>
      <c r="G42" s="177"/>
      <c r="H42" s="185"/>
      <c r="I42" s="185"/>
      <c r="J42" s="177"/>
      <c r="K42" s="177"/>
      <c r="L42" s="177"/>
      <c r="M42" s="177"/>
      <c r="N42" s="177"/>
      <c r="O42" s="185"/>
      <c r="P42" s="185"/>
      <c r="Q42" s="177"/>
      <c r="R42" s="177"/>
      <c r="S42" s="177"/>
      <c r="T42" s="177"/>
      <c r="U42" s="177"/>
      <c r="V42" s="185"/>
      <c r="W42" s="185"/>
      <c r="X42" s="177"/>
      <c r="Y42" s="177"/>
      <c r="Z42" s="177"/>
      <c r="AA42" s="177"/>
      <c r="AB42" s="177"/>
      <c r="AC42" s="185"/>
      <c r="AD42" s="185"/>
      <c r="AE42" s="177"/>
      <c r="AF42" s="177"/>
      <c r="AG42" s="185"/>
      <c r="AH42" s="177"/>
      <c r="AI42" s="177"/>
      <c r="AJ42" s="185"/>
      <c r="AK42" s="185"/>
      <c r="AL42" s="185"/>
      <c r="AM42" s="185"/>
      <c r="AN42" s="185"/>
      <c r="AO42" s="177"/>
      <c r="AP42" s="177"/>
      <c r="AQ42" s="185"/>
      <c r="AR42" s="185"/>
      <c r="AS42" s="177"/>
      <c r="AT42" s="177"/>
      <c r="AU42" s="177"/>
      <c r="AV42" s="177"/>
      <c r="AW42" s="177"/>
      <c r="AX42" s="185"/>
      <c r="AY42" s="185"/>
      <c r="AZ42" s="177"/>
      <c r="BA42" s="177"/>
      <c r="BB42" s="177"/>
      <c r="BC42" s="177"/>
      <c r="BD42" s="177"/>
      <c r="BE42" s="185"/>
      <c r="BF42" s="185"/>
      <c r="BG42" s="177"/>
      <c r="BH42" s="177"/>
      <c r="BI42" s="177"/>
      <c r="BJ42" s="177"/>
      <c r="BK42" s="177"/>
      <c r="BL42" s="185"/>
      <c r="BM42" s="185"/>
      <c r="BN42" s="177"/>
      <c r="BO42" s="177"/>
      <c r="BP42" s="177"/>
      <c r="BQ42" s="177"/>
      <c r="BR42" s="177"/>
      <c r="BS42" s="185"/>
      <c r="BT42" s="185"/>
      <c r="BU42" s="177"/>
      <c r="BV42" s="177"/>
      <c r="BW42" s="177"/>
      <c r="BX42" s="177"/>
      <c r="BY42" s="177"/>
      <c r="BZ42" s="185"/>
      <c r="CA42" s="185"/>
      <c r="CB42" s="177"/>
      <c r="CC42" s="177"/>
      <c r="CD42" s="177"/>
      <c r="CE42" s="177"/>
      <c r="CF42" s="177"/>
      <c r="CG42" s="185"/>
      <c r="CH42" s="185"/>
      <c r="CI42" s="177"/>
      <c r="CJ42" s="177"/>
      <c r="CK42" s="177"/>
      <c r="CL42" s="177"/>
      <c r="CM42" s="177"/>
      <c r="CN42" s="185"/>
      <c r="CO42" s="185"/>
      <c r="CP42" s="177"/>
      <c r="CQ42" s="177"/>
      <c r="CR42" s="177"/>
      <c r="CS42" s="177"/>
      <c r="CT42" s="177"/>
      <c r="CU42" s="185"/>
      <c r="CV42" s="185"/>
      <c r="CW42" s="177"/>
      <c r="CX42" s="177"/>
      <c r="CY42" s="177"/>
      <c r="CZ42" s="177"/>
      <c r="DA42" s="177"/>
      <c r="DB42" s="185"/>
      <c r="DC42" s="185"/>
      <c r="DD42" s="177"/>
      <c r="DE42" s="177"/>
      <c r="DF42" s="177"/>
      <c r="DG42" s="177"/>
      <c r="DH42" s="177"/>
      <c r="DI42" s="185"/>
      <c r="DJ42" s="185"/>
      <c r="DK42" s="185"/>
      <c r="DL42" s="177"/>
      <c r="DM42" s="177"/>
      <c r="DN42" s="177"/>
      <c r="DO42" s="177"/>
      <c r="DP42" s="185"/>
      <c r="DQ42" s="185"/>
      <c r="DR42" s="177"/>
      <c r="DS42" s="177"/>
      <c r="DT42" s="177"/>
      <c r="DU42" s="177"/>
      <c r="DV42" s="177"/>
      <c r="DW42" s="185"/>
      <c r="DX42" s="185"/>
      <c r="DY42" s="177"/>
      <c r="DZ42" s="177"/>
      <c r="EA42" s="177"/>
      <c r="EB42" s="177"/>
      <c r="EC42" s="177"/>
      <c r="ED42" s="185"/>
      <c r="EE42" s="185"/>
      <c r="EF42" s="177"/>
      <c r="EG42" s="185"/>
      <c r="EH42" s="177"/>
      <c r="EI42" s="177"/>
      <c r="EJ42" s="177"/>
      <c r="EK42" s="185"/>
      <c r="EL42" s="185"/>
      <c r="EM42" s="177"/>
      <c r="EN42" s="177"/>
      <c r="EO42" s="177"/>
      <c r="EP42" s="177"/>
      <c r="EQ42" s="177"/>
      <c r="ER42" s="185"/>
      <c r="ES42" s="185"/>
      <c r="ET42" s="177"/>
      <c r="EU42" s="177"/>
      <c r="EV42" s="177"/>
      <c r="EW42" s="177"/>
      <c r="EX42" s="177"/>
      <c r="EY42" s="185"/>
      <c r="EZ42" s="185"/>
      <c r="FA42" s="177"/>
      <c r="FB42" s="177"/>
      <c r="FC42" s="177"/>
      <c r="FD42" s="177"/>
      <c r="FE42" s="177"/>
      <c r="FF42" s="185"/>
      <c r="FG42" s="185"/>
      <c r="FH42" s="177"/>
      <c r="FI42" s="177"/>
      <c r="FJ42" s="177"/>
      <c r="FK42" s="177"/>
      <c r="FL42" s="177"/>
      <c r="FM42" s="185"/>
      <c r="FN42" s="185"/>
      <c r="FO42" s="177"/>
      <c r="FP42" s="177"/>
      <c r="FQ42" s="177"/>
      <c r="FR42" s="177"/>
      <c r="FS42" s="177"/>
      <c r="FT42" s="185"/>
      <c r="FU42" s="185"/>
      <c r="FV42" s="185"/>
      <c r="FW42" s="185"/>
      <c r="FX42" s="185"/>
      <c r="FY42" s="177"/>
      <c r="FZ42" s="177"/>
      <c r="GA42" s="185"/>
      <c r="GB42" s="185"/>
      <c r="GC42" s="177"/>
      <c r="GD42" s="177"/>
      <c r="GE42" s="177"/>
      <c r="GF42" s="177"/>
      <c r="GG42" s="177"/>
      <c r="GH42" s="185"/>
      <c r="GI42" s="185"/>
      <c r="GJ42" s="177"/>
    </row>
    <row r="43" spans="2:192" ht="15">
      <c r="B43" s="238" t="s">
        <v>5205</v>
      </c>
      <c r="C43" s="238" t="s">
        <v>1878</v>
      </c>
      <c r="D43" s="238" t="s">
        <v>1880</v>
      </c>
      <c r="E43" s="238" t="s">
        <v>5214</v>
      </c>
      <c r="F43" s="180">
        <v>78</v>
      </c>
      <c r="G43" s="239"/>
      <c r="H43" s="186"/>
      <c r="I43" s="186"/>
      <c r="J43" s="239"/>
      <c r="K43" s="239"/>
      <c r="L43" s="239"/>
      <c r="M43" s="239"/>
      <c r="N43" s="239"/>
      <c r="O43" s="186"/>
      <c r="P43" s="186"/>
      <c r="Q43" s="239"/>
      <c r="R43" s="239"/>
      <c r="S43" s="239"/>
      <c r="T43" s="239"/>
      <c r="U43" s="239"/>
      <c r="V43" s="186"/>
      <c r="W43" s="186"/>
      <c r="X43" s="239"/>
      <c r="Y43" s="239"/>
      <c r="Z43" s="239"/>
      <c r="AA43" s="239"/>
      <c r="AB43" s="239"/>
      <c r="AC43" s="186"/>
      <c r="AD43" s="186"/>
      <c r="AE43" s="239"/>
      <c r="AF43" s="239"/>
      <c r="AG43" s="186"/>
      <c r="AH43" s="239"/>
      <c r="AI43" s="239"/>
      <c r="AJ43" s="186"/>
      <c r="AK43" s="186"/>
      <c r="AL43" s="186"/>
      <c r="AM43" s="186"/>
      <c r="AN43" s="186"/>
      <c r="AO43" s="239"/>
      <c r="AP43" s="239"/>
      <c r="AQ43" s="186"/>
      <c r="AR43" s="186"/>
      <c r="AS43" s="239"/>
      <c r="AT43" s="239"/>
      <c r="AU43" s="239"/>
      <c r="AV43" s="239"/>
      <c r="AW43" s="239"/>
      <c r="AX43" s="186"/>
      <c r="AY43" s="186"/>
      <c r="AZ43" s="239"/>
      <c r="BA43" s="239"/>
      <c r="BB43" s="239"/>
      <c r="BC43" s="239"/>
      <c r="BD43" s="239"/>
      <c r="BE43" s="186"/>
      <c r="BF43" s="186"/>
      <c r="BG43" s="239"/>
      <c r="BH43" s="239">
        <v>6</v>
      </c>
      <c r="BI43" s="239"/>
      <c r="BJ43" s="239"/>
      <c r="BK43" s="239"/>
      <c r="BL43" s="186"/>
      <c r="BM43" s="186"/>
      <c r="BN43" s="239"/>
      <c r="BO43" s="239"/>
      <c r="BP43" s="239"/>
      <c r="BQ43" s="239"/>
      <c r="BR43" s="239">
        <v>5</v>
      </c>
      <c r="BS43" s="186"/>
      <c r="BT43" s="186"/>
      <c r="BU43" s="239"/>
      <c r="BV43" s="239">
        <v>1</v>
      </c>
      <c r="BW43" s="239"/>
      <c r="BX43" s="239"/>
      <c r="BY43" s="239"/>
      <c r="BZ43" s="186"/>
      <c r="CA43" s="186"/>
      <c r="CB43" s="239"/>
      <c r="CC43" s="239"/>
      <c r="CD43" s="239"/>
      <c r="CE43" s="239"/>
      <c r="CF43" s="239"/>
      <c r="CG43" s="186"/>
      <c r="CH43" s="186"/>
      <c r="CI43" s="239"/>
      <c r="CJ43" s="239"/>
      <c r="CK43" s="239"/>
      <c r="CL43" s="239"/>
      <c r="CM43" s="239"/>
      <c r="CN43" s="186"/>
      <c r="CO43" s="186"/>
      <c r="CP43" s="239">
        <v>8</v>
      </c>
      <c r="CQ43" s="239"/>
      <c r="CR43" s="239"/>
      <c r="CS43" s="239"/>
      <c r="CT43" s="239"/>
      <c r="CU43" s="186"/>
      <c r="CV43" s="186"/>
      <c r="CW43" s="239"/>
      <c r="CX43" s="239"/>
      <c r="CY43" s="239">
        <v>1</v>
      </c>
      <c r="CZ43" s="239"/>
      <c r="DA43" s="239"/>
      <c r="DB43" s="186"/>
      <c r="DC43" s="186"/>
      <c r="DD43" s="239"/>
      <c r="DE43" s="239"/>
      <c r="DF43" s="239"/>
      <c r="DG43" s="239"/>
      <c r="DH43" s="239"/>
      <c r="DI43" s="186"/>
      <c r="DJ43" s="186"/>
      <c r="DK43" s="186"/>
      <c r="DL43" s="239"/>
      <c r="DM43" s="239">
        <v>1</v>
      </c>
      <c r="DN43" s="239"/>
      <c r="DO43" s="239"/>
      <c r="DP43" s="186"/>
      <c r="DQ43" s="186"/>
      <c r="DR43" s="239">
        <v>5</v>
      </c>
      <c r="DS43" s="239"/>
      <c r="DT43" s="239">
        <v>5</v>
      </c>
      <c r="DU43" s="239"/>
      <c r="DV43" s="239"/>
      <c r="DW43" s="186"/>
      <c r="DX43" s="186"/>
      <c r="DY43" s="239"/>
      <c r="DZ43" s="239"/>
      <c r="EA43" s="239">
        <v>2</v>
      </c>
      <c r="EB43" s="239"/>
      <c r="EC43" s="239"/>
      <c r="ED43" s="186"/>
      <c r="EE43" s="186"/>
      <c r="EF43" s="239"/>
      <c r="EG43" s="186"/>
      <c r="EH43" s="239"/>
      <c r="EI43" s="239"/>
      <c r="EJ43" s="239"/>
      <c r="EK43" s="186"/>
      <c r="EL43" s="186"/>
      <c r="EM43" s="239"/>
      <c r="EN43" s="239">
        <v>23</v>
      </c>
      <c r="EO43" s="239"/>
      <c r="EP43" s="239"/>
      <c r="EQ43" s="239"/>
      <c r="ER43" s="186"/>
      <c r="ES43" s="186"/>
      <c r="ET43" s="239"/>
      <c r="EU43" s="239"/>
      <c r="EV43" s="239"/>
      <c r="EW43" s="239"/>
      <c r="EX43" s="239"/>
      <c r="EY43" s="186"/>
      <c r="EZ43" s="186"/>
      <c r="FA43" s="239"/>
      <c r="FB43" s="239"/>
      <c r="FC43" s="239"/>
      <c r="FD43" s="239"/>
      <c r="FE43" s="239"/>
      <c r="FF43" s="186"/>
      <c r="FG43" s="186"/>
      <c r="FH43" s="239"/>
      <c r="FI43" s="239"/>
      <c r="FJ43" s="239"/>
      <c r="FK43" s="239"/>
      <c r="FL43" s="239"/>
      <c r="FM43" s="186"/>
      <c r="FN43" s="186"/>
      <c r="FO43" s="239"/>
      <c r="FP43" s="239"/>
      <c r="FQ43" s="239">
        <v>16</v>
      </c>
      <c r="FR43" s="239"/>
      <c r="FS43" s="239"/>
      <c r="FT43" s="186"/>
      <c r="FU43" s="186"/>
      <c r="FV43" s="186"/>
      <c r="FW43" s="186"/>
      <c r="FX43" s="186"/>
      <c r="FY43" s="239"/>
      <c r="FZ43" s="239"/>
      <c r="GA43" s="186"/>
      <c r="GB43" s="186"/>
      <c r="GC43" s="239"/>
      <c r="GD43" s="239">
        <v>2</v>
      </c>
      <c r="GE43" s="239"/>
      <c r="GF43" s="239"/>
      <c r="GG43" s="239">
        <v>3</v>
      </c>
      <c r="GH43" s="186"/>
      <c r="GI43" s="186"/>
      <c r="GJ43" s="239"/>
    </row>
    <row r="44" spans="2:192" ht="15">
      <c r="B44" s="240" t="s">
        <v>5205</v>
      </c>
      <c r="C44" s="240" t="s">
        <v>1878</v>
      </c>
      <c r="D44" s="240" t="s">
        <v>1880</v>
      </c>
      <c r="E44" s="235" t="s">
        <v>5215</v>
      </c>
      <c r="F44" s="181">
        <v>706.3</v>
      </c>
      <c r="G44" s="237"/>
      <c r="H44" s="187"/>
      <c r="I44" s="187"/>
      <c r="J44" s="237"/>
      <c r="K44" s="237"/>
      <c r="L44" s="237"/>
      <c r="M44" s="237"/>
      <c r="N44" s="237"/>
      <c r="O44" s="187"/>
      <c r="P44" s="187"/>
      <c r="Q44" s="237"/>
      <c r="R44" s="237"/>
      <c r="S44" s="237"/>
      <c r="T44" s="237"/>
      <c r="U44" s="237"/>
      <c r="V44" s="187"/>
      <c r="W44" s="187"/>
      <c r="X44" s="237"/>
      <c r="Y44" s="237"/>
      <c r="Z44" s="237"/>
      <c r="AA44" s="237"/>
      <c r="AB44" s="237"/>
      <c r="AC44" s="187"/>
      <c r="AD44" s="187"/>
      <c r="AE44" s="237"/>
      <c r="AF44" s="237"/>
      <c r="AG44" s="187"/>
      <c r="AH44" s="237"/>
      <c r="AI44" s="237"/>
      <c r="AJ44" s="187"/>
      <c r="AK44" s="187"/>
      <c r="AL44" s="187"/>
      <c r="AM44" s="187"/>
      <c r="AN44" s="187"/>
      <c r="AO44" s="237"/>
      <c r="AP44" s="237"/>
      <c r="AQ44" s="187"/>
      <c r="AR44" s="187"/>
      <c r="AS44" s="237"/>
      <c r="AT44" s="237"/>
      <c r="AU44" s="237"/>
      <c r="AV44" s="237"/>
      <c r="AW44" s="237"/>
      <c r="AX44" s="187"/>
      <c r="AY44" s="187"/>
      <c r="AZ44" s="237"/>
      <c r="BA44" s="237"/>
      <c r="BB44" s="237"/>
      <c r="BC44" s="237"/>
      <c r="BD44" s="237"/>
      <c r="BE44" s="187"/>
      <c r="BF44" s="187"/>
      <c r="BG44" s="237"/>
      <c r="BH44" s="237">
        <v>41.2</v>
      </c>
      <c r="BI44" s="237"/>
      <c r="BJ44" s="237"/>
      <c r="BK44" s="237"/>
      <c r="BL44" s="187"/>
      <c r="BM44" s="187"/>
      <c r="BN44" s="237"/>
      <c r="BO44" s="237"/>
      <c r="BP44" s="237"/>
      <c r="BQ44" s="237"/>
      <c r="BR44" s="237">
        <v>31.5</v>
      </c>
      <c r="BS44" s="187"/>
      <c r="BT44" s="187"/>
      <c r="BU44" s="237"/>
      <c r="BV44" s="237">
        <v>10</v>
      </c>
      <c r="BW44" s="237"/>
      <c r="BX44" s="237"/>
      <c r="BY44" s="237"/>
      <c r="BZ44" s="187"/>
      <c r="CA44" s="187"/>
      <c r="CB44" s="237"/>
      <c r="CC44" s="237"/>
      <c r="CD44" s="237"/>
      <c r="CE44" s="237"/>
      <c r="CF44" s="237"/>
      <c r="CG44" s="187"/>
      <c r="CH44" s="187"/>
      <c r="CI44" s="237"/>
      <c r="CJ44" s="237"/>
      <c r="CK44" s="237"/>
      <c r="CL44" s="237"/>
      <c r="CM44" s="237"/>
      <c r="CN44" s="187"/>
      <c r="CO44" s="187"/>
      <c r="CP44" s="237">
        <v>50.3</v>
      </c>
      <c r="CQ44" s="237"/>
      <c r="CR44" s="237"/>
      <c r="CS44" s="237"/>
      <c r="CT44" s="237"/>
      <c r="CU44" s="187"/>
      <c r="CV44" s="187"/>
      <c r="CW44" s="237"/>
      <c r="CX44" s="237"/>
      <c r="CY44" s="237">
        <v>6</v>
      </c>
      <c r="CZ44" s="237"/>
      <c r="DA44" s="237"/>
      <c r="DB44" s="187"/>
      <c r="DC44" s="187"/>
      <c r="DD44" s="237"/>
      <c r="DE44" s="237"/>
      <c r="DF44" s="237"/>
      <c r="DG44" s="237"/>
      <c r="DH44" s="237"/>
      <c r="DI44" s="187"/>
      <c r="DJ44" s="187"/>
      <c r="DK44" s="187"/>
      <c r="DL44" s="237"/>
      <c r="DM44" s="237">
        <v>10.8</v>
      </c>
      <c r="DN44" s="237"/>
      <c r="DO44" s="237"/>
      <c r="DP44" s="187"/>
      <c r="DQ44" s="187"/>
      <c r="DR44" s="237">
        <v>26.2</v>
      </c>
      <c r="DS44" s="237"/>
      <c r="DT44" s="237">
        <v>43.2</v>
      </c>
      <c r="DU44" s="237"/>
      <c r="DV44" s="237"/>
      <c r="DW44" s="187"/>
      <c r="DX44" s="187"/>
      <c r="DY44" s="237"/>
      <c r="DZ44" s="237"/>
      <c r="EA44" s="237">
        <v>6.8</v>
      </c>
      <c r="EB44" s="237"/>
      <c r="EC44" s="237"/>
      <c r="ED44" s="187"/>
      <c r="EE44" s="187"/>
      <c r="EF44" s="237"/>
      <c r="EG44" s="187"/>
      <c r="EH44" s="237"/>
      <c r="EI44" s="237"/>
      <c r="EJ44" s="237"/>
      <c r="EK44" s="187"/>
      <c r="EL44" s="187"/>
      <c r="EM44" s="237"/>
      <c r="EN44" s="237">
        <v>153.6</v>
      </c>
      <c r="EO44" s="237"/>
      <c r="EP44" s="237"/>
      <c r="EQ44" s="237"/>
      <c r="ER44" s="187"/>
      <c r="ES44" s="187"/>
      <c r="ET44" s="237"/>
      <c r="EU44" s="237"/>
      <c r="EV44" s="237"/>
      <c r="EW44" s="237"/>
      <c r="EX44" s="237"/>
      <c r="EY44" s="187"/>
      <c r="EZ44" s="187"/>
      <c r="FA44" s="237"/>
      <c r="FB44" s="237"/>
      <c r="FC44" s="237"/>
      <c r="FD44" s="237"/>
      <c r="FE44" s="237"/>
      <c r="FF44" s="187"/>
      <c r="FG44" s="187"/>
      <c r="FH44" s="237"/>
      <c r="FI44" s="237"/>
      <c r="FJ44" s="237"/>
      <c r="FK44" s="237"/>
      <c r="FL44" s="237"/>
      <c r="FM44" s="187"/>
      <c r="FN44" s="187"/>
      <c r="FO44" s="237"/>
      <c r="FP44" s="237"/>
      <c r="FQ44" s="237">
        <v>285.8</v>
      </c>
      <c r="FR44" s="237"/>
      <c r="FS44" s="237"/>
      <c r="FT44" s="187"/>
      <c r="FU44" s="187"/>
      <c r="FV44" s="187"/>
      <c r="FW44" s="187"/>
      <c r="FX44" s="187"/>
      <c r="FY44" s="237"/>
      <c r="FZ44" s="237"/>
      <c r="GA44" s="187"/>
      <c r="GB44" s="187"/>
      <c r="GC44" s="237"/>
      <c r="GD44" s="237">
        <v>5.6</v>
      </c>
      <c r="GE44" s="237"/>
      <c r="GF44" s="237"/>
      <c r="GG44" s="237">
        <v>35.200000000000003</v>
      </c>
      <c r="GH44" s="187"/>
      <c r="GI44" s="187"/>
      <c r="GJ44" s="237"/>
    </row>
    <row r="45" spans="2:192" ht="15">
      <c r="B45" s="240" t="s">
        <v>5205</v>
      </c>
      <c r="C45" s="240" t="s">
        <v>1878</v>
      </c>
      <c r="D45" s="240" t="s">
        <v>1880</v>
      </c>
      <c r="E45" s="241" t="s">
        <v>5216</v>
      </c>
      <c r="F45" s="182">
        <v>6.63</v>
      </c>
      <c r="G45" s="242"/>
      <c r="H45" s="188"/>
      <c r="I45" s="188"/>
      <c r="J45" s="242"/>
      <c r="K45" s="242"/>
      <c r="L45" s="242"/>
      <c r="M45" s="242"/>
      <c r="N45" s="242"/>
      <c r="O45" s="188"/>
      <c r="P45" s="188"/>
      <c r="Q45" s="242"/>
      <c r="R45" s="242"/>
      <c r="S45" s="242"/>
      <c r="T45" s="242"/>
      <c r="U45" s="242"/>
      <c r="V45" s="188"/>
      <c r="W45" s="188"/>
      <c r="X45" s="242"/>
      <c r="Y45" s="242"/>
      <c r="Z45" s="242"/>
      <c r="AA45" s="242"/>
      <c r="AB45" s="242"/>
      <c r="AC45" s="188"/>
      <c r="AD45" s="188"/>
      <c r="AE45" s="242"/>
      <c r="AF45" s="242"/>
      <c r="AG45" s="188"/>
      <c r="AH45" s="242"/>
      <c r="AI45" s="242"/>
      <c r="AJ45" s="188"/>
      <c r="AK45" s="188"/>
      <c r="AL45" s="188"/>
      <c r="AM45" s="188"/>
      <c r="AN45" s="188"/>
      <c r="AO45" s="242"/>
      <c r="AP45" s="242"/>
      <c r="AQ45" s="188"/>
      <c r="AR45" s="188"/>
      <c r="AS45" s="242"/>
      <c r="AT45" s="242"/>
      <c r="AU45" s="242"/>
      <c r="AV45" s="242"/>
      <c r="AW45" s="242"/>
      <c r="AX45" s="188"/>
      <c r="AY45" s="188"/>
      <c r="AZ45" s="242"/>
      <c r="BA45" s="242"/>
      <c r="BB45" s="242"/>
      <c r="BC45" s="242"/>
      <c r="BD45" s="242"/>
      <c r="BE45" s="188"/>
      <c r="BF45" s="188"/>
      <c r="BG45" s="242"/>
      <c r="BH45" s="242">
        <v>8.73</v>
      </c>
      <c r="BI45" s="242"/>
      <c r="BJ45" s="242"/>
      <c r="BK45" s="242"/>
      <c r="BL45" s="188"/>
      <c r="BM45" s="188"/>
      <c r="BN45" s="242"/>
      <c r="BO45" s="242"/>
      <c r="BP45" s="242"/>
      <c r="BQ45" s="242"/>
      <c r="BR45" s="242">
        <v>9.52</v>
      </c>
      <c r="BS45" s="188"/>
      <c r="BT45" s="188"/>
      <c r="BU45" s="242"/>
      <c r="BV45" s="242">
        <v>5.99</v>
      </c>
      <c r="BW45" s="242"/>
      <c r="BX45" s="242"/>
      <c r="BY45" s="242"/>
      <c r="BZ45" s="188"/>
      <c r="CA45" s="188"/>
      <c r="CB45" s="242"/>
      <c r="CC45" s="242"/>
      <c r="CD45" s="242"/>
      <c r="CE45" s="242"/>
      <c r="CF45" s="242"/>
      <c r="CG45" s="188"/>
      <c r="CH45" s="188"/>
      <c r="CI45" s="242"/>
      <c r="CJ45" s="242"/>
      <c r="CK45" s="242"/>
      <c r="CL45" s="242"/>
      <c r="CM45" s="242"/>
      <c r="CN45" s="188"/>
      <c r="CO45" s="188"/>
      <c r="CP45" s="242">
        <v>9.5500000000000007</v>
      </c>
      <c r="CQ45" s="242"/>
      <c r="CR45" s="242"/>
      <c r="CS45" s="242"/>
      <c r="CT45" s="242"/>
      <c r="CU45" s="188"/>
      <c r="CV45" s="188"/>
      <c r="CW45" s="242"/>
      <c r="CX45" s="242"/>
      <c r="CY45" s="242">
        <v>9.9700000000000006</v>
      </c>
      <c r="CZ45" s="242"/>
      <c r="DA45" s="242"/>
      <c r="DB45" s="188"/>
      <c r="DC45" s="188"/>
      <c r="DD45" s="242"/>
      <c r="DE45" s="242"/>
      <c r="DF45" s="242"/>
      <c r="DG45" s="242"/>
      <c r="DH45" s="242"/>
      <c r="DI45" s="188"/>
      <c r="DJ45" s="188"/>
      <c r="DK45" s="188"/>
      <c r="DL45" s="242"/>
      <c r="DM45" s="242">
        <v>5.54</v>
      </c>
      <c r="DN45" s="242"/>
      <c r="DO45" s="242"/>
      <c r="DP45" s="188"/>
      <c r="DQ45" s="188"/>
      <c r="DR45" s="242">
        <v>11.46</v>
      </c>
      <c r="DS45" s="242"/>
      <c r="DT45" s="242">
        <v>6.95</v>
      </c>
      <c r="DU45" s="242"/>
      <c r="DV45" s="242"/>
      <c r="DW45" s="188"/>
      <c r="DX45" s="188"/>
      <c r="DY45" s="242"/>
      <c r="DZ45" s="242"/>
      <c r="EA45" s="242">
        <v>17.52</v>
      </c>
      <c r="EB45" s="242"/>
      <c r="EC45" s="242"/>
      <c r="ED45" s="188"/>
      <c r="EE45" s="188"/>
      <c r="EF45" s="242"/>
      <c r="EG45" s="188"/>
      <c r="EH45" s="242"/>
      <c r="EI45" s="242"/>
      <c r="EJ45" s="242"/>
      <c r="EK45" s="188"/>
      <c r="EL45" s="188"/>
      <c r="EM45" s="242"/>
      <c r="EN45" s="242">
        <v>8.99</v>
      </c>
      <c r="EO45" s="242"/>
      <c r="EP45" s="242"/>
      <c r="EQ45" s="242"/>
      <c r="ER45" s="188"/>
      <c r="ES45" s="188"/>
      <c r="ET45" s="242"/>
      <c r="EU45" s="242"/>
      <c r="EV45" s="242"/>
      <c r="EW45" s="242"/>
      <c r="EX45" s="242"/>
      <c r="EY45" s="188"/>
      <c r="EZ45" s="188"/>
      <c r="FA45" s="242"/>
      <c r="FB45" s="242"/>
      <c r="FC45" s="242"/>
      <c r="FD45" s="242"/>
      <c r="FE45" s="242"/>
      <c r="FF45" s="188"/>
      <c r="FG45" s="188"/>
      <c r="FH45" s="242"/>
      <c r="FI45" s="242"/>
      <c r="FJ45" s="242"/>
      <c r="FK45" s="242"/>
      <c r="FL45" s="242"/>
      <c r="FM45" s="188"/>
      <c r="FN45" s="188"/>
      <c r="FO45" s="242"/>
      <c r="FP45" s="242"/>
      <c r="FQ45" s="242">
        <v>3.36</v>
      </c>
      <c r="FR45" s="242"/>
      <c r="FS45" s="242"/>
      <c r="FT45" s="188"/>
      <c r="FU45" s="188"/>
      <c r="FV45" s="188"/>
      <c r="FW45" s="188"/>
      <c r="FX45" s="188"/>
      <c r="FY45" s="242"/>
      <c r="FZ45" s="242"/>
      <c r="GA45" s="188"/>
      <c r="GB45" s="188"/>
      <c r="GC45" s="242"/>
      <c r="GD45" s="242">
        <v>21.56</v>
      </c>
      <c r="GE45" s="242"/>
      <c r="GF45" s="242"/>
      <c r="GG45" s="242">
        <v>5.1100000000000003</v>
      </c>
      <c r="GH45" s="188"/>
      <c r="GI45" s="188"/>
      <c r="GJ45" s="242"/>
    </row>
    <row r="46" spans="2:192" ht="15.75" thickBot="1">
      <c r="B46" s="243" t="s">
        <v>5205</v>
      </c>
      <c r="C46" s="243" t="s">
        <v>1878</v>
      </c>
      <c r="D46" s="243" t="s">
        <v>1880</v>
      </c>
      <c r="E46" s="244" t="s">
        <v>5217</v>
      </c>
      <c r="F46" s="183">
        <v>9.0500000000000007</v>
      </c>
      <c r="G46" s="245"/>
      <c r="H46" s="189"/>
      <c r="I46" s="189"/>
      <c r="J46" s="245"/>
      <c r="K46" s="245"/>
      <c r="L46" s="245"/>
      <c r="M46" s="245"/>
      <c r="N46" s="245"/>
      <c r="O46" s="189"/>
      <c r="P46" s="189"/>
      <c r="Q46" s="245"/>
      <c r="R46" s="245"/>
      <c r="S46" s="245"/>
      <c r="T46" s="245"/>
      <c r="U46" s="245"/>
      <c r="V46" s="189"/>
      <c r="W46" s="189"/>
      <c r="X46" s="245"/>
      <c r="Y46" s="245"/>
      <c r="Z46" s="245"/>
      <c r="AA46" s="245"/>
      <c r="AB46" s="245"/>
      <c r="AC46" s="189"/>
      <c r="AD46" s="189"/>
      <c r="AE46" s="245"/>
      <c r="AF46" s="245"/>
      <c r="AG46" s="189"/>
      <c r="AH46" s="245"/>
      <c r="AI46" s="245"/>
      <c r="AJ46" s="189"/>
      <c r="AK46" s="189"/>
      <c r="AL46" s="189"/>
      <c r="AM46" s="189"/>
      <c r="AN46" s="189"/>
      <c r="AO46" s="245"/>
      <c r="AP46" s="245"/>
      <c r="AQ46" s="189"/>
      <c r="AR46" s="189"/>
      <c r="AS46" s="245"/>
      <c r="AT46" s="245"/>
      <c r="AU46" s="245"/>
      <c r="AV46" s="245"/>
      <c r="AW46" s="245"/>
      <c r="AX46" s="189"/>
      <c r="AY46" s="189"/>
      <c r="AZ46" s="245"/>
      <c r="BA46" s="245"/>
      <c r="BB46" s="245"/>
      <c r="BC46" s="245"/>
      <c r="BD46" s="245"/>
      <c r="BE46" s="189"/>
      <c r="BF46" s="189"/>
      <c r="BG46" s="245"/>
      <c r="BH46" s="245">
        <v>6.88</v>
      </c>
      <c r="BI46" s="245"/>
      <c r="BJ46" s="245"/>
      <c r="BK46" s="245"/>
      <c r="BL46" s="189"/>
      <c r="BM46" s="189"/>
      <c r="BN46" s="245"/>
      <c r="BO46" s="245"/>
      <c r="BP46" s="245"/>
      <c r="BQ46" s="245"/>
      <c r="BR46" s="245">
        <v>6.3</v>
      </c>
      <c r="BS46" s="189"/>
      <c r="BT46" s="189"/>
      <c r="BU46" s="245"/>
      <c r="BV46" s="245">
        <v>10.02</v>
      </c>
      <c r="BW46" s="245"/>
      <c r="BX46" s="245"/>
      <c r="BY46" s="245"/>
      <c r="BZ46" s="189"/>
      <c r="CA46" s="189"/>
      <c r="CB46" s="245"/>
      <c r="CC46" s="245"/>
      <c r="CD46" s="245"/>
      <c r="CE46" s="245"/>
      <c r="CF46" s="245"/>
      <c r="CG46" s="189"/>
      <c r="CH46" s="189"/>
      <c r="CI46" s="245"/>
      <c r="CJ46" s="245"/>
      <c r="CK46" s="245"/>
      <c r="CL46" s="245"/>
      <c r="CM46" s="245"/>
      <c r="CN46" s="189"/>
      <c r="CO46" s="189"/>
      <c r="CP46" s="245">
        <v>6.29</v>
      </c>
      <c r="CQ46" s="245"/>
      <c r="CR46" s="245"/>
      <c r="CS46" s="245"/>
      <c r="CT46" s="245"/>
      <c r="CU46" s="189"/>
      <c r="CV46" s="189"/>
      <c r="CW46" s="245"/>
      <c r="CX46" s="245"/>
      <c r="CY46" s="245">
        <v>6.02</v>
      </c>
      <c r="CZ46" s="245"/>
      <c r="DA46" s="245"/>
      <c r="DB46" s="189"/>
      <c r="DC46" s="189"/>
      <c r="DD46" s="245"/>
      <c r="DE46" s="245"/>
      <c r="DF46" s="245"/>
      <c r="DG46" s="245"/>
      <c r="DH46" s="245"/>
      <c r="DI46" s="189"/>
      <c r="DJ46" s="189"/>
      <c r="DK46" s="189"/>
      <c r="DL46" s="245"/>
      <c r="DM46" s="245">
        <v>10.83</v>
      </c>
      <c r="DN46" s="245"/>
      <c r="DO46" s="245"/>
      <c r="DP46" s="189"/>
      <c r="DQ46" s="189"/>
      <c r="DR46" s="245">
        <v>5.24</v>
      </c>
      <c r="DS46" s="245"/>
      <c r="DT46" s="245">
        <v>8.64</v>
      </c>
      <c r="DU46" s="245"/>
      <c r="DV46" s="245"/>
      <c r="DW46" s="189"/>
      <c r="DX46" s="189"/>
      <c r="DY46" s="245"/>
      <c r="DZ46" s="245"/>
      <c r="EA46" s="245">
        <v>3.42</v>
      </c>
      <c r="EB46" s="245"/>
      <c r="EC46" s="245"/>
      <c r="ED46" s="189"/>
      <c r="EE46" s="189"/>
      <c r="EF46" s="245"/>
      <c r="EG46" s="189"/>
      <c r="EH46" s="245"/>
      <c r="EI46" s="245"/>
      <c r="EJ46" s="245"/>
      <c r="EK46" s="189"/>
      <c r="EL46" s="189"/>
      <c r="EM46" s="245"/>
      <c r="EN46" s="245">
        <v>6.68</v>
      </c>
      <c r="EO46" s="245"/>
      <c r="EP46" s="245"/>
      <c r="EQ46" s="245"/>
      <c r="ER46" s="189"/>
      <c r="ES46" s="189"/>
      <c r="ET46" s="245"/>
      <c r="EU46" s="245"/>
      <c r="EV46" s="245"/>
      <c r="EW46" s="245"/>
      <c r="EX46" s="245"/>
      <c r="EY46" s="189"/>
      <c r="EZ46" s="189"/>
      <c r="FA46" s="245"/>
      <c r="FB46" s="245"/>
      <c r="FC46" s="245"/>
      <c r="FD46" s="245"/>
      <c r="FE46" s="245"/>
      <c r="FF46" s="189"/>
      <c r="FG46" s="189"/>
      <c r="FH46" s="245"/>
      <c r="FI46" s="245"/>
      <c r="FJ46" s="245"/>
      <c r="FK46" s="245"/>
      <c r="FL46" s="245"/>
      <c r="FM46" s="189"/>
      <c r="FN46" s="189"/>
      <c r="FO46" s="245"/>
      <c r="FP46" s="245"/>
      <c r="FQ46" s="245">
        <v>17.86</v>
      </c>
      <c r="FR46" s="245"/>
      <c r="FS46" s="245"/>
      <c r="FT46" s="189"/>
      <c r="FU46" s="189"/>
      <c r="FV46" s="189"/>
      <c r="FW46" s="189"/>
      <c r="FX46" s="189"/>
      <c r="FY46" s="245"/>
      <c r="FZ46" s="245"/>
      <c r="GA46" s="189"/>
      <c r="GB46" s="189"/>
      <c r="GC46" s="245"/>
      <c r="GD46" s="245">
        <v>2.78</v>
      </c>
      <c r="GE46" s="245"/>
      <c r="GF46" s="245"/>
      <c r="GG46" s="245">
        <v>11.74</v>
      </c>
      <c r="GH46" s="189"/>
      <c r="GI46" s="189"/>
      <c r="GJ46" s="245"/>
    </row>
    <row r="47" spans="2:192" ht="15">
      <c r="B47" s="238" t="s">
        <v>5205</v>
      </c>
      <c r="C47" s="238" t="s">
        <v>441</v>
      </c>
      <c r="D47" s="238" t="s">
        <v>443</v>
      </c>
      <c r="E47" s="238" t="s">
        <v>5214</v>
      </c>
      <c r="F47" s="180">
        <v>96</v>
      </c>
      <c r="G47" s="239"/>
      <c r="H47" s="186"/>
      <c r="I47" s="186"/>
      <c r="J47" s="239"/>
      <c r="K47" s="239">
        <v>8</v>
      </c>
      <c r="L47" s="239"/>
      <c r="M47" s="239"/>
      <c r="N47" s="239"/>
      <c r="O47" s="186"/>
      <c r="P47" s="186"/>
      <c r="Q47" s="239"/>
      <c r="R47" s="239"/>
      <c r="S47" s="239"/>
      <c r="T47" s="239"/>
      <c r="U47" s="239"/>
      <c r="V47" s="186"/>
      <c r="W47" s="186"/>
      <c r="X47" s="239"/>
      <c r="Y47" s="239"/>
      <c r="Z47" s="239"/>
      <c r="AA47" s="239"/>
      <c r="AB47" s="239"/>
      <c r="AC47" s="186"/>
      <c r="AD47" s="186"/>
      <c r="AE47" s="239"/>
      <c r="AF47" s="239"/>
      <c r="AG47" s="186"/>
      <c r="AH47" s="239"/>
      <c r="AI47" s="239"/>
      <c r="AJ47" s="186"/>
      <c r="AK47" s="186"/>
      <c r="AL47" s="186"/>
      <c r="AM47" s="186"/>
      <c r="AN47" s="186"/>
      <c r="AO47" s="239"/>
      <c r="AP47" s="239"/>
      <c r="AQ47" s="186"/>
      <c r="AR47" s="186"/>
      <c r="AS47" s="239"/>
      <c r="AT47" s="239"/>
      <c r="AU47" s="239"/>
      <c r="AV47" s="239"/>
      <c r="AW47" s="239"/>
      <c r="AX47" s="186"/>
      <c r="AY47" s="186"/>
      <c r="AZ47" s="239"/>
      <c r="BA47" s="239"/>
      <c r="BB47" s="239"/>
      <c r="BC47" s="239"/>
      <c r="BD47" s="239"/>
      <c r="BE47" s="186"/>
      <c r="BF47" s="186"/>
      <c r="BG47" s="239"/>
      <c r="BH47" s="239">
        <v>1</v>
      </c>
      <c r="BI47" s="239"/>
      <c r="BJ47" s="239"/>
      <c r="BK47" s="239"/>
      <c r="BL47" s="186"/>
      <c r="BM47" s="186"/>
      <c r="BN47" s="239"/>
      <c r="BO47" s="239"/>
      <c r="BP47" s="239"/>
      <c r="BQ47" s="239"/>
      <c r="BR47" s="239">
        <v>7</v>
      </c>
      <c r="BS47" s="186"/>
      <c r="BT47" s="186"/>
      <c r="BU47" s="239"/>
      <c r="BV47" s="239">
        <v>10</v>
      </c>
      <c r="BW47" s="239"/>
      <c r="BX47" s="239"/>
      <c r="BY47" s="239"/>
      <c r="BZ47" s="186"/>
      <c r="CA47" s="186"/>
      <c r="CB47" s="239"/>
      <c r="CC47" s="239"/>
      <c r="CD47" s="239"/>
      <c r="CE47" s="239"/>
      <c r="CF47" s="239"/>
      <c r="CG47" s="186"/>
      <c r="CH47" s="186"/>
      <c r="CI47" s="239"/>
      <c r="CJ47" s="239"/>
      <c r="CK47" s="239"/>
      <c r="CL47" s="239"/>
      <c r="CM47" s="239"/>
      <c r="CN47" s="186"/>
      <c r="CO47" s="186"/>
      <c r="CP47" s="239"/>
      <c r="CQ47" s="239"/>
      <c r="CR47" s="239"/>
      <c r="CS47" s="239"/>
      <c r="CT47" s="239"/>
      <c r="CU47" s="186"/>
      <c r="CV47" s="186"/>
      <c r="CW47" s="239"/>
      <c r="CX47" s="239"/>
      <c r="CY47" s="239">
        <v>24</v>
      </c>
      <c r="CZ47" s="239"/>
      <c r="DA47" s="239"/>
      <c r="DB47" s="186"/>
      <c r="DC47" s="186"/>
      <c r="DD47" s="239">
        <v>10</v>
      </c>
      <c r="DE47" s="239"/>
      <c r="DF47" s="239"/>
      <c r="DG47" s="239"/>
      <c r="DH47" s="239"/>
      <c r="DI47" s="186"/>
      <c r="DJ47" s="186"/>
      <c r="DK47" s="186"/>
      <c r="DL47" s="239"/>
      <c r="DM47" s="239">
        <v>14</v>
      </c>
      <c r="DN47" s="239"/>
      <c r="DO47" s="239"/>
      <c r="DP47" s="186"/>
      <c r="DQ47" s="186"/>
      <c r="DR47" s="239">
        <v>1</v>
      </c>
      <c r="DS47" s="239"/>
      <c r="DT47" s="239">
        <v>7</v>
      </c>
      <c r="DU47" s="239"/>
      <c r="DV47" s="239"/>
      <c r="DW47" s="186"/>
      <c r="DX47" s="186"/>
      <c r="DY47" s="239"/>
      <c r="DZ47" s="239"/>
      <c r="EA47" s="239">
        <v>10</v>
      </c>
      <c r="EB47" s="239"/>
      <c r="EC47" s="239"/>
      <c r="ED47" s="186"/>
      <c r="EE47" s="186"/>
      <c r="EF47" s="239"/>
      <c r="EG47" s="186"/>
      <c r="EH47" s="239"/>
      <c r="EI47" s="239"/>
      <c r="EJ47" s="239"/>
      <c r="EK47" s="186"/>
      <c r="EL47" s="186"/>
      <c r="EM47" s="239"/>
      <c r="EN47" s="239">
        <v>1</v>
      </c>
      <c r="EO47" s="239"/>
      <c r="EP47" s="239"/>
      <c r="EQ47" s="239">
        <v>1</v>
      </c>
      <c r="ER47" s="186"/>
      <c r="ES47" s="186"/>
      <c r="ET47" s="239"/>
      <c r="EU47" s="239"/>
      <c r="EV47" s="239"/>
      <c r="EW47" s="239"/>
      <c r="EX47" s="239"/>
      <c r="EY47" s="186"/>
      <c r="EZ47" s="186"/>
      <c r="FA47" s="239"/>
      <c r="FB47" s="239"/>
      <c r="FC47" s="239"/>
      <c r="FD47" s="239"/>
      <c r="FE47" s="239"/>
      <c r="FF47" s="186"/>
      <c r="FG47" s="186"/>
      <c r="FH47" s="239"/>
      <c r="FI47" s="239"/>
      <c r="FJ47" s="239"/>
      <c r="FK47" s="239"/>
      <c r="FL47" s="239"/>
      <c r="FM47" s="186"/>
      <c r="FN47" s="186"/>
      <c r="FO47" s="239"/>
      <c r="FP47" s="239"/>
      <c r="FQ47" s="239"/>
      <c r="FR47" s="239"/>
      <c r="FS47" s="239"/>
      <c r="FT47" s="186"/>
      <c r="FU47" s="186"/>
      <c r="FV47" s="186"/>
      <c r="FW47" s="186"/>
      <c r="FX47" s="186"/>
      <c r="FY47" s="239"/>
      <c r="FZ47" s="239"/>
      <c r="GA47" s="186"/>
      <c r="GB47" s="186"/>
      <c r="GC47" s="239"/>
      <c r="GD47" s="239">
        <v>2</v>
      </c>
      <c r="GE47" s="239"/>
      <c r="GF47" s="239"/>
      <c r="GG47" s="239"/>
      <c r="GH47" s="186"/>
      <c r="GI47" s="186"/>
      <c r="GJ47" s="239"/>
    </row>
    <row r="48" spans="2:192" ht="15">
      <c r="B48" s="240" t="s">
        <v>5205</v>
      </c>
      <c r="C48" s="240" t="s">
        <v>441</v>
      </c>
      <c r="D48" s="240" t="s">
        <v>443</v>
      </c>
      <c r="E48" s="235" t="s">
        <v>5215</v>
      </c>
      <c r="F48" s="181">
        <v>1143.5</v>
      </c>
      <c r="G48" s="237"/>
      <c r="H48" s="187"/>
      <c r="I48" s="187"/>
      <c r="J48" s="237"/>
      <c r="K48" s="237">
        <v>73</v>
      </c>
      <c r="L48" s="237"/>
      <c r="M48" s="237"/>
      <c r="N48" s="237"/>
      <c r="O48" s="187"/>
      <c r="P48" s="187"/>
      <c r="Q48" s="237"/>
      <c r="R48" s="237"/>
      <c r="S48" s="237"/>
      <c r="T48" s="237"/>
      <c r="U48" s="237"/>
      <c r="V48" s="187"/>
      <c r="W48" s="187"/>
      <c r="X48" s="237"/>
      <c r="Y48" s="237"/>
      <c r="Z48" s="237"/>
      <c r="AA48" s="237"/>
      <c r="AB48" s="237"/>
      <c r="AC48" s="187"/>
      <c r="AD48" s="187"/>
      <c r="AE48" s="237"/>
      <c r="AF48" s="237"/>
      <c r="AG48" s="187"/>
      <c r="AH48" s="237"/>
      <c r="AI48" s="237"/>
      <c r="AJ48" s="187"/>
      <c r="AK48" s="187"/>
      <c r="AL48" s="187"/>
      <c r="AM48" s="187"/>
      <c r="AN48" s="187"/>
      <c r="AO48" s="237"/>
      <c r="AP48" s="237"/>
      <c r="AQ48" s="187"/>
      <c r="AR48" s="187"/>
      <c r="AS48" s="237"/>
      <c r="AT48" s="237"/>
      <c r="AU48" s="237"/>
      <c r="AV48" s="237"/>
      <c r="AW48" s="237"/>
      <c r="AX48" s="187"/>
      <c r="AY48" s="187"/>
      <c r="AZ48" s="237"/>
      <c r="BA48" s="237"/>
      <c r="BB48" s="237"/>
      <c r="BC48" s="237"/>
      <c r="BD48" s="237"/>
      <c r="BE48" s="187"/>
      <c r="BF48" s="187"/>
      <c r="BG48" s="237"/>
      <c r="BH48" s="237">
        <v>11</v>
      </c>
      <c r="BI48" s="237"/>
      <c r="BJ48" s="237"/>
      <c r="BK48" s="237"/>
      <c r="BL48" s="187"/>
      <c r="BM48" s="187"/>
      <c r="BN48" s="237"/>
      <c r="BO48" s="237"/>
      <c r="BP48" s="237"/>
      <c r="BQ48" s="237"/>
      <c r="BR48" s="237">
        <v>76</v>
      </c>
      <c r="BS48" s="187"/>
      <c r="BT48" s="187"/>
      <c r="BU48" s="237"/>
      <c r="BV48" s="237">
        <v>95.1</v>
      </c>
      <c r="BW48" s="237"/>
      <c r="BX48" s="237"/>
      <c r="BY48" s="237"/>
      <c r="BZ48" s="187"/>
      <c r="CA48" s="187"/>
      <c r="CB48" s="237"/>
      <c r="CC48" s="237"/>
      <c r="CD48" s="237"/>
      <c r="CE48" s="237"/>
      <c r="CF48" s="237"/>
      <c r="CG48" s="187"/>
      <c r="CH48" s="187"/>
      <c r="CI48" s="237"/>
      <c r="CJ48" s="237"/>
      <c r="CK48" s="237"/>
      <c r="CL48" s="237"/>
      <c r="CM48" s="237"/>
      <c r="CN48" s="187"/>
      <c r="CO48" s="187"/>
      <c r="CP48" s="237"/>
      <c r="CQ48" s="237"/>
      <c r="CR48" s="237"/>
      <c r="CS48" s="237"/>
      <c r="CT48" s="237"/>
      <c r="CU48" s="187"/>
      <c r="CV48" s="187"/>
      <c r="CW48" s="237"/>
      <c r="CX48" s="237"/>
      <c r="CY48" s="237">
        <v>188</v>
      </c>
      <c r="CZ48" s="237"/>
      <c r="DA48" s="237"/>
      <c r="DB48" s="187"/>
      <c r="DC48" s="187"/>
      <c r="DD48" s="237">
        <v>125.2</v>
      </c>
      <c r="DE48" s="237"/>
      <c r="DF48" s="237"/>
      <c r="DG48" s="237"/>
      <c r="DH48" s="237"/>
      <c r="DI48" s="187"/>
      <c r="DJ48" s="187"/>
      <c r="DK48" s="187"/>
      <c r="DL48" s="237"/>
      <c r="DM48" s="237">
        <v>141.30000000000001</v>
      </c>
      <c r="DN48" s="237"/>
      <c r="DO48" s="237"/>
      <c r="DP48" s="187"/>
      <c r="DQ48" s="187"/>
      <c r="DR48" s="237">
        <v>19</v>
      </c>
      <c r="DS48" s="237"/>
      <c r="DT48" s="237">
        <v>70.7</v>
      </c>
      <c r="DU48" s="237"/>
      <c r="DV48" s="237"/>
      <c r="DW48" s="187"/>
      <c r="DX48" s="187"/>
      <c r="DY48" s="237"/>
      <c r="DZ48" s="237"/>
      <c r="EA48" s="237">
        <v>107.4</v>
      </c>
      <c r="EB48" s="237"/>
      <c r="EC48" s="237"/>
      <c r="ED48" s="187"/>
      <c r="EE48" s="187"/>
      <c r="EF48" s="237"/>
      <c r="EG48" s="187"/>
      <c r="EH48" s="237"/>
      <c r="EI48" s="237"/>
      <c r="EJ48" s="237"/>
      <c r="EK48" s="187"/>
      <c r="EL48" s="187"/>
      <c r="EM48" s="237"/>
      <c r="EN48" s="237">
        <v>12.7</v>
      </c>
      <c r="EO48" s="237"/>
      <c r="EP48" s="237"/>
      <c r="EQ48" s="237">
        <v>10.3</v>
      </c>
      <c r="ER48" s="187"/>
      <c r="ES48" s="187"/>
      <c r="ET48" s="237"/>
      <c r="EU48" s="237"/>
      <c r="EV48" s="237"/>
      <c r="EW48" s="237"/>
      <c r="EX48" s="237"/>
      <c r="EY48" s="187"/>
      <c r="EZ48" s="187"/>
      <c r="FA48" s="237"/>
      <c r="FB48" s="237"/>
      <c r="FC48" s="237"/>
      <c r="FD48" s="237"/>
      <c r="FE48" s="237"/>
      <c r="FF48" s="187"/>
      <c r="FG48" s="187"/>
      <c r="FH48" s="237"/>
      <c r="FI48" s="237"/>
      <c r="FJ48" s="237"/>
      <c r="FK48" s="237"/>
      <c r="FL48" s="237"/>
      <c r="FM48" s="187"/>
      <c r="FN48" s="187"/>
      <c r="FO48" s="237"/>
      <c r="FP48" s="237"/>
      <c r="FQ48" s="237"/>
      <c r="FR48" s="237"/>
      <c r="FS48" s="237"/>
      <c r="FT48" s="187"/>
      <c r="FU48" s="187"/>
      <c r="FV48" s="187"/>
      <c r="FW48" s="187"/>
      <c r="FX48" s="187"/>
      <c r="FY48" s="237"/>
      <c r="FZ48" s="237"/>
      <c r="GA48" s="187"/>
      <c r="GB48" s="187"/>
      <c r="GC48" s="237"/>
      <c r="GD48" s="237">
        <v>213.7</v>
      </c>
      <c r="GE48" s="237"/>
      <c r="GF48" s="237"/>
      <c r="GG48" s="237"/>
      <c r="GH48" s="187"/>
      <c r="GI48" s="187"/>
      <c r="GJ48" s="237"/>
    </row>
    <row r="49" spans="2:192" ht="15">
      <c r="B49" s="240" t="s">
        <v>5205</v>
      </c>
      <c r="C49" s="240" t="s">
        <v>441</v>
      </c>
      <c r="D49" s="240" t="s">
        <v>443</v>
      </c>
      <c r="E49" s="241" t="s">
        <v>5216</v>
      </c>
      <c r="F49" s="182">
        <v>5.04</v>
      </c>
      <c r="G49" s="242"/>
      <c r="H49" s="188"/>
      <c r="I49" s="188"/>
      <c r="J49" s="242"/>
      <c r="K49" s="242">
        <v>6.57</v>
      </c>
      <c r="L49" s="242"/>
      <c r="M49" s="242"/>
      <c r="N49" s="242"/>
      <c r="O49" s="188"/>
      <c r="P49" s="188"/>
      <c r="Q49" s="242"/>
      <c r="R49" s="242"/>
      <c r="S49" s="242"/>
      <c r="T49" s="242"/>
      <c r="U49" s="242"/>
      <c r="V49" s="188"/>
      <c r="W49" s="188"/>
      <c r="X49" s="242"/>
      <c r="Y49" s="242"/>
      <c r="Z49" s="242"/>
      <c r="AA49" s="242"/>
      <c r="AB49" s="242"/>
      <c r="AC49" s="188"/>
      <c r="AD49" s="188"/>
      <c r="AE49" s="242"/>
      <c r="AF49" s="242"/>
      <c r="AG49" s="188"/>
      <c r="AH49" s="242"/>
      <c r="AI49" s="242"/>
      <c r="AJ49" s="188"/>
      <c r="AK49" s="188"/>
      <c r="AL49" s="188"/>
      <c r="AM49" s="188"/>
      <c r="AN49" s="188"/>
      <c r="AO49" s="242"/>
      <c r="AP49" s="242"/>
      <c r="AQ49" s="188"/>
      <c r="AR49" s="188"/>
      <c r="AS49" s="242"/>
      <c r="AT49" s="242"/>
      <c r="AU49" s="242"/>
      <c r="AV49" s="242"/>
      <c r="AW49" s="242"/>
      <c r="AX49" s="188"/>
      <c r="AY49" s="188"/>
      <c r="AZ49" s="242"/>
      <c r="BA49" s="242"/>
      <c r="BB49" s="242"/>
      <c r="BC49" s="242"/>
      <c r="BD49" s="242"/>
      <c r="BE49" s="188"/>
      <c r="BF49" s="188"/>
      <c r="BG49" s="242"/>
      <c r="BH49" s="242">
        <v>5.45</v>
      </c>
      <c r="BI49" s="242"/>
      <c r="BJ49" s="242"/>
      <c r="BK49" s="242"/>
      <c r="BL49" s="188"/>
      <c r="BM49" s="188"/>
      <c r="BN49" s="242"/>
      <c r="BO49" s="242"/>
      <c r="BP49" s="242"/>
      <c r="BQ49" s="242"/>
      <c r="BR49" s="242">
        <v>5.52</v>
      </c>
      <c r="BS49" s="188"/>
      <c r="BT49" s="188"/>
      <c r="BU49" s="242"/>
      <c r="BV49" s="242">
        <v>6.31</v>
      </c>
      <c r="BW49" s="242"/>
      <c r="BX49" s="242"/>
      <c r="BY49" s="242"/>
      <c r="BZ49" s="188"/>
      <c r="CA49" s="188"/>
      <c r="CB49" s="242"/>
      <c r="CC49" s="242"/>
      <c r="CD49" s="242"/>
      <c r="CE49" s="242"/>
      <c r="CF49" s="242"/>
      <c r="CG49" s="188"/>
      <c r="CH49" s="188"/>
      <c r="CI49" s="242"/>
      <c r="CJ49" s="242"/>
      <c r="CK49" s="242"/>
      <c r="CL49" s="242"/>
      <c r="CM49" s="242"/>
      <c r="CN49" s="188"/>
      <c r="CO49" s="188"/>
      <c r="CP49" s="242"/>
      <c r="CQ49" s="242"/>
      <c r="CR49" s="242"/>
      <c r="CS49" s="242"/>
      <c r="CT49" s="242"/>
      <c r="CU49" s="188"/>
      <c r="CV49" s="188"/>
      <c r="CW49" s="242"/>
      <c r="CX49" s="242"/>
      <c r="CY49" s="242">
        <v>7.66</v>
      </c>
      <c r="CZ49" s="242"/>
      <c r="DA49" s="242"/>
      <c r="DB49" s="188"/>
      <c r="DC49" s="188"/>
      <c r="DD49" s="242">
        <v>4.79</v>
      </c>
      <c r="DE49" s="242"/>
      <c r="DF49" s="242"/>
      <c r="DG49" s="242"/>
      <c r="DH49" s="242"/>
      <c r="DI49" s="188"/>
      <c r="DJ49" s="188"/>
      <c r="DK49" s="188"/>
      <c r="DL49" s="242"/>
      <c r="DM49" s="242">
        <v>5.95</v>
      </c>
      <c r="DN49" s="242"/>
      <c r="DO49" s="242"/>
      <c r="DP49" s="188"/>
      <c r="DQ49" s="188"/>
      <c r="DR49" s="242">
        <v>3.16</v>
      </c>
      <c r="DS49" s="242"/>
      <c r="DT49" s="242">
        <v>5.94</v>
      </c>
      <c r="DU49" s="242"/>
      <c r="DV49" s="242"/>
      <c r="DW49" s="188"/>
      <c r="DX49" s="188"/>
      <c r="DY49" s="242"/>
      <c r="DZ49" s="242"/>
      <c r="EA49" s="242">
        <v>5.59</v>
      </c>
      <c r="EB49" s="242"/>
      <c r="EC49" s="242"/>
      <c r="ED49" s="188"/>
      <c r="EE49" s="188"/>
      <c r="EF49" s="242"/>
      <c r="EG49" s="188"/>
      <c r="EH49" s="242"/>
      <c r="EI49" s="242"/>
      <c r="EJ49" s="242"/>
      <c r="EK49" s="188"/>
      <c r="EL49" s="188"/>
      <c r="EM49" s="242"/>
      <c r="EN49" s="242">
        <v>4.71</v>
      </c>
      <c r="EO49" s="242"/>
      <c r="EP49" s="242"/>
      <c r="EQ49" s="242">
        <v>5.83</v>
      </c>
      <c r="ER49" s="188"/>
      <c r="ES49" s="188"/>
      <c r="ET49" s="242"/>
      <c r="EU49" s="242"/>
      <c r="EV49" s="242"/>
      <c r="EW49" s="242"/>
      <c r="EX49" s="242"/>
      <c r="EY49" s="188"/>
      <c r="EZ49" s="188"/>
      <c r="FA49" s="242"/>
      <c r="FB49" s="242"/>
      <c r="FC49" s="242"/>
      <c r="FD49" s="242"/>
      <c r="FE49" s="242"/>
      <c r="FF49" s="188"/>
      <c r="FG49" s="188"/>
      <c r="FH49" s="242"/>
      <c r="FI49" s="242"/>
      <c r="FJ49" s="242"/>
      <c r="FK49" s="242"/>
      <c r="FL49" s="242"/>
      <c r="FM49" s="188"/>
      <c r="FN49" s="188"/>
      <c r="FO49" s="242"/>
      <c r="FP49" s="242"/>
      <c r="FQ49" s="242"/>
      <c r="FR49" s="242"/>
      <c r="FS49" s="242"/>
      <c r="FT49" s="188"/>
      <c r="FU49" s="188"/>
      <c r="FV49" s="188"/>
      <c r="FW49" s="188"/>
      <c r="FX49" s="188"/>
      <c r="FY49" s="242"/>
      <c r="FZ49" s="242"/>
      <c r="GA49" s="188"/>
      <c r="GB49" s="188"/>
      <c r="GC49" s="242"/>
      <c r="GD49" s="242">
        <v>0.56000000000000005</v>
      </c>
      <c r="GE49" s="242"/>
      <c r="GF49" s="242"/>
      <c r="GG49" s="242"/>
      <c r="GH49" s="188"/>
      <c r="GI49" s="188"/>
      <c r="GJ49" s="242"/>
    </row>
    <row r="50" spans="2:192" ht="15.75" thickBot="1">
      <c r="B50" s="243" t="s">
        <v>5205</v>
      </c>
      <c r="C50" s="243" t="s">
        <v>441</v>
      </c>
      <c r="D50" s="243" t="s">
        <v>443</v>
      </c>
      <c r="E50" s="244" t="s">
        <v>5217</v>
      </c>
      <c r="F50" s="183">
        <v>11.91</v>
      </c>
      <c r="G50" s="245"/>
      <c r="H50" s="189"/>
      <c r="I50" s="189"/>
      <c r="J50" s="245"/>
      <c r="K50" s="245">
        <v>9.1300000000000008</v>
      </c>
      <c r="L50" s="245"/>
      <c r="M50" s="245"/>
      <c r="N50" s="245"/>
      <c r="O50" s="189"/>
      <c r="P50" s="189"/>
      <c r="Q50" s="245"/>
      <c r="R50" s="245"/>
      <c r="S50" s="245"/>
      <c r="T50" s="245"/>
      <c r="U50" s="245"/>
      <c r="V50" s="189"/>
      <c r="W50" s="189"/>
      <c r="X50" s="245"/>
      <c r="Y50" s="245"/>
      <c r="Z50" s="245"/>
      <c r="AA50" s="245"/>
      <c r="AB50" s="245"/>
      <c r="AC50" s="189"/>
      <c r="AD50" s="189"/>
      <c r="AE50" s="245"/>
      <c r="AF50" s="245"/>
      <c r="AG50" s="189"/>
      <c r="AH50" s="245"/>
      <c r="AI50" s="245"/>
      <c r="AJ50" s="189"/>
      <c r="AK50" s="189"/>
      <c r="AL50" s="189"/>
      <c r="AM50" s="189"/>
      <c r="AN50" s="189"/>
      <c r="AO50" s="245"/>
      <c r="AP50" s="245"/>
      <c r="AQ50" s="189"/>
      <c r="AR50" s="189"/>
      <c r="AS50" s="245"/>
      <c r="AT50" s="245"/>
      <c r="AU50" s="245"/>
      <c r="AV50" s="245"/>
      <c r="AW50" s="245"/>
      <c r="AX50" s="189"/>
      <c r="AY50" s="189"/>
      <c r="AZ50" s="245"/>
      <c r="BA50" s="245"/>
      <c r="BB50" s="245"/>
      <c r="BC50" s="245"/>
      <c r="BD50" s="245"/>
      <c r="BE50" s="189"/>
      <c r="BF50" s="189"/>
      <c r="BG50" s="245"/>
      <c r="BH50" s="245">
        <v>11.02</v>
      </c>
      <c r="BI50" s="245"/>
      <c r="BJ50" s="245"/>
      <c r="BK50" s="245"/>
      <c r="BL50" s="189"/>
      <c r="BM50" s="189"/>
      <c r="BN50" s="245"/>
      <c r="BO50" s="245"/>
      <c r="BP50" s="245"/>
      <c r="BQ50" s="245"/>
      <c r="BR50" s="245">
        <v>10.86</v>
      </c>
      <c r="BS50" s="189"/>
      <c r="BT50" s="189"/>
      <c r="BU50" s="245"/>
      <c r="BV50" s="245">
        <v>9.51</v>
      </c>
      <c r="BW50" s="245"/>
      <c r="BX50" s="245"/>
      <c r="BY50" s="245"/>
      <c r="BZ50" s="189"/>
      <c r="CA50" s="189"/>
      <c r="CB50" s="245"/>
      <c r="CC50" s="245"/>
      <c r="CD50" s="245"/>
      <c r="CE50" s="245"/>
      <c r="CF50" s="245"/>
      <c r="CG50" s="189"/>
      <c r="CH50" s="189"/>
      <c r="CI50" s="245"/>
      <c r="CJ50" s="245"/>
      <c r="CK50" s="245"/>
      <c r="CL50" s="245"/>
      <c r="CM50" s="245"/>
      <c r="CN50" s="189"/>
      <c r="CO50" s="189"/>
      <c r="CP50" s="245"/>
      <c r="CQ50" s="245"/>
      <c r="CR50" s="245"/>
      <c r="CS50" s="245"/>
      <c r="CT50" s="245"/>
      <c r="CU50" s="189"/>
      <c r="CV50" s="189"/>
      <c r="CW50" s="245"/>
      <c r="CX50" s="245"/>
      <c r="CY50" s="245">
        <v>7.83</v>
      </c>
      <c r="CZ50" s="245"/>
      <c r="DA50" s="245"/>
      <c r="DB50" s="189"/>
      <c r="DC50" s="189"/>
      <c r="DD50" s="245">
        <v>12.52</v>
      </c>
      <c r="DE50" s="245"/>
      <c r="DF50" s="245"/>
      <c r="DG50" s="245"/>
      <c r="DH50" s="245"/>
      <c r="DI50" s="189"/>
      <c r="DJ50" s="189"/>
      <c r="DK50" s="189"/>
      <c r="DL50" s="245"/>
      <c r="DM50" s="245">
        <v>10.09</v>
      </c>
      <c r="DN50" s="245"/>
      <c r="DO50" s="245"/>
      <c r="DP50" s="189"/>
      <c r="DQ50" s="189"/>
      <c r="DR50" s="245">
        <v>19</v>
      </c>
      <c r="DS50" s="245"/>
      <c r="DT50" s="245">
        <v>10.1</v>
      </c>
      <c r="DU50" s="245"/>
      <c r="DV50" s="245"/>
      <c r="DW50" s="189"/>
      <c r="DX50" s="189"/>
      <c r="DY50" s="245"/>
      <c r="DZ50" s="245"/>
      <c r="EA50" s="245">
        <v>10.74</v>
      </c>
      <c r="EB50" s="245"/>
      <c r="EC50" s="245"/>
      <c r="ED50" s="189"/>
      <c r="EE50" s="189"/>
      <c r="EF50" s="245"/>
      <c r="EG50" s="189"/>
      <c r="EH50" s="245"/>
      <c r="EI50" s="245"/>
      <c r="EJ50" s="245"/>
      <c r="EK50" s="189"/>
      <c r="EL50" s="189"/>
      <c r="EM50" s="245"/>
      <c r="EN50" s="245">
        <v>12.73</v>
      </c>
      <c r="EO50" s="245"/>
      <c r="EP50" s="245"/>
      <c r="EQ50" s="245">
        <v>10.28</v>
      </c>
      <c r="ER50" s="189"/>
      <c r="ES50" s="189"/>
      <c r="ET50" s="245"/>
      <c r="EU50" s="245"/>
      <c r="EV50" s="245"/>
      <c r="EW50" s="245"/>
      <c r="EX50" s="245"/>
      <c r="EY50" s="189"/>
      <c r="EZ50" s="189"/>
      <c r="FA50" s="245"/>
      <c r="FB50" s="245"/>
      <c r="FC50" s="245"/>
      <c r="FD50" s="245"/>
      <c r="FE50" s="245"/>
      <c r="FF50" s="189"/>
      <c r="FG50" s="189"/>
      <c r="FH50" s="245"/>
      <c r="FI50" s="245"/>
      <c r="FJ50" s="245"/>
      <c r="FK50" s="245"/>
      <c r="FL50" s="245"/>
      <c r="FM50" s="189"/>
      <c r="FN50" s="189"/>
      <c r="FO50" s="245"/>
      <c r="FP50" s="245"/>
      <c r="FQ50" s="245"/>
      <c r="FR50" s="245"/>
      <c r="FS50" s="245"/>
      <c r="FT50" s="189"/>
      <c r="FU50" s="189"/>
      <c r="FV50" s="189"/>
      <c r="FW50" s="189"/>
      <c r="FX50" s="189"/>
      <c r="FY50" s="245"/>
      <c r="FZ50" s="245"/>
      <c r="GA50" s="189"/>
      <c r="GB50" s="189"/>
      <c r="GC50" s="245"/>
      <c r="GD50" s="245">
        <v>106.86</v>
      </c>
      <c r="GE50" s="245"/>
      <c r="GF50" s="245"/>
      <c r="GG50" s="245"/>
      <c r="GH50" s="189"/>
      <c r="GI50" s="189"/>
      <c r="GJ50" s="245"/>
    </row>
    <row r="51" spans="2:192" ht="15">
      <c r="B51" s="238" t="s">
        <v>5205</v>
      </c>
      <c r="C51" s="238" t="s">
        <v>448</v>
      </c>
      <c r="D51" s="238" t="s">
        <v>450</v>
      </c>
      <c r="E51" s="238" t="s">
        <v>5214</v>
      </c>
      <c r="F51" s="180">
        <v>46</v>
      </c>
      <c r="G51" s="239"/>
      <c r="H51" s="186"/>
      <c r="I51" s="186"/>
      <c r="J51" s="239"/>
      <c r="K51" s="239">
        <v>6</v>
      </c>
      <c r="L51" s="239"/>
      <c r="M51" s="239"/>
      <c r="N51" s="239"/>
      <c r="O51" s="186"/>
      <c r="P51" s="186"/>
      <c r="Q51" s="239"/>
      <c r="R51" s="239"/>
      <c r="S51" s="239"/>
      <c r="T51" s="239"/>
      <c r="U51" s="239"/>
      <c r="V51" s="186"/>
      <c r="W51" s="186"/>
      <c r="X51" s="239"/>
      <c r="Y51" s="239"/>
      <c r="Z51" s="239"/>
      <c r="AA51" s="239"/>
      <c r="AB51" s="239"/>
      <c r="AC51" s="186"/>
      <c r="AD51" s="186"/>
      <c r="AE51" s="239"/>
      <c r="AF51" s="239"/>
      <c r="AG51" s="186"/>
      <c r="AH51" s="239"/>
      <c r="AI51" s="239"/>
      <c r="AJ51" s="186"/>
      <c r="AK51" s="186"/>
      <c r="AL51" s="186"/>
      <c r="AM51" s="186"/>
      <c r="AN51" s="186"/>
      <c r="AO51" s="239"/>
      <c r="AP51" s="239"/>
      <c r="AQ51" s="186"/>
      <c r="AR51" s="186"/>
      <c r="AS51" s="239"/>
      <c r="AT51" s="239"/>
      <c r="AU51" s="239"/>
      <c r="AV51" s="239"/>
      <c r="AW51" s="239"/>
      <c r="AX51" s="186"/>
      <c r="AY51" s="186"/>
      <c r="AZ51" s="239"/>
      <c r="BA51" s="239"/>
      <c r="BB51" s="239"/>
      <c r="BC51" s="239"/>
      <c r="BD51" s="239"/>
      <c r="BE51" s="186"/>
      <c r="BF51" s="186"/>
      <c r="BG51" s="239"/>
      <c r="BH51" s="239"/>
      <c r="BI51" s="239"/>
      <c r="BJ51" s="239"/>
      <c r="BK51" s="239"/>
      <c r="BL51" s="186"/>
      <c r="BM51" s="186"/>
      <c r="BN51" s="239"/>
      <c r="BO51" s="239"/>
      <c r="BP51" s="239"/>
      <c r="BQ51" s="239"/>
      <c r="BR51" s="239">
        <v>6</v>
      </c>
      <c r="BS51" s="186"/>
      <c r="BT51" s="186"/>
      <c r="BU51" s="239"/>
      <c r="BV51" s="239">
        <v>5</v>
      </c>
      <c r="BW51" s="239"/>
      <c r="BX51" s="239"/>
      <c r="BY51" s="239"/>
      <c r="BZ51" s="186"/>
      <c r="CA51" s="186"/>
      <c r="CB51" s="239"/>
      <c r="CC51" s="239"/>
      <c r="CD51" s="239"/>
      <c r="CE51" s="239"/>
      <c r="CF51" s="239"/>
      <c r="CG51" s="186"/>
      <c r="CH51" s="186"/>
      <c r="CI51" s="239"/>
      <c r="CJ51" s="239"/>
      <c r="CK51" s="239"/>
      <c r="CL51" s="239"/>
      <c r="CM51" s="239"/>
      <c r="CN51" s="186"/>
      <c r="CO51" s="186"/>
      <c r="CP51" s="239"/>
      <c r="CQ51" s="239"/>
      <c r="CR51" s="239"/>
      <c r="CS51" s="239"/>
      <c r="CT51" s="239"/>
      <c r="CU51" s="186"/>
      <c r="CV51" s="186"/>
      <c r="CW51" s="239"/>
      <c r="CX51" s="239"/>
      <c r="CY51" s="239"/>
      <c r="CZ51" s="239"/>
      <c r="DA51" s="239"/>
      <c r="DB51" s="186"/>
      <c r="DC51" s="186"/>
      <c r="DD51" s="239">
        <v>4</v>
      </c>
      <c r="DE51" s="239"/>
      <c r="DF51" s="239"/>
      <c r="DG51" s="239"/>
      <c r="DH51" s="239"/>
      <c r="DI51" s="186"/>
      <c r="DJ51" s="186"/>
      <c r="DK51" s="186"/>
      <c r="DL51" s="239"/>
      <c r="DM51" s="239">
        <v>5</v>
      </c>
      <c r="DN51" s="239"/>
      <c r="DO51" s="239"/>
      <c r="DP51" s="186"/>
      <c r="DQ51" s="186"/>
      <c r="DR51" s="239">
        <v>4</v>
      </c>
      <c r="DS51" s="239"/>
      <c r="DT51" s="239">
        <v>4</v>
      </c>
      <c r="DU51" s="239"/>
      <c r="DV51" s="239"/>
      <c r="DW51" s="186"/>
      <c r="DX51" s="186"/>
      <c r="DY51" s="239"/>
      <c r="DZ51" s="239"/>
      <c r="EA51" s="239">
        <v>5</v>
      </c>
      <c r="EB51" s="239"/>
      <c r="EC51" s="239"/>
      <c r="ED51" s="186"/>
      <c r="EE51" s="186"/>
      <c r="EF51" s="239"/>
      <c r="EG51" s="186"/>
      <c r="EH51" s="239"/>
      <c r="EI51" s="239"/>
      <c r="EJ51" s="239"/>
      <c r="EK51" s="186"/>
      <c r="EL51" s="186"/>
      <c r="EM51" s="239"/>
      <c r="EN51" s="239"/>
      <c r="EO51" s="239"/>
      <c r="EP51" s="239"/>
      <c r="EQ51" s="239">
        <v>3</v>
      </c>
      <c r="ER51" s="186"/>
      <c r="ES51" s="186"/>
      <c r="ET51" s="239"/>
      <c r="EU51" s="239"/>
      <c r="EV51" s="239"/>
      <c r="EW51" s="239"/>
      <c r="EX51" s="239"/>
      <c r="EY51" s="186"/>
      <c r="EZ51" s="186"/>
      <c r="FA51" s="239"/>
      <c r="FB51" s="239"/>
      <c r="FC51" s="239"/>
      <c r="FD51" s="239"/>
      <c r="FE51" s="239"/>
      <c r="FF51" s="186"/>
      <c r="FG51" s="186"/>
      <c r="FH51" s="239"/>
      <c r="FI51" s="239"/>
      <c r="FJ51" s="239">
        <v>1</v>
      </c>
      <c r="FK51" s="239"/>
      <c r="FL51" s="239"/>
      <c r="FM51" s="186"/>
      <c r="FN51" s="186"/>
      <c r="FO51" s="239"/>
      <c r="FP51" s="239"/>
      <c r="FQ51" s="239"/>
      <c r="FR51" s="239"/>
      <c r="FS51" s="239"/>
      <c r="FT51" s="186"/>
      <c r="FU51" s="186"/>
      <c r="FV51" s="186"/>
      <c r="FW51" s="186"/>
      <c r="FX51" s="186"/>
      <c r="FY51" s="239"/>
      <c r="FZ51" s="239">
        <v>2</v>
      </c>
      <c r="GA51" s="186"/>
      <c r="GB51" s="186"/>
      <c r="GC51" s="239"/>
      <c r="GD51" s="239">
        <v>1</v>
      </c>
      <c r="GE51" s="239"/>
      <c r="GF51" s="239"/>
      <c r="GG51" s="239"/>
      <c r="GH51" s="186"/>
      <c r="GI51" s="186"/>
      <c r="GJ51" s="239"/>
    </row>
    <row r="52" spans="2:192" ht="15">
      <c r="B52" s="240" t="s">
        <v>5205</v>
      </c>
      <c r="C52" s="240" t="s">
        <v>448</v>
      </c>
      <c r="D52" s="240" t="s">
        <v>450</v>
      </c>
      <c r="E52" s="235" t="s">
        <v>5215</v>
      </c>
      <c r="F52" s="181">
        <v>649.70000000000005</v>
      </c>
      <c r="G52" s="237"/>
      <c r="H52" s="187"/>
      <c r="I52" s="187"/>
      <c r="J52" s="237"/>
      <c r="K52" s="237">
        <v>89</v>
      </c>
      <c r="L52" s="237"/>
      <c r="M52" s="237"/>
      <c r="N52" s="237"/>
      <c r="O52" s="187"/>
      <c r="P52" s="187"/>
      <c r="Q52" s="237"/>
      <c r="R52" s="237"/>
      <c r="S52" s="237"/>
      <c r="T52" s="237"/>
      <c r="U52" s="237"/>
      <c r="V52" s="187"/>
      <c r="W52" s="187"/>
      <c r="X52" s="237"/>
      <c r="Y52" s="237"/>
      <c r="Z52" s="237"/>
      <c r="AA52" s="237"/>
      <c r="AB52" s="237"/>
      <c r="AC52" s="187"/>
      <c r="AD52" s="187"/>
      <c r="AE52" s="237"/>
      <c r="AF52" s="237"/>
      <c r="AG52" s="187"/>
      <c r="AH52" s="237"/>
      <c r="AI52" s="237"/>
      <c r="AJ52" s="187"/>
      <c r="AK52" s="187"/>
      <c r="AL52" s="187"/>
      <c r="AM52" s="187"/>
      <c r="AN52" s="187"/>
      <c r="AO52" s="237"/>
      <c r="AP52" s="237"/>
      <c r="AQ52" s="187"/>
      <c r="AR52" s="187"/>
      <c r="AS52" s="237"/>
      <c r="AT52" s="237"/>
      <c r="AU52" s="237"/>
      <c r="AV52" s="237"/>
      <c r="AW52" s="237"/>
      <c r="AX52" s="187"/>
      <c r="AY52" s="187"/>
      <c r="AZ52" s="237"/>
      <c r="BA52" s="237"/>
      <c r="BB52" s="237"/>
      <c r="BC52" s="237"/>
      <c r="BD52" s="237"/>
      <c r="BE52" s="187"/>
      <c r="BF52" s="187"/>
      <c r="BG52" s="237"/>
      <c r="BH52" s="237"/>
      <c r="BI52" s="237"/>
      <c r="BJ52" s="237"/>
      <c r="BK52" s="237"/>
      <c r="BL52" s="187"/>
      <c r="BM52" s="187"/>
      <c r="BN52" s="237"/>
      <c r="BO52" s="237"/>
      <c r="BP52" s="237"/>
      <c r="BQ52" s="237"/>
      <c r="BR52" s="237">
        <v>67.7</v>
      </c>
      <c r="BS52" s="187"/>
      <c r="BT52" s="187"/>
      <c r="BU52" s="237"/>
      <c r="BV52" s="237">
        <v>68</v>
      </c>
      <c r="BW52" s="237"/>
      <c r="BX52" s="237"/>
      <c r="BY52" s="237"/>
      <c r="BZ52" s="187"/>
      <c r="CA52" s="187"/>
      <c r="CB52" s="237"/>
      <c r="CC52" s="237"/>
      <c r="CD52" s="237"/>
      <c r="CE52" s="237"/>
      <c r="CF52" s="237"/>
      <c r="CG52" s="187"/>
      <c r="CH52" s="187"/>
      <c r="CI52" s="237"/>
      <c r="CJ52" s="237"/>
      <c r="CK52" s="237"/>
      <c r="CL52" s="237"/>
      <c r="CM52" s="237"/>
      <c r="CN52" s="187"/>
      <c r="CO52" s="187"/>
      <c r="CP52" s="237"/>
      <c r="CQ52" s="237"/>
      <c r="CR52" s="237"/>
      <c r="CS52" s="237"/>
      <c r="CT52" s="237"/>
      <c r="CU52" s="187"/>
      <c r="CV52" s="187"/>
      <c r="CW52" s="237"/>
      <c r="CX52" s="237"/>
      <c r="CY52" s="237"/>
      <c r="CZ52" s="237"/>
      <c r="DA52" s="237"/>
      <c r="DB52" s="187"/>
      <c r="DC52" s="187"/>
      <c r="DD52" s="237">
        <v>48.2</v>
      </c>
      <c r="DE52" s="237"/>
      <c r="DF52" s="237"/>
      <c r="DG52" s="237"/>
      <c r="DH52" s="237"/>
      <c r="DI52" s="187"/>
      <c r="DJ52" s="187"/>
      <c r="DK52" s="187"/>
      <c r="DL52" s="237"/>
      <c r="DM52" s="237">
        <v>48.6</v>
      </c>
      <c r="DN52" s="237"/>
      <c r="DO52" s="237"/>
      <c r="DP52" s="187"/>
      <c r="DQ52" s="187"/>
      <c r="DR52" s="237">
        <v>45.5</v>
      </c>
      <c r="DS52" s="237"/>
      <c r="DT52" s="237">
        <v>89.8</v>
      </c>
      <c r="DU52" s="237"/>
      <c r="DV52" s="237"/>
      <c r="DW52" s="187"/>
      <c r="DX52" s="187"/>
      <c r="DY52" s="237"/>
      <c r="DZ52" s="237"/>
      <c r="EA52" s="237">
        <v>62.4</v>
      </c>
      <c r="EB52" s="237"/>
      <c r="EC52" s="237"/>
      <c r="ED52" s="187"/>
      <c r="EE52" s="187"/>
      <c r="EF52" s="237"/>
      <c r="EG52" s="187"/>
      <c r="EH52" s="237"/>
      <c r="EI52" s="237"/>
      <c r="EJ52" s="237"/>
      <c r="EK52" s="187"/>
      <c r="EL52" s="187"/>
      <c r="EM52" s="237"/>
      <c r="EN52" s="237"/>
      <c r="EO52" s="237"/>
      <c r="EP52" s="237"/>
      <c r="EQ52" s="237">
        <v>30.6</v>
      </c>
      <c r="ER52" s="187"/>
      <c r="ES52" s="187"/>
      <c r="ET52" s="237"/>
      <c r="EU52" s="237"/>
      <c r="EV52" s="237"/>
      <c r="EW52" s="237"/>
      <c r="EX52" s="237"/>
      <c r="EY52" s="187"/>
      <c r="EZ52" s="187"/>
      <c r="FA52" s="237"/>
      <c r="FB52" s="237"/>
      <c r="FC52" s="237"/>
      <c r="FD52" s="237"/>
      <c r="FE52" s="237"/>
      <c r="FF52" s="187"/>
      <c r="FG52" s="187"/>
      <c r="FH52" s="237"/>
      <c r="FI52" s="237"/>
      <c r="FJ52" s="237">
        <v>13.1</v>
      </c>
      <c r="FK52" s="237"/>
      <c r="FL52" s="237"/>
      <c r="FM52" s="187"/>
      <c r="FN52" s="187"/>
      <c r="FO52" s="237"/>
      <c r="FP52" s="237"/>
      <c r="FQ52" s="237"/>
      <c r="FR52" s="237"/>
      <c r="FS52" s="237"/>
      <c r="FT52" s="187"/>
      <c r="FU52" s="187"/>
      <c r="FV52" s="187"/>
      <c r="FW52" s="187"/>
      <c r="FX52" s="187"/>
      <c r="FY52" s="237"/>
      <c r="FZ52" s="237">
        <v>49.6</v>
      </c>
      <c r="GA52" s="187"/>
      <c r="GB52" s="187"/>
      <c r="GC52" s="237"/>
      <c r="GD52" s="237">
        <v>37.200000000000003</v>
      </c>
      <c r="GE52" s="237"/>
      <c r="GF52" s="237"/>
      <c r="GG52" s="237"/>
      <c r="GH52" s="187"/>
      <c r="GI52" s="187"/>
      <c r="GJ52" s="237"/>
    </row>
    <row r="53" spans="2:192" ht="15">
      <c r="B53" s="240" t="s">
        <v>5205</v>
      </c>
      <c r="C53" s="240" t="s">
        <v>448</v>
      </c>
      <c r="D53" s="240" t="s">
        <v>450</v>
      </c>
      <c r="E53" s="241" t="s">
        <v>5216</v>
      </c>
      <c r="F53" s="182">
        <v>4.25</v>
      </c>
      <c r="G53" s="242"/>
      <c r="H53" s="188"/>
      <c r="I53" s="188"/>
      <c r="J53" s="242"/>
      <c r="K53" s="242">
        <v>4.04</v>
      </c>
      <c r="L53" s="242"/>
      <c r="M53" s="242"/>
      <c r="N53" s="242"/>
      <c r="O53" s="188"/>
      <c r="P53" s="188"/>
      <c r="Q53" s="242"/>
      <c r="R53" s="242"/>
      <c r="S53" s="242"/>
      <c r="T53" s="242"/>
      <c r="U53" s="242"/>
      <c r="V53" s="188"/>
      <c r="W53" s="188"/>
      <c r="X53" s="242"/>
      <c r="Y53" s="242"/>
      <c r="Z53" s="242"/>
      <c r="AA53" s="242"/>
      <c r="AB53" s="242"/>
      <c r="AC53" s="188"/>
      <c r="AD53" s="188"/>
      <c r="AE53" s="242"/>
      <c r="AF53" s="242"/>
      <c r="AG53" s="188"/>
      <c r="AH53" s="242"/>
      <c r="AI53" s="242"/>
      <c r="AJ53" s="188"/>
      <c r="AK53" s="188"/>
      <c r="AL53" s="188"/>
      <c r="AM53" s="188"/>
      <c r="AN53" s="188"/>
      <c r="AO53" s="242"/>
      <c r="AP53" s="242"/>
      <c r="AQ53" s="188"/>
      <c r="AR53" s="188"/>
      <c r="AS53" s="242"/>
      <c r="AT53" s="242"/>
      <c r="AU53" s="242"/>
      <c r="AV53" s="242"/>
      <c r="AW53" s="242"/>
      <c r="AX53" s="188"/>
      <c r="AY53" s="188"/>
      <c r="AZ53" s="242"/>
      <c r="BA53" s="242"/>
      <c r="BB53" s="242"/>
      <c r="BC53" s="242"/>
      <c r="BD53" s="242"/>
      <c r="BE53" s="188"/>
      <c r="BF53" s="188"/>
      <c r="BG53" s="242"/>
      <c r="BH53" s="242"/>
      <c r="BI53" s="242"/>
      <c r="BJ53" s="242"/>
      <c r="BK53" s="242"/>
      <c r="BL53" s="188"/>
      <c r="BM53" s="188"/>
      <c r="BN53" s="242"/>
      <c r="BO53" s="242"/>
      <c r="BP53" s="242"/>
      <c r="BQ53" s="242"/>
      <c r="BR53" s="242">
        <v>5.32</v>
      </c>
      <c r="BS53" s="188"/>
      <c r="BT53" s="188"/>
      <c r="BU53" s="242"/>
      <c r="BV53" s="242">
        <v>4.41</v>
      </c>
      <c r="BW53" s="242"/>
      <c r="BX53" s="242"/>
      <c r="BY53" s="242"/>
      <c r="BZ53" s="188"/>
      <c r="CA53" s="188"/>
      <c r="CB53" s="242"/>
      <c r="CC53" s="242"/>
      <c r="CD53" s="242"/>
      <c r="CE53" s="242"/>
      <c r="CF53" s="242"/>
      <c r="CG53" s="188"/>
      <c r="CH53" s="188"/>
      <c r="CI53" s="242"/>
      <c r="CJ53" s="242"/>
      <c r="CK53" s="242"/>
      <c r="CL53" s="242"/>
      <c r="CM53" s="242"/>
      <c r="CN53" s="188"/>
      <c r="CO53" s="188"/>
      <c r="CP53" s="242"/>
      <c r="CQ53" s="242"/>
      <c r="CR53" s="242"/>
      <c r="CS53" s="242"/>
      <c r="CT53" s="242"/>
      <c r="CU53" s="188"/>
      <c r="CV53" s="188"/>
      <c r="CW53" s="242"/>
      <c r="CX53" s="242"/>
      <c r="CY53" s="242"/>
      <c r="CZ53" s="242"/>
      <c r="DA53" s="242"/>
      <c r="DB53" s="188"/>
      <c r="DC53" s="188"/>
      <c r="DD53" s="242">
        <v>4.9800000000000004</v>
      </c>
      <c r="DE53" s="242"/>
      <c r="DF53" s="242"/>
      <c r="DG53" s="242"/>
      <c r="DH53" s="242"/>
      <c r="DI53" s="188"/>
      <c r="DJ53" s="188"/>
      <c r="DK53" s="188"/>
      <c r="DL53" s="242"/>
      <c r="DM53" s="242">
        <v>6.18</v>
      </c>
      <c r="DN53" s="242"/>
      <c r="DO53" s="242"/>
      <c r="DP53" s="188"/>
      <c r="DQ53" s="188"/>
      <c r="DR53" s="242">
        <v>5.27</v>
      </c>
      <c r="DS53" s="242"/>
      <c r="DT53" s="242">
        <v>2.67</v>
      </c>
      <c r="DU53" s="242"/>
      <c r="DV53" s="242"/>
      <c r="DW53" s="188"/>
      <c r="DX53" s="188"/>
      <c r="DY53" s="242"/>
      <c r="DZ53" s="242"/>
      <c r="EA53" s="242">
        <v>4.8099999999999996</v>
      </c>
      <c r="EB53" s="242"/>
      <c r="EC53" s="242"/>
      <c r="ED53" s="188"/>
      <c r="EE53" s="188"/>
      <c r="EF53" s="242"/>
      <c r="EG53" s="188"/>
      <c r="EH53" s="242"/>
      <c r="EI53" s="242"/>
      <c r="EJ53" s="242"/>
      <c r="EK53" s="188"/>
      <c r="EL53" s="188"/>
      <c r="EM53" s="242"/>
      <c r="EN53" s="242"/>
      <c r="EO53" s="242"/>
      <c r="EP53" s="242"/>
      <c r="EQ53" s="242">
        <v>5.87</v>
      </c>
      <c r="ER53" s="188"/>
      <c r="ES53" s="188"/>
      <c r="ET53" s="242"/>
      <c r="EU53" s="242"/>
      <c r="EV53" s="242"/>
      <c r="EW53" s="242"/>
      <c r="EX53" s="242"/>
      <c r="EY53" s="188"/>
      <c r="EZ53" s="188"/>
      <c r="FA53" s="242"/>
      <c r="FB53" s="242"/>
      <c r="FC53" s="242"/>
      <c r="FD53" s="242"/>
      <c r="FE53" s="242"/>
      <c r="FF53" s="188"/>
      <c r="FG53" s="188"/>
      <c r="FH53" s="242"/>
      <c r="FI53" s="242"/>
      <c r="FJ53" s="242">
        <v>4.59</v>
      </c>
      <c r="FK53" s="242"/>
      <c r="FL53" s="242"/>
      <c r="FM53" s="188"/>
      <c r="FN53" s="188"/>
      <c r="FO53" s="242"/>
      <c r="FP53" s="242"/>
      <c r="FQ53" s="242"/>
      <c r="FR53" s="242"/>
      <c r="FS53" s="242"/>
      <c r="FT53" s="188"/>
      <c r="FU53" s="188"/>
      <c r="FV53" s="188"/>
      <c r="FW53" s="188"/>
      <c r="FX53" s="188"/>
      <c r="FY53" s="242"/>
      <c r="FZ53" s="242">
        <v>2.42</v>
      </c>
      <c r="GA53" s="188"/>
      <c r="GB53" s="188"/>
      <c r="GC53" s="242"/>
      <c r="GD53" s="242">
        <v>1.62</v>
      </c>
      <c r="GE53" s="242"/>
      <c r="GF53" s="242"/>
      <c r="GG53" s="242"/>
      <c r="GH53" s="188"/>
      <c r="GI53" s="188"/>
      <c r="GJ53" s="242"/>
    </row>
    <row r="54" spans="2:192" ht="15.75" thickBot="1">
      <c r="B54" s="243" t="s">
        <v>5205</v>
      </c>
      <c r="C54" s="243" t="s">
        <v>448</v>
      </c>
      <c r="D54" s="243" t="s">
        <v>450</v>
      </c>
      <c r="E54" s="244" t="s">
        <v>5217</v>
      </c>
      <c r="F54" s="183">
        <v>14.12</v>
      </c>
      <c r="G54" s="245"/>
      <c r="H54" s="189"/>
      <c r="I54" s="189"/>
      <c r="J54" s="245"/>
      <c r="K54" s="245">
        <v>14.84</v>
      </c>
      <c r="L54" s="245"/>
      <c r="M54" s="245"/>
      <c r="N54" s="245"/>
      <c r="O54" s="189"/>
      <c r="P54" s="189"/>
      <c r="Q54" s="245"/>
      <c r="R54" s="245"/>
      <c r="S54" s="245"/>
      <c r="T54" s="245"/>
      <c r="U54" s="245"/>
      <c r="V54" s="189"/>
      <c r="W54" s="189"/>
      <c r="X54" s="245"/>
      <c r="Y54" s="245"/>
      <c r="Z54" s="245"/>
      <c r="AA54" s="245"/>
      <c r="AB54" s="245"/>
      <c r="AC54" s="189"/>
      <c r="AD54" s="189"/>
      <c r="AE54" s="245"/>
      <c r="AF54" s="245"/>
      <c r="AG54" s="189"/>
      <c r="AH54" s="245"/>
      <c r="AI54" s="245"/>
      <c r="AJ54" s="189"/>
      <c r="AK54" s="189"/>
      <c r="AL54" s="189"/>
      <c r="AM54" s="189"/>
      <c r="AN54" s="189"/>
      <c r="AO54" s="245"/>
      <c r="AP54" s="245"/>
      <c r="AQ54" s="189"/>
      <c r="AR54" s="189"/>
      <c r="AS54" s="245"/>
      <c r="AT54" s="245"/>
      <c r="AU54" s="245"/>
      <c r="AV54" s="245"/>
      <c r="AW54" s="245"/>
      <c r="AX54" s="189"/>
      <c r="AY54" s="189"/>
      <c r="AZ54" s="245"/>
      <c r="BA54" s="245"/>
      <c r="BB54" s="245"/>
      <c r="BC54" s="245"/>
      <c r="BD54" s="245"/>
      <c r="BE54" s="189"/>
      <c r="BF54" s="189"/>
      <c r="BG54" s="245"/>
      <c r="BH54" s="245"/>
      <c r="BI54" s="245"/>
      <c r="BJ54" s="245"/>
      <c r="BK54" s="245"/>
      <c r="BL54" s="189"/>
      <c r="BM54" s="189"/>
      <c r="BN54" s="245"/>
      <c r="BO54" s="245"/>
      <c r="BP54" s="245"/>
      <c r="BQ54" s="245"/>
      <c r="BR54" s="245">
        <v>11.29</v>
      </c>
      <c r="BS54" s="189"/>
      <c r="BT54" s="189"/>
      <c r="BU54" s="245"/>
      <c r="BV54" s="245">
        <v>13.61</v>
      </c>
      <c r="BW54" s="245"/>
      <c r="BX54" s="245"/>
      <c r="BY54" s="245"/>
      <c r="BZ54" s="189"/>
      <c r="CA54" s="189"/>
      <c r="CB54" s="245"/>
      <c r="CC54" s="245"/>
      <c r="CD54" s="245"/>
      <c r="CE54" s="245"/>
      <c r="CF54" s="245"/>
      <c r="CG54" s="189"/>
      <c r="CH54" s="189"/>
      <c r="CI54" s="245"/>
      <c r="CJ54" s="245"/>
      <c r="CK54" s="245"/>
      <c r="CL54" s="245"/>
      <c r="CM54" s="245"/>
      <c r="CN54" s="189"/>
      <c r="CO54" s="189"/>
      <c r="CP54" s="245"/>
      <c r="CQ54" s="245"/>
      <c r="CR54" s="245"/>
      <c r="CS54" s="245"/>
      <c r="CT54" s="245"/>
      <c r="CU54" s="189"/>
      <c r="CV54" s="189"/>
      <c r="CW54" s="245"/>
      <c r="CX54" s="245"/>
      <c r="CY54" s="245"/>
      <c r="CZ54" s="245"/>
      <c r="DA54" s="245"/>
      <c r="DB54" s="189"/>
      <c r="DC54" s="189"/>
      <c r="DD54" s="245">
        <v>12.04</v>
      </c>
      <c r="DE54" s="245"/>
      <c r="DF54" s="245"/>
      <c r="DG54" s="245"/>
      <c r="DH54" s="245"/>
      <c r="DI54" s="189"/>
      <c r="DJ54" s="189"/>
      <c r="DK54" s="189"/>
      <c r="DL54" s="245"/>
      <c r="DM54" s="245">
        <v>9.7100000000000009</v>
      </c>
      <c r="DN54" s="245"/>
      <c r="DO54" s="245"/>
      <c r="DP54" s="189"/>
      <c r="DQ54" s="189"/>
      <c r="DR54" s="245">
        <v>11.38</v>
      </c>
      <c r="DS54" s="245"/>
      <c r="DT54" s="245">
        <v>22.45</v>
      </c>
      <c r="DU54" s="245"/>
      <c r="DV54" s="245"/>
      <c r="DW54" s="189"/>
      <c r="DX54" s="189"/>
      <c r="DY54" s="245"/>
      <c r="DZ54" s="245"/>
      <c r="EA54" s="245">
        <v>12.49</v>
      </c>
      <c r="EB54" s="245"/>
      <c r="EC54" s="245"/>
      <c r="ED54" s="189"/>
      <c r="EE54" s="189"/>
      <c r="EF54" s="245"/>
      <c r="EG54" s="189"/>
      <c r="EH54" s="245"/>
      <c r="EI54" s="245"/>
      <c r="EJ54" s="245"/>
      <c r="EK54" s="189"/>
      <c r="EL54" s="189"/>
      <c r="EM54" s="245"/>
      <c r="EN54" s="245"/>
      <c r="EO54" s="245"/>
      <c r="EP54" s="245"/>
      <c r="EQ54" s="245">
        <v>10.220000000000001</v>
      </c>
      <c r="ER54" s="189"/>
      <c r="ES54" s="189"/>
      <c r="ET54" s="245"/>
      <c r="EU54" s="245"/>
      <c r="EV54" s="245"/>
      <c r="EW54" s="245"/>
      <c r="EX54" s="245"/>
      <c r="EY54" s="189"/>
      <c r="EZ54" s="189"/>
      <c r="FA54" s="245"/>
      <c r="FB54" s="245"/>
      <c r="FC54" s="245"/>
      <c r="FD54" s="245"/>
      <c r="FE54" s="245"/>
      <c r="FF54" s="189"/>
      <c r="FG54" s="189"/>
      <c r="FH54" s="245"/>
      <c r="FI54" s="245"/>
      <c r="FJ54" s="245">
        <v>13.08</v>
      </c>
      <c r="FK54" s="245"/>
      <c r="FL54" s="245"/>
      <c r="FM54" s="189"/>
      <c r="FN54" s="189"/>
      <c r="FO54" s="245"/>
      <c r="FP54" s="245"/>
      <c r="FQ54" s="245"/>
      <c r="FR54" s="245"/>
      <c r="FS54" s="245"/>
      <c r="FT54" s="189"/>
      <c r="FU54" s="189"/>
      <c r="FV54" s="189"/>
      <c r="FW54" s="189"/>
      <c r="FX54" s="189"/>
      <c r="FY54" s="245"/>
      <c r="FZ54" s="245">
        <v>24.78</v>
      </c>
      <c r="GA54" s="189"/>
      <c r="GB54" s="189"/>
      <c r="GC54" s="245"/>
      <c r="GD54" s="245">
        <v>37.15</v>
      </c>
      <c r="GE54" s="245"/>
      <c r="GF54" s="245"/>
      <c r="GG54" s="245"/>
      <c r="GH54" s="189"/>
      <c r="GI54" s="189"/>
      <c r="GJ54" s="245"/>
    </row>
    <row r="55" spans="2:192" ht="15">
      <c r="B55" s="238" t="s">
        <v>5205</v>
      </c>
      <c r="C55" s="238" t="s">
        <v>459</v>
      </c>
      <c r="D55" s="238" t="s">
        <v>461</v>
      </c>
      <c r="E55" s="238" t="s">
        <v>5214</v>
      </c>
      <c r="F55" s="180">
        <v>16</v>
      </c>
      <c r="G55" s="239"/>
      <c r="H55" s="186"/>
      <c r="I55" s="186"/>
      <c r="J55" s="239"/>
      <c r="K55" s="239">
        <v>1</v>
      </c>
      <c r="L55" s="239"/>
      <c r="M55" s="239"/>
      <c r="N55" s="239"/>
      <c r="O55" s="186"/>
      <c r="P55" s="186"/>
      <c r="Q55" s="239"/>
      <c r="R55" s="239"/>
      <c r="S55" s="239"/>
      <c r="T55" s="239"/>
      <c r="U55" s="239"/>
      <c r="V55" s="186"/>
      <c r="W55" s="186"/>
      <c r="X55" s="239"/>
      <c r="Y55" s="239"/>
      <c r="Z55" s="239"/>
      <c r="AA55" s="239"/>
      <c r="AB55" s="239">
        <v>2</v>
      </c>
      <c r="AC55" s="186"/>
      <c r="AD55" s="186"/>
      <c r="AE55" s="239"/>
      <c r="AF55" s="239"/>
      <c r="AG55" s="186"/>
      <c r="AH55" s="239"/>
      <c r="AI55" s="239"/>
      <c r="AJ55" s="186"/>
      <c r="AK55" s="186"/>
      <c r="AL55" s="186"/>
      <c r="AM55" s="186"/>
      <c r="AN55" s="186"/>
      <c r="AO55" s="239"/>
      <c r="AP55" s="239"/>
      <c r="AQ55" s="186"/>
      <c r="AR55" s="186"/>
      <c r="AS55" s="239"/>
      <c r="AT55" s="239"/>
      <c r="AU55" s="239"/>
      <c r="AV55" s="239"/>
      <c r="AW55" s="239"/>
      <c r="AX55" s="186"/>
      <c r="AY55" s="186"/>
      <c r="AZ55" s="239"/>
      <c r="BA55" s="239"/>
      <c r="BB55" s="239"/>
      <c r="BC55" s="239"/>
      <c r="BD55" s="239"/>
      <c r="BE55" s="186"/>
      <c r="BF55" s="186"/>
      <c r="BG55" s="239"/>
      <c r="BH55" s="239"/>
      <c r="BI55" s="239"/>
      <c r="BJ55" s="239"/>
      <c r="BK55" s="239"/>
      <c r="BL55" s="186"/>
      <c r="BM55" s="186"/>
      <c r="BN55" s="239"/>
      <c r="BO55" s="239"/>
      <c r="BP55" s="239"/>
      <c r="BQ55" s="239"/>
      <c r="BR55" s="239"/>
      <c r="BS55" s="186"/>
      <c r="BT55" s="186"/>
      <c r="BU55" s="239"/>
      <c r="BV55" s="239">
        <v>1</v>
      </c>
      <c r="BW55" s="239"/>
      <c r="BX55" s="239"/>
      <c r="BY55" s="239"/>
      <c r="BZ55" s="186"/>
      <c r="CA55" s="186"/>
      <c r="CB55" s="239"/>
      <c r="CC55" s="239"/>
      <c r="CD55" s="239"/>
      <c r="CE55" s="239"/>
      <c r="CF55" s="239"/>
      <c r="CG55" s="186"/>
      <c r="CH55" s="186"/>
      <c r="CI55" s="239"/>
      <c r="CJ55" s="239"/>
      <c r="CK55" s="239"/>
      <c r="CL55" s="239"/>
      <c r="CM55" s="239"/>
      <c r="CN55" s="186"/>
      <c r="CO55" s="186"/>
      <c r="CP55" s="239"/>
      <c r="CQ55" s="239"/>
      <c r="CR55" s="239"/>
      <c r="CS55" s="239"/>
      <c r="CT55" s="239"/>
      <c r="CU55" s="186"/>
      <c r="CV55" s="186"/>
      <c r="CW55" s="239"/>
      <c r="CX55" s="239"/>
      <c r="CY55" s="239">
        <v>1</v>
      </c>
      <c r="CZ55" s="239"/>
      <c r="DA55" s="239"/>
      <c r="DB55" s="186"/>
      <c r="DC55" s="186"/>
      <c r="DD55" s="239">
        <v>2</v>
      </c>
      <c r="DE55" s="239"/>
      <c r="DF55" s="239"/>
      <c r="DG55" s="239"/>
      <c r="DH55" s="239"/>
      <c r="DI55" s="186"/>
      <c r="DJ55" s="186"/>
      <c r="DK55" s="186"/>
      <c r="DL55" s="239"/>
      <c r="DM55" s="239"/>
      <c r="DN55" s="239"/>
      <c r="DO55" s="239"/>
      <c r="DP55" s="186"/>
      <c r="DQ55" s="186"/>
      <c r="DR55" s="239">
        <v>1</v>
      </c>
      <c r="DS55" s="239"/>
      <c r="DT55" s="239"/>
      <c r="DU55" s="239"/>
      <c r="DV55" s="239"/>
      <c r="DW55" s="186"/>
      <c r="DX55" s="186"/>
      <c r="DY55" s="239"/>
      <c r="DZ55" s="239"/>
      <c r="EA55" s="239">
        <v>1</v>
      </c>
      <c r="EB55" s="239"/>
      <c r="EC55" s="239"/>
      <c r="ED55" s="186"/>
      <c r="EE55" s="186"/>
      <c r="EF55" s="239"/>
      <c r="EG55" s="186"/>
      <c r="EH55" s="239"/>
      <c r="EI55" s="239"/>
      <c r="EJ55" s="239"/>
      <c r="EK55" s="186"/>
      <c r="EL55" s="186"/>
      <c r="EM55" s="239"/>
      <c r="EN55" s="239">
        <v>1</v>
      </c>
      <c r="EO55" s="239"/>
      <c r="EP55" s="239"/>
      <c r="EQ55" s="239"/>
      <c r="ER55" s="186"/>
      <c r="ES55" s="186"/>
      <c r="ET55" s="239"/>
      <c r="EU55" s="239"/>
      <c r="EV55" s="239"/>
      <c r="EW55" s="239"/>
      <c r="EX55" s="239"/>
      <c r="EY55" s="186"/>
      <c r="EZ55" s="186"/>
      <c r="FA55" s="239"/>
      <c r="FB55" s="239"/>
      <c r="FC55" s="239"/>
      <c r="FD55" s="239"/>
      <c r="FE55" s="239"/>
      <c r="FF55" s="186"/>
      <c r="FG55" s="186"/>
      <c r="FH55" s="239"/>
      <c r="FI55" s="239">
        <v>1</v>
      </c>
      <c r="FJ55" s="239">
        <v>3</v>
      </c>
      <c r="FK55" s="239"/>
      <c r="FL55" s="239"/>
      <c r="FM55" s="186"/>
      <c r="FN55" s="186"/>
      <c r="FO55" s="239"/>
      <c r="FP55" s="239"/>
      <c r="FQ55" s="239"/>
      <c r="FR55" s="239"/>
      <c r="FS55" s="239"/>
      <c r="FT55" s="186"/>
      <c r="FU55" s="186"/>
      <c r="FV55" s="186"/>
      <c r="FW55" s="186"/>
      <c r="FX55" s="186"/>
      <c r="FY55" s="239"/>
      <c r="FZ55" s="239"/>
      <c r="GA55" s="186"/>
      <c r="GB55" s="186"/>
      <c r="GC55" s="239"/>
      <c r="GD55" s="239"/>
      <c r="GE55" s="239">
        <v>1</v>
      </c>
      <c r="GF55" s="239"/>
      <c r="GG55" s="239">
        <v>1</v>
      </c>
      <c r="GH55" s="186"/>
      <c r="GI55" s="186"/>
      <c r="GJ55" s="239"/>
    </row>
    <row r="56" spans="2:192" ht="15">
      <c r="B56" s="240" t="s">
        <v>5205</v>
      </c>
      <c r="C56" s="240" t="s">
        <v>459</v>
      </c>
      <c r="D56" s="240" t="s">
        <v>461</v>
      </c>
      <c r="E56" s="235" t="s">
        <v>5215</v>
      </c>
      <c r="F56" s="181">
        <v>499.6</v>
      </c>
      <c r="G56" s="237"/>
      <c r="H56" s="187"/>
      <c r="I56" s="187"/>
      <c r="J56" s="237"/>
      <c r="K56" s="237">
        <v>25.3</v>
      </c>
      <c r="L56" s="237"/>
      <c r="M56" s="237"/>
      <c r="N56" s="237"/>
      <c r="O56" s="187"/>
      <c r="P56" s="187"/>
      <c r="Q56" s="237"/>
      <c r="R56" s="237"/>
      <c r="S56" s="237"/>
      <c r="T56" s="237"/>
      <c r="U56" s="237"/>
      <c r="V56" s="187"/>
      <c r="W56" s="187"/>
      <c r="X56" s="237"/>
      <c r="Y56" s="237"/>
      <c r="Z56" s="237"/>
      <c r="AA56" s="237"/>
      <c r="AB56" s="237">
        <v>74.8</v>
      </c>
      <c r="AC56" s="187"/>
      <c r="AD56" s="187"/>
      <c r="AE56" s="237"/>
      <c r="AF56" s="237"/>
      <c r="AG56" s="187"/>
      <c r="AH56" s="237"/>
      <c r="AI56" s="237"/>
      <c r="AJ56" s="187"/>
      <c r="AK56" s="187"/>
      <c r="AL56" s="187"/>
      <c r="AM56" s="187"/>
      <c r="AN56" s="187"/>
      <c r="AO56" s="237"/>
      <c r="AP56" s="237"/>
      <c r="AQ56" s="187"/>
      <c r="AR56" s="187"/>
      <c r="AS56" s="237"/>
      <c r="AT56" s="237"/>
      <c r="AU56" s="237"/>
      <c r="AV56" s="237"/>
      <c r="AW56" s="237"/>
      <c r="AX56" s="187"/>
      <c r="AY56" s="187"/>
      <c r="AZ56" s="237"/>
      <c r="BA56" s="237"/>
      <c r="BB56" s="237"/>
      <c r="BC56" s="237"/>
      <c r="BD56" s="237"/>
      <c r="BE56" s="187"/>
      <c r="BF56" s="187"/>
      <c r="BG56" s="237"/>
      <c r="BH56" s="237"/>
      <c r="BI56" s="237"/>
      <c r="BJ56" s="237"/>
      <c r="BK56" s="237"/>
      <c r="BL56" s="187"/>
      <c r="BM56" s="187"/>
      <c r="BN56" s="237"/>
      <c r="BO56" s="237"/>
      <c r="BP56" s="237"/>
      <c r="BQ56" s="237"/>
      <c r="BR56" s="237"/>
      <c r="BS56" s="187"/>
      <c r="BT56" s="187"/>
      <c r="BU56" s="237"/>
      <c r="BV56" s="237">
        <v>15.4</v>
      </c>
      <c r="BW56" s="237"/>
      <c r="BX56" s="237"/>
      <c r="BY56" s="237"/>
      <c r="BZ56" s="187"/>
      <c r="CA56" s="187"/>
      <c r="CB56" s="237"/>
      <c r="CC56" s="237"/>
      <c r="CD56" s="237"/>
      <c r="CE56" s="237"/>
      <c r="CF56" s="237"/>
      <c r="CG56" s="187"/>
      <c r="CH56" s="187"/>
      <c r="CI56" s="237"/>
      <c r="CJ56" s="237"/>
      <c r="CK56" s="237"/>
      <c r="CL56" s="237"/>
      <c r="CM56" s="237"/>
      <c r="CN56" s="187"/>
      <c r="CO56" s="187"/>
      <c r="CP56" s="237"/>
      <c r="CQ56" s="237"/>
      <c r="CR56" s="237"/>
      <c r="CS56" s="237"/>
      <c r="CT56" s="237"/>
      <c r="CU56" s="187"/>
      <c r="CV56" s="187"/>
      <c r="CW56" s="237"/>
      <c r="CX56" s="237"/>
      <c r="CY56" s="237">
        <v>42.4</v>
      </c>
      <c r="CZ56" s="237"/>
      <c r="DA56" s="237"/>
      <c r="DB56" s="187"/>
      <c r="DC56" s="187"/>
      <c r="DD56" s="237">
        <v>41</v>
      </c>
      <c r="DE56" s="237"/>
      <c r="DF56" s="237"/>
      <c r="DG56" s="237"/>
      <c r="DH56" s="237"/>
      <c r="DI56" s="187"/>
      <c r="DJ56" s="187"/>
      <c r="DK56" s="187"/>
      <c r="DL56" s="237"/>
      <c r="DM56" s="237"/>
      <c r="DN56" s="237"/>
      <c r="DO56" s="237"/>
      <c r="DP56" s="187"/>
      <c r="DQ56" s="187"/>
      <c r="DR56" s="237">
        <v>22.1</v>
      </c>
      <c r="DS56" s="237"/>
      <c r="DT56" s="237"/>
      <c r="DU56" s="237"/>
      <c r="DV56" s="237"/>
      <c r="DW56" s="187"/>
      <c r="DX56" s="187"/>
      <c r="DY56" s="237"/>
      <c r="DZ56" s="237"/>
      <c r="EA56" s="237">
        <v>9.6</v>
      </c>
      <c r="EB56" s="237"/>
      <c r="EC56" s="237"/>
      <c r="ED56" s="187"/>
      <c r="EE56" s="187"/>
      <c r="EF56" s="237"/>
      <c r="EG56" s="187"/>
      <c r="EH56" s="237"/>
      <c r="EI56" s="237"/>
      <c r="EJ56" s="237"/>
      <c r="EK56" s="187"/>
      <c r="EL56" s="187"/>
      <c r="EM56" s="237"/>
      <c r="EN56" s="237">
        <v>17.2</v>
      </c>
      <c r="EO56" s="237"/>
      <c r="EP56" s="237"/>
      <c r="EQ56" s="237"/>
      <c r="ER56" s="187"/>
      <c r="ES56" s="187"/>
      <c r="ET56" s="237"/>
      <c r="EU56" s="237"/>
      <c r="EV56" s="237"/>
      <c r="EW56" s="237"/>
      <c r="EX56" s="237"/>
      <c r="EY56" s="187"/>
      <c r="EZ56" s="187"/>
      <c r="FA56" s="237"/>
      <c r="FB56" s="237"/>
      <c r="FC56" s="237"/>
      <c r="FD56" s="237"/>
      <c r="FE56" s="237"/>
      <c r="FF56" s="187"/>
      <c r="FG56" s="187"/>
      <c r="FH56" s="237"/>
      <c r="FI56" s="237">
        <v>44.9</v>
      </c>
      <c r="FJ56" s="237">
        <v>120.2</v>
      </c>
      <c r="FK56" s="237"/>
      <c r="FL56" s="237"/>
      <c r="FM56" s="187"/>
      <c r="FN56" s="187"/>
      <c r="FO56" s="237"/>
      <c r="FP56" s="237"/>
      <c r="FQ56" s="237"/>
      <c r="FR56" s="237"/>
      <c r="FS56" s="237"/>
      <c r="FT56" s="187"/>
      <c r="FU56" s="187"/>
      <c r="FV56" s="187"/>
      <c r="FW56" s="187"/>
      <c r="FX56" s="187"/>
      <c r="FY56" s="237"/>
      <c r="FZ56" s="237"/>
      <c r="GA56" s="187"/>
      <c r="GB56" s="187"/>
      <c r="GC56" s="237"/>
      <c r="GD56" s="237"/>
      <c r="GE56" s="237">
        <v>15.3</v>
      </c>
      <c r="GF56" s="237"/>
      <c r="GG56" s="237">
        <v>71.599999999999994</v>
      </c>
      <c r="GH56" s="187"/>
      <c r="GI56" s="187"/>
      <c r="GJ56" s="237"/>
    </row>
    <row r="57" spans="2:192" ht="15">
      <c r="B57" s="240" t="s">
        <v>5205</v>
      </c>
      <c r="C57" s="240" t="s">
        <v>459</v>
      </c>
      <c r="D57" s="240" t="s">
        <v>461</v>
      </c>
      <c r="E57" s="241" t="s">
        <v>5216</v>
      </c>
      <c r="F57" s="182">
        <v>1.92</v>
      </c>
      <c r="G57" s="242"/>
      <c r="H57" s="188"/>
      <c r="I57" s="188"/>
      <c r="J57" s="242"/>
      <c r="K57" s="242">
        <v>2.37</v>
      </c>
      <c r="L57" s="242"/>
      <c r="M57" s="242"/>
      <c r="N57" s="242"/>
      <c r="O57" s="188"/>
      <c r="P57" s="188"/>
      <c r="Q57" s="242"/>
      <c r="R57" s="242"/>
      <c r="S57" s="242"/>
      <c r="T57" s="242"/>
      <c r="U57" s="242"/>
      <c r="V57" s="188"/>
      <c r="W57" s="188"/>
      <c r="X57" s="242"/>
      <c r="Y57" s="242"/>
      <c r="Z57" s="242"/>
      <c r="AA57" s="242"/>
      <c r="AB57" s="242">
        <v>1.61</v>
      </c>
      <c r="AC57" s="188"/>
      <c r="AD57" s="188"/>
      <c r="AE57" s="242"/>
      <c r="AF57" s="242"/>
      <c r="AG57" s="188"/>
      <c r="AH57" s="242"/>
      <c r="AI57" s="242"/>
      <c r="AJ57" s="188"/>
      <c r="AK57" s="188"/>
      <c r="AL57" s="188"/>
      <c r="AM57" s="188"/>
      <c r="AN57" s="188"/>
      <c r="AO57" s="242"/>
      <c r="AP57" s="242"/>
      <c r="AQ57" s="188"/>
      <c r="AR57" s="188"/>
      <c r="AS57" s="242"/>
      <c r="AT57" s="242"/>
      <c r="AU57" s="242"/>
      <c r="AV57" s="242"/>
      <c r="AW57" s="242"/>
      <c r="AX57" s="188"/>
      <c r="AY57" s="188"/>
      <c r="AZ57" s="242"/>
      <c r="BA57" s="242"/>
      <c r="BB57" s="242"/>
      <c r="BC57" s="242"/>
      <c r="BD57" s="242"/>
      <c r="BE57" s="188"/>
      <c r="BF57" s="188"/>
      <c r="BG57" s="242"/>
      <c r="BH57" s="242"/>
      <c r="BI57" s="242"/>
      <c r="BJ57" s="242"/>
      <c r="BK57" s="242"/>
      <c r="BL57" s="188"/>
      <c r="BM57" s="188"/>
      <c r="BN57" s="242"/>
      <c r="BO57" s="242"/>
      <c r="BP57" s="242"/>
      <c r="BQ57" s="242"/>
      <c r="BR57" s="242"/>
      <c r="BS57" s="188"/>
      <c r="BT57" s="188"/>
      <c r="BU57" s="242"/>
      <c r="BV57" s="242">
        <v>3.88</v>
      </c>
      <c r="BW57" s="242"/>
      <c r="BX57" s="242"/>
      <c r="BY57" s="242"/>
      <c r="BZ57" s="188"/>
      <c r="CA57" s="188"/>
      <c r="CB57" s="242"/>
      <c r="CC57" s="242"/>
      <c r="CD57" s="242"/>
      <c r="CE57" s="242"/>
      <c r="CF57" s="242"/>
      <c r="CG57" s="188"/>
      <c r="CH57" s="188"/>
      <c r="CI57" s="242"/>
      <c r="CJ57" s="242"/>
      <c r="CK57" s="242"/>
      <c r="CL57" s="242"/>
      <c r="CM57" s="242"/>
      <c r="CN57" s="188"/>
      <c r="CO57" s="188"/>
      <c r="CP57" s="242"/>
      <c r="CQ57" s="242"/>
      <c r="CR57" s="242"/>
      <c r="CS57" s="242"/>
      <c r="CT57" s="242"/>
      <c r="CU57" s="188"/>
      <c r="CV57" s="188"/>
      <c r="CW57" s="242"/>
      <c r="CX57" s="242"/>
      <c r="CY57" s="242">
        <v>1.42</v>
      </c>
      <c r="CZ57" s="242"/>
      <c r="DA57" s="242"/>
      <c r="DB57" s="188"/>
      <c r="DC57" s="188"/>
      <c r="DD57" s="242">
        <v>2.93</v>
      </c>
      <c r="DE57" s="242"/>
      <c r="DF57" s="242"/>
      <c r="DG57" s="242"/>
      <c r="DH57" s="242"/>
      <c r="DI57" s="188"/>
      <c r="DJ57" s="188"/>
      <c r="DK57" s="188"/>
      <c r="DL57" s="242"/>
      <c r="DM57" s="242"/>
      <c r="DN57" s="242"/>
      <c r="DO57" s="242"/>
      <c r="DP57" s="188"/>
      <c r="DQ57" s="188"/>
      <c r="DR57" s="242">
        <v>2.72</v>
      </c>
      <c r="DS57" s="242"/>
      <c r="DT57" s="242"/>
      <c r="DU57" s="242"/>
      <c r="DV57" s="242"/>
      <c r="DW57" s="188"/>
      <c r="DX57" s="188"/>
      <c r="DY57" s="242"/>
      <c r="DZ57" s="242"/>
      <c r="EA57" s="242">
        <v>6.24</v>
      </c>
      <c r="EB57" s="242"/>
      <c r="EC57" s="242"/>
      <c r="ED57" s="188"/>
      <c r="EE57" s="188"/>
      <c r="EF57" s="242"/>
      <c r="EG57" s="188"/>
      <c r="EH57" s="242"/>
      <c r="EI57" s="242"/>
      <c r="EJ57" s="242"/>
      <c r="EK57" s="188"/>
      <c r="EL57" s="188"/>
      <c r="EM57" s="242"/>
      <c r="EN57" s="242">
        <v>3.49</v>
      </c>
      <c r="EO57" s="242"/>
      <c r="EP57" s="242"/>
      <c r="EQ57" s="242"/>
      <c r="ER57" s="188"/>
      <c r="ES57" s="188"/>
      <c r="ET57" s="242"/>
      <c r="EU57" s="242"/>
      <c r="EV57" s="242"/>
      <c r="EW57" s="242"/>
      <c r="EX57" s="242"/>
      <c r="EY57" s="188"/>
      <c r="EZ57" s="188"/>
      <c r="FA57" s="242"/>
      <c r="FB57" s="242"/>
      <c r="FC57" s="242"/>
      <c r="FD57" s="242"/>
      <c r="FE57" s="242"/>
      <c r="FF57" s="188"/>
      <c r="FG57" s="188"/>
      <c r="FH57" s="242"/>
      <c r="FI57" s="242">
        <v>1.34</v>
      </c>
      <c r="FJ57" s="242">
        <v>1.5</v>
      </c>
      <c r="FK57" s="242"/>
      <c r="FL57" s="242"/>
      <c r="FM57" s="188"/>
      <c r="FN57" s="188"/>
      <c r="FO57" s="242"/>
      <c r="FP57" s="242"/>
      <c r="FQ57" s="242"/>
      <c r="FR57" s="242"/>
      <c r="FS57" s="242"/>
      <c r="FT57" s="188"/>
      <c r="FU57" s="188"/>
      <c r="FV57" s="188"/>
      <c r="FW57" s="188"/>
      <c r="FX57" s="188"/>
      <c r="FY57" s="242"/>
      <c r="FZ57" s="242"/>
      <c r="GA57" s="188"/>
      <c r="GB57" s="188"/>
      <c r="GC57" s="242"/>
      <c r="GD57" s="242"/>
      <c r="GE57" s="242">
        <v>3.93</v>
      </c>
      <c r="GF57" s="242"/>
      <c r="GG57" s="242">
        <v>0.84</v>
      </c>
      <c r="GH57" s="188"/>
      <c r="GI57" s="188"/>
      <c r="GJ57" s="242"/>
    </row>
    <row r="58" spans="2:192" ht="15.75" thickBot="1">
      <c r="B58" s="243" t="s">
        <v>5205</v>
      </c>
      <c r="C58" s="243" t="s">
        <v>459</v>
      </c>
      <c r="D58" s="243" t="s">
        <v>461</v>
      </c>
      <c r="E58" s="244" t="s">
        <v>5217</v>
      </c>
      <c r="F58" s="183">
        <v>31.23</v>
      </c>
      <c r="G58" s="245"/>
      <c r="H58" s="189"/>
      <c r="I58" s="189"/>
      <c r="J58" s="245"/>
      <c r="K58" s="245">
        <v>25.32</v>
      </c>
      <c r="L58" s="245"/>
      <c r="M58" s="245"/>
      <c r="N58" s="245"/>
      <c r="O58" s="189"/>
      <c r="P58" s="189"/>
      <c r="Q58" s="245"/>
      <c r="R58" s="245"/>
      <c r="S58" s="245"/>
      <c r="T58" s="245"/>
      <c r="U58" s="245"/>
      <c r="V58" s="189"/>
      <c r="W58" s="189"/>
      <c r="X58" s="245"/>
      <c r="Y58" s="245"/>
      <c r="Z58" s="245"/>
      <c r="AA58" s="245"/>
      <c r="AB58" s="245">
        <v>37.380000000000003</v>
      </c>
      <c r="AC58" s="189"/>
      <c r="AD58" s="189"/>
      <c r="AE58" s="245"/>
      <c r="AF58" s="245"/>
      <c r="AG58" s="189"/>
      <c r="AH58" s="245"/>
      <c r="AI58" s="245"/>
      <c r="AJ58" s="189"/>
      <c r="AK58" s="189"/>
      <c r="AL58" s="189"/>
      <c r="AM58" s="189"/>
      <c r="AN58" s="189"/>
      <c r="AO58" s="245"/>
      <c r="AP58" s="245"/>
      <c r="AQ58" s="189"/>
      <c r="AR58" s="189"/>
      <c r="AS58" s="245"/>
      <c r="AT58" s="245"/>
      <c r="AU58" s="245"/>
      <c r="AV58" s="245"/>
      <c r="AW58" s="245"/>
      <c r="AX58" s="189"/>
      <c r="AY58" s="189"/>
      <c r="AZ58" s="245"/>
      <c r="BA58" s="245"/>
      <c r="BB58" s="245"/>
      <c r="BC58" s="245"/>
      <c r="BD58" s="245"/>
      <c r="BE58" s="189"/>
      <c r="BF58" s="189"/>
      <c r="BG58" s="245"/>
      <c r="BH58" s="245"/>
      <c r="BI58" s="245"/>
      <c r="BJ58" s="245"/>
      <c r="BK58" s="245"/>
      <c r="BL58" s="189"/>
      <c r="BM58" s="189"/>
      <c r="BN58" s="245"/>
      <c r="BO58" s="245"/>
      <c r="BP58" s="245"/>
      <c r="BQ58" s="245"/>
      <c r="BR58" s="245"/>
      <c r="BS58" s="189"/>
      <c r="BT58" s="189"/>
      <c r="BU58" s="245"/>
      <c r="BV58" s="245">
        <v>15.45</v>
      </c>
      <c r="BW58" s="245"/>
      <c r="BX58" s="245"/>
      <c r="BY58" s="245"/>
      <c r="BZ58" s="189"/>
      <c r="CA58" s="189"/>
      <c r="CB58" s="245"/>
      <c r="CC58" s="245"/>
      <c r="CD58" s="245"/>
      <c r="CE58" s="245"/>
      <c r="CF58" s="245"/>
      <c r="CG58" s="189"/>
      <c r="CH58" s="189"/>
      <c r="CI58" s="245"/>
      <c r="CJ58" s="245"/>
      <c r="CK58" s="245"/>
      <c r="CL58" s="245"/>
      <c r="CM58" s="245"/>
      <c r="CN58" s="189"/>
      <c r="CO58" s="189"/>
      <c r="CP58" s="245"/>
      <c r="CQ58" s="245"/>
      <c r="CR58" s="245"/>
      <c r="CS58" s="245"/>
      <c r="CT58" s="245"/>
      <c r="CU58" s="189"/>
      <c r="CV58" s="189"/>
      <c r="CW58" s="245"/>
      <c r="CX58" s="245"/>
      <c r="CY58" s="245">
        <v>42.37</v>
      </c>
      <c r="CZ58" s="245"/>
      <c r="DA58" s="245"/>
      <c r="DB58" s="189"/>
      <c r="DC58" s="189"/>
      <c r="DD58" s="245">
        <v>20.48</v>
      </c>
      <c r="DE58" s="245"/>
      <c r="DF58" s="245"/>
      <c r="DG58" s="245"/>
      <c r="DH58" s="245"/>
      <c r="DI58" s="189"/>
      <c r="DJ58" s="189"/>
      <c r="DK58" s="189"/>
      <c r="DL58" s="245"/>
      <c r="DM58" s="245"/>
      <c r="DN58" s="245"/>
      <c r="DO58" s="245"/>
      <c r="DP58" s="189"/>
      <c r="DQ58" s="189"/>
      <c r="DR58" s="245">
        <v>22.07</v>
      </c>
      <c r="DS58" s="245"/>
      <c r="DT58" s="245"/>
      <c r="DU58" s="245"/>
      <c r="DV58" s="245"/>
      <c r="DW58" s="189"/>
      <c r="DX58" s="189"/>
      <c r="DY58" s="245"/>
      <c r="DZ58" s="245"/>
      <c r="EA58" s="245">
        <v>9.6199999999999992</v>
      </c>
      <c r="EB58" s="245"/>
      <c r="EC58" s="245"/>
      <c r="ED58" s="189"/>
      <c r="EE58" s="189"/>
      <c r="EF58" s="245"/>
      <c r="EG58" s="189"/>
      <c r="EH58" s="245"/>
      <c r="EI58" s="245"/>
      <c r="EJ58" s="245"/>
      <c r="EK58" s="189"/>
      <c r="EL58" s="189"/>
      <c r="EM58" s="245"/>
      <c r="EN58" s="245">
        <v>17.18</v>
      </c>
      <c r="EO58" s="245"/>
      <c r="EP58" s="245"/>
      <c r="EQ58" s="245"/>
      <c r="ER58" s="189"/>
      <c r="ES58" s="189"/>
      <c r="ET58" s="245"/>
      <c r="EU58" s="245"/>
      <c r="EV58" s="245"/>
      <c r="EW58" s="245"/>
      <c r="EX58" s="245"/>
      <c r="EY58" s="189"/>
      <c r="EZ58" s="189"/>
      <c r="FA58" s="245"/>
      <c r="FB58" s="245"/>
      <c r="FC58" s="245"/>
      <c r="FD58" s="245"/>
      <c r="FE58" s="245"/>
      <c r="FF58" s="189"/>
      <c r="FG58" s="189"/>
      <c r="FH58" s="245"/>
      <c r="FI58" s="245">
        <v>44.9</v>
      </c>
      <c r="FJ58" s="245">
        <v>40.06</v>
      </c>
      <c r="FK58" s="245"/>
      <c r="FL58" s="245"/>
      <c r="FM58" s="189"/>
      <c r="FN58" s="189"/>
      <c r="FO58" s="245"/>
      <c r="FP58" s="245"/>
      <c r="FQ58" s="245"/>
      <c r="FR58" s="245"/>
      <c r="FS58" s="245"/>
      <c r="FT58" s="189"/>
      <c r="FU58" s="189"/>
      <c r="FV58" s="189"/>
      <c r="FW58" s="189"/>
      <c r="FX58" s="189"/>
      <c r="FY58" s="245"/>
      <c r="FZ58" s="245"/>
      <c r="GA58" s="189"/>
      <c r="GB58" s="189"/>
      <c r="GC58" s="245"/>
      <c r="GD58" s="245"/>
      <c r="GE58" s="245">
        <v>15.27</v>
      </c>
      <c r="GF58" s="245"/>
      <c r="GG58" s="245">
        <v>71.58</v>
      </c>
      <c r="GH58" s="189"/>
      <c r="GI58" s="189"/>
      <c r="GJ58" s="245"/>
    </row>
    <row r="59" spans="2:192" ht="15">
      <c r="B59" s="238" t="s">
        <v>5205</v>
      </c>
      <c r="C59" s="238" t="s">
        <v>3262</v>
      </c>
      <c r="D59" s="238" t="s">
        <v>3264</v>
      </c>
      <c r="E59" s="238" t="s">
        <v>5214</v>
      </c>
      <c r="F59" s="180">
        <v>2</v>
      </c>
      <c r="G59" s="239"/>
      <c r="H59" s="186"/>
      <c r="I59" s="186"/>
      <c r="J59" s="239"/>
      <c r="K59" s="239"/>
      <c r="L59" s="239"/>
      <c r="M59" s="239"/>
      <c r="N59" s="239"/>
      <c r="O59" s="186"/>
      <c r="P59" s="186"/>
      <c r="Q59" s="239"/>
      <c r="R59" s="239"/>
      <c r="S59" s="239"/>
      <c r="T59" s="239"/>
      <c r="U59" s="239"/>
      <c r="V59" s="186"/>
      <c r="W59" s="186"/>
      <c r="X59" s="239"/>
      <c r="Y59" s="239"/>
      <c r="Z59" s="239"/>
      <c r="AA59" s="239"/>
      <c r="AB59" s="239"/>
      <c r="AC59" s="186"/>
      <c r="AD59" s="186"/>
      <c r="AE59" s="239"/>
      <c r="AF59" s="239"/>
      <c r="AG59" s="186"/>
      <c r="AH59" s="239"/>
      <c r="AI59" s="239"/>
      <c r="AJ59" s="186"/>
      <c r="AK59" s="186"/>
      <c r="AL59" s="186"/>
      <c r="AM59" s="186"/>
      <c r="AN59" s="186"/>
      <c r="AO59" s="239"/>
      <c r="AP59" s="239"/>
      <c r="AQ59" s="186"/>
      <c r="AR59" s="186"/>
      <c r="AS59" s="239"/>
      <c r="AT59" s="239"/>
      <c r="AU59" s="239"/>
      <c r="AV59" s="239"/>
      <c r="AW59" s="239"/>
      <c r="AX59" s="186"/>
      <c r="AY59" s="186"/>
      <c r="AZ59" s="239"/>
      <c r="BA59" s="239"/>
      <c r="BB59" s="239"/>
      <c r="BC59" s="239"/>
      <c r="BD59" s="239"/>
      <c r="BE59" s="186"/>
      <c r="BF59" s="186"/>
      <c r="BG59" s="239"/>
      <c r="BH59" s="239"/>
      <c r="BI59" s="239"/>
      <c r="BJ59" s="239"/>
      <c r="BK59" s="239"/>
      <c r="BL59" s="186"/>
      <c r="BM59" s="186"/>
      <c r="BN59" s="239"/>
      <c r="BO59" s="239"/>
      <c r="BP59" s="239"/>
      <c r="BQ59" s="239"/>
      <c r="BR59" s="239"/>
      <c r="BS59" s="186"/>
      <c r="BT59" s="186"/>
      <c r="BU59" s="239"/>
      <c r="BV59" s="239"/>
      <c r="BW59" s="239"/>
      <c r="BX59" s="239"/>
      <c r="BY59" s="239"/>
      <c r="BZ59" s="186"/>
      <c r="CA59" s="186"/>
      <c r="CB59" s="239"/>
      <c r="CC59" s="239"/>
      <c r="CD59" s="239"/>
      <c r="CE59" s="239"/>
      <c r="CF59" s="239"/>
      <c r="CG59" s="186"/>
      <c r="CH59" s="186"/>
      <c r="CI59" s="239"/>
      <c r="CJ59" s="239"/>
      <c r="CK59" s="239"/>
      <c r="CL59" s="239"/>
      <c r="CM59" s="239"/>
      <c r="CN59" s="186"/>
      <c r="CO59" s="186"/>
      <c r="CP59" s="239"/>
      <c r="CQ59" s="239"/>
      <c r="CR59" s="239"/>
      <c r="CS59" s="239"/>
      <c r="CT59" s="239"/>
      <c r="CU59" s="186"/>
      <c r="CV59" s="186"/>
      <c r="CW59" s="239"/>
      <c r="CX59" s="239"/>
      <c r="CY59" s="239"/>
      <c r="CZ59" s="239"/>
      <c r="DA59" s="239"/>
      <c r="DB59" s="186"/>
      <c r="DC59" s="186"/>
      <c r="DD59" s="239">
        <v>1</v>
      </c>
      <c r="DE59" s="239"/>
      <c r="DF59" s="239"/>
      <c r="DG59" s="239"/>
      <c r="DH59" s="239"/>
      <c r="DI59" s="186"/>
      <c r="DJ59" s="186"/>
      <c r="DK59" s="186"/>
      <c r="DL59" s="239"/>
      <c r="DM59" s="239"/>
      <c r="DN59" s="239"/>
      <c r="DO59" s="239"/>
      <c r="DP59" s="186"/>
      <c r="DQ59" s="186"/>
      <c r="DR59" s="239">
        <v>1</v>
      </c>
      <c r="DS59" s="239"/>
      <c r="DT59" s="239"/>
      <c r="DU59" s="239"/>
      <c r="DV59" s="239"/>
      <c r="DW59" s="186"/>
      <c r="DX59" s="186"/>
      <c r="DY59" s="239"/>
      <c r="DZ59" s="239"/>
      <c r="EA59" s="239"/>
      <c r="EB59" s="239"/>
      <c r="EC59" s="239"/>
      <c r="ED59" s="186"/>
      <c r="EE59" s="186"/>
      <c r="EF59" s="239"/>
      <c r="EG59" s="186"/>
      <c r="EH59" s="239"/>
      <c r="EI59" s="239"/>
      <c r="EJ59" s="239"/>
      <c r="EK59" s="186"/>
      <c r="EL59" s="186"/>
      <c r="EM59" s="239"/>
      <c r="EN59" s="239"/>
      <c r="EO59" s="239"/>
      <c r="EP59" s="239"/>
      <c r="EQ59" s="239"/>
      <c r="ER59" s="186"/>
      <c r="ES59" s="186"/>
      <c r="ET59" s="239"/>
      <c r="EU59" s="239"/>
      <c r="EV59" s="239"/>
      <c r="EW59" s="239"/>
      <c r="EX59" s="239"/>
      <c r="EY59" s="186"/>
      <c r="EZ59" s="186"/>
      <c r="FA59" s="239"/>
      <c r="FB59" s="239"/>
      <c r="FC59" s="239"/>
      <c r="FD59" s="239"/>
      <c r="FE59" s="239"/>
      <c r="FF59" s="186"/>
      <c r="FG59" s="186"/>
      <c r="FH59" s="239"/>
      <c r="FI59" s="239"/>
      <c r="FJ59" s="239"/>
      <c r="FK59" s="239"/>
      <c r="FL59" s="239"/>
      <c r="FM59" s="186"/>
      <c r="FN59" s="186"/>
      <c r="FO59" s="239"/>
      <c r="FP59" s="239"/>
      <c r="FQ59" s="239"/>
      <c r="FR59" s="239"/>
      <c r="FS59" s="239"/>
      <c r="FT59" s="186"/>
      <c r="FU59" s="186"/>
      <c r="FV59" s="186"/>
      <c r="FW59" s="186"/>
      <c r="FX59" s="186"/>
      <c r="FY59" s="239"/>
      <c r="FZ59" s="239"/>
      <c r="GA59" s="186"/>
      <c r="GB59" s="186"/>
      <c r="GC59" s="239"/>
      <c r="GD59" s="239"/>
      <c r="GE59" s="239"/>
      <c r="GF59" s="239"/>
      <c r="GG59" s="239"/>
      <c r="GH59" s="186"/>
      <c r="GI59" s="186"/>
      <c r="GJ59" s="239"/>
    </row>
    <row r="60" spans="2:192" ht="15">
      <c r="B60" s="240" t="s">
        <v>5205</v>
      </c>
      <c r="C60" s="240" t="s">
        <v>3262</v>
      </c>
      <c r="D60" s="240" t="s">
        <v>3264</v>
      </c>
      <c r="E60" s="235" t="s">
        <v>5215</v>
      </c>
      <c r="F60" s="181">
        <v>77.8</v>
      </c>
      <c r="G60" s="237"/>
      <c r="H60" s="187"/>
      <c r="I60" s="187"/>
      <c r="J60" s="237"/>
      <c r="K60" s="237"/>
      <c r="L60" s="237"/>
      <c r="M60" s="237"/>
      <c r="N60" s="237"/>
      <c r="O60" s="187"/>
      <c r="P60" s="187"/>
      <c r="Q60" s="237"/>
      <c r="R60" s="237"/>
      <c r="S60" s="237"/>
      <c r="T60" s="237"/>
      <c r="U60" s="237"/>
      <c r="V60" s="187"/>
      <c r="W60" s="187"/>
      <c r="X60" s="237"/>
      <c r="Y60" s="237"/>
      <c r="Z60" s="237"/>
      <c r="AA60" s="237"/>
      <c r="AB60" s="237"/>
      <c r="AC60" s="187"/>
      <c r="AD60" s="187"/>
      <c r="AE60" s="237"/>
      <c r="AF60" s="237"/>
      <c r="AG60" s="187"/>
      <c r="AH60" s="237"/>
      <c r="AI60" s="237"/>
      <c r="AJ60" s="187"/>
      <c r="AK60" s="187"/>
      <c r="AL60" s="187"/>
      <c r="AM60" s="187"/>
      <c r="AN60" s="187"/>
      <c r="AO60" s="237"/>
      <c r="AP60" s="237"/>
      <c r="AQ60" s="187"/>
      <c r="AR60" s="187"/>
      <c r="AS60" s="237"/>
      <c r="AT60" s="237"/>
      <c r="AU60" s="237"/>
      <c r="AV60" s="237"/>
      <c r="AW60" s="237"/>
      <c r="AX60" s="187"/>
      <c r="AY60" s="187"/>
      <c r="AZ60" s="237"/>
      <c r="BA60" s="237"/>
      <c r="BB60" s="237"/>
      <c r="BC60" s="237"/>
      <c r="BD60" s="237"/>
      <c r="BE60" s="187"/>
      <c r="BF60" s="187"/>
      <c r="BG60" s="237"/>
      <c r="BH60" s="237"/>
      <c r="BI60" s="237"/>
      <c r="BJ60" s="237"/>
      <c r="BK60" s="237"/>
      <c r="BL60" s="187"/>
      <c r="BM60" s="187"/>
      <c r="BN60" s="237"/>
      <c r="BO60" s="237"/>
      <c r="BP60" s="237"/>
      <c r="BQ60" s="237"/>
      <c r="BR60" s="237"/>
      <c r="BS60" s="187"/>
      <c r="BT60" s="187"/>
      <c r="BU60" s="237"/>
      <c r="BV60" s="237"/>
      <c r="BW60" s="237"/>
      <c r="BX60" s="237"/>
      <c r="BY60" s="237"/>
      <c r="BZ60" s="187"/>
      <c r="CA60" s="187"/>
      <c r="CB60" s="237"/>
      <c r="CC60" s="237"/>
      <c r="CD60" s="237"/>
      <c r="CE60" s="237"/>
      <c r="CF60" s="237"/>
      <c r="CG60" s="187"/>
      <c r="CH60" s="187"/>
      <c r="CI60" s="237"/>
      <c r="CJ60" s="237"/>
      <c r="CK60" s="237"/>
      <c r="CL60" s="237"/>
      <c r="CM60" s="237"/>
      <c r="CN60" s="187"/>
      <c r="CO60" s="187"/>
      <c r="CP60" s="237"/>
      <c r="CQ60" s="237"/>
      <c r="CR60" s="237"/>
      <c r="CS60" s="237"/>
      <c r="CT60" s="237"/>
      <c r="CU60" s="187"/>
      <c r="CV60" s="187"/>
      <c r="CW60" s="237"/>
      <c r="CX60" s="237"/>
      <c r="CY60" s="237"/>
      <c r="CZ60" s="237"/>
      <c r="DA60" s="237"/>
      <c r="DB60" s="187"/>
      <c r="DC60" s="187"/>
      <c r="DD60" s="237">
        <v>58</v>
      </c>
      <c r="DE60" s="237"/>
      <c r="DF60" s="237"/>
      <c r="DG60" s="237"/>
      <c r="DH60" s="237"/>
      <c r="DI60" s="187"/>
      <c r="DJ60" s="187"/>
      <c r="DK60" s="187"/>
      <c r="DL60" s="237"/>
      <c r="DM60" s="237"/>
      <c r="DN60" s="237"/>
      <c r="DO60" s="237"/>
      <c r="DP60" s="187"/>
      <c r="DQ60" s="187"/>
      <c r="DR60" s="237">
        <v>19.8</v>
      </c>
      <c r="DS60" s="237"/>
      <c r="DT60" s="237"/>
      <c r="DU60" s="237"/>
      <c r="DV60" s="237"/>
      <c r="DW60" s="187"/>
      <c r="DX60" s="187"/>
      <c r="DY60" s="237"/>
      <c r="DZ60" s="237"/>
      <c r="EA60" s="237"/>
      <c r="EB60" s="237"/>
      <c r="EC60" s="237"/>
      <c r="ED60" s="187"/>
      <c r="EE60" s="187"/>
      <c r="EF60" s="237"/>
      <c r="EG60" s="187"/>
      <c r="EH60" s="237"/>
      <c r="EI60" s="237"/>
      <c r="EJ60" s="237"/>
      <c r="EK60" s="187"/>
      <c r="EL60" s="187"/>
      <c r="EM60" s="237"/>
      <c r="EN60" s="237"/>
      <c r="EO60" s="237"/>
      <c r="EP60" s="237"/>
      <c r="EQ60" s="237"/>
      <c r="ER60" s="187"/>
      <c r="ES60" s="187"/>
      <c r="ET60" s="237"/>
      <c r="EU60" s="237"/>
      <c r="EV60" s="237"/>
      <c r="EW60" s="237"/>
      <c r="EX60" s="237"/>
      <c r="EY60" s="187"/>
      <c r="EZ60" s="187"/>
      <c r="FA60" s="237"/>
      <c r="FB60" s="237"/>
      <c r="FC60" s="237"/>
      <c r="FD60" s="237"/>
      <c r="FE60" s="237"/>
      <c r="FF60" s="187"/>
      <c r="FG60" s="187"/>
      <c r="FH60" s="237"/>
      <c r="FI60" s="237"/>
      <c r="FJ60" s="237"/>
      <c r="FK60" s="237"/>
      <c r="FL60" s="237"/>
      <c r="FM60" s="187"/>
      <c r="FN60" s="187"/>
      <c r="FO60" s="237"/>
      <c r="FP60" s="237"/>
      <c r="FQ60" s="237"/>
      <c r="FR60" s="237"/>
      <c r="FS60" s="237"/>
      <c r="FT60" s="187"/>
      <c r="FU60" s="187"/>
      <c r="FV60" s="187"/>
      <c r="FW60" s="187"/>
      <c r="FX60" s="187"/>
      <c r="FY60" s="237"/>
      <c r="FZ60" s="237"/>
      <c r="GA60" s="187"/>
      <c r="GB60" s="187"/>
      <c r="GC60" s="237"/>
      <c r="GD60" s="237"/>
      <c r="GE60" s="237"/>
      <c r="GF60" s="237"/>
      <c r="GG60" s="237"/>
      <c r="GH60" s="187"/>
      <c r="GI60" s="187"/>
      <c r="GJ60" s="237"/>
    </row>
    <row r="61" spans="2:192" ht="15">
      <c r="B61" s="240" t="s">
        <v>5205</v>
      </c>
      <c r="C61" s="240" t="s">
        <v>3262</v>
      </c>
      <c r="D61" s="240" t="s">
        <v>3264</v>
      </c>
      <c r="E61" s="241" t="s">
        <v>5216</v>
      </c>
      <c r="F61" s="182">
        <v>1.54</v>
      </c>
      <c r="G61" s="242"/>
      <c r="H61" s="188"/>
      <c r="I61" s="188"/>
      <c r="J61" s="242"/>
      <c r="K61" s="242"/>
      <c r="L61" s="242"/>
      <c r="M61" s="242"/>
      <c r="N61" s="242"/>
      <c r="O61" s="188"/>
      <c r="P61" s="188"/>
      <c r="Q61" s="242"/>
      <c r="R61" s="242"/>
      <c r="S61" s="242"/>
      <c r="T61" s="242"/>
      <c r="U61" s="242"/>
      <c r="V61" s="188"/>
      <c r="W61" s="188"/>
      <c r="X61" s="242"/>
      <c r="Y61" s="242"/>
      <c r="Z61" s="242"/>
      <c r="AA61" s="242"/>
      <c r="AB61" s="242"/>
      <c r="AC61" s="188"/>
      <c r="AD61" s="188"/>
      <c r="AE61" s="242"/>
      <c r="AF61" s="242"/>
      <c r="AG61" s="188"/>
      <c r="AH61" s="242"/>
      <c r="AI61" s="242"/>
      <c r="AJ61" s="188"/>
      <c r="AK61" s="188"/>
      <c r="AL61" s="188"/>
      <c r="AM61" s="188"/>
      <c r="AN61" s="188"/>
      <c r="AO61" s="242"/>
      <c r="AP61" s="242"/>
      <c r="AQ61" s="188"/>
      <c r="AR61" s="188"/>
      <c r="AS61" s="242"/>
      <c r="AT61" s="242"/>
      <c r="AU61" s="242"/>
      <c r="AV61" s="242"/>
      <c r="AW61" s="242"/>
      <c r="AX61" s="188"/>
      <c r="AY61" s="188"/>
      <c r="AZ61" s="242"/>
      <c r="BA61" s="242"/>
      <c r="BB61" s="242"/>
      <c r="BC61" s="242"/>
      <c r="BD61" s="242"/>
      <c r="BE61" s="188"/>
      <c r="BF61" s="188"/>
      <c r="BG61" s="242"/>
      <c r="BH61" s="242"/>
      <c r="BI61" s="242"/>
      <c r="BJ61" s="242"/>
      <c r="BK61" s="242"/>
      <c r="BL61" s="188"/>
      <c r="BM61" s="188"/>
      <c r="BN61" s="242"/>
      <c r="BO61" s="242"/>
      <c r="BP61" s="242"/>
      <c r="BQ61" s="242"/>
      <c r="BR61" s="242"/>
      <c r="BS61" s="188"/>
      <c r="BT61" s="188"/>
      <c r="BU61" s="242"/>
      <c r="BV61" s="242"/>
      <c r="BW61" s="242"/>
      <c r="BX61" s="242"/>
      <c r="BY61" s="242"/>
      <c r="BZ61" s="188"/>
      <c r="CA61" s="188"/>
      <c r="CB61" s="242"/>
      <c r="CC61" s="242"/>
      <c r="CD61" s="242"/>
      <c r="CE61" s="242"/>
      <c r="CF61" s="242"/>
      <c r="CG61" s="188"/>
      <c r="CH61" s="188"/>
      <c r="CI61" s="242"/>
      <c r="CJ61" s="242"/>
      <c r="CK61" s="242"/>
      <c r="CL61" s="242"/>
      <c r="CM61" s="242"/>
      <c r="CN61" s="188"/>
      <c r="CO61" s="188"/>
      <c r="CP61" s="242"/>
      <c r="CQ61" s="242"/>
      <c r="CR61" s="242"/>
      <c r="CS61" s="242"/>
      <c r="CT61" s="242"/>
      <c r="CU61" s="188"/>
      <c r="CV61" s="188"/>
      <c r="CW61" s="242"/>
      <c r="CX61" s="242"/>
      <c r="CY61" s="242"/>
      <c r="CZ61" s="242"/>
      <c r="DA61" s="242"/>
      <c r="DB61" s="188"/>
      <c r="DC61" s="188"/>
      <c r="DD61" s="242">
        <v>1.03</v>
      </c>
      <c r="DE61" s="242"/>
      <c r="DF61" s="242"/>
      <c r="DG61" s="242"/>
      <c r="DH61" s="242"/>
      <c r="DI61" s="188"/>
      <c r="DJ61" s="188"/>
      <c r="DK61" s="188"/>
      <c r="DL61" s="242"/>
      <c r="DM61" s="242"/>
      <c r="DN61" s="242"/>
      <c r="DO61" s="242"/>
      <c r="DP61" s="188"/>
      <c r="DQ61" s="188"/>
      <c r="DR61" s="242">
        <v>3.03</v>
      </c>
      <c r="DS61" s="242"/>
      <c r="DT61" s="242"/>
      <c r="DU61" s="242"/>
      <c r="DV61" s="242"/>
      <c r="DW61" s="188"/>
      <c r="DX61" s="188"/>
      <c r="DY61" s="242"/>
      <c r="DZ61" s="242"/>
      <c r="EA61" s="242"/>
      <c r="EB61" s="242"/>
      <c r="EC61" s="242"/>
      <c r="ED61" s="188"/>
      <c r="EE61" s="188"/>
      <c r="EF61" s="242"/>
      <c r="EG61" s="188"/>
      <c r="EH61" s="242"/>
      <c r="EI61" s="242"/>
      <c r="EJ61" s="242"/>
      <c r="EK61" s="188"/>
      <c r="EL61" s="188"/>
      <c r="EM61" s="242"/>
      <c r="EN61" s="242"/>
      <c r="EO61" s="242"/>
      <c r="EP61" s="242"/>
      <c r="EQ61" s="242"/>
      <c r="ER61" s="188"/>
      <c r="ES61" s="188"/>
      <c r="ET61" s="242"/>
      <c r="EU61" s="242"/>
      <c r="EV61" s="242"/>
      <c r="EW61" s="242"/>
      <c r="EX61" s="242"/>
      <c r="EY61" s="188"/>
      <c r="EZ61" s="188"/>
      <c r="FA61" s="242"/>
      <c r="FB61" s="242"/>
      <c r="FC61" s="242"/>
      <c r="FD61" s="242"/>
      <c r="FE61" s="242"/>
      <c r="FF61" s="188"/>
      <c r="FG61" s="188"/>
      <c r="FH61" s="242"/>
      <c r="FI61" s="242"/>
      <c r="FJ61" s="242"/>
      <c r="FK61" s="242"/>
      <c r="FL61" s="242"/>
      <c r="FM61" s="188"/>
      <c r="FN61" s="188"/>
      <c r="FO61" s="242"/>
      <c r="FP61" s="242"/>
      <c r="FQ61" s="242"/>
      <c r="FR61" s="242"/>
      <c r="FS61" s="242"/>
      <c r="FT61" s="188"/>
      <c r="FU61" s="188"/>
      <c r="FV61" s="188"/>
      <c r="FW61" s="188"/>
      <c r="FX61" s="188"/>
      <c r="FY61" s="242"/>
      <c r="FZ61" s="242"/>
      <c r="GA61" s="188"/>
      <c r="GB61" s="188"/>
      <c r="GC61" s="242"/>
      <c r="GD61" s="242"/>
      <c r="GE61" s="242"/>
      <c r="GF61" s="242"/>
      <c r="GG61" s="242"/>
      <c r="GH61" s="188"/>
      <c r="GI61" s="188"/>
      <c r="GJ61" s="242"/>
    </row>
    <row r="62" spans="2:192" ht="15.75" thickBot="1">
      <c r="B62" s="243" t="s">
        <v>5205</v>
      </c>
      <c r="C62" s="243" t="s">
        <v>3262</v>
      </c>
      <c r="D62" s="243" t="s">
        <v>3264</v>
      </c>
      <c r="E62" s="244" t="s">
        <v>5217</v>
      </c>
      <c r="F62" s="183">
        <v>38.9</v>
      </c>
      <c r="G62" s="245"/>
      <c r="H62" s="189"/>
      <c r="I62" s="189"/>
      <c r="J62" s="245"/>
      <c r="K62" s="245"/>
      <c r="L62" s="245"/>
      <c r="M62" s="245"/>
      <c r="N62" s="245"/>
      <c r="O62" s="189"/>
      <c r="P62" s="189"/>
      <c r="Q62" s="245"/>
      <c r="R62" s="245"/>
      <c r="S62" s="245"/>
      <c r="T62" s="245"/>
      <c r="U62" s="245"/>
      <c r="V62" s="189"/>
      <c r="W62" s="189"/>
      <c r="X62" s="245"/>
      <c r="Y62" s="245"/>
      <c r="Z62" s="245"/>
      <c r="AA62" s="245"/>
      <c r="AB62" s="245"/>
      <c r="AC62" s="189"/>
      <c r="AD62" s="189"/>
      <c r="AE62" s="245"/>
      <c r="AF62" s="245"/>
      <c r="AG62" s="189"/>
      <c r="AH62" s="245"/>
      <c r="AI62" s="245"/>
      <c r="AJ62" s="189"/>
      <c r="AK62" s="189"/>
      <c r="AL62" s="189"/>
      <c r="AM62" s="189"/>
      <c r="AN62" s="189"/>
      <c r="AO62" s="245"/>
      <c r="AP62" s="245"/>
      <c r="AQ62" s="189"/>
      <c r="AR62" s="189"/>
      <c r="AS62" s="245"/>
      <c r="AT62" s="245"/>
      <c r="AU62" s="245"/>
      <c r="AV62" s="245"/>
      <c r="AW62" s="245"/>
      <c r="AX62" s="189"/>
      <c r="AY62" s="189"/>
      <c r="AZ62" s="245"/>
      <c r="BA62" s="245"/>
      <c r="BB62" s="245"/>
      <c r="BC62" s="245"/>
      <c r="BD62" s="245"/>
      <c r="BE62" s="189"/>
      <c r="BF62" s="189"/>
      <c r="BG62" s="245"/>
      <c r="BH62" s="245"/>
      <c r="BI62" s="245"/>
      <c r="BJ62" s="245"/>
      <c r="BK62" s="245"/>
      <c r="BL62" s="189"/>
      <c r="BM62" s="189"/>
      <c r="BN62" s="245"/>
      <c r="BO62" s="245"/>
      <c r="BP62" s="245"/>
      <c r="BQ62" s="245"/>
      <c r="BR62" s="245"/>
      <c r="BS62" s="189"/>
      <c r="BT62" s="189"/>
      <c r="BU62" s="245"/>
      <c r="BV62" s="245"/>
      <c r="BW62" s="245"/>
      <c r="BX62" s="245"/>
      <c r="BY62" s="245"/>
      <c r="BZ62" s="189"/>
      <c r="CA62" s="189"/>
      <c r="CB62" s="245"/>
      <c r="CC62" s="245"/>
      <c r="CD62" s="245"/>
      <c r="CE62" s="245"/>
      <c r="CF62" s="245"/>
      <c r="CG62" s="189"/>
      <c r="CH62" s="189"/>
      <c r="CI62" s="245"/>
      <c r="CJ62" s="245"/>
      <c r="CK62" s="245"/>
      <c r="CL62" s="245"/>
      <c r="CM62" s="245"/>
      <c r="CN62" s="189"/>
      <c r="CO62" s="189"/>
      <c r="CP62" s="245"/>
      <c r="CQ62" s="245"/>
      <c r="CR62" s="245"/>
      <c r="CS62" s="245"/>
      <c r="CT62" s="245"/>
      <c r="CU62" s="189"/>
      <c r="CV62" s="189"/>
      <c r="CW62" s="245"/>
      <c r="CX62" s="245"/>
      <c r="CY62" s="245"/>
      <c r="CZ62" s="245"/>
      <c r="DA62" s="245"/>
      <c r="DB62" s="189"/>
      <c r="DC62" s="189"/>
      <c r="DD62" s="245">
        <v>57.98</v>
      </c>
      <c r="DE62" s="245"/>
      <c r="DF62" s="245"/>
      <c r="DG62" s="245"/>
      <c r="DH62" s="245"/>
      <c r="DI62" s="189"/>
      <c r="DJ62" s="189"/>
      <c r="DK62" s="189"/>
      <c r="DL62" s="245"/>
      <c r="DM62" s="245"/>
      <c r="DN62" s="245"/>
      <c r="DO62" s="245"/>
      <c r="DP62" s="189"/>
      <c r="DQ62" s="189"/>
      <c r="DR62" s="245">
        <v>19.82</v>
      </c>
      <c r="DS62" s="245"/>
      <c r="DT62" s="245"/>
      <c r="DU62" s="245"/>
      <c r="DV62" s="245"/>
      <c r="DW62" s="189"/>
      <c r="DX62" s="189"/>
      <c r="DY62" s="245"/>
      <c r="DZ62" s="245"/>
      <c r="EA62" s="245"/>
      <c r="EB62" s="245"/>
      <c r="EC62" s="245"/>
      <c r="ED62" s="189"/>
      <c r="EE62" s="189"/>
      <c r="EF62" s="245"/>
      <c r="EG62" s="189"/>
      <c r="EH62" s="245"/>
      <c r="EI62" s="245"/>
      <c r="EJ62" s="245"/>
      <c r="EK62" s="189"/>
      <c r="EL62" s="189"/>
      <c r="EM62" s="245"/>
      <c r="EN62" s="245"/>
      <c r="EO62" s="245"/>
      <c r="EP62" s="245"/>
      <c r="EQ62" s="245"/>
      <c r="ER62" s="189"/>
      <c r="ES62" s="189"/>
      <c r="ET62" s="245"/>
      <c r="EU62" s="245"/>
      <c r="EV62" s="245"/>
      <c r="EW62" s="245"/>
      <c r="EX62" s="245"/>
      <c r="EY62" s="189"/>
      <c r="EZ62" s="189"/>
      <c r="FA62" s="245"/>
      <c r="FB62" s="245"/>
      <c r="FC62" s="245"/>
      <c r="FD62" s="245"/>
      <c r="FE62" s="245"/>
      <c r="FF62" s="189"/>
      <c r="FG62" s="189"/>
      <c r="FH62" s="245"/>
      <c r="FI62" s="245"/>
      <c r="FJ62" s="245"/>
      <c r="FK62" s="245"/>
      <c r="FL62" s="245"/>
      <c r="FM62" s="189"/>
      <c r="FN62" s="189"/>
      <c r="FO62" s="245"/>
      <c r="FP62" s="245"/>
      <c r="FQ62" s="245"/>
      <c r="FR62" s="245"/>
      <c r="FS62" s="245"/>
      <c r="FT62" s="189"/>
      <c r="FU62" s="189"/>
      <c r="FV62" s="189"/>
      <c r="FW62" s="189"/>
      <c r="FX62" s="189"/>
      <c r="FY62" s="245"/>
      <c r="FZ62" s="245"/>
      <c r="GA62" s="189"/>
      <c r="GB62" s="189"/>
      <c r="GC62" s="245"/>
      <c r="GD62" s="245"/>
      <c r="GE62" s="245"/>
      <c r="GF62" s="245"/>
      <c r="GG62" s="245"/>
      <c r="GH62" s="189"/>
      <c r="GI62" s="189"/>
      <c r="GJ62" s="245"/>
    </row>
    <row r="63" spans="2:192" ht="15">
      <c r="B63" s="238" t="s">
        <v>5205</v>
      </c>
      <c r="C63" s="238" t="s">
        <v>433</v>
      </c>
      <c r="D63" s="238" t="s">
        <v>435</v>
      </c>
      <c r="E63" s="238" t="s">
        <v>5214</v>
      </c>
      <c r="F63" s="180">
        <v>75</v>
      </c>
      <c r="G63" s="239"/>
      <c r="H63" s="186"/>
      <c r="I63" s="186"/>
      <c r="J63" s="239"/>
      <c r="K63" s="239">
        <v>10</v>
      </c>
      <c r="L63" s="239"/>
      <c r="M63" s="239"/>
      <c r="N63" s="239"/>
      <c r="O63" s="186"/>
      <c r="P63" s="186"/>
      <c r="Q63" s="239"/>
      <c r="R63" s="239"/>
      <c r="S63" s="239"/>
      <c r="T63" s="239"/>
      <c r="U63" s="239"/>
      <c r="V63" s="186"/>
      <c r="W63" s="186"/>
      <c r="X63" s="239"/>
      <c r="Y63" s="239"/>
      <c r="Z63" s="239"/>
      <c r="AA63" s="239"/>
      <c r="AB63" s="239">
        <v>2</v>
      </c>
      <c r="AC63" s="186"/>
      <c r="AD63" s="186"/>
      <c r="AE63" s="239"/>
      <c r="AF63" s="239"/>
      <c r="AG63" s="186"/>
      <c r="AH63" s="239"/>
      <c r="AI63" s="239"/>
      <c r="AJ63" s="186"/>
      <c r="AK63" s="186"/>
      <c r="AL63" s="186"/>
      <c r="AM63" s="186"/>
      <c r="AN63" s="186"/>
      <c r="AO63" s="239"/>
      <c r="AP63" s="239"/>
      <c r="AQ63" s="186"/>
      <c r="AR63" s="186"/>
      <c r="AS63" s="239"/>
      <c r="AT63" s="239"/>
      <c r="AU63" s="239"/>
      <c r="AV63" s="239"/>
      <c r="AW63" s="239"/>
      <c r="AX63" s="186"/>
      <c r="AY63" s="186"/>
      <c r="AZ63" s="239"/>
      <c r="BA63" s="239"/>
      <c r="BB63" s="239">
        <v>1</v>
      </c>
      <c r="BC63" s="239"/>
      <c r="BD63" s="239"/>
      <c r="BE63" s="186"/>
      <c r="BF63" s="186"/>
      <c r="BG63" s="239"/>
      <c r="BH63" s="239">
        <v>15</v>
      </c>
      <c r="BI63" s="239"/>
      <c r="BJ63" s="239"/>
      <c r="BK63" s="239"/>
      <c r="BL63" s="186"/>
      <c r="BM63" s="186"/>
      <c r="BN63" s="239"/>
      <c r="BO63" s="239"/>
      <c r="BP63" s="239"/>
      <c r="BQ63" s="239"/>
      <c r="BR63" s="239">
        <v>7</v>
      </c>
      <c r="BS63" s="186"/>
      <c r="BT63" s="186"/>
      <c r="BU63" s="239"/>
      <c r="BV63" s="239"/>
      <c r="BW63" s="239"/>
      <c r="BX63" s="239"/>
      <c r="BY63" s="239"/>
      <c r="BZ63" s="186"/>
      <c r="CA63" s="186"/>
      <c r="CB63" s="239"/>
      <c r="CC63" s="239"/>
      <c r="CD63" s="239"/>
      <c r="CE63" s="239"/>
      <c r="CF63" s="239"/>
      <c r="CG63" s="186"/>
      <c r="CH63" s="186"/>
      <c r="CI63" s="239"/>
      <c r="CJ63" s="239"/>
      <c r="CK63" s="239"/>
      <c r="CL63" s="239"/>
      <c r="CM63" s="239"/>
      <c r="CN63" s="186"/>
      <c r="CO63" s="186"/>
      <c r="CP63" s="239"/>
      <c r="CQ63" s="239"/>
      <c r="CR63" s="239"/>
      <c r="CS63" s="239"/>
      <c r="CT63" s="239"/>
      <c r="CU63" s="186"/>
      <c r="CV63" s="186"/>
      <c r="CW63" s="239"/>
      <c r="CX63" s="239"/>
      <c r="CY63" s="239"/>
      <c r="CZ63" s="239"/>
      <c r="DA63" s="239"/>
      <c r="DB63" s="186"/>
      <c r="DC63" s="186"/>
      <c r="DD63" s="239">
        <v>2</v>
      </c>
      <c r="DE63" s="239"/>
      <c r="DF63" s="239"/>
      <c r="DG63" s="239"/>
      <c r="DH63" s="239"/>
      <c r="DI63" s="186"/>
      <c r="DJ63" s="186"/>
      <c r="DK63" s="186"/>
      <c r="DL63" s="239"/>
      <c r="DM63" s="239">
        <v>1</v>
      </c>
      <c r="DN63" s="239"/>
      <c r="DO63" s="239"/>
      <c r="DP63" s="186"/>
      <c r="DQ63" s="186"/>
      <c r="DR63" s="239">
        <v>13</v>
      </c>
      <c r="DS63" s="239"/>
      <c r="DT63" s="239"/>
      <c r="DU63" s="239"/>
      <c r="DV63" s="239"/>
      <c r="DW63" s="186"/>
      <c r="DX63" s="186"/>
      <c r="DY63" s="239"/>
      <c r="DZ63" s="239"/>
      <c r="EA63" s="239">
        <v>1</v>
      </c>
      <c r="EB63" s="239"/>
      <c r="EC63" s="239"/>
      <c r="ED63" s="186"/>
      <c r="EE63" s="186"/>
      <c r="EF63" s="239"/>
      <c r="EG63" s="186"/>
      <c r="EH63" s="239"/>
      <c r="EI63" s="239"/>
      <c r="EJ63" s="239"/>
      <c r="EK63" s="186"/>
      <c r="EL63" s="186"/>
      <c r="EM63" s="239"/>
      <c r="EN63" s="239">
        <v>1</v>
      </c>
      <c r="EO63" s="239"/>
      <c r="EP63" s="239"/>
      <c r="EQ63" s="239"/>
      <c r="ER63" s="186"/>
      <c r="ES63" s="186"/>
      <c r="ET63" s="239"/>
      <c r="EU63" s="239"/>
      <c r="EV63" s="239"/>
      <c r="EW63" s="239"/>
      <c r="EX63" s="239"/>
      <c r="EY63" s="186"/>
      <c r="EZ63" s="186"/>
      <c r="FA63" s="239"/>
      <c r="FB63" s="239"/>
      <c r="FC63" s="239"/>
      <c r="FD63" s="239"/>
      <c r="FE63" s="239"/>
      <c r="FF63" s="186"/>
      <c r="FG63" s="186"/>
      <c r="FH63" s="239"/>
      <c r="FI63" s="239">
        <v>1</v>
      </c>
      <c r="FJ63" s="239"/>
      <c r="FK63" s="239"/>
      <c r="FL63" s="239"/>
      <c r="FM63" s="186"/>
      <c r="FN63" s="186"/>
      <c r="FO63" s="239"/>
      <c r="FP63" s="239"/>
      <c r="FQ63" s="239"/>
      <c r="FR63" s="239"/>
      <c r="FS63" s="239"/>
      <c r="FT63" s="186"/>
      <c r="FU63" s="186"/>
      <c r="FV63" s="186"/>
      <c r="FW63" s="186"/>
      <c r="FX63" s="186"/>
      <c r="FY63" s="239"/>
      <c r="FZ63" s="239">
        <v>16</v>
      </c>
      <c r="GA63" s="186"/>
      <c r="GB63" s="186"/>
      <c r="GC63" s="239"/>
      <c r="GD63" s="239">
        <v>1</v>
      </c>
      <c r="GE63" s="239">
        <v>1</v>
      </c>
      <c r="GF63" s="239"/>
      <c r="GG63" s="239">
        <v>3</v>
      </c>
      <c r="GH63" s="186"/>
      <c r="GI63" s="186"/>
      <c r="GJ63" s="239"/>
    </row>
    <row r="64" spans="2:192" ht="15">
      <c r="B64" s="240" t="s">
        <v>5205</v>
      </c>
      <c r="C64" s="240" t="s">
        <v>433</v>
      </c>
      <c r="D64" s="240" t="s">
        <v>435</v>
      </c>
      <c r="E64" s="235" t="s">
        <v>5215</v>
      </c>
      <c r="F64" s="181">
        <v>1030</v>
      </c>
      <c r="G64" s="237"/>
      <c r="H64" s="187"/>
      <c r="I64" s="187"/>
      <c r="J64" s="237"/>
      <c r="K64" s="237">
        <v>93.1</v>
      </c>
      <c r="L64" s="237"/>
      <c r="M64" s="237"/>
      <c r="N64" s="237"/>
      <c r="O64" s="187"/>
      <c r="P64" s="187"/>
      <c r="Q64" s="237"/>
      <c r="R64" s="237"/>
      <c r="S64" s="237"/>
      <c r="T64" s="237"/>
      <c r="U64" s="237"/>
      <c r="V64" s="187"/>
      <c r="W64" s="187"/>
      <c r="X64" s="237"/>
      <c r="Y64" s="237"/>
      <c r="Z64" s="237"/>
      <c r="AA64" s="237"/>
      <c r="AB64" s="237">
        <v>21.5</v>
      </c>
      <c r="AC64" s="187"/>
      <c r="AD64" s="187"/>
      <c r="AE64" s="237"/>
      <c r="AF64" s="237"/>
      <c r="AG64" s="187"/>
      <c r="AH64" s="237"/>
      <c r="AI64" s="237"/>
      <c r="AJ64" s="187"/>
      <c r="AK64" s="187"/>
      <c r="AL64" s="187"/>
      <c r="AM64" s="187"/>
      <c r="AN64" s="187"/>
      <c r="AO64" s="237"/>
      <c r="AP64" s="237"/>
      <c r="AQ64" s="187"/>
      <c r="AR64" s="187"/>
      <c r="AS64" s="237"/>
      <c r="AT64" s="237"/>
      <c r="AU64" s="237"/>
      <c r="AV64" s="237"/>
      <c r="AW64" s="237"/>
      <c r="AX64" s="187"/>
      <c r="AY64" s="187"/>
      <c r="AZ64" s="237"/>
      <c r="BA64" s="237"/>
      <c r="BB64" s="237">
        <v>41</v>
      </c>
      <c r="BC64" s="237"/>
      <c r="BD64" s="237"/>
      <c r="BE64" s="187"/>
      <c r="BF64" s="187"/>
      <c r="BG64" s="237"/>
      <c r="BH64" s="237">
        <v>191</v>
      </c>
      <c r="BI64" s="237"/>
      <c r="BJ64" s="237"/>
      <c r="BK64" s="237"/>
      <c r="BL64" s="187"/>
      <c r="BM64" s="187"/>
      <c r="BN64" s="237"/>
      <c r="BO64" s="237"/>
      <c r="BP64" s="237"/>
      <c r="BQ64" s="237"/>
      <c r="BR64" s="237">
        <v>131</v>
      </c>
      <c r="BS64" s="187"/>
      <c r="BT64" s="187"/>
      <c r="BU64" s="237"/>
      <c r="BV64" s="237"/>
      <c r="BW64" s="237"/>
      <c r="BX64" s="237"/>
      <c r="BY64" s="237"/>
      <c r="BZ64" s="187"/>
      <c r="CA64" s="187"/>
      <c r="CB64" s="237"/>
      <c r="CC64" s="237"/>
      <c r="CD64" s="237"/>
      <c r="CE64" s="237"/>
      <c r="CF64" s="237"/>
      <c r="CG64" s="187"/>
      <c r="CH64" s="187"/>
      <c r="CI64" s="237"/>
      <c r="CJ64" s="237"/>
      <c r="CK64" s="237"/>
      <c r="CL64" s="237"/>
      <c r="CM64" s="237"/>
      <c r="CN64" s="187"/>
      <c r="CO64" s="187"/>
      <c r="CP64" s="237"/>
      <c r="CQ64" s="237"/>
      <c r="CR64" s="237"/>
      <c r="CS64" s="237"/>
      <c r="CT64" s="237"/>
      <c r="CU64" s="187"/>
      <c r="CV64" s="187"/>
      <c r="CW64" s="237"/>
      <c r="CX64" s="237"/>
      <c r="CY64" s="237"/>
      <c r="CZ64" s="237"/>
      <c r="DA64" s="237"/>
      <c r="DB64" s="187"/>
      <c r="DC64" s="187"/>
      <c r="DD64" s="237">
        <v>26.7</v>
      </c>
      <c r="DE64" s="237"/>
      <c r="DF64" s="237"/>
      <c r="DG64" s="237"/>
      <c r="DH64" s="237"/>
      <c r="DI64" s="187"/>
      <c r="DJ64" s="187"/>
      <c r="DK64" s="187"/>
      <c r="DL64" s="237"/>
      <c r="DM64" s="237">
        <v>9.1</v>
      </c>
      <c r="DN64" s="237"/>
      <c r="DO64" s="237"/>
      <c r="DP64" s="187"/>
      <c r="DQ64" s="187"/>
      <c r="DR64" s="237">
        <v>164.3</v>
      </c>
      <c r="DS64" s="237"/>
      <c r="DT64" s="237"/>
      <c r="DU64" s="237"/>
      <c r="DV64" s="237"/>
      <c r="DW64" s="187"/>
      <c r="DX64" s="187"/>
      <c r="DY64" s="237"/>
      <c r="DZ64" s="237"/>
      <c r="EA64" s="237">
        <v>11.8</v>
      </c>
      <c r="EB64" s="237"/>
      <c r="EC64" s="237"/>
      <c r="ED64" s="187"/>
      <c r="EE64" s="187"/>
      <c r="EF64" s="237"/>
      <c r="EG64" s="187"/>
      <c r="EH64" s="237"/>
      <c r="EI64" s="237"/>
      <c r="EJ64" s="237"/>
      <c r="EK64" s="187"/>
      <c r="EL64" s="187"/>
      <c r="EM64" s="237"/>
      <c r="EN64" s="237">
        <v>17</v>
      </c>
      <c r="EO64" s="237"/>
      <c r="EP64" s="237"/>
      <c r="EQ64" s="237"/>
      <c r="ER64" s="187"/>
      <c r="ES64" s="187"/>
      <c r="ET64" s="237"/>
      <c r="EU64" s="237"/>
      <c r="EV64" s="237"/>
      <c r="EW64" s="237"/>
      <c r="EX64" s="237"/>
      <c r="EY64" s="187"/>
      <c r="EZ64" s="187"/>
      <c r="FA64" s="237"/>
      <c r="FB64" s="237"/>
      <c r="FC64" s="237"/>
      <c r="FD64" s="237"/>
      <c r="FE64" s="237"/>
      <c r="FF64" s="187"/>
      <c r="FG64" s="187"/>
      <c r="FH64" s="237"/>
      <c r="FI64" s="237">
        <v>7.4</v>
      </c>
      <c r="FJ64" s="237"/>
      <c r="FK64" s="237"/>
      <c r="FL64" s="237"/>
      <c r="FM64" s="187"/>
      <c r="FN64" s="187"/>
      <c r="FO64" s="237"/>
      <c r="FP64" s="237"/>
      <c r="FQ64" s="237"/>
      <c r="FR64" s="237"/>
      <c r="FS64" s="237"/>
      <c r="FT64" s="187"/>
      <c r="FU64" s="187"/>
      <c r="FV64" s="187"/>
      <c r="FW64" s="187"/>
      <c r="FX64" s="187"/>
      <c r="FY64" s="237"/>
      <c r="FZ64" s="237">
        <v>244.8</v>
      </c>
      <c r="GA64" s="187"/>
      <c r="GB64" s="187"/>
      <c r="GC64" s="237"/>
      <c r="GD64" s="237">
        <v>30</v>
      </c>
      <c r="GE64" s="237">
        <v>10.199999999999999</v>
      </c>
      <c r="GF64" s="237"/>
      <c r="GG64" s="237">
        <v>31.3</v>
      </c>
      <c r="GH64" s="187"/>
      <c r="GI64" s="187"/>
      <c r="GJ64" s="237"/>
    </row>
    <row r="65" spans="2:192" ht="15">
      <c r="B65" s="240" t="s">
        <v>5205</v>
      </c>
      <c r="C65" s="240" t="s">
        <v>433</v>
      </c>
      <c r="D65" s="240" t="s">
        <v>435</v>
      </c>
      <c r="E65" s="241" t="s">
        <v>5216</v>
      </c>
      <c r="F65" s="182">
        <v>4.37</v>
      </c>
      <c r="G65" s="242"/>
      <c r="H65" s="188"/>
      <c r="I65" s="188"/>
      <c r="J65" s="242"/>
      <c r="K65" s="242">
        <v>6.45</v>
      </c>
      <c r="L65" s="242"/>
      <c r="M65" s="242"/>
      <c r="N65" s="242"/>
      <c r="O65" s="188"/>
      <c r="P65" s="188"/>
      <c r="Q65" s="242"/>
      <c r="R65" s="242"/>
      <c r="S65" s="242"/>
      <c r="T65" s="242"/>
      <c r="U65" s="242"/>
      <c r="V65" s="188"/>
      <c r="W65" s="188"/>
      <c r="X65" s="242"/>
      <c r="Y65" s="242"/>
      <c r="Z65" s="242"/>
      <c r="AA65" s="242"/>
      <c r="AB65" s="242">
        <v>5.58</v>
      </c>
      <c r="AC65" s="188"/>
      <c r="AD65" s="188"/>
      <c r="AE65" s="242"/>
      <c r="AF65" s="242"/>
      <c r="AG65" s="188"/>
      <c r="AH65" s="242"/>
      <c r="AI65" s="242"/>
      <c r="AJ65" s="188"/>
      <c r="AK65" s="188"/>
      <c r="AL65" s="188"/>
      <c r="AM65" s="188"/>
      <c r="AN65" s="188"/>
      <c r="AO65" s="242"/>
      <c r="AP65" s="242"/>
      <c r="AQ65" s="188"/>
      <c r="AR65" s="188"/>
      <c r="AS65" s="242"/>
      <c r="AT65" s="242"/>
      <c r="AU65" s="242"/>
      <c r="AV65" s="242"/>
      <c r="AW65" s="242"/>
      <c r="AX65" s="188"/>
      <c r="AY65" s="188"/>
      <c r="AZ65" s="242"/>
      <c r="BA65" s="242"/>
      <c r="BB65" s="242">
        <v>1.46</v>
      </c>
      <c r="BC65" s="242"/>
      <c r="BD65" s="242"/>
      <c r="BE65" s="188"/>
      <c r="BF65" s="188"/>
      <c r="BG65" s="242"/>
      <c r="BH65" s="242">
        <v>4.71</v>
      </c>
      <c r="BI65" s="242"/>
      <c r="BJ65" s="242"/>
      <c r="BK65" s="242"/>
      <c r="BL65" s="188"/>
      <c r="BM65" s="188"/>
      <c r="BN65" s="242"/>
      <c r="BO65" s="242"/>
      <c r="BP65" s="242"/>
      <c r="BQ65" s="242"/>
      <c r="BR65" s="242">
        <v>3.21</v>
      </c>
      <c r="BS65" s="188"/>
      <c r="BT65" s="188"/>
      <c r="BU65" s="242"/>
      <c r="BV65" s="242"/>
      <c r="BW65" s="242"/>
      <c r="BX65" s="242"/>
      <c r="BY65" s="242"/>
      <c r="BZ65" s="188"/>
      <c r="CA65" s="188"/>
      <c r="CB65" s="242"/>
      <c r="CC65" s="242"/>
      <c r="CD65" s="242"/>
      <c r="CE65" s="242"/>
      <c r="CF65" s="242"/>
      <c r="CG65" s="188"/>
      <c r="CH65" s="188"/>
      <c r="CI65" s="242"/>
      <c r="CJ65" s="242"/>
      <c r="CK65" s="242"/>
      <c r="CL65" s="242"/>
      <c r="CM65" s="242"/>
      <c r="CN65" s="188"/>
      <c r="CO65" s="188"/>
      <c r="CP65" s="242"/>
      <c r="CQ65" s="242"/>
      <c r="CR65" s="242"/>
      <c r="CS65" s="242"/>
      <c r="CT65" s="242"/>
      <c r="CU65" s="188"/>
      <c r="CV65" s="188"/>
      <c r="CW65" s="242"/>
      <c r="CX65" s="242"/>
      <c r="CY65" s="242"/>
      <c r="CZ65" s="242"/>
      <c r="DA65" s="242"/>
      <c r="DB65" s="188"/>
      <c r="DC65" s="188"/>
      <c r="DD65" s="242">
        <v>4.5</v>
      </c>
      <c r="DE65" s="242"/>
      <c r="DF65" s="242"/>
      <c r="DG65" s="242"/>
      <c r="DH65" s="242"/>
      <c r="DI65" s="188"/>
      <c r="DJ65" s="188"/>
      <c r="DK65" s="188"/>
      <c r="DL65" s="242"/>
      <c r="DM65" s="242">
        <v>6.62</v>
      </c>
      <c r="DN65" s="242"/>
      <c r="DO65" s="242"/>
      <c r="DP65" s="188"/>
      <c r="DQ65" s="188"/>
      <c r="DR65" s="242">
        <v>4.75</v>
      </c>
      <c r="DS65" s="242"/>
      <c r="DT65" s="242"/>
      <c r="DU65" s="242"/>
      <c r="DV65" s="242"/>
      <c r="DW65" s="188"/>
      <c r="DX65" s="188"/>
      <c r="DY65" s="242"/>
      <c r="DZ65" s="242"/>
      <c r="EA65" s="242">
        <v>5.1100000000000003</v>
      </c>
      <c r="EB65" s="242"/>
      <c r="EC65" s="242"/>
      <c r="ED65" s="188"/>
      <c r="EE65" s="188"/>
      <c r="EF65" s="242"/>
      <c r="EG65" s="188"/>
      <c r="EH65" s="242"/>
      <c r="EI65" s="242"/>
      <c r="EJ65" s="242"/>
      <c r="EK65" s="188"/>
      <c r="EL65" s="188"/>
      <c r="EM65" s="242"/>
      <c r="EN65" s="242">
        <v>3.53</v>
      </c>
      <c r="EO65" s="242"/>
      <c r="EP65" s="242"/>
      <c r="EQ65" s="242"/>
      <c r="ER65" s="188"/>
      <c r="ES65" s="188"/>
      <c r="ET65" s="242"/>
      <c r="EU65" s="242"/>
      <c r="EV65" s="242"/>
      <c r="EW65" s="242"/>
      <c r="EX65" s="242"/>
      <c r="EY65" s="188"/>
      <c r="EZ65" s="188"/>
      <c r="FA65" s="242"/>
      <c r="FB65" s="242"/>
      <c r="FC65" s="242"/>
      <c r="FD65" s="242"/>
      <c r="FE65" s="242"/>
      <c r="FF65" s="188"/>
      <c r="FG65" s="188"/>
      <c r="FH65" s="242"/>
      <c r="FI65" s="242">
        <v>8.16</v>
      </c>
      <c r="FJ65" s="242"/>
      <c r="FK65" s="242"/>
      <c r="FL65" s="242"/>
      <c r="FM65" s="188"/>
      <c r="FN65" s="188"/>
      <c r="FO65" s="242"/>
      <c r="FP65" s="242"/>
      <c r="FQ65" s="242"/>
      <c r="FR65" s="242"/>
      <c r="FS65" s="242"/>
      <c r="FT65" s="188"/>
      <c r="FU65" s="188"/>
      <c r="FV65" s="188"/>
      <c r="FW65" s="188"/>
      <c r="FX65" s="188"/>
      <c r="FY65" s="242"/>
      <c r="FZ65" s="242">
        <v>3.92</v>
      </c>
      <c r="GA65" s="188"/>
      <c r="GB65" s="188"/>
      <c r="GC65" s="242"/>
      <c r="GD65" s="242">
        <v>2</v>
      </c>
      <c r="GE65" s="242">
        <v>5.85</v>
      </c>
      <c r="GF65" s="242"/>
      <c r="GG65" s="242">
        <v>5.74</v>
      </c>
      <c r="GH65" s="188"/>
      <c r="GI65" s="188"/>
      <c r="GJ65" s="242"/>
    </row>
    <row r="66" spans="2:192" ht="15.75" thickBot="1">
      <c r="B66" s="243" t="s">
        <v>5205</v>
      </c>
      <c r="C66" s="243" t="s">
        <v>433</v>
      </c>
      <c r="D66" s="243" t="s">
        <v>435</v>
      </c>
      <c r="E66" s="244" t="s">
        <v>5217</v>
      </c>
      <c r="F66" s="183">
        <v>13.73</v>
      </c>
      <c r="G66" s="245"/>
      <c r="H66" s="189"/>
      <c r="I66" s="189"/>
      <c r="J66" s="245"/>
      <c r="K66" s="245">
        <v>9.31</v>
      </c>
      <c r="L66" s="245"/>
      <c r="M66" s="245"/>
      <c r="N66" s="245"/>
      <c r="O66" s="189"/>
      <c r="P66" s="189"/>
      <c r="Q66" s="245"/>
      <c r="R66" s="245"/>
      <c r="S66" s="245"/>
      <c r="T66" s="245"/>
      <c r="U66" s="245"/>
      <c r="V66" s="189"/>
      <c r="W66" s="189"/>
      <c r="X66" s="245"/>
      <c r="Y66" s="245"/>
      <c r="Z66" s="245"/>
      <c r="AA66" s="245"/>
      <c r="AB66" s="245">
        <v>10.76</v>
      </c>
      <c r="AC66" s="189"/>
      <c r="AD66" s="189"/>
      <c r="AE66" s="245"/>
      <c r="AF66" s="245"/>
      <c r="AG66" s="189"/>
      <c r="AH66" s="245"/>
      <c r="AI66" s="245"/>
      <c r="AJ66" s="189"/>
      <c r="AK66" s="189"/>
      <c r="AL66" s="189"/>
      <c r="AM66" s="189"/>
      <c r="AN66" s="189"/>
      <c r="AO66" s="245"/>
      <c r="AP66" s="245"/>
      <c r="AQ66" s="189"/>
      <c r="AR66" s="189"/>
      <c r="AS66" s="245"/>
      <c r="AT66" s="245"/>
      <c r="AU66" s="245"/>
      <c r="AV66" s="245"/>
      <c r="AW66" s="245"/>
      <c r="AX66" s="189"/>
      <c r="AY66" s="189"/>
      <c r="AZ66" s="245"/>
      <c r="BA66" s="245"/>
      <c r="BB66" s="245">
        <v>40.98</v>
      </c>
      <c r="BC66" s="245"/>
      <c r="BD66" s="245"/>
      <c r="BE66" s="189"/>
      <c r="BF66" s="189"/>
      <c r="BG66" s="245"/>
      <c r="BH66" s="245">
        <v>12.73</v>
      </c>
      <c r="BI66" s="245"/>
      <c r="BJ66" s="245"/>
      <c r="BK66" s="245"/>
      <c r="BL66" s="189"/>
      <c r="BM66" s="189"/>
      <c r="BN66" s="245"/>
      <c r="BO66" s="245"/>
      <c r="BP66" s="245"/>
      <c r="BQ66" s="245"/>
      <c r="BR66" s="245">
        <v>18.71</v>
      </c>
      <c r="BS66" s="189"/>
      <c r="BT66" s="189"/>
      <c r="BU66" s="245"/>
      <c r="BV66" s="245"/>
      <c r="BW66" s="245"/>
      <c r="BX66" s="245"/>
      <c r="BY66" s="245"/>
      <c r="BZ66" s="189"/>
      <c r="CA66" s="189"/>
      <c r="CB66" s="245"/>
      <c r="CC66" s="245"/>
      <c r="CD66" s="245"/>
      <c r="CE66" s="245"/>
      <c r="CF66" s="245"/>
      <c r="CG66" s="189"/>
      <c r="CH66" s="189"/>
      <c r="CI66" s="245"/>
      <c r="CJ66" s="245"/>
      <c r="CK66" s="245"/>
      <c r="CL66" s="245"/>
      <c r="CM66" s="245"/>
      <c r="CN66" s="189"/>
      <c r="CO66" s="189"/>
      <c r="CP66" s="245"/>
      <c r="CQ66" s="245"/>
      <c r="CR66" s="245"/>
      <c r="CS66" s="245"/>
      <c r="CT66" s="245"/>
      <c r="CU66" s="189"/>
      <c r="CV66" s="189"/>
      <c r="CW66" s="245"/>
      <c r="CX66" s="245"/>
      <c r="CY66" s="245"/>
      <c r="CZ66" s="245"/>
      <c r="DA66" s="245"/>
      <c r="DB66" s="189"/>
      <c r="DC66" s="189"/>
      <c r="DD66" s="245">
        <v>13.33</v>
      </c>
      <c r="DE66" s="245"/>
      <c r="DF66" s="245"/>
      <c r="DG66" s="245"/>
      <c r="DH66" s="245"/>
      <c r="DI66" s="189"/>
      <c r="DJ66" s="189"/>
      <c r="DK66" s="189"/>
      <c r="DL66" s="245"/>
      <c r="DM66" s="245">
        <v>9.07</v>
      </c>
      <c r="DN66" s="245"/>
      <c r="DO66" s="245"/>
      <c r="DP66" s="189"/>
      <c r="DQ66" s="189"/>
      <c r="DR66" s="245">
        <v>12.64</v>
      </c>
      <c r="DS66" s="245"/>
      <c r="DT66" s="245"/>
      <c r="DU66" s="245"/>
      <c r="DV66" s="245"/>
      <c r="DW66" s="189"/>
      <c r="DX66" s="189"/>
      <c r="DY66" s="245"/>
      <c r="DZ66" s="245"/>
      <c r="EA66" s="245">
        <v>11.75</v>
      </c>
      <c r="EB66" s="245"/>
      <c r="EC66" s="245"/>
      <c r="ED66" s="189"/>
      <c r="EE66" s="189"/>
      <c r="EF66" s="245"/>
      <c r="EG66" s="189"/>
      <c r="EH66" s="245"/>
      <c r="EI66" s="245"/>
      <c r="EJ66" s="245"/>
      <c r="EK66" s="189"/>
      <c r="EL66" s="189"/>
      <c r="EM66" s="245"/>
      <c r="EN66" s="245">
        <v>17</v>
      </c>
      <c r="EO66" s="245"/>
      <c r="EP66" s="245"/>
      <c r="EQ66" s="245"/>
      <c r="ER66" s="189"/>
      <c r="ES66" s="189"/>
      <c r="ET66" s="245"/>
      <c r="EU66" s="245"/>
      <c r="EV66" s="245"/>
      <c r="EW66" s="245"/>
      <c r="EX66" s="245"/>
      <c r="EY66" s="189"/>
      <c r="EZ66" s="189"/>
      <c r="FA66" s="245"/>
      <c r="FB66" s="245"/>
      <c r="FC66" s="245"/>
      <c r="FD66" s="245"/>
      <c r="FE66" s="245"/>
      <c r="FF66" s="189"/>
      <c r="FG66" s="189"/>
      <c r="FH66" s="245"/>
      <c r="FI66" s="245">
        <v>7.35</v>
      </c>
      <c r="FJ66" s="245"/>
      <c r="FK66" s="245"/>
      <c r="FL66" s="245"/>
      <c r="FM66" s="189"/>
      <c r="FN66" s="189"/>
      <c r="FO66" s="245"/>
      <c r="FP66" s="245"/>
      <c r="FQ66" s="245"/>
      <c r="FR66" s="245"/>
      <c r="FS66" s="245"/>
      <c r="FT66" s="189"/>
      <c r="FU66" s="189"/>
      <c r="FV66" s="189"/>
      <c r="FW66" s="189"/>
      <c r="FX66" s="189"/>
      <c r="FY66" s="245"/>
      <c r="FZ66" s="245">
        <v>15.3</v>
      </c>
      <c r="GA66" s="189"/>
      <c r="GB66" s="189"/>
      <c r="GC66" s="245"/>
      <c r="GD66" s="245">
        <v>30.02</v>
      </c>
      <c r="GE66" s="245">
        <v>10.25</v>
      </c>
      <c r="GF66" s="245"/>
      <c r="GG66" s="245">
        <v>10.44</v>
      </c>
      <c r="GH66" s="189"/>
      <c r="GI66" s="189"/>
      <c r="GJ66" s="245"/>
    </row>
    <row r="67" spans="2:192" ht="15">
      <c r="B67" s="238" t="s">
        <v>5205</v>
      </c>
      <c r="C67" s="238" t="s">
        <v>1057</v>
      </c>
      <c r="D67" s="238" t="s">
        <v>1059</v>
      </c>
      <c r="E67" s="238" t="s">
        <v>5214</v>
      </c>
      <c r="F67" s="180">
        <v>17</v>
      </c>
      <c r="G67" s="239"/>
      <c r="H67" s="186"/>
      <c r="I67" s="186"/>
      <c r="J67" s="239"/>
      <c r="K67" s="239"/>
      <c r="L67" s="239"/>
      <c r="M67" s="239"/>
      <c r="N67" s="239"/>
      <c r="O67" s="186"/>
      <c r="P67" s="186"/>
      <c r="Q67" s="239"/>
      <c r="R67" s="239"/>
      <c r="S67" s="239"/>
      <c r="T67" s="239"/>
      <c r="U67" s="239"/>
      <c r="V67" s="186"/>
      <c r="W67" s="186"/>
      <c r="X67" s="239"/>
      <c r="Y67" s="239"/>
      <c r="Z67" s="239"/>
      <c r="AA67" s="239"/>
      <c r="AB67" s="239">
        <v>3</v>
      </c>
      <c r="AC67" s="186"/>
      <c r="AD67" s="186"/>
      <c r="AE67" s="239"/>
      <c r="AF67" s="239"/>
      <c r="AG67" s="186"/>
      <c r="AH67" s="239"/>
      <c r="AI67" s="239"/>
      <c r="AJ67" s="186"/>
      <c r="AK67" s="186"/>
      <c r="AL67" s="186"/>
      <c r="AM67" s="186"/>
      <c r="AN67" s="186"/>
      <c r="AO67" s="239"/>
      <c r="AP67" s="239"/>
      <c r="AQ67" s="186"/>
      <c r="AR67" s="186"/>
      <c r="AS67" s="239"/>
      <c r="AT67" s="239"/>
      <c r="AU67" s="239"/>
      <c r="AV67" s="239"/>
      <c r="AW67" s="239"/>
      <c r="AX67" s="186"/>
      <c r="AY67" s="186"/>
      <c r="AZ67" s="239"/>
      <c r="BA67" s="239"/>
      <c r="BB67" s="239">
        <v>2</v>
      </c>
      <c r="BC67" s="239"/>
      <c r="BD67" s="239"/>
      <c r="BE67" s="186"/>
      <c r="BF67" s="186"/>
      <c r="BG67" s="239"/>
      <c r="BH67" s="239">
        <v>3</v>
      </c>
      <c r="BI67" s="239"/>
      <c r="BJ67" s="239"/>
      <c r="BK67" s="239"/>
      <c r="BL67" s="186"/>
      <c r="BM67" s="186"/>
      <c r="BN67" s="239"/>
      <c r="BO67" s="239"/>
      <c r="BP67" s="239"/>
      <c r="BQ67" s="239"/>
      <c r="BR67" s="239">
        <v>1</v>
      </c>
      <c r="BS67" s="186"/>
      <c r="BT67" s="186"/>
      <c r="BU67" s="239"/>
      <c r="BV67" s="239"/>
      <c r="BW67" s="239"/>
      <c r="BX67" s="239"/>
      <c r="BY67" s="239"/>
      <c r="BZ67" s="186"/>
      <c r="CA67" s="186"/>
      <c r="CB67" s="239"/>
      <c r="CC67" s="239"/>
      <c r="CD67" s="239"/>
      <c r="CE67" s="239"/>
      <c r="CF67" s="239"/>
      <c r="CG67" s="186"/>
      <c r="CH67" s="186"/>
      <c r="CI67" s="239"/>
      <c r="CJ67" s="239"/>
      <c r="CK67" s="239"/>
      <c r="CL67" s="239"/>
      <c r="CM67" s="239"/>
      <c r="CN67" s="186"/>
      <c r="CO67" s="186"/>
      <c r="CP67" s="239"/>
      <c r="CQ67" s="239"/>
      <c r="CR67" s="239"/>
      <c r="CS67" s="239"/>
      <c r="CT67" s="239"/>
      <c r="CU67" s="186"/>
      <c r="CV67" s="186"/>
      <c r="CW67" s="239"/>
      <c r="CX67" s="239"/>
      <c r="CY67" s="239">
        <v>1</v>
      </c>
      <c r="CZ67" s="239"/>
      <c r="DA67" s="239"/>
      <c r="DB67" s="186"/>
      <c r="DC67" s="186"/>
      <c r="DD67" s="239"/>
      <c r="DE67" s="239"/>
      <c r="DF67" s="239"/>
      <c r="DG67" s="239"/>
      <c r="DH67" s="239"/>
      <c r="DI67" s="186"/>
      <c r="DJ67" s="186"/>
      <c r="DK67" s="186"/>
      <c r="DL67" s="239"/>
      <c r="DM67" s="239"/>
      <c r="DN67" s="239"/>
      <c r="DO67" s="239"/>
      <c r="DP67" s="186"/>
      <c r="DQ67" s="186"/>
      <c r="DR67" s="239"/>
      <c r="DS67" s="239"/>
      <c r="DT67" s="239"/>
      <c r="DU67" s="239"/>
      <c r="DV67" s="239"/>
      <c r="DW67" s="186"/>
      <c r="DX67" s="186"/>
      <c r="DY67" s="239"/>
      <c r="DZ67" s="239"/>
      <c r="EA67" s="239">
        <v>1</v>
      </c>
      <c r="EB67" s="239"/>
      <c r="EC67" s="239"/>
      <c r="ED67" s="186"/>
      <c r="EE67" s="186"/>
      <c r="EF67" s="239"/>
      <c r="EG67" s="186"/>
      <c r="EH67" s="239"/>
      <c r="EI67" s="239"/>
      <c r="EJ67" s="239"/>
      <c r="EK67" s="186"/>
      <c r="EL67" s="186"/>
      <c r="EM67" s="239"/>
      <c r="EN67" s="239"/>
      <c r="EO67" s="239"/>
      <c r="EP67" s="239"/>
      <c r="EQ67" s="239"/>
      <c r="ER67" s="186"/>
      <c r="ES67" s="186"/>
      <c r="ET67" s="239"/>
      <c r="EU67" s="239"/>
      <c r="EV67" s="239"/>
      <c r="EW67" s="239"/>
      <c r="EX67" s="239"/>
      <c r="EY67" s="186"/>
      <c r="EZ67" s="186"/>
      <c r="FA67" s="239"/>
      <c r="FB67" s="239"/>
      <c r="FC67" s="239"/>
      <c r="FD67" s="239"/>
      <c r="FE67" s="239"/>
      <c r="FF67" s="186"/>
      <c r="FG67" s="186"/>
      <c r="FH67" s="239"/>
      <c r="FI67" s="239"/>
      <c r="FJ67" s="239">
        <v>4</v>
      </c>
      <c r="FK67" s="239"/>
      <c r="FL67" s="239"/>
      <c r="FM67" s="186"/>
      <c r="FN67" s="186"/>
      <c r="FO67" s="239"/>
      <c r="FP67" s="239"/>
      <c r="FQ67" s="239"/>
      <c r="FR67" s="239"/>
      <c r="FS67" s="239"/>
      <c r="FT67" s="186"/>
      <c r="FU67" s="186"/>
      <c r="FV67" s="186"/>
      <c r="FW67" s="186"/>
      <c r="FX67" s="186"/>
      <c r="FY67" s="239"/>
      <c r="FZ67" s="239">
        <v>1</v>
      </c>
      <c r="GA67" s="186"/>
      <c r="GB67" s="186"/>
      <c r="GC67" s="239"/>
      <c r="GD67" s="239">
        <v>1</v>
      </c>
      <c r="GE67" s="239"/>
      <c r="GF67" s="239"/>
      <c r="GG67" s="239"/>
      <c r="GH67" s="186"/>
      <c r="GI67" s="186"/>
      <c r="GJ67" s="239"/>
    </row>
    <row r="68" spans="2:192" ht="15">
      <c r="B68" s="240" t="s">
        <v>5205</v>
      </c>
      <c r="C68" s="240" t="s">
        <v>1057</v>
      </c>
      <c r="D68" s="240" t="s">
        <v>1059</v>
      </c>
      <c r="E68" s="235" t="s">
        <v>5215</v>
      </c>
      <c r="F68" s="181">
        <v>358.5</v>
      </c>
      <c r="G68" s="237"/>
      <c r="H68" s="187"/>
      <c r="I68" s="187"/>
      <c r="J68" s="237"/>
      <c r="K68" s="237"/>
      <c r="L68" s="237"/>
      <c r="M68" s="237"/>
      <c r="N68" s="237"/>
      <c r="O68" s="187"/>
      <c r="P68" s="187"/>
      <c r="Q68" s="237"/>
      <c r="R68" s="237"/>
      <c r="S68" s="237"/>
      <c r="T68" s="237"/>
      <c r="U68" s="237"/>
      <c r="V68" s="187"/>
      <c r="W68" s="187"/>
      <c r="X68" s="237"/>
      <c r="Y68" s="237"/>
      <c r="Z68" s="237"/>
      <c r="AA68" s="237"/>
      <c r="AB68" s="237">
        <v>40.700000000000003</v>
      </c>
      <c r="AC68" s="187"/>
      <c r="AD68" s="187"/>
      <c r="AE68" s="237"/>
      <c r="AF68" s="237"/>
      <c r="AG68" s="187"/>
      <c r="AH68" s="237"/>
      <c r="AI68" s="237"/>
      <c r="AJ68" s="187"/>
      <c r="AK68" s="187"/>
      <c r="AL68" s="187"/>
      <c r="AM68" s="187"/>
      <c r="AN68" s="187"/>
      <c r="AO68" s="237"/>
      <c r="AP68" s="237"/>
      <c r="AQ68" s="187"/>
      <c r="AR68" s="187"/>
      <c r="AS68" s="237"/>
      <c r="AT68" s="237"/>
      <c r="AU68" s="237"/>
      <c r="AV68" s="237"/>
      <c r="AW68" s="237"/>
      <c r="AX68" s="187"/>
      <c r="AY68" s="187"/>
      <c r="AZ68" s="237"/>
      <c r="BA68" s="237"/>
      <c r="BB68" s="237">
        <v>28.7</v>
      </c>
      <c r="BC68" s="237"/>
      <c r="BD68" s="237"/>
      <c r="BE68" s="187"/>
      <c r="BF68" s="187"/>
      <c r="BG68" s="237"/>
      <c r="BH68" s="237">
        <v>72.2</v>
      </c>
      <c r="BI68" s="237"/>
      <c r="BJ68" s="237"/>
      <c r="BK68" s="237"/>
      <c r="BL68" s="187"/>
      <c r="BM68" s="187"/>
      <c r="BN68" s="237"/>
      <c r="BO68" s="237"/>
      <c r="BP68" s="237"/>
      <c r="BQ68" s="237"/>
      <c r="BR68" s="237">
        <v>26.9</v>
      </c>
      <c r="BS68" s="187"/>
      <c r="BT68" s="187"/>
      <c r="BU68" s="237"/>
      <c r="BV68" s="237"/>
      <c r="BW68" s="237"/>
      <c r="BX68" s="237"/>
      <c r="BY68" s="237"/>
      <c r="BZ68" s="187"/>
      <c r="CA68" s="187"/>
      <c r="CB68" s="237"/>
      <c r="CC68" s="237"/>
      <c r="CD68" s="237"/>
      <c r="CE68" s="237"/>
      <c r="CF68" s="237"/>
      <c r="CG68" s="187"/>
      <c r="CH68" s="187"/>
      <c r="CI68" s="237"/>
      <c r="CJ68" s="237"/>
      <c r="CK68" s="237"/>
      <c r="CL68" s="237"/>
      <c r="CM68" s="237"/>
      <c r="CN68" s="187"/>
      <c r="CO68" s="187"/>
      <c r="CP68" s="237"/>
      <c r="CQ68" s="237"/>
      <c r="CR68" s="237"/>
      <c r="CS68" s="237"/>
      <c r="CT68" s="237"/>
      <c r="CU68" s="187"/>
      <c r="CV68" s="187"/>
      <c r="CW68" s="237"/>
      <c r="CX68" s="237"/>
      <c r="CY68" s="237">
        <v>23.8</v>
      </c>
      <c r="CZ68" s="237"/>
      <c r="DA68" s="237"/>
      <c r="DB68" s="187"/>
      <c r="DC68" s="187"/>
      <c r="DD68" s="237"/>
      <c r="DE68" s="237"/>
      <c r="DF68" s="237"/>
      <c r="DG68" s="237"/>
      <c r="DH68" s="237"/>
      <c r="DI68" s="187"/>
      <c r="DJ68" s="187"/>
      <c r="DK68" s="187"/>
      <c r="DL68" s="237"/>
      <c r="DM68" s="237"/>
      <c r="DN68" s="237"/>
      <c r="DO68" s="237"/>
      <c r="DP68" s="187"/>
      <c r="DQ68" s="187"/>
      <c r="DR68" s="237"/>
      <c r="DS68" s="237"/>
      <c r="DT68" s="237"/>
      <c r="DU68" s="237"/>
      <c r="DV68" s="237"/>
      <c r="DW68" s="187"/>
      <c r="DX68" s="187"/>
      <c r="DY68" s="237"/>
      <c r="DZ68" s="237"/>
      <c r="EA68" s="237">
        <v>11</v>
      </c>
      <c r="EB68" s="237"/>
      <c r="EC68" s="237"/>
      <c r="ED68" s="187"/>
      <c r="EE68" s="187"/>
      <c r="EF68" s="237"/>
      <c r="EG68" s="187"/>
      <c r="EH68" s="237"/>
      <c r="EI68" s="237"/>
      <c r="EJ68" s="237"/>
      <c r="EK68" s="187"/>
      <c r="EL68" s="187"/>
      <c r="EM68" s="237"/>
      <c r="EN68" s="237"/>
      <c r="EO68" s="237"/>
      <c r="EP68" s="237"/>
      <c r="EQ68" s="237"/>
      <c r="ER68" s="187"/>
      <c r="ES68" s="187"/>
      <c r="ET68" s="237"/>
      <c r="EU68" s="237"/>
      <c r="EV68" s="237"/>
      <c r="EW68" s="237"/>
      <c r="EX68" s="237"/>
      <c r="EY68" s="187"/>
      <c r="EZ68" s="187"/>
      <c r="FA68" s="237"/>
      <c r="FB68" s="237"/>
      <c r="FC68" s="237"/>
      <c r="FD68" s="237"/>
      <c r="FE68" s="237"/>
      <c r="FF68" s="187"/>
      <c r="FG68" s="187"/>
      <c r="FH68" s="237"/>
      <c r="FI68" s="237"/>
      <c r="FJ68" s="237">
        <v>73.599999999999994</v>
      </c>
      <c r="FK68" s="237"/>
      <c r="FL68" s="237"/>
      <c r="FM68" s="187"/>
      <c r="FN68" s="187"/>
      <c r="FO68" s="237"/>
      <c r="FP68" s="237"/>
      <c r="FQ68" s="237"/>
      <c r="FR68" s="237"/>
      <c r="FS68" s="237"/>
      <c r="FT68" s="187"/>
      <c r="FU68" s="187"/>
      <c r="FV68" s="187"/>
      <c r="FW68" s="187"/>
      <c r="FX68" s="187"/>
      <c r="FY68" s="237"/>
      <c r="FZ68" s="237">
        <v>33.6</v>
      </c>
      <c r="GA68" s="187"/>
      <c r="GB68" s="187"/>
      <c r="GC68" s="237"/>
      <c r="GD68" s="237">
        <v>48</v>
      </c>
      <c r="GE68" s="237"/>
      <c r="GF68" s="237"/>
      <c r="GG68" s="237"/>
      <c r="GH68" s="187"/>
      <c r="GI68" s="187"/>
      <c r="GJ68" s="237"/>
    </row>
    <row r="69" spans="2:192" ht="15">
      <c r="B69" s="240" t="s">
        <v>5205</v>
      </c>
      <c r="C69" s="240" t="s">
        <v>1057</v>
      </c>
      <c r="D69" s="240" t="s">
        <v>1059</v>
      </c>
      <c r="E69" s="241" t="s">
        <v>5216</v>
      </c>
      <c r="F69" s="182">
        <v>2.85</v>
      </c>
      <c r="G69" s="242"/>
      <c r="H69" s="188"/>
      <c r="I69" s="188"/>
      <c r="J69" s="242"/>
      <c r="K69" s="242"/>
      <c r="L69" s="242"/>
      <c r="M69" s="242"/>
      <c r="N69" s="242"/>
      <c r="O69" s="188"/>
      <c r="P69" s="188"/>
      <c r="Q69" s="242"/>
      <c r="R69" s="242"/>
      <c r="S69" s="242"/>
      <c r="T69" s="242"/>
      <c r="U69" s="242"/>
      <c r="V69" s="188"/>
      <c r="W69" s="188"/>
      <c r="X69" s="242"/>
      <c r="Y69" s="242"/>
      <c r="Z69" s="242"/>
      <c r="AA69" s="242"/>
      <c r="AB69" s="242">
        <v>4.43</v>
      </c>
      <c r="AC69" s="188"/>
      <c r="AD69" s="188"/>
      <c r="AE69" s="242"/>
      <c r="AF69" s="242"/>
      <c r="AG69" s="188"/>
      <c r="AH69" s="242"/>
      <c r="AI69" s="242"/>
      <c r="AJ69" s="188"/>
      <c r="AK69" s="188"/>
      <c r="AL69" s="188"/>
      <c r="AM69" s="188"/>
      <c r="AN69" s="188"/>
      <c r="AO69" s="242"/>
      <c r="AP69" s="242"/>
      <c r="AQ69" s="188"/>
      <c r="AR69" s="188"/>
      <c r="AS69" s="242"/>
      <c r="AT69" s="242"/>
      <c r="AU69" s="242"/>
      <c r="AV69" s="242"/>
      <c r="AW69" s="242"/>
      <c r="AX69" s="188"/>
      <c r="AY69" s="188"/>
      <c r="AZ69" s="242"/>
      <c r="BA69" s="242"/>
      <c r="BB69" s="242">
        <v>4.18</v>
      </c>
      <c r="BC69" s="242"/>
      <c r="BD69" s="242"/>
      <c r="BE69" s="188"/>
      <c r="BF69" s="188"/>
      <c r="BG69" s="242"/>
      <c r="BH69" s="242">
        <v>2.4900000000000002</v>
      </c>
      <c r="BI69" s="242"/>
      <c r="BJ69" s="242"/>
      <c r="BK69" s="242"/>
      <c r="BL69" s="188"/>
      <c r="BM69" s="188"/>
      <c r="BN69" s="242"/>
      <c r="BO69" s="242"/>
      <c r="BP69" s="242"/>
      <c r="BQ69" s="242"/>
      <c r="BR69" s="242">
        <v>2.23</v>
      </c>
      <c r="BS69" s="188"/>
      <c r="BT69" s="188"/>
      <c r="BU69" s="242"/>
      <c r="BV69" s="242"/>
      <c r="BW69" s="242"/>
      <c r="BX69" s="242"/>
      <c r="BY69" s="242"/>
      <c r="BZ69" s="188"/>
      <c r="CA69" s="188"/>
      <c r="CB69" s="242"/>
      <c r="CC69" s="242"/>
      <c r="CD69" s="242"/>
      <c r="CE69" s="242"/>
      <c r="CF69" s="242"/>
      <c r="CG69" s="188"/>
      <c r="CH69" s="188"/>
      <c r="CI69" s="242"/>
      <c r="CJ69" s="242"/>
      <c r="CK69" s="242"/>
      <c r="CL69" s="242"/>
      <c r="CM69" s="242"/>
      <c r="CN69" s="188"/>
      <c r="CO69" s="188"/>
      <c r="CP69" s="242"/>
      <c r="CQ69" s="242"/>
      <c r="CR69" s="242"/>
      <c r="CS69" s="242"/>
      <c r="CT69" s="242"/>
      <c r="CU69" s="188"/>
      <c r="CV69" s="188"/>
      <c r="CW69" s="242"/>
      <c r="CX69" s="242"/>
      <c r="CY69" s="242">
        <v>2.52</v>
      </c>
      <c r="CZ69" s="242"/>
      <c r="DA69" s="242"/>
      <c r="DB69" s="188"/>
      <c r="DC69" s="188"/>
      <c r="DD69" s="242"/>
      <c r="DE69" s="242"/>
      <c r="DF69" s="242"/>
      <c r="DG69" s="242"/>
      <c r="DH69" s="242"/>
      <c r="DI69" s="188"/>
      <c r="DJ69" s="188"/>
      <c r="DK69" s="188"/>
      <c r="DL69" s="242"/>
      <c r="DM69" s="242"/>
      <c r="DN69" s="242"/>
      <c r="DO69" s="242"/>
      <c r="DP69" s="188"/>
      <c r="DQ69" s="188"/>
      <c r="DR69" s="242"/>
      <c r="DS69" s="242"/>
      <c r="DT69" s="242"/>
      <c r="DU69" s="242"/>
      <c r="DV69" s="242"/>
      <c r="DW69" s="188"/>
      <c r="DX69" s="188"/>
      <c r="DY69" s="242"/>
      <c r="DZ69" s="242"/>
      <c r="EA69" s="242">
        <v>5.45</v>
      </c>
      <c r="EB69" s="242"/>
      <c r="EC69" s="242"/>
      <c r="ED69" s="188"/>
      <c r="EE69" s="188"/>
      <c r="EF69" s="242"/>
      <c r="EG69" s="188"/>
      <c r="EH69" s="242"/>
      <c r="EI69" s="242"/>
      <c r="EJ69" s="242"/>
      <c r="EK69" s="188"/>
      <c r="EL69" s="188"/>
      <c r="EM69" s="242"/>
      <c r="EN69" s="242"/>
      <c r="EO69" s="242"/>
      <c r="EP69" s="242"/>
      <c r="EQ69" s="242"/>
      <c r="ER69" s="188"/>
      <c r="ES69" s="188"/>
      <c r="ET69" s="242"/>
      <c r="EU69" s="242"/>
      <c r="EV69" s="242"/>
      <c r="EW69" s="242"/>
      <c r="EX69" s="242"/>
      <c r="EY69" s="188"/>
      <c r="EZ69" s="188"/>
      <c r="FA69" s="242"/>
      <c r="FB69" s="242"/>
      <c r="FC69" s="242"/>
      <c r="FD69" s="242"/>
      <c r="FE69" s="242"/>
      <c r="FF69" s="188"/>
      <c r="FG69" s="188"/>
      <c r="FH69" s="242"/>
      <c r="FI69" s="242"/>
      <c r="FJ69" s="242">
        <v>3.26</v>
      </c>
      <c r="FK69" s="242"/>
      <c r="FL69" s="242"/>
      <c r="FM69" s="188"/>
      <c r="FN69" s="188"/>
      <c r="FO69" s="242"/>
      <c r="FP69" s="242"/>
      <c r="FQ69" s="242"/>
      <c r="FR69" s="242"/>
      <c r="FS69" s="242"/>
      <c r="FT69" s="188"/>
      <c r="FU69" s="188"/>
      <c r="FV69" s="188"/>
      <c r="FW69" s="188"/>
      <c r="FX69" s="188"/>
      <c r="FY69" s="242"/>
      <c r="FZ69" s="242">
        <v>1.79</v>
      </c>
      <c r="GA69" s="188"/>
      <c r="GB69" s="188"/>
      <c r="GC69" s="242"/>
      <c r="GD69" s="242">
        <v>1.25</v>
      </c>
      <c r="GE69" s="242"/>
      <c r="GF69" s="242"/>
      <c r="GG69" s="242"/>
      <c r="GH69" s="188"/>
      <c r="GI69" s="188"/>
      <c r="GJ69" s="242"/>
    </row>
    <row r="70" spans="2:192" ht="15.75" thickBot="1">
      <c r="B70" s="243" t="s">
        <v>5205</v>
      </c>
      <c r="C70" s="243" t="s">
        <v>1057</v>
      </c>
      <c r="D70" s="243" t="s">
        <v>1059</v>
      </c>
      <c r="E70" s="244" t="s">
        <v>5217</v>
      </c>
      <c r="F70" s="183">
        <v>21.09</v>
      </c>
      <c r="G70" s="245"/>
      <c r="H70" s="189"/>
      <c r="I70" s="189"/>
      <c r="J70" s="245"/>
      <c r="K70" s="245"/>
      <c r="L70" s="245"/>
      <c r="M70" s="245"/>
      <c r="N70" s="245"/>
      <c r="O70" s="189"/>
      <c r="P70" s="189"/>
      <c r="Q70" s="245"/>
      <c r="R70" s="245"/>
      <c r="S70" s="245"/>
      <c r="T70" s="245"/>
      <c r="U70" s="245"/>
      <c r="V70" s="189"/>
      <c r="W70" s="189"/>
      <c r="X70" s="245"/>
      <c r="Y70" s="245"/>
      <c r="Z70" s="245"/>
      <c r="AA70" s="245"/>
      <c r="AB70" s="245">
        <v>13.56</v>
      </c>
      <c r="AC70" s="189"/>
      <c r="AD70" s="189"/>
      <c r="AE70" s="245"/>
      <c r="AF70" s="245"/>
      <c r="AG70" s="189"/>
      <c r="AH70" s="245"/>
      <c r="AI70" s="245"/>
      <c r="AJ70" s="189"/>
      <c r="AK70" s="189"/>
      <c r="AL70" s="189"/>
      <c r="AM70" s="189"/>
      <c r="AN70" s="189"/>
      <c r="AO70" s="245"/>
      <c r="AP70" s="245"/>
      <c r="AQ70" s="189"/>
      <c r="AR70" s="189"/>
      <c r="AS70" s="245"/>
      <c r="AT70" s="245"/>
      <c r="AU70" s="245"/>
      <c r="AV70" s="245"/>
      <c r="AW70" s="245"/>
      <c r="AX70" s="189"/>
      <c r="AY70" s="189"/>
      <c r="AZ70" s="245"/>
      <c r="BA70" s="245"/>
      <c r="BB70" s="245">
        <v>14.34</v>
      </c>
      <c r="BC70" s="245"/>
      <c r="BD70" s="245"/>
      <c r="BE70" s="189"/>
      <c r="BF70" s="189"/>
      <c r="BG70" s="245"/>
      <c r="BH70" s="245">
        <v>24.07</v>
      </c>
      <c r="BI70" s="245"/>
      <c r="BJ70" s="245"/>
      <c r="BK70" s="245"/>
      <c r="BL70" s="189"/>
      <c r="BM70" s="189"/>
      <c r="BN70" s="245"/>
      <c r="BO70" s="245"/>
      <c r="BP70" s="245"/>
      <c r="BQ70" s="245"/>
      <c r="BR70" s="245">
        <v>26.93</v>
      </c>
      <c r="BS70" s="189"/>
      <c r="BT70" s="189"/>
      <c r="BU70" s="245"/>
      <c r="BV70" s="245"/>
      <c r="BW70" s="245"/>
      <c r="BX70" s="245"/>
      <c r="BY70" s="245"/>
      <c r="BZ70" s="189"/>
      <c r="CA70" s="189"/>
      <c r="CB70" s="245"/>
      <c r="CC70" s="245"/>
      <c r="CD70" s="245"/>
      <c r="CE70" s="245"/>
      <c r="CF70" s="245"/>
      <c r="CG70" s="189"/>
      <c r="CH70" s="189"/>
      <c r="CI70" s="245"/>
      <c r="CJ70" s="245"/>
      <c r="CK70" s="245"/>
      <c r="CL70" s="245"/>
      <c r="CM70" s="245"/>
      <c r="CN70" s="189"/>
      <c r="CO70" s="189"/>
      <c r="CP70" s="245"/>
      <c r="CQ70" s="245"/>
      <c r="CR70" s="245"/>
      <c r="CS70" s="245"/>
      <c r="CT70" s="245"/>
      <c r="CU70" s="189"/>
      <c r="CV70" s="189"/>
      <c r="CW70" s="245"/>
      <c r="CX70" s="245"/>
      <c r="CY70" s="245">
        <v>23.85</v>
      </c>
      <c r="CZ70" s="245"/>
      <c r="DA70" s="245"/>
      <c r="DB70" s="189"/>
      <c r="DC70" s="189"/>
      <c r="DD70" s="245"/>
      <c r="DE70" s="245"/>
      <c r="DF70" s="245"/>
      <c r="DG70" s="245"/>
      <c r="DH70" s="245"/>
      <c r="DI70" s="189"/>
      <c r="DJ70" s="189"/>
      <c r="DK70" s="189"/>
      <c r="DL70" s="245"/>
      <c r="DM70" s="245"/>
      <c r="DN70" s="245"/>
      <c r="DO70" s="245"/>
      <c r="DP70" s="189"/>
      <c r="DQ70" s="189"/>
      <c r="DR70" s="245"/>
      <c r="DS70" s="245"/>
      <c r="DT70" s="245"/>
      <c r="DU70" s="245"/>
      <c r="DV70" s="245"/>
      <c r="DW70" s="189"/>
      <c r="DX70" s="189"/>
      <c r="DY70" s="245"/>
      <c r="DZ70" s="245"/>
      <c r="EA70" s="245">
        <v>11.02</v>
      </c>
      <c r="EB70" s="245"/>
      <c r="EC70" s="245"/>
      <c r="ED70" s="189"/>
      <c r="EE70" s="189"/>
      <c r="EF70" s="245"/>
      <c r="EG70" s="189"/>
      <c r="EH70" s="245"/>
      <c r="EI70" s="245"/>
      <c r="EJ70" s="245"/>
      <c r="EK70" s="189"/>
      <c r="EL70" s="189"/>
      <c r="EM70" s="245"/>
      <c r="EN70" s="245"/>
      <c r="EO70" s="245"/>
      <c r="EP70" s="245"/>
      <c r="EQ70" s="245"/>
      <c r="ER70" s="189"/>
      <c r="ES70" s="189"/>
      <c r="ET70" s="245"/>
      <c r="EU70" s="245"/>
      <c r="EV70" s="245"/>
      <c r="EW70" s="245"/>
      <c r="EX70" s="245"/>
      <c r="EY70" s="189"/>
      <c r="EZ70" s="189"/>
      <c r="FA70" s="245"/>
      <c r="FB70" s="245"/>
      <c r="FC70" s="245"/>
      <c r="FD70" s="245"/>
      <c r="FE70" s="245"/>
      <c r="FF70" s="189"/>
      <c r="FG70" s="189"/>
      <c r="FH70" s="245"/>
      <c r="FI70" s="245"/>
      <c r="FJ70" s="245">
        <v>18.39</v>
      </c>
      <c r="FK70" s="245"/>
      <c r="FL70" s="245"/>
      <c r="FM70" s="189"/>
      <c r="FN70" s="189"/>
      <c r="FO70" s="245"/>
      <c r="FP70" s="245"/>
      <c r="FQ70" s="245"/>
      <c r="FR70" s="245"/>
      <c r="FS70" s="245"/>
      <c r="FT70" s="189"/>
      <c r="FU70" s="189"/>
      <c r="FV70" s="189"/>
      <c r="FW70" s="189"/>
      <c r="FX70" s="189"/>
      <c r="FY70" s="245"/>
      <c r="FZ70" s="245">
        <v>33.6</v>
      </c>
      <c r="GA70" s="189"/>
      <c r="GB70" s="189"/>
      <c r="GC70" s="245"/>
      <c r="GD70" s="245">
        <v>48</v>
      </c>
      <c r="GE70" s="245"/>
      <c r="GF70" s="245"/>
      <c r="GG70" s="245"/>
      <c r="GH70" s="189"/>
      <c r="GI70" s="189"/>
      <c r="GJ70" s="245"/>
    </row>
    <row r="71" spans="2:192" ht="15">
      <c r="B71" s="238" t="s">
        <v>5205</v>
      </c>
      <c r="C71" s="238" t="s">
        <v>532</v>
      </c>
      <c r="D71" s="238" t="s">
        <v>534</v>
      </c>
      <c r="E71" s="238" t="s">
        <v>5214</v>
      </c>
      <c r="F71" s="180">
        <v>22</v>
      </c>
      <c r="G71" s="239"/>
      <c r="H71" s="186"/>
      <c r="I71" s="186"/>
      <c r="J71" s="239"/>
      <c r="K71" s="239"/>
      <c r="L71" s="239">
        <v>1</v>
      </c>
      <c r="M71" s="239"/>
      <c r="N71" s="239"/>
      <c r="O71" s="186"/>
      <c r="P71" s="186"/>
      <c r="Q71" s="239"/>
      <c r="R71" s="239"/>
      <c r="S71" s="239"/>
      <c r="T71" s="239"/>
      <c r="U71" s="239">
        <v>2</v>
      </c>
      <c r="V71" s="186"/>
      <c r="W71" s="186"/>
      <c r="X71" s="239"/>
      <c r="Y71" s="239"/>
      <c r="Z71" s="239"/>
      <c r="AA71" s="239"/>
      <c r="AB71" s="239"/>
      <c r="AC71" s="186"/>
      <c r="AD71" s="186"/>
      <c r="AE71" s="239"/>
      <c r="AF71" s="239"/>
      <c r="AG71" s="186"/>
      <c r="AH71" s="239"/>
      <c r="AI71" s="239"/>
      <c r="AJ71" s="186"/>
      <c r="AK71" s="186"/>
      <c r="AL71" s="186"/>
      <c r="AM71" s="186"/>
      <c r="AN71" s="186"/>
      <c r="AO71" s="239"/>
      <c r="AP71" s="239"/>
      <c r="AQ71" s="186"/>
      <c r="AR71" s="186"/>
      <c r="AS71" s="239"/>
      <c r="AT71" s="239"/>
      <c r="AU71" s="239">
        <v>1</v>
      </c>
      <c r="AV71" s="239"/>
      <c r="AW71" s="239"/>
      <c r="AX71" s="186"/>
      <c r="AY71" s="186"/>
      <c r="AZ71" s="239"/>
      <c r="BA71" s="239"/>
      <c r="BB71" s="239"/>
      <c r="BC71" s="239"/>
      <c r="BD71" s="239"/>
      <c r="BE71" s="186"/>
      <c r="BF71" s="186"/>
      <c r="BG71" s="239"/>
      <c r="BH71" s="239"/>
      <c r="BI71" s="239"/>
      <c r="BJ71" s="239"/>
      <c r="BK71" s="239"/>
      <c r="BL71" s="186"/>
      <c r="BM71" s="186"/>
      <c r="BN71" s="239"/>
      <c r="BO71" s="239"/>
      <c r="BP71" s="239"/>
      <c r="BQ71" s="239"/>
      <c r="BR71" s="239"/>
      <c r="BS71" s="186"/>
      <c r="BT71" s="186"/>
      <c r="BU71" s="239"/>
      <c r="BV71" s="239"/>
      <c r="BW71" s="239"/>
      <c r="BX71" s="239"/>
      <c r="BY71" s="239"/>
      <c r="BZ71" s="186"/>
      <c r="CA71" s="186"/>
      <c r="CB71" s="239"/>
      <c r="CC71" s="239"/>
      <c r="CD71" s="239"/>
      <c r="CE71" s="239"/>
      <c r="CF71" s="239"/>
      <c r="CG71" s="186"/>
      <c r="CH71" s="186"/>
      <c r="CI71" s="239"/>
      <c r="CJ71" s="239"/>
      <c r="CK71" s="239"/>
      <c r="CL71" s="239"/>
      <c r="CM71" s="239"/>
      <c r="CN71" s="186"/>
      <c r="CO71" s="186"/>
      <c r="CP71" s="239"/>
      <c r="CQ71" s="239"/>
      <c r="CR71" s="239"/>
      <c r="CS71" s="239"/>
      <c r="CT71" s="239">
        <v>2</v>
      </c>
      <c r="CU71" s="186"/>
      <c r="CV71" s="186"/>
      <c r="CW71" s="239"/>
      <c r="CX71" s="239"/>
      <c r="CY71" s="239"/>
      <c r="CZ71" s="239"/>
      <c r="DA71" s="239"/>
      <c r="DB71" s="186"/>
      <c r="DC71" s="186"/>
      <c r="DD71" s="239"/>
      <c r="DE71" s="239"/>
      <c r="DF71" s="239"/>
      <c r="DG71" s="239"/>
      <c r="DH71" s="239"/>
      <c r="DI71" s="186"/>
      <c r="DJ71" s="186"/>
      <c r="DK71" s="186"/>
      <c r="DL71" s="239"/>
      <c r="DM71" s="239"/>
      <c r="DN71" s="239"/>
      <c r="DO71" s="239"/>
      <c r="DP71" s="186"/>
      <c r="DQ71" s="186"/>
      <c r="DR71" s="239"/>
      <c r="DS71" s="239"/>
      <c r="DT71" s="239"/>
      <c r="DU71" s="239"/>
      <c r="DV71" s="239"/>
      <c r="DW71" s="186"/>
      <c r="DX71" s="186"/>
      <c r="DY71" s="239"/>
      <c r="DZ71" s="239"/>
      <c r="EA71" s="239"/>
      <c r="EB71" s="239"/>
      <c r="EC71" s="239"/>
      <c r="ED71" s="186"/>
      <c r="EE71" s="186"/>
      <c r="EF71" s="239"/>
      <c r="EG71" s="186"/>
      <c r="EH71" s="239"/>
      <c r="EI71" s="239"/>
      <c r="EJ71" s="239"/>
      <c r="EK71" s="186"/>
      <c r="EL71" s="186"/>
      <c r="EM71" s="239"/>
      <c r="EN71" s="239"/>
      <c r="EO71" s="239"/>
      <c r="EP71" s="239"/>
      <c r="EQ71" s="239"/>
      <c r="ER71" s="186"/>
      <c r="ES71" s="186"/>
      <c r="ET71" s="239"/>
      <c r="EU71" s="239"/>
      <c r="EV71" s="239"/>
      <c r="EW71" s="239"/>
      <c r="EX71" s="239"/>
      <c r="EY71" s="186"/>
      <c r="EZ71" s="186"/>
      <c r="FA71" s="239"/>
      <c r="FB71" s="239"/>
      <c r="FC71" s="239"/>
      <c r="FD71" s="239"/>
      <c r="FE71" s="239">
        <v>5</v>
      </c>
      <c r="FF71" s="186"/>
      <c r="FG71" s="186"/>
      <c r="FH71" s="239"/>
      <c r="FI71" s="239"/>
      <c r="FJ71" s="239"/>
      <c r="FK71" s="239"/>
      <c r="FL71" s="239"/>
      <c r="FM71" s="186"/>
      <c r="FN71" s="186"/>
      <c r="FO71" s="239"/>
      <c r="FP71" s="239"/>
      <c r="FQ71" s="239"/>
      <c r="FR71" s="239"/>
      <c r="FS71" s="239"/>
      <c r="FT71" s="186"/>
      <c r="FU71" s="186"/>
      <c r="FV71" s="186"/>
      <c r="FW71" s="186"/>
      <c r="FX71" s="186"/>
      <c r="FY71" s="239"/>
      <c r="FZ71" s="239"/>
      <c r="GA71" s="186"/>
      <c r="GB71" s="186"/>
      <c r="GC71" s="239">
        <v>1</v>
      </c>
      <c r="GD71" s="239"/>
      <c r="GE71" s="239"/>
      <c r="GF71" s="239"/>
      <c r="GG71" s="239"/>
      <c r="GH71" s="186"/>
      <c r="GI71" s="186"/>
      <c r="GJ71" s="239">
        <v>10</v>
      </c>
    </row>
    <row r="72" spans="2:192" ht="15">
      <c r="B72" s="240" t="s">
        <v>5205</v>
      </c>
      <c r="C72" s="240" t="s">
        <v>532</v>
      </c>
      <c r="D72" s="240" t="s">
        <v>534</v>
      </c>
      <c r="E72" s="235" t="s">
        <v>5215</v>
      </c>
      <c r="F72" s="181">
        <v>517.1</v>
      </c>
      <c r="G72" s="237"/>
      <c r="H72" s="187"/>
      <c r="I72" s="187"/>
      <c r="J72" s="237"/>
      <c r="K72" s="237"/>
      <c r="L72" s="237">
        <v>21</v>
      </c>
      <c r="M72" s="237"/>
      <c r="N72" s="237"/>
      <c r="O72" s="187"/>
      <c r="P72" s="187"/>
      <c r="Q72" s="237"/>
      <c r="R72" s="237"/>
      <c r="S72" s="237"/>
      <c r="T72" s="237"/>
      <c r="U72" s="237">
        <v>58.8</v>
      </c>
      <c r="V72" s="187"/>
      <c r="W72" s="187"/>
      <c r="X72" s="237"/>
      <c r="Y72" s="237"/>
      <c r="Z72" s="237"/>
      <c r="AA72" s="237"/>
      <c r="AB72" s="237"/>
      <c r="AC72" s="187"/>
      <c r="AD72" s="187"/>
      <c r="AE72" s="237"/>
      <c r="AF72" s="237"/>
      <c r="AG72" s="187"/>
      <c r="AH72" s="237"/>
      <c r="AI72" s="237"/>
      <c r="AJ72" s="187"/>
      <c r="AK72" s="187"/>
      <c r="AL72" s="187"/>
      <c r="AM72" s="187"/>
      <c r="AN72" s="187"/>
      <c r="AO72" s="237"/>
      <c r="AP72" s="237"/>
      <c r="AQ72" s="187"/>
      <c r="AR72" s="187"/>
      <c r="AS72" s="237"/>
      <c r="AT72" s="237"/>
      <c r="AU72" s="237">
        <v>22.7</v>
      </c>
      <c r="AV72" s="237"/>
      <c r="AW72" s="237"/>
      <c r="AX72" s="187"/>
      <c r="AY72" s="187"/>
      <c r="AZ72" s="237"/>
      <c r="BA72" s="237"/>
      <c r="BB72" s="237"/>
      <c r="BC72" s="237"/>
      <c r="BD72" s="237"/>
      <c r="BE72" s="187"/>
      <c r="BF72" s="187"/>
      <c r="BG72" s="237"/>
      <c r="BH72" s="237"/>
      <c r="BI72" s="237"/>
      <c r="BJ72" s="237"/>
      <c r="BK72" s="237"/>
      <c r="BL72" s="187"/>
      <c r="BM72" s="187"/>
      <c r="BN72" s="237"/>
      <c r="BO72" s="237"/>
      <c r="BP72" s="237"/>
      <c r="BQ72" s="237"/>
      <c r="BR72" s="237"/>
      <c r="BS72" s="187"/>
      <c r="BT72" s="187"/>
      <c r="BU72" s="237"/>
      <c r="BV72" s="237"/>
      <c r="BW72" s="237"/>
      <c r="BX72" s="237"/>
      <c r="BY72" s="237"/>
      <c r="BZ72" s="187"/>
      <c r="CA72" s="187"/>
      <c r="CB72" s="237"/>
      <c r="CC72" s="237"/>
      <c r="CD72" s="237"/>
      <c r="CE72" s="237"/>
      <c r="CF72" s="237"/>
      <c r="CG72" s="187"/>
      <c r="CH72" s="187"/>
      <c r="CI72" s="237"/>
      <c r="CJ72" s="237"/>
      <c r="CK72" s="237"/>
      <c r="CL72" s="237"/>
      <c r="CM72" s="237"/>
      <c r="CN72" s="187"/>
      <c r="CO72" s="187"/>
      <c r="CP72" s="237"/>
      <c r="CQ72" s="237"/>
      <c r="CR72" s="237"/>
      <c r="CS72" s="237"/>
      <c r="CT72" s="237">
        <v>56.6</v>
      </c>
      <c r="CU72" s="187"/>
      <c r="CV72" s="187"/>
      <c r="CW72" s="237"/>
      <c r="CX72" s="237"/>
      <c r="CY72" s="237"/>
      <c r="CZ72" s="237"/>
      <c r="DA72" s="237"/>
      <c r="DB72" s="187"/>
      <c r="DC72" s="187"/>
      <c r="DD72" s="237"/>
      <c r="DE72" s="237"/>
      <c r="DF72" s="237"/>
      <c r="DG72" s="237"/>
      <c r="DH72" s="237"/>
      <c r="DI72" s="187"/>
      <c r="DJ72" s="187"/>
      <c r="DK72" s="187"/>
      <c r="DL72" s="237"/>
      <c r="DM72" s="237"/>
      <c r="DN72" s="237"/>
      <c r="DO72" s="237"/>
      <c r="DP72" s="187"/>
      <c r="DQ72" s="187"/>
      <c r="DR72" s="237"/>
      <c r="DS72" s="237"/>
      <c r="DT72" s="237"/>
      <c r="DU72" s="237"/>
      <c r="DV72" s="237"/>
      <c r="DW72" s="187"/>
      <c r="DX72" s="187"/>
      <c r="DY72" s="237"/>
      <c r="DZ72" s="237"/>
      <c r="EA72" s="237"/>
      <c r="EB72" s="237"/>
      <c r="EC72" s="237"/>
      <c r="ED72" s="187"/>
      <c r="EE72" s="187"/>
      <c r="EF72" s="237"/>
      <c r="EG72" s="187"/>
      <c r="EH72" s="237"/>
      <c r="EI72" s="237"/>
      <c r="EJ72" s="237"/>
      <c r="EK72" s="187"/>
      <c r="EL72" s="187"/>
      <c r="EM72" s="237"/>
      <c r="EN72" s="237"/>
      <c r="EO72" s="237"/>
      <c r="EP72" s="237"/>
      <c r="EQ72" s="237"/>
      <c r="ER72" s="187"/>
      <c r="ES72" s="187"/>
      <c r="ET72" s="237"/>
      <c r="EU72" s="237"/>
      <c r="EV72" s="237"/>
      <c r="EW72" s="237"/>
      <c r="EX72" s="237"/>
      <c r="EY72" s="187"/>
      <c r="EZ72" s="187"/>
      <c r="FA72" s="237"/>
      <c r="FB72" s="237"/>
      <c r="FC72" s="237"/>
      <c r="FD72" s="237"/>
      <c r="FE72" s="237">
        <v>119.6</v>
      </c>
      <c r="FF72" s="187"/>
      <c r="FG72" s="187"/>
      <c r="FH72" s="237"/>
      <c r="FI72" s="237"/>
      <c r="FJ72" s="237"/>
      <c r="FK72" s="237"/>
      <c r="FL72" s="237"/>
      <c r="FM72" s="187"/>
      <c r="FN72" s="187"/>
      <c r="FO72" s="237"/>
      <c r="FP72" s="237"/>
      <c r="FQ72" s="237"/>
      <c r="FR72" s="237"/>
      <c r="FS72" s="237"/>
      <c r="FT72" s="187"/>
      <c r="FU72" s="187"/>
      <c r="FV72" s="187"/>
      <c r="FW72" s="187"/>
      <c r="FX72" s="187"/>
      <c r="FY72" s="237"/>
      <c r="FZ72" s="237"/>
      <c r="GA72" s="187"/>
      <c r="GB72" s="187"/>
      <c r="GC72" s="237">
        <v>39.299999999999997</v>
      </c>
      <c r="GD72" s="237"/>
      <c r="GE72" s="237"/>
      <c r="GF72" s="237"/>
      <c r="GG72" s="237"/>
      <c r="GH72" s="187"/>
      <c r="GI72" s="187"/>
      <c r="GJ72" s="237">
        <v>199.1</v>
      </c>
    </row>
    <row r="73" spans="2:192" ht="15">
      <c r="B73" s="240" t="s">
        <v>5205</v>
      </c>
      <c r="C73" s="240" t="s">
        <v>532</v>
      </c>
      <c r="D73" s="240" t="s">
        <v>534</v>
      </c>
      <c r="E73" s="241" t="s">
        <v>5216</v>
      </c>
      <c r="F73" s="182">
        <v>2.5499999999999998</v>
      </c>
      <c r="G73" s="242"/>
      <c r="H73" s="188"/>
      <c r="I73" s="188"/>
      <c r="J73" s="242"/>
      <c r="K73" s="242"/>
      <c r="L73" s="242">
        <v>2.86</v>
      </c>
      <c r="M73" s="242"/>
      <c r="N73" s="242"/>
      <c r="O73" s="188"/>
      <c r="P73" s="188"/>
      <c r="Q73" s="242"/>
      <c r="R73" s="242"/>
      <c r="S73" s="242"/>
      <c r="T73" s="242"/>
      <c r="U73" s="242">
        <v>2.04</v>
      </c>
      <c r="V73" s="188"/>
      <c r="W73" s="188"/>
      <c r="X73" s="242"/>
      <c r="Y73" s="242"/>
      <c r="Z73" s="242"/>
      <c r="AA73" s="242"/>
      <c r="AB73" s="242"/>
      <c r="AC73" s="188"/>
      <c r="AD73" s="188"/>
      <c r="AE73" s="242"/>
      <c r="AF73" s="242"/>
      <c r="AG73" s="188"/>
      <c r="AH73" s="242"/>
      <c r="AI73" s="242"/>
      <c r="AJ73" s="188"/>
      <c r="AK73" s="188"/>
      <c r="AL73" s="188"/>
      <c r="AM73" s="188"/>
      <c r="AN73" s="188"/>
      <c r="AO73" s="242"/>
      <c r="AP73" s="242"/>
      <c r="AQ73" s="188"/>
      <c r="AR73" s="188"/>
      <c r="AS73" s="242"/>
      <c r="AT73" s="242"/>
      <c r="AU73" s="242">
        <v>2.64</v>
      </c>
      <c r="AV73" s="242"/>
      <c r="AW73" s="242"/>
      <c r="AX73" s="188"/>
      <c r="AY73" s="188"/>
      <c r="AZ73" s="242"/>
      <c r="BA73" s="242"/>
      <c r="BB73" s="242"/>
      <c r="BC73" s="242"/>
      <c r="BD73" s="242"/>
      <c r="BE73" s="188"/>
      <c r="BF73" s="188"/>
      <c r="BG73" s="242"/>
      <c r="BH73" s="242"/>
      <c r="BI73" s="242"/>
      <c r="BJ73" s="242"/>
      <c r="BK73" s="242"/>
      <c r="BL73" s="188"/>
      <c r="BM73" s="188"/>
      <c r="BN73" s="242"/>
      <c r="BO73" s="242"/>
      <c r="BP73" s="242"/>
      <c r="BQ73" s="242"/>
      <c r="BR73" s="242"/>
      <c r="BS73" s="188"/>
      <c r="BT73" s="188"/>
      <c r="BU73" s="242"/>
      <c r="BV73" s="242"/>
      <c r="BW73" s="242"/>
      <c r="BX73" s="242"/>
      <c r="BY73" s="242"/>
      <c r="BZ73" s="188"/>
      <c r="CA73" s="188"/>
      <c r="CB73" s="242"/>
      <c r="CC73" s="242"/>
      <c r="CD73" s="242"/>
      <c r="CE73" s="242"/>
      <c r="CF73" s="242"/>
      <c r="CG73" s="188"/>
      <c r="CH73" s="188"/>
      <c r="CI73" s="242"/>
      <c r="CJ73" s="242"/>
      <c r="CK73" s="242"/>
      <c r="CL73" s="242"/>
      <c r="CM73" s="242"/>
      <c r="CN73" s="188"/>
      <c r="CO73" s="188"/>
      <c r="CP73" s="242"/>
      <c r="CQ73" s="242"/>
      <c r="CR73" s="242"/>
      <c r="CS73" s="242"/>
      <c r="CT73" s="242">
        <v>2.12</v>
      </c>
      <c r="CU73" s="188"/>
      <c r="CV73" s="188"/>
      <c r="CW73" s="242"/>
      <c r="CX73" s="242"/>
      <c r="CY73" s="242"/>
      <c r="CZ73" s="242"/>
      <c r="DA73" s="242"/>
      <c r="DB73" s="188"/>
      <c r="DC73" s="188"/>
      <c r="DD73" s="242"/>
      <c r="DE73" s="242"/>
      <c r="DF73" s="242"/>
      <c r="DG73" s="242"/>
      <c r="DH73" s="242"/>
      <c r="DI73" s="188"/>
      <c r="DJ73" s="188"/>
      <c r="DK73" s="188"/>
      <c r="DL73" s="242"/>
      <c r="DM73" s="242"/>
      <c r="DN73" s="242"/>
      <c r="DO73" s="242"/>
      <c r="DP73" s="188"/>
      <c r="DQ73" s="188"/>
      <c r="DR73" s="242"/>
      <c r="DS73" s="242"/>
      <c r="DT73" s="242"/>
      <c r="DU73" s="242"/>
      <c r="DV73" s="242"/>
      <c r="DW73" s="188"/>
      <c r="DX73" s="188"/>
      <c r="DY73" s="242"/>
      <c r="DZ73" s="242"/>
      <c r="EA73" s="242"/>
      <c r="EB73" s="242"/>
      <c r="EC73" s="242"/>
      <c r="ED73" s="188"/>
      <c r="EE73" s="188"/>
      <c r="EF73" s="242"/>
      <c r="EG73" s="188"/>
      <c r="EH73" s="242"/>
      <c r="EI73" s="242"/>
      <c r="EJ73" s="242"/>
      <c r="EK73" s="188"/>
      <c r="EL73" s="188"/>
      <c r="EM73" s="242"/>
      <c r="EN73" s="242"/>
      <c r="EO73" s="242"/>
      <c r="EP73" s="242"/>
      <c r="EQ73" s="242"/>
      <c r="ER73" s="188"/>
      <c r="ES73" s="188"/>
      <c r="ET73" s="242"/>
      <c r="EU73" s="242"/>
      <c r="EV73" s="242"/>
      <c r="EW73" s="242"/>
      <c r="EX73" s="242"/>
      <c r="EY73" s="188"/>
      <c r="EZ73" s="188"/>
      <c r="FA73" s="242"/>
      <c r="FB73" s="242"/>
      <c r="FC73" s="242"/>
      <c r="FD73" s="242"/>
      <c r="FE73" s="242">
        <v>2.5099999999999998</v>
      </c>
      <c r="FF73" s="188"/>
      <c r="FG73" s="188"/>
      <c r="FH73" s="242"/>
      <c r="FI73" s="242"/>
      <c r="FJ73" s="242"/>
      <c r="FK73" s="242"/>
      <c r="FL73" s="242"/>
      <c r="FM73" s="188"/>
      <c r="FN73" s="188"/>
      <c r="FO73" s="242"/>
      <c r="FP73" s="242"/>
      <c r="FQ73" s="242"/>
      <c r="FR73" s="242"/>
      <c r="FS73" s="242"/>
      <c r="FT73" s="188"/>
      <c r="FU73" s="188"/>
      <c r="FV73" s="188"/>
      <c r="FW73" s="188"/>
      <c r="FX73" s="188"/>
      <c r="FY73" s="242"/>
      <c r="FZ73" s="242"/>
      <c r="GA73" s="188"/>
      <c r="GB73" s="188"/>
      <c r="GC73" s="242">
        <v>1.53</v>
      </c>
      <c r="GD73" s="242"/>
      <c r="GE73" s="242"/>
      <c r="GF73" s="242"/>
      <c r="GG73" s="242"/>
      <c r="GH73" s="188"/>
      <c r="GI73" s="188"/>
      <c r="GJ73" s="242">
        <v>3.01</v>
      </c>
    </row>
    <row r="74" spans="2:192" ht="15.75" thickBot="1">
      <c r="B74" s="243" t="s">
        <v>5205</v>
      </c>
      <c r="C74" s="243" t="s">
        <v>532</v>
      </c>
      <c r="D74" s="243" t="s">
        <v>534</v>
      </c>
      <c r="E74" s="244" t="s">
        <v>5217</v>
      </c>
      <c r="F74" s="183">
        <v>23.51</v>
      </c>
      <c r="G74" s="245"/>
      <c r="H74" s="189"/>
      <c r="I74" s="189"/>
      <c r="J74" s="245"/>
      <c r="K74" s="245"/>
      <c r="L74" s="245">
        <v>20.98</v>
      </c>
      <c r="M74" s="245"/>
      <c r="N74" s="245"/>
      <c r="O74" s="189"/>
      <c r="P74" s="189"/>
      <c r="Q74" s="245"/>
      <c r="R74" s="245"/>
      <c r="S74" s="245"/>
      <c r="T74" s="245"/>
      <c r="U74" s="245">
        <v>29.4</v>
      </c>
      <c r="V74" s="189"/>
      <c r="W74" s="189"/>
      <c r="X74" s="245"/>
      <c r="Y74" s="245"/>
      <c r="Z74" s="245"/>
      <c r="AA74" s="245"/>
      <c r="AB74" s="245"/>
      <c r="AC74" s="189"/>
      <c r="AD74" s="189"/>
      <c r="AE74" s="245"/>
      <c r="AF74" s="245"/>
      <c r="AG74" s="189"/>
      <c r="AH74" s="245"/>
      <c r="AI74" s="245"/>
      <c r="AJ74" s="189"/>
      <c r="AK74" s="189"/>
      <c r="AL74" s="189"/>
      <c r="AM74" s="189"/>
      <c r="AN74" s="189"/>
      <c r="AO74" s="245"/>
      <c r="AP74" s="245"/>
      <c r="AQ74" s="189"/>
      <c r="AR74" s="189"/>
      <c r="AS74" s="245"/>
      <c r="AT74" s="245"/>
      <c r="AU74" s="245">
        <v>22.73</v>
      </c>
      <c r="AV74" s="245"/>
      <c r="AW74" s="245"/>
      <c r="AX74" s="189"/>
      <c r="AY74" s="189"/>
      <c r="AZ74" s="245"/>
      <c r="BA74" s="245"/>
      <c r="BB74" s="245"/>
      <c r="BC74" s="245"/>
      <c r="BD74" s="245"/>
      <c r="BE74" s="189"/>
      <c r="BF74" s="189"/>
      <c r="BG74" s="245"/>
      <c r="BH74" s="245"/>
      <c r="BI74" s="245"/>
      <c r="BJ74" s="245"/>
      <c r="BK74" s="245"/>
      <c r="BL74" s="189"/>
      <c r="BM74" s="189"/>
      <c r="BN74" s="245"/>
      <c r="BO74" s="245"/>
      <c r="BP74" s="245"/>
      <c r="BQ74" s="245"/>
      <c r="BR74" s="245"/>
      <c r="BS74" s="189"/>
      <c r="BT74" s="189"/>
      <c r="BU74" s="245"/>
      <c r="BV74" s="245"/>
      <c r="BW74" s="245"/>
      <c r="BX74" s="245"/>
      <c r="BY74" s="245"/>
      <c r="BZ74" s="189"/>
      <c r="CA74" s="189"/>
      <c r="CB74" s="245"/>
      <c r="CC74" s="245"/>
      <c r="CD74" s="245"/>
      <c r="CE74" s="245"/>
      <c r="CF74" s="245"/>
      <c r="CG74" s="189"/>
      <c r="CH74" s="189"/>
      <c r="CI74" s="245"/>
      <c r="CJ74" s="245"/>
      <c r="CK74" s="245"/>
      <c r="CL74" s="245"/>
      <c r="CM74" s="245"/>
      <c r="CN74" s="189"/>
      <c r="CO74" s="189"/>
      <c r="CP74" s="245"/>
      <c r="CQ74" s="245"/>
      <c r="CR74" s="245"/>
      <c r="CS74" s="245"/>
      <c r="CT74" s="245">
        <v>28.31</v>
      </c>
      <c r="CU74" s="189"/>
      <c r="CV74" s="189"/>
      <c r="CW74" s="245"/>
      <c r="CX74" s="245"/>
      <c r="CY74" s="245"/>
      <c r="CZ74" s="245"/>
      <c r="DA74" s="245"/>
      <c r="DB74" s="189"/>
      <c r="DC74" s="189"/>
      <c r="DD74" s="245"/>
      <c r="DE74" s="245"/>
      <c r="DF74" s="245"/>
      <c r="DG74" s="245"/>
      <c r="DH74" s="245"/>
      <c r="DI74" s="189"/>
      <c r="DJ74" s="189"/>
      <c r="DK74" s="189"/>
      <c r="DL74" s="245"/>
      <c r="DM74" s="245"/>
      <c r="DN74" s="245"/>
      <c r="DO74" s="245"/>
      <c r="DP74" s="189"/>
      <c r="DQ74" s="189"/>
      <c r="DR74" s="245"/>
      <c r="DS74" s="245"/>
      <c r="DT74" s="245"/>
      <c r="DU74" s="245"/>
      <c r="DV74" s="245"/>
      <c r="DW74" s="189"/>
      <c r="DX74" s="189"/>
      <c r="DY74" s="245"/>
      <c r="DZ74" s="245"/>
      <c r="EA74" s="245"/>
      <c r="EB74" s="245"/>
      <c r="EC74" s="245"/>
      <c r="ED74" s="189"/>
      <c r="EE74" s="189"/>
      <c r="EF74" s="245"/>
      <c r="EG74" s="189"/>
      <c r="EH74" s="245"/>
      <c r="EI74" s="245"/>
      <c r="EJ74" s="245"/>
      <c r="EK74" s="189"/>
      <c r="EL74" s="189"/>
      <c r="EM74" s="245"/>
      <c r="EN74" s="245"/>
      <c r="EO74" s="245"/>
      <c r="EP74" s="245"/>
      <c r="EQ74" s="245"/>
      <c r="ER74" s="189"/>
      <c r="ES74" s="189"/>
      <c r="ET74" s="245"/>
      <c r="EU74" s="245"/>
      <c r="EV74" s="245"/>
      <c r="EW74" s="245"/>
      <c r="EX74" s="245"/>
      <c r="EY74" s="189"/>
      <c r="EZ74" s="189"/>
      <c r="FA74" s="245"/>
      <c r="FB74" s="245"/>
      <c r="FC74" s="245"/>
      <c r="FD74" s="245"/>
      <c r="FE74" s="245">
        <v>23.91</v>
      </c>
      <c r="FF74" s="189"/>
      <c r="FG74" s="189"/>
      <c r="FH74" s="245"/>
      <c r="FI74" s="245"/>
      <c r="FJ74" s="245"/>
      <c r="FK74" s="245"/>
      <c r="FL74" s="245"/>
      <c r="FM74" s="189"/>
      <c r="FN74" s="189"/>
      <c r="FO74" s="245"/>
      <c r="FP74" s="245"/>
      <c r="FQ74" s="245"/>
      <c r="FR74" s="245"/>
      <c r="FS74" s="245"/>
      <c r="FT74" s="189"/>
      <c r="FU74" s="189"/>
      <c r="FV74" s="189"/>
      <c r="FW74" s="189"/>
      <c r="FX74" s="189"/>
      <c r="FY74" s="245"/>
      <c r="FZ74" s="245"/>
      <c r="GA74" s="189"/>
      <c r="GB74" s="189"/>
      <c r="GC74" s="245">
        <v>39.28</v>
      </c>
      <c r="GD74" s="245"/>
      <c r="GE74" s="245"/>
      <c r="GF74" s="245"/>
      <c r="GG74" s="245"/>
      <c r="GH74" s="189"/>
      <c r="GI74" s="189"/>
      <c r="GJ74" s="245">
        <v>19.920000000000002</v>
      </c>
    </row>
    <row r="75" spans="2:192" ht="15">
      <c r="B75" s="238" t="s">
        <v>5205</v>
      </c>
      <c r="C75" s="238" t="s">
        <v>351</v>
      </c>
      <c r="D75" s="238" t="s">
        <v>352</v>
      </c>
      <c r="E75" s="238" t="s">
        <v>5214</v>
      </c>
      <c r="F75" s="180">
        <v>28</v>
      </c>
      <c r="G75" s="239"/>
      <c r="H75" s="186"/>
      <c r="I75" s="186"/>
      <c r="J75" s="239">
        <v>1</v>
      </c>
      <c r="K75" s="239"/>
      <c r="L75" s="239">
        <v>10</v>
      </c>
      <c r="M75" s="239"/>
      <c r="N75" s="239"/>
      <c r="O75" s="186"/>
      <c r="P75" s="186"/>
      <c r="Q75" s="239"/>
      <c r="R75" s="239"/>
      <c r="S75" s="239"/>
      <c r="T75" s="239"/>
      <c r="U75" s="239">
        <v>2</v>
      </c>
      <c r="V75" s="186"/>
      <c r="W75" s="186"/>
      <c r="X75" s="239"/>
      <c r="Y75" s="239"/>
      <c r="Z75" s="239"/>
      <c r="AA75" s="239"/>
      <c r="AB75" s="239"/>
      <c r="AC75" s="186"/>
      <c r="AD75" s="186"/>
      <c r="AE75" s="239"/>
      <c r="AF75" s="239"/>
      <c r="AG75" s="186"/>
      <c r="AH75" s="239"/>
      <c r="AI75" s="239">
        <v>1</v>
      </c>
      <c r="AJ75" s="186"/>
      <c r="AK75" s="186"/>
      <c r="AL75" s="186"/>
      <c r="AM75" s="186"/>
      <c r="AN75" s="186"/>
      <c r="AO75" s="239"/>
      <c r="AP75" s="239"/>
      <c r="AQ75" s="186"/>
      <c r="AR75" s="186"/>
      <c r="AS75" s="239"/>
      <c r="AT75" s="239"/>
      <c r="AU75" s="239"/>
      <c r="AV75" s="239"/>
      <c r="AW75" s="239"/>
      <c r="AX75" s="186"/>
      <c r="AY75" s="186"/>
      <c r="AZ75" s="239">
        <v>7</v>
      </c>
      <c r="BA75" s="239"/>
      <c r="BB75" s="239"/>
      <c r="BC75" s="239"/>
      <c r="BD75" s="239"/>
      <c r="BE75" s="186"/>
      <c r="BF75" s="186"/>
      <c r="BG75" s="239"/>
      <c r="BH75" s="239"/>
      <c r="BI75" s="239"/>
      <c r="BJ75" s="239"/>
      <c r="BK75" s="239"/>
      <c r="BL75" s="186"/>
      <c r="BM75" s="186"/>
      <c r="BN75" s="239">
        <v>2</v>
      </c>
      <c r="BO75" s="239"/>
      <c r="BP75" s="239"/>
      <c r="BQ75" s="239"/>
      <c r="BR75" s="239"/>
      <c r="BS75" s="186"/>
      <c r="BT75" s="186"/>
      <c r="BU75" s="239"/>
      <c r="BV75" s="239"/>
      <c r="BW75" s="239"/>
      <c r="BX75" s="239"/>
      <c r="BY75" s="239"/>
      <c r="BZ75" s="186"/>
      <c r="CA75" s="186"/>
      <c r="CB75" s="239"/>
      <c r="CC75" s="239"/>
      <c r="CD75" s="239"/>
      <c r="CE75" s="239"/>
      <c r="CF75" s="239"/>
      <c r="CG75" s="186"/>
      <c r="CH75" s="186"/>
      <c r="CI75" s="239"/>
      <c r="CJ75" s="239"/>
      <c r="CK75" s="239"/>
      <c r="CL75" s="239">
        <v>2</v>
      </c>
      <c r="CM75" s="239"/>
      <c r="CN75" s="186"/>
      <c r="CO75" s="186"/>
      <c r="CP75" s="239"/>
      <c r="CQ75" s="239"/>
      <c r="CR75" s="239"/>
      <c r="CS75" s="239"/>
      <c r="CT75" s="239">
        <v>1</v>
      </c>
      <c r="CU75" s="186"/>
      <c r="CV75" s="186"/>
      <c r="CW75" s="239"/>
      <c r="CX75" s="239"/>
      <c r="CY75" s="239"/>
      <c r="CZ75" s="239"/>
      <c r="DA75" s="239"/>
      <c r="DB75" s="186"/>
      <c r="DC75" s="186"/>
      <c r="DD75" s="239"/>
      <c r="DE75" s="239"/>
      <c r="DF75" s="239"/>
      <c r="DG75" s="239"/>
      <c r="DH75" s="239"/>
      <c r="DI75" s="186"/>
      <c r="DJ75" s="186"/>
      <c r="DK75" s="186"/>
      <c r="DL75" s="239"/>
      <c r="DM75" s="239"/>
      <c r="DN75" s="239"/>
      <c r="DO75" s="239"/>
      <c r="DP75" s="186"/>
      <c r="DQ75" s="186"/>
      <c r="DR75" s="239"/>
      <c r="DS75" s="239"/>
      <c r="DT75" s="239"/>
      <c r="DU75" s="239"/>
      <c r="DV75" s="239"/>
      <c r="DW75" s="186"/>
      <c r="DX75" s="186"/>
      <c r="DY75" s="239"/>
      <c r="DZ75" s="239"/>
      <c r="EA75" s="239"/>
      <c r="EB75" s="239"/>
      <c r="EC75" s="239"/>
      <c r="ED75" s="186"/>
      <c r="EE75" s="186"/>
      <c r="EF75" s="239"/>
      <c r="EG75" s="186"/>
      <c r="EH75" s="239"/>
      <c r="EI75" s="239"/>
      <c r="EJ75" s="239"/>
      <c r="EK75" s="186"/>
      <c r="EL75" s="186"/>
      <c r="EM75" s="239"/>
      <c r="EN75" s="239"/>
      <c r="EO75" s="239"/>
      <c r="EP75" s="239"/>
      <c r="EQ75" s="239"/>
      <c r="ER75" s="186"/>
      <c r="ES75" s="186"/>
      <c r="ET75" s="239"/>
      <c r="EU75" s="239"/>
      <c r="EV75" s="239"/>
      <c r="EW75" s="239"/>
      <c r="EX75" s="239"/>
      <c r="EY75" s="186"/>
      <c r="EZ75" s="186"/>
      <c r="FA75" s="239"/>
      <c r="FB75" s="239"/>
      <c r="FC75" s="239"/>
      <c r="FD75" s="239"/>
      <c r="FE75" s="239"/>
      <c r="FF75" s="186"/>
      <c r="FG75" s="186"/>
      <c r="FH75" s="239">
        <v>1</v>
      </c>
      <c r="FI75" s="239"/>
      <c r="FJ75" s="239"/>
      <c r="FK75" s="239"/>
      <c r="FL75" s="239"/>
      <c r="FM75" s="186"/>
      <c r="FN75" s="186"/>
      <c r="FO75" s="239"/>
      <c r="FP75" s="239"/>
      <c r="FQ75" s="239"/>
      <c r="FR75" s="239"/>
      <c r="FS75" s="239"/>
      <c r="FT75" s="186"/>
      <c r="FU75" s="186"/>
      <c r="FV75" s="186"/>
      <c r="FW75" s="186"/>
      <c r="FX75" s="186"/>
      <c r="FY75" s="239"/>
      <c r="FZ75" s="239"/>
      <c r="GA75" s="186"/>
      <c r="GB75" s="186"/>
      <c r="GC75" s="239">
        <v>1</v>
      </c>
      <c r="GD75" s="239"/>
      <c r="GE75" s="239"/>
      <c r="GF75" s="239"/>
      <c r="GG75" s="239"/>
      <c r="GH75" s="186"/>
      <c r="GI75" s="186"/>
      <c r="GJ75" s="239"/>
    </row>
    <row r="76" spans="2:192" ht="15">
      <c r="B76" s="240" t="s">
        <v>5205</v>
      </c>
      <c r="C76" s="240" t="s">
        <v>351</v>
      </c>
      <c r="D76" s="240" t="s">
        <v>352</v>
      </c>
      <c r="E76" s="235" t="s">
        <v>5215</v>
      </c>
      <c r="F76" s="181">
        <v>516.5</v>
      </c>
      <c r="G76" s="237"/>
      <c r="H76" s="187"/>
      <c r="I76" s="187"/>
      <c r="J76" s="237">
        <v>14</v>
      </c>
      <c r="K76" s="237"/>
      <c r="L76" s="237">
        <v>174.6</v>
      </c>
      <c r="M76" s="237"/>
      <c r="N76" s="237"/>
      <c r="O76" s="187"/>
      <c r="P76" s="187"/>
      <c r="Q76" s="237"/>
      <c r="R76" s="237"/>
      <c r="S76" s="237"/>
      <c r="T76" s="237"/>
      <c r="U76" s="237">
        <v>35.4</v>
      </c>
      <c r="V76" s="187"/>
      <c r="W76" s="187"/>
      <c r="X76" s="237"/>
      <c r="Y76" s="237"/>
      <c r="Z76" s="237"/>
      <c r="AA76" s="237"/>
      <c r="AB76" s="237"/>
      <c r="AC76" s="187"/>
      <c r="AD76" s="187"/>
      <c r="AE76" s="237"/>
      <c r="AF76" s="237"/>
      <c r="AG76" s="187"/>
      <c r="AH76" s="237"/>
      <c r="AI76" s="237">
        <v>15.3</v>
      </c>
      <c r="AJ76" s="187"/>
      <c r="AK76" s="187"/>
      <c r="AL76" s="187"/>
      <c r="AM76" s="187"/>
      <c r="AN76" s="187"/>
      <c r="AO76" s="237"/>
      <c r="AP76" s="237"/>
      <c r="AQ76" s="187"/>
      <c r="AR76" s="187"/>
      <c r="AS76" s="237"/>
      <c r="AT76" s="237"/>
      <c r="AU76" s="237"/>
      <c r="AV76" s="237"/>
      <c r="AW76" s="237"/>
      <c r="AX76" s="187"/>
      <c r="AY76" s="187"/>
      <c r="AZ76" s="237">
        <v>125.1</v>
      </c>
      <c r="BA76" s="237"/>
      <c r="BB76" s="237"/>
      <c r="BC76" s="237"/>
      <c r="BD76" s="237"/>
      <c r="BE76" s="187"/>
      <c r="BF76" s="187"/>
      <c r="BG76" s="237"/>
      <c r="BH76" s="237"/>
      <c r="BI76" s="237"/>
      <c r="BJ76" s="237"/>
      <c r="BK76" s="237"/>
      <c r="BL76" s="187"/>
      <c r="BM76" s="187"/>
      <c r="BN76" s="237">
        <v>34.5</v>
      </c>
      <c r="BO76" s="237"/>
      <c r="BP76" s="237"/>
      <c r="BQ76" s="237"/>
      <c r="BR76" s="237"/>
      <c r="BS76" s="187"/>
      <c r="BT76" s="187"/>
      <c r="BU76" s="237"/>
      <c r="BV76" s="237"/>
      <c r="BW76" s="237"/>
      <c r="BX76" s="237"/>
      <c r="BY76" s="237"/>
      <c r="BZ76" s="187"/>
      <c r="CA76" s="187"/>
      <c r="CB76" s="237"/>
      <c r="CC76" s="237"/>
      <c r="CD76" s="237"/>
      <c r="CE76" s="237"/>
      <c r="CF76" s="237"/>
      <c r="CG76" s="187"/>
      <c r="CH76" s="187"/>
      <c r="CI76" s="237"/>
      <c r="CJ76" s="237"/>
      <c r="CK76" s="237"/>
      <c r="CL76" s="237">
        <v>31.1</v>
      </c>
      <c r="CM76" s="237"/>
      <c r="CN76" s="187"/>
      <c r="CO76" s="187"/>
      <c r="CP76" s="237"/>
      <c r="CQ76" s="237"/>
      <c r="CR76" s="237"/>
      <c r="CS76" s="237"/>
      <c r="CT76" s="237">
        <v>16.8</v>
      </c>
      <c r="CU76" s="187"/>
      <c r="CV76" s="187"/>
      <c r="CW76" s="237"/>
      <c r="CX76" s="237"/>
      <c r="CY76" s="237"/>
      <c r="CZ76" s="237"/>
      <c r="DA76" s="237"/>
      <c r="DB76" s="187"/>
      <c r="DC76" s="187"/>
      <c r="DD76" s="237"/>
      <c r="DE76" s="237"/>
      <c r="DF76" s="237"/>
      <c r="DG76" s="237"/>
      <c r="DH76" s="237"/>
      <c r="DI76" s="187"/>
      <c r="DJ76" s="187"/>
      <c r="DK76" s="187"/>
      <c r="DL76" s="237"/>
      <c r="DM76" s="237"/>
      <c r="DN76" s="237"/>
      <c r="DO76" s="237"/>
      <c r="DP76" s="187"/>
      <c r="DQ76" s="187"/>
      <c r="DR76" s="237"/>
      <c r="DS76" s="237"/>
      <c r="DT76" s="237"/>
      <c r="DU76" s="237"/>
      <c r="DV76" s="237"/>
      <c r="DW76" s="187"/>
      <c r="DX76" s="187"/>
      <c r="DY76" s="237"/>
      <c r="DZ76" s="237"/>
      <c r="EA76" s="237"/>
      <c r="EB76" s="237"/>
      <c r="EC76" s="237"/>
      <c r="ED76" s="187"/>
      <c r="EE76" s="187"/>
      <c r="EF76" s="237"/>
      <c r="EG76" s="187"/>
      <c r="EH76" s="237"/>
      <c r="EI76" s="237"/>
      <c r="EJ76" s="237"/>
      <c r="EK76" s="187"/>
      <c r="EL76" s="187"/>
      <c r="EM76" s="237"/>
      <c r="EN76" s="237"/>
      <c r="EO76" s="237"/>
      <c r="EP76" s="237"/>
      <c r="EQ76" s="237"/>
      <c r="ER76" s="187"/>
      <c r="ES76" s="187"/>
      <c r="ET76" s="237"/>
      <c r="EU76" s="237"/>
      <c r="EV76" s="237"/>
      <c r="EW76" s="237"/>
      <c r="EX76" s="237"/>
      <c r="EY76" s="187"/>
      <c r="EZ76" s="187"/>
      <c r="FA76" s="237"/>
      <c r="FB76" s="237"/>
      <c r="FC76" s="237"/>
      <c r="FD76" s="237"/>
      <c r="FE76" s="237"/>
      <c r="FF76" s="187"/>
      <c r="FG76" s="187"/>
      <c r="FH76" s="237">
        <v>23.2</v>
      </c>
      <c r="FI76" s="237"/>
      <c r="FJ76" s="237"/>
      <c r="FK76" s="237"/>
      <c r="FL76" s="237"/>
      <c r="FM76" s="187"/>
      <c r="FN76" s="187"/>
      <c r="FO76" s="237"/>
      <c r="FP76" s="237"/>
      <c r="FQ76" s="237"/>
      <c r="FR76" s="237"/>
      <c r="FS76" s="237"/>
      <c r="FT76" s="187"/>
      <c r="FU76" s="187"/>
      <c r="FV76" s="187"/>
      <c r="FW76" s="187"/>
      <c r="FX76" s="187"/>
      <c r="FY76" s="237"/>
      <c r="FZ76" s="237"/>
      <c r="GA76" s="187"/>
      <c r="GB76" s="187"/>
      <c r="GC76" s="237">
        <v>46.6</v>
      </c>
      <c r="GD76" s="237"/>
      <c r="GE76" s="237"/>
      <c r="GF76" s="237"/>
      <c r="GG76" s="237"/>
      <c r="GH76" s="187"/>
      <c r="GI76" s="187"/>
      <c r="GJ76" s="237"/>
    </row>
    <row r="77" spans="2:192" ht="15">
      <c r="B77" s="240" t="s">
        <v>5205</v>
      </c>
      <c r="C77" s="240" t="s">
        <v>351</v>
      </c>
      <c r="D77" s="240" t="s">
        <v>352</v>
      </c>
      <c r="E77" s="241" t="s">
        <v>5216</v>
      </c>
      <c r="F77" s="182">
        <v>3.25</v>
      </c>
      <c r="G77" s="242"/>
      <c r="H77" s="188"/>
      <c r="I77" s="188"/>
      <c r="J77" s="242">
        <v>4.28</v>
      </c>
      <c r="K77" s="242"/>
      <c r="L77" s="242">
        <v>3.44</v>
      </c>
      <c r="M77" s="242"/>
      <c r="N77" s="242"/>
      <c r="O77" s="188"/>
      <c r="P77" s="188"/>
      <c r="Q77" s="242"/>
      <c r="R77" s="242"/>
      <c r="S77" s="242"/>
      <c r="T77" s="242"/>
      <c r="U77" s="242">
        <v>3.39</v>
      </c>
      <c r="V77" s="188"/>
      <c r="W77" s="188"/>
      <c r="X77" s="242"/>
      <c r="Y77" s="242"/>
      <c r="Z77" s="242"/>
      <c r="AA77" s="242"/>
      <c r="AB77" s="242"/>
      <c r="AC77" s="188"/>
      <c r="AD77" s="188"/>
      <c r="AE77" s="242"/>
      <c r="AF77" s="242"/>
      <c r="AG77" s="188"/>
      <c r="AH77" s="242"/>
      <c r="AI77" s="242">
        <v>3.92</v>
      </c>
      <c r="AJ77" s="188"/>
      <c r="AK77" s="188"/>
      <c r="AL77" s="188"/>
      <c r="AM77" s="188"/>
      <c r="AN77" s="188"/>
      <c r="AO77" s="242"/>
      <c r="AP77" s="242"/>
      <c r="AQ77" s="188"/>
      <c r="AR77" s="188"/>
      <c r="AS77" s="242"/>
      <c r="AT77" s="242"/>
      <c r="AU77" s="242"/>
      <c r="AV77" s="242"/>
      <c r="AW77" s="242"/>
      <c r="AX77" s="188"/>
      <c r="AY77" s="188"/>
      <c r="AZ77" s="242">
        <v>3.36</v>
      </c>
      <c r="BA77" s="242"/>
      <c r="BB77" s="242"/>
      <c r="BC77" s="242"/>
      <c r="BD77" s="242"/>
      <c r="BE77" s="188"/>
      <c r="BF77" s="188"/>
      <c r="BG77" s="242"/>
      <c r="BH77" s="242"/>
      <c r="BI77" s="242"/>
      <c r="BJ77" s="242"/>
      <c r="BK77" s="242"/>
      <c r="BL77" s="188"/>
      <c r="BM77" s="188"/>
      <c r="BN77" s="242">
        <v>3.48</v>
      </c>
      <c r="BO77" s="242"/>
      <c r="BP77" s="242"/>
      <c r="BQ77" s="242"/>
      <c r="BR77" s="242"/>
      <c r="BS77" s="188"/>
      <c r="BT77" s="188"/>
      <c r="BU77" s="242"/>
      <c r="BV77" s="242"/>
      <c r="BW77" s="242"/>
      <c r="BX77" s="242"/>
      <c r="BY77" s="242"/>
      <c r="BZ77" s="188"/>
      <c r="CA77" s="188"/>
      <c r="CB77" s="242"/>
      <c r="CC77" s="242"/>
      <c r="CD77" s="242"/>
      <c r="CE77" s="242"/>
      <c r="CF77" s="242"/>
      <c r="CG77" s="188"/>
      <c r="CH77" s="188"/>
      <c r="CI77" s="242"/>
      <c r="CJ77" s="242"/>
      <c r="CK77" s="242"/>
      <c r="CL77" s="242">
        <v>3.86</v>
      </c>
      <c r="CM77" s="242"/>
      <c r="CN77" s="188"/>
      <c r="CO77" s="188"/>
      <c r="CP77" s="242"/>
      <c r="CQ77" s="242"/>
      <c r="CR77" s="242"/>
      <c r="CS77" s="242"/>
      <c r="CT77" s="242">
        <v>3.56</v>
      </c>
      <c r="CU77" s="188"/>
      <c r="CV77" s="188"/>
      <c r="CW77" s="242"/>
      <c r="CX77" s="242"/>
      <c r="CY77" s="242"/>
      <c r="CZ77" s="242"/>
      <c r="DA77" s="242"/>
      <c r="DB77" s="188"/>
      <c r="DC77" s="188"/>
      <c r="DD77" s="242"/>
      <c r="DE77" s="242"/>
      <c r="DF77" s="242"/>
      <c r="DG77" s="242"/>
      <c r="DH77" s="242"/>
      <c r="DI77" s="188"/>
      <c r="DJ77" s="188"/>
      <c r="DK77" s="188"/>
      <c r="DL77" s="242"/>
      <c r="DM77" s="242"/>
      <c r="DN77" s="242"/>
      <c r="DO77" s="242"/>
      <c r="DP77" s="188"/>
      <c r="DQ77" s="188"/>
      <c r="DR77" s="242"/>
      <c r="DS77" s="242"/>
      <c r="DT77" s="242"/>
      <c r="DU77" s="242"/>
      <c r="DV77" s="242"/>
      <c r="DW77" s="188"/>
      <c r="DX77" s="188"/>
      <c r="DY77" s="242"/>
      <c r="DZ77" s="242"/>
      <c r="EA77" s="242"/>
      <c r="EB77" s="242"/>
      <c r="EC77" s="242"/>
      <c r="ED77" s="188"/>
      <c r="EE77" s="188"/>
      <c r="EF77" s="242"/>
      <c r="EG77" s="188"/>
      <c r="EH77" s="242"/>
      <c r="EI77" s="242"/>
      <c r="EJ77" s="242"/>
      <c r="EK77" s="188"/>
      <c r="EL77" s="188"/>
      <c r="EM77" s="242"/>
      <c r="EN77" s="242"/>
      <c r="EO77" s="242"/>
      <c r="EP77" s="242"/>
      <c r="EQ77" s="242"/>
      <c r="ER77" s="188"/>
      <c r="ES77" s="188"/>
      <c r="ET77" s="242"/>
      <c r="EU77" s="242"/>
      <c r="EV77" s="242"/>
      <c r="EW77" s="242"/>
      <c r="EX77" s="242"/>
      <c r="EY77" s="188"/>
      <c r="EZ77" s="188"/>
      <c r="FA77" s="242"/>
      <c r="FB77" s="242"/>
      <c r="FC77" s="242"/>
      <c r="FD77" s="242"/>
      <c r="FE77" s="242"/>
      <c r="FF77" s="188"/>
      <c r="FG77" s="188"/>
      <c r="FH77" s="242">
        <v>2.59</v>
      </c>
      <c r="FI77" s="242"/>
      <c r="FJ77" s="242"/>
      <c r="FK77" s="242"/>
      <c r="FL77" s="242"/>
      <c r="FM77" s="188"/>
      <c r="FN77" s="188"/>
      <c r="FO77" s="242"/>
      <c r="FP77" s="242"/>
      <c r="FQ77" s="242"/>
      <c r="FR77" s="242"/>
      <c r="FS77" s="242"/>
      <c r="FT77" s="188"/>
      <c r="FU77" s="188"/>
      <c r="FV77" s="188"/>
      <c r="FW77" s="188"/>
      <c r="FX77" s="188"/>
      <c r="FY77" s="242"/>
      <c r="FZ77" s="242"/>
      <c r="GA77" s="188"/>
      <c r="GB77" s="188"/>
      <c r="GC77" s="242">
        <v>1.29</v>
      </c>
      <c r="GD77" s="242"/>
      <c r="GE77" s="242"/>
      <c r="GF77" s="242"/>
      <c r="GG77" s="242"/>
      <c r="GH77" s="188"/>
      <c r="GI77" s="188"/>
      <c r="GJ77" s="242"/>
    </row>
    <row r="78" spans="2:192" ht="15.75" thickBot="1">
      <c r="B78" s="243" t="s">
        <v>5205</v>
      </c>
      <c r="C78" s="243" t="s">
        <v>351</v>
      </c>
      <c r="D78" s="243" t="s">
        <v>352</v>
      </c>
      <c r="E78" s="244" t="s">
        <v>5217</v>
      </c>
      <c r="F78" s="183">
        <v>18.45</v>
      </c>
      <c r="G78" s="245"/>
      <c r="H78" s="189"/>
      <c r="I78" s="189"/>
      <c r="J78" s="245">
        <v>14.02</v>
      </c>
      <c r="K78" s="245"/>
      <c r="L78" s="245">
        <v>17.46</v>
      </c>
      <c r="M78" s="245"/>
      <c r="N78" s="245"/>
      <c r="O78" s="189"/>
      <c r="P78" s="189"/>
      <c r="Q78" s="245"/>
      <c r="R78" s="245"/>
      <c r="S78" s="245"/>
      <c r="T78" s="245"/>
      <c r="U78" s="245">
        <v>17.68</v>
      </c>
      <c r="V78" s="189"/>
      <c r="W78" s="189"/>
      <c r="X78" s="245"/>
      <c r="Y78" s="245"/>
      <c r="Z78" s="245"/>
      <c r="AA78" s="245"/>
      <c r="AB78" s="245"/>
      <c r="AC78" s="189"/>
      <c r="AD78" s="189"/>
      <c r="AE78" s="245"/>
      <c r="AF78" s="245"/>
      <c r="AG78" s="189"/>
      <c r="AH78" s="245"/>
      <c r="AI78" s="245">
        <v>15.3</v>
      </c>
      <c r="AJ78" s="189"/>
      <c r="AK78" s="189"/>
      <c r="AL78" s="189"/>
      <c r="AM78" s="189"/>
      <c r="AN78" s="189"/>
      <c r="AO78" s="245"/>
      <c r="AP78" s="245"/>
      <c r="AQ78" s="189"/>
      <c r="AR78" s="189"/>
      <c r="AS78" s="245"/>
      <c r="AT78" s="245"/>
      <c r="AU78" s="245"/>
      <c r="AV78" s="245"/>
      <c r="AW78" s="245"/>
      <c r="AX78" s="189"/>
      <c r="AY78" s="189"/>
      <c r="AZ78" s="245">
        <v>17.87</v>
      </c>
      <c r="BA78" s="245"/>
      <c r="BB78" s="245"/>
      <c r="BC78" s="245"/>
      <c r="BD78" s="245"/>
      <c r="BE78" s="189"/>
      <c r="BF78" s="189"/>
      <c r="BG78" s="245"/>
      <c r="BH78" s="245"/>
      <c r="BI78" s="245"/>
      <c r="BJ78" s="245"/>
      <c r="BK78" s="245"/>
      <c r="BL78" s="189"/>
      <c r="BM78" s="189"/>
      <c r="BN78" s="245">
        <v>17.23</v>
      </c>
      <c r="BO78" s="245"/>
      <c r="BP78" s="245"/>
      <c r="BQ78" s="245"/>
      <c r="BR78" s="245"/>
      <c r="BS78" s="189"/>
      <c r="BT78" s="189"/>
      <c r="BU78" s="245"/>
      <c r="BV78" s="245"/>
      <c r="BW78" s="245"/>
      <c r="BX78" s="245"/>
      <c r="BY78" s="245"/>
      <c r="BZ78" s="189"/>
      <c r="CA78" s="189"/>
      <c r="CB78" s="245"/>
      <c r="CC78" s="245"/>
      <c r="CD78" s="245"/>
      <c r="CE78" s="245"/>
      <c r="CF78" s="245"/>
      <c r="CG78" s="189"/>
      <c r="CH78" s="189"/>
      <c r="CI78" s="245"/>
      <c r="CJ78" s="245"/>
      <c r="CK78" s="245"/>
      <c r="CL78" s="245">
        <v>15.55</v>
      </c>
      <c r="CM78" s="245"/>
      <c r="CN78" s="189"/>
      <c r="CO78" s="189"/>
      <c r="CP78" s="245"/>
      <c r="CQ78" s="245"/>
      <c r="CR78" s="245"/>
      <c r="CS78" s="245"/>
      <c r="CT78" s="245">
        <v>16.850000000000001</v>
      </c>
      <c r="CU78" s="189"/>
      <c r="CV78" s="189"/>
      <c r="CW78" s="245"/>
      <c r="CX78" s="245"/>
      <c r="CY78" s="245"/>
      <c r="CZ78" s="245"/>
      <c r="DA78" s="245"/>
      <c r="DB78" s="189"/>
      <c r="DC78" s="189"/>
      <c r="DD78" s="245"/>
      <c r="DE78" s="245"/>
      <c r="DF78" s="245"/>
      <c r="DG78" s="245"/>
      <c r="DH78" s="245"/>
      <c r="DI78" s="189"/>
      <c r="DJ78" s="189"/>
      <c r="DK78" s="189"/>
      <c r="DL78" s="245"/>
      <c r="DM78" s="245"/>
      <c r="DN78" s="245"/>
      <c r="DO78" s="245"/>
      <c r="DP78" s="189"/>
      <c r="DQ78" s="189"/>
      <c r="DR78" s="245"/>
      <c r="DS78" s="245"/>
      <c r="DT78" s="245"/>
      <c r="DU78" s="245"/>
      <c r="DV78" s="245"/>
      <c r="DW78" s="189"/>
      <c r="DX78" s="189"/>
      <c r="DY78" s="245"/>
      <c r="DZ78" s="245"/>
      <c r="EA78" s="245"/>
      <c r="EB78" s="245"/>
      <c r="EC78" s="245"/>
      <c r="ED78" s="189"/>
      <c r="EE78" s="189"/>
      <c r="EF78" s="245"/>
      <c r="EG78" s="189"/>
      <c r="EH78" s="245"/>
      <c r="EI78" s="245"/>
      <c r="EJ78" s="245"/>
      <c r="EK78" s="189"/>
      <c r="EL78" s="189"/>
      <c r="EM78" s="245"/>
      <c r="EN78" s="245"/>
      <c r="EO78" s="245"/>
      <c r="EP78" s="245"/>
      <c r="EQ78" s="245"/>
      <c r="ER78" s="189"/>
      <c r="ES78" s="189"/>
      <c r="ET78" s="245"/>
      <c r="EU78" s="245"/>
      <c r="EV78" s="245"/>
      <c r="EW78" s="245"/>
      <c r="EX78" s="245"/>
      <c r="EY78" s="189"/>
      <c r="EZ78" s="189"/>
      <c r="FA78" s="245"/>
      <c r="FB78" s="245"/>
      <c r="FC78" s="245"/>
      <c r="FD78" s="245"/>
      <c r="FE78" s="245"/>
      <c r="FF78" s="189"/>
      <c r="FG78" s="189"/>
      <c r="FH78" s="245">
        <v>23.17</v>
      </c>
      <c r="FI78" s="245"/>
      <c r="FJ78" s="245"/>
      <c r="FK78" s="245"/>
      <c r="FL78" s="245"/>
      <c r="FM78" s="189"/>
      <c r="FN78" s="189"/>
      <c r="FO78" s="245"/>
      <c r="FP78" s="245"/>
      <c r="FQ78" s="245"/>
      <c r="FR78" s="245"/>
      <c r="FS78" s="245"/>
      <c r="FT78" s="189"/>
      <c r="FU78" s="189"/>
      <c r="FV78" s="189"/>
      <c r="FW78" s="189"/>
      <c r="FX78" s="189"/>
      <c r="FY78" s="245"/>
      <c r="FZ78" s="245"/>
      <c r="GA78" s="189"/>
      <c r="GB78" s="189"/>
      <c r="GC78" s="245">
        <v>46.57</v>
      </c>
      <c r="GD78" s="245"/>
      <c r="GE78" s="245"/>
      <c r="GF78" s="245"/>
      <c r="GG78" s="245"/>
      <c r="GH78" s="189"/>
      <c r="GI78" s="189"/>
      <c r="GJ78" s="245"/>
    </row>
    <row r="79" spans="2:192" ht="15">
      <c r="B79" s="238" t="s">
        <v>5205</v>
      </c>
      <c r="C79" s="238" t="s">
        <v>4464</v>
      </c>
      <c r="D79" s="238" t="s">
        <v>956</v>
      </c>
      <c r="E79" s="238" t="s">
        <v>5214</v>
      </c>
      <c r="F79" s="180">
        <v>1</v>
      </c>
      <c r="G79" s="239"/>
      <c r="H79" s="186"/>
      <c r="I79" s="186"/>
      <c r="J79" s="239"/>
      <c r="K79" s="239"/>
      <c r="L79" s="239"/>
      <c r="M79" s="239"/>
      <c r="N79" s="239"/>
      <c r="O79" s="186"/>
      <c r="P79" s="186"/>
      <c r="Q79" s="239"/>
      <c r="R79" s="239"/>
      <c r="S79" s="239"/>
      <c r="T79" s="239"/>
      <c r="U79" s="239"/>
      <c r="V79" s="186"/>
      <c r="W79" s="186"/>
      <c r="X79" s="239"/>
      <c r="Y79" s="239"/>
      <c r="Z79" s="239"/>
      <c r="AA79" s="239"/>
      <c r="AB79" s="239"/>
      <c r="AC79" s="186"/>
      <c r="AD79" s="186"/>
      <c r="AE79" s="239"/>
      <c r="AF79" s="239"/>
      <c r="AG79" s="186"/>
      <c r="AH79" s="239"/>
      <c r="AI79" s="239"/>
      <c r="AJ79" s="186"/>
      <c r="AK79" s="186"/>
      <c r="AL79" s="186"/>
      <c r="AM79" s="186"/>
      <c r="AN79" s="186"/>
      <c r="AO79" s="239"/>
      <c r="AP79" s="239"/>
      <c r="AQ79" s="186"/>
      <c r="AR79" s="186"/>
      <c r="AS79" s="239"/>
      <c r="AT79" s="239"/>
      <c r="AU79" s="239"/>
      <c r="AV79" s="239"/>
      <c r="AW79" s="239"/>
      <c r="AX79" s="186"/>
      <c r="AY79" s="186"/>
      <c r="AZ79" s="239"/>
      <c r="BA79" s="239"/>
      <c r="BB79" s="239"/>
      <c r="BC79" s="239"/>
      <c r="BD79" s="239"/>
      <c r="BE79" s="186"/>
      <c r="BF79" s="186"/>
      <c r="BG79" s="239"/>
      <c r="BH79" s="239"/>
      <c r="BI79" s="239"/>
      <c r="BJ79" s="239"/>
      <c r="BK79" s="239"/>
      <c r="BL79" s="186"/>
      <c r="BM79" s="186"/>
      <c r="BN79" s="239"/>
      <c r="BO79" s="239"/>
      <c r="BP79" s="239"/>
      <c r="BQ79" s="239"/>
      <c r="BR79" s="239"/>
      <c r="BS79" s="186"/>
      <c r="BT79" s="186"/>
      <c r="BU79" s="239"/>
      <c r="BV79" s="239"/>
      <c r="BW79" s="239"/>
      <c r="BX79" s="239"/>
      <c r="BY79" s="239"/>
      <c r="BZ79" s="186"/>
      <c r="CA79" s="186"/>
      <c r="CB79" s="239"/>
      <c r="CC79" s="239"/>
      <c r="CD79" s="239"/>
      <c r="CE79" s="239"/>
      <c r="CF79" s="239"/>
      <c r="CG79" s="186"/>
      <c r="CH79" s="186"/>
      <c r="CI79" s="239"/>
      <c r="CJ79" s="239"/>
      <c r="CK79" s="239"/>
      <c r="CL79" s="239"/>
      <c r="CM79" s="239"/>
      <c r="CN79" s="186"/>
      <c r="CO79" s="186"/>
      <c r="CP79" s="239"/>
      <c r="CQ79" s="239"/>
      <c r="CR79" s="239"/>
      <c r="CS79" s="239"/>
      <c r="CT79" s="239"/>
      <c r="CU79" s="186"/>
      <c r="CV79" s="186"/>
      <c r="CW79" s="239"/>
      <c r="CX79" s="239"/>
      <c r="CY79" s="239"/>
      <c r="CZ79" s="239"/>
      <c r="DA79" s="239"/>
      <c r="DB79" s="186"/>
      <c r="DC79" s="186"/>
      <c r="DD79" s="239"/>
      <c r="DE79" s="239"/>
      <c r="DF79" s="239"/>
      <c r="DG79" s="239"/>
      <c r="DH79" s="239"/>
      <c r="DI79" s="186"/>
      <c r="DJ79" s="186"/>
      <c r="DK79" s="186"/>
      <c r="DL79" s="239"/>
      <c r="DM79" s="239"/>
      <c r="DN79" s="239"/>
      <c r="DO79" s="239"/>
      <c r="DP79" s="186"/>
      <c r="DQ79" s="186"/>
      <c r="DR79" s="239"/>
      <c r="DS79" s="239"/>
      <c r="DT79" s="239"/>
      <c r="DU79" s="239"/>
      <c r="DV79" s="239"/>
      <c r="DW79" s="186"/>
      <c r="DX79" s="186"/>
      <c r="DY79" s="239"/>
      <c r="DZ79" s="239"/>
      <c r="EA79" s="239"/>
      <c r="EB79" s="239"/>
      <c r="EC79" s="239"/>
      <c r="ED79" s="186"/>
      <c r="EE79" s="186"/>
      <c r="EF79" s="239"/>
      <c r="EG79" s="186"/>
      <c r="EH79" s="239"/>
      <c r="EI79" s="239"/>
      <c r="EJ79" s="239"/>
      <c r="EK79" s="186"/>
      <c r="EL79" s="186"/>
      <c r="EM79" s="239"/>
      <c r="EN79" s="239"/>
      <c r="EO79" s="239"/>
      <c r="EP79" s="239"/>
      <c r="EQ79" s="239"/>
      <c r="ER79" s="186"/>
      <c r="ES79" s="186"/>
      <c r="ET79" s="239"/>
      <c r="EU79" s="239"/>
      <c r="EV79" s="239"/>
      <c r="EW79" s="239"/>
      <c r="EX79" s="239"/>
      <c r="EY79" s="186"/>
      <c r="EZ79" s="186"/>
      <c r="FA79" s="239"/>
      <c r="FB79" s="239"/>
      <c r="FC79" s="239"/>
      <c r="FD79" s="239"/>
      <c r="FE79" s="239"/>
      <c r="FF79" s="186"/>
      <c r="FG79" s="186"/>
      <c r="FH79" s="239">
        <v>1</v>
      </c>
      <c r="FI79" s="239"/>
      <c r="FJ79" s="239"/>
      <c r="FK79" s="239"/>
      <c r="FL79" s="239"/>
      <c r="FM79" s="186"/>
      <c r="FN79" s="186"/>
      <c r="FO79" s="239"/>
      <c r="FP79" s="239"/>
      <c r="FQ79" s="239"/>
      <c r="FR79" s="239"/>
      <c r="FS79" s="239"/>
      <c r="FT79" s="186"/>
      <c r="FU79" s="186"/>
      <c r="FV79" s="186"/>
      <c r="FW79" s="186"/>
      <c r="FX79" s="186"/>
      <c r="FY79" s="239"/>
      <c r="FZ79" s="239"/>
      <c r="GA79" s="186"/>
      <c r="GB79" s="186"/>
      <c r="GC79" s="239"/>
      <c r="GD79" s="239"/>
      <c r="GE79" s="239"/>
      <c r="GF79" s="239"/>
      <c r="GG79" s="239"/>
      <c r="GH79" s="186"/>
      <c r="GI79" s="186"/>
      <c r="GJ79" s="239"/>
    </row>
    <row r="80" spans="2:192" ht="15">
      <c r="B80" s="240" t="s">
        <v>5205</v>
      </c>
      <c r="C80" s="240" t="s">
        <v>4464</v>
      </c>
      <c r="D80" s="240" t="s">
        <v>956</v>
      </c>
      <c r="E80" s="235" t="s">
        <v>5215</v>
      </c>
      <c r="F80" s="181">
        <v>35.4</v>
      </c>
      <c r="G80" s="237"/>
      <c r="H80" s="187"/>
      <c r="I80" s="187"/>
      <c r="J80" s="237"/>
      <c r="K80" s="237"/>
      <c r="L80" s="237"/>
      <c r="M80" s="237"/>
      <c r="N80" s="237"/>
      <c r="O80" s="187"/>
      <c r="P80" s="187"/>
      <c r="Q80" s="237"/>
      <c r="R80" s="237"/>
      <c r="S80" s="237"/>
      <c r="T80" s="237"/>
      <c r="U80" s="237"/>
      <c r="V80" s="187"/>
      <c r="W80" s="187"/>
      <c r="X80" s="237"/>
      <c r="Y80" s="237"/>
      <c r="Z80" s="237"/>
      <c r="AA80" s="237"/>
      <c r="AB80" s="237"/>
      <c r="AC80" s="187"/>
      <c r="AD80" s="187"/>
      <c r="AE80" s="237"/>
      <c r="AF80" s="237"/>
      <c r="AG80" s="187"/>
      <c r="AH80" s="237"/>
      <c r="AI80" s="237"/>
      <c r="AJ80" s="187"/>
      <c r="AK80" s="187"/>
      <c r="AL80" s="187"/>
      <c r="AM80" s="187"/>
      <c r="AN80" s="187"/>
      <c r="AO80" s="237"/>
      <c r="AP80" s="237"/>
      <c r="AQ80" s="187"/>
      <c r="AR80" s="187"/>
      <c r="AS80" s="237"/>
      <c r="AT80" s="237"/>
      <c r="AU80" s="237"/>
      <c r="AV80" s="237"/>
      <c r="AW80" s="237"/>
      <c r="AX80" s="187"/>
      <c r="AY80" s="187"/>
      <c r="AZ80" s="237"/>
      <c r="BA80" s="237"/>
      <c r="BB80" s="237"/>
      <c r="BC80" s="237"/>
      <c r="BD80" s="237"/>
      <c r="BE80" s="187"/>
      <c r="BF80" s="187"/>
      <c r="BG80" s="237"/>
      <c r="BH80" s="237"/>
      <c r="BI80" s="237"/>
      <c r="BJ80" s="237"/>
      <c r="BK80" s="237"/>
      <c r="BL80" s="187"/>
      <c r="BM80" s="187"/>
      <c r="BN80" s="237"/>
      <c r="BO80" s="237"/>
      <c r="BP80" s="237"/>
      <c r="BQ80" s="237"/>
      <c r="BR80" s="237"/>
      <c r="BS80" s="187"/>
      <c r="BT80" s="187"/>
      <c r="BU80" s="237"/>
      <c r="BV80" s="237"/>
      <c r="BW80" s="237"/>
      <c r="BX80" s="237"/>
      <c r="BY80" s="237"/>
      <c r="BZ80" s="187"/>
      <c r="CA80" s="187"/>
      <c r="CB80" s="237"/>
      <c r="CC80" s="237"/>
      <c r="CD80" s="237"/>
      <c r="CE80" s="237"/>
      <c r="CF80" s="237"/>
      <c r="CG80" s="187"/>
      <c r="CH80" s="187"/>
      <c r="CI80" s="237"/>
      <c r="CJ80" s="237"/>
      <c r="CK80" s="237"/>
      <c r="CL80" s="237"/>
      <c r="CM80" s="237"/>
      <c r="CN80" s="187"/>
      <c r="CO80" s="187"/>
      <c r="CP80" s="237"/>
      <c r="CQ80" s="237"/>
      <c r="CR80" s="237"/>
      <c r="CS80" s="237"/>
      <c r="CT80" s="237"/>
      <c r="CU80" s="187"/>
      <c r="CV80" s="187"/>
      <c r="CW80" s="237"/>
      <c r="CX80" s="237"/>
      <c r="CY80" s="237"/>
      <c r="CZ80" s="237"/>
      <c r="DA80" s="237"/>
      <c r="DB80" s="187"/>
      <c r="DC80" s="187"/>
      <c r="DD80" s="237"/>
      <c r="DE80" s="237"/>
      <c r="DF80" s="237"/>
      <c r="DG80" s="237"/>
      <c r="DH80" s="237"/>
      <c r="DI80" s="187"/>
      <c r="DJ80" s="187"/>
      <c r="DK80" s="187"/>
      <c r="DL80" s="237"/>
      <c r="DM80" s="237"/>
      <c r="DN80" s="237"/>
      <c r="DO80" s="237"/>
      <c r="DP80" s="187"/>
      <c r="DQ80" s="187"/>
      <c r="DR80" s="237"/>
      <c r="DS80" s="237"/>
      <c r="DT80" s="237"/>
      <c r="DU80" s="237"/>
      <c r="DV80" s="237"/>
      <c r="DW80" s="187"/>
      <c r="DX80" s="187"/>
      <c r="DY80" s="237"/>
      <c r="DZ80" s="237"/>
      <c r="EA80" s="237"/>
      <c r="EB80" s="237"/>
      <c r="EC80" s="237"/>
      <c r="ED80" s="187"/>
      <c r="EE80" s="187"/>
      <c r="EF80" s="237"/>
      <c r="EG80" s="187"/>
      <c r="EH80" s="237"/>
      <c r="EI80" s="237"/>
      <c r="EJ80" s="237"/>
      <c r="EK80" s="187"/>
      <c r="EL80" s="187"/>
      <c r="EM80" s="237"/>
      <c r="EN80" s="237"/>
      <c r="EO80" s="237"/>
      <c r="EP80" s="237"/>
      <c r="EQ80" s="237"/>
      <c r="ER80" s="187"/>
      <c r="ES80" s="187"/>
      <c r="ET80" s="237"/>
      <c r="EU80" s="237"/>
      <c r="EV80" s="237"/>
      <c r="EW80" s="237"/>
      <c r="EX80" s="237"/>
      <c r="EY80" s="187"/>
      <c r="EZ80" s="187"/>
      <c r="FA80" s="237"/>
      <c r="FB80" s="237"/>
      <c r="FC80" s="237"/>
      <c r="FD80" s="237"/>
      <c r="FE80" s="237"/>
      <c r="FF80" s="187"/>
      <c r="FG80" s="187"/>
      <c r="FH80" s="237">
        <v>35.4</v>
      </c>
      <c r="FI80" s="237"/>
      <c r="FJ80" s="237"/>
      <c r="FK80" s="237"/>
      <c r="FL80" s="237"/>
      <c r="FM80" s="187"/>
      <c r="FN80" s="187"/>
      <c r="FO80" s="237"/>
      <c r="FP80" s="237"/>
      <c r="FQ80" s="237"/>
      <c r="FR80" s="237"/>
      <c r="FS80" s="237"/>
      <c r="FT80" s="187"/>
      <c r="FU80" s="187"/>
      <c r="FV80" s="187"/>
      <c r="FW80" s="187"/>
      <c r="FX80" s="187"/>
      <c r="FY80" s="237"/>
      <c r="FZ80" s="237"/>
      <c r="GA80" s="187"/>
      <c r="GB80" s="187"/>
      <c r="GC80" s="237"/>
      <c r="GD80" s="237"/>
      <c r="GE80" s="237"/>
      <c r="GF80" s="237"/>
      <c r="GG80" s="237"/>
      <c r="GH80" s="187"/>
      <c r="GI80" s="187"/>
      <c r="GJ80" s="237"/>
    </row>
    <row r="81" spans="2:192" ht="15">
      <c r="B81" s="240" t="s">
        <v>5205</v>
      </c>
      <c r="C81" s="240" t="s">
        <v>4464</v>
      </c>
      <c r="D81" s="240" t="s">
        <v>956</v>
      </c>
      <c r="E81" s="241" t="s">
        <v>5216</v>
      </c>
      <c r="F81" s="182">
        <v>1.69</v>
      </c>
      <c r="G81" s="242"/>
      <c r="H81" s="188"/>
      <c r="I81" s="188"/>
      <c r="J81" s="242"/>
      <c r="K81" s="242"/>
      <c r="L81" s="242"/>
      <c r="M81" s="242"/>
      <c r="N81" s="242"/>
      <c r="O81" s="188"/>
      <c r="P81" s="188"/>
      <c r="Q81" s="242"/>
      <c r="R81" s="242"/>
      <c r="S81" s="242"/>
      <c r="T81" s="242"/>
      <c r="U81" s="242"/>
      <c r="V81" s="188"/>
      <c r="W81" s="188"/>
      <c r="X81" s="242"/>
      <c r="Y81" s="242"/>
      <c r="Z81" s="242"/>
      <c r="AA81" s="242"/>
      <c r="AB81" s="242"/>
      <c r="AC81" s="188"/>
      <c r="AD81" s="188"/>
      <c r="AE81" s="242"/>
      <c r="AF81" s="242"/>
      <c r="AG81" s="188"/>
      <c r="AH81" s="242"/>
      <c r="AI81" s="242"/>
      <c r="AJ81" s="188"/>
      <c r="AK81" s="188"/>
      <c r="AL81" s="188"/>
      <c r="AM81" s="188"/>
      <c r="AN81" s="188"/>
      <c r="AO81" s="242"/>
      <c r="AP81" s="242"/>
      <c r="AQ81" s="188"/>
      <c r="AR81" s="188"/>
      <c r="AS81" s="242"/>
      <c r="AT81" s="242"/>
      <c r="AU81" s="242"/>
      <c r="AV81" s="242"/>
      <c r="AW81" s="242"/>
      <c r="AX81" s="188"/>
      <c r="AY81" s="188"/>
      <c r="AZ81" s="242"/>
      <c r="BA81" s="242"/>
      <c r="BB81" s="242"/>
      <c r="BC81" s="242"/>
      <c r="BD81" s="242"/>
      <c r="BE81" s="188"/>
      <c r="BF81" s="188"/>
      <c r="BG81" s="242"/>
      <c r="BH81" s="242"/>
      <c r="BI81" s="242"/>
      <c r="BJ81" s="242"/>
      <c r="BK81" s="242"/>
      <c r="BL81" s="188"/>
      <c r="BM81" s="188"/>
      <c r="BN81" s="242"/>
      <c r="BO81" s="242"/>
      <c r="BP81" s="242"/>
      <c r="BQ81" s="242"/>
      <c r="BR81" s="242"/>
      <c r="BS81" s="188"/>
      <c r="BT81" s="188"/>
      <c r="BU81" s="242"/>
      <c r="BV81" s="242"/>
      <c r="BW81" s="242"/>
      <c r="BX81" s="242"/>
      <c r="BY81" s="242"/>
      <c r="BZ81" s="188"/>
      <c r="CA81" s="188"/>
      <c r="CB81" s="242"/>
      <c r="CC81" s="242"/>
      <c r="CD81" s="242"/>
      <c r="CE81" s="242"/>
      <c r="CF81" s="242"/>
      <c r="CG81" s="188"/>
      <c r="CH81" s="188"/>
      <c r="CI81" s="242"/>
      <c r="CJ81" s="242"/>
      <c r="CK81" s="242"/>
      <c r="CL81" s="242"/>
      <c r="CM81" s="242"/>
      <c r="CN81" s="188"/>
      <c r="CO81" s="188"/>
      <c r="CP81" s="242"/>
      <c r="CQ81" s="242"/>
      <c r="CR81" s="242"/>
      <c r="CS81" s="242"/>
      <c r="CT81" s="242"/>
      <c r="CU81" s="188"/>
      <c r="CV81" s="188"/>
      <c r="CW81" s="242"/>
      <c r="CX81" s="242"/>
      <c r="CY81" s="242"/>
      <c r="CZ81" s="242"/>
      <c r="DA81" s="242"/>
      <c r="DB81" s="188"/>
      <c r="DC81" s="188"/>
      <c r="DD81" s="242"/>
      <c r="DE81" s="242"/>
      <c r="DF81" s="242"/>
      <c r="DG81" s="242"/>
      <c r="DH81" s="242"/>
      <c r="DI81" s="188"/>
      <c r="DJ81" s="188"/>
      <c r="DK81" s="188"/>
      <c r="DL81" s="242"/>
      <c r="DM81" s="242"/>
      <c r="DN81" s="242"/>
      <c r="DO81" s="242"/>
      <c r="DP81" s="188"/>
      <c r="DQ81" s="188"/>
      <c r="DR81" s="242"/>
      <c r="DS81" s="242"/>
      <c r="DT81" s="242"/>
      <c r="DU81" s="242"/>
      <c r="DV81" s="242"/>
      <c r="DW81" s="188"/>
      <c r="DX81" s="188"/>
      <c r="DY81" s="242"/>
      <c r="DZ81" s="242"/>
      <c r="EA81" s="242"/>
      <c r="EB81" s="242"/>
      <c r="EC81" s="242"/>
      <c r="ED81" s="188"/>
      <c r="EE81" s="188"/>
      <c r="EF81" s="242"/>
      <c r="EG81" s="188"/>
      <c r="EH81" s="242"/>
      <c r="EI81" s="242"/>
      <c r="EJ81" s="242"/>
      <c r="EK81" s="188"/>
      <c r="EL81" s="188"/>
      <c r="EM81" s="242"/>
      <c r="EN81" s="242"/>
      <c r="EO81" s="242"/>
      <c r="EP81" s="242"/>
      <c r="EQ81" s="242"/>
      <c r="ER81" s="188"/>
      <c r="ES81" s="188"/>
      <c r="ET81" s="242"/>
      <c r="EU81" s="242"/>
      <c r="EV81" s="242"/>
      <c r="EW81" s="242"/>
      <c r="EX81" s="242"/>
      <c r="EY81" s="188"/>
      <c r="EZ81" s="188"/>
      <c r="FA81" s="242"/>
      <c r="FB81" s="242"/>
      <c r="FC81" s="242"/>
      <c r="FD81" s="242"/>
      <c r="FE81" s="242"/>
      <c r="FF81" s="188"/>
      <c r="FG81" s="188"/>
      <c r="FH81" s="242">
        <v>1.69</v>
      </c>
      <c r="FI81" s="242"/>
      <c r="FJ81" s="242"/>
      <c r="FK81" s="242"/>
      <c r="FL81" s="242"/>
      <c r="FM81" s="188"/>
      <c r="FN81" s="188"/>
      <c r="FO81" s="242"/>
      <c r="FP81" s="242"/>
      <c r="FQ81" s="242"/>
      <c r="FR81" s="242"/>
      <c r="FS81" s="242"/>
      <c r="FT81" s="188"/>
      <c r="FU81" s="188"/>
      <c r="FV81" s="188"/>
      <c r="FW81" s="188"/>
      <c r="FX81" s="188"/>
      <c r="FY81" s="242"/>
      <c r="FZ81" s="242"/>
      <c r="GA81" s="188"/>
      <c r="GB81" s="188"/>
      <c r="GC81" s="242"/>
      <c r="GD81" s="242"/>
      <c r="GE81" s="242"/>
      <c r="GF81" s="242"/>
      <c r="GG81" s="242"/>
      <c r="GH81" s="188"/>
      <c r="GI81" s="188"/>
      <c r="GJ81" s="242"/>
    </row>
    <row r="82" spans="2:192" ht="15.75" thickBot="1">
      <c r="B82" s="243" t="s">
        <v>5205</v>
      </c>
      <c r="C82" s="243" t="s">
        <v>4464</v>
      </c>
      <c r="D82" s="243" t="s">
        <v>956</v>
      </c>
      <c r="E82" s="244" t="s">
        <v>5217</v>
      </c>
      <c r="F82" s="183">
        <v>35.42</v>
      </c>
      <c r="G82" s="245"/>
      <c r="H82" s="189"/>
      <c r="I82" s="189"/>
      <c r="J82" s="245"/>
      <c r="K82" s="245"/>
      <c r="L82" s="245"/>
      <c r="M82" s="245"/>
      <c r="N82" s="245"/>
      <c r="O82" s="189"/>
      <c r="P82" s="189"/>
      <c r="Q82" s="245"/>
      <c r="R82" s="245"/>
      <c r="S82" s="245"/>
      <c r="T82" s="245"/>
      <c r="U82" s="245"/>
      <c r="V82" s="189"/>
      <c r="W82" s="189"/>
      <c r="X82" s="245"/>
      <c r="Y82" s="245"/>
      <c r="Z82" s="245"/>
      <c r="AA82" s="245"/>
      <c r="AB82" s="245"/>
      <c r="AC82" s="189"/>
      <c r="AD82" s="189"/>
      <c r="AE82" s="245"/>
      <c r="AF82" s="245"/>
      <c r="AG82" s="189"/>
      <c r="AH82" s="245"/>
      <c r="AI82" s="245"/>
      <c r="AJ82" s="189"/>
      <c r="AK82" s="189"/>
      <c r="AL82" s="189"/>
      <c r="AM82" s="189"/>
      <c r="AN82" s="189"/>
      <c r="AO82" s="245"/>
      <c r="AP82" s="245"/>
      <c r="AQ82" s="189"/>
      <c r="AR82" s="189"/>
      <c r="AS82" s="245"/>
      <c r="AT82" s="245"/>
      <c r="AU82" s="245"/>
      <c r="AV82" s="245"/>
      <c r="AW82" s="245"/>
      <c r="AX82" s="189"/>
      <c r="AY82" s="189"/>
      <c r="AZ82" s="245"/>
      <c r="BA82" s="245"/>
      <c r="BB82" s="245"/>
      <c r="BC82" s="245"/>
      <c r="BD82" s="245"/>
      <c r="BE82" s="189"/>
      <c r="BF82" s="189"/>
      <c r="BG82" s="245"/>
      <c r="BH82" s="245"/>
      <c r="BI82" s="245"/>
      <c r="BJ82" s="245"/>
      <c r="BK82" s="245"/>
      <c r="BL82" s="189"/>
      <c r="BM82" s="189"/>
      <c r="BN82" s="245"/>
      <c r="BO82" s="245"/>
      <c r="BP82" s="245"/>
      <c r="BQ82" s="245"/>
      <c r="BR82" s="245"/>
      <c r="BS82" s="189"/>
      <c r="BT82" s="189"/>
      <c r="BU82" s="245"/>
      <c r="BV82" s="245"/>
      <c r="BW82" s="245"/>
      <c r="BX82" s="245"/>
      <c r="BY82" s="245"/>
      <c r="BZ82" s="189"/>
      <c r="CA82" s="189"/>
      <c r="CB82" s="245"/>
      <c r="CC82" s="245"/>
      <c r="CD82" s="245"/>
      <c r="CE82" s="245"/>
      <c r="CF82" s="245"/>
      <c r="CG82" s="189"/>
      <c r="CH82" s="189"/>
      <c r="CI82" s="245"/>
      <c r="CJ82" s="245"/>
      <c r="CK82" s="245"/>
      <c r="CL82" s="245"/>
      <c r="CM82" s="245"/>
      <c r="CN82" s="189"/>
      <c r="CO82" s="189"/>
      <c r="CP82" s="245"/>
      <c r="CQ82" s="245"/>
      <c r="CR82" s="245"/>
      <c r="CS82" s="245"/>
      <c r="CT82" s="245"/>
      <c r="CU82" s="189"/>
      <c r="CV82" s="189"/>
      <c r="CW82" s="245"/>
      <c r="CX82" s="245"/>
      <c r="CY82" s="245"/>
      <c r="CZ82" s="245"/>
      <c r="DA82" s="245"/>
      <c r="DB82" s="189"/>
      <c r="DC82" s="189"/>
      <c r="DD82" s="245"/>
      <c r="DE82" s="245"/>
      <c r="DF82" s="245"/>
      <c r="DG82" s="245"/>
      <c r="DH82" s="245"/>
      <c r="DI82" s="189"/>
      <c r="DJ82" s="189"/>
      <c r="DK82" s="189"/>
      <c r="DL82" s="245"/>
      <c r="DM82" s="245"/>
      <c r="DN82" s="245"/>
      <c r="DO82" s="245"/>
      <c r="DP82" s="189"/>
      <c r="DQ82" s="189"/>
      <c r="DR82" s="245"/>
      <c r="DS82" s="245"/>
      <c r="DT82" s="245"/>
      <c r="DU82" s="245"/>
      <c r="DV82" s="245"/>
      <c r="DW82" s="189"/>
      <c r="DX82" s="189"/>
      <c r="DY82" s="245"/>
      <c r="DZ82" s="245"/>
      <c r="EA82" s="245"/>
      <c r="EB82" s="245"/>
      <c r="EC82" s="245"/>
      <c r="ED82" s="189"/>
      <c r="EE82" s="189"/>
      <c r="EF82" s="245"/>
      <c r="EG82" s="189"/>
      <c r="EH82" s="245"/>
      <c r="EI82" s="245"/>
      <c r="EJ82" s="245"/>
      <c r="EK82" s="189"/>
      <c r="EL82" s="189"/>
      <c r="EM82" s="245"/>
      <c r="EN82" s="245"/>
      <c r="EO82" s="245"/>
      <c r="EP82" s="245"/>
      <c r="EQ82" s="245"/>
      <c r="ER82" s="189"/>
      <c r="ES82" s="189"/>
      <c r="ET82" s="245"/>
      <c r="EU82" s="245"/>
      <c r="EV82" s="245"/>
      <c r="EW82" s="245"/>
      <c r="EX82" s="245"/>
      <c r="EY82" s="189"/>
      <c r="EZ82" s="189"/>
      <c r="FA82" s="245"/>
      <c r="FB82" s="245"/>
      <c r="FC82" s="245"/>
      <c r="FD82" s="245"/>
      <c r="FE82" s="245"/>
      <c r="FF82" s="189"/>
      <c r="FG82" s="189"/>
      <c r="FH82" s="245">
        <v>35.42</v>
      </c>
      <c r="FI82" s="245"/>
      <c r="FJ82" s="245"/>
      <c r="FK82" s="245"/>
      <c r="FL82" s="245"/>
      <c r="FM82" s="189"/>
      <c r="FN82" s="189"/>
      <c r="FO82" s="245"/>
      <c r="FP82" s="245"/>
      <c r="FQ82" s="245"/>
      <c r="FR82" s="245"/>
      <c r="FS82" s="245"/>
      <c r="FT82" s="189"/>
      <c r="FU82" s="189"/>
      <c r="FV82" s="189"/>
      <c r="FW82" s="189"/>
      <c r="FX82" s="189"/>
      <c r="FY82" s="245"/>
      <c r="FZ82" s="245"/>
      <c r="GA82" s="189"/>
      <c r="GB82" s="189"/>
      <c r="GC82" s="245"/>
      <c r="GD82" s="245"/>
      <c r="GE82" s="245"/>
      <c r="GF82" s="245"/>
      <c r="GG82" s="245"/>
      <c r="GH82" s="189"/>
      <c r="GI82" s="189"/>
      <c r="GJ82" s="245"/>
    </row>
    <row r="83" spans="2:192" ht="15">
      <c r="B83" s="238" t="s">
        <v>5205</v>
      </c>
      <c r="C83" s="238" t="s">
        <v>345</v>
      </c>
      <c r="D83" s="238" t="s">
        <v>347</v>
      </c>
      <c r="E83" s="238" t="s">
        <v>5214</v>
      </c>
      <c r="F83" s="180">
        <v>42</v>
      </c>
      <c r="G83" s="239"/>
      <c r="H83" s="186"/>
      <c r="I83" s="186"/>
      <c r="J83" s="239">
        <v>9</v>
      </c>
      <c r="K83" s="239"/>
      <c r="L83" s="239">
        <v>2</v>
      </c>
      <c r="M83" s="239"/>
      <c r="N83" s="239"/>
      <c r="O83" s="186"/>
      <c r="P83" s="186"/>
      <c r="Q83" s="239"/>
      <c r="R83" s="239"/>
      <c r="S83" s="239"/>
      <c r="T83" s="239"/>
      <c r="U83" s="239">
        <v>3</v>
      </c>
      <c r="V83" s="186"/>
      <c r="W83" s="186"/>
      <c r="X83" s="239"/>
      <c r="Y83" s="239"/>
      <c r="Z83" s="239"/>
      <c r="AA83" s="239"/>
      <c r="AB83" s="239"/>
      <c r="AC83" s="186"/>
      <c r="AD83" s="186"/>
      <c r="AE83" s="239"/>
      <c r="AF83" s="239">
        <v>1</v>
      </c>
      <c r="AG83" s="186"/>
      <c r="AH83" s="239"/>
      <c r="AI83" s="239">
        <v>1</v>
      </c>
      <c r="AJ83" s="186"/>
      <c r="AK83" s="186"/>
      <c r="AL83" s="186"/>
      <c r="AM83" s="186"/>
      <c r="AN83" s="186"/>
      <c r="AO83" s="239"/>
      <c r="AP83" s="239">
        <v>1</v>
      </c>
      <c r="AQ83" s="186"/>
      <c r="AR83" s="186"/>
      <c r="AS83" s="239"/>
      <c r="AT83" s="239"/>
      <c r="AU83" s="239"/>
      <c r="AV83" s="239"/>
      <c r="AW83" s="239"/>
      <c r="AX83" s="186"/>
      <c r="AY83" s="186"/>
      <c r="AZ83" s="239"/>
      <c r="BA83" s="239"/>
      <c r="BB83" s="239"/>
      <c r="BC83" s="239"/>
      <c r="BD83" s="239"/>
      <c r="BE83" s="186"/>
      <c r="BF83" s="186"/>
      <c r="BG83" s="239"/>
      <c r="BH83" s="239"/>
      <c r="BI83" s="239"/>
      <c r="BJ83" s="239"/>
      <c r="BK83" s="239"/>
      <c r="BL83" s="186"/>
      <c r="BM83" s="186"/>
      <c r="BN83" s="239"/>
      <c r="BO83" s="239"/>
      <c r="BP83" s="239"/>
      <c r="BQ83" s="239"/>
      <c r="BR83" s="239"/>
      <c r="BS83" s="186"/>
      <c r="BT83" s="186"/>
      <c r="BU83" s="239"/>
      <c r="BV83" s="239"/>
      <c r="BW83" s="239"/>
      <c r="BX83" s="239"/>
      <c r="BY83" s="239"/>
      <c r="BZ83" s="186"/>
      <c r="CA83" s="186"/>
      <c r="CB83" s="239"/>
      <c r="CC83" s="239"/>
      <c r="CD83" s="239"/>
      <c r="CE83" s="239"/>
      <c r="CF83" s="239"/>
      <c r="CG83" s="186"/>
      <c r="CH83" s="186"/>
      <c r="CI83" s="239"/>
      <c r="CJ83" s="239"/>
      <c r="CK83" s="239"/>
      <c r="CL83" s="239">
        <v>13</v>
      </c>
      <c r="CM83" s="239">
        <v>2</v>
      </c>
      <c r="CN83" s="186"/>
      <c r="CO83" s="186"/>
      <c r="CP83" s="239"/>
      <c r="CQ83" s="239">
        <v>1</v>
      </c>
      <c r="CR83" s="239"/>
      <c r="CS83" s="239"/>
      <c r="CT83" s="239">
        <v>5</v>
      </c>
      <c r="CU83" s="186"/>
      <c r="CV83" s="186"/>
      <c r="CW83" s="239"/>
      <c r="CX83" s="239"/>
      <c r="CY83" s="239"/>
      <c r="CZ83" s="239"/>
      <c r="DA83" s="239"/>
      <c r="DB83" s="186"/>
      <c r="DC83" s="186"/>
      <c r="DD83" s="239"/>
      <c r="DE83" s="239"/>
      <c r="DF83" s="239"/>
      <c r="DG83" s="239"/>
      <c r="DH83" s="239"/>
      <c r="DI83" s="186"/>
      <c r="DJ83" s="186"/>
      <c r="DK83" s="186"/>
      <c r="DL83" s="239"/>
      <c r="DM83" s="239"/>
      <c r="DN83" s="239"/>
      <c r="DO83" s="239"/>
      <c r="DP83" s="186"/>
      <c r="DQ83" s="186"/>
      <c r="DR83" s="239"/>
      <c r="DS83" s="239"/>
      <c r="DT83" s="239"/>
      <c r="DU83" s="239"/>
      <c r="DV83" s="239"/>
      <c r="DW83" s="186"/>
      <c r="DX83" s="186"/>
      <c r="DY83" s="239"/>
      <c r="DZ83" s="239"/>
      <c r="EA83" s="239"/>
      <c r="EB83" s="239"/>
      <c r="EC83" s="239"/>
      <c r="ED83" s="186"/>
      <c r="EE83" s="186"/>
      <c r="EF83" s="239"/>
      <c r="EG83" s="186"/>
      <c r="EH83" s="239"/>
      <c r="EI83" s="239"/>
      <c r="EJ83" s="239"/>
      <c r="EK83" s="186"/>
      <c r="EL83" s="186"/>
      <c r="EM83" s="239"/>
      <c r="EN83" s="239"/>
      <c r="EO83" s="239"/>
      <c r="EP83" s="239"/>
      <c r="EQ83" s="239"/>
      <c r="ER83" s="186"/>
      <c r="ES83" s="186"/>
      <c r="ET83" s="239"/>
      <c r="EU83" s="239"/>
      <c r="EV83" s="239"/>
      <c r="EW83" s="239"/>
      <c r="EX83" s="239"/>
      <c r="EY83" s="186"/>
      <c r="EZ83" s="186"/>
      <c r="FA83" s="239"/>
      <c r="FB83" s="239"/>
      <c r="FC83" s="239"/>
      <c r="FD83" s="239"/>
      <c r="FE83" s="239">
        <v>2</v>
      </c>
      <c r="FF83" s="186"/>
      <c r="FG83" s="186"/>
      <c r="FH83" s="239"/>
      <c r="FI83" s="239"/>
      <c r="FJ83" s="239"/>
      <c r="FK83" s="239"/>
      <c r="FL83" s="239"/>
      <c r="FM83" s="186"/>
      <c r="FN83" s="186"/>
      <c r="FO83" s="239"/>
      <c r="FP83" s="239"/>
      <c r="FQ83" s="239"/>
      <c r="FR83" s="239"/>
      <c r="FS83" s="239"/>
      <c r="FT83" s="186"/>
      <c r="FU83" s="186"/>
      <c r="FV83" s="186"/>
      <c r="FW83" s="186"/>
      <c r="FX83" s="186"/>
      <c r="FY83" s="239"/>
      <c r="FZ83" s="239"/>
      <c r="GA83" s="186"/>
      <c r="GB83" s="186"/>
      <c r="GC83" s="239">
        <v>1</v>
      </c>
      <c r="GD83" s="239"/>
      <c r="GE83" s="239"/>
      <c r="GF83" s="239"/>
      <c r="GG83" s="239"/>
      <c r="GH83" s="186"/>
      <c r="GI83" s="186"/>
      <c r="GJ83" s="239">
        <v>1</v>
      </c>
    </row>
    <row r="84" spans="2:192" ht="15">
      <c r="B84" s="240" t="s">
        <v>5205</v>
      </c>
      <c r="C84" s="240" t="s">
        <v>345</v>
      </c>
      <c r="D84" s="240" t="s">
        <v>347</v>
      </c>
      <c r="E84" s="235" t="s">
        <v>5215</v>
      </c>
      <c r="F84" s="181">
        <v>1087.0999999999999</v>
      </c>
      <c r="G84" s="237"/>
      <c r="H84" s="187"/>
      <c r="I84" s="187"/>
      <c r="J84" s="237">
        <v>260</v>
      </c>
      <c r="K84" s="237"/>
      <c r="L84" s="237">
        <v>45.2</v>
      </c>
      <c r="M84" s="237"/>
      <c r="N84" s="237"/>
      <c r="O84" s="187"/>
      <c r="P84" s="187"/>
      <c r="Q84" s="237"/>
      <c r="R84" s="237"/>
      <c r="S84" s="237"/>
      <c r="T84" s="237"/>
      <c r="U84" s="237">
        <v>52.8</v>
      </c>
      <c r="V84" s="187"/>
      <c r="W84" s="187"/>
      <c r="X84" s="237"/>
      <c r="Y84" s="237"/>
      <c r="Z84" s="237"/>
      <c r="AA84" s="237"/>
      <c r="AB84" s="237"/>
      <c r="AC84" s="187"/>
      <c r="AD84" s="187"/>
      <c r="AE84" s="237"/>
      <c r="AF84" s="237">
        <v>23</v>
      </c>
      <c r="AG84" s="187"/>
      <c r="AH84" s="237"/>
      <c r="AI84" s="237">
        <v>53.5</v>
      </c>
      <c r="AJ84" s="187"/>
      <c r="AK84" s="187"/>
      <c r="AL84" s="187"/>
      <c r="AM84" s="187"/>
      <c r="AN84" s="187"/>
      <c r="AO84" s="237"/>
      <c r="AP84" s="237">
        <v>24.8</v>
      </c>
      <c r="AQ84" s="187"/>
      <c r="AR84" s="187"/>
      <c r="AS84" s="237"/>
      <c r="AT84" s="237"/>
      <c r="AU84" s="237"/>
      <c r="AV84" s="237"/>
      <c r="AW84" s="237"/>
      <c r="AX84" s="187"/>
      <c r="AY84" s="187"/>
      <c r="AZ84" s="237"/>
      <c r="BA84" s="237"/>
      <c r="BB84" s="237"/>
      <c r="BC84" s="237"/>
      <c r="BD84" s="237"/>
      <c r="BE84" s="187"/>
      <c r="BF84" s="187"/>
      <c r="BG84" s="237"/>
      <c r="BH84" s="237"/>
      <c r="BI84" s="237"/>
      <c r="BJ84" s="237"/>
      <c r="BK84" s="237"/>
      <c r="BL84" s="187"/>
      <c r="BM84" s="187"/>
      <c r="BN84" s="237"/>
      <c r="BO84" s="237"/>
      <c r="BP84" s="237"/>
      <c r="BQ84" s="237"/>
      <c r="BR84" s="237"/>
      <c r="BS84" s="187"/>
      <c r="BT84" s="187"/>
      <c r="BU84" s="237"/>
      <c r="BV84" s="237"/>
      <c r="BW84" s="237"/>
      <c r="BX84" s="237"/>
      <c r="BY84" s="237"/>
      <c r="BZ84" s="187"/>
      <c r="CA84" s="187"/>
      <c r="CB84" s="237"/>
      <c r="CC84" s="237"/>
      <c r="CD84" s="237"/>
      <c r="CE84" s="237"/>
      <c r="CF84" s="237"/>
      <c r="CG84" s="187"/>
      <c r="CH84" s="187"/>
      <c r="CI84" s="237"/>
      <c r="CJ84" s="237"/>
      <c r="CK84" s="237"/>
      <c r="CL84" s="237">
        <v>276.10000000000002</v>
      </c>
      <c r="CM84" s="237">
        <v>89.8</v>
      </c>
      <c r="CN84" s="187"/>
      <c r="CO84" s="187"/>
      <c r="CP84" s="237"/>
      <c r="CQ84" s="237">
        <v>13.2</v>
      </c>
      <c r="CR84" s="237"/>
      <c r="CS84" s="237"/>
      <c r="CT84" s="237">
        <v>146.9</v>
      </c>
      <c r="CU84" s="187"/>
      <c r="CV84" s="187"/>
      <c r="CW84" s="237"/>
      <c r="CX84" s="237"/>
      <c r="CY84" s="237"/>
      <c r="CZ84" s="237"/>
      <c r="DA84" s="237"/>
      <c r="DB84" s="187"/>
      <c r="DC84" s="187"/>
      <c r="DD84" s="237"/>
      <c r="DE84" s="237"/>
      <c r="DF84" s="237"/>
      <c r="DG84" s="237"/>
      <c r="DH84" s="237"/>
      <c r="DI84" s="187"/>
      <c r="DJ84" s="187"/>
      <c r="DK84" s="187"/>
      <c r="DL84" s="237"/>
      <c r="DM84" s="237"/>
      <c r="DN84" s="237"/>
      <c r="DO84" s="237"/>
      <c r="DP84" s="187"/>
      <c r="DQ84" s="187"/>
      <c r="DR84" s="237"/>
      <c r="DS84" s="237"/>
      <c r="DT84" s="237"/>
      <c r="DU84" s="237"/>
      <c r="DV84" s="237"/>
      <c r="DW84" s="187"/>
      <c r="DX84" s="187"/>
      <c r="DY84" s="237"/>
      <c r="DZ84" s="237"/>
      <c r="EA84" s="237"/>
      <c r="EB84" s="237"/>
      <c r="EC84" s="237"/>
      <c r="ED84" s="187"/>
      <c r="EE84" s="187"/>
      <c r="EF84" s="237"/>
      <c r="EG84" s="187"/>
      <c r="EH84" s="237"/>
      <c r="EI84" s="237"/>
      <c r="EJ84" s="237"/>
      <c r="EK84" s="187"/>
      <c r="EL84" s="187"/>
      <c r="EM84" s="237"/>
      <c r="EN84" s="237"/>
      <c r="EO84" s="237"/>
      <c r="EP84" s="237"/>
      <c r="EQ84" s="237"/>
      <c r="ER84" s="187"/>
      <c r="ES84" s="187"/>
      <c r="ET84" s="237"/>
      <c r="EU84" s="237"/>
      <c r="EV84" s="237"/>
      <c r="EW84" s="237"/>
      <c r="EX84" s="237"/>
      <c r="EY84" s="187"/>
      <c r="EZ84" s="187"/>
      <c r="FA84" s="237"/>
      <c r="FB84" s="237"/>
      <c r="FC84" s="237"/>
      <c r="FD84" s="237"/>
      <c r="FE84" s="237">
        <v>66.8</v>
      </c>
      <c r="FF84" s="187"/>
      <c r="FG84" s="187"/>
      <c r="FH84" s="237"/>
      <c r="FI84" s="237"/>
      <c r="FJ84" s="237"/>
      <c r="FK84" s="237"/>
      <c r="FL84" s="237"/>
      <c r="FM84" s="187"/>
      <c r="FN84" s="187"/>
      <c r="FO84" s="237"/>
      <c r="FP84" s="237"/>
      <c r="FQ84" s="237"/>
      <c r="FR84" s="237"/>
      <c r="FS84" s="237"/>
      <c r="FT84" s="187"/>
      <c r="FU84" s="187"/>
      <c r="FV84" s="187"/>
      <c r="FW84" s="187"/>
      <c r="FX84" s="187"/>
      <c r="FY84" s="237"/>
      <c r="FZ84" s="237"/>
      <c r="GA84" s="187"/>
      <c r="GB84" s="187"/>
      <c r="GC84" s="237">
        <v>23</v>
      </c>
      <c r="GD84" s="237"/>
      <c r="GE84" s="237"/>
      <c r="GF84" s="237"/>
      <c r="GG84" s="237"/>
      <c r="GH84" s="187"/>
      <c r="GI84" s="187"/>
      <c r="GJ84" s="237">
        <v>12</v>
      </c>
    </row>
    <row r="85" spans="2:192" ht="15">
      <c r="B85" s="240" t="s">
        <v>5205</v>
      </c>
      <c r="C85" s="240" t="s">
        <v>345</v>
      </c>
      <c r="D85" s="240" t="s">
        <v>347</v>
      </c>
      <c r="E85" s="241" t="s">
        <v>5216</v>
      </c>
      <c r="F85" s="182">
        <v>2.3199999999999998</v>
      </c>
      <c r="G85" s="242"/>
      <c r="H85" s="188"/>
      <c r="I85" s="188"/>
      <c r="J85" s="242">
        <v>2.08</v>
      </c>
      <c r="K85" s="242"/>
      <c r="L85" s="242">
        <v>2.66</v>
      </c>
      <c r="M85" s="242"/>
      <c r="N85" s="242"/>
      <c r="O85" s="188"/>
      <c r="P85" s="188"/>
      <c r="Q85" s="242"/>
      <c r="R85" s="242"/>
      <c r="S85" s="242"/>
      <c r="T85" s="242"/>
      <c r="U85" s="242">
        <v>3.41</v>
      </c>
      <c r="V85" s="188"/>
      <c r="W85" s="188"/>
      <c r="X85" s="242"/>
      <c r="Y85" s="242"/>
      <c r="Z85" s="242"/>
      <c r="AA85" s="242"/>
      <c r="AB85" s="242"/>
      <c r="AC85" s="188"/>
      <c r="AD85" s="188"/>
      <c r="AE85" s="242"/>
      <c r="AF85" s="242">
        <v>2.61</v>
      </c>
      <c r="AG85" s="188"/>
      <c r="AH85" s="242"/>
      <c r="AI85" s="242">
        <v>1.1200000000000001</v>
      </c>
      <c r="AJ85" s="188"/>
      <c r="AK85" s="188"/>
      <c r="AL85" s="188"/>
      <c r="AM85" s="188"/>
      <c r="AN85" s="188"/>
      <c r="AO85" s="242"/>
      <c r="AP85" s="242">
        <v>2.41</v>
      </c>
      <c r="AQ85" s="188"/>
      <c r="AR85" s="188"/>
      <c r="AS85" s="242"/>
      <c r="AT85" s="242"/>
      <c r="AU85" s="242"/>
      <c r="AV85" s="242"/>
      <c r="AW85" s="242"/>
      <c r="AX85" s="188"/>
      <c r="AY85" s="188"/>
      <c r="AZ85" s="242"/>
      <c r="BA85" s="242"/>
      <c r="BB85" s="242"/>
      <c r="BC85" s="242"/>
      <c r="BD85" s="242"/>
      <c r="BE85" s="188"/>
      <c r="BF85" s="188"/>
      <c r="BG85" s="242"/>
      <c r="BH85" s="242"/>
      <c r="BI85" s="242"/>
      <c r="BJ85" s="242"/>
      <c r="BK85" s="242"/>
      <c r="BL85" s="188"/>
      <c r="BM85" s="188"/>
      <c r="BN85" s="242"/>
      <c r="BO85" s="242"/>
      <c r="BP85" s="242"/>
      <c r="BQ85" s="242"/>
      <c r="BR85" s="242"/>
      <c r="BS85" s="188"/>
      <c r="BT85" s="188"/>
      <c r="BU85" s="242"/>
      <c r="BV85" s="242"/>
      <c r="BW85" s="242"/>
      <c r="BX85" s="242"/>
      <c r="BY85" s="242"/>
      <c r="BZ85" s="188"/>
      <c r="CA85" s="188"/>
      <c r="CB85" s="242"/>
      <c r="CC85" s="242"/>
      <c r="CD85" s="242"/>
      <c r="CE85" s="242"/>
      <c r="CF85" s="242"/>
      <c r="CG85" s="188"/>
      <c r="CH85" s="188"/>
      <c r="CI85" s="242"/>
      <c r="CJ85" s="242"/>
      <c r="CK85" s="242"/>
      <c r="CL85" s="242">
        <v>2.83</v>
      </c>
      <c r="CM85" s="242">
        <v>1.34</v>
      </c>
      <c r="CN85" s="188"/>
      <c r="CO85" s="188"/>
      <c r="CP85" s="242"/>
      <c r="CQ85" s="242">
        <v>4.54</v>
      </c>
      <c r="CR85" s="242"/>
      <c r="CS85" s="242"/>
      <c r="CT85" s="242">
        <v>2.04</v>
      </c>
      <c r="CU85" s="188"/>
      <c r="CV85" s="188"/>
      <c r="CW85" s="242"/>
      <c r="CX85" s="242"/>
      <c r="CY85" s="242"/>
      <c r="CZ85" s="242"/>
      <c r="DA85" s="242"/>
      <c r="DB85" s="188"/>
      <c r="DC85" s="188"/>
      <c r="DD85" s="242"/>
      <c r="DE85" s="242"/>
      <c r="DF85" s="242"/>
      <c r="DG85" s="242"/>
      <c r="DH85" s="242"/>
      <c r="DI85" s="188"/>
      <c r="DJ85" s="188"/>
      <c r="DK85" s="188"/>
      <c r="DL85" s="242"/>
      <c r="DM85" s="242"/>
      <c r="DN85" s="242"/>
      <c r="DO85" s="242"/>
      <c r="DP85" s="188"/>
      <c r="DQ85" s="188"/>
      <c r="DR85" s="242"/>
      <c r="DS85" s="242"/>
      <c r="DT85" s="242"/>
      <c r="DU85" s="242"/>
      <c r="DV85" s="242"/>
      <c r="DW85" s="188"/>
      <c r="DX85" s="188"/>
      <c r="DY85" s="242"/>
      <c r="DZ85" s="242"/>
      <c r="EA85" s="242"/>
      <c r="EB85" s="242"/>
      <c r="EC85" s="242"/>
      <c r="ED85" s="188"/>
      <c r="EE85" s="188"/>
      <c r="EF85" s="242"/>
      <c r="EG85" s="188"/>
      <c r="EH85" s="242"/>
      <c r="EI85" s="242"/>
      <c r="EJ85" s="242"/>
      <c r="EK85" s="188"/>
      <c r="EL85" s="188"/>
      <c r="EM85" s="242"/>
      <c r="EN85" s="242"/>
      <c r="EO85" s="242"/>
      <c r="EP85" s="242"/>
      <c r="EQ85" s="242"/>
      <c r="ER85" s="188"/>
      <c r="ES85" s="188"/>
      <c r="ET85" s="242"/>
      <c r="EU85" s="242"/>
      <c r="EV85" s="242"/>
      <c r="EW85" s="242"/>
      <c r="EX85" s="242"/>
      <c r="EY85" s="188"/>
      <c r="EZ85" s="188"/>
      <c r="FA85" s="242"/>
      <c r="FB85" s="242"/>
      <c r="FC85" s="242"/>
      <c r="FD85" s="242"/>
      <c r="FE85" s="242">
        <v>1.8</v>
      </c>
      <c r="FF85" s="188"/>
      <c r="FG85" s="188"/>
      <c r="FH85" s="242"/>
      <c r="FI85" s="242"/>
      <c r="FJ85" s="242"/>
      <c r="FK85" s="242"/>
      <c r="FL85" s="242"/>
      <c r="FM85" s="188"/>
      <c r="FN85" s="188"/>
      <c r="FO85" s="242"/>
      <c r="FP85" s="242"/>
      <c r="FQ85" s="242"/>
      <c r="FR85" s="242"/>
      <c r="FS85" s="242"/>
      <c r="FT85" s="188"/>
      <c r="FU85" s="188"/>
      <c r="FV85" s="188"/>
      <c r="FW85" s="188"/>
      <c r="FX85" s="188"/>
      <c r="FY85" s="242"/>
      <c r="FZ85" s="242"/>
      <c r="GA85" s="188"/>
      <c r="GB85" s="188"/>
      <c r="GC85" s="242">
        <v>2.61</v>
      </c>
      <c r="GD85" s="242"/>
      <c r="GE85" s="242"/>
      <c r="GF85" s="242"/>
      <c r="GG85" s="242"/>
      <c r="GH85" s="188"/>
      <c r="GI85" s="188"/>
      <c r="GJ85" s="242">
        <v>5.01</v>
      </c>
    </row>
    <row r="86" spans="2:192" ht="15.75" thickBot="1">
      <c r="B86" s="243" t="s">
        <v>5205</v>
      </c>
      <c r="C86" s="243" t="s">
        <v>345</v>
      </c>
      <c r="D86" s="243" t="s">
        <v>347</v>
      </c>
      <c r="E86" s="244" t="s">
        <v>5217</v>
      </c>
      <c r="F86" s="183">
        <v>25.88</v>
      </c>
      <c r="G86" s="245"/>
      <c r="H86" s="189"/>
      <c r="I86" s="189"/>
      <c r="J86" s="245">
        <v>28.89</v>
      </c>
      <c r="K86" s="245"/>
      <c r="L86" s="245">
        <v>22.58</v>
      </c>
      <c r="M86" s="245"/>
      <c r="N86" s="245"/>
      <c r="O86" s="189"/>
      <c r="P86" s="189"/>
      <c r="Q86" s="245"/>
      <c r="R86" s="245"/>
      <c r="S86" s="245"/>
      <c r="T86" s="245"/>
      <c r="U86" s="245">
        <v>17.600000000000001</v>
      </c>
      <c r="V86" s="189"/>
      <c r="W86" s="189"/>
      <c r="X86" s="245"/>
      <c r="Y86" s="245"/>
      <c r="Z86" s="245"/>
      <c r="AA86" s="245"/>
      <c r="AB86" s="245"/>
      <c r="AC86" s="189"/>
      <c r="AD86" s="189"/>
      <c r="AE86" s="245"/>
      <c r="AF86" s="245">
        <v>23.02</v>
      </c>
      <c r="AG86" s="189"/>
      <c r="AH86" s="245"/>
      <c r="AI86" s="245">
        <v>53.53</v>
      </c>
      <c r="AJ86" s="189"/>
      <c r="AK86" s="189"/>
      <c r="AL86" s="189"/>
      <c r="AM86" s="189"/>
      <c r="AN86" s="189"/>
      <c r="AO86" s="245"/>
      <c r="AP86" s="245">
        <v>24.85</v>
      </c>
      <c r="AQ86" s="189"/>
      <c r="AR86" s="189"/>
      <c r="AS86" s="245"/>
      <c r="AT86" s="245"/>
      <c r="AU86" s="245"/>
      <c r="AV86" s="245"/>
      <c r="AW86" s="245"/>
      <c r="AX86" s="189"/>
      <c r="AY86" s="189"/>
      <c r="AZ86" s="245"/>
      <c r="BA86" s="245"/>
      <c r="BB86" s="245"/>
      <c r="BC86" s="245"/>
      <c r="BD86" s="245"/>
      <c r="BE86" s="189"/>
      <c r="BF86" s="189"/>
      <c r="BG86" s="245"/>
      <c r="BH86" s="245"/>
      <c r="BI86" s="245"/>
      <c r="BJ86" s="245"/>
      <c r="BK86" s="245"/>
      <c r="BL86" s="189"/>
      <c r="BM86" s="189"/>
      <c r="BN86" s="245"/>
      <c r="BO86" s="245"/>
      <c r="BP86" s="245"/>
      <c r="BQ86" s="245"/>
      <c r="BR86" s="245"/>
      <c r="BS86" s="189"/>
      <c r="BT86" s="189"/>
      <c r="BU86" s="245"/>
      <c r="BV86" s="245"/>
      <c r="BW86" s="245"/>
      <c r="BX86" s="245"/>
      <c r="BY86" s="245"/>
      <c r="BZ86" s="189"/>
      <c r="CA86" s="189"/>
      <c r="CB86" s="245"/>
      <c r="CC86" s="245"/>
      <c r="CD86" s="245"/>
      <c r="CE86" s="245"/>
      <c r="CF86" s="245"/>
      <c r="CG86" s="189"/>
      <c r="CH86" s="189"/>
      <c r="CI86" s="245"/>
      <c r="CJ86" s="245"/>
      <c r="CK86" s="245"/>
      <c r="CL86" s="245">
        <v>21.24</v>
      </c>
      <c r="CM86" s="245">
        <v>44.9</v>
      </c>
      <c r="CN86" s="189"/>
      <c r="CO86" s="189"/>
      <c r="CP86" s="245"/>
      <c r="CQ86" s="245">
        <v>13.22</v>
      </c>
      <c r="CR86" s="245"/>
      <c r="CS86" s="245"/>
      <c r="CT86" s="245">
        <v>29.38</v>
      </c>
      <c r="CU86" s="189"/>
      <c r="CV86" s="189"/>
      <c r="CW86" s="245"/>
      <c r="CX86" s="245"/>
      <c r="CY86" s="245"/>
      <c r="CZ86" s="245"/>
      <c r="DA86" s="245"/>
      <c r="DB86" s="189"/>
      <c r="DC86" s="189"/>
      <c r="DD86" s="245"/>
      <c r="DE86" s="245"/>
      <c r="DF86" s="245"/>
      <c r="DG86" s="245"/>
      <c r="DH86" s="245"/>
      <c r="DI86" s="189"/>
      <c r="DJ86" s="189"/>
      <c r="DK86" s="189"/>
      <c r="DL86" s="245"/>
      <c r="DM86" s="245"/>
      <c r="DN86" s="245"/>
      <c r="DO86" s="245"/>
      <c r="DP86" s="189"/>
      <c r="DQ86" s="189"/>
      <c r="DR86" s="245"/>
      <c r="DS86" s="245"/>
      <c r="DT86" s="245"/>
      <c r="DU86" s="245"/>
      <c r="DV86" s="245"/>
      <c r="DW86" s="189"/>
      <c r="DX86" s="189"/>
      <c r="DY86" s="245"/>
      <c r="DZ86" s="245"/>
      <c r="EA86" s="245"/>
      <c r="EB86" s="245"/>
      <c r="EC86" s="245"/>
      <c r="ED86" s="189"/>
      <c r="EE86" s="189"/>
      <c r="EF86" s="245"/>
      <c r="EG86" s="189"/>
      <c r="EH86" s="245"/>
      <c r="EI86" s="245"/>
      <c r="EJ86" s="245"/>
      <c r="EK86" s="189"/>
      <c r="EL86" s="189"/>
      <c r="EM86" s="245"/>
      <c r="EN86" s="245"/>
      <c r="EO86" s="245"/>
      <c r="EP86" s="245"/>
      <c r="EQ86" s="245"/>
      <c r="ER86" s="189"/>
      <c r="ES86" s="189"/>
      <c r="ET86" s="245"/>
      <c r="EU86" s="245"/>
      <c r="EV86" s="245"/>
      <c r="EW86" s="245"/>
      <c r="EX86" s="245"/>
      <c r="EY86" s="189"/>
      <c r="EZ86" s="189"/>
      <c r="FA86" s="245"/>
      <c r="FB86" s="245"/>
      <c r="FC86" s="245"/>
      <c r="FD86" s="245"/>
      <c r="FE86" s="245">
        <v>33.4</v>
      </c>
      <c r="FF86" s="189"/>
      <c r="FG86" s="189"/>
      <c r="FH86" s="245"/>
      <c r="FI86" s="245"/>
      <c r="FJ86" s="245"/>
      <c r="FK86" s="245"/>
      <c r="FL86" s="245"/>
      <c r="FM86" s="189"/>
      <c r="FN86" s="189"/>
      <c r="FO86" s="245"/>
      <c r="FP86" s="245"/>
      <c r="FQ86" s="245"/>
      <c r="FR86" s="245"/>
      <c r="FS86" s="245"/>
      <c r="FT86" s="189"/>
      <c r="FU86" s="189"/>
      <c r="FV86" s="189"/>
      <c r="FW86" s="189"/>
      <c r="FX86" s="189"/>
      <c r="FY86" s="245"/>
      <c r="FZ86" s="245"/>
      <c r="GA86" s="189"/>
      <c r="GB86" s="189"/>
      <c r="GC86" s="245">
        <v>23.02</v>
      </c>
      <c r="GD86" s="245"/>
      <c r="GE86" s="245"/>
      <c r="GF86" s="245"/>
      <c r="GG86" s="245"/>
      <c r="GH86" s="189"/>
      <c r="GI86" s="189"/>
      <c r="GJ86" s="245">
        <v>11.97</v>
      </c>
    </row>
    <row r="87" spans="2:192" ht="15">
      <c r="B87" s="238" t="s">
        <v>5205</v>
      </c>
      <c r="C87" s="238" t="s">
        <v>797</v>
      </c>
      <c r="D87" s="238" t="s">
        <v>799</v>
      </c>
      <c r="E87" s="238" t="s">
        <v>5214</v>
      </c>
      <c r="F87" s="180">
        <v>55</v>
      </c>
      <c r="G87" s="239"/>
      <c r="H87" s="186"/>
      <c r="I87" s="186"/>
      <c r="J87" s="239"/>
      <c r="K87" s="239"/>
      <c r="L87" s="239"/>
      <c r="M87" s="239"/>
      <c r="N87" s="239"/>
      <c r="O87" s="186"/>
      <c r="P87" s="186"/>
      <c r="Q87" s="239"/>
      <c r="R87" s="239"/>
      <c r="S87" s="239"/>
      <c r="T87" s="239"/>
      <c r="U87" s="239">
        <v>8</v>
      </c>
      <c r="V87" s="186"/>
      <c r="W87" s="186"/>
      <c r="X87" s="239"/>
      <c r="Y87" s="239"/>
      <c r="Z87" s="239"/>
      <c r="AA87" s="239"/>
      <c r="AB87" s="239"/>
      <c r="AC87" s="186"/>
      <c r="AD87" s="186"/>
      <c r="AE87" s="239"/>
      <c r="AF87" s="239">
        <v>9</v>
      </c>
      <c r="AG87" s="186"/>
      <c r="AH87" s="239"/>
      <c r="AI87" s="239">
        <v>7</v>
      </c>
      <c r="AJ87" s="186"/>
      <c r="AK87" s="186"/>
      <c r="AL87" s="186"/>
      <c r="AM87" s="186"/>
      <c r="AN87" s="186"/>
      <c r="AO87" s="239"/>
      <c r="AP87" s="239">
        <v>4</v>
      </c>
      <c r="AQ87" s="186"/>
      <c r="AR87" s="186"/>
      <c r="AS87" s="239"/>
      <c r="AT87" s="239"/>
      <c r="AU87" s="239">
        <v>7</v>
      </c>
      <c r="AV87" s="239"/>
      <c r="AW87" s="239"/>
      <c r="AX87" s="186"/>
      <c r="AY87" s="186"/>
      <c r="AZ87" s="239"/>
      <c r="BA87" s="239"/>
      <c r="BB87" s="239"/>
      <c r="BC87" s="239"/>
      <c r="BD87" s="239"/>
      <c r="BE87" s="186"/>
      <c r="BF87" s="186"/>
      <c r="BG87" s="239"/>
      <c r="BH87" s="239"/>
      <c r="BI87" s="239"/>
      <c r="BJ87" s="239"/>
      <c r="BK87" s="239"/>
      <c r="BL87" s="186"/>
      <c r="BM87" s="186"/>
      <c r="BN87" s="239"/>
      <c r="BO87" s="239"/>
      <c r="BP87" s="239"/>
      <c r="BQ87" s="239"/>
      <c r="BR87" s="239"/>
      <c r="BS87" s="186"/>
      <c r="BT87" s="186"/>
      <c r="BU87" s="239">
        <v>7</v>
      </c>
      <c r="BV87" s="239"/>
      <c r="BW87" s="239"/>
      <c r="BX87" s="239"/>
      <c r="BY87" s="239"/>
      <c r="BZ87" s="186"/>
      <c r="CA87" s="186"/>
      <c r="CB87" s="239"/>
      <c r="CC87" s="239">
        <v>2</v>
      </c>
      <c r="CD87" s="239"/>
      <c r="CE87" s="239"/>
      <c r="CF87" s="239"/>
      <c r="CG87" s="186"/>
      <c r="CH87" s="186"/>
      <c r="CI87" s="239"/>
      <c r="CJ87" s="239"/>
      <c r="CK87" s="239"/>
      <c r="CL87" s="239"/>
      <c r="CM87" s="239"/>
      <c r="CN87" s="186"/>
      <c r="CO87" s="186"/>
      <c r="CP87" s="239"/>
      <c r="CQ87" s="239"/>
      <c r="CR87" s="239"/>
      <c r="CS87" s="239"/>
      <c r="CT87" s="239"/>
      <c r="CU87" s="186"/>
      <c r="CV87" s="186"/>
      <c r="CW87" s="239"/>
      <c r="CX87" s="239"/>
      <c r="CY87" s="239"/>
      <c r="CZ87" s="239"/>
      <c r="DA87" s="239"/>
      <c r="DB87" s="186"/>
      <c r="DC87" s="186"/>
      <c r="DD87" s="239"/>
      <c r="DE87" s="239"/>
      <c r="DF87" s="239"/>
      <c r="DG87" s="239"/>
      <c r="DH87" s="239"/>
      <c r="DI87" s="186"/>
      <c r="DJ87" s="186"/>
      <c r="DK87" s="186"/>
      <c r="DL87" s="239"/>
      <c r="DM87" s="239"/>
      <c r="DN87" s="239"/>
      <c r="DO87" s="239"/>
      <c r="DP87" s="186"/>
      <c r="DQ87" s="186"/>
      <c r="DR87" s="239"/>
      <c r="DS87" s="239"/>
      <c r="DT87" s="239"/>
      <c r="DU87" s="239"/>
      <c r="DV87" s="239"/>
      <c r="DW87" s="186"/>
      <c r="DX87" s="186"/>
      <c r="DY87" s="239"/>
      <c r="DZ87" s="239"/>
      <c r="EA87" s="239"/>
      <c r="EB87" s="239"/>
      <c r="EC87" s="239"/>
      <c r="ED87" s="186"/>
      <c r="EE87" s="186"/>
      <c r="EF87" s="239"/>
      <c r="EG87" s="186"/>
      <c r="EH87" s="239"/>
      <c r="EI87" s="239"/>
      <c r="EJ87" s="239"/>
      <c r="EK87" s="186"/>
      <c r="EL87" s="186"/>
      <c r="EM87" s="239"/>
      <c r="EN87" s="239"/>
      <c r="EO87" s="239"/>
      <c r="EP87" s="239"/>
      <c r="EQ87" s="239"/>
      <c r="ER87" s="186"/>
      <c r="ES87" s="186"/>
      <c r="ET87" s="239"/>
      <c r="EU87" s="239"/>
      <c r="EV87" s="239"/>
      <c r="EW87" s="239"/>
      <c r="EX87" s="239"/>
      <c r="EY87" s="186"/>
      <c r="EZ87" s="186"/>
      <c r="FA87" s="239"/>
      <c r="FB87" s="239"/>
      <c r="FC87" s="239"/>
      <c r="FD87" s="239"/>
      <c r="FE87" s="239"/>
      <c r="FF87" s="186"/>
      <c r="FG87" s="186"/>
      <c r="FH87" s="239"/>
      <c r="FI87" s="239"/>
      <c r="FJ87" s="239"/>
      <c r="FK87" s="239"/>
      <c r="FL87" s="239"/>
      <c r="FM87" s="186"/>
      <c r="FN87" s="186"/>
      <c r="FO87" s="239"/>
      <c r="FP87" s="239">
        <v>10</v>
      </c>
      <c r="FQ87" s="239"/>
      <c r="FR87" s="239"/>
      <c r="FS87" s="239"/>
      <c r="FT87" s="186"/>
      <c r="FU87" s="186"/>
      <c r="FV87" s="186"/>
      <c r="FW87" s="186"/>
      <c r="FX87" s="186"/>
      <c r="FY87" s="239"/>
      <c r="FZ87" s="239"/>
      <c r="GA87" s="186"/>
      <c r="GB87" s="186"/>
      <c r="GC87" s="239"/>
      <c r="GD87" s="239"/>
      <c r="GE87" s="239"/>
      <c r="GF87" s="239"/>
      <c r="GG87" s="239"/>
      <c r="GH87" s="186"/>
      <c r="GI87" s="186"/>
      <c r="GJ87" s="239">
        <v>1</v>
      </c>
    </row>
    <row r="88" spans="2:192" ht="15">
      <c r="B88" s="240" t="s">
        <v>5205</v>
      </c>
      <c r="C88" s="240" t="s">
        <v>797</v>
      </c>
      <c r="D88" s="240" t="s">
        <v>799</v>
      </c>
      <c r="E88" s="235" t="s">
        <v>5215</v>
      </c>
      <c r="F88" s="181">
        <v>1088.9000000000001</v>
      </c>
      <c r="G88" s="237"/>
      <c r="H88" s="187"/>
      <c r="I88" s="187"/>
      <c r="J88" s="237"/>
      <c r="K88" s="237"/>
      <c r="L88" s="237"/>
      <c r="M88" s="237"/>
      <c r="N88" s="237"/>
      <c r="O88" s="187"/>
      <c r="P88" s="187"/>
      <c r="Q88" s="237"/>
      <c r="R88" s="237"/>
      <c r="S88" s="237"/>
      <c r="T88" s="237"/>
      <c r="U88" s="237">
        <v>143.30000000000001</v>
      </c>
      <c r="V88" s="187"/>
      <c r="W88" s="187"/>
      <c r="X88" s="237"/>
      <c r="Y88" s="237"/>
      <c r="Z88" s="237"/>
      <c r="AA88" s="237"/>
      <c r="AB88" s="237"/>
      <c r="AC88" s="187"/>
      <c r="AD88" s="187"/>
      <c r="AE88" s="237"/>
      <c r="AF88" s="237">
        <v>154.19999999999999</v>
      </c>
      <c r="AG88" s="187"/>
      <c r="AH88" s="237"/>
      <c r="AI88" s="237">
        <v>104.4</v>
      </c>
      <c r="AJ88" s="187"/>
      <c r="AK88" s="187"/>
      <c r="AL88" s="187"/>
      <c r="AM88" s="187"/>
      <c r="AN88" s="187"/>
      <c r="AO88" s="237"/>
      <c r="AP88" s="237">
        <v>52</v>
      </c>
      <c r="AQ88" s="187"/>
      <c r="AR88" s="187"/>
      <c r="AS88" s="237"/>
      <c r="AT88" s="237"/>
      <c r="AU88" s="237">
        <v>103.9</v>
      </c>
      <c r="AV88" s="237"/>
      <c r="AW88" s="237"/>
      <c r="AX88" s="187"/>
      <c r="AY88" s="187"/>
      <c r="AZ88" s="237"/>
      <c r="BA88" s="237"/>
      <c r="BB88" s="237"/>
      <c r="BC88" s="237"/>
      <c r="BD88" s="237"/>
      <c r="BE88" s="187"/>
      <c r="BF88" s="187"/>
      <c r="BG88" s="237"/>
      <c r="BH88" s="237"/>
      <c r="BI88" s="237"/>
      <c r="BJ88" s="237"/>
      <c r="BK88" s="237"/>
      <c r="BL88" s="187"/>
      <c r="BM88" s="187"/>
      <c r="BN88" s="237"/>
      <c r="BO88" s="237"/>
      <c r="BP88" s="237"/>
      <c r="BQ88" s="237"/>
      <c r="BR88" s="237"/>
      <c r="BS88" s="187"/>
      <c r="BT88" s="187"/>
      <c r="BU88" s="237">
        <v>163.1</v>
      </c>
      <c r="BV88" s="237"/>
      <c r="BW88" s="237"/>
      <c r="BX88" s="237"/>
      <c r="BY88" s="237"/>
      <c r="BZ88" s="187"/>
      <c r="CA88" s="187"/>
      <c r="CB88" s="237"/>
      <c r="CC88" s="237">
        <v>33.799999999999997</v>
      </c>
      <c r="CD88" s="237"/>
      <c r="CE88" s="237"/>
      <c r="CF88" s="237"/>
      <c r="CG88" s="187"/>
      <c r="CH88" s="187"/>
      <c r="CI88" s="237"/>
      <c r="CJ88" s="237"/>
      <c r="CK88" s="237"/>
      <c r="CL88" s="237"/>
      <c r="CM88" s="237"/>
      <c r="CN88" s="187"/>
      <c r="CO88" s="187"/>
      <c r="CP88" s="237"/>
      <c r="CQ88" s="237"/>
      <c r="CR88" s="237"/>
      <c r="CS88" s="237"/>
      <c r="CT88" s="237"/>
      <c r="CU88" s="187"/>
      <c r="CV88" s="187"/>
      <c r="CW88" s="237"/>
      <c r="CX88" s="237"/>
      <c r="CY88" s="237"/>
      <c r="CZ88" s="237"/>
      <c r="DA88" s="237"/>
      <c r="DB88" s="187"/>
      <c r="DC88" s="187"/>
      <c r="DD88" s="237"/>
      <c r="DE88" s="237"/>
      <c r="DF88" s="237"/>
      <c r="DG88" s="237"/>
      <c r="DH88" s="237"/>
      <c r="DI88" s="187"/>
      <c r="DJ88" s="187"/>
      <c r="DK88" s="187"/>
      <c r="DL88" s="237"/>
      <c r="DM88" s="237"/>
      <c r="DN88" s="237"/>
      <c r="DO88" s="237"/>
      <c r="DP88" s="187"/>
      <c r="DQ88" s="187"/>
      <c r="DR88" s="237"/>
      <c r="DS88" s="237"/>
      <c r="DT88" s="237"/>
      <c r="DU88" s="237"/>
      <c r="DV88" s="237"/>
      <c r="DW88" s="187"/>
      <c r="DX88" s="187"/>
      <c r="DY88" s="237"/>
      <c r="DZ88" s="237"/>
      <c r="EA88" s="237"/>
      <c r="EB88" s="237"/>
      <c r="EC88" s="237"/>
      <c r="ED88" s="187"/>
      <c r="EE88" s="187"/>
      <c r="EF88" s="237"/>
      <c r="EG88" s="187"/>
      <c r="EH88" s="237"/>
      <c r="EI88" s="237"/>
      <c r="EJ88" s="237"/>
      <c r="EK88" s="187"/>
      <c r="EL88" s="187"/>
      <c r="EM88" s="237"/>
      <c r="EN88" s="237"/>
      <c r="EO88" s="237"/>
      <c r="EP88" s="237"/>
      <c r="EQ88" s="237"/>
      <c r="ER88" s="187"/>
      <c r="ES88" s="187"/>
      <c r="ET88" s="237"/>
      <c r="EU88" s="237"/>
      <c r="EV88" s="237"/>
      <c r="EW88" s="237"/>
      <c r="EX88" s="237"/>
      <c r="EY88" s="187"/>
      <c r="EZ88" s="187"/>
      <c r="FA88" s="237"/>
      <c r="FB88" s="237"/>
      <c r="FC88" s="237"/>
      <c r="FD88" s="237"/>
      <c r="FE88" s="237"/>
      <c r="FF88" s="187"/>
      <c r="FG88" s="187"/>
      <c r="FH88" s="237"/>
      <c r="FI88" s="237"/>
      <c r="FJ88" s="237"/>
      <c r="FK88" s="237"/>
      <c r="FL88" s="237"/>
      <c r="FM88" s="187"/>
      <c r="FN88" s="187"/>
      <c r="FO88" s="237"/>
      <c r="FP88" s="237">
        <v>298</v>
      </c>
      <c r="FQ88" s="237"/>
      <c r="FR88" s="237"/>
      <c r="FS88" s="237"/>
      <c r="FT88" s="187"/>
      <c r="FU88" s="187"/>
      <c r="FV88" s="187"/>
      <c r="FW88" s="187"/>
      <c r="FX88" s="187"/>
      <c r="FY88" s="237"/>
      <c r="FZ88" s="237"/>
      <c r="GA88" s="187"/>
      <c r="GB88" s="187"/>
      <c r="GC88" s="237"/>
      <c r="GD88" s="237"/>
      <c r="GE88" s="237"/>
      <c r="GF88" s="237"/>
      <c r="GG88" s="237"/>
      <c r="GH88" s="187"/>
      <c r="GI88" s="187"/>
      <c r="GJ88" s="237">
        <v>36.200000000000003</v>
      </c>
    </row>
    <row r="89" spans="2:192" ht="15">
      <c r="B89" s="240" t="s">
        <v>5205</v>
      </c>
      <c r="C89" s="240" t="s">
        <v>797</v>
      </c>
      <c r="D89" s="240" t="s">
        <v>799</v>
      </c>
      <c r="E89" s="241" t="s">
        <v>5216</v>
      </c>
      <c r="F89" s="182">
        <v>3.03</v>
      </c>
      <c r="G89" s="242"/>
      <c r="H89" s="188"/>
      <c r="I89" s="188"/>
      <c r="J89" s="242"/>
      <c r="K89" s="242"/>
      <c r="L89" s="242"/>
      <c r="M89" s="242"/>
      <c r="N89" s="242"/>
      <c r="O89" s="188"/>
      <c r="P89" s="188"/>
      <c r="Q89" s="242"/>
      <c r="R89" s="242"/>
      <c r="S89" s="242"/>
      <c r="T89" s="242"/>
      <c r="U89" s="242">
        <v>3.35</v>
      </c>
      <c r="V89" s="188"/>
      <c r="W89" s="188"/>
      <c r="X89" s="242"/>
      <c r="Y89" s="242"/>
      <c r="Z89" s="242"/>
      <c r="AA89" s="242"/>
      <c r="AB89" s="242"/>
      <c r="AC89" s="188"/>
      <c r="AD89" s="188"/>
      <c r="AE89" s="242"/>
      <c r="AF89" s="242">
        <v>3.5</v>
      </c>
      <c r="AG89" s="188"/>
      <c r="AH89" s="242"/>
      <c r="AI89" s="242">
        <v>4.0199999999999996</v>
      </c>
      <c r="AJ89" s="188"/>
      <c r="AK89" s="188"/>
      <c r="AL89" s="188"/>
      <c r="AM89" s="188"/>
      <c r="AN89" s="188"/>
      <c r="AO89" s="242"/>
      <c r="AP89" s="242">
        <v>4.62</v>
      </c>
      <c r="AQ89" s="188"/>
      <c r="AR89" s="188"/>
      <c r="AS89" s="242"/>
      <c r="AT89" s="242"/>
      <c r="AU89" s="242">
        <v>4.04</v>
      </c>
      <c r="AV89" s="242"/>
      <c r="AW89" s="242"/>
      <c r="AX89" s="188"/>
      <c r="AY89" s="188"/>
      <c r="AZ89" s="242"/>
      <c r="BA89" s="242"/>
      <c r="BB89" s="242"/>
      <c r="BC89" s="242"/>
      <c r="BD89" s="242"/>
      <c r="BE89" s="188"/>
      <c r="BF89" s="188"/>
      <c r="BG89" s="242"/>
      <c r="BH89" s="242"/>
      <c r="BI89" s="242"/>
      <c r="BJ89" s="242"/>
      <c r="BK89" s="242"/>
      <c r="BL89" s="188"/>
      <c r="BM89" s="188"/>
      <c r="BN89" s="242"/>
      <c r="BO89" s="242"/>
      <c r="BP89" s="242"/>
      <c r="BQ89" s="242"/>
      <c r="BR89" s="242"/>
      <c r="BS89" s="188"/>
      <c r="BT89" s="188"/>
      <c r="BU89" s="242">
        <v>2.58</v>
      </c>
      <c r="BV89" s="242"/>
      <c r="BW89" s="242"/>
      <c r="BX89" s="242"/>
      <c r="BY89" s="242"/>
      <c r="BZ89" s="188"/>
      <c r="CA89" s="188"/>
      <c r="CB89" s="242"/>
      <c r="CC89" s="242">
        <v>3.55</v>
      </c>
      <c r="CD89" s="242"/>
      <c r="CE89" s="242"/>
      <c r="CF89" s="242"/>
      <c r="CG89" s="188"/>
      <c r="CH89" s="188"/>
      <c r="CI89" s="242"/>
      <c r="CJ89" s="242"/>
      <c r="CK89" s="242"/>
      <c r="CL89" s="242"/>
      <c r="CM89" s="242"/>
      <c r="CN89" s="188"/>
      <c r="CO89" s="188"/>
      <c r="CP89" s="242"/>
      <c r="CQ89" s="242"/>
      <c r="CR89" s="242"/>
      <c r="CS89" s="242"/>
      <c r="CT89" s="242"/>
      <c r="CU89" s="188"/>
      <c r="CV89" s="188"/>
      <c r="CW89" s="242"/>
      <c r="CX89" s="242"/>
      <c r="CY89" s="242"/>
      <c r="CZ89" s="242"/>
      <c r="DA89" s="242"/>
      <c r="DB89" s="188"/>
      <c r="DC89" s="188"/>
      <c r="DD89" s="242"/>
      <c r="DE89" s="242"/>
      <c r="DF89" s="242"/>
      <c r="DG89" s="242"/>
      <c r="DH89" s="242"/>
      <c r="DI89" s="188"/>
      <c r="DJ89" s="188"/>
      <c r="DK89" s="188"/>
      <c r="DL89" s="242"/>
      <c r="DM89" s="242"/>
      <c r="DN89" s="242"/>
      <c r="DO89" s="242"/>
      <c r="DP89" s="188"/>
      <c r="DQ89" s="188"/>
      <c r="DR89" s="242"/>
      <c r="DS89" s="242"/>
      <c r="DT89" s="242"/>
      <c r="DU89" s="242"/>
      <c r="DV89" s="242"/>
      <c r="DW89" s="188"/>
      <c r="DX89" s="188"/>
      <c r="DY89" s="242"/>
      <c r="DZ89" s="242"/>
      <c r="EA89" s="242"/>
      <c r="EB89" s="242"/>
      <c r="EC89" s="242"/>
      <c r="ED89" s="188"/>
      <c r="EE89" s="188"/>
      <c r="EF89" s="242"/>
      <c r="EG89" s="188"/>
      <c r="EH89" s="242"/>
      <c r="EI89" s="242"/>
      <c r="EJ89" s="242"/>
      <c r="EK89" s="188"/>
      <c r="EL89" s="188"/>
      <c r="EM89" s="242"/>
      <c r="EN89" s="242"/>
      <c r="EO89" s="242"/>
      <c r="EP89" s="242"/>
      <c r="EQ89" s="242"/>
      <c r="ER89" s="188"/>
      <c r="ES89" s="188"/>
      <c r="ET89" s="242"/>
      <c r="EU89" s="242"/>
      <c r="EV89" s="242"/>
      <c r="EW89" s="242"/>
      <c r="EX89" s="242"/>
      <c r="EY89" s="188"/>
      <c r="EZ89" s="188"/>
      <c r="FA89" s="242"/>
      <c r="FB89" s="242"/>
      <c r="FC89" s="242"/>
      <c r="FD89" s="242"/>
      <c r="FE89" s="242"/>
      <c r="FF89" s="188"/>
      <c r="FG89" s="188"/>
      <c r="FH89" s="242"/>
      <c r="FI89" s="242"/>
      <c r="FJ89" s="242"/>
      <c r="FK89" s="242"/>
      <c r="FL89" s="242"/>
      <c r="FM89" s="188"/>
      <c r="FN89" s="188"/>
      <c r="FO89" s="242"/>
      <c r="FP89" s="242">
        <v>2.0099999999999998</v>
      </c>
      <c r="FQ89" s="242"/>
      <c r="FR89" s="242"/>
      <c r="FS89" s="242"/>
      <c r="FT89" s="188"/>
      <c r="FU89" s="188"/>
      <c r="FV89" s="188"/>
      <c r="FW89" s="188"/>
      <c r="FX89" s="188"/>
      <c r="FY89" s="242"/>
      <c r="FZ89" s="242"/>
      <c r="GA89" s="188"/>
      <c r="GB89" s="188"/>
      <c r="GC89" s="242"/>
      <c r="GD89" s="242"/>
      <c r="GE89" s="242"/>
      <c r="GF89" s="242"/>
      <c r="GG89" s="242"/>
      <c r="GH89" s="188"/>
      <c r="GI89" s="188"/>
      <c r="GJ89" s="242">
        <v>1.66</v>
      </c>
    </row>
    <row r="90" spans="2:192" ht="15.75" thickBot="1">
      <c r="B90" s="243" t="s">
        <v>5205</v>
      </c>
      <c r="C90" s="243" t="s">
        <v>797</v>
      </c>
      <c r="D90" s="243" t="s">
        <v>799</v>
      </c>
      <c r="E90" s="244" t="s">
        <v>5217</v>
      </c>
      <c r="F90" s="183">
        <v>19.8</v>
      </c>
      <c r="G90" s="245"/>
      <c r="H90" s="189"/>
      <c r="I90" s="189"/>
      <c r="J90" s="245"/>
      <c r="K90" s="245"/>
      <c r="L90" s="245"/>
      <c r="M90" s="245"/>
      <c r="N90" s="245"/>
      <c r="O90" s="189"/>
      <c r="P90" s="189"/>
      <c r="Q90" s="245"/>
      <c r="R90" s="245"/>
      <c r="S90" s="245"/>
      <c r="T90" s="245"/>
      <c r="U90" s="245">
        <v>17.91</v>
      </c>
      <c r="V90" s="189"/>
      <c r="W90" s="189"/>
      <c r="X90" s="245"/>
      <c r="Y90" s="245"/>
      <c r="Z90" s="245"/>
      <c r="AA90" s="245"/>
      <c r="AB90" s="245"/>
      <c r="AC90" s="189"/>
      <c r="AD90" s="189"/>
      <c r="AE90" s="245"/>
      <c r="AF90" s="245">
        <v>17.14</v>
      </c>
      <c r="AG90" s="189"/>
      <c r="AH90" s="245"/>
      <c r="AI90" s="245">
        <v>14.91</v>
      </c>
      <c r="AJ90" s="189"/>
      <c r="AK90" s="189"/>
      <c r="AL90" s="189"/>
      <c r="AM90" s="189"/>
      <c r="AN90" s="189"/>
      <c r="AO90" s="245"/>
      <c r="AP90" s="245">
        <v>13</v>
      </c>
      <c r="AQ90" s="189"/>
      <c r="AR90" s="189"/>
      <c r="AS90" s="245"/>
      <c r="AT90" s="245"/>
      <c r="AU90" s="245">
        <v>14.84</v>
      </c>
      <c r="AV90" s="245"/>
      <c r="AW90" s="245"/>
      <c r="AX90" s="189"/>
      <c r="AY90" s="189"/>
      <c r="AZ90" s="245"/>
      <c r="BA90" s="245"/>
      <c r="BB90" s="245"/>
      <c r="BC90" s="245"/>
      <c r="BD90" s="245"/>
      <c r="BE90" s="189"/>
      <c r="BF90" s="189"/>
      <c r="BG90" s="245"/>
      <c r="BH90" s="245"/>
      <c r="BI90" s="245"/>
      <c r="BJ90" s="245"/>
      <c r="BK90" s="245"/>
      <c r="BL90" s="189"/>
      <c r="BM90" s="189"/>
      <c r="BN90" s="245"/>
      <c r="BO90" s="245"/>
      <c r="BP90" s="245"/>
      <c r="BQ90" s="245"/>
      <c r="BR90" s="245"/>
      <c r="BS90" s="189"/>
      <c r="BT90" s="189"/>
      <c r="BU90" s="245">
        <v>23.3</v>
      </c>
      <c r="BV90" s="245"/>
      <c r="BW90" s="245"/>
      <c r="BX90" s="245"/>
      <c r="BY90" s="245"/>
      <c r="BZ90" s="189"/>
      <c r="CA90" s="189"/>
      <c r="CB90" s="245"/>
      <c r="CC90" s="245">
        <v>16.88</v>
      </c>
      <c r="CD90" s="245"/>
      <c r="CE90" s="245"/>
      <c r="CF90" s="245"/>
      <c r="CG90" s="189"/>
      <c r="CH90" s="189"/>
      <c r="CI90" s="245"/>
      <c r="CJ90" s="245"/>
      <c r="CK90" s="245"/>
      <c r="CL90" s="245"/>
      <c r="CM90" s="245"/>
      <c r="CN90" s="189"/>
      <c r="CO90" s="189"/>
      <c r="CP90" s="245"/>
      <c r="CQ90" s="245"/>
      <c r="CR90" s="245"/>
      <c r="CS90" s="245"/>
      <c r="CT90" s="245"/>
      <c r="CU90" s="189"/>
      <c r="CV90" s="189"/>
      <c r="CW90" s="245"/>
      <c r="CX90" s="245"/>
      <c r="CY90" s="245"/>
      <c r="CZ90" s="245"/>
      <c r="DA90" s="245"/>
      <c r="DB90" s="189"/>
      <c r="DC90" s="189"/>
      <c r="DD90" s="245"/>
      <c r="DE90" s="245"/>
      <c r="DF90" s="245"/>
      <c r="DG90" s="245"/>
      <c r="DH90" s="245"/>
      <c r="DI90" s="189"/>
      <c r="DJ90" s="189"/>
      <c r="DK90" s="189"/>
      <c r="DL90" s="245"/>
      <c r="DM90" s="245"/>
      <c r="DN90" s="245"/>
      <c r="DO90" s="245"/>
      <c r="DP90" s="189"/>
      <c r="DQ90" s="189"/>
      <c r="DR90" s="245"/>
      <c r="DS90" s="245"/>
      <c r="DT90" s="245"/>
      <c r="DU90" s="245"/>
      <c r="DV90" s="245"/>
      <c r="DW90" s="189"/>
      <c r="DX90" s="189"/>
      <c r="DY90" s="245"/>
      <c r="DZ90" s="245"/>
      <c r="EA90" s="245"/>
      <c r="EB90" s="245"/>
      <c r="EC90" s="245"/>
      <c r="ED90" s="189"/>
      <c r="EE90" s="189"/>
      <c r="EF90" s="245"/>
      <c r="EG90" s="189"/>
      <c r="EH90" s="245"/>
      <c r="EI90" s="245"/>
      <c r="EJ90" s="245"/>
      <c r="EK90" s="189"/>
      <c r="EL90" s="189"/>
      <c r="EM90" s="245"/>
      <c r="EN90" s="245"/>
      <c r="EO90" s="245"/>
      <c r="EP90" s="245"/>
      <c r="EQ90" s="245"/>
      <c r="ER90" s="189"/>
      <c r="ES90" s="189"/>
      <c r="ET90" s="245"/>
      <c r="EU90" s="245"/>
      <c r="EV90" s="245"/>
      <c r="EW90" s="245"/>
      <c r="EX90" s="245"/>
      <c r="EY90" s="189"/>
      <c r="EZ90" s="189"/>
      <c r="FA90" s="245"/>
      <c r="FB90" s="245"/>
      <c r="FC90" s="245"/>
      <c r="FD90" s="245"/>
      <c r="FE90" s="245"/>
      <c r="FF90" s="189"/>
      <c r="FG90" s="189"/>
      <c r="FH90" s="245"/>
      <c r="FI90" s="245"/>
      <c r="FJ90" s="245"/>
      <c r="FK90" s="245"/>
      <c r="FL90" s="245"/>
      <c r="FM90" s="189"/>
      <c r="FN90" s="189"/>
      <c r="FO90" s="245"/>
      <c r="FP90" s="245">
        <v>29.8</v>
      </c>
      <c r="FQ90" s="245"/>
      <c r="FR90" s="245"/>
      <c r="FS90" s="245"/>
      <c r="FT90" s="189"/>
      <c r="FU90" s="189"/>
      <c r="FV90" s="189"/>
      <c r="FW90" s="189"/>
      <c r="FX90" s="189"/>
      <c r="FY90" s="245"/>
      <c r="FZ90" s="245"/>
      <c r="GA90" s="189"/>
      <c r="GB90" s="189"/>
      <c r="GC90" s="245"/>
      <c r="GD90" s="245"/>
      <c r="GE90" s="245"/>
      <c r="GF90" s="245"/>
      <c r="GG90" s="245"/>
      <c r="GH90" s="189"/>
      <c r="GI90" s="189"/>
      <c r="GJ90" s="245">
        <v>36.22</v>
      </c>
    </row>
    <row r="91" spans="2:192" ht="15">
      <c r="B91" s="238" t="s">
        <v>5205</v>
      </c>
      <c r="C91" s="238" t="s">
        <v>556</v>
      </c>
      <c r="D91" s="238" t="s">
        <v>558</v>
      </c>
      <c r="E91" s="238" t="s">
        <v>5214</v>
      </c>
      <c r="F91" s="180">
        <v>73</v>
      </c>
      <c r="G91" s="239"/>
      <c r="H91" s="186"/>
      <c r="I91" s="186"/>
      <c r="J91" s="239"/>
      <c r="K91" s="239"/>
      <c r="L91" s="239">
        <v>2</v>
      </c>
      <c r="M91" s="239"/>
      <c r="N91" s="239"/>
      <c r="O91" s="186"/>
      <c r="P91" s="186"/>
      <c r="Q91" s="239"/>
      <c r="R91" s="239"/>
      <c r="S91" s="239"/>
      <c r="T91" s="239"/>
      <c r="U91" s="239">
        <v>3</v>
      </c>
      <c r="V91" s="186"/>
      <c r="W91" s="186"/>
      <c r="X91" s="239"/>
      <c r="Y91" s="239"/>
      <c r="Z91" s="239"/>
      <c r="AA91" s="239"/>
      <c r="AB91" s="239"/>
      <c r="AC91" s="186"/>
      <c r="AD91" s="186"/>
      <c r="AE91" s="239"/>
      <c r="AF91" s="239">
        <v>5</v>
      </c>
      <c r="AG91" s="186"/>
      <c r="AH91" s="239"/>
      <c r="AI91" s="239">
        <v>5</v>
      </c>
      <c r="AJ91" s="186"/>
      <c r="AK91" s="186"/>
      <c r="AL91" s="186"/>
      <c r="AM91" s="186"/>
      <c r="AN91" s="186"/>
      <c r="AO91" s="239"/>
      <c r="AP91" s="239">
        <v>8</v>
      </c>
      <c r="AQ91" s="186"/>
      <c r="AR91" s="186"/>
      <c r="AS91" s="239"/>
      <c r="AT91" s="239"/>
      <c r="AU91" s="239">
        <v>5</v>
      </c>
      <c r="AV91" s="239"/>
      <c r="AW91" s="239"/>
      <c r="AX91" s="186"/>
      <c r="AY91" s="186"/>
      <c r="AZ91" s="239"/>
      <c r="BA91" s="239"/>
      <c r="BB91" s="239"/>
      <c r="BC91" s="239"/>
      <c r="BD91" s="239"/>
      <c r="BE91" s="186"/>
      <c r="BF91" s="186"/>
      <c r="BG91" s="239"/>
      <c r="BH91" s="239"/>
      <c r="BI91" s="239"/>
      <c r="BJ91" s="239"/>
      <c r="BK91" s="239"/>
      <c r="BL91" s="186"/>
      <c r="BM91" s="186"/>
      <c r="BN91" s="239"/>
      <c r="BO91" s="239"/>
      <c r="BP91" s="239"/>
      <c r="BQ91" s="239"/>
      <c r="BR91" s="239"/>
      <c r="BS91" s="186"/>
      <c r="BT91" s="186"/>
      <c r="BU91" s="239">
        <v>4</v>
      </c>
      <c r="BV91" s="239"/>
      <c r="BW91" s="239"/>
      <c r="BX91" s="239"/>
      <c r="BY91" s="239"/>
      <c r="BZ91" s="186"/>
      <c r="CA91" s="186"/>
      <c r="CB91" s="239"/>
      <c r="CC91" s="239">
        <v>14</v>
      </c>
      <c r="CD91" s="239"/>
      <c r="CE91" s="239"/>
      <c r="CF91" s="239">
        <v>16</v>
      </c>
      <c r="CG91" s="186"/>
      <c r="CH91" s="186"/>
      <c r="CI91" s="239"/>
      <c r="CJ91" s="239"/>
      <c r="CK91" s="239"/>
      <c r="CL91" s="239">
        <v>3</v>
      </c>
      <c r="CM91" s="239"/>
      <c r="CN91" s="186"/>
      <c r="CO91" s="186"/>
      <c r="CP91" s="239"/>
      <c r="CQ91" s="239"/>
      <c r="CR91" s="239"/>
      <c r="CS91" s="239"/>
      <c r="CT91" s="239">
        <v>1</v>
      </c>
      <c r="CU91" s="186"/>
      <c r="CV91" s="186"/>
      <c r="CW91" s="239"/>
      <c r="CX91" s="239"/>
      <c r="CY91" s="239"/>
      <c r="CZ91" s="239"/>
      <c r="DA91" s="239"/>
      <c r="DB91" s="186"/>
      <c r="DC91" s="186"/>
      <c r="DD91" s="239"/>
      <c r="DE91" s="239"/>
      <c r="DF91" s="239"/>
      <c r="DG91" s="239"/>
      <c r="DH91" s="239"/>
      <c r="DI91" s="186"/>
      <c r="DJ91" s="186"/>
      <c r="DK91" s="186"/>
      <c r="DL91" s="239"/>
      <c r="DM91" s="239"/>
      <c r="DN91" s="239"/>
      <c r="DO91" s="239"/>
      <c r="DP91" s="186"/>
      <c r="DQ91" s="186"/>
      <c r="DR91" s="239"/>
      <c r="DS91" s="239"/>
      <c r="DT91" s="239"/>
      <c r="DU91" s="239"/>
      <c r="DV91" s="239"/>
      <c r="DW91" s="186"/>
      <c r="DX91" s="186"/>
      <c r="DY91" s="239"/>
      <c r="DZ91" s="239"/>
      <c r="EA91" s="239"/>
      <c r="EB91" s="239"/>
      <c r="EC91" s="239"/>
      <c r="ED91" s="186"/>
      <c r="EE91" s="186"/>
      <c r="EF91" s="239"/>
      <c r="EG91" s="186"/>
      <c r="EH91" s="239"/>
      <c r="EI91" s="239"/>
      <c r="EJ91" s="239"/>
      <c r="EK91" s="186"/>
      <c r="EL91" s="186"/>
      <c r="EM91" s="239"/>
      <c r="EN91" s="239"/>
      <c r="EO91" s="239"/>
      <c r="EP91" s="239"/>
      <c r="EQ91" s="239"/>
      <c r="ER91" s="186"/>
      <c r="ES91" s="186"/>
      <c r="ET91" s="239"/>
      <c r="EU91" s="239"/>
      <c r="EV91" s="239"/>
      <c r="EW91" s="239"/>
      <c r="EX91" s="239"/>
      <c r="EY91" s="186"/>
      <c r="EZ91" s="186"/>
      <c r="FA91" s="239"/>
      <c r="FB91" s="239"/>
      <c r="FC91" s="239"/>
      <c r="FD91" s="239"/>
      <c r="FE91" s="239"/>
      <c r="FF91" s="186"/>
      <c r="FG91" s="186"/>
      <c r="FH91" s="239"/>
      <c r="FI91" s="239"/>
      <c r="FJ91" s="239"/>
      <c r="FK91" s="239"/>
      <c r="FL91" s="239"/>
      <c r="FM91" s="186"/>
      <c r="FN91" s="186"/>
      <c r="FO91" s="239"/>
      <c r="FP91" s="239">
        <v>1</v>
      </c>
      <c r="FQ91" s="239"/>
      <c r="FR91" s="239"/>
      <c r="FS91" s="239"/>
      <c r="FT91" s="186"/>
      <c r="FU91" s="186"/>
      <c r="FV91" s="186"/>
      <c r="FW91" s="186"/>
      <c r="FX91" s="186"/>
      <c r="FY91" s="239"/>
      <c r="FZ91" s="239"/>
      <c r="GA91" s="186"/>
      <c r="GB91" s="186"/>
      <c r="GC91" s="239">
        <v>4</v>
      </c>
      <c r="GD91" s="239"/>
      <c r="GE91" s="239"/>
      <c r="GF91" s="239"/>
      <c r="GG91" s="239"/>
      <c r="GH91" s="186"/>
      <c r="GI91" s="186"/>
      <c r="GJ91" s="239">
        <v>2</v>
      </c>
    </row>
    <row r="92" spans="2:192" ht="15">
      <c r="B92" s="240" t="s">
        <v>5205</v>
      </c>
      <c r="C92" s="240" t="s">
        <v>556</v>
      </c>
      <c r="D92" s="240" t="s">
        <v>558</v>
      </c>
      <c r="E92" s="235" t="s">
        <v>5215</v>
      </c>
      <c r="F92" s="181">
        <v>1881</v>
      </c>
      <c r="G92" s="237"/>
      <c r="H92" s="187"/>
      <c r="I92" s="187"/>
      <c r="J92" s="237"/>
      <c r="K92" s="237"/>
      <c r="L92" s="237">
        <v>58.2</v>
      </c>
      <c r="M92" s="237"/>
      <c r="N92" s="237"/>
      <c r="O92" s="187"/>
      <c r="P92" s="187"/>
      <c r="Q92" s="237"/>
      <c r="R92" s="237"/>
      <c r="S92" s="237"/>
      <c r="T92" s="237"/>
      <c r="U92" s="237">
        <v>82.9</v>
      </c>
      <c r="V92" s="187"/>
      <c r="W92" s="187"/>
      <c r="X92" s="237"/>
      <c r="Y92" s="237"/>
      <c r="Z92" s="237"/>
      <c r="AA92" s="237"/>
      <c r="AB92" s="237"/>
      <c r="AC92" s="187"/>
      <c r="AD92" s="187"/>
      <c r="AE92" s="237"/>
      <c r="AF92" s="237">
        <v>147.80000000000001</v>
      </c>
      <c r="AG92" s="187"/>
      <c r="AH92" s="237"/>
      <c r="AI92" s="237">
        <v>118.3</v>
      </c>
      <c r="AJ92" s="187"/>
      <c r="AK92" s="187"/>
      <c r="AL92" s="187"/>
      <c r="AM92" s="187"/>
      <c r="AN92" s="187"/>
      <c r="AO92" s="237"/>
      <c r="AP92" s="237">
        <v>220</v>
      </c>
      <c r="AQ92" s="187"/>
      <c r="AR92" s="187"/>
      <c r="AS92" s="237"/>
      <c r="AT92" s="237"/>
      <c r="AU92" s="237">
        <v>143.9</v>
      </c>
      <c r="AV92" s="237"/>
      <c r="AW92" s="237"/>
      <c r="AX92" s="187"/>
      <c r="AY92" s="187"/>
      <c r="AZ92" s="237"/>
      <c r="BA92" s="237"/>
      <c r="BB92" s="237"/>
      <c r="BC92" s="237"/>
      <c r="BD92" s="237"/>
      <c r="BE92" s="187"/>
      <c r="BF92" s="187"/>
      <c r="BG92" s="237"/>
      <c r="BH92" s="237"/>
      <c r="BI92" s="237"/>
      <c r="BJ92" s="237"/>
      <c r="BK92" s="237"/>
      <c r="BL92" s="187"/>
      <c r="BM92" s="187"/>
      <c r="BN92" s="237"/>
      <c r="BO92" s="237"/>
      <c r="BP92" s="237"/>
      <c r="BQ92" s="237"/>
      <c r="BR92" s="237"/>
      <c r="BS92" s="187"/>
      <c r="BT92" s="187"/>
      <c r="BU92" s="237">
        <v>146.1</v>
      </c>
      <c r="BV92" s="237"/>
      <c r="BW92" s="237"/>
      <c r="BX92" s="237"/>
      <c r="BY92" s="237"/>
      <c r="BZ92" s="187"/>
      <c r="CA92" s="187"/>
      <c r="CB92" s="237"/>
      <c r="CC92" s="237">
        <v>328.4</v>
      </c>
      <c r="CD92" s="237"/>
      <c r="CE92" s="237"/>
      <c r="CF92" s="237">
        <v>350.1</v>
      </c>
      <c r="CG92" s="187"/>
      <c r="CH92" s="187"/>
      <c r="CI92" s="237"/>
      <c r="CJ92" s="237"/>
      <c r="CK92" s="237"/>
      <c r="CL92" s="237">
        <v>110.4</v>
      </c>
      <c r="CM92" s="237"/>
      <c r="CN92" s="187"/>
      <c r="CO92" s="187"/>
      <c r="CP92" s="237"/>
      <c r="CQ92" s="237"/>
      <c r="CR92" s="237"/>
      <c r="CS92" s="237"/>
      <c r="CT92" s="237">
        <v>10.199999999999999</v>
      </c>
      <c r="CU92" s="187"/>
      <c r="CV92" s="187"/>
      <c r="CW92" s="237"/>
      <c r="CX92" s="237"/>
      <c r="CY92" s="237"/>
      <c r="CZ92" s="237"/>
      <c r="DA92" s="237"/>
      <c r="DB92" s="187"/>
      <c r="DC92" s="187"/>
      <c r="DD92" s="237"/>
      <c r="DE92" s="237"/>
      <c r="DF92" s="237"/>
      <c r="DG92" s="237"/>
      <c r="DH92" s="237"/>
      <c r="DI92" s="187"/>
      <c r="DJ92" s="187"/>
      <c r="DK92" s="187"/>
      <c r="DL92" s="237"/>
      <c r="DM92" s="237"/>
      <c r="DN92" s="237"/>
      <c r="DO92" s="237"/>
      <c r="DP92" s="187"/>
      <c r="DQ92" s="187"/>
      <c r="DR92" s="237"/>
      <c r="DS92" s="237"/>
      <c r="DT92" s="237"/>
      <c r="DU92" s="237"/>
      <c r="DV92" s="237"/>
      <c r="DW92" s="187"/>
      <c r="DX92" s="187"/>
      <c r="DY92" s="237"/>
      <c r="DZ92" s="237"/>
      <c r="EA92" s="237"/>
      <c r="EB92" s="237"/>
      <c r="EC92" s="237"/>
      <c r="ED92" s="187"/>
      <c r="EE92" s="187"/>
      <c r="EF92" s="237"/>
      <c r="EG92" s="187"/>
      <c r="EH92" s="237"/>
      <c r="EI92" s="237"/>
      <c r="EJ92" s="237"/>
      <c r="EK92" s="187"/>
      <c r="EL92" s="187"/>
      <c r="EM92" s="237"/>
      <c r="EN92" s="237"/>
      <c r="EO92" s="237"/>
      <c r="EP92" s="237"/>
      <c r="EQ92" s="237"/>
      <c r="ER92" s="187"/>
      <c r="ES92" s="187"/>
      <c r="ET92" s="237"/>
      <c r="EU92" s="237"/>
      <c r="EV92" s="237"/>
      <c r="EW92" s="237"/>
      <c r="EX92" s="237"/>
      <c r="EY92" s="187"/>
      <c r="EZ92" s="187"/>
      <c r="FA92" s="237"/>
      <c r="FB92" s="237"/>
      <c r="FC92" s="237"/>
      <c r="FD92" s="237"/>
      <c r="FE92" s="237"/>
      <c r="FF92" s="187"/>
      <c r="FG92" s="187"/>
      <c r="FH92" s="237"/>
      <c r="FI92" s="237"/>
      <c r="FJ92" s="237"/>
      <c r="FK92" s="237"/>
      <c r="FL92" s="237"/>
      <c r="FM92" s="187"/>
      <c r="FN92" s="187"/>
      <c r="FO92" s="237"/>
      <c r="FP92" s="237">
        <v>31.4</v>
      </c>
      <c r="FQ92" s="237"/>
      <c r="FR92" s="237"/>
      <c r="FS92" s="237"/>
      <c r="FT92" s="187"/>
      <c r="FU92" s="187"/>
      <c r="FV92" s="187"/>
      <c r="FW92" s="187"/>
      <c r="FX92" s="187"/>
      <c r="FY92" s="237"/>
      <c r="FZ92" s="237"/>
      <c r="GA92" s="187"/>
      <c r="GB92" s="187"/>
      <c r="GC92" s="237">
        <v>94.3</v>
      </c>
      <c r="GD92" s="237"/>
      <c r="GE92" s="237"/>
      <c r="GF92" s="237"/>
      <c r="GG92" s="237"/>
      <c r="GH92" s="187"/>
      <c r="GI92" s="187"/>
      <c r="GJ92" s="237">
        <v>39</v>
      </c>
    </row>
    <row r="93" spans="2:192" ht="15">
      <c r="B93" s="240" t="s">
        <v>5205</v>
      </c>
      <c r="C93" s="240" t="s">
        <v>556</v>
      </c>
      <c r="D93" s="240" t="s">
        <v>558</v>
      </c>
      <c r="E93" s="241" t="s">
        <v>5216</v>
      </c>
      <c r="F93" s="182">
        <v>2.33</v>
      </c>
      <c r="G93" s="242"/>
      <c r="H93" s="188"/>
      <c r="I93" s="188"/>
      <c r="J93" s="242"/>
      <c r="K93" s="242"/>
      <c r="L93" s="242">
        <v>2.06</v>
      </c>
      <c r="M93" s="242"/>
      <c r="N93" s="242"/>
      <c r="O93" s="188"/>
      <c r="P93" s="188"/>
      <c r="Q93" s="242"/>
      <c r="R93" s="242"/>
      <c r="S93" s="242"/>
      <c r="T93" s="242"/>
      <c r="U93" s="242">
        <v>2.17</v>
      </c>
      <c r="V93" s="188"/>
      <c r="W93" s="188"/>
      <c r="X93" s="242"/>
      <c r="Y93" s="242"/>
      <c r="Z93" s="242"/>
      <c r="AA93" s="242"/>
      <c r="AB93" s="242"/>
      <c r="AC93" s="188"/>
      <c r="AD93" s="188"/>
      <c r="AE93" s="242"/>
      <c r="AF93" s="242">
        <v>2.0299999999999998</v>
      </c>
      <c r="AG93" s="188"/>
      <c r="AH93" s="242"/>
      <c r="AI93" s="242">
        <v>2.54</v>
      </c>
      <c r="AJ93" s="188"/>
      <c r="AK93" s="188"/>
      <c r="AL93" s="188"/>
      <c r="AM93" s="188"/>
      <c r="AN93" s="188"/>
      <c r="AO93" s="242"/>
      <c r="AP93" s="242">
        <v>2.1800000000000002</v>
      </c>
      <c r="AQ93" s="188"/>
      <c r="AR93" s="188"/>
      <c r="AS93" s="242"/>
      <c r="AT93" s="242"/>
      <c r="AU93" s="242">
        <v>2.09</v>
      </c>
      <c r="AV93" s="242"/>
      <c r="AW93" s="242"/>
      <c r="AX93" s="188"/>
      <c r="AY93" s="188"/>
      <c r="AZ93" s="242"/>
      <c r="BA93" s="242"/>
      <c r="BB93" s="242"/>
      <c r="BC93" s="242"/>
      <c r="BD93" s="242"/>
      <c r="BE93" s="188"/>
      <c r="BF93" s="188"/>
      <c r="BG93" s="242"/>
      <c r="BH93" s="242"/>
      <c r="BI93" s="242"/>
      <c r="BJ93" s="242"/>
      <c r="BK93" s="242"/>
      <c r="BL93" s="188"/>
      <c r="BM93" s="188"/>
      <c r="BN93" s="242"/>
      <c r="BO93" s="242"/>
      <c r="BP93" s="242"/>
      <c r="BQ93" s="242"/>
      <c r="BR93" s="242"/>
      <c r="BS93" s="188"/>
      <c r="BT93" s="188"/>
      <c r="BU93" s="242">
        <v>1.64</v>
      </c>
      <c r="BV93" s="242"/>
      <c r="BW93" s="242"/>
      <c r="BX93" s="242"/>
      <c r="BY93" s="242"/>
      <c r="BZ93" s="188"/>
      <c r="CA93" s="188"/>
      <c r="CB93" s="242"/>
      <c r="CC93" s="242">
        <v>2.56</v>
      </c>
      <c r="CD93" s="242"/>
      <c r="CE93" s="242"/>
      <c r="CF93" s="242">
        <v>2.74</v>
      </c>
      <c r="CG93" s="188"/>
      <c r="CH93" s="188"/>
      <c r="CI93" s="242"/>
      <c r="CJ93" s="242"/>
      <c r="CK93" s="242"/>
      <c r="CL93" s="242">
        <v>1.63</v>
      </c>
      <c r="CM93" s="242"/>
      <c r="CN93" s="188"/>
      <c r="CO93" s="188"/>
      <c r="CP93" s="242"/>
      <c r="CQ93" s="242"/>
      <c r="CR93" s="242"/>
      <c r="CS93" s="242"/>
      <c r="CT93" s="242">
        <v>5.88</v>
      </c>
      <c r="CU93" s="188"/>
      <c r="CV93" s="188"/>
      <c r="CW93" s="242"/>
      <c r="CX93" s="242"/>
      <c r="CY93" s="242"/>
      <c r="CZ93" s="242"/>
      <c r="DA93" s="242"/>
      <c r="DB93" s="188"/>
      <c r="DC93" s="188"/>
      <c r="DD93" s="242"/>
      <c r="DE93" s="242"/>
      <c r="DF93" s="242"/>
      <c r="DG93" s="242"/>
      <c r="DH93" s="242"/>
      <c r="DI93" s="188"/>
      <c r="DJ93" s="188"/>
      <c r="DK93" s="188"/>
      <c r="DL93" s="242"/>
      <c r="DM93" s="242"/>
      <c r="DN93" s="242"/>
      <c r="DO93" s="242"/>
      <c r="DP93" s="188"/>
      <c r="DQ93" s="188"/>
      <c r="DR93" s="242"/>
      <c r="DS93" s="242"/>
      <c r="DT93" s="242"/>
      <c r="DU93" s="242"/>
      <c r="DV93" s="242"/>
      <c r="DW93" s="188"/>
      <c r="DX93" s="188"/>
      <c r="DY93" s="242"/>
      <c r="DZ93" s="242"/>
      <c r="EA93" s="242"/>
      <c r="EB93" s="242"/>
      <c r="EC93" s="242"/>
      <c r="ED93" s="188"/>
      <c r="EE93" s="188"/>
      <c r="EF93" s="242"/>
      <c r="EG93" s="188"/>
      <c r="EH93" s="242"/>
      <c r="EI93" s="242"/>
      <c r="EJ93" s="242"/>
      <c r="EK93" s="188"/>
      <c r="EL93" s="188"/>
      <c r="EM93" s="242"/>
      <c r="EN93" s="242"/>
      <c r="EO93" s="242"/>
      <c r="EP93" s="242"/>
      <c r="EQ93" s="242"/>
      <c r="ER93" s="188"/>
      <c r="ES93" s="188"/>
      <c r="ET93" s="242"/>
      <c r="EU93" s="242"/>
      <c r="EV93" s="242"/>
      <c r="EW93" s="242"/>
      <c r="EX93" s="242"/>
      <c r="EY93" s="188"/>
      <c r="EZ93" s="188"/>
      <c r="FA93" s="242"/>
      <c r="FB93" s="242"/>
      <c r="FC93" s="242"/>
      <c r="FD93" s="242"/>
      <c r="FE93" s="242"/>
      <c r="FF93" s="188"/>
      <c r="FG93" s="188"/>
      <c r="FH93" s="242"/>
      <c r="FI93" s="242"/>
      <c r="FJ93" s="242"/>
      <c r="FK93" s="242"/>
      <c r="FL93" s="242"/>
      <c r="FM93" s="188"/>
      <c r="FN93" s="188"/>
      <c r="FO93" s="242"/>
      <c r="FP93" s="242">
        <v>1.91</v>
      </c>
      <c r="FQ93" s="242"/>
      <c r="FR93" s="242"/>
      <c r="FS93" s="242"/>
      <c r="FT93" s="188"/>
      <c r="FU93" s="188"/>
      <c r="FV93" s="188"/>
      <c r="FW93" s="188"/>
      <c r="FX93" s="188"/>
      <c r="FY93" s="242"/>
      <c r="FZ93" s="242"/>
      <c r="GA93" s="188"/>
      <c r="GB93" s="188"/>
      <c r="GC93" s="242">
        <v>2.5499999999999998</v>
      </c>
      <c r="GD93" s="242"/>
      <c r="GE93" s="242"/>
      <c r="GF93" s="242"/>
      <c r="GG93" s="242"/>
      <c r="GH93" s="188"/>
      <c r="GI93" s="188"/>
      <c r="GJ93" s="242">
        <v>3.08</v>
      </c>
    </row>
    <row r="94" spans="2:192" ht="15.75" thickBot="1">
      <c r="B94" s="243" t="s">
        <v>5205</v>
      </c>
      <c r="C94" s="243" t="s">
        <v>556</v>
      </c>
      <c r="D94" s="243" t="s">
        <v>558</v>
      </c>
      <c r="E94" s="244" t="s">
        <v>5217</v>
      </c>
      <c r="F94" s="183">
        <v>25.77</v>
      </c>
      <c r="G94" s="245"/>
      <c r="H94" s="189"/>
      <c r="I94" s="189"/>
      <c r="J94" s="245"/>
      <c r="K94" s="245"/>
      <c r="L94" s="245">
        <v>29.12</v>
      </c>
      <c r="M94" s="245"/>
      <c r="N94" s="245"/>
      <c r="O94" s="189"/>
      <c r="P94" s="189"/>
      <c r="Q94" s="245"/>
      <c r="R94" s="245"/>
      <c r="S94" s="245"/>
      <c r="T94" s="245"/>
      <c r="U94" s="245">
        <v>27.64</v>
      </c>
      <c r="V94" s="189"/>
      <c r="W94" s="189"/>
      <c r="X94" s="245"/>
      <c r="Y94" s="245"/>
      <c r="Z94" s="245"/>
      <c r="AA94" s="245"/>
      <c r="AB94" s="245"/>
      <c r="AC94" s="189"/>
      <c r="AD94" s="189"/>
      <c r="AE94" s="245"/>
      <c r="AF94" s="245">
        <v>29.56</v>
      </c>
      <c r="AG94" s="189"/>
      <c r="AH94" s="245"/>
      <c r="AI94" s="245">
        <v>23.66</v>
      </c>
      <c r="AJ94" s="189"/>
      <c r="AK94" s="189"/>
      <c r="AL94" s="189"/>
      <c r="AM94" s="189"/>
      <c r="AN94" s="189"/>
      <c r="AO94" s="245"/>
      <c r="AP94" s="245">
        <v>27.5</v>
      </c>
      <c r="AQ94" s="189"/>
      <c r="AR94" s="189"/>
      <c r="AS94" s="245"/>
      <c r="AT94" s="245"/>
      <c r="AU94" s="245">
        <v>28.77</v>
      </c>
      <c r="AV94" s="245"/>
      <c r="AW94" s="245"/>
      <c r="AX94" s="189"/>
      <c r="AY94" s="189"/>
      <c r="AZ94" s="245"/>
      <c r="BA94" s="245"/>
      <c r="BB94" s="245"/>
      <c r="BC94" s="245"/>
      <c r="BD94" s="245"/>
      <c r="BE94" s="189"/>
      <c r="BF94" s="189"/>
      <c r="BG94" s="245"/>
      <c r="BH94" s="245"/>
      <c r="BI94" s="245"/>
      <c r="BJ94" s="245"/>
      <c r="BK94" s="245"/>
      <c r="BL94" s="189"/>
      <c r="BM94" s="189"/>
      <c r="BN94" s="245"/>
      <c r="BO94" s="245"/>
      <c r="BP94" s="245"/>
      <c r="BQ94" s="245"/>
      <c r="BR94" s="245"/>
      <c r="BS94" s="189"/>
      <c r="BT94" s="189"/>
      <c r="BU94" s="245">
        <v>36.54</v>
      </c>
      <c r="BV94" s="245"/>
      <c r="BW94" s="245"/>
      <c r="BX94" s="245"/>
      <c r="BY94" s="245"/>
      <c r="BZ94" s="189"/>
      <c r="CA94" s="189"/>
      <c r="CB94" s="245"/>
      <c r="CC94" s="245">
        <v>23.46</v>
      </c>
      <c r="CD94" s="245"/>
      <c r="CE94" s="245"/>
      <c r="CF94" s="245">
        <v>21.88</v>
      </c>
      <c r="CG94" s="189"/>
      <c r="CH94" s="189"/>
      <c r="CI94" s="245"/>
      <c r="CJ94" s="245"/>
      <c r="CK94" s="245"/>
      <c r="CL94" s="245">
        <v>36.78</v>
      </c>
      <c r="CM94" s="245"/>
      <c r="CN94" s="189"/>
      <c r="CO94" s="189"/>
      <c r="CP94" s="245"/>
      <c r="CQ94" s="245"/>
      <c r="CR94" s="245"/>
      <c r="CS94" s="245"/>
      <c r="CT94" s="245">
        <v>10.199999999999999</v>
      </c>
      <c r="CU94" s="189"/>
      <c r="CV94" s="189"/>
      <c r="CW94" s="245"/>
      <c r="CX94" s="245"/>
      <c r="CY94" s="245"/>
      <c r="CZ94" s="245"/>
      <c r="DA94" s="245"/>
      <c r="DB94" s="189"/>
      <c r="DC94" s="189"/>
      <c r="DD94" s="245"/>
      <c r="DE94" s="245"/>
      <c r="DF94" s="245"/>
      <c r="DG94" s="245"/>
      <c r="DH94" s="245"/>
      <c r="DI94" s="189"/>
      <c r="DJ94" s="189"/>
      <c r="DK94" s="189"/>
      <c r="DL94" s="245"/>
      <c r="DM94" s="245"/>
      <c r="DN94" s="245"/>
      <c r="DO94" s="245"/>
      <c r="DP94" s="189"/>
      <c r="DQ94" s="189"/>
      <c r="DR94" s="245"/>
      <c r="DS94" s="245"/>
      <c r="DT94" s="245"/>
      <c r="DU94" s="245"/>
      <c r="DV94" s="245"/>
      <c r="DW94" s="189"/>
      <c r="DX94" s="189"/>
      <c r="DY94" s="245"/>
      <c r="DZ94" s="245"/>
      <c r="EA94" s="245"/>
      <c r="EB94" s="245"/>
      <c r="EC94" s="245"/>
      <c r="ED94" s="189"/>
      <c r="EE94" s="189"/>
      <c r="EF94" s="245"/>
      <c r="EG94" s="189"/>
      <c r="EH94" s="245"/>
      <c r="EI94" s="245"/>
      <c r="EJ94" s="245"/>
      <c r="EK94" s="189"/>
      <c r="EL94" s="189"/>
      <c r="EM94" s="245"/>
      <c r="EN94" s="245"/>
      <c r="EO94" s="245"/>
      <c r="EP94" s="245"/>
      <c r="EQ94" s="245"/>
      <c r="ER94" s="189"/>
      <c r="ES94" s="189"/>
      <c r="ET94" s="245"/>
      <c r="EU94" s="245"/>
      <c r="EV94" s="245"/>
      <c r="EW94" s="245"/>
      <c r="EX94" s="245"/>
      <c r="EY94" s="189"/>
      <c r="EZ94" s="189"/>
      <c r="FA94" s="245"/>
      <c r="FB94" s="245"/>
      <c r="FC94" s="245"/>
      <c r="FD94" s="245"/>
      <c r="FE94" s="245"/>
      <c r="FF94" s="189"/>
      <c r="FG94" s="189"/>
      <c r="FH94" s="245"/>
      <c r="FI94" s="245"/>
      <c r="FJ94" s="245"/>
      <c r="FK94" s="245"/>
      <c r="FL94" s="245"/>
      <c r="FM94" s="189"/>
      <c r="FN94" s="189"/>
      <c r="FO94" s="245"/>
      <c r="FP94" s="245">
        <v>31.45</v>
      </c>
      <c r="FQ94" s="245"/>
      <c r="FR94" s="245"/>
      <c r="FS94" s="245"/>
      <c r="FT94" s="189"/>
      <c r="FU94" s="189"/>
      <c r="FV94" s="189"/>
      <c r="FW94" s="189"/>
      <c r="FX94" s="189"/>
      <c r="FY94" s="245"/>
      <c r="FZ94" s="245"/>
      <c r="GA94" s="189"/>
      <c r="GB94" s="189"/>
      <c r="GC94" s="245">
        <v>23.57</v>
      </c>
      <c r="GD94" s="245"/>
      <c r="GE94" s="245"/>
      <c r="GF94" s="245"/>
      <c r="GG94" s="245"/>
      <c r="GH94" s="189"/>
      <c r="GI94" s="189"/>
      <c r="GJ94" s="245">
        <v>19.48</v>
      </c>
    </row>
    <row r="95" spans="2:192" ht="15">
      <c r="B95" s="238" t="s">
        <v>5205</v>
      </c>
      <c r="C95" s="238" t="s">
        <v>368</v>
      </c>
      <c r="D95" s="238" t="s">
        <v>370</v>
      </c>
      <c r="E95" s="238" t="s">
        <v>5214</v>
      </c>
      <c r="F95" s="180">
        <v>1</v>
      </c>
      <c r="G95" s="239"/>
      <c r="H95" s="186"/>
      <c r="I95" s="186"/>
      <c r="J95" s="239">
        <v>1</v>
      </c>
      <c r="K95" s="239"/>
      <c r="L95" s="239"/>
      <c r="M95" s="239"/>
      <c r="N95" s="239"/>
      <c r="O95" s="186"/>
      <c r="P95" s="186"/>
      <c r="Q95" s="239"/>
      <c r="R95" s="239"/>
      <c r="S95" s="239"/>
      <c r="T95" s="239"/>
      <c r="U95" s="239"/>
      <c r="V95" s="186"/>
      <c r="W95" s="186"/>
      <c r="X95" s="239"/>
      <c r="Y95" s="239"/>
      <c r="Z95" s="239"/>
      <c r="AA95" s="239"/>
      <c r="AB95" s="239"/>
      <c r="AC95" s="186"/>
      <c r="AD95" s="186"/>
      <c r="AE95" s="239"/>
      <c r="AF95" s="239"/>
      <c r="AG95" s="186"/>
      <c r="AH95" s="239"/>
      <c r="AI95" s="239"/>
      <c r="AJ95" s="186"/>
      <c r="AK95" s="186"/>
      <c r="AL95" s="186"/>
      <c r="AM95" s="186"/>
      <c r="AN95" s="186"/>
      <c r="AO95" s="239"/>
      <c r="AP95" s="239"/>
      <c r="AQ95" s="186"/>
      <c r="AR95" s="186"/>
      <c r="AS95" s="239"/>
      <c r="AT95" s="239"/>
      <c r="AU95" s="239"/>
      <c r="AV95" s="239"/>
      <c r="AW95" s="239"/>
      <c r="AX95" s="186"/>
      <c r="AY95" s="186"/>
      <c r="AZ95" s="239"/>
      <c r="BA95" s="239"/>
      <c r="BB95" s="239"/>
      <c r="BC95" s="239"/>
      <c r="BD95" s="239"/>
      <c r="BE95" s="186"/>
      <c r="BF95" s="186"/>
      <c r="BG95" s="239"/>
      <c r="BH95" s="239"/>
      <c r="BI95" s="239"/>
      <c r="BJ95" s="239"/>
      <c r="BK95" s="239"/>
      <c r="BL95" s="186"/>
      <c r="BM95" s="186"/>
      <c r="BN95" s="239"/>
      <c r="BO95" s="239"/>
      <c r="BP95" s="239"/>
      <c r="BQ95" s="239"/>
      <c r="BR95" s="239"/>
      <c r="BS95" s="186"/>
      <c r="BT95" s="186"/>
      <c r="BU95" s="239"/>
      <c r="BV95" s="239"/>
      <c r="BW95" s="239"/>
      <c r="BX95" s="239"/>
      <c r="BY95" s="239"/>
      <c r="BZ95" s="186"/>
      <c r="CA95" s="186"/>
      <c r="CB95" s="239"/>
      <c r="CC95" s="239"/>
      <c r="CD95" s="239"/>
      <c r="CE95" s="239"/>
      <c r="CF95" s="239"/>
      <c r="CG95" s="186"/>
      <c r="CH95" s="186"/>
      <c r="CI95" s="239"/>
      <c r="CJ95" s="239"/>
      <c r="CK95" s="239"/>
      <c r="CL95" s="239"/>
      <c r="CM95" s="239"/>
      <c r="CN95" s="186"/>
      <c r="CO95" s="186"/>
      <c r="CP95" s="239"/>
      <c r="CQ95" s="239"/>
      <c r="CR95" s="239"/>
      <c r="CS95" s="239"/>
      <c r="CT95" s="239"/>
      <c r="CU95" s="186"/>
      <c r="CV95" s="186"/>
      <c r="CW95" s="239"/>
      <c r="CX95" s="239"/>
      <c r="CY95" s="239"/>
      <c r="CZ95" s="239"/>
      <c r="DA95" s="239"/>
      <c r="DB95" s="186"/>
      <c r="DC95" s="186"/>
      <c r="DD95" s="239"/>
      <c r="DE95" s="239"/>
      <c r="DF95" s="239"/>
      <c r="DG95" s="239"/>
      <c r="DH95" s="239"/>
      <c r="DI95" s="186"/>
      <c r="DJ95" s="186"/>
      <c r="DK95" s="186"/>
      <c r="DL95" s="239"/>
      <c r="DM95" s="239"/>
      <c r="DN95" s="239"/>
      <c r="DO95" s="239"/>
      <c r="DP95" s="186"/>
      <c r="DQ95" s="186"/>
      <c r="DR95" s="239"/>
      <c r="DS95" s="239"/>
      <c r="DT95" s="239"/>
      <c r="DU95" s="239"/>
      <c r="DV95" s="239"/>
      <c r="DW95" s="186"/>
      <c r="DX95" s="186"/>
      <c r="DY95" s="239"/>
      <c r="DZ95" s="239"/>
      <c r="EA95" s="239"/>
      <c r="EB95" s="239"/>
      <c r="EC95" s="239"/>
      <c r="ED95" s="186"/>
      <c r="EE95" s="186"/>
      <c r="EF95" s="239"/>
      <c r="EG95" s="186"/>
      <c r="EH95" s="239"/>
      <c r="EI95" s="239"/>
      <c r="EJ95" s="239"/>
      <c r="EK95" s="186"/>
      <c r="EL95" s="186"/>
      <c r="EM95" s="239"/>
      <c r="EN95" s="239"/>
      <c r="EO95" s="239"/>
      <c r="EP95" s="239"/>
      <c r="EQ95" s="239"/>
      <c r="ER95" s="186"/>
      <c r="ES95" s="186"/>
      <c r="ET95" s="239"/>
      <c r="EU95" s="239"/>
      <c r="EV95" s="239"/>
      <c r="EW95" s="239"/>
      <c r="EX95" s="239"/>
      <c r="EY95" s="186"/>
      <c r="EZ95" s="186"/>
      <c r="FA95" s="239"/>
      <c r="FB95" s="239"/>
      <c r="FC95" s="239"/>
      <c r="FD95" s="239"/>
      <c r="FE95" s="239"/>
      <c r="FF95" s="186"/>
      <c r="FG95" s="186"/>
      <c r="FH95" s="239"/>
      <c r="FI95" s="239"/>
      <c r="FJ95" s="239"/>
      <c r="FK95" s="239"/>
      <c r="FL95" s="239"/>
      <c r="FM95" s="186"/>
      <c r="FN95" s="186"/>
      <c r="FO95" s="239"/>
      <c r="FP95" s="239"/>
      <c r="FQ95" s="239"/>
      <c r="FR95" s="239"/>
      <c r="FS95" s="239"/>
      <c r="FT95" s="186"/>
      <c r="FU95" s="186"/>
      <c r="FV95" s="186"/>
      <c r="FW95" s="186"/>
      <c r="FX95" s="186"/>
      <c r="FY95" s="239"/>
      <c r="FZ95" s="239"/>
      <c r="GA95" s="186"/>
      <c r="GB95" s="186"/>
      <c r="GC95" s="239"/>
      <c r="GD95" s="239"/>
      <c r="GE95" s="239"/>
      <c r="GF95" s="239"/>
      <c r="GG95" s="239"/>
      <c r="GH95" s="186"/>
      <c r="GI95" s="186"/>
      <c r="GJ95" s="239"/>
    </row>
    <row r="96" spans="2:192" ht="15">
      <c r="B96" s="240" t="s">
        <v>5205</v>
      </c>
      <c r="C96" s="240" t="s">
        <v>368</v>
      </c>
      <c r="D96" s="240" t="s">
        <v>370</v>
      </c>
      <c r="E96" s="235" t="s">
        <v>5215</v>
      </c>
      <c r="F96" s="181">
        <v>15.8</v>
      </c>
      <c r="G96" s="237"/>
      <c r="H96" s="187"/>
      <c r="I96" s="187"/>
      <c r="J96" s="237">
        <v>15.8</v>
      </c>
      <c r="K96" s="237"/>
      <c r="L96" s="237"/>
      <c r="M96" s="237"/>
      <c r="N96" s="237"/>
      <c r="O96" s="187"/>
      <c r="P96" s="187"/>
      <c r="Q96" s="237"/>
      <c r="R96" s="237"/>
      <c r="S96" s="237"/>
      <c r="T96" s="237"/>
      <c r="U96" s="237"/>
      <c r="V96" s="187"/>
      <c r="W96" s="187"/>
      <c r="X96" s="237"/>
      <c r="Y96" s="237"/>
      <c r="Z96" s="237"/>
      <c r="AA96" s="237"/>
      <c r="AB96" s="237"/>
      <c r="AC96" s="187"/>
      <c r="AD96" s="187"/>
      <c r="AE96" s="237"/>
      <c r="AF96" s="237"/>
      <c r="AG96" s="187"/>
      <c r="AH96" s="237"/>
      <c r="AI96" s="237"/>
      <c r="AJ96" s="187"/>
      <c r="AK96" s="187"/>
      <c r="AL96" s="187"/>
      <c r="AM96" s="187"/>
      <c r="AN96" s="187"/>
      <c r="AO96" s="237"/>
      <c r="AP96" s="237"/>
      <c r="AQ96" s="187"/>
      <c r="AR96" s="187"/>
      <c r="AS96" s="237"/>
      <c r="AT96" s="237"/>
      <c r="AU96" s="237"/>
      <c r="AV96" s="237"/>
      <c r="AW96" s="237"/>
      <c r="AX96" s="187"/>
      <c r="AY96" s="187"/>
      <c r="AZ96" s="237"/>
      <c r="BA96" s="237"/>
      <c r="BB96" s="237"/>
      <c r="BC96" s="237"/>
      <c r="BD96" s="237"/>
      <c r="BE96" s="187"/>
      <c r="BF96" s="187"/>
      <c r="BG96" s="237"/>
      <c r="BH96" s="237"/>
      <c r="BI96" s="237"/>
      <c r="BJ96" s="237"/>
      <c r="BK96" s="237"/>
      <c r="BL96" s="187"/>
      <c r="BM96" s="187"/>
      <c r="BN96" s="237"/>
      <c r="BO96" s="237"/>
      <c r="BP96" s="237"/>
      <c r="BQ96" s="237"/>
      <c r="BR96" s="237"/>
      <c r="BS96" s="187"/>
      <c r="BT96" s="187"/>
      <c r="BU96" s="237"/>
      <c r="BV96" s="237"/>
      <c r="BW96" s="237"/>
      <c r="BX96" s="237"/>
      <c r="BY96" s="237"/>
      <c r="BZ96" s="187"/>
      <c r="CA96" s="187"/>
      <c r="CB96" s="237"/>
      <c r="CC96" s="237"/>
      <c r="CD96" s="237"/>
      <c r="CE96" s="237"/>
      <c r="CF96" s="237"/>
      <c r="CG96" s="187"/>
      <c r="CH96" s="187"/>
      <c r="CI96" s="237"/>
      <c r="CJ96" s="237"/>
      <c r="CK96" s="237"/>
      <c r="CL96" s="237"/>
      <c r="CM96" s="237"/>
      <c r="CN96" s="187"/>
      <c r="CO96" s="187"/>
      <c r="CP96" s="237"/>
      <c r="CQ96" s="237"/>
      <c r="CR96" s="237"/>
      <c r="CS96" s="237"/>
      <c r="CT96" s="237"/>
      <c r="CU96" s="187"/>
      <c r="CV96" s="187"/>
      <c r="CW96" s="237"/>
      <c r="CX96" s="237"/>
      <c r="CY96" s="237"/>
      <c r="CZ96" s="237"/>
      <c r="DA96" s="237"/>
      <c r="DB96" s="187"/>
      <c r="DC96" s="187"/>
      <c r="DD96" s="237"/>
      <c r="DE96" s="237"/>
      <c r="DF96" s="237"/>
      <c r="DG96" s="237"/>
      <c r="DH96" s="237"/>
      <c r="DI96" s="187"/>
      <c r="DJ96" s="187"/>
      <c r="DK96" s="187"/>
      <c r="DL96" s="237"/>
      <c r="DM96" s="237"/>
      <c r="DN96" s="237"/>
      <c r="DO96" s="237"/>
      <c r="DP96" s="187"/>
      <c r="DQ96" s="187"/>
      <c r="DR96" s="237"/>
      <c r="DS96" s="237"/>
      <c r="DT96" s="237"/>
      <c r="DU96" s="237"/>
      <c r="DV96" s="237"/>
      <c r="DW96" s="187"/>
      <c r="DX96" s="187"/>
      <c r="DY96" s="237"/>
      <c r="DZ96" s="237"/>
      <c r="EA96" s="237"/>
      <c r="EB96" s="237"/>
      <c r="EC96" s="237"/>
      <c r="ED96" s="187"/>
      <c r="EE96" s="187"/>
      <c r="EF96" s="237"/>
      <c r="EG96" s="187"/>
      <c r="EH96" s="237"/>
      <c r="EI96" s="237"/>
      <c r="EJ96" s="237"/>
      <c r="EK96" s="187"/>
      <c r="EL96" s="187"/>
      <c r="EM96" s="237"/>
      <c r="EN96" s="237"/>
      <c r="EO96" s="237"/>
      <c r="EP96" s="237"/>
      <c r="EQ96" s="237"/>
      <c r="ER96" s="187"/>
      <c r="ES96" s="187"/>
      <c r="ET96" s="237"/>
      <c r="EU96" s="237"/>
      <c r="EV96" s="237"/>
      <c r="EW96" s="237"/>
      <c r="EX96" s="237"/>
      <c r="EY96" s="187"/>
      <c r="EZ96" s="187"/>
      <c r="FA96" s="237"/>
      <c r="FB96" s="237"/>
      <c r="FC96" s="237"/>
      <c r="FD96" s="237"/>
      <c r="FE96" s="237"/>
      <c r="FF96" s="187"/>
      <c r="FG96" s="187"/>
      <c r="FH96" s="237"/>
      <c r="FI96" s="237"/>
      <c r="FJ96" s="237"/>
      <c r="FK96" s="237"/>
      <c r="FL96" s="237"/>
      <c r="FM96" s="187"/>
      <c r="FN96" s="187"/>
      <c r="FO96" s="237"/>
      <c r="FP96" s="237"/>
      <c r="FQ96" s="237"/>
      <c r="FR96" s="237"/>
      <c r="FS96" s="237"/>
      <c r="FT96" s="187"/>
      <c r="FU96" s="187"/>
      <c r="FV96" s="187"/>
      <c r="FW96" s="187"/>
      <c r="FX96" s="187"/>
      <c r="FY96" s="237"/>
      <c r="FZ96" s="237"/>
      <c r="GA96" s="187"/>
      <c r="GB96" s="187"/>
      <c r="GC96" s="237"/>
      <c r="GD96" s="237"/>
      <c r="GE96" s="237"/>
      <c r="GF96" s="237"/>
      <c r="GG96" s="237"/>
      <c r="GH96" s="187"/>
      <c r="GI96" s="187"/>
      <c r="GJ96" s="237"/>
    </row>
    <row r="97" spans="2:192" ht="15">
      <c r="B97" s="240" t="s">
        <v>5205</v>
      </c>
      <c r="C97" s="240" t="s">
        <v>368</v>
      </c>
      <c r="D97" s="240" t="s">
        <v>370</v>
      </c>
      <c r="E97" s="241" t="s">
        <v>5216</v>
      </c>
      <c r="F97" s="182">
        <v>3.79</v>
      </c>
      <c r="G97" s="242"/>
      <c r="H97" s="188"/>
      <c r="I97" s="188"/>
      <c r="J97" s="242">
        <v>3.79</v>
      </c>
      <c r="K97" s="242"/>
      <c r="L97" s="242"/>
      <c r="M97" s="242"/>
      <c r="N97" s="242"/>
      <c r="O97" s="188"/>
      <c r="P97" s="188"/>
      <c r="Q97" s="242"/>
      <c r="R97" s="242"/>
      <c r="S97" s="242"/>
      <c r="T97" s="242"/>
      <c r="U97" s="242"/>
      <c r="V97" s="188"/>
      <c r="W97" s="188"/>
      <c r="X97" s="242"/>
      <c r="Y97" s="242"/>
      <c r="Z97" s="242"/>
      <c r="AA97" s="242"/>
      <c r="AB97" s="242"/>
      <c r="AC97" s="188"/>
      <c r="AD97" s="188"/>
      <c r="AE97" s="242"/>
      <c r="AF97" s="242"/>
      <c r="AG97" s="188"/>
      <c r="AH97" s="242"/>
      <c r="AI97" s="242"/>
      <c r="AJ97" s="188"/>
      <c r="AK97" s="188"/>
      <c r="AL97" s="188"/>
      <c r="AM97" s="188"/>
      <c r="AN97" s="188"/>
      <c r="AO97" s="242"/>
      <c r="AP97" s="242"/>
      <c r="AQ97" s="188"/>
      <c r="AR97" s="188"/>
      <c r="AS97" s="242"/>
      <c r="AT97" s="242"/>
      <c r="AU97" s="242"/>
      <c r="AV97" s="242"/>
      <c r="AW97" s="242"/>
      <c r="AX97" s="188"/>
      <c r="AY97" s="188"/>
      <c r="AZ97" s="242"/>
      <c r="BA97" s="242"/>
      <c r="BB97" s="242"/>
      <c r="BC97" s="242"/>
      <c r="BD97" s="242"/>
      <c r="BE97" s="188"/>
      <c r="BF97" s="188"/>
      <c r="BG97" s="242"/>
      <c r="BH97" s="242"/>
      <c r="BI97" s="242"/>
      <c r="BJ97" s="242"/>
      <c r="BK97" s="242"/>
      <c r="BL97" s="188"/>
      <c r="BM97" s="188"/>
      <c r="BN97" s="242"/>
      <c r="BO97" s="242"/>
      <c r="BP97" s="242"/>
      <c r="BQ97" s="242"/>
      <c r="BR97" s="242"/>
      <c r="BS97" s="188"/>
      <c r="BT97" s="188"/>
      <c r="BU97" s="242"/>
      <c r="BV97" s="242"/>
      <c r="BW97" s="242"/>
      <c r="BX97" s="242"/>
      <c r="BY97" s="242"/>
      <c r="BZ97" s="188"/>
      <c r="CA97" s="188"/>
      <c r="CB97" s="242"/>
      <c r="CC97" s="242"/>
      <c r="CD97" s="242"/>
      <c r="CE97" s="242"/>
      <c r="CF97" s="242"/>
      <c r="CG97" s="188"/>
      <c r="CH97" s="188"/>
      <c r="CI97" s="242"/>
      <c r="CJ97" s="242"/>
      <c r="CK97" s="242"/>
      <c r="CL97" s="242"/>
      <c r="CM97" s="242"/>
      <c r="CN97" s="188"/>
      <c r="CO97" s="188"/>
      <c r="CP97" s="242"/>
      <c r="CQ97" s="242"/>
      <c r="CR97" s="242"/>
      <c r="CS97" s="242"/>
      <c r="CT97" s="242"/>
      <c r="CU97" s="188"/>
      <c r="CV97" s="188"/>
      <c r="CW97" s="242"/>
      <c r="CX97" s="242"/>
      <c r="CY97" s="242"/>
      <c r="CZ97" s="242"/>
      <c r="DA97" s="242"/>
      <c r="DB97" s="188"/>
      <c r="DC97" s="188"/>
      <c r="DD97" s="242"/>
      <c r="DE97" s="242"/>
      <c r="DF97" s="242"/>
      <c r="DG97" s="242"/>
      <c r="DH97" s="242"/>
      <c r="DI97" s="188"/>
      <c r="DJ97" s="188"/>
      <c r="DK97" s="188"/>
      <c r="DL97" s="242"/>
      <c r="DM97" s="242"/>
      <c r="DN97" s="242"/>
      <c r="DO97" s="242"/>
      <c r="DP97" s="188"/>
      <c r="DQ97" s="188"/>
      <c r="DR97" s="242"/>
      <c r="DS97" s="242"/>
      <c r="DT97" s="242"/>
      <c r="DU97" s="242"/>
      <c r="DV97" s="242"/>
      <c r="DW97" s="188"/>
      <c r="DX97" s="188"/>
      <c r="DY97" s="242"/>
      <c r="DZ97" s="242"/>
      <c r="EA97" s="242"/>
      <c r="EB97" s="242"/>
      <c r="EC97" s="242"/>
      <c r="ED97" s="188"/>
      <c r="EE97" s="188"/>
      <c r="EF97" s="242"/>
      <c r="EG97" s="188"/>
      <c r="EH97" s="242"/>
      <c r="EI97" s="242"/>
      <c r="EJ97" s="242"/>
      <c r="EK97" s="188"/>
      <c r="EL97" s="188"/>
      <c r="EM97" s="242"/>
      <c r="EN97" s="242"/>
      <c r="EO97" s="242"/>
      <c r="EP97" s="242"/>
      <c r="EQ97" s="242"/>
      <c r="ER97" s="188"/>
      <c r="ES97" s="188"/>
      <c r="ET97" s="242"/>
      <c r="EU97" s="242"/>
      <c r="EV97" s="242"/>
      <c r="EW97" s="242"/>
      <c r="EX97" s="242"/>
      <c r="EY97" s="188"/>
      <c r="EZ97" s="188"/>
      <c r="FA97" s="242"/>
      <c r="FB97" s="242"/>
      <c r="FC97" s="242"/>
      <c r="FD97" s="242"/>
      <c r="FE97" s="242"/>
      <c r="FF97" s="188"/>
      <c r="FG97" s="188"/>
      <c r="FH97" s="242"/>
      <c r="FI97" s="242"/>
      <c r="FJ97" s="242"/>
      <c r="FK97" s="242"/>
      <c r="FL97" s="242"/>
      <c r="FM97" s="188"/>
      <c r="FN97" s="188"/>
      <c r="FO97" s="242"/>
      <c r="FP97" s="242"/>
      <c r="FQ97" s="242"/>
      <c r="FR97" s="242"/>
      <c r="FS97" s="242"/>
      <c r="FT97" s="188"/>
      <c r="FU97" s="188"/>
      <c r="FV97" s="188"/>
      <c r="FW97" s="188"/>
      <c r="FX97" s="188"/>
      <c r="FY97" s="242"/>
      <c r="FZ97" s="242"/>
      <c r="GA97" s="188"/>
      <c r="GB97" s="188"/>
      <c r="GC97" s="242"/>
      <c r="GD97" s="242"/>
      <c r="GE97" s="242"/>
      <c r="GF97" s="242"/>
      <c r="GG97" s="242"/>
      <c r="GH97" s="188"/>
      <c r="GI97" s="188"/>
      <c r="GJ97" s="242"/>
    </row>
    <row r="98" spans="2:192" ht="15.75" thickBot="1">
      <c r="B98" s="243" t="s">
        <v>5205</v>
      </c>
      <c r="C98" s="243" t="s">
        <v>368</v>
      </c>
      <c r="D98" s="243" t="s">
        <v>370</v>
      </c>
      <c r="E98" s="244" t="s">
        <v>5217</v>
      </c>
      <c r="F98" s="183">
        <v>15.82</v>
      </c>
      <c r="G98" s="245"/>
      <c r="H98" s="189"/>
      <c r="I98" s="189"/>
      <c r="J98" s="245">
        <v>15.82</v>
      </c>
      <c r="K98" s="245"/>
      <c r="L98" s="245"/>
      <c r="M98" s="245"/>
      <c r="N98" s="245"/>
      <c r="O98" s="189"/>
      <c r="P98" s="189"/>
      <c r="Q98" s="245"/>
      <c r="R98" s="245"/>
      <c r="S98" s="245"/>
      <c r="T98" s="245"/>
      <c r="U98" s="245"/>
      <c r="V98" s="189"/>
      <c r="W98" s="189"/>
      <c r="X98" s="245"/>
      <c r="Y98" s="245"/>
      <c r="Z98" s="245"/>
      <c r="AA98" s="245"/>
      <c r="AB98" s="245"/>
      <c r="AC98" s="189"/>
      <c r="AD98" s="189"/>
      <c r="AE98" s="245"/>
      <c r="AF98" s="245"/>
      <c r="AG98" s="189"/>
      <c r="AH98" s="245"/>
      <c r="AI98" s="245"/>
      <c r="AJ98" s="189"/>
      <c r="AK98" s="189"/>
      <c r="AL98" s="189"/>
      <c r="AM98" s="189"/>
      <c r="AN98" s="189"/>
      <c r="AO98" s="245"/>
      <c r="AP98" s="245"/>
      <c r="AQ98" s="189"/>
      <c r="AR98" s="189"/>
      <c r="AS98" s="245"/>
      <c r="AT98" s="245"/>
      <c r="AU98" s="245"/>
      <c r="AV98" s="245"/>
      <c r="AW98" s="245"/>
      <c r="AX98" s="189"/>
      <c r="AY98" s="189"/>
      <c r="AZ98" s="245"/>
      <c r="BA98" s="245"/>
      <c r="BB98" s="245"/>
      <c r="BC98" s="245"/>
      <c r="BD98" s="245"/>
      <c r="BE98" s="189"/>
      <c r="BF98" s="189"/>
      <c r="BG98" s="245"/>
      <c r="BH98" s="245"/>
      <c r="BI98" s="245"/>
      <c r="BJ98" s="245"/>
      <c r="BK98" s="245"/>
      <c r="BL98" s="189"/>
      <c r="BM98" s="189"/>
      <c r="BN98" s="245"/>
      <c r="BO98" s="245"/>
      <c r="BP98" s="245"/>
      <c r="BQ98" s="245"/>
      <c r="BR98" s="245"/>
      <c r="BS98" s="189"/>
      <c r="BT98" s="189"/>
      <c r="BU98" s="245"/>
      <c r="BV98" s="245"/>
      <c r="BW98" s="245"/>
      <c r="BX98" s="245"/>
      <c r="BY98" s="245"/>
      <c r="BZ98" s="189"/>
      <c r="CA98" s="189"/>
      <c r="CB98" s="245"/>
      <c r="CC98" s="245"/>
      <c r="CD98" s="245"/>
      <c r="CE98" s="245"/>
      <c r="CF98" s="245"/>
      <c r="CG98" s="189"/>
      <c r="CH98" s="189"/>
      <c r="CI98" s="245"/>
      <c r="CJ98" s="245"/>
      <c r="CK98" s="245"/>
      <c r="CL98" s="245"/>
      <c r="CM98" s="245"/>
      <c r="CN98" s="189"/>
      <c r="CO98" s="189"/>
      <c r="CP98" s="245"/>
      <c r="CQ98" s="245"/>
      <c r="CR98" s="245"/>
      <c r="CS98" s="245"/>
      <c r="CT98" s="245"/>
      <c r="CU98" s="189"/>
      <c r="CV98" s="189"/>
      <c r="CW98" s="245"/>
      <c r="CX98" s="245"/>
      <c r="CY98" s="245"/>
      <c r="CZ98" s="245"/>
      <c r="DA98" s="245"/>
      <c r="DB98" s="189"/>
      <c r="DC98" s="189"/>
      <c r="DD98" s="245"/>
      <c r="DE98" s="245"/>
      <c r="DF98" s="245"/>
      <c r="DG98" s="245"/>
      <c r="DH98" s="245"/>
      <c r="DI98" s="189"/>
      <c r="DJ98" s="189"/>
      <c r="DK98" s="189"/>
      <c r="DL98" s="245"/>
      <c r="DM98" s="245"/>
      <c r="DN98" s="245"/>
      <c r="DO98" s="245"/>
      <c r="DP98" s="189"/>
      <c r="DQ98" s="189"/>
      <c r="DR98" s="245"/>
      <c r="DS98" s="245"/>
      <c r="DT98" s="245"/>
      <c r="DU98" s="245"/>
      <c r="DV98" s="245"/>
      <c r="DW98" s="189"/>
      <c r="DX98" s="189"/>
      <c r="DY98" s="245"/>
      <c r="DZ98" s="245"/>
      <c r="EA98" s="245"/>
      <c r="EB98" s="245"/>
      <c r="EC98" s="245"/>
      <c r="ED98" s="189"/>
      <c r="EE98" s="189"/>
      <c r="EF98" s="245"/>
      <c r="EG98" s="189"/>
      <c r="EH98" s="245"/>
      <c r="EI98" s="245"/>
      <c r="EJ98" s="245"/>
      <c r="EK98" s="189"/>
      <c r="EL98" s="189"/>
      <c r="EM98" s="245"/>
      <c r="EN98" s="245"/>
      <c r="EO98" s="245"/>
      <c r="EP98" s="245"/>
      <c r="EQ98" s="245"/>
      <c r="ER98" s="189"/>
      <c r="ES98" s="189"/>
      <c r="ET98" s="245"/>
      <c r="EU98" s="245"/>
      <c r="EV98" s="245"/>
      <c r="EW98" s="245"/>
      <c r="EX98" s="245"/>
      <c r="EY98" s="189"/>
      <c r="EZ98" s="189"/>
      <c r="FA98" s="245"/>
      <c r="FB98" s="245"/>
      <c r="FC98" s="245"/>
      <c r="FD98" s="245"/>
      <c r="FE98" s="245"/>
      <c r="FF98" s="189"/>
      <c r="FG98" s="189"/>
      <c r="FH98" s="245"/>
      <c r="FI98" s="245"/>
      <c r="FJ98" s="245"/>
      <c r="FK98" s="245"/>
      <c r="FL98" s="245"/>
      <c r="FM98" s="189"/>
      <c r="FN98" s="189"/>
      <c r="FO98" s="245"/>
      <c r="FP98" s="245"/>
      <c r="FQ98" s="245"/>
      <c r="FR98" s="245"/>
      <c r="FS98" s="245"/>
      <c r="FT98" s="189"/>
      <c r="FU98" s="189"/>
      <c r="FV98" s="189"/>
      <c r="FW98" s="189"/>
      <c r="FX98" s="189"/>
      <c r="FY98" s="245"/>
      <c r="FZ98" s="245"/>
      <c r="GA98" s="189"/>
      <c r="GB98" s="189"/>
      <c r="GC98" s="245"/>
      <c r="GD98" s="245"/>
      <c r="GE98" s="245"/>
      <c r="GF98" s="245"/>
      <c r="GG98" s="245"/>
      <c r="GH98" s="189"/>
      <c r="GI98" s="189"/>
      <c r="GJ98" s="245"/>
    </row>
    <row r="99" spans="2:192" ht="15">
      <c r="B99" s="238" t="s">
        <v>5205</v>
      </c>
      <c r="C99" s="238" t="s">
        <v>944</v>
      </c>
      <c r="D99" s="238" t="s">
        <v>534</v>
      </c>
      <c r="E99" s="238" t="s">
        <v>5214</v>
      </c>
      <c r="F99" s="180">
        <v>5</v>
      </c>
      <c r="G99" s="239"/>
      <c r="H99" s="186"/>
      <c r="I99" s="186"/>
      <c r="J99" s="239"/>
      <c r="K99" s="239"/>
      <c r="L99" s="239"/>
      <c r="M99" s="239"/>
      <c r="N99" s="239"/>
      <c r="O99" s="186"/>
      <c r="P99" s="186"/>
      <c r="Q99" s="239"/>
      <c r="R99" s="239"/>
      <c r="S99" s="239"/>
      <c r="T99" s="239"/>
      <c r="U99" s="239"/>
      <c r="V99" s="186"/>
      <c r="W99" s="186"/>
      <c r="X99" s="239"/>
      <c r="Y99" s="239">
        <v>1</v>
      </c>
      <c r="Z99" s="239"/>
      <c r="AA99" s="239"/>
      <c r="AB99" s="239"/>
      <c r="AC99" s="186"/>
      <c r="AD99" s="186"/>
      <c r="AE99" s="239"/>
      <c r="AF99" s="239"/>
      <c r="AG99" s="186"/>
      <c r="AH99" s="239"/>
      <c r="AI99" s="239"/>
      <c r="AJ99" s="186"/>
      <c r="AK99" s="186"/>
      <c r="AL99" s="186"/>
      <c r="AM99" s="186"/>
      <c r="AN99" s="186"/>
      <c r="AO99" s="239"/>
      <c r="AP99" s="239"/>
      <c r="AQ99" s="186"/>
      <c r="AR99" s="186"/>
      <c r="AS99" s="239"/>
      <c r="AT99" s="239"/>
      <c r="AU99" s="239"/>
      <c r="AV99" s="239"/>
      <c r="AW99" s="239"/>
      <c r="AX99" s="186"/>
      <c r="AY99" s="186"/>
      <c r="AZ99" s="239"/>
      <c r="BA99" s="239"/>
      <c r="BB99" s="239"/>
      <c r="BC99" s="239"/>
      <c r="BD99" s="239"/>
      <c r="BE99" s="186"/>
      <c r="BF99" s="186"/>
      <c r="BG99" s="239">
        <v>4</v>
      </c>
      <c r="BH99" s="239"/>
      <c r="BI99" s="239"/>
      <c r="BJ99" s="239"/>
      <c r="BK99" s="239"/>
      <c r="BL99" s="186"/>
      <c r="BM99" s="186"/>
      <c r="BN99" s="239"/>
      <c r="BO99" s="239"/>
      <c r="BP99" s="239"/>
      <c r="BQ99" s="239"/>
      <c r="BR99" s="239"/>
      <c r="BS99" s="186"/>
      <c r="BT99" s="186"/>
      <c r="BU99" s="239"/>
      <c r="BV99" s="239"/>
      <c r="BW99" s="239"/>
      <c r="BX99" s="239"/>
      <c r="BY99" s="239"/>
      <c r="BZ99" s="186"/>
      <c r="CA99" s="186"/>
      <c r="CB99" s="239"/>
      <c r="CC99" s="239"/>
      <c r="CD99" s="239"/>
      <c r="CE99" s="239"/>
      <c r="CF99" s="239"/>
      <c r="CG99" s="186"/>
      <c r="CH99" s="186"/>
      <c r="CI99" s="239"/>
      <c r="CJ99" s="239"/>
      <c r="CK99" s="239"/>
      <c r="CL99" s="239"/>
      <c r="CM99" s="239"/>
      <c r="CN99" s="186"/>
      <c r="CO99" s="186"/>
      <c r="CP99" s="239"/>
      <c r="CQ99" s="239"/>
      <c r="CR99" s="239"/>
      <c r="CS99" s="239"/>
      <c r="CT99" s="239"/>
      <c r="CU99" s="186"/>
      <c r="CV99" s="186"/>
      <c r="CW99" s="239"/>
      <c r="CX99" s="239"/>
      <c r="CY99" s="239"/>
      <c r="CZ99" s="239"/>
      <c r="DA99" s="239"/>
      <c r="DB99" s="186"/>
      <c r="DC99" s="186"/>
      <c r="DD99" s="239"/>
      <c r="DE99" s="239"/>
      <c r="DF99" s="239"/>
      <c r="DG99" s="239"/>
      <c r="DH99" s="239"/>
      <c r="DI99" s="186"/>
      <c r="DJ99" s="186"/>
      <c r="DK99" s="186"/>
      <c r="DL99" s="239"/>
      <c r="DM99" s="239"/>
      <c r="DN99" s="239"/>
      <c r="DO99" s="239"/>
      <c r="DP99" s="186"/>
      <c r="DQ99" s="186"/>
      <c r="DR99" s="239"/>
      <c r="DS99" s="239"/>
      <c r="DT99" s="239"/>
      <c r="DU99" s="239"/>
      <c r="DV99" s="239"/>
      <c r="DW99" s="186"/>
      <c r="DX99" s="186"/>
      <c r="DY99" s="239"/>
      <c r="DZ99" s="239"/>
      <c r="EA99" s="239"/>
      <c r="EB99" s="239"/>
      <c r="EC99" s="239"/>
      <c r="ED99" s="186"/>
      <c r="EE99" s="186"/>
      <c r="EF99" s="239"/>
      <c r="EG99" s="186"/>
      <c r="EH99" s="239"/>
      <c r="EI99" s="239"/>
      <c r="EJ99" s="239"/>
      <c r="EK99" s="186"/>
      <c r="EL99" s="186"/>
      <c r="EM99" s="239"/>
      <c r="EN99" s="239"/>
      <c r="EO99" s="239"/>
      <c r="EP99" s="239"/>
      <c r="EQ99" s="239"/>
      <c r="ER99" s="186"/>
      <c r="ES99" s="186"/>
      <c r="ET99" s="239"/>
      <c r="EU99" s="239"/>
      <c r="EV99" s="239"/>
      <c r="EW99" s="239"/>
      <c r="EX99" s="239"/>
      <c r="EY99" s="186"/>
      <c r="EZ99" s="186"/>
      <c r="FA99" s="239"/>
      <c r="FB99" s="239"/>
      <c r="FC99" s="239"/>
      <c r="FD99" s="239"/>
      <c r="FE99" s="239"/>
      <c r="FF99" s="186"/>
      <c r="FG99" s="186"/>
      <c r="FH99" s="239"/>
      <c r="FI99" s="239"/>
      <c r="FJ99" s="239"/>
      <c r="FK99" s="239"/>
      <c r="FL99" s="239"/>
      <c r="FM99" s="186"/>
      <c r="FN99" s="186"/>
      <c r="FO99" s="239"/>
      <c r="FP99" s="239"/>
      <c r="FQ99" s="239"/>
      <c r="FR99" s="239"/>
      <c r="FS99" s="239"/>
      <c r="FT99" s="186"/>
      <c r="FU99" s="186"/>
      <c r="FV99" s="186"/>
      <c r="FW99" s="186"/>
      <c r="FX99" s="186"/>
      <c r="FY99" s="239"/>
      <c r="FZ99" s="239"/>
      <c r="GA99" s="186"/>
      <c r="GB99" s="186"/>
      <c r="GC99" s="239"/>
      <c r="GD99" s="239"/>
      <c r="GE99" s="239"/>
      <c r="GF99" s="239"/>
      <c r="GG99" s="239"/>
      <c r="GH99" s="186"/>
      <c r="GI99" s="186"/>
      <c r="GJ99" s="239"/>
    </row>
    <row r="100" spans="2:192" ht="15">
      <c r="B100" s="240" t="s">
        <v>5205</v>
      </c>
      <c r="C100" s="240" t="s">
        <v>944</v>
      </c>
      <c r="D100" s="240" t="s">
        <v>534</v>
      </c>
      <c r="E100" s="235" t="s">
        <v>5215</v>
      </c>
      <c r="F100" s="181">
        <v>103.9</v>
      </c>
      <c r="G100" s="237"/>
      <c r="H100" s="187"/>
      <c r="I100" s="187"/>
      <c r="J100" s="237"/>
      <c r="K100" s="237"/>
      <c r="L100" s="237"/>
      <c r="M100" s="237"/>
      <c r="N100" s="237"/>
      <c r="O100" s="187"/>
      <c r="P100" s="187"/>
      <c r="Q100" s="237"/>
      <c r="R100" s="237"/>
      <c r="S100" s="237"/>
      <c r="T100" s="237"/>
      <c r="U100" s="237"/>
      <c r="V100" s="187"/>
      <c r="W100" s="187"/>
      <c r="X100" s="237"/>
      <c r="Y100" s="237">
        <v>22.2</v>
      </c>
      <c r="Z100" s="237"/>
      <c r="AA100" s="237"/>
      <c r="AB100" s="237"/>
      <c r="AC100" s="187"/>
      <c r="AD100" s="187"/>
      <c r="AE100" s="237"/>
      <c r="AF100" s="237"/>
      <c r="AG100" s="187"/>
      <c r="AH100" s="237"/>
      <c r="AI100" s="237"/>
      <c r="AJ100" s="187"/>
      <c r="AK100" s="187"/>
      <c r="AL100" s="187"/>
      <c r="AM100" s="187"/>
      <c r="AN100" s="187"/>
      <c r="AO100" s="237"/>
      <c r="AP100" s="237"/>
      <c r="AQ100" s="187"/>
      <c r="AR100" s="187"/>
      <c r="AS100" s="237"/>
      <c r="AT100" s="237"/>
      <c r="AU100" s="237"/>
      <c r="AV100" s="237"/>
      <c r="AW100" s="237"/>
      <c r="AX100" s="187"/>
      <c r="AY100" s="187"/>
      <c r="AZ100" s="237"/>
      <c r="BA100" s="237"/>
      <c r="BB100" s="237"/>
      <c r="BC100" s="237"/>
      <c r="BD100" s="237"/>
      <c r="BE100" s="187"/>
      <c r="BF100" s="187"/>
      <c r="BG100" s="237">
        <v>81.7</v>
      </c>
      <c r="BH100" s="237"/>
      <c r="BI100" s="237"/>
      <c r="BJ100" s="237"/>
      <c r="BK100" s="237"/>
      <c r="BL100" s="187"/>
      <c r="BM100" s="187"/>
      <c r="BN100" s="237"/>
      <c r="BO100" s="237"/>
      <c r="BP100" s="237"/>
      <c r="BQ100" s="237"/>
      <c r="BR100" s="237"/>
      <c r="BS100" s="187"/>
      <c r="BT100" s="187"/>
      <c r="BU100" s="237"/>
      <c r="BV100" s="237"/>
      <c r="BW100" s="237"/>
      <c r="BX100" s="237"/>
      <c r="BY100" s="237"/>
      <c r="BZ100" s="187"/>
      <c r="CA100" s="187"/>
      <c r="CB100" s="237"/>
      <c r="CC100" s="237"/>
      <c r="CD100" s="237"/>
      <c r="CE100" s="237"/>
      <c r="CF100" s="237"/>
      <c r="CG100" s="187"/>
      <c r="CH100" s="187"/>
      <c r="CI100" s="237"/>
      <c r="CJ100" s="237"/>
      <c r="CK100" s="237"/>
      <c r="CL100" s="237"/>
      <c r="CM100" s="237"/>
      <c r="CN100" s="187"/>
      <c r="CO100" s="187"/>
      <c r="CP100" s="237"/>
      <c r="CQ100" s="237"/>
      <c r="CR100" s="237"/>
      <c r="CS100" s="237"/>
      <c r="CT100" s="237"/>
      <c r="CU100" s="187"/>
      <c r="CV100" s="187"/>
      <c r="CW100" s="237"/>
      <c r="CX100" s="237"/>
      <c r="CY100" s="237"/>
      <c r="CZ100" s="237"/>
      <c r="DA100" s="237"/>
      <c r="DB100" s="187"/>
      <c r="DC100" s="187"/>
      <c r="DD100" s="237"/>
      <c r="DE100" s="237"/>
      <c r="DF100" s="237"/>
      <c r="DG100" s="237"/>
      <c r="DH100" s="237"/>
      <c r="DI100" s="187"/>
      <c r="DJ100" s="187"/>
      <c r="DK100" s="187"/>
      <c r="DL100" s="237"/>
      <c r="DM100" s="237"/>
      <c r="DN100" s="237"/>
      <c r="DO100" s="237"/>
      <c r="DP100" s="187"/>
      <c r="DQ100" s="187"/>
      <c r="DR100" s="237"/>
      <c r="DS100" s="237"/>
      <c r="DT100" s="237"/>
      <c r="DU100" s="237"/>
      <c r="DV100" s="237"/>
      <c r="DW100" s="187"/>
      <c r="DX100" s="187"/>
      <c r="DY100" s="237"/>
      <c r="DZ100" s="237"/>
      <c r="EA100" s="237"/>
      <c r="EB100" s="237"/>
      <c r="EC100" s="237"/>
      <c r="ED100" s="187"/>
      <c r="EE100" s="187"/>
      <c r="EF100" s="237"/>
      <c r="EG100" s="187"/>
      <c r="EH100" s="237"/>
      <c r="EI100" s="237"/>
      <c r="EJ100" s="237"/>
      <c r="EK100" s="187"/>
      <c r="EL100" s="187"/>
      <c r="EM100" s="237"/>
      <c r="EN100" s="237"/>
      <c r="EO100" s="237"/>
      <c r="EP100" s="237"/>
      <c r="EQ100" s="237"/>
      <c r="ER100" s="187"/>
      <c r="ES100" s="187"/>
      <c r="ET100" s="237"/>
      <c r="EU100" s="237"/>
      <c r="EV100" s="237"/>
      <c r="EW100" s="237"/>
      <c r="EX100" s="237"/>
      <c r="EY100" s="187"/>
      <c r="EZ100" s="187"/>
      <c r="FA100" s="237"/>
      <c r="FB100" s="237"/>
      <c r="FC100" s="237"/>
      <c r="FD100" s="237"/>
      <c r="FE100" s="237"/>
      <c r="FF100" s="187"/>
      <c r="FG100" s="187"/>
      <c r="FH100" s="237"/>
      <c r="FI100" s="237"/>
      <c r="FJ100" s="237"/>
      <c r="FK100" s="237"/>
      <c r="FL100" s="237"/>
      <c r="FM100" s="187"/>
      <c r="FN100" s="187"/>
      <c r="FO100" s="237"/>
      <c r="FP100" s="237"/>
      <c r="FQ100" s="237"/>
      <c r="FR100" s="237"/>
      <c r="FS100" s="237"/>
      <c r="FT100" s="187"/>
      <c r="FU100" s="187"/>
      <c r="FV100" s="187"/>
      <c r="FW100" s="187"/>
      <c r="FX100" s="187"/>
      <c r="FY100" s="237"/>
      <c r="FZ100" s="237"/>
      <c r="GA100" s="187"/>
      <c r="GB100" s="187"/>
      <c r="GC100" s="237"/>
      <c r="GD100" s="237"/>
      <c r="GE100" s="237"/>
      <c r="GF100" s="237"/>
      <c r="GG100" s="237"/>
      <c r="GH100" s="187"/>
      <c r="GI100" s="187"/>
      <c r="GJ100" s="237"/>
    </row>
    <row r="101" spans="2:192" ht="15">
      <c r="B101" s="240" t="s">
        <v>5205</v>
      </c>
      <c r="C101" s="240" t="s">
        <v>944</v>
      </c>
      <c r="D101" s="240" t="s">
        <v>534</v>
      </c>
      <c r="E101" s="241" t="s">
        <v>5216</v>
      </c>
      <c r="F101" s="182">
        <v>2.89</v>
      </c>
      <c r="G101" s="242"/>
      <c r="H101" s="188"/>
      <c r="I101" s="188"/>
      <c r="J101" s="242"/>
      <c r="K101" s="242"/>
      <c r="L101" s="242"/>
      <c r="M101" s="242"/>
      <c r="N101" s="242"/>
      <c r="O101" s="188"/>
      <c r="P101" s="188"/>
      <c r="Q101" s="242"/>
      <c r="R101" s="242"/>
      <c r="S101" s="242"/>
      <c r="T101" s="242"/>
      <c r="U101" s="242"/>
      <c r="V101" s="188"/>
      <c r="W101" s="188"/>
      <c r="X101" s="242"/>
      <c r="Y101" s="242">
        <v>2.7</v>
      </c>
      <c r="Z101" s="242"/>
      <c r="AA101" s="242"/>
      <c r="AB101" s="242"/>
      <c r="AC101" s="188"/>
      <c r="AD101" s="188"/>
      <c r="AE101" s="242"/>
      <c r="AF101" s="242"/>
      <c r="AG101" s="188"/>
      <c r="AH101" s="242"/>
      <c r="AI101" s="242"/>
      <c r="AJ101" s="188"/>
      <c r="AK101" s="188"/>
      <c r="AL101" s="188"/>
      <c r="AM101" s="188"/>
      <c r="AN101" s="188"/>
      <c r="AO101" s="242"/>
      <c r="AP101" s="242"/>
      <c r="AQ101" s="188"/>
      <c r="AR101" s="188"/>
      <c r="AS101" s="242"/>
      <c r="AT101" s="242"/>
      <c r="AU101" s="242"/>
      <c r="AV101" s="242"/>
      <c r="AW101" s="242"/>
      <c r="AX101" s="188"/>
      <c r="AY101" s="188"/>
      <c r="AZ101" s="242"/>
      <c r="BA101" s="242"/>
      <c r="BB101" s="242"/>
      <c r="BC101" s="242"/>
      <c r="BD101" s="242"/>
      <c r="BE101" s="188"/>
      <c r="BF101" s="188"/>
      <c r="BG101" s="242">
        <v>2.94</v>
      </c>
      <c r="BH101" s="242"/>
      <c r="BI101" s="242"/>
      <c r="BJ101" s="242"/>
      <c r="BK101" s="242"/>
      <c r="BL101" s="188"/>
      <c r="BM101" s="188"/>
      <c r="BN101" s="242"/>
      <c r="BO101" s="242"/>
      <c r="BP101" s="242"/>
      <c r="BQ101" s="242"/>
      <c r="BR101" s="242"/>
      <c r="BS101" s="188"/>
      <c r="BT101" s="188"/>
      <c r="BU101" s="242"/>
      <c r="BV101" s="242"/>
      <c r="BW101" s="242"/>
      <c r="BX101" s="242"/>
      <c r="BY101" s="242"/>
      <c r="BZ101" s="188"/>
      <c r="CA101" s="188"/>
      <c r="CB101" s="242"/>
      <c r="CC101" s="242"/>
      <c r="CD101" s="242"/>
      <c r="CE101" s="242"/>
      <c r="CF101" s="242"/>
      <c r="CG101" s="188"/>
      <c r="CH101" s="188"/>
      <c r="CI101" s="242"/>
      <c r="CJ101" s="242"/>
      <c r="CK101" s="242"/>
      <c r="CL101" s="242"/>
      <c r="CM101" s="242"/>
      <c r="CN101" s="188"/>
      <c r="CO101" s="188"/>
      <c r="CP101" s="242"/>
      <c r="CQ101" s="242"/>
      <c r="CR101" s="242"/>
      <c r="CS101" s="242"/>
      <c r="CT101" s="242"/>
      <c r="CU101" s="188"/>
      <c r="CV101" s="188"/>
      <c r="CW101" s="242"/>
      <c r="CX101" s="242"/>
      <c r="CY101" s="242"/>
      <c r="CZ101" s="242"/>
      <c r="DA101" s="242"/>
      <c r="DB101" s="188"/>
      <c r="DC101" s="188"/>
      <c r="DD101" s="242"/>
      <c r="DE101" s="242"/>
      <c r="DF101" s="242"/>
      <c r="DG101" s="242"/>
      <c r="DH101" s="242"/>
      <c r="DI101" s="188"/>
      <c r="DJ101" s="188"/>
      <c r="DK101" s="188"/>
      <c r="DL101" s="242"/>
      <c r="DM101" s="242"/>
      <c r="DN101" s="242"/>
      <c r="DO101" s="242"/>
      <c r="DP101" s="188"/>
      <c r="DQ101" s="188"/>
      <c r="DR101" s="242"/>
      <c r="DS101" s="242"/>
      <c r="DT101" s="242"/>
      <c r="DU101" s="242"/>
      <c r="DV101" s="242"/>
      <c r="DW101" s="188"/>
      <c r="DX101" s="188"/>
      <c r="DY101" s="242"/>
      <c r="DZ101" s="242"/>
      <c r="EA101" s="242"/>
      <c r="EB101" s="242"/>
      <c r="EC101" s="242"/>
      <c r="ED101" s="188"/>
      <c r="EE101" s="188"/>
      <c r="EF101" s="242"/>
      <c r="EG101" s="188"/>
      <c r="EH101" s="242"/>
      <c r="EI101" s="242"/>
      <c r="EJ101" s="242"/>
      <c r="EK101" s="188"/>
      <c r="EL101" s="188"/>
      <c r="EM101" s="242"/>
      <c r="EN101" s="242"/>
      <c r="EO101" s="242"/>
      <c r="EP101" s="242"/>
      <c r="EQ101" s="242"/>
      <c r="ER101" s="188"/>
      <c r="ES101" s="188"/>
      <c r="ET101" s="242"/>
      <c r="EU101" s="242"/>
      <c r="EV101" s="242"/>
      <c r="EW101" s="242"/>
      <c r="EX101" s="242"/>
      <c r="EY101" s="188"/>
      <c r="EZ101" s="188"/>
      <c r="FA101" s="242"/>
      <c r="FB101" s="242"/>
      <c r="FC101" s="242"/>
      <c r="FD101" s="242"/>
      <c r="FE101" s="242"/>
      <c r="FF101" s="188"/>
      <c r="FG101" s="188"/>
      <c r="FH101" s="242"/>
      <c r="FI101" s="242"/>
      <c r="FJ101" s="242"/>
      <c r="FK101" s="242"/>
      <c r="FL101" s="242"/>
      <c r="FM101" s="188"/>
      <c r="FN101" s="188"/>
      <c r="FO101" s="242"/>
      <c r="FP101" s="242"/>
      <c r="FQ101" s="242"/>
      <c r="FR101" s="242"/>
      <c r="FS101" s="242"/>
      <c r="FT101" s="188"/>
      <c r="FU101" s="188"/>
      <c r="FV101" s="188"/>
      <c r="FW101" s="188"/>
      <c r="FX101" s="188"/>
      <c r="FY101" s="242"/>
      <c r="FZ101" s="242"/>
      <c r="GA101" s="188"/>
      <c r="GB101" s="188"/>
      <c r="GC101" s="242"/>
      <c r="GD101" s="242"/>
      <c r="GE101" s="242"/>
      <c r="GF101" s="242"/>
      <c r="GG101" s="242"/>
      <c r="GH101" s="188"/>
      <c r="GI101" s="188"/>
      <c r="GJ101" s="242"/>
    </row>
    <row r="102" spans="2:192" ht="15.75" thickBot="1">
      <c r="B102" s="243" t="s">
        <v>5205</v>
      </c>
      <c r="C102" s="243" t="s">
        <v>944</v>
      </c>
      <c r="D102" s="243" t="s">
        <v>534</v>
      </c>
      <c r="E102" s="244" t="s">
        <v>5217</v>
      </c>
      <c r="F102" s="183">
        <v>20.78</v>
      </c>
      <c r="G102" s="245"/>
      <c r="H102" s="189"/>
      <c r="I102" s="189"/>
      <c r="J102" s="245"/>
      <c r="K102" s="245"/>
      <c r="L102" s="245"/>
      <c r="M102" s="245"/>
      <c r="N102" s="245"/>
      <c r="O102" s="189"/>
      <c r="P102" s="189"/>
      <c r="Q102" s="245"/>
      <c r="R102" s="245"/>
      <c r="S102" s="245"/>
      <c r="T102" s="245"/>
      <c r="U102" s="245"/>
      <c r="V102" s="189"/>
      <c r="W102" s="189"/>
      <c r="X102" s="245"/>
      <c r="Y102" s="245">
        <v>22.18</v>
      </c>
      <c r="Z102" s="245"/>
      <c r="AA102" s="245"/>
      <c r="AB102" s="245"/>
      <c r="AC102" s="189"/>
      <c r="AD102" s="189"/>
      <c r="AE102" s="245"/>
      <c r="AF102" s="245"/>
      <c r="AG102" s="189"/>
      <c r="AH102" s="245"/>
      <c r="AI102" s="245"/>
      <c r="AJ102" s="189"/>
      <c r="AK102" s="189"/>
      <c r="AL102" s="189"/>
      <c r="AM102" s="189"/>
      <c r="AN102" s="189"/>
      <c r="AO102" s="245"/>
      <c r="AP102" s="245"/>
      <c r="AQ102" s="189"/>
      <c r="AR102" s="189"/>
      <c r="AS102" s="245"/>
      <c r="AT102" s="245"/>
      <c r="AU102" s="245"/>
      <c r="AV102" s="245"/>
      <c r="AW102" s="245"/>
      <c r="AX102" s="189"/>
      <c r="AY102" s="189"/>
      <c r="AZ102" s="245"/>
      <c r="BA102" s="245"/>
      <c r="BB102" s="245"/>
      <c r="BC102" s="245"/>
      <c r="BD102" s="245"/>
      <c r="BE102" s="189"/>
      <c r="BF102" s="189"/>
      <c r="BG102" s="245">
        <v>20.43</v>
      </c>
      <c r="BH102" s="245"/>
      <c r="BI102" s="245"/>
      <c r="BJ102" s="245"/>
      <c r="BK102" s="245"/>
      <c r="BL102" s="189"/>
      <c r="BM102" s="189"/>
      <c r="BN102" s="245"/>
      <c r="BO102" s="245"/>
      <c r="BP102" s="245"/>
      <c r="BQ102" s="245"/>
      <c r="BR102" s="245"/>
      <c r="BS102" s="189"/>
      <c r="BT102" s="189"/>
      <c r="BU102" s="245"/>
      <c r="BV102" s="245"/>
      <c r="BW102" s="245"/>
      <c r="BX102" s="245"/>
      <c r="BY102" s="245"/>
      <c r="BZ102" s="189"/>
      <c r="CA102" s="189"/>
      <c r="CB102" s="245"/>
      <c r="CC102" s="245"/>
      <c r="CD102" s="245"/>
      <c r="CE102" s="245"/>
      <c r="CF102" s="245"/>
      <c r="CG102" s="189"/>
      <c r="CH102" s="189"/>
      <c r="CI102" s="245"/>
      <c r="CJ102" s="245"/>
      <c r="CK102" s="245"/>
      <c r="CL102" s="245"/>
      <c r="CM102" s="245"/>
      <c r="CN102" s="189"/>
      <c r="CO102" s="189"/>
      <c r="CP102" s="245"/>
      <c r="CQ102" s="245"/>
      <c r="CR102" s="245"/>
      <c r="CS102" s="245"/>
      <c r="CT102" s="245"/>
      <c r="CU102" s="189"/>
      <c r="CV102" s="189"/>
      <c r="CW102" s="245"/>
      <c r="CX102" s="245"/>
      <c r="CY102" s="245"/>
      <c r="CZ102" s="245"/>
      <c r="DA102" s="245"/>
      <c r="DB102" s="189"/>
      <c r="DC102" s="189"/>
      <c r="DD102" s="245"/>
      <c r="DE102" s="245"/>
      <c r="DF102" s="245"/>
      <c r="DG102" s="245"/>
      <c r="DH102" s="245"/>
      <c r="DI102" s="189"/>
      <c r="DJ102" s="189"/>
      <c r="DK102" s="189"/>
      <c r="DL102" s="245"/>
      <c r="DM102" s="245"/>
      <c r="DN102" s="245"/>
      <c r="DO102" s="245"/>
      <c r="DP102" s="189"/>
      <c r="DQ102" s="189"/>
      <c r="DR102" s="245"/>
      <c r="DS102" s="245"/>
      <c r="DT102" s="245"/>
      <c r="DU102" s="245"/>
      <c r="DV102" s="245"/>
      <c r="DW102" s="189"/>
      <c r="DX102" s="189"/>
      <c r="DY102" s="245"/>
      <c r="DZ102" s="245"/>
      <c r="EA102" s="245"/>
      <c r="EB102" s="245"/>
      <c r="EC102" s="245"/>
      <c r="ED102" s="189"/>
      <c r="EE102" s="189"/>
      <c r="EF102" s="245"/>
      <c r="EG102" s="189"/>
      <c r="EH102" s="245"/>
      <c r="EI102" s="245"/>
      <c r="EJ102" s="245"/>
      <c r="EK102" s="189"/>
      <c r="EL102" s="189"/>
      <c r="EM102" s="245"/>
      <c r="EN102" s="245"/>
      <c r="EO102" s="245"/>
      <c r="EP102" s="245"/>
      <c r="EQ102" s="245"/>
      <c r="ER102" s="189"/>
      <c r="ES102" s="189"/>
      <c r="ET102" s="245"/>
      <c r="EU102" s="245"/>
      <c r="EV102" s="245"/>
      <c r="EW102" s="245"/>
      <c r="EX102" s="245"/>
      <c r="EY102" s="189"/>
      <c r="EZ102" s="189"/>
      <c r="FA102" s="245"/>
      <c r="FB102" s="245"/>
      <c r="FC102" s="245"/>
      <c r="FD102" s="245"/>
      <c r="FE102" s="245"/>
      <c r="FF102" s="189"/>
      <c r="FG102" s="189"/>
      <c r="FH102" s="245"/>
      <c r="FI102" s="245"/>
      <c r="FJ102" s="245"/>
      <c r="FK102" s="245"/>
      <c r="FL102" s="245"/>
      <c r="FM102" s="189"/>
      <c r="FN102" s="189"/>
      <c r="FO102" s="245"/>
      <c r="FP102" s="245"/>
      <c r="FQ102" s="245"/>
      <c r="FR102" s="245"/>
      <c r="FS102" s="245"/>
      <c r="FT102" s="189"/>
      <c r="FU102" s="189"/>
      <c r="FV102" s="189"/>
      <c r="FW102" s="189"/>
      <c r="FX102" s="189"/>
      <c r="FY102" s="245"/>
      <c r="FZ102" s="245"/>
      <c r="GA102" s="189"/>
      <c r="GB102" s="189"/>
      <c r="GC102" s="245"/>
      <c r="GD102" s="245"/>
      <c r="GE102" s="245"/>
      <c r="GF102" s="245"/>
      <c r="GG102" s="245"/>
      <c r="GH102" s="189"/>
      <c r="GI102" s="189"/>
      <c r="GJ102" s="245"/>
    </row>
    <row r="103" spans="2:192" ht="15">
      <c r="B103" s="238" t="s">
        <v>5205</v>
      </c>
      <c r="C103" s="238" t="s">
        <v>930</v>
      </c>
      <c r="D103" s="238" t="s">
        <v>352</v>
      </c>
      <c r="E103" s="238" t="s">
        <v>5214</v>
      </c>
      <c r="F103" s="180">
        <v>174</v>
      </c>
      <c r="G103" s="239"/>
      <c r="H103" s="186"/>
      <c r="I103" s="186"/>
      <c r="J103" s="239"/>
      <c r="K103" s="239"/>
      <c r="L103" s="239"/>
      <c r="M103" s="239"/>
      <c r="N103" s="239"/>
      <c r="O103" s="186"/>
      <c r="P103" s="186"/>
      <c r="Q103" s="239"/>
      <c r="R103" s="239"/>
      <c r="S103" s="239"/>
      <c r="T103" s="239"/>
      <c r="U103" s="239"/>
      <c r="V103" s="186"/>
      <c r="W103" s="186"/>
      <c r="X103" s="239"/>
      <c r="Y103" s="239">
        <v>3</v>
      </c>
      <c r="Z103" s="239"/>
      <c r="AA103" s="239"/>
      <c r="AB103" s="239"/>
      <c r="AC103" s="186"/>
      <c r="AD103" s="186"/>
      <c r="AE103" s="239"/>
      <c r="AF103" s="239"/>
      <c r="AG103" s="186"/>
      <c r="AH103" s="239"/>
      <c r="AI103" s="239"/>
      <c r="AJ103" s="186"/>
      <c r="AK103" s="186"/>
      <c r="AL103" s="186"/>
      <c r="AM103" s="186"/>
      <c r="AN103" s="186"/>
      <c r="AO103" s="239"/>
      <c r="AP103" s="239">
        <v>1</v>
      </c>
      <c r="AQ103" s="186"/>
      <c r="AR103" s="186"/>
      <c r="AS103" s="239"/>
      <c r="AT103" s="239"/>
      <c r="AU103" s="239"/>
      <c r="AV103" s="239"/>
      <c r="AW103" s="239"/>
      <c r="AX103" s="186"/>
      <c r="AY103" s="186"/>
      <c r="AZ103" s="239">
        <v>9</v>
      </c>
      <c r="BA103" s="239"/>
      <c r="BB103" s="239"/>
      <c r="BC103" s="239"/>
      <c r="BD103" s="239"/>
      <c r="BE103" s="186"/>
      <c r="BF103" s="186"/>
      <c r="BG103" s="239">
        <v>11</v>
      </c>
      <c r="BH103" s="239"/>
      <c r="BI103" s="239"/>
      <c r="BJ103" s="239"/>
      <c r="BK103" s="239">
        <v>21</v>
      </c>
      <c r="BL103" s="186"/>
      <c r="BM103" s="186"/>
      <c r="BN103" s="239">
        <v>12</v>
      </c>
      <c r="BO103" s="239"/>
      <c r="BP103" s="239">
        <v>10</v>
      </c>
      <c r="BQ103" s="239"/>
      <c r="BR103" s="239">
        <v>1</v>
      </c>
      <c r="BS103" s="186"/>
      <c r="BT103" s="186"/>
      <c r="BU103" s="239"/>
      <c r="BV103" s="239"/>
      <c r="BW103" s="239"/>
      <c r="BX103" s="239"/>
      <c r="BY103" s="239">
        <v>23</v>
      </c>
      <c r="BZ103" s="186"/>
      <c r="CA103" s="186"/>
      <c r="CB103" s="239"/>
      <c r="CC103" s="239"/>
      <c r="CD103" s="239"/>
      <c r="CE103" s="239"/>
      <c r="CF103" s="239"/>
      <c r="CG103" s="186"/>
      <c r="CH103" s="186"/>
      <c r="CI103" s="239"/>
      <c r="CJ103" s="239"/>
      <c r="CK103" s="239"/>
      <c r="CL103" s="239"/>
      <c r="CM103" s="239">
        <v>10</v>
      </c>
      <c r="CN103" s="186"/>
      <c r="CO103" s="186"/>
      <c r="CP103" s="239"/>
      <c r="CQ103" s="239">
        <v>15</v>
      </c>
      <c r="CR103" s="239"/>
      <c r="CS103" s="239"/>
      <c r="CT103" s="239"/>
      <c r="CU103" s="186"/>
      <c r="CV103" s="186"/>
      <c r="CW103" s="239"/>
      <c r="CX103" s="239">
        <v>14</v>
      </c>
      <c r="CY103" s="239"/>
      <c r="CZ103" s="239"/>
      <c r="DA103" s="239"/>
      <c r="DB103" s="186"/>
      <c r="DC103" s="186"/>
      <c r="DD103" s="239"/>
      <c r="DE103" s="239"/>
      <c r="DF103" s="239"/>
      <c r="DG103" s="239"/>
      <c r="DH103" s="239"/>
      <c r="DI103" s="186"/>
      <c r="DJ103" s="186"/>
      <c r="DK103" s="186"/>
      <c r="DL103" s="239">
        <v>14</v>
      </c>
      <c r="DM103" s="239"/>
      <c r="DN103" s="239"/>
      <c r="DO103" s="239">
        <v>16</v>
      </c>
      <c r="DP103" s="186"/>
      <c r="DQ103" s="186"/>
      <c r="DR103" s="239"/>
      <c r="DS103" s="239">
        <v>14</v>
      </c>
      <c r="DT103" s="239"/>
      <c r="DU103" s="239"/>
      <c r="DV103" s="239"/>
      <c r="DW103" s="186"/>
      <c r="DX103" s="186"/>
      <c r="DY103" s="239"/>
      <c r="DZ103" s="239"/>
      <c r="EA103" s="239"/>
      <c r="EB103" s="239"/>
      <c r="EC103" s="239"/>
      <c r="ED103" s="186"/>
      <c r="EE103" s="186"/>
      <c r="EF103" s="239"/>
      <c r="EG103" s="186"/>
      <c r="EH103" s="239"/>
      <c r="EI103" s="239"/>
      <c r="EJ103" s="239"/>
      <c r="EK103" s="186"/>
      <c r="EL103" s="186"/>
      <c r="EM103" s="239"/>
      <c r="EN103" s="239"/>
      <c r="EO103" s="239"/>
      <c r="EP103" s="239"/>
      <c r="EQ103" s="239"/>
      <c r="ER103" s="186"/>
      <c r="ES103" s="186"/>
      <c r="ET103" s="239"/>
      <c r="EU103" s="239"/>
      <c r="EV103" s="239"/>
      <c r="EW103" s="239"/>
      <c r="EX103" s="239"/>
      <c r="EY103" s="186"/>
      <c r="EZ103" s="186"/>
      <c r="FA103" s="239"/>
      <c r="FB103" s="239"/>
      <c r="FC103" s="239"/>
      <c r="FD103" s="239"/>
      <c r="FE103" s="239"/>
      <c r="FF103" s="186"/>
      <c r="FG103" s="186"/>
      <c r="FH103" s="239"/>
      <c r="FI103" s="239"/>
      <c r="FJ103" s="239"/>
      <c r="FK103" s="239"/>
      <c r="FL103" s="239"/>
      <c r="FM103" s="186"/>
      <c r="FN103" s="186"/>
      <c r="FO103" s="239"/>
      <c r="FP103" s="239"/>
      <c r="FQ103" s="239"/>
      <c r="FR103" s="239"/>
      <c r="FS103" s="239"/>
      <c r="FT103" s="186"/>
      <c r="FU103" s="186"/>
      <c r="FV103" s="186"/>
      <c r="FW103" s="186"/>
      <c r="FX103" s="186"/>
      <c r="FY103" s="239"/>
      <c r="FZ103" s="239"/>
      <c r="GA103" s="186"/>
      <c r="GB103" s="186"/>
      <c r="GC103" s="239"/>
      <c r="GD103" s="239"/>
      <c r="GE103" s="239"/>
      <c r="GF103" s="239"/>
      <c r="GG103" s="239"/>
      <c r="GH103" s="186"/>
      <c r="GI103" s="186"/>
      <c r="GJ103" s="239"/>
    </row>
    <row r="104" spans="2:192" ht="15">
      <c r="B104" s="240" t="s">
        <v>5205</v>
      </c>
      <c r="C104" s="240" t="s">
        <v>930</v>
      </c>
      <c r="D104" s="240" t="s">
        <v>352</v>
      </c>
      <c r="E104" s="235" t="s">
        <v>5215</v>
      </c>
      <c r="F104" s="181">
        <v>3242.2</v>
      </c>
      <c r="G104" s="237"/>
      <c r="H104" s="187"/>
      <c r="I104" s="187"/>
      <c r="J104" s="237"/>
      <c r="K104" s="237"/>
      <c r="L104" s="237"/>
      <c r="M104" s="237"/>
      <c r="N104" s="237"/>
      <c r="O104" s="187"/>
      <c r="P104" s="187"/>
      <c r="Q104" s="237"/>
      <c r="R104" s="237"/>
      <c r="S104" s="237"/>
      <c r="T104" s="237"/>
      <c r="U104" s="237"/>
      <c r="V104" s="187"/>
      <c r="W104" s="187"/>
      <c r="X104" s="237"/>
      <c r="Y104" s="237">
        <v>59</v>
      </c>
      <c r="Z104" s="237"/>
      <c r="AA104" s="237"/>
      <c r="AB104" s="237"/>
      <c r="AC104" s="187"/>
      <c r="AD104" s="187"/>
      <c r="AE104" s="237"/>
      <c r="AF104" s="237"/>
      <c r="AG104" s="187"/>
      <c r="AH104" s="237"/>
      <c r="AI104" s="237"/>
      <c r="AJ104" s="187"/>
      <c r="AK104" s="187"/>
      <c r="AL104" s="187"/>
      <c r="AM104" s="187"/>
      <c r="AN104" s="187"/>
      <c r="AO104" s="237"/>
      <c r="AP104" s="237">
        <v>19.8</v>
      </c>
      <c r="AQ104" s="187"/>
      <c r="AR104" s="187"/>
      <c r="AS104" s="237"/>
      <c r="AT104" s="237"/>
      <c r="AU104" s="237"/>
      <c r="AV104" s="237"/>
      <c r="AW104" s="237"/>
      <c r="AX104" s="187"/>
      <c r="AY104" s="187"/>
      <c r="AZ104" s="237">
        <v>255.8</v>
      </c>
      <c r="BA104" s="237"/>
      <c r="BB104" s="237"/>
      <c r="BC104" s="237"/>
      <c r="BD104" s="237"/>
      <c r="BE104" s="187"/>
      <c r="BF104" s="187"/>
      <c r="BG104" s="237">
        <v>204.8</v>
      </c>
      <c r="BH104" s="237"/>
      <c r="BI104" s="237"/>
      <c r="BJ104" s="237"/>
      <c r="BK104" s="237">
        <v>359.2</v>
      </c>
      <c r="BL104" s="187"/>
      <c r="BM104" s="187"/>
      <c r="BN104" s="237">
        <v>213.7</v>
      </c>
      <c r="BO104" s="237"/>
      <c r="BP104" s="237">
        <v>137.6</v>
      </c>
      <c r="BQ104" s="237"/>
      <c r="BR104" s="237">
        <v>13.7</v>
      </c>
      <c r="BS104" s="187"/>
      <c r="BT104" s="187"/>
      <c r="BU104" s="237"/>
      <c r="BV104" s="237"/>
      <c r="BW104" s="237"/>
      <c r="BX104" s="237"/>
      <c r="BY104" s="237">
        <v>355.6</v>
      </c>
      <c r="BZ104" s="187"/>
      <c r="CA104" s="187"/>
      <c r="CB104" s="237"/>
      <c r="CC104" s="237"/>
      <c r="CD104" s="237"/>
      <c r="CE104" s="237"/>
      <c r="CF104" s="237"/>
      <c r="CG104" s="187"/>
      <c r="CH104" s="187"/>
      <c r="CI104" s="237"/>
      <c r="CJ104" s="237"/>
      <c r="CK104" s="237"/>
      <c r="CL104" s="237"/>
      <c r="CM104" s="237">
        <v>140.9</v>
      </c>
      <c r="CN104" s="187"/>
      <c r="CO104" s="187"/>
      <c r="CP104" s="237"/>
      <c r="CQ104" s="237">
        <v>225</v>
      </c>
      <c r="CR104" s="237"/>
      <c r="CS104" s="237"/>
      <c r="CT104" s="237"/>
      <c r="CU104" s="187"/>
      <c r="CV104" s="187"/>
      <c r="CW104" s="237"/>
      <c r="CX104" s="237">
        <v>293.2</v>
      </c>
      <c r="CY104" s="237"/>
      <c r="CZ104" s="237"/>
      <c r="DA104" s="237"/>
      <c r="DB104" s="187"/>
      <c r="DC104" s="187"/>
      <c r="DD104" s="237"/>
      <c r="DE104" s="237"/>
      <c r="DF104" s="237"/>
      <c r="DG104" s="237"/>
      <c r="DH104" s="237"/>
      <c r="DI104" s="187"/>
      <c r="DJ104" s="187"/>
      <c r="DK104" s="187"/>
      <c r="DL104" s="237">
        <v>291.60000000000002</v>
      </c>
      <c r="DM104" s="237"/>
      <c r="DN104" s="237"/>
      <c r="DO104" s="237">
        <v>361.4</v>
      </c>
      <c r="DP104" s="187"/>
      <c r="DQ104" s="187"/>
      <c r="DR104" s="237"/>
      <c r="DS104" s="237">
        <v>310.8</v>
      </c>
      <c r="DT104" s="237"/>
      <c r="DU104" s="237"/>
      <c r="DV104" s="237"/>
      <c r="DW104" s="187"/>
      <c r="DX104" s="187"/>
      <c r="DY104" s="237"/>
      <c r="DZ104" s="237"/>
      <c r="EA104" s="237"/>
      <c r="EB104" s="237"/>
      <c r="EC104" s="237"/>
      <c r="ED104" s="187"/>
      <c r="EE104" s="187"/>
      <c r="EF104" s="237"/>
      <c r="EG104" s="187"/>
      <c r="EH104" s="237"/>
      <c r="EI104" s="237"/>
      <c r="EJ104" s="237"/>
      <c r="EK104" s="187"/>
      <c r="EL104" s="187"/>
      <c r="EM104" s="237"/>
      <c r="EN104" s="237"/>
      <c r="EO104" s="237"/>
      <c r="EP104" s="237"/>
      <c r="EQ104" s="237"/>
      <c r="ER104" s="187"/>
      <c r="ES104" s="187"/>
      <c r="ET104" s="237"/>
      <c r="EU104" s="237"/>
      <c r="EV104" s="237"/>
      <c r="EW104" s="237"/>
      <c r="EX104" s="237"/>
      <c r="EY104" s="187"/>
      <c r="EZ104" s="187"/>
      <c r="FA104" s="237"/>
      <c r="FB104" s="237"/>
      <c r="FC104" s="237"/>
      <c r="FD104" s="237"/>
      <c r="FE104" s="237"/>
      <c r="FF104" s="187"/>
      <c r="FG104" s="187"/>
      <c r="FH104" s="237"/>
      <c r="FI104" s="237"/>
      <c r="FJ104" s="237"/>
      <c r="FK104" s="237"/>
      <c r="FL104" s="237"/>
      <c r="FM104" s="187"/>
      <c r="FN104" s="187"/>
      <c r="FO104" s="237"/>
      <c r="FP104" s="237"/>
      <c r="FQ104" s="237"/>
      <c r="FR104" s="237"/>
      <c r="FS104" s="237"/>
      <c r="FT104" s="187"/>
      <c r="FU104" s="187"/>
      <c r="FV104" s="187"/>
      <c r="FW104" s="187"/>
      <c r="FX104" s="187"/>
      <c r="FY104" s="237"/>
      <c r="FZ104" s="237"/>
      <c r="GA104" s="187"/>
      <c r="GB104" s="187"/>
      <c r="GC104" s="237"/>
      <c r="GD104" s="237"/>
      <c r="GE104" s="237"/>
      <c r="GF104" s="237"/>
      <c r="GG104" s="237"/>
      <c r="GH104" s="187"/>
      <c r="GI104" s="187"/>
      <c r="GJ104" s="237"/>
    </row>
    <row r="105" spans="2:192" ht="15">
      <c r="B105" s="240" t="s">
        <v>5205</v>
      </c>
      <c r="C105" s="240" t="s">
        <v>930</v>
      </c>
      <c r="D105" s="240" t="s">
        <v>352</v>
      </c>
      <c r="E105" s="241" t="s">
        <v>5216</v>
      </c>
      <c r="F105" s="182">
        <v>3.22</v>
      </c>
      <c r="G105" s="242"/>
      <c r="H105" s="188"/>
      <c r="I105" s="188"/>
      <c r="J105" s="242"/>
      <c r="K105" s="242"/>
      <c r="L105" s="242"/>
      <c r="M105" s="242"/>
      <c r="N105" s="242"/>
      <c r="O105" s="188"/>
      <c r="P105" s="188"/>
      <c r="Q105" s="242"/>
      <c r="R105" s="242"/>
      <c r="S105" s="242"/>
      <c r="T105" s="242"/>
      <c r="U105" s="242"/>
      <c r="V105" s="188"/>
      <c r="W105" s="188"/>
      <c r="X105" s="242"/>
      <c r="Y105" s="242">
        <v>3.05</v>
      </c>
      <c r="Z105" s="242"/>
      <c r="AA105" s="242"/>
      <c r="AB105" s="242"/>
      <c r="AC105" s="188"/>
      <c r="AD105" s="188"/>
      <c r="AE105" s="242"/>
      <c r="AF105" s="242"/>
      <c r="AG105" s="188"/>
      <c r="AH105" s="242"/>
      <c r="AI105" s="242"/>
      <c r="AJ105" s="188"/>
      <c r="AK105" s="188"/>
      <c r="AL105" s="188"/>
      <c r="AM105" s="188"/>
      <c r="AN105" s="188"/>
      <c r="AO105" s="242"/>
      <c r="AP105" s="242">
        <v>3.04</v>
      </c>
      <c r="AQ105" s="188"/>
      <c r="AR105" s="188"/>
      <c r="AS105" s="242"/>
      <c r="AT105" s="242"/>
      <c r="AU105" s="242"/>
      <c r="AV105" s="242"/>
      <c r="AW105" s="242"/>
      <c r="AX105" s="188"/>
      <c r="AY105" s="188"/>
      <c r="AZ105" s="242">
        <v>2.11</v>
      </c>
      <c r="BA105" s="242"/>
      <c r="BB105" s="242"/>
      <c r="BC105" s="242"/>
      <c r="BD105" s="242"/>
      <c r="BE105" s="188"/>
      <c r="BF105" s="188"/>
      <c r="BG105" s="242">
        <v>3.22</v>
      </c>
      <c r="BH105" s="242"/>
      <c r="BI105" s="242"/>
      <c r="BJ105" s="242"/>
      <c r="BK105" s="242">
        <v>3.51</v>
      </c>
      <c r="BL105" s="188"/>
      <c r="BM105" s="188"/>
      <c r="BN105" s="242">
        <v>3.37</v>
      </c>
      <c r="BO105" s="242"/>
      <c r="BP105" s="242">
        <v>4.3600000000000003</v>
      </c>
      <c r="BQ105" s="242"/>
      <c r="BR105" s="242">
        <v>4.37</v>
      </c>
      <c r="BS105" s="188"/>
      <c r="BT105" s="188"/>
      <c r="BU105" s="242"/>
      <c r="BV105" s="242"/>
      <c r="BW105" s="242"/>
      <c r="BX105" s="242"/>
      <c r="BY105" s="242">
        <v>3.88</v>
      </c>
      <c r="BZ105" s="188"/>
      <c r="CA105" s="188"/>
      <c r="CB105" s="242"/>
      <c r="CC105" s="242"/>
      <c r="CD105" s="242"/>
      <c r="CE105" s="242"/>
      <c r="CF105" s="242"/>
      <c r="CG105" s="188"/>
      <c r="CH105" s="188"/>
      <c r="CI105" s="242"/>
      <c r="CJ105" s="242"/>
      <c r="CK105" s="242"/>
      <c r="CL105" s="242"/>
      <c r="CM105" s="242">
        <v>4.26</v>
      </c>
      <c r="CN105" s="188"/>
      <c r="CO105" s="188"/>
      <c r="CP105" s="242"/>
      <c r="CQ105" s="242">
        <v>4</v>
      </c>
      <c r="CR105" s="242"/>
      <c r="CS105" s="242"/>
      <c r="CT105" s="242"/>
      <c r="CU105" s="188"/>
      <c r="CV105" s="188"/>
      <c r="CW105" s="242"/>
      <c r="CX105" s="242">
        <v>2.86</v>
      </c>
      <c r="CY105" s="242"/>
      <c r="CZ105" s="242"/>
      <c r="DA105" s="242"/>
      <c r="DB105" s="188"/>
      <c r="DC105" s="188"/>
      <c r="DD105" s="242"/>
      <c r="DE105" s="242"/>
      <c r="DF105" s="242"/>
      <c r="DG105" s="242"/>
      <c r="DH105" s="242"/>
      <c r="DI105" s="188"/>
      <c r="DJ105" s="188"/>
      <c r="DK105" s="188"/>
      <c r="DL105" s="242">
        <v>2.88</v>
      </c>
      <c r="DM105" s="242"/>
      <c r="DN105" s="242"/>
      <c r="DO105" s="242">
        <v>2.66</v>
      </c>
      <c r="DP105" s="188"/>
      <c r="DQ105" s="188"/>
      <c r="DR105" s="242"/>
      <c r="DS105" s="242">
        <v>2.7</v>
      </c>
      <c r="DT105" s="242"/>
      <c r="DU105" s="242"/>
      <c r="DV105" s="242"/>
      <c r="DW105" s="188"/>
      <c r="DX105" s="188"/>
      <c r="DY105" s="242"/>
      <c r="DZ105" s="242"/>
      <c r="EA105" s="242"/>
      <c r="EB105" s="242"/>
      <c r="EC105" s="242"/>
      <c r="ED105" s="188"/>
      <c r="EE105" s="188"/>
      <c r="EF105" s="242"/>
      <c r="EG105" s="188"/>
      <c r="EH105" s="242"/>
      <c r="EI105" s="242"/>
      <c r="EJ105" s="242"/>
      <c r="EK105" s="188"/>
      <c r="EL105" s="188"/>
      <c r="EM105" s="242"/>
      <c r="EN105" s="242"/>
      <c r="EO105" s="242"/>
      <c r="EP105" s="242"/>
      <c r="EQ105" s="242"/>
      <c r="ER105" s="188"/>
      <c r="ES105" s="188"/>
      <c r="ET105" s="242"/>
      <c r="EU105" s="242"/>
      <c r="EV105" s="242"/>
      <c r="EW105" s="242"/>
      <c r="EX105" s="242"/>
      <c r="EY105" s="188"/>
      <c r="EZ105" s="188"/>
      <c r="FA105" s="242"/>
      <c r="FB105" s="242"/>
      <c r="FC105" s="242"/>
      <c r="FD105" s="242"/>
      <c r="FE105" s="242"/>
      <c r="FF105" s="188"/>
      <c r="FG105" s="188"/>
      <c r="FH105" s="242"/>
      <c r="FI105" s="242"/>
      <c r="FJ105" s="242"/>
      <c r="FK105" s="242"/>
      <c r="FL105" s="242"/>
      <c r="FM105" s="188"/>
      <c r="FN105" s="188"/>
      <c r="FO105" s="242"/>
      <c r="FP105" s="242"/>
      <c r="FQ105" s="242"/>
      <c r="FR105" s="242"/>
      <c r="FS105" s="242"/>
      <c r="FT105" s="188"/>
      <c r="FU105" s="188"/>
      <c r="FV105" s="188"/>
      <c r="FW105" s="188"/>
      <c r="FX105" s="188"/>
      <c r="FY105" s="242"/>
      <c r="FZ105" s="242"/>
      <c r="GA105" s="188"/>
      <c r="GB105" s="188"/>
      <c r="GC105" s="242"/>
      <c r="GD105" s="242"/>
      <c r="GE105" s="242"/>
      <c r="GF105" s="242"/>
      <c r="GG105" s="242"/>
      <c r="GH105" s="188"/>
      <c r="GI105" s="188"/>
      <c r="GJ105" s="242"/>
    </row>
    <row r="106" spans="2:192" ht="15.75" thickBot="1">
      <c r="B106" s="243" t="s">
        <v>5205</v>
      </c>
      <c r="C106" s="243" t="s">
        <v>930</v>
      </c>
      <c r="D106" s="243" t="s">
        <v>352</v>
      </c>
      <c r="E106" s="244" t="s">
        <v>5217</v>
      </c>
      <c r="F106" s="183">
        <v>18.63</v>
      </c>
      <c r="G106" s="245"/>
      <c r="H106" s="189"/>
      <c r="I106" s="189"/>
      <c r="J106" s="245"/>
      <c r="K106" s="245"/>
      <c r="L106" s="245"/>
      <c r="M106" s="245"/>
      <c r="N106" s="245"/>
      <c r="O106" s="189"/>
      <c r="P106" s="189"/>
      <c r="Q106" s="245"/>
      <c r="R106" s="245"/>
      <c r="S106" s="245"/>
      <c r="T106" s="245"/>
      <c r="U106" s="245"/>
      <c r="V106" s="189"/>
      <c r="W106" s="189"/>
      <c r="X106" s="245"/>
      <c r="Y106" s="245">
        <v>19.670000000000002</v>
      </c>
      <c r="Z106" s="245"/>
      <c r="AA106" s="245"/>
      <c r="AB106" s="245"/>
      <c r="AC106" s="189"/>
      <c r="AD106" s="189"/>
      <c r="AE106" s="245"/>
      <c r="AF106" s="245"/>
      <c r="AG106" s="189"/>
      <c r="AH106" s="245"/>
      <c r="AI106" s="245"/>
      <c r="AJ106" s="189"/>
      <c r="AK106" s="189"/>
      <c r="AL106" s="189"/>
      <c r="AM106" s="189"/>
      <c r="AN106" s="189"/>
      <c r="AO106" s="245"/>
      <c r="AP106" s="245">
        <v>19.75</v>
      </c>
      <c r="AQ106" s="189"/>
      <c r="AR106" s="189"/>
      <c r="AS106" s="245"/>
      <c r="AT106" s="245"/>
      <c r="AU106" s="245"/>
      <c r="AV106" s="245"/>
      <c r="AW106" s="245"/>
      <c r="AX106" s="189"/>
      <c r="AY106" s="189"/>
      <c r="AZ106" s="245">
        <v>28.43</v>
      </c>
      <c r="BA106" s="245"/>
      <c r="BB106" s="245"/>
      <c r="BC106" s="245"/>
      <c r="BD106" s="245"/>
      <c r="BE106" s="189"/>
      <c r="BF106" s="189"/>
      <c r="BG106" s="245">
        <v>18.62</v>
      </c>
      <c r="BH106" s="245"/>
      <c r="BI106" s="245"/>
      <c r="BJ106" s="245"/>
      <c r="BK106" s="245">
        <v>17.100000000000001</v>
      </c>
      <c r="BL106" s="189"/>
      <c r="BM106" s="189"/>
      <c r="BN106" s="245">
        <v>17.809999999999999</v>
      </c>
      <c r="BO106" s="245"/>
      <c r="BP106" s="245">
        <v>13.76</v>
      </c>
      <c r="BQ106" s="245"/>
      <c r="BR106" s="245">
        <v>13.73</v>
      </c>
      <c r="BS106" s="189"/>
      <c r="BT106" s="189"/>
      <c r="BU106" s="245"/>
      <c r="BV106" s="245"/>
      <c r="BW106" s="245"/>
      <c r="BX106" s="245"/>
      <c r="BY106" s="245">
        <v>15.46</v>
      </c>
      <c r="BZ106" s="189"/>
      <c r="CA106" s="189"/>
      <c r="CB106" s="245"/>
      <c r="CC106" s="245"/>
      <c r="CD106" s="245"/>
      <c r="CE106" s="245"/>
      <c r="CF106" s="245"/>
      <c r="CG106" s="189"/>
      <c r="CH106" s="189"/>
      <c r="CI106" s="245"/>
      <c r="CJ106" s="245"/>
      <c r="CK106" s="245"/>
      <c r="CL106" s="245"/>
      <c r="CM106" s="245">
        <v>14.09</v>
      </c>
      <c r="CN106" s="189"/>
      <c r="CO106" s="189"/>
      <c r="CP106" s="245"/>
      <c r="CQ106" s="245">
        <v>15</v>
      </c>
      <c r="CR106" s="245"/>
      <c r="CS106" s="245"/>
      <c r="CT106" s="245"/>
      <c r="CU106" s="189"/>
      <c r="CV106" s="189"/>
      <c r="CW106" s="245"/>
      <c r="CX106" s="245">
        <v>20.95</v>
      </c>
      <c r="CY106" s="245"/>
      <c r="CZ106" s="245"/>
      <c r="DA106" s="245"/>
      <c r="DB106" s="189"/>
      <c r="DC106" s="189"/>
      <c r="DD106" s="245"/>
      <c r="DE106" s="245"/>
      <c r="DF106" s="245"/>
      <c r="DG106" s="245"/>
      <c r="DH106" s="245"/>
      <c r="DI106" s="189"/>
      <c r="DJ106" s="189"/>
      <c r="DK106" s="189"/>
      <c r="DL106" s="245">
        <v>20.82</v>
      </c>
      <c r="DM106" s="245"/>
      <c r="DN106" s="245"/>
      <c r="DO106" s="245">
        <v>22.59</v>
      </c>
      <c r="DP106" s="189"/>
      <c r="DQ106" s="189"/>
      <c r="DR106" s="245"/>
      <c r="DS106" s="245">
        <v>22.2</v>
      </c>
      <c r="DT106" s="245"/>
      <c r="DU106" s="245"/>
      <c r="DV106" s="245"/>
      <c r="DW106" s="189"/>
      <c r="DX106" s="189"/>
      <c r="DY106" s="245"/>
      <c r="DZ106" s="245"/>
      <c r="EA106" s="245"/>
      <c r="EB106" s="245"/>
      <c r="EC106" s="245"/>
      <c r="ED106" s="189"/>
      <c r="EE106" s="189"/>
      <c r="EF106" s="245"/>
      <c r="EG106" s="189"/>
      <c r="EH106" s="245"/>
      <c r="EI106" s="245"/>
      <c r="EJ106" s="245"/>
      <c r="EK106" s="189"/>
      <c r="EL106" s="189"/>
      <c r="EM106" s="245"/>
      <c r="EN106" s="245"/>
      <c r="EO106" s="245"/>
      <c r="EP106" s="245"/>
      <c r="EQ106" s="245"/>
      <c r="ER106" s="189"/>
      <c r="ES106" s="189"/>
      <c r="ET106" s="245"/>
      <c r="EU106" s="245"/>
      <c r="EV106" s="245"/>
      <c r="EW106" s="245"/>
      <c r="EX106" s="245"/>
      <c r="EY106" s="189"/>
      <c r="EZ106" s="189"/>
      <c r="FA106" s="245"/>
      <c r="FB106" s="245"/>
      <c r="FC106" s="245"/>
      <c r="FD106" s="245"/>
      <c r="FE106" s="245"/>
      <c r="FF106" s="189"/>
      <c r="FG106" s="189"/>
      <c r="FH106" s="245"/>
      <c r="FI106" s="245"/>
      <c r="FJ106" s="245"/>
      <c r="FK106" s="245"/>
      <c r="FL106" s="245"/>
      <c r="FM106" s="189"/>
      <c r="FN106" s="189"/>
      <c r="FO106" s="245"/>
      <c r="FP106" s="245"/>
      <c r="FQ106" s="245"/>
      <c r="FR106" s="245"/>
      <c r="FS106" s="245"/>
      <c r="FT106" s="189"/>
      <c r="FU106" s="189"/>
      <c r="FV106" s="189"/>
      <c r="FW106" s="189"/>
      <c r="FX106" s="189"/>
      <c r="FY106" s="245"/>
      <c r="FZ106" s="245"/>
      <c r="GA106" s="189"/>
      <c r="GB106" s="189"/>
      <c r="GC106" s="245"/>
      <c r="GD106" s="245"/>
      <c r="GE106" s="245"/>
      <c r="GF106" s="245"/>
      <c r="GG106" s="245"/>
      <c r="GH106" s="189"/>
      <c r="GI106" s="189"/>
      <c r="GJ106" s="245"/>
    </row>
    <row r="107" spans="2:192" ht="15">
      <c r="B107" s="238" t="s">
        <v>5205</v>
      </c>
      <c r="C107" s="238" t="s">
        <v>954</v>
      </c>
      <c r="D107" s="238" t="s">
        <v>956</v>
      </c>
      <c r="E107" s="238" t="s">
        <v>5214</v>
      </c>
      <c r="F107" s="180">
        <v>1</v>
      </c>
      <c r="G107" s="239"/>
      <c r="H107" s="186"/>
      <c r="I107" s="186"/>
      <c r="J107" s="239"/>
      <c r="K107" s="239"/>
      <c r="L107" s="239"/>
      <c r="M107" s="239"/>
      <c r="N107" s="239"/>
      <c r="O107" s="186"/>
      <c r="P107" s="186"/>
      <c r="Q107" s="239"/>
      <c r="R107" s="239"/>
      <c r="S107" s="239"/>
      <c r="T107" s="239"/>
      <c r="U107" s="239"/>
      <c r="V107" s="186"/>
      <c r="W107" s="186"/>
      <c r="X107" s="239"/>
      <c r="Y107" s="239">
        <v>1</v>
      </c>
      <c r="Z107" s="239"/>
      <c r="AA107" s="239"/>
      <c r="AB107" s="239"/>
      <c r="AC107" s="186"/>
      <c r="AD107" s="186"/>
      <c r="AE107" s="239"/>
      <c r="AF107" s="239"/>
      <c r="AG107" s="186"/>
      <c r="AH107" s="239"/>
      <c r="AI107" s="239"/>
      <c r="AJ107" s="186"/>
      <c r="AK107" s="186"/>
      <c r="AL107" s="186"/>
      <c r="AM107" s="186"/>
      <c r="AN107" s="186"/>
      <c r="AO107" s="239"/>
      <c r="AP107" s="239"/>
      <c r="AQ107" s="186"/>
      <c r="AR107" s="186"/>
      <c r="AS107" s="239"/>
      <c r="AT107" s="239"/>
      <c r="AU107" s="239"/>
      <c r="AV107" s="239"/>
      <c r="AW107" s="239"/>
      <c r="AX107" s="186"/>
      <c r="AY107" s="186"/>
      <c r="AZ107" s="239"/>
      <c r="BA107" s="239"/>
      <c r="BB107" s="239"/>
      <c r="BC107" s="239"/>
      <c r="BD107" s="239"/>
      <c r="BE107" s="186"/>
      <c r="BF107" s="186"/>
      <c r="BG107" s="239"/>
      <c r="BH107" s="239"/>
      <c r="BI107" s="239"/>
      <c r="BJ107" s="239"/>
      <c r="BK107" s="239"/>
      <c r="BL107" s="186"/>
      <c r="BM107" s="186"/>
      <c r="BN107" s="239"/>
      <c r="BO107" s="239"/>
      <c r="BP107" s="239"/>
      <c r="BQ107" s="239"/>
      <c r="BR107" s="239"/>
      <c r="BS107" s="186"/>
      <c r="BT107" s="186"/>
      <c r="BU107" s="239"/>
      <c r="BV107" s="239"/>
      <c r="BW107" s="239"/>
      <c r="BX107" s="239"/>
      <c r="BY107" s="239"/>
      <c r="BZ107" s="186"/>
      <c r="CA107" s="186"/>
      <c r="CB107" s="239"/>
      <c r="CC107" s="239"/>
      <c r="CD107" s="239"/>
      <c r="CE107" s="239"/>
      <c r="CF107" s="239"/>
      <c r="CG107" s="186"/>
      <c r="CH107" s="186"/>
      <c r="CI107" s="239"/>
      <c r="CJ107" s="239"/>
      <c r="CK107" s="239"/>
      <c r="CL107" s="239"/>
      <c r="CM107" s="239"/>
      <c r="CN107" s="186"/>
      <c r="CO107" s="186"/>
      <c r="CP107" s="239"/>
      <c r="CQ107" s="239"/>
      <c r="CR107" s="239"/>
      <c r="CS107" s="239"/>
      <c r="CT107" s="239"/>
      <c r="CU107" s="186"/>
      <c r="CV107" s="186"/>
      <c r="CW107" s="239"/>
      <c r="CX107" s="239"/>
      <c r="CY107" s="239"/>
      <c r="CZ107" s="239"/>
      <c r="DA107" s="239"/>
      <c r="DB107" s="186"/>
      <c r="DC107" s="186"/>
      <c r="DD107" s="239"/>
      <c r="DE107" s="239"/>
      <c r="DF107" s="239"/>
      <c r="DG107" s="239"/>
      <c r="DH107" s="239"/>
      <c r="DI107" s="186"/>
      <c r="DJ107" s="186"/>
      <c r="DK107" s="186"/>
      <c r="DL107" s="239"/>
      <c r="DM107" s="239"/>
      <c r="DN107" s="239"/>
      <c r="DO107" s="239"/>
      <c r="DP107" s="186"/>
      <c r="DQ107" s="186"/>
      <c r="DR107" s="239"/>
      <c r="DS107" s="239"/>
      <c r="DT107" s="239"/>
      <c r="DU107" s="239"/>
      <c r="DV107" s="239"/>
      <c r="DW107" s="186"/>
      <c r="DX107" s="186"/>
      <c r="DY107" s="239"/>
      <c r="DZ107" s="239"/>
      <c r="EA107" s="239"/>
      <c r="EB107" s="239"/>
      <c r="EC107" s="239"/>
      <c r="ED107" s="186"/>
      <c r="EE107" s="186"/>
      <c r="EF107" s="239"/>
      <c r="EG107" s="186"/>
      <c r="EH107" s="239"/>
      <c r="EI107" s="239"/>
      <c r="EJ107" s="239"/>
      <c r="EK107" s="186"/>
      <c r="EL107" s="186"/>
      <c r="EM107" s="239"/>
      <c r="EN107" s="239"/>
      <c r="EO107" s="239"/>
      <c r="EP107" s="239"/>
      <c r="EQ107" s="239"/>
      <c r="ER107" s="186"/>
      <c r="ES107" s="186"/>
      <c r="ET107" s="239"/>
      <c r="EU107" s="239"/>
      <c r="EV107" s="239"/>
      <c r="EW107" s="239"/>
      <c r="EX107" s="239"/>
      <c r="EY107" s="186"/>
      <c r="EZ107" s="186"/>
      <c r="FA107" s="239"/>
      <c r="FB107" s="239"/>
      <c r="FC107" s="239"/>
      <c r="FD107" s="239"/>
      <c r="FE107" s="239"/>
      <c r="FF107" s="186"/>
      <c r="FG107" s="186"/>
      <c r="FH107" s="239"/>
      <c r="FI107" s="239"/>
      <c r="FJ107" s="239"/>
      <c r="FK107" s="239"/>
      <c r="FL107" s="239"/>
      <c r="FM107" s="186"/>
      <c r="FN107" s="186"/>
      <c r="FO107" s="239"/>
      <c r="FP107" s="239"/>
      <c r="FQ107" s="239"/>
      <c r="FR107" s="239"/>
      <c r="FS107" s="239"/>
      <c r="FT107" s="186"/>
      <c r="FU107" s="186"/>
      <c r="FV107" s="186"/>
      <c r="FW107" s="186"/>
      <c r="FX107" s="186"/>
      <c r="FY107" s="239"/>
      <c r="FZ107" s="239"/>
      <c r="GA107" s="186"/>
      <c r="GB107" s="186"/>
      <c r="GC107" s="239"/>
      <c r="GD107" s="239"/>
      <c r="GE107" s="239"/>
      <c r="GF107" s="239"/>
      <c r="GG107" s="239"/>
      <c r="GH107" s="186"/>
      <c r="GI107" s="186"/>
      <c r="GJ107" s="239"/>
    </row>
    <row r="108" spans="2:192" ht="15">
      <c r="B108" s="240" t="s">
        <v>5205</v>
      </c>
      <c r="C108" s="240" t="s">
        <v>954</v>
      </c>
      <c r="D108" s="240" t="s">
        <v>956</v>
      </c>
      <c r="E108" s="235" t="s">
        <v>5215</v>
      </c>
      <c r="F108" s="181">
        <v>20.3</v>
      </c>
      <c r="G108" s="237"/>
      <c r="H108" s="187"/>
      <c r="I108" s="187"/>
      <c r="J108" s="237"/>
      <c r="K108" s="237"/>
      <c r="L108" s="237"/>
      <c r="M108" s="237"/>
      <c r="N108" s="237"/>
      <c r="O108" s="187"/>
      <c r="P108" s="187"/>
      <c r="Q108" s="237"/>
      <c r="R108" s="237"/>
      <c r="S108" s="237"/>
      <c r="T108" s="237"/>
      <c r="U108" s="237"/>
      <c r="V108" s="187"/>
      <c r="W108" s="187"/>
      <c r="X108" s="237"/>
      <c r="Y108" s="237">
        <v>20.3</v>
      </c>
      <c r="Z108" s="237"/>
      <c r="AA108" s="237"/>
      <c r="AB108" s="237"/>
      <c r="AC108" s="187"/>
      <c r="AD108" s="187"/>
      <c r="AE108" s="237"/>
      <c r="AF108" s="237"/>
      <c r="AG108" s="187"/>
      <c r="AH108" s="237"/>
      <c r="AI108" s="237"/>
      <c r="AJ108" s="187"/>
      <c r="AK108" s="187"/>
      <c r="AL108" s="187"/>
      <c r="AM108" s="187"/>
      <c r="AN108" s="187"/>
      <c r="AO108" s="237"/>
      <c r="AP108" s="237"/>
      <c r="AQ108" s="187"/>
      <c r="AR108" s="187"/>
      <c r="AS108" s="237"/>
      <c r="AT108" s="237"/>
      <c r="AU108" s="237"/>
      <c r="AV108" s="237"/>
      <c r="AW108" s="237"/>
      <c r="AX108" s="187"/>
      <c r="AY108" s="187"/>
      <c r="AZ108" s="237"/>
      <c r="BA108" s="237"/>
      <c r="BB108" s="237"/>
      <c r="BC108" s="237"/>
      <c r="BD108" s="237"/>
      <c r="BE108" s="187"/>
      <c r="BF108" s="187"/>
      <c r="BG108" s="237"/>
      <c r="BH108" s="237"/>
      <c r="BI108" s="237"/>
      <c r="BJ108" s="237"/>
      <c r="BK108" s="237"/>
      <c r="BL108" s="187"/>
      <c r="BM108" s="187"/>
      <c r="BN108" s="237"/>
      <c r="BO108" s="237"/>
      <c r="BP108" s="237"/>
      <c r="BQ108" s="237"/>
      <c r="BR108" s="237"/>
      <c r="BS108" s="187"/>
      <c r="BT108" s="187"/>
      <c r="BU108" s="237"/>
      <c r="BV108" s="237"/>
      <c r="BW108" s="237"/>
      <c r="BX108" s="237"/>
      <c r="BY108" s="237"/>
      <c r="BZ108" s="187"/>
      <c r="CA108" s="187"/>
      <c r="CB108" s="237"/>
      <c r="CC108" s="237"/>
      <c r="CD108" s="237"/>
      <c r="CE108" s="237"/>
      <c r="CF108" s="237"/>
      <c r="CG108" s="187"/>
      <c r="CH108" s="187"/>
      <c r="CI108" s="237"/>
      <c r="CJ108" s="237"/>
      <c r="CK108" s="237"/>
      <c r="CL108" s="237"/>
      <c r="CM108" s="237"/>
      <c r="CN108" s="187"/>
      <c r="CO108" s="187"/>
      <c r="CP108" s="237"/>
      <c r="CQ108" s="237"/>
      <c r="CR108" s="237"/>
      <c r="CS108" s="237"/>
      <c r="CT108" s="237"/>
      <c r="CU108" s="187"/>
      <c r="CV108" s="187"/>
      <c r="CW108" s="237"/>
      <c r="CX108" s="237"/>
      <c r="CY108" s="237"/>
      <c r="CZ108" s="237"/>
      <c r="DA108" s="237"/>
      <c r="DB108" s="187"/>
      <c r="DC108" s="187"/>
      <c r="DD108" s="237"/>
      <c r="DE108" s="237"/>
      <c r="DF108" s="237"/>
      <c r="DG108" s="237"/>
      <c r="DH108" s="237"/>
      <c r="DI108" s="187"/>
      <c r="DJ108" s="187"/>
      <c r="DK108" s="187"/>
      <c r="DL108" s="237"/>
      <c r="DM108" s="237"/>
      <c r="DN108" s="237"/>
      <c r="DO108" s="237"/>
      <c r="DP108" s="187"/>
      <c r="DQ108" s="187"/>
      <c r="DR108" s="237"/>
      <c r="DS108" s="237"/>
      <c r="DT108" s="237"/>
      <c r="DU108" s="237"/>
      <c r="DV108" s="237"/>
      <c r="DW108" s="187"/>
      <c r="DX108" s="187"/>
      <c r="DY108" s="237"/>
      <c r="DZ108" s="237"/>
      <c r="EA108" s="237"/>
      <c r="EB108" s="237"/>
      <c r="EC108" s="237"/>
      <c r="ED108" s="187"/>
      <c r="EE108" s="187"/>
      <c r="EF108" s="237"/>
      <c r="EG108" s="187"/>
      <c r="EH108" s="237"/>
      <c r="EI108" s="237"/>
      <c r="EJ108" s="237"/>
      <c r="EK108" s="187"/>
      <c r="EL108" s="187"/>
      <c r="EM108" s="237"/>
      <c r="EN108" s="237"/>
      <c r="EO108" s="237"/>
      <c r="EP108" s="237"/>
      <c r="EQ108" s="237"/>
      <c r="ER108" s="187"/>
      <c r="ES108" s="187"/>
      <c r="ET108" s="237"/>
      <c r="EU108" s="237"/>
      <c r="EV108" s="237"/>
      <c r="EW108" s="237"/>
      <c r="EX108" s="237"/>
      <c r="EY108" s="187"/>
      <c r="EZ108" s="187"/>
      <c r="FA108" s="237"/>
      <c r="FB108" s="237"/>
      <c r="FC108" s="237"/>
      <c r="FD108" s="237"/>
      <c r="FE108" s="237"/>
      <c r="FF108" s="187"/>
      <c r="FG108" s="187"/>
      <c r="FH108" s="237"/>
      <c r="FI108" s="237"/>
      <c r="FJ108" s="237"/>
      <c r="FK108" s="237"/>
      <c r="FL108" s="237"/>
      <c r="FM108" s="187"/>
      <c r="FN108" s="187"/>
      <c r="FO108" s="237"/>
      <c r="FP108" s="237"/>
      <c r="FQ108" s="237"/>
      <c r="FR108" s="237"/>
      <c r="FS108" s="237"/>
      <c r="FT108" s="187"/>
      <c r="FU108" s="187"/>
      <c r="FV108" s="187"/>
      <c r="FW108" s="187"/>
      <c r="FX108" s="187"/>
      <c r="FY108" s="237"/>
      <c r="FZ108" s="237"/>
      <c r="GA108" s="187"/>
      <c r="GB108" s="187"/>
      <c r="GC108" s="237"/>
      <c r="GD108" s="237"/>
      <c r="GE108" s="237"/>
      <c r="GF108" s="237"/>
      <c r="GG108" s="237"/>
      <c r="GH108" s="187"/>
      <c r="GI108" s="187"/>
      <c r="GJ108" s="237"/>
    </row>
    <row r="109" spans="2:192" ht="15">
      <c r="B109" s="240" t="s">
        <v>5205</v>
      </c>
      <c r="C109" s="240" t="s">
        <v>954</v>
      </c>
      <c r="D109" s="240" t="s">
        <v>956</v>
      </c>
      <c r="E109" s="241" t="s">
        <v>5216</v>
      </c>
      <c r="F109" s="182">
        <v>2.95</v>
      </c>
      <c r="G109" s="242"/>
      <c r="H109" s="188"/>
      <c r="I109" s="188"/>
      <c r="J109" s="242"/>
      <c r="K109" s="242"/>
      <c r="L109" s="242"/>
      <c r="M109" s="242"/>
      <c r="N109" s="242"/>
      <c r="O109" s="188"/>
      <c r="P109" s="188"/>
      <c r="Q109" s="242"/>
      <c r="R109" s="242"/>
      <c r="S109" s="242"/>
      <c r="T109" s="242"/>
      <c r="U109" s="242"/>
      <c r="V109" s="188"/>
      <c r="W109" s="188"/>
      <c r="X109" s="242"/>
      <c r="Y109" s="242">
        <v>2.95</v>
      </c>
      <c r="Z109" s="242"/>
      <c r="AA109" s="242"/>
      <c r="AB109" s="242"/>
      <c r="AC109" s="188"/>
      <c r="AD109" s="188"/>
      <c r="AE109" s="242"/>
      <c r="AF109" s="242"/>
      <c r="AG109" s="188"/>
      <c r="AH109" s="242"/>
      <c r="AI109" s="242"/>
      <c r="AJ109" s="188"/>
      <c r="AK109" s="188"/>
      <c r="AL109" s="188"/>
      <c r="AM109" s="188"/>
      <c r="AN109" s="188"/>
      <c r="AO109" s="242"/>
      <c r="AP109" s="242"/>
      <c r="AQ109" s="188"/>
      <c r="AR109" s="188"/>
      <c r="AS109" s="242"/>
      <c r="AT109" s="242"/>
      <c r="AU109" s="242"/>
      <c r="AV109" s="242"/>
      <c r="AW109" s="242"/>
      <c r="AX109" s="188"/>
      <c r="AY109" s="188"/>
      <c r="AZ109" s="242"/>
      <c r="BA109" s="242"/>
      <c r="BB109" s="242"/>
      <c r="BC109" s="242"/>
      <c r="BD109" s="242"/>
      <c r="BE109" s="188"/>
      <c r="BF109" s="188"/>
      <c r="BG109" s="242"/>
      <c r="BH109" s="242"/>
      <c r="BI109" s="242"/>
      <c r="BJ109" s="242"/>
      <c r="BK109" s="242"/>
      <c r="BL109" s="188"/>
      <c r="BM109" s="188"/>
      <c r="BN109" s="242"/>
      <c r="BO109" s="242"/>
      <c r="BP109" s="242"/>
      <c r="BQ109" s="242"/>
      <c r="BR109" s="242"/>
      <c r="BS109" s="188"/>
      <c r="BT109" s="188"/>
      <c r="BU109" s="242"/>
      <c r="BV109" s="242"/>
      <c r="BW109" s="242"/>
      <c r="BX109" s="242"/>
      <c r="BY109" s="242"/>
      <c r="BZ109" s="188"/>
      <c r="CA109" s="188"/>
      <c r="CB109" s="242"/>
      <c r="CC109" s="242"/>
      <c r="CD109" s="242"/>
      <c r="CE109" s="242"/>
      <c r="CF109" s="242"/>
      <c r="CG109" s="188"/>
      <c r="CH109" s="188"/>
      <c r="CI109" s="242"/>
      <c r="CJ109" s="242"/>
      <c r="CK109" s="242"/>
      <c r="CL109" s="242"/>
      <c r="CM109" s="242"/>
      <c r="CN109" s="188"/>
      <c r="CO109" s="188"/>
      <c r="CP109" s="242"/>
      <c r="CQ109" s="242"/>
      <c r="CR109" s="242"/>
      <c r="CS109" s="242"/>
      <c r="CT109" s="242"/>
      <c r="CU109" s="188"/>
      <c r="CV109" s="188"/>
      <c r="CW109" s="242"/>
      <c r="CX109" s="242"/>
      <c r="CY109" s="242"/>
      <c r="CZ109" s="242"/>
      <c r="DA109" s="242"/>
      <c r="DB109" s="188"/>
      <c r="DC109" s="188"/>
      <c r="DD109" s="242"/>
      <c r="DE109" s="242"/>
      <c r="DF109" s="242"/>
      <c r="DG109" s="242"/>
      <c r="DH109" s="242"/>
      <c r="DI109" s="188"/>
      <c r="DJ109" s="188"/>
      <c r="DK109" s="188"/>
      <c r="DL109" s="242"/>
      <c r="DM109" s="242"/>
      <c r="DN109" s="242"/>
      <c r="DO109" s="242"/>
      <c r="DP109" s="188"/>
      <c r="DQ109" s="188"/>
      <c r="DR109" s="242"/>
      <c r="DS109" s="242"/>
      <c r="DT109" s="242"/>
      <c r="DU109" s="242"/>
      <c r="DV109" s="242"/>
      <c r="DW109" s="188"/>
      <c r="DX109" s="188"/>
      <c r="DY109" s="242"/>
      <c r="DZ109" s="242"/>
      <c r="EA109" s="242"/>
      <c r="EB109" s="242"/>
      <c r="EC109" s="242"/>
      <c r="ED109" s="188"/>
      <c r="EE109" s="188"/>
      <c r="EF109" s="242"/>
      <c r="EG109" s="188"/>
      <c r="EH109" s="242"/>
      <c r="EI109" s="242"/>
      <c r="EJ109" s="242"/>
      <c r="EK109" s="188"/>
      <c r="EL109" s="188"/>
      <c r="EM109" s="242"/>
      <c r="EN109" s="242"/>
      <c r="EO109" s="242"/>
      <c r="EP109" s="242"/>
      <c r="EQ109" s="242"/>
      <c r="ER109" s="188"/>
      <c r="ES109" s="188"/>
      <c r="ET109" s="242"/>
      <c r="EU109" s="242"/>
      <c r="EV109" s="242"/>
      <c r="EW109" s="242"/>
      <c r="EX109" s="242"/>
      <c r="EY109" s="188"/>
      <c r="EZ109" s="188"/>
      <c r="FA109" s="242"/>
      <c r="FB109" s="242"/>
      <c r="FC109" s="242"/>
      <c r="FD109" s="242"/>
      <c r="FE109" s="242"/>
      <c r="FF109" s="188"/>
      <c r="FG109" s="188"/>
      <c r="FH109" s="242"/>
      <c r="FI109" s="242"/>
      <c r="FJ109" s="242"/>
      <c r="FK109" s="242"/>
      <c r="FL109" s="242"/>
      <c r="FM109" s="188"/>
      <c r="FN109" s="188"/>
      <c r="FO109" s="242"/>
      <c r="FP109" s="242"/>
      <c r="FQ109" s="242"/>
      <c r="FR109" s="242"/>
      <c r="FS109" s="242"/>
      <c r="FT109" s="188"/>
      <c r="FU109" s="188"/>
      <c r="FV109" s="188"/>
      <c r="FW109" s="188"/>
      <c r="FX109" s="188"/>
      <c r="FY109" s="242"/>
      <c r="FZ109" s="242"/>
      <c r="GA109" s="188"/>
      <c r="GB109" s="188"/>
      <c r="GC109" s="242"/>
      <c r="GD109" s="242"/>
      <c r="GE109" s="242"/>
      <c r="GF109" s="242"/>
      <c r="GG109" s="242"/>
      <c r="GH109" s="188"/>
      <c r="GI109" s="188"/>
      <c r="GJ109" s="242"/>
    </row>
    <row r="110" spans="2:192" ht="15.75" thickBot="1">
      <c r="B110" s="243" t="s">
        <v>5205</v>
      </c>
      <c r="C110" s="243" t="s">
        <v>954</v>
      </c>
      <c r="D110" s="243" t="s">
        <v>956</v>
      </c>
      <c r="E110" s="244" t="s">
        <v>5217</v>
      </c>
      <c r="F110" s="183">
        <v>20.329999999999998</v>
      </c>
      <c r="G110" s="245"/>
      <c r="H110" s="189"/>
      <c r="I110" s="189"/>
      <c r="J110" s="245"/>
      <c r="K110" s="245"/>
      <c r="L110" s="245"/>
      <c r="M110" s="245"/>
      <c r="N110" s="245"/>
      <c r="O110" s="189"/>
      <c r="P110" s="189"/>
      <c r="Q110" s="245"/>
      <c r="R110" s="245"/>
      <c r="S110" s="245"/>
      <c r="T110" s="245"/>
      <c r="U110" s="245"/>
      <c r="V110" s="189"/>
      <c r="W110" s="189"/>
      <c r="X110" s="245"/>
      <c r="Y110" s="245">
        <v>20.329999999999998</v>
      </c>
      <c r="Z110" s="245"/>
      <c r="AA110" s="245"/>
      <c r="AB110" s="245"/>
      <c r="AC110" s="189"/>
      <c r="AD110" s="189"/>
      <c r="AE110" s="245"/>
      <c r="AF110" s="245"/>
      <c r="AG110" s="189"/>
      <c r="AH110" s="245"/>
      <c r="AI110" s="245"/>
      <c r="AJ110" s="189"/>
      <c r="AK110" s="189"/>
      <c r="AL110" s="189"/>
      <c r="AM110" s="189"/>
      <c r="AN110" s="189"/>
      <c r="AO110" s="245"/>
      <c r="AP110" s="245"/>
      <c r="AQ110" s="189"/>
      <c r="AR110" s="189"/>
      <c r="AS110" s="245"/>
      <c r="AT110" s="245"/>
      <c r="AU110" s="245"/>
      <c r="AV110" s="245"/>
      <c r="AW110" s="245"/>
      <c r="AX110" s="189"/>
      <c r="AY110" s="189"/>
      <c r="AZ110" s="245"/>
      <c r="BA110" s="245"/>
      <c r="BB110" s="245"/>
      <c r="BC110" s="245"/>
      <c r="BD110" s="245"/>
      <c r="BE110" s="189"/>
      <c r="BF110" s="189"/>
      <c r="BG110" s="245"/>
      <c r="BH110" s="245"/>
      <c r="BI110" s="245"/>
      <c r="BJ110" s="245"/>
      <c r="BK110" s="245"/>
      <c r="BL110" s="189"/>
      <c r="BM110" s="189"/>
      <c r="BN110" s="245"/>
      <c r="BO110" s="245"/>
      <c r="BP110" s="245"/>
      <c r="BQ110" s="245"/>
      <c r="BR110" s="245"/>
      <c r="BS110" s="189"/>
      <c r="BT110" s="189"/>
      <c r="BU110" s="245"/>
      <c r="BV110" s="245"/>
      <c r="BW110" s="245"/>
      <c r="BX110" s="245"/>
      <c r="BY110" s="245"/>
      <c r="BZ110" s="189"/>
      <c r="CA110" s="189"/>
      <c r="CB110" s="245"/>
      <c r="CC110" s="245"/>
      <c r="CD110" s="245"/>
      <c r="CE110" s="245"/>
      <c r="CF110" s="245"/>
      <c r="CG110" s="189"/>
      <c r="CH110" s="189"/>
      <c r="CI110" s="245"/>
      <c r="CJ110" s="245"/>
      <c r="CK110" s="245"/>
      <c r="CL110" s="245"/>
      <c r="CM110" s="245"/>
      <c r="CN110" s="189"/>
      <c r="CO110" s="189"/>
      <c r="CP110" s="245"/>
      <c r="CQ110" s="245"/>
      <c r="CR110" s="245"/>
      <c r="CS110" s="245"/>
      <c r="CT110" s="245"/>
      <c r="CU110" s="189"/>
      <c r="CV110" s="189"/>
      <c r="CW110" s="245"/>
      <c r="CX110" s="245"/>
      <c r="CY110" s="245"/>
      <c r="CZ110" s="245"/>
      <c r="DA110" s="245"/>
      <c r="DB110" s="189"/>
      <c r="DC110" s="189"/>
      <c r="DD110" s="245"/>
      <c r="DE110" s="245"/>
      <c r="DF110" s="245"/>
      <c r="DG110" s="245"/>
      <c r="DH110" s="245"/>
      <c r="DI110" s="189"/>
      <c r="DJ110" s="189"/>
      <c r="DK110" s="189"/>
      <c r="DL110" s="245"/>
      <c r="DM110" s="245"/>
      <c r="DN110" s="245"/>
      <c r="DO110" s="245"/>
      <c r="DP110" s="189"/>
      <c r="DQ110" s="189"/>
      <c r="DR110" s="245"/>
      <c r="DS110" s="245"/>
      <c r="DT110" s="245"/>
      <c r="DU110" s="245"/>
      <c r="DV110" s="245"/>
      <c r="DW110" s="189"/>
      <c r="DX110" s="189"/>
      <c r="DY110" s="245"/>
      <c r="DZ110" s="245"/>
      <c r="EA110" s="245"/>
      <c r="EB110" s="245"/>
      <c r="EC110" s="245"/>
      <c r="ED110" s="189"/>
      <c r="EE110" s="189"/>
      <c r="EF110" s="245"/>
      <c r="EG110" s="189"/>
      <c r="EH110" s="245"/>
      <c r="EI110" s="245"/>
      <c r="EJ110" s="245"/>
      <c r="EK110" s="189"/>
      <c r="EL110" s="189"/>
      <c r="EM110" s="245"/>
      <c r="EN110" s="245"/>
      <c r="EO110" s="245"/>
      <c r="EP110" s="245"/>
      <c r="EQ110" s="245"/>
      <c r="ER110" s="189"/>
      <c r="ES110" s="189"/>
      <c r="ET110" s="245"/>
      <c r="EU110" s="245"/>
      <c r="EV110" s="245"/>
      <c r="EW110" s="245"/>
      <c r="EX110" s="245"/>
      <c r="EY110" s="189"/>
      <c r="EZ110" s="189"/>
      <c r="FA110" s="245"/>
      <c r="FB110" s="245"/>
      <c r="FC110" s="245"/>
      <c r="FD110" s="245"/>
      <c r="FE110" s="245"/>
      <c r="FF110" s="189"/>
      <c r="FG110" s="189"/>
      <c r="FH110" s="245"/>
      <c r="FI110" s="245"/>
      <c r="FJ110" s="245"/>
      <c r="FK110" s="245"/>
      <c r="FL110" s="245"/>
      <c r="FM110" s="189"/>
      <c r="FN110" s="189"/>
      <c r="FO110" s="245"/>
      <c r="FP110" s="245"/>
      <c r="FQ110" s="245"/>
      <c r="FR110" s="245"/>
      <c r="FS110" s="245"/>
      <c r="FT110" s="189"/>
      <c r="FU110" s="189"/>
      <c r="FV110" s="189"/>
      <c r="FW110" s="189"/>
      <c r="FX110" s="189"/>
      <c r="FY110" s="245"/>
      <c r="FZ110" s="245"/>
      <c r="GA110" s="189"/>
      <c r="GB110" s="189"/>
      <c r="GC110" s="245"/>
      <c r="GD110" s="245"/>
      <c r="GE110" s="245"/>
      <c r="GF110" s="245"/>
      <c r="GG110" s="245"/>
      <c r="GH110" s="189"/>
      <c r="GI110" s="189"/>
      <c r="GJ110" s="245"/>
    </row>
    <row r="111" spans="2:192" ht="15">
      <c r="B111" s="238" t="s">
        <v>5205</v>
      </c>
      <c r="C111" s="238" t="s">
        <v>969</v>
      </c>
      <c r="D111" s="238" t="s">
        <v>347</v>
      </c>
      <c r="E111" s="238" t="s">
        <v>5214</v>
      </c>
      <c r="F111" s="180">
        <v>3</v>
      </c>
      <c r="G111" s="239"/>
      <c r="H111" s="186"/>
      <c r="I111" s="186"/>
      <c r="J111" s="239"/>
      <c r="K111" s="239"/>
      <c r="L111" s="239"/>
      <c r="M111" s="239"/>
      <c r="N111" s="239"/>
      <c r="O111" s="186"/>
      <c r="P111" s="186"/>
      <c r="Q111" s="239"/>
      <c r="R111" s="239"/>
      <c r="S111" s="239"/>
      <c r="T111" s="239"/>
      <c r="U111" s="239"/>
      <c r="V111" s="186"/>
      <c r="W111" s="186"/>
      <c r="X111" s="239"/>
      <c r="Y111" s="239">
        <v>2</v>
      </c>
      <c r="Z111" s="239"/>
      <c r="AA111" s="239"/>
      <c r="AB111" s="239"/>
      <c r="AC111" s="186"/>
      <c r="AD111" s="186"/>
      <c r="AE111" s="239"/>
      <c r="AF111" s="239"/>
      <c r="AG111" s="186"/>
      <c r="AH111" s="239"/>
      <c r="AI111" s="239"/>
      <c r="AJ111" s="186"/>
      <c r="AK111" s="186"/>
      <c r="AL111" s="186"/>
      <c r="AM111" s="186"/>
      <c r="AN111" s="186"/>
      <c r="AO111" s="239"/>
      <c r="AP111" s="239"/>
      <c r="AQ111" s="186"/>
      <c r="AR111" s="186"/>
      <c r="AS111" s="239"/>
      <c r="AT111" s="239"/>
      <c r="AU111" s="239"/>
      <c r="AV111" s="239"/>
      <c r="AW111" s="239"/>
      <c r="AX111" s="186"/>
      <c r="AY111" s="186"/>
      <c r="AZ111" s="239"/>
      <c r="BA111" s="239"/>
      <c r="BB111" s="239"/>
      <c r="BC111" s="239"/>
      <c r="BD111" s="239"/>
      <c r="BE111" s="186"/>
      <c r="BF111" s="186"/>
      <c r="BG111" s="239"/>
      <c r="BH111" s="239"/>
      <c r="BI111" s="239"/>
      <c r="BJ111" s="239"/>
      <c r="BK111" s="239"/>
      <c r="BL111" s="186"/>
      <c r="BM111" s="186"/>
      <c r="BN111" s="239"/>
      <c r="BO111" s="239"/>
      <c r="BP111" s="239"/>
      <c r="BQ111" s="239"/>
      <c r="BR111" s="239"/>
      <c r="BS111" s="186"/>
      <c r="BT111" s="186"/>
      <c r="BU111" s="239"/>
      <c r="BV111" s="239"/>
      <c r="BW111" s="239"/>
      <c r="BX111" s="239"/>
      <c r="BY111" s="239"/>
      <c r="BZ111" s="186"/>
      <c r="CA111" s="186"/>
      <c r="CB111" s="239"/>
      <c r="CC111" s="239"/>
      <c r="CD111" s="239"/>
      <c r="CE111" s="239"/>
      <c r="CF111" s="239"/>
      <c r="CG111" s="186"/>
      <c r="CH111" s="186"/>
      <c r="CI111" s="239"/>
      <c r="CJ111" s="239"/>
      <c r="CK111" s="239"/>
      <c r="CL111" s="239"/>
      <c r="CM111" s="239">
        <v>1</v>
      </c>
      <c r="CN111" s="186"/>
      <c r="CO111" s="186"/>
      <c r="CP111" s="239"/>
      <c r="CQ111" s="239"/>
      <c r="CR111" s="239"/>
      <c r="CS111" s="239"/>
      <c r="CT111" s="239"/>
      <c r="CU111" s="186"/>
      <c r="CV111" s="186"/>
      <c r="CW111" s="239"/>
      <c r="CX111" s="239"/>
      <c r="CY111" s="239"/>
      <c r="CZ111" s="239"/>
      <c r="DA111" s="239"/>
      <c r="DB111" s="186"/>
      <c r="DC111" s="186"/>
      <c r="DD111" s="239"/>
      <c r="DE111" s="239"/>
      <c r="DF111" s="239"/>
      <c r="DG111" s="239"/>
      <c r="DH111" s="239"/>
      <c r="DI111" s="186"/>
      <c r="DJ111" s="186"/>
      <c r="DK111" s="186"/>
      <c r="DL111" s="239"/>
      <c r="DM111" s="239"/>
      <c r="DN111" s="239"/>
      <c r="DO111" s="239"/>
      <c r="DP111" s="186"/>
      <c r="DQ111" s="186"/>
      <c r="DR111" s="239"/>
      <c r="DS111" s="239"/>
      <c r="DT111" s="239"/>
      <c r="DU111" s="239"/>
      <c r="DV111" s="239"/>
      <c r="DW111" s="186"/>
      <c r="DX111" s="186"/>
      <c r="DY111" s="239"/>
      <c r="DZ111" s="239"/>
      <c r="EA111" s="239"/>
      <c r="EB111" s="239"/>
      <c r="EC111" s="239"/>
      <c r="ED111" s="186"/>
      <c r="EE111" s="186"/>
      <c r="EF111" s="239"/>
      <c r="EG111" s="186"/>
      <c r="EH111" s="239"/>
      <c r="EI111" s="239"/>
      <c r="EJ111" s="239"/>
      <c r="EK111" s="186"/>
      <c r="EL111" s="186"/>
      <c r="EM111" s="239"/>
      <c r="EN111" s="239"/>
      <c r="EO111" s="239"/>
      <c r="EP111" s="239"/>
      <c r="EQ111" s="239"/>
      <c r="ER111" s="186"/>
      <c r="ES111" s="186"/>
      <c r="ET111" s="239"/>
      <c r="EU111" s="239"/>
      <c r="EV111" s="239"/>
      <c r="EW111" s="239"/>
      <c r="EX111" s="239"/>
      <c r="EY111" s="186"/>
      <c r="EZ111" s="186"/>
      <c r="FA111" s="239"/>
      <c r="FB111" s="239"/>
      <c r="FC111" s="239"/>
      <c r="FD111" s="239"/>
      <c r="FE111" s="239"/>
      <c r="FF111" s="186"/>
      <c r="FG111" s="186"/>
      <c r="FH111" s="239"/>
      <c r="FI111" s="239"/>
      <c r="FJ111" s="239"/>
      <c r="FK111" s="239"/>
      <c r="FL111" s="239"/>
      <c r="FM111" s="186"/>
      <c r="FN111" s="186"/>
      <c r="FO111" s="239"/>
      <c r="FP111" s="239"/>
      <c r="FQ111" s="239"/>
      <c r="FR111" s="239"/>
      <c r="FS111" s="239"/>
      <c r="FT111" s="186"/>
      <c r="FU111" s="186"/>
      <c r="FV111" s="186"/>
      <c r="FW111" s="186"/>
      <c r="FX111" s="186"/>
      <c r="FY111" s="239"/>
      <c r="FZ111" s="239"/>
      <c r="GA111" s="186"/>
      <c r="GB111" s="186"/>
      <c r="GC111" s="239"/>
      <c r="GD111" s="239"/>
      <c r="GE111" s="239"/>
      <c r="GF111" s="239"/>
      <c r="GG111" s="239"/>
      <c r="GH111" s="186"/>
      <c r="GI111" s="186"/>
      <c r="GJ111" s="239"/>
    </row>
    <row r="112" spans="2:192" ht="15">
      <c r="B112" s="240" t="s">
        <v>5205</v>
      </c>
      <c r="C112" s="240" t="s">
        <v>969</v>
      </c>
      <c r="D112" s="240" t="s">
        <v>347</v>
      </c>
      <c r="E112" s="235" t="s">
        <v>5215</v>
      </c>
      <c r="F112" s="181">
        <v>124</v>
      </c>
      <c r="G112" s="237"/>
      <c r="H112" s="187"/>
      <c r="I112" s="187"/>
      <c r="J112" s="237"/>
      <c r="K112" s="237"/>
      <c r="L112" s="237"/>
      <c r="M112" s="237"/>
      <c r="N112" s="237"/>
      <c r="O112" s="187"/>
      <c r="P112" s="187"/>
      <c r="Q112" s="237"/>
      <c r="R112" s="237"/>
      <c r="S112" s="237"/>
      <c r="T112" s="237"/>
      <c r="U112" s="237"/>
      <c r="V112" s="187"/>
      <c r="W112" s="187"/>
      <c r="X112" s="237"/>
      <c r="Y112" s="237">
        <v>103.4</v>
      </c>
      <c r="Z112" s="237"/>
      <c r="AA112" s="237"/>
      <c r="AB112" s="237"/>
      <c r="AC112" s="187"/>
      <c r="AD112" s="187"/>
      <c r="AE112" s="237"/>
      <c r="AF112" s="237"/>
      <c r="AG112" s="187"/>
      <c r="AH112" s="237"/>
      <c r="AI112" s="237"/>
      <c r="AJ112" s="187"/>
      <c r="AK112" s="187"/>
      <c r="AL112" s="187"/>
      <c r="AM112" s="187"/>
      <c r="AN112" s="187"/>
      <c r="AO112" s="237"/>
      <c r="AP112" s="237"/>
      <c r="AQ112" s="187"/>
      <c r="AR112" s="187"/>
      <c r="AS112" s="237"/>
      <c r="AT112" s="237"/>
      <c r="AU112" s="237"/>
      <c r="AV112" s="237"/>
      <c r="AW112" s="237"/>
      <c r="AX112" s="187"/>
      <c r="AY112" s="187"/>
      <c r="AZ112" s="237"/>
      <c r="BA112" s="237"/>
      <c r="BB112" s="237"/>
      <c r="BC112" s="237"/>
      <c r="BD112" s="237"/>
      <c r="BE112" s="187"/>
      <c r="BF112" s="187"/>
      <c r="BG112" s="237"/>
      <c r="BH112" s="237"/>
      <c r="BI112" s="237"/>
      <c r="BJ112" s="237"/>
      <c r="BK112" s="237"/>
      <c r="BL112" s="187"/>
      <c r="BM112" s="187"/>
      <c r="BN112" s="237"/>
      <c r="BO112" s="237"/>
      <c r="BP112" s="237"/>
      <c r="BQ112" s="237"/>
      <c r="BR112" s="237"/>
      <c r="BS112" s="187"/>
      <c r="BT112" s="187"/>
      <c r="BU112" s="237"/>
      <c r="BV112" s="237"/>
      <c r="BW112" s="237"/>
      <c r="BX112" s="237"/>
      <c r="BY112" s="237"/>
      <c r="BZ112" s="187"/>
      <c r="CA112" s="187"/>
      <c r="CB112" s="237"/>
      <c r="CC112" s="237"/>
      <c r="CD112" s="237"/>
      <c r="CE112" s="237"/>
      <c r="CF112" s="237"/>
      <c r="CG112" s="187"/>
      <c r="CH112" s="187"/>
      <c r="CI112" s="237"/>
      <c r="CJ112" s="237"/>
      <c r="CK112" s="237"/>
      <c r="CL112" s="237"/>
      <c r="CM112" s="237">
        <v>20.6</v>
      </c>
      <c r="CN112" s="187"/>
      <c r="CO112" s="187"/>
      <c r="CP112" s="237"/>
      <c r="CQ112" s="237"/>
      <c r="CR112" s="237"/>
      <c r="CS112" s="237"/>
      <c r="CT112" s="237"/>
      <c r="CU112" s="187"/>
      <c r="CV112" s="187"/>
      <c r="CW112" s="237"/>
      <c r="CX112" s="237"/>
      <c r="CY112" s="237"/>
      <c r="CZ112" s="237"/>
      <c r="DA112" s="237"/>
      <c r="DB112" s="187"/>
      <c r="DC112" s="187"/>
      <c r="DD112" s="237"/>
      <c r="DE112" s="237"/>
      <c r="DF112" s="237"/>
      <c r="DG112" s="237"/>
      <c r="DH112" s="237"/>
      <c r="DI112" s="187"/>
      <c r="DJ112" s="187"/>
      <c r="DK112" s="187"/>
      <c r="DL112" s="237"/>
      <c r="DM112" s="237"/>
      <c r="DN112" s="237"/>
      <c r="DO112" s="237"/>
      <c r="DP112" s="187"/>
      <c r="DQ112" s="187"/>
      <c r="DR112" s="237"/>
      <c r="DS112" s="237"/>
      <c r="DT112" s="237"/>
      <c r="DU112" s="237"/>
      <c r="DV112" s="237"/>
      <c r="DW112" s="187"/>
      <c r="DX112" s="187"/>
      <c r="DY112" s="237"/>
      <c r="DZ112" s="237"/>
      <c r="EA112" s="237"/>
      <c r="EB112" s="237"/>
      <c r="EC112" s="237"/>
      <c r="ED112" s="187"/>
      <c r="EE112" s="187"/>
      <c r="EF112" s="237"/>
      <c r="EG112" s="187"/>
      <c r="EH112" s="237"/>
      <c r="EI112" s="237"/>
      <c r="EJ112" s="237"/>
      <c r="EK112" s="187"/>
      <c r="EL112" s="187"/>
      <c r="EM112" s="237"/>
      <c r="EN112" s="237"/>
      <c r="EO112" s="237"/>
      <c r="EP112" s="237"/>
      <c r="EQ112" s="237"/>
      <c r="ER112" s="187"/>
      <c r="ES112" s="187"/>
      <c r="ET112" s="237"/>
      <c r="EU112" s="237"/>
      <c r="EV112" s="237"/>
      <c r="EW112" s="237"/>
      <c r="EX112" s="237"/>
      <c r="EY112" s="187"/>
      <c r="EZ112" s="187"/>
      <c r="FA112" s="237"/>
      <c r="FB112" s="237"/>
      <c r="FC112" s="237"/>
      <c r="FD112" s="237"/>
      <c r="FE112" s="237"/>
      <c r="FF112" s="187"/>
      <c r="FG112" s="187"/>
      <c r="FH112" s="237"/>
      <c r="FI112" s="237"/>
      <c r="FJ112" s="237"/>
      <c r="FK112" s="237"/>
      <c r="FL112" s="237"/>
      <c r="FM112" s="187"/>
      <c r="FN112" s="187"/>
      <c r="FO112" s="237"/>
      <c r="FP112" s="237"/>
      <c r="FQ112" s="237"/>
      <c r="FR112" s="237"/>
      <c r="FS112" s="237"/>
      <c r="FT112" s="187"/>
      <c r="FU112" s="187"/>
      <c r="FV112" s="187"/>
      <c r="FW112" s="187"/>
      <c r="FX112" s="187"/>
      <c r="FY112" s="237"/>
      <c r="FZ112" s="237"/>
      <c r="GA112" s="187"/>
      <c r="GB112" s="187"/>
      <c r="GC112" s="237"/>
      <c r="GD112" s="237"/>
      <c r="GE112" s="237"/>
      <c r="GF112" s="237"/>
      <c r="GG112" s="237"/>
      <c r="GH112" s="187"/>
      <c r="GI112" s="187"/>
      <c r="GJ112" s="237"/>
    </row>
    <row r="113" spans="2:192" ht="15">
      <c r="B113" s="240" t="s">
        <v>5205</v>
      </c>
      <c r="C113" s="240" t="s">
        <v>969</v>
      </c>
      <c r="D113" s="240" t="s">
        <v>347</v>
      </c>
      <c r="E113" s="241" t="s">
        <v>5216</v>
      </c>
      <c r="F113" s="182">
        <v>1.45</v>
      </c>
      <c r="G113" s="242"/>
      <c r="H113" s="188"/>
      <c r="I113" s="188"/>
      <c r="J113" s="242"/>
      <c r="K113" s="242"/>
      <c r="L113" s="242"/>
      <c r="M113" s="242"/>
      <c r="N113" s="242"/>
      <c r="O113" s="188"/>
      <c r="P113" s="188"/>
      <c r="Q113" s="242"/>
      <c r="R113" s="242"/>
      <c r="S113" s="242"/>
      <c r="T113" s="242"/>
      <c r="U113" s="242"/>
      <c r="V113" s="188"/>
      <c r="W113" s="188"/>
      <c r="X113" s="242"/>
      <c r="Y113" s="242">
        <v>1.1599999999999999</v>
      </c>
      <c r="Z113" s="242"/>
      <c r="AA113" s="242"/>
      <c r="AB113" s="242"/>
      <c r="AC113" s="188"/>
      <c r="AD113" s="188"/>
      <c r="AE113" s="242"/>
      <c r="AF113" s="242"/>
      <c r="AG113" s="188"/>
      <c r="AH113" s="242"/>
      <c r="AI113" s="242"/>
      <c r="AJ113" s="188"/>
      <c r="AK113" s="188"/>
      <c r="AL113" s="188"/>
      <c r="AM113" s="188"/>
      <c r="AN113" s="188"/>
      <c r="AO113" s="242"/>
      <c r="AP113" s="242"/>
      <c r="AQ113" s="188"/>
      <c r="AR113" s="188"/>
      <c r="AS113" s="242"/>
      <c r="AT113" s="242"/>
      <c r="AU113" s="242"/>
      <c r="AV113" s="242"/>
      <c r="AW113" s="242"/>
      <c r="AX113" s="188"/>
      <c r="AY113" s="188"/>
      <c r="AZ113" s="242"/>
      <c r="BA113" s="242"/>
      <c r="BB113" s="242"/>
      <c r="BC113" s="242"/>
      <c r="BD113" s="242"/>
      <c r="BE113" s="188"/>
      <c r="BF113" s="188"/>
      <c r="BG113" s="242"/>
      <c r="BH113" s="242"/>
      <c r="BI113" s="242"/>
      <c r="BJ113" s="242"/>
      <c r="BK113" s="242"/>
      <c r="BL113" s="188"/>
      <c r="BM113" s="188"/>
      <c r="BN113" s="242"/>
      <c r="BO113" s="242"/>
      <c r="BP113" s="242"/>
      <c r="BQ113" s="242"/>
      <c r="BR113" s="242"/>
      <c r="BS113" s="188"/>
      <c r="BT113" s="188"/>
      <c r="BU113" s="242"/>
      <c r="BV113" s="242"/>
      <c r="BW113" s="242"/>
      <c r="BX113" s="242"/>
      <c r="BY113" s="242"/>
      <c r="BZ113" s="188"/>
      <c r="CA113" s="188"/>
      <c r="CB113" s="242"/>
      <c r="CC113" s="242"/>
      <c r="CD113" s="242"/>
      <c r="CE113" s="242"/>
      <c r="CF113" s="242"/>
      <c r="CG113" s="188"/>
      <c r="CH113" s="188"/>
      <c r="CI113" s="242"/>
      <c r="CJ113" s="242"/>
      <c r="CK113" s="242"/>
      <c r="CL113" s="242"/>
      <c r="CM113" s="242">
        <v>2.92</v>
      </c>
      <c r="CN113" s="188"/>
      <c r="CO113" s="188"/>
      <c r="CP113" s="242"/>
      <c r="CQ113" s="242"/>
      <c r="CR113" s="242"/>
      <c r="CS113" s="242"/>
      <c r="CT113" s="242"/>
      <c r="CU113" s="188"/>
      <c r="CV113" s="188"/>
      <c r="CW113" s="242"/>
      <c r="CX113" s="242"/>
      <c r="CY113" s="242"/>
      <c r="CZ113" s="242"/>
      <c r="DA113" s="242"/>
      <c r="DB113" s="188"/>
      <c r="DC113" s="188"/>
      <c r="DD113" s="242"/>
      <c r="DE113" s="242"/>
      <c r="DF113" s="242"/>
      <c r="DG113" s="242"/>
      <c r="DH113" s="242"/>
      <c r="DI113" s="188"/>
      <c r="DJ113" s="188"/>
      <c r="DK113" s="188"/>
      <c r="DL113" s="242"/>
      <c r="DM113" s="242"/>
      <c r="DN113" s="242"/>
      <c r="DO113" s="242"/>
      <c r="DP113" s="188"/>
      <c r="DQ113" s="188"/>
      <c r="DR113" s="242"/>
      <c r="DS113" s="242"/>
      <c r="DT113" s="242"/>
      <c r="DU113" s="242"/>
      <c r="DV113" s="242"/>
      <c r="DW113" s="188"/>
      <c r="DX113" s="188"/>
      <c r="DY113" s="242"/>
      <c r="DZ113" s="242"/>
      <c r="EA113" s="242"/>
      <c r="EB113" s="242"/>
      <c r="EC113" s="242"/>
      <c r="ED113" s="188"/>
      <c r="EE113" s="188"/>
      <c r="EF113" s="242"/>
      <c r="EG113" s="188"/>
      <c r="EH113" s="242"/>
      <c r="EI113" s="242"/>
      <c r="EJ113" s="242"/>
      <c r="EK113" s="188"/>
      <c r="EL113" s="188"/>
      <c r="EM113" s="242"/>
      <c r="EN113" s="242"/>
      <c r="EO113" s="242"/>
      <c r="EP113" s="242"/>
      <c r="EQ113" s="242"/>
      <c r="ER113" s="188"/>
      <c r="ES113" s="188"/>
      <c r="ET113" s="242"/>
      <c r="EU113" s="242"/>
      <c r="EV113" s="242"/>
      <c r="EW113" s="242"/>
      <c r="EX113" s="242"/>
      <c r="EY113" s="188"/>
      <c r="EZ113" s="188"/>
      <c r="FA113" s="242"/>
      <c r="FB113" s="242"/>
      <c r="FC113" s="242"/>
      <c r="FD113" s="242"/>
      <c r="FE113" s="242"/>
      <c r="FF113" s="188"/>
      <c r="FG113" s="188"/>
      <c r="FH113" s="242"/>
      <c r="FI113" s="242"/>
      <c r="FJ113" s="242"/>
      <c r="FK113" s="242"/>
      <c r="FL113" s="242"/>
      <c r="FM113" s="188"/>
      <c r="FN113" s="188"/>
      <c r="FO113" s="242"/>
      <c r="FP113" s="242"/>
      <c r="FQ113" s="242"/>
      <c r="FR113" s="242"/>
      <c r="FS113" s="242"/>
      <c r="FT113" s="188"/>
      <c r="FU113" s="188"/>
      <c r="FV113" s="188"/>
      <c r="FW113" s="188"/>
      <c r="FX113" s="188"/>
      <c r="FY113" s="242"/>
      <c r="FZ113" s="242"/>
      <c r="GA113" s="188"/>
      <c r="GB113" s="188"/>
      <c r="GC113" s="242"/>
      <c r="GD113" s="242"/>
      <c r="GE113" s="242"/>
      <c r="GF113" s="242"/>
      <c r="GG113" s="242"/>
      <c r="GH113" s="188"/>
      <c r="GI113" s="188"/>
      <c r="GJ113" s="242"/>
    </row>
    <row r="114" spans="2:192" ht="15.75" thickBot="1">
      <c r="B114" s="243" t="s">
        <v>5205</v>
      </c>
      <c r="C114" s="243" t="s">
        <v>969</v>
      </c>
      <c r="D114" s="243" t="s">
        <v>347</v>
      </c>
      <c r="E114" s="244" t="s">
        <v>5217</v>
      </c>
      <c r="F114" s="183">
        <v>41.32</v>
      </c>
      <c r="G114" s="245"/>
      <c r="H114" s="189"/>
      <c r="I114" s="189"/>
      <c r="J114" s="245"/>
      <c r="K114" s="245"/>
      <c r="L114" s="245"/>
      <c r="M114" s="245"/>
      <c r="N114" s="245"/>
      <c r="O114" s="189"/>
      <c r="P114" s="189"/>
      <c r="Q114" s="245"/>
      <c r="R114" s="245"/>
      <c r="S114" s="245"/>
      <c r="T114" s="245"/>
      <c r="U114" s="245"/>
      <c r="V114" s="189"/>
      <c r="W114" s="189"/>
      <c r="X114" s="245"/>
      <c r="Y114" s="245">
        <v>51.71</v>
      </c>
      <c r="Z114" s="245"/>
      <c r="AA114" s="245"/>
      <c r="AB114" s="245"/>
      <c r="AC114" s="189"/>
      <c r="AD114" s="189"/>
      <c r="AE114" s="245"/>
      <c r="AF114" s="245"/>
      <c r="AG114" s="189"/>
      <c r="AH114" s="245"/>
      <c r="AI114" s="245"/>
      <c r="AJ114" s="189"/>
      <c r="AK114" s="189"/>
      <c r="AL114" s="189"/>
      <c r="AM114" s="189"/>
      <c r="AN114" s="189"/>
      <c r="AO114" s="245"/>
      <c r="AP114" s="245"/>
      <c r="AQ114" s="189"/>
      <c r="AR114" s="189"/>
      <c r="AS114" s="245"/>
      <c r="AT114" s="245"/>
      <c r="AU114" s="245"/>
      <c r="AV114" s="245"/>
      <c r="AW114" s="245"/>
      <c r="AX114" s="189"/>
      <c r="AY114" s="189"/>
      <c r="AZ114" s="245"/>
      <c r="BA114" s="245"/>
      <c r="BB114" s="245"/>
      <c r="BC114" s="245"/>
      <c r="BD114" s="245"/>
      <c r="BE114" s="189"/>
      <c r="BF114" s="189"/>
      <c r="BG114" s="245"/>
      <c r="BH114" s="245"/>
      <c r="BI114" s="245"/>
      <c r="BJ114" s="245"/>
      <c r="BK114" s="245"/>
      <c r="BL114" s="189"/>
      <c r="BM114" s="189"/>
      <c r="BN114" s="245"/>
      <c r="BO114" s="245"/>
      <c r="BP114" s="245"/>
      <c r="BQ114" s="245"/>
      <c r="BR114" s="245"/>
      <c r="BS114" s="189"/>
      <c r="BT114" s="189"/>
      <c r="BU114" s="245"/>
      <c r="BV114" s="245"/>
      <c r="BW114" s="245"/>
      <c r="BX114" s="245"/>
      <c r="BY114" s="245"/>
      <c r="BZ114" s="189"/>
      <c r="CA114" s="189"/>
      <c r="CB114" s="245"/>
      <c r="CC114" s="245"/>
      <c r="CD114" s="245"/>
      <c r="CE114" s="245"/>
      <c r="CF114" s="245"/>
      <c r="CG114" s="189"/>
      <c r="CH114" s="189"/>
      <c r="CI114" s="245"/>
      <c r="CJ114" s="245"/>
      <c r="CK114" s="245"/>
      <c r="CL114" s="245"/>
      <c r="CM114" s="245">
        <v>20.55</v>
      </c>
      <c r="CN114" s="189"/>
      <c r="CO114" s="189"/>
      <c r="CP114" s="245"/>
      <c r="CQ114" s="245"/>
      <c r="CR114" s="245"/>
      <c r="CS114" s="245"/>
      <c r="CT114" s="245"/>
      <c r="CU114" s="189"/>
      <c r="CV114" s="189"/>
      <c r="CW114" s="245"/>
      <c r="CX114" s="245"/>
      <c r="CY114" s="245"/>
      <c r="CZ114" s="245"/>
      <c r="DA114" s="245"/>
      <c r="DB114" s="189"/>
      <c r="DC114" s="189"/>
      <c r="DD114" s="245"/>
      <c r="DE114" s="245"/>
      <c r="DF114" s="245"/>
      <c r="DG114" s="245"/>
      <c r="DH114" s="245"/>
      <c r="DI114" s="189"/>
      <c r="DJ114" s="189"/>
      <c r="DK114" s="189"/>
      <c r="DL114" s="245"/>
      <c r="DM114" s="245"/>
      <c r="DN114" s="245"/>
      <c r="DO114" s="245"/>
      <c r="DP114" s="189"/>
      <c r="DQ114" s="189"/>
      <c r="DR114" s="245"/>
      <c r="DS114" s="245"/>
      <c r="DT114" s="245"/>
      <c r="DU114" s="245"/>
      <c r="DV114" s="245"/>
      <c r="DW114" s="189"/>
      <c r="DX114" s="189"/>
      <c r="DY114" s="245"/>
      <c r="DZ114" s="245"/>
      <c r="EA114" s="245"/>
      <c r="EB114" s="245"/>
      <c r="EC114" s="245"/>
      <c r="ED114" s="189"/>
      <c r="EE114" s="189"/>
      <c r="EF114" s="245"/>
      <c r="EG114" s="189"/>
      <c r="EH114" s="245"/>
      <c r="EI114" s="245"/>
      <c r="EJ114" s="245"/>
      <c r="EK114" s="189"/>
      <c r="EL114" s="189"/>
      <c r="EM114" s="245"/>
      <c r="EN114" s="245"/>
      <c r="EO114" s="245"/>
      <c r="EP114" s="245"/>
      <c r="EQ114" s="245"/>
      <c r="ER114" s="189"/>
      <c r="ES114" s="189"/>
      <c r="ET114" s="245"/>
      <c r="EU114" s="245"/>
      <c r="EV114" s="245"/>
      <c r="EW114" s="245"/>
      <c r="EX114" s="245"/>
      <c r="EY114" s="189"/>
      <c r="EZ114" s="189"/>
      <c r="FA114" s="245"/>
      <c r="FB114" s="245"/>
      <c r="FC114" s="245"/>
      <c r="FD114" s="245"/>
      <c r="FE114" s="245"/>
      <c r="FF114" s="189"/>
      <c r="FG114" s="189"/>
      <c r="FH114" s="245"/>
      <c r="FI114" s="245"/>
      <c r="FJ114" s="245"/>
      <c r="FK114" s="245"/>
      <c r="FL114" s="245"/>
      <c r="FM114" s="189"/>
      <c r="FN114" s="189"/>
      <c r="FO114" s="245"/>
      <c r="FP114" s="245"/>
      <c r="FQ114" s="245"/>
      <c r="FR114" s="245"/>
      <c r="FS114" s="245"/>
      <c r="FT114" s="189"/>
      <c r="FU114" s="189"/>
      <c r="FV114" s="189"/>
      <c r="FW114" s="189"/>
      <c r="FX114" s="189"/>
      <c r="FY114" s="245"/>
      <c r="FZ114" s="245"/>
      <c r="GA114" s="189"/>
      <c r="GB114" s="189"/>
      <c r="GC114" s="245"/>
      <c r="GD114" s="245"/>
      <c r="GE114" s="245"/>
      <c r="GF114" s="245"/>
      <c r="GG114" s="245"/>
      <c r="GH114" s="189"/>
      <c r="GI114" s="189"/>
      <c r="GJ114" s="245"/>
    </row>
    <row r="115" spans="2:192" ht="15">
      <c r="B115" s="238" t="s">
        <v>5205</v>
      </c>
      <c r="C115" s="238" t="s">
        <v>238</v>
      </c>
      <c r="D115" s="238" t="s">
        <v>240</v>
      </c>
      <c r="E115" s="238" t="s">
        <v>5214</v>
      </c>
      <c r="F115" s="180">
        <v>45</v>
      </c>
      <c r="G115" s="239">
        <v>2</v>
      </c>
      <c r="H115" s="186"/>
      <c r="I115" s="186"/>
      <c r="J115" s="239"/>
      <c r="K115" s="239"/>
      <c r="L115" s="239"/>
      <c r="M115" s="239"/>
      <c r="N115" s="239"/>
      <c r="O115" s="186"/>
      <c r="P115" s="186"/>
      <c r="Q115" s="239"/>
      <c r="R115" s="239"/>
      <c r="S115" s="239"/>
      <c r="T115" s="239"/>
      <c r="U115" s="239"/>
      <c r="V115" s="186"/>
      <c r="W115" s="186"/>
      <c r="X115" s="239"/>
      <c r="Y115" s="239"/>
      <c r="Z115" s="239"/>
      <c r="AA115" s="239"/>
      <c r="AB115" s="239"/>
      <c r="AC115" s="186"/>
      <c r="AD115" s="186"/>
      <c r="AE115" s="239"/>
      <c r="AF115" s="239"/>
      <c r="AG115" s="186"/>
      <c r="AH115" s="239"/>
      <c r="AI115" s="239"/>
      <c r="AJ115" s="186"/>
      <c r="AK115" s="186"/>
      <c r="AL115" s="186"/>
      <c r="AM115" s="186"/>
      <c r="AN115" s="186"/>
      <c r="AO115" s="239"/>
      <c r="AP115" s="239"/>
      <c r="AQ115" s="186"/>
      <c r="AR115" s="186"/>
      <c r="AS115" s="239"/>
      <c r="AT115" s="239"/>
      <c r="AU115" s="239"/>
      <c r="AV115" s="239"/>
      <c r="AW115" s="239"/>
      <c r="AX115" s="186"/>
      <c r="AY115" s="186"/>
      <c r="AZ115" s="239"/>
      <c r="BA115" s="239"/>
      <c r="BB115" s="239"/>
      <c r="BC115" s="239"/>
      <c r="BD115" s="239"/>
      <c r="BE115" s="186"/>
      <c r="BF115" s="186"/>
      <c r="BG115" s="239"/>
      <c r="BH115" s="239"/>
      <c r="BI115" s="239"/>
      <c r="BJ115" s="239"/>
      <c r="BK115" s="239"/>
      <c r="BL115" s="186"/>
      <c r="BM115" s="186"/>
      <c r="BN115" s="239"/>
      <c r="BO115" s="239">
        <v>3</v>
      </c>
      <c r="BP115" s="239"/>
      <c r="BQ115" s="239"/>
      <c r="BR115" s="239"/>
      <c r="BS115" s="186"/>
      <c r="BT115" s="186"/>
      <c r="BU115" s="239"/>
      <c r="BV115" s="239"/>
      <c r="BW115" s="239"/>
      <c r="BX115" s="239"/>
      <c r="BY115" s="239"/>
      <c r="BZ115" s="186"/>
      <c r="CA115" s="186"/>
      <c r="CB115" s="239"/>
      <c r="CC115" s="239"/>
      <c r="CD115" s="239">
        <v>4</v>
      </c>
      <c r="CE115" s="239"/>
      <c r="CF115" s="239"/>
      <c r="CG115" s="186"/>
      <c r="CH115" s="186"/>
      <c r="CI115" s="239"/>
      <c r="CJ115" s="239"/>
      <c r="CK115" s="239">
        <v>2</v>
      </c>
      <c r="CL115" s="239"/>
      <c r="CM115" s="239"/>
      <c r="CN115" s="186"/>
      <c r="CO115" s="186"/>
      <c r="CP115" s="239">
        <v>7</v>
      </c>
      <c r="CQ115" s="239"/>
      <c r="CR115" s="239">
        <v>7</v>
      </c>
      <c r="CS115" s="239"/>
      <c r="CT115" s="239"/>
      <c r="CU115" s="186"/>
      <c r="CV115" s="186"/>
      <c r="CW115" s="239"/>
      <c r="CX115" s="239"/>
      <c r="CY115" s="239"/>
      <c r="CZ115" s="239"/>
      <c r="DA115" s="239"/>
      <c r="DB115" s="186"/>
      <c r="DC115" s="186"/>
      <c r="DD115" s="239"/>
      <c r="DE115" s="239">
        <v>6</v>
      </c>
      <c r="DF115" s="239">
        <v>6</v>
      </c>
      <c r="DG115" s="239"/>
      <c r="DH115" s="239">
        <v>4</v>
      </c>
      <c r="DI115" s="186"/>
      <c r="DJ115" s="186"/>
      <c r="DK115" s="186"/>
      <c r="DL115" s="239"/>
      <c r="DM115" s="239"/>
      <c r="DN115" s="239"/>
      <c r="DO115" s="239"/>
      <c r="DP115" s="186"/>
      <c r="DQ115" s="186"/>
      <c r="DR115" s="239"/>
      <c r="DS115" s="239"/>
      <c r="DT115" s="239"/>
      <c r="DU115" s="239"/>
      <c r="DV115" s="239"/>
      <c r="DW115" s="186"/>
      <c r="DX115" s="186"/>
      <c r="DY115" s="239"/>
      <c r="DZ115" s="239">
        <v>4</v>
      </c>
      <c r="EA115" s="239"/>
      <c r="EB115" s="239"/>
      <c r="EC115" s="239"/>
      <c r="ED115" s="186"/>
      <c r="EE115" s="186"/>
      <c r="EF115" s="239"/>
      <c r="EG115" s="186"/>
      <c r="EH115" s="239"/>
      <c r="EI115" s="239"/>
      <c r="EJ115" s="239"/>
      <c r="EK115" s="186"/>
      <c r="EL115" s="186"/>
      <c r="EM115" s="239"/>
      <c r="EN115" s="239"/>
      <c r="EO115" s="239"/>
      <c r="EP115" s="239"/>
      <c r="EQ115" s="239"/>
      <c r="ER115" s="186"/>
      <c r="ES115" s="186"/>
      <c r="ET115" s="239"/>
      <c r="EU115" s="239"/>
      <c r="EV115" s="239"/>
      <c r="EW115" s="239"/>
      <c r="EX115" s="239"/>
      <c r="EY115" s="186"/>
      <c r="EZ115" s="186"/>
      <c r="FA115" s="239"/>
      <c r="FB115" s="239"/>
      <c r="FC115" s="239"/>
      <c r="FD115" s="239"/>
      <c r="FE115" s="239"/>
      <c r="FF115" s="186"/>
      <c r="FG115" s="186"/>
      <c r="FH115" s="239"/>
      <c r="FI115" s="239"/>
      <c r="FJ115" s="239"/>
      <c r="FK115" s="239"/>
      <c r="FL115" s="239"/>
      <c r="FM115" s="186"/>
      <c r="FN115" s="186"/>
      <c r="FO115" s="239"/>
      <c r="FP115" s="239"/>
      <c r="FQ115" s="239"/>
      <c r="FR115" s="239"/>
      <c r="FS115" s="239"/>
      <c r="FT115" s="186"/>
      <c r="FU115" s="186"/>
      <c r="FV115" s="186"/>
      <c r="FW115" s="186"/>
      <c r="FX115" s="186"/>
      <c r="FY115" s="239"/>
      <c r="FZ115" s="239"/>
      <c r="GA115" s="186"/>
      <c r="GB115" s="186"/>
      <c r="GC115" s="239"/>
      <c r="GD115" s="239"/>
      <c r="GE115" s="239"/>
      <c r="GF115" s="239"/>
      <c r="GG115" s="239"/>
      <c r="GH115" s="186"/>
      <c r="GI115" s="186"/>
      <c r="GJ115" s="239"/>
    </row>
    <row r="116" spans="2:192" ht="15">
      <c r="B116" s="240" t="s">
        <v>5205</v>
      </c>
      <c r="C116" s="240" t="s">
        <v>238</v>
      </c>
      <c r="D116" s="240" t="s">
        <v>240</v>
      </c>
      <c r="E116" s="235" t="s">
        <v>5215</v>
      </c>
      <c r="F116" s="181">
        <v>669.6</v>
      </c>
      <c r="G116" s="237">
        <v>50</v>
      </c>
      <c r="H116" s="187"/>
      <c r="I116" s="187"/>
      <c r="J116" s="237"/>
      <c r="K116" s="237"/>
      <c r="L116" s="237"/>
      <c r="M116" s="237"/>
      <c r="N116" s="237"/>
      <c r="O116" s="187"/>
      <c r="P116" s="187"/>
      <c r="Q116" s="237"/>
      <c r="R116" s="237"/>
      <c r="S116" s="237"/>
      <c r="T116" s="237"/>
      <c r="U116" s="237"/>
      <c r="V116" s="187"/>
      <c r="W116" s="187"/>
      <c r="X116" s="237"/>
      <c r="Y116" s="237"/>
      <c r="Z116" s="237"/>
      <c r="AA116" s="237"/>
      <c r="AB116" s="237"/>
      <c r="AC116" s="187"/>
      <c r="AD116" s="187"/>
      <c r="AE116" s="237"/>
      <c r="AF116" s="237"/>
      <c r="AG116" s="187"/>
      <c r="AH116" s="237"/>
      <c r="AI116" s="237"/>
      <c r="AJ116" s="187"/>
      <c r="AK116" s="187"/>
      <c r="AL116" s="187"/>
      <c r="AM116" s="187"/>
      <c r="AN116" s="187"/>
      <c r="AO116" s="237"/>
      <c r="AP116" s="237"/>
      <c r="AQ116" s="187"/>
      <c r="AR116" s="187"/>
      <c r="AS116" s="237"/>
      <c r="AT116" s="237"/>
      <c r="AU116" s="237"/>
      <c r="AV116" s="237"/>
      <c r="AW116" s="237"/>
      <c r="AX116" s="187"/>
      <c r="AY116" s="187"/>
      <c r="AZ116" s="237"/>
      <c r="BA116" s="237"/>
      <c r="BB116" s="237"/>
      <c r="BC116" s="237"/>
      <c r="BD116" s="237"/>
      <c r="BE116" s="187"/>
      <c r="BF116" s="187"/>
      <c r="BG116" s="237"/>
      <c r="BH116" s="237"/>
      <c r="BI116" s="237"/>
      <c r="BJ116" s="237"/>
      <c r="BK116" s="237"/>
      <c r="BL116" s="187"/>
      <c r="BM116" s="187"/>
      <c r="BN116" s="237"/>
      <c r="BO116" s="237">
        <v>41.1</v>
      </c>
      <c r="BP116" s="237"/>
      <c r="BQ116" s="237"/>
      <c r="BR116" s="237"/>
      <c r="BS116" s="187"/>
      <c r="BT116" s="187"/>
      <c r="BU116" s="237"/>
      <c r="BV116" s="237"/>
      <c r="BW116" s="237"/>
      <c r="BX116" s="237"/>
      <c r="BY116" s="237"/>
      <c r="BZ116" s="187"/>
      <c r="CA116" s="187"/>
      <c r="CB116" s="237"/>
      <c r="CC116" s="237"/>
      <c r="CD116" s="237">
        <v>56.4</v>
      </c>
      <c r="CE116" s="237"/>
      <c r="CF116" s="237"/>
      <c r="CG116" s="187"/>
      <c r="CH116" s="187"/>
      <c r="CI116" s="237"/>
      <c r="CJ116" s="237"/>
      <c r="CK116" s="237">
        <v>15.8</v>
      </c>
      <c r="CL116" s="237"/>
      <c r="CM116" s="237"/>
      <c r="CN116" s="187"/>
      <c r="CO116" s="187"/>
      <c r="CP116" s="237">
        <v>90.7</v>
      </c>
      <c r="CQ116" s="237"/>
      <c r="CR116" s="237">
        <v>93.7</v>
      </c>
      <c r="CS116" s="237"/>
      <c r="CT116" s="237"/>
      <c r="CU116" s="187"/>
      <c r="CV116" s="187"/>
      <c r="CW116" s="237"/>
      <c r="CX116" s="237"/>
      <c r="CY116" s="237"/>
      <c r="CZ116" s="237"/>
      <c r="DA116" s="237"/>
      <c r="DB116" s="187"/>
      <c r="DC116" s="187"/>
      <c r="DD116" s="237"/>
      <c r="DE116" s="237">
        <v>109.1</v>
      </c>
      <c r="DF116" s="237">
        <v>101.5</v>
      </c>
      <c r="DG116" s="237"/>
      <c r="DH116" s="237">
        <v>43.8</v>
      </c>
      <c r="DI116" s="187"/>
      <c r="DJ116" s="187"/>
      <c r="DK116" s="187"/>
      <c r="DL116" s="237"/>
      <c r="DM116" s="237"/>
      <c r="DN116" s="237"/>
      <c r="DO116" s="237"/>
      <c r="DP116" s="187"/>
      <c r="DQ116" s="187"/>
      <c r="DR116" s="237"/>
      <c r="DS116" s="237"/>
      <c r="DT116" s="237"/>
      <c r="DU116" s="237"/>
      <c r="DV116" s="237"/>
      <c r="DW116" s="187"/>
      <c r="DX116" s="187"/>
      <c r="DY116" s="237"/>
      <c r="DZ116" s="237">
        <v>67.599999999999994</v>
      </c>
      <c r="EA116" s="237"/>
      <c r="EB116" s="237"/>
      <c r="EC116" s="237"/>
      <c r="ED116" s="187"/>
      <c r="EE116" s="187"/>
      <c r="EF116" s="237"/>
      <c r="EG116" s="187"/>
      <c r="EH116" s="237"/>
      <c r="EI116" s="237"/>
      <c r="EJ116" s="237"/>
      <c r="EK116" s="187"/>
      <c r="EL116" s="187"/>
      <c r="EM116" s="237"/>
      <c r="EN116" s="237"/>
      <c r="EO116" s="237"/>
      <c r="EP116" s="237"/>
      <c r="EQ116" s="237"/>
      <c r="ER116" s="187"/>
      <c r="ES116" s="187"/>
      <c r="ET116" s="237"/>
      <c r="EU116" s="237"/>
      <c r="EV116" s="237"/>
      <c r="EW116" s="237"/>
      <c r="EX116" s="237"/>
      <c r="EY116" s="187"/>
      <c r="EZ116" s="187"/>
      <c r="FA116" s="237"/>
      <c r="FB116" s="237"/>
      <c r="FC116" s="237"/>
      <c r="FD116" s="237"/>
      <c r="FE116" s="237"/>
      <c r="FF116" s="187"/>
      <c r="FG116" s="187"/>
      <c r="FH116" s="237"/>
      <c r="FI116" s="237"/>
      <c r="FJ116" s="237"/>
      <c r="FK116" s="237"/>
      <c r="FL116" s="237"/>
      <c r="FM116" s="187"/>
      <c r="FN116" s="187"/>
      <c r="FO116" s="237"/>
      <c r="FP116" s="237"/>
      <c r="FQ116" s="237"/>
      <c r="FR116" s="237"/>
      <c r="FS116" s="237"/>
      <c r="FT116" s="187"/>
      <c r="FU116" s="187"/>
      <c r="FV116" s="187"/>
      <c r="FW116" s="187"/>
      <c r="FX116" s="187"/>
      <c r="FY116" s="237"/>
      <c r="FZ116" s="237"/>
      <c r="GA116" s="187"/>
      <c r="GB116" s="187"/>
      <c r="GC116" s="237"/>
      <c r="GD116" s="237"/>
      <c r="GE116" s="237"/>
      <c r="GF116" s="237"/>
      <c r="GG116" s="237"/>
      <c r="GH116" s="187"/>
      <c r="GI116" s="187"/>
      <c r="GJ116" s="237"/>
    </row>
    <row r="117" spans="2:192" ht="15">
      <c r="B117" s="240" t="s">
        <v>5205</v>
      </c>
      <c r="C117" s="240" t="s">
        <v>238</v>
      </c>
      <c r="D117" s="240" t="s">
        <v>240</v>
      </c>
      <c r="E117" s="241" t="s">
        <v>5216</v>
      </c>
      <c r="F117" s="182">
        <v>4.03</v>
      </c>
      <c r="G117" s="242">
        <v>2.4</v>
      </c>
      <c r="H117" s="188"/>
      <c r="I117" s="188"/>
      <c r="J117" s="242"/>
      <c r="K117" s="242"/>
      <c r="L117" s="242"/>
      <c r="M117" s="242"/>
      <c r="N117" s="242"/>
      <c r="O117" s="188"/>
      <c r="P117" s="188"/>
      <c r="Q117" s="242"/>
      <c r="R117" s="242"/>
      <c r="S117" s="242"/>
      <c r="T117" s="242"/>
      <c r="U117" s="242"/>
      <c r="V117" s="188"/>
      <c r="W117" s="188"/>
      <c r="X117" s="242"/>
      <c r="Y117" s="242"/>
      <c r="Z117" s="242"/>
      <c r="AA117" s="242"/>
      <c r="AB117" s="242"/>
      <c r="AC117" s="188"/>
      <c r="AD117" s="188"/>
      <c r="AE117" s="242"/>
      <c r="AF117" s="242"/>
      <c r="AG117" s="188"/>
      <c r="AH117" s="242"/>
      <c r="AI117" s="242"/>
      <c r="AJ117" s="188"/>
      <c r="AK117" s="188"/>
      <c r="AL117" s="188"/>
      <c r="AM117" s="188"/>
      <c r="AN117" s="188"/>
      <c r="AO117" s="242"/>
      <c r="AP117" s="242"/>
      <c r="AQ117" s="188"/>
      <c r="AR117" s="188"/>
      <c r="AS117" s="242"/>
      <c r="AT117" s="242"/>
      <c r="AU117" s="242"/>
      <c r="AV117" s="242"/>
      <c r="AW117" s="242"/>
      <c r="AX117" s="188"/>
      <c r="AY117" s="188"/>
      <c r="AZ117" s="242"/>
      <c r="BA117" s="242"/>
      <c r="BB117" s="242"/>
      <c r="BC117" s="242"/>
      <c r="BD117" s="242"/>
      <c r="BE117" s="188"/>
      <c r="BF117" s="188"/>
      <c r="BG117" s="242"/>
      <c r="BH117" s="242"/>
      <c r="BI117" s="242"/>
      <c r="BJ117" s="242"/>
      <c r="BK117" s="242"/>
      <c r="BL117" s="188"/>
      <c r="BM117" s="188"/>
      <c r="BN117" s="242"/>
      <c r="BO117" s="242">
        <v>4.38</v>
      </c>
      <c r="BP117" s="242"/>
      <c r="BQ117" s="242"/>
      <c r="BR117" s="242"/>
      <c r="BS117" s="188"/>
      <c r="BT117" s="188"/>
      <c r="BU117" s="242"/>
      <c r="BV117" s="242"/>
      <c r="BW117" s="242"/>
      <c r="BX117" s="242"/>
      <c r="BY117" s="242"/>
      <c r="BZ117" s="188"/>
      <c r="CA117" s="188"/>
      <c r="CB117" s="242"/>
      <c r="CC117" s="242"/>
      <c r="CD117" s="242">
        <v>4.26</v>
      </c>
      <c r="CE117" s="242"/>
      <c r="CF117" s="242"/>
      <c r="CG117" s="188"/>
      <c r="CH117" s="188"/>
      <c r="CI117" s="242"/>
      <c r="CJ117" s="242"/>
      <c r="CK117" s="242">
        <v>7.6</v>
      </c>
      <c r="CL117" s="242"/>
      <c r="CM117" s="242"/>
      <c r="CN117" s="188"/>
      <c r="CO117" s="188"/>
      <c r="CP117" s="242">
        <v>4.63</v>
      </c>
      <c r="CQ117" s="242"/>
      <c r="CR117" s="242">
        <v>4.4800000000000004</v>
      </c>
      <c r="CS117" s="242"/>
      <c r="CT117" s="242"/>
      <c r="CU117" s="188"/>
      <c r="CV117" s="188"/>
      <c r="CW117" s="242"/>
      <c r="CX117" s="242"/>
      <c r="CY117" s="242"/>
      <c r="CZ117" s="242"/>
      <c r="DA117" s="242"/>
      <c r="DB117" s="188"/>
      <c r="DC117" s="188"/>
      <c r="DD117" s="242"/>
      <c r="DE117" s="242">
        <v>3.3</v>
      </c>
      <c r="DF117" s="242">
        <v>3.55</v>
      </c>
      <c r="DG117" s="242"/>
      <c r="DH117" s="242">
        <v>5.49</v>
      </c>
      <c r="DI117" s="188"/>
      <c r="DJ117" s="188"/>
      <c r="DK117" s="188"/>
      <c r="DL117" s="242"/>
      <c r="DM117" s="242"/>
      <c r="DN117" s="242"/>
      <c r="DO117" s="242"/>
      <c r="DP117" s="188"/>
      <c r="DQ117" s="188"/>
      <c r="DR117" s="242"/>
      <c r="DS117" s="242"/>
      <c r="DT117" s="242"/>
      <c r="DU117" s="242"/>
      <c r="DV117" s="242"/>
      <c r="DW117" s="188"/>
      <c r="DX117" s="188"/>
      <c r="DY117" s="242"/>
      <c r="DZ117" s="242">
        <v>3.55</v>
      </c>
      <c r="EA117" s="242"/>
      <c r="EB117" s="242"/>
      <c r="EC117" s="242"/>
      <c r="ED117" s="188"/>
      <c r="EE117" s="188"/>
      <c r="EF117" s="242"/>
      <c r="EG117" s="188"/>
      <c r="EH117" s="242"/>
      <c r="EI117" s="242"/>
      <c r="EJ117" s="242"/>
      <c r="EK117" s="188"/>
      <c r="EL117" s="188"/>
      <c r="EM117" s="242"/>
      <c r="EN117" s="242"/>
      <c r="EO117" s="242"/>
      <c r="EP117" s="242"/>
      <c r="EQ117" s="242"/>
      <c r="ER117" s="188"/>
      <c r="ES117" s="188"/>
      <c r="ET117" s="242"/>
      <c r="EU117" s="242"/>
      <c r="EV117" s="242"/>
      <c r="EW117" s="242"/>
      <c r="EX117" s="242"/>
      <c r="EY117" s="188"/>
      <c r="EZ117" s="188"/>
      <c r="FA117" s="242"/>
      <c r="FB117" s="242"/>
      <c r="FC117" s="242"/>
      <c r="FD117" s="242"/>
      <c r="FE117" s="242"/>
      <c r="FF117" s="188"/>
      <c r="FG117" s="188"/>
      <c r="FH117" s="242"/>
      <c r="FI117" s="242"/>
      <c r="FJ117" s="242"/>
      <c r="FK117" s="242"/>
      <c r="FL117" s="242"/>
      <c r="FM117" s="188"/>
      <c r="FN117" s="188"/>
      <c r="FO117" s="242"/>
      <c r="FP117" s="242"/>
      <c r="FQ117" s="242"/>
      <c r="FR117" s="242"/>
      <c r="FS117" s="242"/>
      <c r="FT117" s="188"/>
      <c r="FU117" s="188"/>
      <c r="FV117" s="188"/>
      <c r="FW117" s="188"/>
      <c r="FX117" s="188"/>
      <c r="FY117" s="242"/>
      <c r="FZ117" s="242"/>
      <c r="GA117" s="188"/>
      <c r="GB117" s="188"/>
      <c r="GC117" s="242"/>
      <c r="GD117" s="242"/>
      <c r="GE117" s="242"/>
      <c r="GF117" s="242"/>
      <c r="GG117" s="242"/>
      <c r="GH117" s="188"/>
      <c r="GI117" s="188"/>
      <c r="GJ117" s="242"/>
    </row>
    <row r="118" spans="2:192" ht="15.75" thickBot="1">
      <c r="B118" s="243" t="s">
        <v>5205</v>
      </c>
      <c r="C118" s="243" t="s">
        <v>238</v>
      </c>
      <c r="D118" s="243" t="s">
        <v>240</v>
      </c>
      <c r="E118" s="244" t="s">
        <v>5217</v>
      </c>
      <c r="F118" s="183">
        <v>14.88</v>
      </c>
      <c r="G118" s="245">
        <v>24.99</v>
      </c>
      <c r="H118" s="189"/>
      <c r="I118" s="189"/>
      <c r="J118" s="245"/>
      <c r="K118" s="245"/>
      <c r="L118" s="245"/>
      <c r="M118" s="245"/>
      <c r="N118" s="245"/>
      <c r="O118" s="189"/>
      <c r="P118" s="189"/>
      <c r="Q118" s="245"/>
      <c r="R118" s="245"/>
      <c r="S118" s="245"/>
      <c r="T118" s="245"/>
      <c r="U118" s="245"/>
      <c r="V118" s="189"/>
      <c r="W118" s="189"/>
      <c r="X118" s="245"/>
      <c r="Y118" s="245"/>
      <c r="Z118" s="245"/>
      <c r="AA118" s="245"/>
      <c r="AB118" s="245"/>
      <c r="AC118" s="189"/>
      <c r="AD118" s="189"/>
      <c r="AE118" s="245"/>
      <c r="AF118" s="245"/>
      <c r="AG118" s="189"/>
      <c r="AH118" s="245"/>
      <c r="AI118" s="245"/>
      <c r="AJ118" s="189"/>
      <c r="AK118" s="189"/>
      <c r="AL118" s="189"/>
      <c r="AM118" s="189"/>
      <c r="AN118" s="189"/>
      <c r="AO118" s="245"/>
      <c r="AP118" s="245"/>
      <c r="AQ118" s="189"/>
      <c r="AR118" s="189"/>
      <c r="AS118" s="245"/>
      <c r="AT118" s="245"/>
      <c r="AU118" s="245"/>
      <c r="AV118" s="245"/>
      <c r="AW118" s="245"/>
      <c r="AX118" s="189"/>
      <c r="AY118" s="189"/>
      <c r="AZ118" s="245"/>
      <c r="BA118" s="245"/>
      <c r="BB118" s="245"/>
      <c r="BC118" s="245"/>
      <c r="BD118" s="245"/>
      <c r="BE118" s="189"/>
      <c r="BF118" s="189"/>
      <c r="BG118" s="245"/>
      <c r="BH118" s="245"/>
      <c r="BI118" s="245"/>
      <c r="BJ118" s="245"/>
      <c r="BK118" s="245"/>
      <c r="BL118" s="189"/>
      <c r="BM118" s="189"/>
      <c r="BN118" s="245"/>
      <c r="BO118" s="245">
        <v>13.69</v>
      </c>
      <c r="BP118" s="245"/>
      <c r="BQ118" s="245"/>
      <c r="BR118" s="245"/>
      <c r="BS118" s="189"/>
      <c r="BT118" s="189"/>
      <c r="BU118" s="245"/>
      <c r="BV118" s="245"/>
      <c r="BW118" s="245"/>
      <c r="BX118" s="245"/>
      <c r="BY118" s="245"/>
      <c r="BZ118" s="189"/>
      <c r="CA118" s="189"/>
      <c r="CB118" s="245"/>
      <c r="CC118" s="245"/>
      <c r="CD118" s="245">
        <v>14.1</v>
      </c>
      <c r="CE118" s="245"/>
      <c r="CF118" s="245"/>
      <c r="CG118" s="189"/>
      <c r="CH118" s="189"/>
      <c r="CI118" s="245"/>
      <c r="CJ118" s="245"/>
      <c r="CK118" s="245">
        <v>7.89</v>
      </c>
      <c r="CL118" s="245"/>
      <c r="CM118" s="245"/>
      <c r="CN118" s="189"/>
      <c r="CO118" s="189"/>
      <c r="CP118" s="245">
        <v>12.96</v>
      </c>
      <c r="CQ118" s="245"/>
      <c r="CR118" s="245">
        <v>13.39</v>
      </c>
      <c r="CS118" s="245"/>
      <c r="CT118" s="245"/>
      <c r="CU118" s="189"/>
      <c r="CV118" s="189"/>
      <c r="CW118" s="245"/>
      <c r="CX118" s="245"/>
      <c r="CY118" s="245"/>
      <c r="CZ118" s="245"/>
      <c r="DA118" s="245"/>
      <c r="DB118" s="189"/>
      <c r="DC118" s="189"/>
      <c r="DD118" s="245"/>
      <c r="DE118" s="245">
        <v>18.18</v>
      </c>
      <c r="DF118" s="245">
        <v>16.920000000000002</v>
      </c>
      <c r="DG118" s="245"/>
      <c r="DH118" s="245">
        <v>10.94</v>
      </c>
      <c r="DI118" s="189"/>
      <c r="DJ118" s="189"/>
      <c r="DK118" s="189"/>
      <c r="DL118" s="245"/>
      <c r="DM118" s="245"/>
      <c r="DN118" s="245"/>
      <c r="DO118" s="245"/>
      <c r="DP118" s="189"/>
      <c r="DQ118" s="189"/>
      <c r="DR118" s="245"/>
      <c r="DS118" s="245"/>
      <c r="DT118" s="245"/>
      <c r="DU118" s="245"/>
      <c r="DV118" s="245"/>
      <c r="DW118" s="189"/>
      <c r="DX118" s="189"/>
      <c r="DY118" s="245"/>
      <c r="DZ118" s="245">
        <v>16.899999999999999</v>
      </c>
      <c r="EA118" s="245"/>
      <c r="EB118" s="245"/>
      <c r="EC118" s="245"/>
      <c r="ED118" s="189"/>
      <c r="EE118" s="189"/>
      <c r="EF118" s="245"/>
      <c r="EG118" s="189"/>
      <c r="EH118" s="245"/>
      <c r="EI118" s="245"/>
      <c r="EJ118" s="245"/>
      <c r="EK118" s="189"/>
      <c r="EL118" s="189"/>
      <c r="EM118" s="245"/>
      <c r="EN118" s="245"/>
      <c r="EO118" s="245"/>
      <c r="EP118" s="245"/>
      <c r="EQ118" s="245"/>
      <c r="ER118" s="189"/>
      <c r="ES118" s="189"/>
      <c r="ET118" s="245"/>
      <c r="EU118" s="245"/>
      <c r="EV118" s="245"/>
      <c r="EW118" s="245"/>
      <c r="EX118" s="245"/>
      <c r="EY118" s="189"/>
      <c r="EZ118" s="189"/>
      <c r="FA118" s="245"/>
      <c r="FB118" s="245"/>
      <c r="FC118" s="245"/>
      <c r="FD118" s="245"/>
      <c r="FE118" s="245"/>
      <c r="FF118" s="189"/>
      <c r="FG118" s="189"/>
      <c r="FH118" s="245"/>
      <c r="FI118" s="245"/>
      <c r="FJ118" s="245"/>
      <c r="FK118" s="245"/>
      <c r="FL118" s="245"/>
      <c r="FM118" s="189"/>
      <c r="FN118" s="189"/>
      <c r="FO118" s="245"/>
      <c r="FP118" s="245"/>
      <c r="FQ118" s="245"/>
      <c r="FR118" s="245"/>
      <c r="FS118" s="245"/>
      <c r="FT118" s="189"/>
      <c r="FU118" s="189"/>
      <c r="FV118" s="189"/>
      <c r="FW118" s="189"/>
      <c r="FX118" s="189"/>
      <c r="FY118" s="245"/>
      <c r="FZ118" s="245"/>
      <c r="GA118" s="189"/>
      <c r="GB118" s="189"/>
      <c r="GC118" s="245"/>
      <c r="GD118" s="245"/>
      <c r="GE118" s="245"/>
      <c r="GF118" s="245"/>
      <c r="GG118" s="245"/>
      <c r="GH118" s="189"/>
      <c r="GI118" s="189"/>
      <c r="GJ118" s="245"/>
    </row>
    <row r="119" spans="2:192" ht="15">
      <c r="B119" s="238" t="s">
        <v>5205</v>
      </c>
      <c r="C119" s="238" t="s">
        <v>632</v>
      </c>
      <c r="D119" s="238" t="s">
        <v>634</v>
      </c>
      <c r="E119" s="238" t="s">
        <v>5214</v>
      </c>
      <c r="F119" s="180">
        <v>37</v>
      </c>
      <c r="G119" s="239"/>
      <c r="H119" s="186"/>
      <c r="I119" s="186"/>
      <c r="J119" s="239"/>
      <c r="K119" s="239"/>
      <c r="L119" s="239"/>
      <c r="M119" s="239"/>
      <c r="N119" s="239">
        <v>2</v>
      </c>
      <c r="O119" s="186"/>
      <c r="P119" s="186"/>
      <c r="Q119" s="239"/>
      <c r="R119" s="239"/>
      <c r="S119" s="239">
        <v>2</v>
      </c>
      <c r="T119" s="239"/>
      <c r="U119" s="239"/>
      <c r="V119" s="186"/>
      <c r="W119" s="186"/>
      <c r="X119" s="239"/>
      <c r="Y119" s="239"/>
      <c r="Z119" s="239">
        <v>3</v>
      </c>
      <c r="AA119" s="239"/>
      <c r="AB119" s="239"/>
      <c r="AC119" s="186"/>
      <c r="AD119" s="186"/>
      <c r="AE119" s="239">
        <v>1</v>
      </c>
      <c r="AF119" s="239"/>
      <c r="AG119" s="186"/>
      <c r="AH119" s="239"/>
      <c r="AI119" s="239"/>
      <c r="AJ119" s="186"/>
      <c r="AK119" s="186"/>
      <c r="AL119" s="186"/>
      <c r="AM119" s="186"/>
      <c r="AN119" s="186"/>
      <c r="AO119" s="239"/>
      <c r="AP119" s="239"/>
      <c r="AQ119" s="186"/>
      <c r="AR119" s="186"/>
      <c r="AS119" s="239">
        <v>1</v>
      </c>
      <c r="AT119" s="239">
        <v>3</v>
      </c>
      <c r="AU119" s="239"/>
      <c r="AV119" s="239"/>
      <c r="AW119" s="239"/>
      <c r="AX119" s="186"/>
      <c r="AY119" s="186"/>
      <c r="AZ119" s="239"/>
      <c r="BA119" s="239">
        <v>1</v>
      </c>
      <c r="BB119" s="239">
        <v>1</v>
      </c>
      <c r="BC119" s="239"/>
      <c r="BD119" s="239"/>
      <c r="BE119" s="186"/>
      <c r="BF119" s="186"/>
      <c r="BG119" s="239"/>
      <c r="BH119" s="239"/>
      <c r="BI119" s="239"/>
      <c r="BJ119" s="239"/>
      <c r="BK119" s="239"/>
      <c r="BL119" s="186"/>
      <c r="BM119" s="186"/>
      <c r="BN119" s="239"/>
      <c r="BO119" s="239">
        <v>2</v>
      </c>
      <c r="BP119" s="239"/>
      <c r="BQ119" s="239"/>
      <c r="BR119" s="239"/>
      <c r="BS119" s="186"/>
      <c r="BT119" s="186"/>
      <c r="BU119" s="239"/>
      <c r="BV119" s="239"/>
      <c r="BW119" s="239"/>
      <c r="BX119" s="239"/>
      <c r="BY119" s="239"/>
      <c r="BZ119" s="186"/>
      <c r="CA119" s="186"/>
      <c r="CB119" s="239">
        <v>1</v>
      </c>
      <c r="CC119" s="239"/>
      <c r="CD119" s="239"/>
      <c r="CE119" s="239"/>
      <c r="CF119" s="239"/>
      <c r="CG119" s="186"/>
      <c r="CH119" s="186"/>
      <c r="CI119" s="239"/>
      <c r="CJ119" s="239"/>
      <c r="CK119" s="239">
        <v>2</v>
      </c>
      <c r="CL119" s="239"/>
      <c r="CM119" s="239"/>
      <c r="CN119" s="186"/>
      <c r="CO119" s="186"/>
      <c r="CP119" s="239"/>
      <c r="CQ119" s="239"/>
      <c r="CR119" s="239"/>
      <c r="CS119" s="239"/>
      <c r="CT119" s="239"/>
      <c r="CU119" s="186"/>
      <c r="CV119" s="186"/>
      <c r="CW119" s="239"/>
      <c r="CX119" s="239"/>
      <c r="CY119" s="239"/>
      <c r="CZ119" s="239"/>
      <c r="DA119" s="239"/>
      <c r="DB119" s="186"/>
      <c r="DC119" s="186"/>
      <c r="DD119" s="239"/>
      <c r="DE119" s="239"/>
      <c r="DF119" s="239">
        <v>2</v>
      </c>
      <c r="DG119" s="239"/>
      <c r="DH119" s="239">
        <v>2</v>
      </c>
      <c r="DI119" s="186"/>
      <c r="DJ119" s="186"/>
      <c r="DK119" s="186"/>
      <c r="DL119" s="239"/>
      <c r="DM119" s="239"/>
      <c r="DN119" s="239"/>
      <c r="DO119" s="239"/>
      <c r="DP119" s="186"/>
      <c r="DQ119" s="186"/>
      <c r="DR119" s="239"/>
      <c r="DS119" s="239"/>
      <c r="DT119" s="239"/>
      <c r="DU119" s="239"/>
      <c r="DV119" s="239"/>
      <c r="DW119" s="186"/>
      <c r="DX119" s="186"/>
      <c r="DY119" s="239"/>
      <c r="DZ119" s="239">
        <v>1</v>
      </c>
      <c r="EA119" s="239"/>
      <c r="EB119" s="239"/>
      <c r="EC119" s="239">
        <v>1</v>
      </c>
      <c r="ED119" s="186"/>
      <c r="EE119" s="186"/>
      <c r="EF119" s="239"/>
      <c r="EG119" s="186"/>
      <c r="EH119" s="239"/>
      <c r="EI119" s="239"/>
      <c r="EJ119" s="239"/>
      <c r="EK119" s="186"/>
      <c r="EL119" s="186"/>
      <c r="EM119" s="239"/>
      <c r="EN119" s="239"/>
      <c r="EO119" s="239"/>
      <c r="EP119" s="239"/>
      <c r="EQ119" s="239">
        <v>1</v>
      </c>
      <c r="ER119" s="186"/>
      <c r="ES119" s="186"/>
      <c r="ET119" s="239"/>
      <c r="EU119" s="239">
        <v>1</v>
      </c>
      <c r="EV119" s="239"/>
      <c r="EW119" s="239"/>
      <c r="EX119" s="239">
        <v>1</v>
      </c>
      <c r="EY119" s="186"/>
      <c r="EZ119" s="186"/>
      <c r="FA119" s="239"/>
      <c r="FB119" s="239"/>
      <c r="FC119" s="239">
        <v>5</v>
      </c>
      <c r="FD119" s="239"/>
      <c r="FE119" s="239"/>
      <c r="FF119" s="186"/>
      <c r="FG119" s="186"/>
      <c r="FH119" s="239"/>
      <c r="FI119" s="239"/>
      <c r="FJ119" s="239"/>
      <c r="FK119" s="239"/>
      <c r="FL119" s="239"/>
      <c r="FM119" s="186"/>
      <c r="FN119" s="186"/>
      <c r="FO119" s="239"/>
      <c r="FP119" s="239"/>
      <c r="FQ119" s="239"/>
      <c r="FR119" s="239"/>
      <c r="FS119" s="239"/>
      <c r="FT119" s="186"/>
      <c r="FU119" s="186"/>
      <c r="FV119" s="186"/>
      <c r="FW119" s="186"/>
      <c r="FX119" s="186"/>
      <c r="FY119" s="239"/>
      <c r="FZ119" s="239"/>
      <c r="GA119" s="186"/>
      <c r="GB119" s="186"/>
      <c r="GC119" s="239"/>
      <c r="GD119" s="239"/>
      <c r="GE119" s="239">
        <v>3</v>
      </c>
      <c r="GF119" s="239"/>
      <c r="GG119" s="239">
        <v>1</v>
      </c>
      <c r="GH119" s="186"/>
      <c r="GI119" s="186"/>
      <c r="GJ119" s="239"/>
    </row>
    <row r="120" spans="2:192" ht="15">
      <c r="B120" s="240" t="s">
        <v>5205</v>
      </c>
      <c r="C120" s="240" t="s">
        <v>632</v>
      </c>
      <c r="D120" s="240" t="s">
        <v>634</v>
      </c>
      <c r="E120" s="235" t="s">
        <v>5215</v>
      </c>
      <c r="F120" s="181">
        <v>933.3</v>
      </c>
      <c r="G120" s="237"/>
      <c r="H120" s="187"/>
      <c r="I120" s="187"/>
      <c r="J120" s="237"/>
      <c r="K120" s="237"/>
      <c r="L120" s="237"/>
      <c r="M120" s="237"/>
      <c r="N120" s="237">
        <v>64.900000000000006</v>
      </c>
      <c r="O120" s="187"/>
      <c r="P120" s="187"/>
      <c r="Q120" s="237"/>
      <c r="R120" s="237"/>
      <c r="S120" s="237">
        <v>33.200000000000003</v>
      </c>
      <c r="T120" s="237"/>
      <c r="U120" s="237"/>
      <c r="V120" s="187"/>
      <c r="W120" s="187"/>
      <c r="X120" s="237"/>
      <c r="Y120" s="237"/>
      <c r="Z120" s="237">
        <v>57.7</v>
      </c>
      <c r="AA120" s="237"/>
      <c r="AB120" s="237"/>
      <c r="AC120" s="187"/>
      <c r="AD120" s="187"/>
      <c r="AE120" s="237">
        <v>18.5</v>
      </c>
      <c r="AF120" s="237"/>
      <c r="AG120" s="187"/>
      <c r="AH120" s="237"/>
      <c r="AI120" s="237"/>
      <c r="AJ120" s="187"/>
      <c r="AK120" s="187"/>
      <c r="AL120" s="187"/>
      <c r="AM120" s="187"/>
      <c r="AN120" s="187"/>
      <c r="AO120" s="237"/>
      <c r="AP120" s="237"/>
      <c r="AQ120" s="187"/>
      <c r="AR120" s="187"/>
      <c r="AS120" s="237">
        <v>13.8</v>
      </c>
      <c r="AT120" s="237">
        <v>69.5</v>
      </c>
      <c r="AU120" s="237"/>
      <c r="AV120" s="237"/>
      <c r="AW120" s="237"/>
      <c r="AX120" s="187"/>
      <c r="AY120" s="187"/>
      <c r="AZ120" s="237"/>
      <c r="BA120" s="237">
        <v>19</v>
      </c>
      <c r="BB120" s="237">
        <v>20.5</v>
      </c>
      <c r="BC120" s="237"/>
      <c r="BD120" s="237"/>
      <c r="BE120" s="187"/>
      <c r="BF120" s="187"/>
      <c r="BG120" s="237"/>
      <c r="BH120" s="237"/>
      <c r="BI120" s="237"/>
      <c r="BJ120" s="237"/>
      <c r="BK120" s="237"/>
      <c r="BL120" s="187"/>
      <c r="BM120" s="187"/>
      <c r="BN120" s="237"/>
      <c r="BO120" s="237">
        <v>52.3</v>
      </c>
      <c r="BP120" s="237"/>
      <c r="BQ120" s="237"/>
      <c r="BR120" s="237"/>
      <c r="BS120" s="187"/>
      <c r="BT120" s="187"/>
      <c r="BU120" s="237"/>
      <c r="BV120" s="237"/>
      <c r="BW120" s="237"/>
      <c r="BX120" s="237"/>
      <c r="BY120" s="237"/>
      <c r="BZ120" s="187"/>
      <c r="CA120" s="187"/>
      <c r="CB120" s="237">
        <v>16</v>
      </c>
      <c r="CC120" s="237"/>
      <c r="CD120" s="237"/>
      <c r="CE120" s="237"/>
      <c r="CF120" s="237"/>
      <c r="CG120" s="187"/>
      <c r="CH120" s="187"/>
      <c r="CI120" s="237"/>
      <c r="CJ120" s="237"/>
      <c r="CK120" s="237">
        <v>75.2</v>
      </c>
      <c r="CL120" s="237"/>
      <c r="CM120" s="237"/>
      <c r="CN120" s="187"/>
      <c r="CO120" s="187"/>
      <c r="CP120" s="237"/>
      <c r="CQ120" s="237"/>
      <c r="CR120" s="237"/>
      <c r="CS120" s="237"/>
      <c r="CT120" s="237"/>
      <c r="CU120" s="187"/>
      <c r="CV120" s="187"/>
      <c r="CW120" s="237"/>
      <c r="CX120" s="237"/>
      <c r="CY120" s="237"/>
      <c r="CZ120" s="237"/>
      <c r="DA120" s="237"/>
      <c r="DB120" s="187"/>
      <c r="DC120" s="187"/>
      <c r="DD120" s="237"/>
      <c r="DE120" s="237"/>
      <c r="DF120" s="237">
        <v>58.5</v>
      </c>
      <c r="DG120" s="237"/>
      <c r="DH120" s="237">
        <v>61.7</v>
      </c>
      <c r="DI120" s="187"/>
      <c r="DJ120" s="187"/>
      <c r="DK120" s="187"/>
      <c r="DL120" s="237"/>
      <c r="DM120" s="237"/>
      <c r="DN120" s="237"/>
      <c r="DO120" s="237"/>
      <c r="DP120" s="187"/>
      <c r="DQ120" s="187"/>
      <c r="DR120" s="237"/>
      <c r="DS120" s="237"/>
      <c r="DT120" s="237"/>
      <c r="DU120" s="237"/>
      <c r="DV120" s="237"/>
      <c r="DW120" s="187"/>
      <c r="DX120" s="187"/>
      <c r="DY120" s="237"/>
      <c r="DZ120" s="237">
        <v>25.2</v>
      </c>
      <c r="EA120" s="237"/>
      <c r="EB120" s="237"/>
      <c r="EC120" s="237">
        <v>29</v>
      </c>
      <c r="ED120" s="187"/>
      <c r="EE120" s="187"/>
      <c r="EF120" s="237"/>
      <c r="EG120" s="187"/>
      <c r="EH120" s="237"/>
      <c r="EI120" s="237"/>
      <c r="EJ120" s="237"/>
      <c r="EK120" s="187"/>
      <c r="EL120" s="187"/>
      <c r="EM120" s="237"/>
      <c r="EN120" s="237"/>
      <c r="EO120" s="237"/>
      <c r="EP120" s="237"/>
      <c r="EQ120" s="237">
        <v>18.899999999999999</v>
      </c>
      <c r="ER120" s="187"/>
      <c r="ES120" s="187"/>
      <c r="ET120" s="237"/>
      <c r="EU120" s="237">
        <v>18.5</v>
      </c>
      <c r="EV120" s="237"/>
      <c r="EW120" s="237"/>
      <c r="EX120" s="237">
        <v>31.6</v>
      </c>
      <c r="EY120" s="187"/>
      <c r="EZ120" s="187"/>
      <c r="FA120" s="237"/>
      <c r="FB120" s="237"/>
      <c r="FC120" s="237">
        <v>127.2</v>
      </c>
      <c r="FD120" s="237"/>
      <c r="FE120" s="237"/>
      <c r="FF120" s="187"/>
      <c r="FG120" s="187"/>
      <c r="FH120" s="237"/>
      <c r="FI120" s="237"/>
      <c r="FJ120" s="237"/>
      <c r="FK120" s="237"/>
      <c r="FL120" s="237"/>
      <c r="FM120" s="187"/>
      <c r="FN120" s="187"/>
      <c r="FO120" s="237"/>
      <c r="FP120" s="237"/>
      <c r="FQ120" s="237"/>
      <c r="FR120" s="237"/>
      <c r="FS120" s="237"/>
      <c r="FT120" s="187"/>
      <c r="FU120" s="187"/>
      <c r="FV120" s="187"/>
      <c r="FW120" s="187"/>
      <c r="FX120" s="187"/>
      <c r="FY120" s="237"/>
      <c r="FZ120" s="237"/>
      <c r="GA120" s="187"/>
      <c r="GB120" s="187"/>
      <c r="GC120" s="237"/>
      <c r="GD120" s="237"/>
      <c r="GE120" s="237">
        <v>46.3</v>
      </c>
      <c r="GF120" s="237"/>
      <c r="GG120" s="237">
        <v>75.900000000000006</v>
      </c>
      <c r="GH120" s="187"/>
      <c r="GI120" s="187"/>
      <c r="GJ120" s="237"/>
    </row>
    <row r="121" spans="2:192" ht="15">
      <c r="B121" s="240" t="s">
        <v>5205</v>
      </c>
      <c r="C121" s="240" t="s">
        <v>632</v>
      </c>
      <c r="D121" s="240" t="s">
        <v>634</v>
      </c>
      <c r="E121" s="241" t="s">
        <v>5216</v>
      </c>
      <c r="F121" s="182">
        <v>2.38</v>
      </c>
      <c r="G121" s="242"/>
      <c r="H121" s="188"/>
      <c r="I121" s="188"/>
      <c r="J121" s="242"/>
      <c r="K121" s="242"/>
      <c r="L121" s="242"/>
      <c r="M121" s="242"/>
      <c r="N121" s="242">
        <v>1.85</v>
      </c>
      <c r="O121" s="188"/>
      <c r="P121" s="188"/>
      <c r="Q121" s="242"/>
      <c r="R121" s="242"/>
      <c r="S121" s="242">
        <v>3.62</v>
      </c>
      <c r="T121" s="242"/>
      <c r="U121" s="242"/>
      <c r="V121" s="188"/>
      <c r="W121" s="188"/>
      <c r="X121" s="242"/>
      <c r="Y121" s="242"/>
      <c r="Z121" s="242">
        <v>3.12</v>
      </c>
      <c r="AA121" s="242"/>
      <c r="AB121" s="242"/>
      <c r="AC121" s="188"/>
      <c r="AD121" s="188"/>
      <c r="AE121" s="242">
        <v>3.25</v>
      </c>
      <c r="AF121" s="242"/>
      <c r="AG121" s="188"/>
      <c r="AH121" s="242"/>
      <c r="AI121" s="242"/>
      <c r="AJ121" s="188"/>
      <c r="AK121" s="188"/>
      <c r="AL121" s="188"/>
      <c r="AM121" s="188"/>
      <c r="AN121" s="188"/>
      <c r="AO121" s="242"/>
      <c r="AP121" s="242"/>
      <c r="AQ121" s="188"/>
      <c r="AR121" s="188"/>
      <c r="AS121" s="242">
        <v>4.3600000000000003</v>
      </c>
      <c r="AT121" s="242">
        <v>2.59</v>
      </c>
      <c r="AU121" s="242"/>
      <c r="AV121" s="242"/>
      <c r="AW121" s="242"/>
      <c r="AX121" s="188"/>
      <c r="AY121" s="188"/>
      <c r="AZ121" s="242"/>
      <c r="BA121" s="242">
        <v>3.15</v>
      </c>
      <c r="BB121" s="242">
        <v>2.93</v>
      </c>
      <c r="BC121" s="242"/>
      <c r="BD121" s="242"/>
      <c r="BE121" s="188"/>
      <c r="BF121" s="188"/>
      <c r="BG121" s="242"/>
      <c r="BH121" s="242"/>
      <c r="BI121" s="242"/>
      <c r="BJ121" s="242"/>
      <c r="BK121" s="242"/>
      <c r="BL121" s="188"/>
      <c r="BM121" s="188"/>
      <c r="BN121" s="242"/>
      <c r="BO121" s="242">
        <v>2.29</v>
      </c>
      <c r="BP121" s="242"/>
      <c r="BQ121" s="242"/>
      <c r="BR121" s="242"/>
      <c r="BS121" s="188"/>
      <c r="BT121" s="188"/>
      <c r="BU121" s="242"/>
      <c r="BV121" s="242"/>
      <c r="BW121" s="242"/>
      <c r="BX121" s="242"/>
      <c r="BY121" s="242"/>
      <c r="BZ121" s="188"/>
      <c r="CA121" s="188"/>
      <c r="CB121" s="242">
        <v>3.76</v>
      </c>
      <c r="CC121" s="242"/>
      <c r="CD121" s="242"/>
      <c r="CE121" s="242"/>
      <c r="CF121" s="242"/>
      <c r="CG121" s="188"/>
      <c r="CH121" s="188"/>
      <c r="CI121" s="242"/>
      <c r="CJ121" s="242"/>
      <c r="CK121" s="242">
        <v>1.6</v>
      </c>
      <c r="CL121" s="242"/>
      <c r="CM121" s="242"/>
      <c r="CN121" s="188"/>
      <c r="CO121" s="188"/>
      <c r="CP121" s="242"/>
      <c r="CQ121" s="242"/>
      <c r="CR121" s="242"/>
      <c r="CS121" s="242"/>
      <c r="CT121" s="242"/>
      <c r="CU121" s="188"/>
      <c r="CV121" s="188"/>
      <c r="CW121" s="242"/>
      <c r="CX121" s="242"/>
      <c r="CY121" s="242"/>
      <c r="CZ121" s="242"/>
      <c r="DA121" s="242"/>
      <c r="DB121" s="188"/>
      <c r="DC121" s="188"/>
      <c r="DD121" s="242"/>
      <c r="DE121" s="242"/>
      <c r="DF121" s="242">
        <v>2.0499999999999998</v>
      </c>
      <c r="DG121" s="242"/>
      <c r="DH121" s="242">
        <v>1.95</v>
      </c>
      <c r="DI121" s="188"/>
      <c r="DJ121" s="188"/>
      <c r="DK121" s="188"/>
      <c r="DL121" s="242"/>
      <c r="DM121" s="242"/>
      <c r="DN121" s="242"/>
      <c r="DO121" s="242"/>
      <c r="DP121" s="188"/>
      <c r="DQ121" s="188"/>
      <c r="DR121" s="242"/>
      <c r="DS121" s="242"/>
      <c r="DT121" s="242"/>
      <c r="DU121" s="242"/>
      <c r="DV121" s="242"/>
      <c r="DW121" s="188"/>
      <c r="DX121" s="188"/>
      <c r="DY121" s="242"/>
      <c r="DZ121" s="242">
        <v>2.39</v>
      </c>
      <c r="EA121" s="242"/>
      <c r="EB121" s="242"/>
      <c r="EC121" s="242">
        <v>2.0699999999999998</v>
      </c>
      <c r="ED121" s="188"/>
      <c r="EE121" s="188"/>
      <c r="EF121" s="242"/>
      <c r="EG121" s="188"/>
      <c r="EH121" s="242"/>
      <c r="EI121" s="242"/>
      <c r="EJ121" s="242"/>
      <c r="EK121" s="188"/>
      <c r="EL121" s="188"/>
      <c r="EM121" s="242"/>
      <c r="EN121" s="242"/>
      <c r="EO121" s="242"/>
      <c r="EP121" s="242"/>
      <c r="EQ121" s="242">
        <v>3.17</v>
      </c>
      <c r="ER121" s="188"/>
      <c r="ES121" s="188"/>
      <c r="ET121" s="242"/>
      <c r="EU121" s="242">
        <v>3.25</v>
      </c>
      <c r="EV121" s="242"/>
      <c r="EW121" s="242"/>
      <c r="EX121" s="242">
        <v>1.9</v>
      </c>
      <c r="EY121" s="188"/>
      <c r="EZ121" s="188"/>
      <c r="FA121" s="242"/>
      <c r="FB121" s="242"/>
      <c r="FC121" s="242">
        <v>2.36</v>
      </c>
      <c r="FD121" s="242"/>
      <c r="FE121" s="242"/>
      <c r="FF121" s="188"/>
      <c r="FG121" s="188"/>
      <c r="FH121" s="242"/>
      <c r="FI121" s="242"/>
      <c r="FJ121" s="242"/>
      <c r="FK121" s="242"/>
      <c r="FL121" s="242"/>
      <c r="FM121" s="188"/>
      <c r="FN121" s="188"/>
      <c r="FO121" s="242"/>
      <c r="FP121" s="242"/>
      <c r="FQ121" s="242"/>
      <c r="FR121" s="242"/>
      <c r="FS121" s="242"/>
      <c r="FT121" s="188"/>
      <c r="FU121" s="188"/>
      <c r="FV121" s="188"/>
      <c r="FW121" s="188"/>
      <c r="FX121" s="188"/>
      <c r="FY121" s="242"/>
      <c r="FZ121" s="242"/>
      <c r="GA121" s="188"/>
      <c r="GB121" s="188"/>
      <c r="GC121" s="242"/>
      <c r="GD121" s="242"/>
      <c r="GE121" s="242">
        <v>3.88</v>
      </c>
      <c r="GF121" s="242"/>
      <c r="GG121" s="242">
        <v>0.79</v>
      </c>
      <c r="GH121" s="188"/>
      <c r="GI121" s="188"/>
      <c r="GJ121" s="242"/>
    </row>
    <row r="122" spans="2:192" ht="15.75" thickBot="1">
      <c r="B122" s="243" t="s">
        <v>5205</v>
      </c>
      <c r="C122" s="243" t="s">
        <v>632</v>
      </c>
      <c r="D122" s="243" t="s">
        <v>634</v>
      </c>
      <c r="E122" s="244" t="s">
        <v>5217</v>
      </c>
      <c r="F122" s="183">
        <v>25.22</v>
      </c>
      <c r="G122" s="245"/>
      <c r="H122" s="189"/>
      <c r="I122" s="189"/>
      <c r="J122" s="245"/>
      <c r="K122" s="245"/>
      <c r="L122" s="245"/>
      <c r="M122" s="245"/>
      <c r="N122" s="245">
        <v>32.43</v>
      </c>
      <c r="O122" s="189"/>
      <c r="P122" s="189"/>
      <c r="Q122" s="245"/>
      <c r="R122" s="245"/>
      <c r="S122" s="245">
        <v>16.59</v>
      </c>
      <c r="T122" s="245"/>
      <c r="U122" s="245"/>
      <c r="V122" s="189"/>
      <c r="W122" s="189"/>
      <c r="X122" s="245"/>
      <c r="Y122" s="245"/>
      <c r="Z122" s="245">
        <v>19.23</v>
      </c>
      <c r="AA122" s="245"/>
      <c r="AB122" s="245"/>
      <c r="AC122" s="189"/>
      <c r="AD122" s="189"/>
      <c r="AE122" s="245">
        <v>18.48</v>
      </c>
      <c r="AF122" s="245"/>
      <c r="AG122" s="189"/>
      <c r="AH122" s="245"/>
      <c r="AI122" s="245"/>
      <c r="AJ122" s="189"/>
      <c r="AK122" s="189"/>
      <c r="AL122" s="189"/>
      <c r="AM122" s="189"/>
      <c r="AN122" s="189"/>
      <c r="AO122" s="245"/>
      <c r="AP122" s="245"/>
      <c r="AQ122" s="189"/>
      <c r="AR122" s="189"/>
      <c r="AS122" s="245">
        <v>13.77</v>
      </c>
      <c r="AT122" s="245">
        <v>23.17</v>
      </c>
      <c r="AU122" s="245"/>
      <c r="AV122" s="245"/>
      <c r="AW122" s="245"/>
      <c r="AX122" s="189"/>
      <c r="AY122" s="189"/>
      <c r="AZ122" s="245"/>
      <c r="BA122" s="245">
        <v>19.05</v>
      </c>
      <c r="BB122" s="245">
        <v>20.5</v>
      </c>
      <c r="BC122" s="245"/>
      <c r="BD122" s="245"/>
      <c r="BE122" s="189"/>
      <c r="BF122" s="189"/>
      <c r="BG122" s="245"/>
      <c r="BH122" s="245"/>
      <c r="BI122" s="245"/>
      <c r="BJ122" s="245"/>
      <c r="BK122" s="245"/>
      <c r="BL122" s="189"/>
      <c r="BM122" s="189"/>
      <c r="BN122" s="245"/>
      <c r="BO122" s="245">
        <v>26.16</v>
      </c>
      <c r="BP122" s="245"/>
      <c r="BQ122" s="245"/>
      <c r="BR122" s="245"/>
      <c r="BS122" s="189"/>
      <c r="BT122" s="189"/>
      <c r="BU122" s="245"/>
      <c r="BV122" s="245"/>
      <c r="BW122" s="245"/>
      <c r="BX122" s="245"/>
      <c r="BY122" s="245"/>
      <c r="BZ122" s="189"/>
      <c r="CA122" s="189"/>
      <c r="CB122" s="245">
        <v>15.95</v>
      </c>
      <c r="CC122" s="245"/>
      <c r="CD122" s="245"/>
      <c r="CE122" s="245"/>
      <c r="CF122" s="245"/>
      <c r="CG122" s="189"/>
      <c r="CH122" s="189"/>
      <c r="CI122" s="245"/>
      <c r="CJ122" s="245"/>
      <c r="CK122" s="245">
        <v>37.58</v>
      </c>
      <c r="CL122" s="245"/>
      <c r="CM122" s="245"/>
      <c r="CN122" s="189"/>
      <c r="CO122" s="189"/>
      <c r="CP122" s="245"/>
      <c r="CQ122" s="245"/>
      <c r="CR122" s="245"/>
      <c r="CS122" s="245"/>
      <c r="CT122" s="245"/>
      <c r="CU122" s="189"/>
      <c r="CV122" s="189"/>
      <c r="CW122" s="245"/>
      <c r="CX122" s="245"/>
      <c r="CY122" s="245"/>
      <c r="CZ122" s="245"/>
      <c r="DA122" s="245"/>
      <c r="DB122" s="189"/>
      <c r="DC122" s="189"/>
      <c r="DD122" s="245"/>
      <c r="DE122" s="245"/>
      <c r="DF122" s="245">
        <v>29.25</v>
      </c>
      <c r="DG122" s="245"/>
      <c r="DH122" s="245">
        <v>30.84</v>
      </c>
      <c r="DI122" s="189"/>
      <c r="DJ122" s="189"/>
      <c r="DK122" s="189"/>
      <c r="DL122" s="245"/>
      <c r="DM122" s="245"/>
      <c r="DN122" s="245"/>
      <c r="DO122" s="245"/>
      <c r="DP122" s="189"/>
      <c r="DQ122" s="189"/>
      <c r="DR122" s="245"/>
      <c r="DS122" s="245"/>
      <c r="DT122" s="245"/>
      <c r="DU122" s="245"/>
      <c r="DV122" s="245"/>
      <c r="DW122" s="189"/>
      <c r="DX122" s="189"/>
      <c r="DY122" s="245"/>
      <c r="DZ122" s="245">
        <v>25.15</v>
      </c>
      <c r="EA122" s="245"/>
      <c r="EB122" s="245"/>
      <c r="EC122" s="245">
        <v>28.98</v>
      </c>
      <c r="ED122" s="189"/>
      <c r="EE122" s="189"/>
      <c r="EF122" s="245"/>
      <c r="EG122" s="189"/>
      <c r="EH122" s="245"/>
      <c r="EI122" s="245"/>
      <c r="EJ122" s="245"/>
      <c r="EK122" s="189"/>
      <c r="EL122" s="189"/>
      <c r="EM122" s="245"/>
      <c r="EN122" s="245"/>
      <c r="EO122" s="245"/>
      <c r="EP122" s="245"/>
      <c r="EQ122" s="245">
        <v>18.93</v>
      </c>
      <c r="ER122" s="189"/>
      <c r="ES122" s="189"/>
      <c r="ET122" s="245"/>
      <c r="EU122" s="245">
        <v>18.48</v>
      </c>
      <c r="EV122" s="245"/>
      <c r="EW122" s="245"/>
      <c r="EX122" s="245">
        <v>31.57</v>
      </c>
      <c r="EY122" s="189"/>
      <c r="EZ122" s="189"/>
      <c r="FA122" s="245"/>
      <c r="FB122" s="245"/>
      <c r="FC122" s="245">
        <v>25.45</v>
      </c>
      <c r="FD122" s="245"/>
      <c r="FE122" s="245"/>
      <c r="FF122" s="189"/>
      <c r="FG122" s="189"/>
      <c r="FH122" s="245"/>
      <c r="FI122" s="245"/>
      <c r="FJ122" s="245"/>
      <c r="FK122" s="245"/>
      <c r="FL122" s="245"/>
      <c r="FM122" s="189"/>
      <c r="FN122" s="189"/>
      <c r="FO122" s="245"/>
      <c r="FP122" s="245"/>
      <c r="FQ122" s="245"/>
      <c r="FR122" s="245"/>
      <c r="FS122" s="245"/>
      <c r="FT122" s="189"/>
      <c r="FU122" s="189"/>
      <c r="FV122" s="189"/>
      <c r="FW122" s="189"/>
      <c r="FX122" s="189"/>
      <c r="FY122" s="245"/>
      <c r="FZ122" s="245"/>
      <c r="GA122" s="189"/>
      <c r="GB122" s="189"/>
      <c r="GC122" s="245"/>
      <c r="GD122" s="245"/>
      <c r="GE122" s="245">
        <v>15.44</v>
      </c>
      <c r="GF122" s="245"/>
      <c r="GG122" s="245">
        <v>75.88</v>
      </c>
      <c r="GH122" s="189"/>
      <c r="GI122" s="189"/>
      <c r="GJ122" s="245"/>
    </row>
    <row r="123" spans="2:192" ht="15">
      <c r="B123" s="238" t="s">
        <v>5205</v>
      </c>
      <c r="C123" s="238" t="s">
        <v>4975</v>
      </c>
      <c r="D123" s="238" t="s">
        <v>4977</v>
      </c>
      <c r="E123" s="238" t="s">
        <v>5214</v>
      </c>
      <c r="F123" s="180">
        <v>1</v>
      </c>
      <c r="G123" s="239"/>
      <c r="H123" s="186"/>
      <c r="I123" s="186"/>
      <c r="J123" s="239"/>
      <c r="K123" s="239"/>
      <c r="L123" s="239"/>
      <c r="M123" s="239"/>
      <c r="N123" s="239"/>
      <c r="O123" s="186"/>
      <c r="P123" s="186"/>
      <c r="Q123" s="239"/>
      <c r="R123" s="239"/>
      <c r="S123" s="239"/>
      <c r="T123" s="239"/>
      <c r="U123" s="239"/>
      <c r="V123" s="186"/>
      <c r="W123" s="186"/>
      <c r="X123" s="239"/>
      <c r="Y123" s="239"/>
      <c r="Z123" s="239"/>
      <c r="AA123" s="239"/>
      <c r="AB123" s="239"/>
      <c r="AC123" s="186"/>
      <c r="AD123" s="186"/>
      <c r="AE123" s="239"/>
      <c r="AF123" s="239"/>
      <c r="AG123" s="186"/>
      <c r="AH123" s="239"/>
      <c r="AI123" s="239"/>
      <c r="AJ123" s="186"/>
      <c r="AK123" s="186"/>
      <c r="AL123" s="186"/>
      <c r="AM123" s="186"/>
      <c r="AN123" s="186"/>
      <c r="AO123" s="239"/>
      <c r="AP123" s="239"/>
      <c r="AQ123" s="186"/>
      <c r="AR123" s="186"/>
      <c r="AS123" s="239"/>
      <c r="AT123" s="239"/>
      <c r="AU123" s="239"/>
      <c r="AV123" s="239"/>
      <c r="AW123" s="239"/>
      <c r="AX123" s="186"/>
      <c r="AY123" s="186"/>
      <c r="AZ123" s="239"/>
      <c r="BA123" s="239"/>
      <c r="BB123" s="239"/>
      <c r="BC123" s="239"/>
      <c r="BD123" s="239"/>
      <c r="BE123" s="186"/>
      <c r="BF123" s="186"/>
      <c r="BG123" s="239"/>
      <c r="BH123" s="239"/>
      <c r="BI123" s="239"/>
      <c r="BJ123" s="239"/>
      <c r="BK123" s="239"/>
      <c r="BL123" s="186"/>
      <c r="BM123" s="186"/>
      <c r="BN123" s="239"/>
      <c r="BO123" s="239"/>
      <c r="BP123" s="239"/>
      <c r="BQ123" s="239"/>
      <c r="BR123" s="239"/>
      <c r="BS123" s="186"/>
      <c r="BT123" s="186"/>
      <c r="BU123" s="239"/>
      <c r="BV123" s="239"/>
      <c r="BW123" s="239"/>
      <c r="BX123" s="239"/>
      <c r="BY123" s="239"/>
      <c r="BZ123" s="186"/>
      <c r="CA123" s="186"/>
      <c r="CB123" s="239"/>
      <c r="CC123" s="239"/>
      <c r="CD123" s="239"/>
      <c r="CE123" s="239"/>
      <c r="CF123" s="239"/>
      <c r="CG123" s="186"/>
      <c r="CH123" s="186"/>
      <c r="CI123" s="239"/>
      <c r="CJ123" s="239"/>
      <c r="CK123" s="239"/>
      <c r="CL123" s="239"/>
      <c r="CM123" s="239"/>
      <c r="CN123" s="186"/>
      <c r="CO123" s="186"/>
      <c r="CP123" s="239"/>
      <c r="CQ123" s="239"/>
      <c r="CR123" s="239"/>
      <c r="CS123" s="239"/>
      <c r="CT123" s="239"/>
      <c r="CU123" s="186"/>
      <c r="CV123" s="186"/>
      <c r="CW123" s="239"/>
      <c r="CX123" s="239"/>
      <c r="CY123" s="239"/>
      <c r="CZ123" s="239"/>
      <c r="DA123" s="239"/>
      <c r="DB123" s="186"/>
      <c r="DC123" s="186"/>
      <c r="DD123" s="239"/>
      <c r="DE123" s="239"/>
      <c r="DF123" s="239"/>
      <c r="DG123" s="239"/>
      <c r="DH123" s="239"/>
      <c r="DI123" s="186"/>
      <c r="DJ123" s="186"/>
      <c r="DK123" s="186"/>
      <c r="DL123" s="239"/>
      <c r="DM123" s="239"/>
      <c r="DN123" s="239"/>
      <c r="DO123" s="239"/>
      <c r="DP123" s="186"/>
      <c r="DQ123" s="186"/>
      <c r="DR123" s="239"/>
      <c r="DS123" s="239"/>
      <c r="DT123" s="239"/>
      <c r="DU123" s="239"/>
      <c r="DV123" s="239"/>
      <c r="DW123" s="186"/>
      <c r="DX123" s="186"/>
      <c r="DY123" s="239"/>
      <c r="DZ123" s="239"/>
      <c r="EA123" s="239"/>
      <c r="EB123" s="239"/>
      <c r="EC123" s="239"/>
      <c r="ED123" s="186"/>
      <c r="EE123" s="186"/>
      <c r="EF123" s="239"/>
      <c r="EG123" s="186"/>
      <c r="EH123" s="239"/>
      <c r="EI123" s="239"/>
      <c r="EJ123" s="239"/>
      <c r="EK123" s="186"/>
      <c r="EL123" s="186"/>
      <c r="EM123" s="239"/>
      <c r="EN123" s="239"/>
      <c r="EO123" s="239"/>
      <c r="EP123" s="239"/>
      <c r="EQ123" s="239"/>
      <c r="ER123" s="186"/>
      <c r="ES123" s="186"/>
      <c r="ET123" s="239"/>
      <c r="EU123" s="239"/>
      <c r="EV123" s="239"/>
      <c r="EW123" s="239"/>
      <c r="EX123" s="239"/>
      <c r="EY123" s="186"/>
      <c r="EZ123" s="186"/>
      <c r="FA123" s="239"/>
      <c r="FB123" s="239"/>
      <c r="FC123" s="239"/>
      <c r="FD123" s="239"/>
      <c r="FE123" s="239"/>
      <c r="FF123" s="186"/>
      <c r="FG123" s="186"/>
      <c r="FH123" s="239"/>
      <c r="FI123" s="239"/>
      <c r="FJ123" s="239"/>
      <c r="FK123" s="239"/>
      <c r="FL123" s="239"/>
      <c r="FM123" s="186"/>
      <c r="FN123" s="186"/>
      <c r="FO123" s="239"/>
      <c r="FP123" s="239"/>
      <c r="FQ123" s="239"/>
      <c r="FR123" s="239"/>
      <c r="FS123" s="239"/>
      <c r="FT123" s="186"/>
      <c r="FU123" s="186"/>
      <c r="FV123" s="186"/>
      <c r="FW123" s="186"/>
      <c r="FX123" s="186"/>
      <c r="FY123" s="239"/>
      <c r="FZ123" s="239"/>
      <c r="GA123" s="186"/>
      <c r="GB123" s="186"/>
      <c r="GC123" s="239"/>
      <c r="GD123" s="239"/>
      <c r="GE123" s="239">
        <v>1</v>
      </c>
      <c r="GF123" s="239"/>
      <c r="GG123" s="239"/>
      <c r="GH123" s="186"/>
      <c r="GI123" s="186"/>
      <c r="GJ123" s="239"/>
    </row>
    <row r="124" spans="2:192" ht="15">
      <c r="B124" s="240" t="s">
        <v>5205</v>
      </c>
      <c r="C124" s="240" t="s">
        <v>4975</v>
      </c>
      <c r="D124" s="240" t="s">
        <v>4977</v>
      </c>
      <c r="E124" s="235" t="s">
        <v>5215</v>
      </c>
      <c r="F124" s="181">
        <v>4</v>
      </c>
      <c r="G124" s="237"/>
      <c r="H124" s="187"/>
      <c r="I124" s="187"/>
      <c r="J124" s="237"/>
      <c r="K124" s="237"/>
      <c r="L124" s="237"/>
      <c r="M124" s="237"/>
      <c r="N124" s="237"/>
      <c r="O124" s="187"/>
      <c r="P124" s="187"/>
      <c r="Q124" s="237"/>
      <c r="R124" s="237"/>
      <c r="S124" s="237"/>
      <c r="T124" s="237"/>
      <c r="U124" s="237"/>
      <c r="V124" s="187"/>
      <c r="W124" s="187"/>
      <c r="X124" s="237"/>
      <c r="Y124" s="237"/>
      <c r="Z124" s="237"/>
      <c r="AA124" s="237"/>
      <c r="AB124" s="237"/>
      <c r="AC124" s="187"/>
      <c r="AD124" s="187"/>
      <c r="AE124" s="237"/>
      <c r="AF124" s="237"/>
      <c r="AG124" s="187"/>
      <c r="AH124" s="237"/>
      <c r="AI124" s="237"/>
      <c r="AJ124" s="187"/>
      <c r="AK124" s="187"/>
      <c r="AL124" s="187"/>
      <c r="AM124" s="187"/>
      <c r="AN124" s="187"/>
      <c r="AO124" s="237"/>
      <c r="AP124" s="237"/>
      <c r="AQ124" s="187"/>
      <c r="AR124" s="187"/>
      <c r="AS124" s="237"/>
      <c r="AT124" s="237"/>
      <c r="AU124" s="237"/>
      <c r="AV124" s="237"/>
      <c r="AW124" s="237"/>
      <c r="AX124" s="187"/>
      <c r="AY124" s="187"/>
      <c r="AZ124" s="237"/>
      <c r="BA124" s="237"/>
      <c r="BB124" s="237"/>
      <c r="BC124" s="237"/>
      <c r="BD124" s="237"/>
      <c r="BE124" s="187"/>
      <c r="BF124" s="187"/>
      <c r="BG124" s="237"/>
      <c r="BH124" s="237"/>
      <c r="BI124" s="237"/>
      <c r="BJ124" s="237"/>
      <c r="BK124" s="237"/>
      <c r="BL124" s="187"/>
      <c r="BM124" s="187"/>
      <c r="BN124" s="237"/>
      <c r="BO124" s="237"/>
      <c r="BP124" s="237"/>
      <c r="BQ124" s="237"/>
      <c r="BR124" s="237"/>
      <c r="BS124" s="187"/>
      <c r="BT124" s="187"/>
      <c r="BU124" s="237"/>
      <c r="BV124" s="237"/>
      <c r="BW124" s="237"/>
      <c r="BX124" s="237"/>
      <c r="BY124" s="237"/>
      <c r="BZ124" s="187"/>
      <c r="CA124" s="187"/>
      <c r="CB124" s="237"/>
      <c r="CC124" s="237"/>
      <c r="CD124" s="237"/>
      <c r="CE124" s="237"/>
      <c r="CF124" s="237"/>
      <c r="CG124" s="187"/>
      <c r="CH124" s="187"/>
      <c r="CI124" s="237"/>
      <c r="CJ124" s="237"/>
      <c r="CK124" s="237"/>
      <c r="CL124" s="237"/>
      <c r="CM124" s="237"/>
      <c r="CN124" s="187"/>
      <c r="CO124" s="187"/>
      <c r="CP124" s="237"/>
      <c r="CQ124" s="237"/>
      <c r="CR124" s="237"/>
      <c r="CS124" s="237"/>
      <c r="CT124" s="237"/>
      <c r="CU124" s="187"/>
      <c r="CV124" s="187"/>
      <c r="CW124" s="237"/>
      <c r="CX124" s="237"/>
      <c r="CY124" s="237"/>
      <c r="CZ124" s="237"/>
      <c r="DA124" s="237"/>
      <c r="DB124" s="187"/>
      <c r="DC124" s="187"/>
      <c r="DD124" s="237"/>
      <c r="DE124" s="237"/>
      <c r="DF124" s="237"/>
      <c r="DG124" s="237"/>
      <c r="DH124" s="237"/>
      <c r="DI124" s="187"/>
      <c r="DJ124" s="187"/>
      <c r="DK124" s="187"/>
      <c r="DL124" s="237"/>
      <c r="DM124" s="237"/>
      <c r="DN124" s="237"/>
      <c r="DO124" s="237"/>
      <c r="DP124" s="187"/>
      <c r="DQ124" s="187"/>
      <c r="DR124" s="237"/>
      <c r="DS124" s="237"/>
      <c r="DT124" s="237"/>
      <c r="DU124" s="237"/>
      <c r="DV124" s="237"/>
      <c r="DW124" s="187"/>
      <c r="DX124" s="187"/>
      <c r="DY124" s="237"/>
      <c r="DZ124" s="237"/>
      <c r="EA124" s="237"/>
      <c r="EB124" s="237"/>
      <c r="EC124" s="237"/>
      <c r="ED124" s="187"/>
      <c r="EE124" s="187"/>
      <c r="EF124" s="237"/>
      <c r="EG124" s="187"/>
      <c r="EH124" s="237"/>
      <c r="EI124" s="237"/>
      <c r="EJ124" s="237"/>
      <c r="EK124" s="187"/>
      <c r="EL124" s="187"/>
      <c r="EM124" s="237"/>
      <c r="EN124" s="237"/>
      <c r="EO124" s="237"/>
      <c r="EP124" s="237"/>
      <c r="EQ124" s="237"/>
      <c r="ER124" s="187"/>
      <c r="ES124" s="187"/>
      <c r="ET124" s="237"/>
      <c r="EU124" s="237"/>
      <c r="EV124" s="237"/>
      <c r="EW124" s="237"/>
      <c r="EX124" s="237"/>
      <c r="EY124" s="187"/>
      <c r="EZ124" s="187"/>
      <c r="FA124" s="237"/>
      <c r="FB124" s="237"/>
      <c r="FC124" s="237"/>
      <c r="FD124" s="237"/>
      <c r="FE124" s="237"/>
      <c r="FF124" s="187"/>
      <c r="FG124" s="187"/>
      <c r="FH124" s="237"/>
      <c r="FI124" s="237"/>
      <c r="FJ124" s="237"/>
      <c r="FK124" s="237"/>
      <c r="FL124" s="237"/>
      <c r="FM124" s="187"/>
      <c r="FN124" s="187"/>
      <c r="FO124" s="237"/>
      <c r="FP124" s="237"/>
      <c r="FQ124" s="237"/>
      <c r="FR124" s="237"/>
      <c r="FS124" s="237"/>
      <c r="FT124" s="187"/>
      <c r="FU124" s="187"/>
      <c r="FV124" s="187"/>
      <c r="FW124" s="187"/>
      <c r="FX124" s="187"/>
      <c r="FY124" s="237"/>
      <c r="FZ124" s="237"/>
      <c r="GA124" s="187"/>
      <c r="GB124" s="187"/>
      <c r="GC124" s="237"/>
      <c r="GD124" s="237"/>
      <c r="GE124" s="237">
        <v>4</v>
      </c>
      <c r="GF124" s="237"/>
      <c r="GG124" s="237"/>
      <c r="GH124" s="187"/>
      <c r="GI124" s="187"/>
      <c r="GJ124" s="237"/>
    </row>
    <row r="125" spans="2:192" ht="15">
      <c r="B125" s="240" t="s">
        <v>5205</v>
      </c>
      <c r="C125" s="240" t="s">
        <v>4975</v>
      </c>
      <c r="D125" s="240" t="s">
        <v>4977</v>
      </c>
      <c r="E125" s="241" t="s">
        <v>5216</v>
      </c>
      <c r="F125" s="182">
        <v>14.81</v>
      </c>
      <c r="G125" s="242"/>
      <c r="H125" s="188"/>
      <c r="I125" s="188"/>
      <c r="J125" s="242"/>
      <c r="K125" s="242"/>
      <c r="L125" s="242"/>
      <c r="M125" s="242"/>
      <c r="N125" s="242"/>
      <c r="O125" s="188"/>
      <c r="P125" s="188"/>
      <c r="Q125" s="242"/>
      <c r="R125" s="242"/>
      <c r="S125" s="242"/>
      <c r="T125" s="242"/>
      <c r="U125" s="242"/>
      <c r="V125" s="188"/>
      <c r="W125" s="188"/>
      <c r="X125" s="242"/>
      <c r="Y125" s="242"/>
      <c r="Z125" s="242"/>
      <c r="AA125" s="242"/>
      <c r="AB125" s="242"/>
      <c r="AC125" s="188"/>
      <c r="AD125" s="188"/>
      <c r="AE125" s="242"/>
      <c r="AF125" s="242"/>
      <c r="AG125" s="188"/>
      <c r="AH125" s="242"/>
      <c r="AI125" s="242"/>
      <c r="AJ125" s="188"/>
      <c r="AK125" s="188"/>
      <c r="AL125" s="188"/>
      <c r="AM125" s="188"/>
      <c r="AN125" s="188"/>
      <c r="AO125" s="242"/>
      <c r="AP125" s="242"/>
      <c r="AQ125" s="188"/>
      <c r="AR125" s="188"/>
      <c r="AS125" s="242"/>
      <c r="AT125" s="242"/>
      <c r="AU125" s="242"/>
      <c r="AV125" s="242"/>
      <c r="AW125" s="242"/>
      <c r="AX125" s="188"/>
      <c r="AY125" s="188"/>
      <c r="AZ125" s="242"/>
      <c r="BA125" s="242"/>
      <c r="BB125" s="242"/>
      <c r="BC125" s="242"/>
      <c r="BD125" s="242"/>
      <c r="BE125" s="188"/>
      <c r="BF125" s="188"/>
      <c r="BG125" s="242"/>
      <c r="BH125" s="242"/>
      <c r="BI125" s="242"/>
      <c r="BJ125" s="242"/>
      <c r="BK125" s="242"/>
      <c r="BL125" s="188"/>
      <c r="BM125" s="188"/>
      <c r="BN125" s="242"/>
      <c r="BO125" s="242"/>
      <c r="BP125" s="242"/>
      <c r="BQ125" s="242"/>
      <c r="BR125" s="242"/>
      <c r="BS125" s="188"/>
      <c r="BT125" s="188"/>
      <c r="BU125" s="242"/>
      <c r="BV125" s="242"/>
      <c r="BW125" s="242"/>
      <c r="BX125" s="242"/>
      <c r="BY125" s="242"/>
      <c r="BZ125" s="188"/>
      <c r="CA125" s="188"/>
      <c r="CB125" s="242"/>
      <c r="CC125" s="242"/>
      <c r="CD125" s="242"/>
      <c r="CE125" s="242"/>
      <c r="CF125" s="242"/>
      <c r="CG125" s="188"/>
      <c r="CH125" s="188"/>
      <c r="CI125" s="242"/>
      <c r="CJ125" s="242"/>
      <c r="CK125" s="242"/>
      <c r="CL125" s="242"/>
      <c r="CM125" s="242"/>
      <c r="CN125" s="188"/>
      <c r="CO125" s="188"/>
      <c r="CP125" s="242"/>
      <c r="CQ125" s="242"/>
      <c r="CR125" s="242"/>
      <c r="CS125" s="242"/>
      <c r="CT125" s="242"/>
      <c r="CU125" s="188"/>
      <c r="CV125" s="188"/>
      <c r="CW125" s="242"/>
      <c r="CX125" s="242"/>
      <c r="CY125" s="242"/>
      <c r="CZ125" s="242"/>
      <c r="DA125" s="242"/>
      <c r="DB125" s="188"/>
      <c r="DC125" s="188"/>
      <c r="DD125" s="242"/>
      <c r="DE125" s="242"/>
      <c r="DF125" s="242"/>
      <c r="DG125" s="242"/>
      <c r="DH125" s="242"/>
      <c r="DI125" s="188"/>
      <c r="DJ125" s="188"/>
      <c r="DK125" s="188"/>
      <c r="DL125" s="242"/>
      <c r="DM125" s="242"/>
      <c r="DN125" s="242"/>
      <c r="DO125" s="242"/>
      <c r="DP125" s="188"/>
      <c r="DQ125" s="188"/>
      <c r="DR125" s="242"/>
      <c r="DS125" s="242"/>
      <c r="DT125" s="242"/>
      <c r="DU125" s="242"/>
      <c r="DV125" s="242"/>
      <c r="DW125" s="188"/>
      <c r="DX125" s="188"/>
      <c r="DY125" s="242"/>
      <c r="DZ125" s="242"/>
      <c r="EA125" s="242"/>
      <c r="EB125" s="242"/>
      <c r="EC125" s="242"/>
      <c r="ED125" s="188"/>
      <c r="EE125" s="188"/>
      <c r="EF125" s="242"/>
      <c r="EG125" s="188"/>
      <c r="EH125" s="242"/>
      <c r="EI125" s="242"/>
      <c r="EJ125" s="242"/>
      <c r="EK125" s="188"/>
      <c r="EL125" s="188"/>
      <c r="EM125" s="242"/>
      <c r="EN125" s="242"/>
      <c r="EO125" s="242"/>
      <c r="EP125" s="242"/>
      <c r="EQ125" s="242"/>
      <c r="ER125" s="188"/>
      <c r="ES125" s="188"/>
      <c r="ET125" s="242"/>
      <c r="EU125" s="242"/>
      <c r="EV125" s="242"/>
      <c r="EW125" s="242"/>
      <c r="EX125" s="242"/>
      <c r="EY125" s="188"/>
      <c r="EZ125" s="188"/>
      <c r="FA125" s="242"/>
      <c r="FB125" s="242"/>
      <c r="FC125" s="242"/>
      <c r="FD125" s="242"/>
      <c r="FE125" s="242"/>
      <c r="FF125" s="188"/>
      <c r="FG125" s="188"/>
      <c r="FH125" s="242"/>
      <c r="FI125" s="242"/>
      <c r="FJ125" s="242"/>
      <c r="FK125" s="242"/>
      <c r="FL125" s="242"/>
      <c r="FM125" s="188"/>
      <c r="FN125" s="188"/>
      <c r="FO125" s="242"/>
      <c r="FP125" s="242"/>
      <c r="FQ125" s="242"/>
      <c r="FR125" s="242"/>
      <c r="FS125" s="242"/>
      <c r="FT125" s="188"/>
      <c r="FU125" s="188"/>
      <c r="FV125" s="188"/>
      <c r="FW125" s="188"/>
      <c r="FX125" s="188"/>
      <c r="FY125" s="242"/>
      <c r="FZ125" s="242"/>
      <c r="GA125" s="188"/>
      <c r="GB125" s="188"/>
      <c r="GC125" s="242"/>
      <c r="GD125" s="242"/>
      <c r="GE125" s="242">
        <v>14.81</v>
      </c>
      <c r="GF125" s="242"/>
      <c r="GG125" s="242"/>
      <c r="GH125" s="188"/>
      <c r="GI125" s="188"/>
      <c r="GJ125" s="242"/>
    </row>
    <row r="126" spans="2:192" ht="15.75" thickBot="1">
      <c r="B126" s="243" t="s">
        <v>5205</v>
      </c>
      <c r="C126" s="243" t="s">
        <v>4975</v>
      </c>
      <c r="D126" s="243" t="s">
        <v>4977</v>
      </c>
      <c r="E126" s="244" t="s">
        <v>5217</v>
      </c>
      <c r="F126" s="183">
        <v>4.05</v>
      </c>
      <c r="G126" s="245"/>
      <c r="H126" s="189"/>
      <c r="I126" s="189"/>
      <c r="J126" s="245"/>
      <c r="K126" s="245"/>
      <c r="L126" s="245"/>
      <c r="M126" s="245"/>
      <c r="N126" s="245"/>
      <c r="O126" s="189"/>
      <c r="P126" s="189"/>
      <c r="Q126" s="245"/>
      <c r="R126" s="245"/>
      <c r="S126" s="245"/>
      <c r="T126" s="245"/>
      <c r="U126" s="245"/>
      <c r="V126" s="189"/>
      <c r="W126" s="189"/>
      <c r="X126" s="245"/>
      <c r="Y126" s="245"/>
      <c r="Z126" s="245"/>
      <c r="AA126" s="245"/>
      <c r="AB126" s="245"/>
      <c r="AC126" s="189"/>
      <c r="AD126" s="189"/>
      <c r="AE126" s="245"/>
      <c r="AF126" s="245"/>
      <c r="AG126" s="189"/>
      <c r="AH126" s="245"/>
      <c r="AI126" s="245"/>
      <c r="AJ126" s="189"/>
      <c r="AK126" s="189"/>
      <c r="AL126" s="189"/>
      <c r="AM126" s="189"/>
      <c r="AN126" s="189"/>
      <c r="AO126" s="245"/>
      <c r="AP126" s="245"/>
      <c r="AQ126" s="189"/>
      <c r="AR126" s="189"/>
      <c r="AS126" s="245"/>
      <c r="AT126" s="245"/>
      <c r="AU126" s="245"/>
      <c r="AV126" s="245"/>
      <c r="AW126" s="245"/>
      <c r="AX126" s="189"/>
      <c r="AY126" s="189"/>
      <c r="AZ126" s="245"/>
      <c r="BA126" s="245"/>
      <c r="BB126" s="245"/>
      <c r="BC126" s="245"/>
      <c r="BD126" s="245"/>
      <c r="BE126" s="189"/>
      <c r="BF126" s="189"/>
      <c r="BG126" s="245"/>
      <c r="BH126" s="245"/>
      <c r="BI126" s="245"/>
      <c r="BJ126" s="245"/>
      <c r="BK126" s="245"/>
      <c r="BL126" s="189"/>
      <c r="BM126" s="189"/>
      <c r="BN126" s="245"/>
      <c r="BO126" s="245"/>
      <c r="BP126" s="245"/>
      <c r="BQ126" s="245"/>
      <c r="BR126" s="245"/>
      <c r="BS126" s="189"/>
      <c r="BT126" s="189"/>
      <c r="BU126" s="245"/>
      <c r="BV126" s="245"/>
      <c r="BW126" s="245"/>
      <c r="BX126" s="245"/>
      <c r="BY126" s="245"/>
      <c r="BZ126" s="189"/>
      <c r="CA126" s="189"/>
      <c r="CB126" s="245"/>
      <c r="CC126" s="245"/>
      <c r="CD126" s="245"/>
      <c r="CE126" s="245"/>
      <c r="CF126" s="245"/>
      <c r="CG126" s="189"/>
      <c r="CH126" s="189"/>
      <c r="CI126" s="245"/>
      <c r="CJ126" s="245"/>
      <c r="CK126" s="245"/>
      <c r="CL126" s="245"/>
      <c r="CM126" s="245"/>
      <c r="CN126" s="189"/>
      <c r="CO126" s="189"/>
      <c r="CP126" s="245"/>
      <c r="CQ126" s="245"/>
      <c r="CR126" s="245"/>
      <c r="CS126" s="245"/>
      <c r="CT126" s="245"/>
      <c r="CU126" s="189"/>
      <c r="CV126" s="189"/>
      <c r="CW126" s="245"/>
      <c r="CX126" s="245"/>
      <c r="CY126" s="245"/>
      <c r="CZ126" s="245"/>
      <c r="DA126" s="245"/>
      <c r="DB126" s="189"/>
      <c r="DC126" s="189"/>
      <c r="DD126" s="245"/>
      <c r="DE126" s="245"/>
      <c r="DF126" s="245"/>
      <c r="DG126" s="245"/>
      <c r="DH126" s="245"/>
      <c r="DI126" s="189"/>
      <c r="DJ126" s="189"/>
      <c r="DK126" s="189"/>
      <c r="DL126" s="245"/>
      <c r="DM126" s="245"/>
      <c r="DN126" s="245"/>
      <c r="DO126" s="245"/>
      <c r="DP126" s="189"/>
      <c r="DQ126" s="189"/>
      <c r="DR126" s="245"/>
      <c r="DS126" s="245"/>
      <c r="DT126" s="245"/>
      <c r="DU126" s="245"/>
      <c r="DV126" s="245"/>
      <c r="DW126" s="189"/>
      <c r="DX126" s="189"/>
      <c r="DY126" s="245"/>
      <c r="DZ126" s="245"/>
      <c r="EA126" s="245"/>
      <c r="EB126" s="245"/>
      <c r="EC126" s="245"/>
      <c r="ED126" s="189"/>
      <c r="EE126" s="189"/>
      <c r="EF126" s="245"/>
      <c r="EG126" s="189"/>
      <c r="EH126" s="245"/>
      <c r="EI126" s="245"/>
      <c r="EJ126" s="245"/>
      <c r="EK126" s="189"/>
      <c r="EL126" s="189"/>
      <c r="EM126" s="245"/>
      <c r="EN126" s="245"/>
      <c r="EO126" s="245"/>
      <c r="EP126" s="245"/>
      <c r="EQ126" s="245"/>
      <c r="ER126" s="189"/>
      <c r="ES126" s="189"/>
      <c r="ET126" s="245"/>
      <c r="EU126" s="245"/>
      <c r="EV126" s="245"/>
      <c r="EW126" s="245"/>
      <c r="EX126" s="245"/>
      <c r="EY126" s="189"/>
      <c r="EZ126" s="189"/>
      <c r="FA126" s="245"/>
      <c r="FB126" s="245"/>
      <c r="FC126" s="245"/>
      <c r="FD126" s="245"/>
      <c r="FE126" s="245"/>
      <c r="FF126" s="189"/>
      <c r="FG126" s="189"/>
      <c r="FH126" s="245"/>
      <c r="FI126" s="245"/>
      <c r="FJ126" s="245"/>
      <c r="FK126" s="245"/>
      <c r="FL126" s="245"/>
      <c r="FM126" s="189"/>
      <c r="FN126" s="189"/>
      <c r="FO126" s="245"/>
      <c r="FP126" s="245"/>
      <c r="FQ126" s="245"/>
      <c r="FR126" s="245"/>
      <c r="FS126" s="245"/>
      <c r="FT126" s="189"/>
      <c r="FU126" s="189"/>
      <c r="FV126" s="189"/>
      <c r="FW126" s="189"/>
      <c r="FX126" s="189"/>
      <c r="FY126" s="245"/>
      <c r="FZ126" s="245"/>
      <c r="GA126" s="189"/>
      <c r="GB126" s="189"/>
      <c r="GC126" s="245"/>
      <c r="GD126" s="245"/>
      <c r="GE126" s="245">
        <v>4.05</v>
      </c>
      <c r="GF126" s="245"/>
      <c r="GG126" s="245"/>
      <c r="GH126" s="189"/>
      <c r="GI126" s="189"/>
      <c r="GJ126" s="245"/>
    </row>
    <row r="127" spans="2:192" ht="15">
      <c r="B127" s="238" t="s">
        <v>5205</v>
      </c>
      <c r="C127" s="238" t="s">
        <v>777</v>
      </c>
      <c r="D127" s="238" t="s">
        <v>779</v>
      </c>
      <c r="E127" s="238" t="s">
        <v>5214</v>
      </c>
      <c r="F127" s="180">
        <v>4</v>
      </c>
      <c r="G127" s="239"/>
      <c r="H127" s="186"/>
      <c r="I127" s="186"/>
      <c r="J127" s="239"/>
      <c r="K127" s="239"/>
      <c r="L127" s="239"/>
      <c r="M127" s="239"/>
      <c r="N127" s="239"/>
      <c r="O127" s="186"/>
      <c r="P127" s="186"/>
      <c r="Q127" s="239"/>
      <c r="R127" s="239"/>
      <c r="S127" s="239">
        <v>1</v>
      </c>
      <c r="T127" s="239"/>
      <c r="U127" s="239"/>
      <c r="V127" s="186"/>
      <c r="W127" s="186"/>
      <c r="X127" s="239"/>
      <c r="Y127" s="239"/>
      <c r="Z127" s="239"/>
      <c r="AA127" s="239"/>
      <c r="AB127" s="239"/>
      <c r="AC127" s="186"/>
      <c r="AD127" s="186"/>
      <c r="AE127" s="239">
        <v>1</v>
      </c>
      <c r="AF127" s="239"/>
      <c r="AG127" s="186"/>
      <c r="AH127" s="239"/>
      <c r="AI127" s="239"/>
      <c r="AJ127" s="186"/>
      <c r="AK127" s="186"/>
      <c r="AL127" s="186"/>
      <c r="AM127" s="186"/>
      <c r="AN127" s="186"/>
      <c r="AO127" s="239"/>
      <c r="AP127" s="239"/>
      <c r="AQ127" s="186"/>
      <c r="AR127" s="186"/>
      <c r="AS127" s="239"/>
      <c r="AT127" s="239"/>
      <c r="AU127" s="239"/>
      <c r="AV127" s="239"/>
      <c r="AW127" s="239"/>
      <c r="AX127" s="186"/>
      <c r="AY127" s="186"/>
      <c r="AZ127" s="239"/>
      <c r="BA127" s="239"/>
      <c r="BB127" s="239"/>
      <c r="BC127" s="239"/>
      <c r="BD127" s="239"/>
      <c r="BE127" s="186"/>
      <c r="BF127" s="186"/>
      <c r="BG127" s="239"/>
      <c r="BH127" s="239"/>
      <c r="BI127" s="239"/>
      <c r="BJ127" s="239"/>
      <c r="BK127" s="239"/>
      <c r="BL127" s="186"/>
      <c r="BM127" s="186"/>
      <c r="BN127" s="239"/>
      <c r="BO127" s="239"/>
      <c r="BP127" s="239"/>
      <c r="BQ127" s="239"/>
      <c r="BR127" s="239"/>
      <c r="BS127" s="186"/>
      <c r="BT127" s="186"/>
      <c r="BU127" s="239"/>
      <c r="BV127" s="239"/>
      <c r="BW127" s="239"/>
      <c r="BX127" s="239"/>
      <c r="BY127" s="239"/>
      <c r="BZ127" s="186"/>
      <c r="CA127" s="186"/>
      <c r="CB127" s="239"/>
      <c r="CC127" s="239"/>
      <c r="CD127" s="239"/>
      <c r="CE127" s="239"/>
      <c r="CF127" s="239"/>
      <c r="CG127" s="186"/>
      <c r="CH127" s="186"/>
      <c r="CI127" s="239"/>
      <c r="CJ127" s="239"/>
      <c r="CK127" s="239"/>
      <c r="CL127" s="239"/>
      <c r="CM127" s="239"/>
      <c r="CN127" s="186"/>
      <c r="CO127" s="186"/>
      <c r="CP127" s="239"/>
      <c r="CQ127" s="239"/>
      <c r="CR127" s="239"/>
      <c r="CS127" s="239"/>
      <c r="CT127" s="239"/>
      <c r="CU127" s="186"/>
      <c r="CV127" s="186"/>
      <c r="CW127" s="239"/>
      <c r="CX127" s="239"/>
      <c r="CY127" s="239"/>
      <c r="CZ127" s="239"/>
      <c r="DA127" s="239"/>
      <c r="DB127" s="186"/>
      <c r="DC127" s="186"/>
      <c r="DD127" s="239"/>
      <c r="DE127" s="239"/>
      <c r="DF127" s="239"/>
      <c r="DG127" s="239"/>
      <c r="DH127" s="239"/>
      <c r="DI127" s="186"/>
      <c r="DJ127" s="186"/>
      <c r="DK127" s="186"/>
      <c r="DL127" s="239"/>
      <c r="DM127" s="239"/>
      <c r="DN127" s="239"/>
      <c r="DO127" s="239"/>
      <c r="DP127" s="186"/>
      <c r="DQ127" s="186"/>
      <c r="DR127" s="239"/>
      <c r="DS127" s="239"/>
      <c r="DT127" s="239"/>
      <c r="DU127" s="239"/>
      <c r="DV127" s="239"/>
      <c r="DW127" s="186"/>
      <c r="DX127" s="186"/>
      <c r="DY127" s="239"/>
      <c r="DZ127" s="239"/>
      <c r="EA127" s="239"/>
      <c r="EB127" s="239"/>
      <c r="EC127" s="239"/>
      <c r="ED127" s="186"/>
      <c r="EE127" s="186"/>
      <c r="EF127" s="239"/>
      <c r="EG127" s="186"/>
      <c r="EH127" s="239"/>
      <c r="EI127" s="239"/>
      <c r="EJ127" s="239"/>
      <c r="EK127" s="186"/>
      <c r="EL127" s="186"/>
      <c r="EM127" s="239"/>
      <c r="EN127" s="239"/>
      <c r="EO127" s="239"/>
      <c r="EP127" s="239"/>
      <c r="EQ127" s="239"/>
      <c r="ER127" s="186"/>
      <c r="ES127" s="186"/>
      <c r="ET127" s="239"/>
      <c r="EU127" s="239"/>
      <c r="EV127" s="239"/>
      <c r="EW127" s="239"/>
      <c r="EX127" s="239"/>
      <c r="EY127" s="186"/>
      <c r="EZ127" s="186"/>
      <c r="FA127" s="239"/>
      <c r="FB127" s="239"/>
      <c r="FC127" s="239"/>
      <c r="FD127" s="239"/>
      <c r="FE127" s="239"/>
      <c r="FF127" s="186"/>
      <c r="FG127" s="186"/>
      <c r="FH127" s="239"/>
      <c r="FI127" s="239"/>
      <c r="FJ127" s="239"/>
      <c r="FK127" s="239"/>
      <c r="FL127" s="239"/>
      <c r="FM127" s="186"/>
      <c r="FN127" s="186"/>
      <c r="FO127" s="239">
        <v>1</v>
      </c>
      <c r="FP127" s="239"/>
      <c r="FQ127" s="239"/>
      <c r="FR127" s="239"/>
      <c r="FS127" s="239">
        <v>1</v>
      </c>
      <c r="FT127" s="186"/>
      <c r="FU127" s="186"/>
      <c r="FV127" s="186"/>
      <c r="FW127" s="186"/>
      <c r="FX127" s="186"/>
      <c r="FY127" s="239"/>
      <c r="FZ127" s="239"/>
      <c r="GA127" s="186"/>
      <c r="GB127" s="186"/>
      <c r="GC127" s="239"/>
      <c r="GD127" s="239"/>
      <c r="GE127" s="239"/>
      <c r="GF127" s="239"/>
      <c r="GG127" s="239"/>
      <c r="GH127" s="186"/>
      <c r="GI127" s="186"/>
      <c r="GJ127" s="239"/>
    </row>
    <row r="128" spans="2:192" ht="15">
      <c r="B128" s="240" t="s">
        <v>5205</v>
      </c>
      <c r="C128" s="240" t="s">
        <v>777</v>
      </c>
      <c r="D128" s="240" t="s">
        <v>779</v>
      </c>
      <c r="E128" s="235" t="s">
        <v>5215</v>
      </c>
      <c r="F128" s="181">
        <v>112.4</v>
      </c>
      <c r="G128" s="237"/>
      <c r="H128" s="187"/>
      <c r="I128" s="187"/>
      <c r="J128" s="237"/>
      <c r="K128" s="237"/>
      <c r="L128" s="237"/>
      <c r="M128" s="237"/>
      <c r="N128" s="237"/>
      <c r="O128" s="187"/>
      <c r="P128" s="187"/>
      <c r="Q128" s="237"/>
      <c r="R128" s="237"/>
      <c r="S128" s="237">
        <v>21.4</v>
      </c>
      <c r="T128" s="237"/>
      <c r="U128" s="237"/>
      <c r="V128" s="187"/>
      <c r="W128" s="187"/>
      <c r="X128" s="237"/>
      <c r="Y128" s="237"/>
      <c r="Z128" s="237"/>
      <c r="AA128" s="237"/>
      <c r="AB128" s="237"/>
      <c r="AC128" s="187"/>
      <c r="AD128" s="187"/>
      <c r="AE128" s="237">
        <v>34.6</v>
      </c>
      <c r="AF128" s="237"/>
      <c r="AG128" s="187"/>
      <c r="AH128" s="237"/>
      <c r="AI128" s="237"/>
      <c r="AJ128" s="187"/>
      <c r="AK128" s="187"/>
      <c r="AL128" s="187"/>
      <c r="AM128" s="187"/>
      <c r="AN128" s="187"/>
      <c r="AO128" s="237"/>
      <c r="AP128" s="237"/>
      <c r="AQ128" s="187"/>
      <c r="AR128" s="187"/>
      <c r="AS128" s="237"/>
      <c r="AT128" s="237"/>
      <c r="AU128" s="237"/>
      <c r="AV128" s="237"/>
      <c r="AW128" s="237"/>
      <c r="AX128" s="187"/>
      <c r="AY128" s="187"/>
      <c r="AZ128" s="237"/>
      <c r="BA128" s="237"/>
      <c r="BB128" s="237"/>
      <c r="BC128" s="237"/>
      <c r="BD128" s="237"/>
      <c r="BE128" s="187"/>
      <c r="BF128" s="187"/>
      <c r="BG128" s="237"/>
      <c r="BH128" s="237"/>
      <c r="BI128" s="237"/>
      <c r="BJ128" s="237"/>
      <c r="BK128" s="237"/>
      <c r="BL128" s="187"/>
      <c r="BM128" s="187"/>
      <c r="BN128" s="237"/>
      <c r="BO128" s="237"/>
      <c r="BP128" s="237"/>
      <c r="BQ128" s="237"/>
      <c r="BR128" s="237"/>
      <c r="BS128" s="187"/>
      <c r="BT128" s="187"/>
      <c r="BU128" s="237"/>
      <c r="BV128" s="237"/>
      <c r="BW128" s="237"/>
      <c r="BX128" s="237"/>
      <c r="BY128" s="237"/>
      <c r="BZ128" s="187"/>
      <c r="CA128" s="187"/>
      <c r="CB128" s="237"/>
      <c r="CC128" s="237"/>
      <c r="CD128" s="237"/>
      <c r="CE128" s="237"/>
      <c r="CF128" s="237"/>
      <c r="CG128" s="187"/>
      <c r="CH128" s="187"/>
      <c r="CI128" s="237"/>
      <c r="CJ128" s="237"/>
      <c r="CK128" s="237"/>
      <c r="CL128" s="237"/>
      <c r="CM128" s="237"/>
      <c r="CN128" s="187"/>
      <c r="CO128" s="187"/>
      <c r="CP128" s="237"/>
      <c r="CQ128" s="237"/>
      <c r="CR128" s="237"/>
      <c r="CS128" s="237"/>
      <c r="CT128" s="237"/>
      <c r="CU128" s="187"/>
      <c r="CV128" s="187"/>
      <c r="CW128" s="237"/>
      <c r="CX128" s="237"/>
      <c r="CY128" s="237"/>
      <c r="CZ128" s="237"/>
      <c r="DA128" s="237"/>
      <c r="DB128" s="187"/>
      <c r="DC128" s="187"/>
      <c r="DD128" s="237"/>
      <c r="DE128" s="237"/>
      <c r="DF128" s="237"/>
      <c r="DG128" s="237"/>
      <c r="DH128" s="237"/>
      <c r="DI128" s="187"/>
      <c r="DJ128" s="187"/>
      <c r="DK128" s="187"/>
      <c r="DL128" s="237"/>
      <c r="DM128" s="237"/>
      <c r="DN128" s="237"/>
      <c r="DO128" s="237"/>
      <c r="DP128" s="187"/>
      <c r="DQ128" s="187"/>
      <c r="DR128" s="237"/>
      <c r="DS128" s="237"/>
      <c r="DT128" s="237"/>
      <c r="DU128" s="237"/>
      <c r="DV128" s="237"/>
      <c r="DW128" s="187"/>
      <c r="DX128" s="187"/>
      <c r="DY128" s="237"/>
      <c r="DZ128" s="237"/>
      <c r="EA128" s="237"/>
      <c r="EB128" s="237"/>
      <c r="EC128" s="237"/>
      <c r="ED128" s="187"/>
      <c r="EE128" s="187"/>
      <c r="EF128" s="237"/>
      <c r="EG128" s="187"/>
      <c r="EH128" s="237"/>
      <c r="EI128" s="237"/>
      <c r="EJ128" s="237"/>
      <c r="EK128" s="187"/>
      <c r="EL128" s="187"/>
      <c r="EM128" s="237"/>
      <c r="EN128" s="237"/>
      <c r="EO128" s="237"/>
      <c r="EP128" s="237"/>
      <c r="EQ128" s="237"/>
      <c r="ER128" s="187"/>
      <c r="ES128" s="187"/>
      <c r="ET128" s="237"/>
      <c r="EU128" s="237"/>
      <c r="EV128" s="237"/>
      <c r="EW128" s="237"/>
      <c r="EX128" s="237"/>
      <c r="EY128" s="187"/>
      <c r="EZ128" s="187"/>
      <c r="FA128" s="237"/>
      <c r="FB128" s="237"/>
      <c r="FC128" s="237"/>
      <c r="FD128" s="237"/>
      <c r="FE128" s="237"/>
      <c r="FF128" s="187"/>
      <c r="FG128" s="187"/>
      <c r="FH128" s="237"/>
      <c r="FI128" s="237"/>
      <c r="FJ128" s="237"/>
      <c r="FK128" s="237"/>
      <c r="FL128" s="237"/>
      <c r="FM128" s="187"/>
      <c r="FN128" s="187"/>
      <c r="FO128" s="237">
        <v>25.4</v>
      </c>
      <c r="FP128" s="237"/>
      <c r="FQ128" s="237"/>
      <c r="FR128" s="237"/>
      <c r="FS128" s="237">
        <v>30.9</v>
      </c>
      <c r="FT128" s="187"/>
      <c r="FU128" s="187"/>
      <c r="FV128" s="187"/>
      <c r="FW128" s="187"/>
      <c r="FX128" s="187"/>
      <c r="FY128" s="237"/>
      <c r="FZ128" s="237"/>
      <c r="GA128" s="187"/>
      <c r="GB128" s="187"/>
      <c r="GC128" s="237"/>
      <c r="GD128" s="237"/>
      <c r="GE128" s="237"/>
      <c r="GF128" s="237"/>
      <c r="GG128" s="237"/>
      <c r="GH128" s="187"/>
      <c r="GI128" s="187"/>
      <c r="GJ128" s="237"/>
    </row>
    <row r="129" spans="2:192" ht="15">
      <c r="B129" s="240" t="s">
        <v>5205</v>
      </c>
      <c r="C129" s="240" t="s">
        <v>777</v>
      </c>
      <c r="D129" s="240" t="s">
        <v>779</v>
      </c>
      <c r="E129" s="241" t="s">
        <v>5216</v>
      </c>
      <c r="F129" s="182">
        <v>2.14</v>
      </c>
      <c r="G129" s="242"/>
      <c r="H129" s="188"/>
      <c r="I129" s="188"/>
      <c r="J129" s="242"/>
      <c r="K129" s="242"/>
      <c r="L129" s="242"/>
      <c r="M129" s="242"/>
      <c r="N129" s="242"/>
      <c r="O129" s="188"/>
      <c r="P129" s="188"/>
      <c r="Q129" s="242"/>
      <c r="R129" s="242"/>
      <c r="S129" s="242">
        <v>2.8</v>
      </c>
      <c r="T129" s="242"/>
      <c r="U129" s="242"/>
      <c r="V129" s="188"/>
      <c r="W129" s="188"/>
      <c r="X129" s="242"/>
      <c r="Y129" s="242"/>
      <c r="Z129" s="242"/>
      <c r="AA129" s="242"/>
      <c r="AB129" s="242"/>
      <c r="AC129" s="188"/>
      <c r="AD129" s="188"/>
      <c r="AE129" s="242">
        <v>1.73</v>
      </c>
      <c r="AF129" s="242"/>
      <c r="AG129" s="188"/>
      <c r="AH129" s="242"/>
      <c r="AI129" s="242"/>
      <c r="AJ129" s="188"/>
      <c r="AK129" s="188"/>
      <c r="AL129" s="188"/>
      <c r="AM129" s="188"/>
      <c r="AN129" s="188"/>
      <c r="AO129" s="242"/>
      <c r="AP129" s="242"/>
      <c r="AQ129" s="188"/>
      <c r="AR129" s="188"/>
      <c r="AS129" s="242"/>
      <c r="AT129" s="242"/>
      <c r="AU129" s="242"/>
      <c r="AV129" s="242"/>
      <c r="AW129" s="242"/>
      <c r="AX129" s="188"/>
      <c r="AY129" s="188"/>
      <c r="AZ129" s="242"/>
      <c r="BA129" s="242"/>
      <c r="BB129" s="242"/>
      <c r="BC129" s="242"/>
      <c r="BD129" s="242"/>
      <c r="BE129" s="188"/>
      <c r="BF129" s="188"/>
      <c r="BG129" s="242"/>
      <c r="BH129" s="242"/>
      <c r="BI129" s="242"/>
      <c r="BJ129" s="242"/>
      <c r="BK129" s="242"/>
      <c r="BL129" s="188"/>
      <c r="BM129" s="188"/>
      <c r="BN129" s="242"/>
      <c r="BO129" s="242"/>
      <c r="BP129" s="242"/>
      <c r="BQ129" s="242"/>
      <c r="BR129" s="242"/>
      <c r="BS129" s="188"/>
      <c r="BT129" s="188"/>
      <c r="BU129" s="242"/>
      <c r="BV129" s="242"/>
      <c r="BW129" s="242"/>
      <c r="BX129" s="242"/>
      <c r="BY129" s="242"/>
      <c r="BZ129" s="188"/>
      <c r="CA129" s="188"/>
      <c r="CB129" s="242"/>
      <c r="CC129" s="242"/>
      <c r="CD129" s="242"/>
      <c r="CE129" s="242"/>
      <c r="CF129" s="242"/>
      <c r="CG129" s="188"/>
      <c r="CH129" s="188"/>
      <c r="CI129" s="242"/>
      <c r="CJ129" s="242"/>
      <c r="CK129" s="242"/>
      <c r="CL129" s="242"/>
      <c r="CM129" s="242"/>
      <c r="CN129" s="188"/>
      <c r="CO129" s="188"/>
      <c r="CP129" s="242"/>
      <c r="CQ129" s="242"/>
      <c r="CR129" s="242"/>
      <c r="CS129" s="242"/>
      <c r="CT129" s="242"/>
      <c r="CU129" s="188"/>
      <c r="CV129" s="188"/>
      <c r="CW129" s="242"/>
      <c r="CX129" s="242"/>
      <c r="CY129" s="242"/>
      <c r="CZ129" s="242"/>
      <c r="DA129" s="242"/>
      <c r="DB129" s="188"/>
      <c r="DC129" s="188"/>
      <c r="DD129" s="242"/>
      <c r="DE129" s="242"/>
      <c r="DF129" s="242"/>
      <c r="DG129" s="242"/>
      <c r="DH129" s="242"/>
      <c r="DI129" s="188"/>
      <c r="DJ129" s="188"/>
      <c r="DK129" s="188"/>
      <c r="DL129" s="242"/>
      <c r="DM129" s="242"/>
      <c r="DN129" s="242"/>
      <c r="DO129" s="242"/>
      <c r="DP129" s="188"/>
      <c r="DQ129" s="188"/>
      <c r="DR129" s="242"/>
      <c r="DS129" s="242"/>
      <c r="DT129" s="242"/>
      <c r="DU129" s="242"/>
      <c r="DV129" s="242"/>
      <c r="DW129" s="188"/>
      <c r="DX129" s="188"/>
      <c r="DY129" s="242"/>
      <c r="DZ129" s="242"/>
      <c r="EA129" s="242"/>
      <c r="EB129" s="242"/>
      <c r="EC129" s="242"/>
      <c r="ED129" s="188"/>
      <c r="EE129" s="188"/>
      <c r="EF129" s="242"/>
      <c r="EG129" s="188"/>
      <c r="EH129" s="242"/>
      <c r="EI129" s="242"/>
      <c r="EJ129" s="242"/>
      <c r="EK129" s="188"/>
      <c r="EL129" s="188"/>
      <c r="EM129" s="242"/>
      <c r="EN129" s="242"/>
      <c r="EO129" s="242"/>
      <c r="EP129" s="242"/>
      <c r="EQ129" s="242"/>
      <c r="ER129" s="188"/>
      <c r="ES129" s="188"/>
      <c r="ET129" s="242"/>
      <c r="EU129" s="242"/>
      <c r="EV129" s="242"/>
      <c r="EW129" s="242"/>
      <c r="EX129" s="242"/>
      <c r="EY129" s="188"/>
      <c r="EZ129" s="188"/>
      <c r="FA129" s="242"/>
      <c r="FB129" s="242"/>
      <c r="FC129" s="242"/>
      <c r="FD129" s="242"/>
      <c r="FE129" s="242"/>
      <c r="FF129" s="188"/>
      <c r="FG129" s="188"/>
      <c r="FH129" s="242"/>
      <c r="FI129" s="242"/>
      <c r="FJ129" s="242"/>
      <c r="FK129" s="242"/>
      <c r="FL129" s="242"/>
      <c r="FM129" s="188"/>
      <c r="FN129" s="188"/>
      <c r="FO129" s="242">
        <v>2.36</v>
      </c>
      <c r="FP129" s="242"/>
      <c r="FQ129" s="242"/>
      <c r="FR129" s="242"/>
      <c r="FS129" s="242">
        <v>1.94</v>
      </c>
      <c r="FT129" s="188"/>
      <c r="FU129" s="188"/>
      <c r="FV129" s="188"/>
      <c r="FW129" s="188"/>
      <c r="FX129" s="188"/>
      <c r="FY129" s="242"/>
      <c r="FZ129" s="242"/>
      <c r="GA129" s="188"/>
      <c r="GB129" s="188"/>
      <c r="GC129" s="242"/>
      <c r="GD129" s="242"/>
      <c r="GE129" s="242"/>
      <c r="GF129" s="242"/>
      <c r="GG129" s="242"/>
      <c r="GH129" s="188"/>
      <c r="GI129" s="188"/>
      <c r="GJ129" s="242"/>
    </row>
    <row r="130" spans="2:192" ht="15.75" thickBot="1">
      <c r="B130" s="243" t="s">
        <v>5205</v>
      </c>
      <c r="C130" s="243" t="s">
        <v>777</v>
      </c>
      <c r="D130" s="243" t="s">
        <v>779</v>
      </c>
      <c r="E130" s="244" t="s">
        <v>5217</v>
      </c>
      <c r="F130" s="183">
        <v>28.1</v>
      </c>
      <c r="G130" s="245"/>
      <c r="H130" s="189"/>
      <c r="I130" s="189"/>
      <c r="J130" s="245"/>
      <c r="K130" s="245"/>
      <c r="L130" s="245"/>
      <c r="M130" s="245"/>
      <c r="N130" s="245"/>
      <c r="O130" s="189"/>
      <c r="P130" s="189"/>
      <c r="Q130" s="245"/>
      <c r="R130" s="245"/>
      <c r="S130" s="245">
        <v>21.43</v>
      </c>
      <c r="T130" s="245"/>
      <c r="U130" s="245"/>
      <c r="V130" s="189"/>
      <c r="W130" s="189"/>
      <c r="X130" s="245"/>
      <c r="Y130" s="245"/>
      <c r="Z130" s="245"/>
      <c r="AA130" s="245"/>
      <c r="AB130" s="245"/>
      <c r="AC130" s="189"/>
      <c r="AD130" s="189"/>
      <c r="AE130" s="245">
        <v>34.619999999999997</v>
      </c>
      <c r="AF130" s="245"/>
      <c r="AG130" s="189"/>
      <c r="AH130" s="245"/>
      <c r="AI130" s="245"/>
      <c r="AJ130" s="189"/>
      <c r="AK130" s="189"/>
      <c r="AL130" s="189"/>
      <c r="AM130" s="189"/>
      <c r="AN130" s="189"/>
      <c r="AO130" s="245"/>
      <c r="AP130" s="245"/>
      <c r="AQ130" s="189"/>
      <c r="AR130" s="189"/>
      <c r="AS130" s="245"/>
      <c r="AT130" s="245"/>
      <c r="AU130" s="245"/>
      <c r="AV130" s="245"/>
      <c r="AW130" s="245"/>
      <c r="AX130" s="189"/>
      <c r="AY130" s="189"/>
      <c r="AZ130" s="245"/>
      <c r="BA130" s="245"/>
      <c r="BB130" s="245"/>
      <c r="BC130" s="245"/>
      <c r="BD130" s="245"/>
      <c r="BE130" s="189"/>
      <c r="BF130" s="189"/>
      <c r="BG130" s="245"/>
      <c r="BH130" s="245"/>
      <c r="BI130" s="245"/>
      <c r="BJ130" s="245"/>
      <c r="BK130" s="245"/>
      <c r="BL130" s="189"/>
      <c r="BM130" s="189"/>
      <c r="BN130" s="245"/>
      <c r="BO130" s="245"/>
      <c r="BP130" s="245"/>
      <c r="BQ130" s="245"/>
      <c r="BR130" s="245"/>
      <c r="BS130" s="189"/>
      <c r="BT130" s="189"/>
      <c r="BU130" s="245"/>
      <c r="BV130" s="245"/>
      <c r="BW130" s="245"/>
      <c r="BX130" s="245"/>
      <c r="BY130" s="245"/>
      <c r="BZ130" s="189"/>
      <c r="CA130" s="189"/>
      <c r="CB130" s="245"/>
      <c r="CC130" s="245"/>
      <c r="CD130" s="245"/>
      <c r="CE130" s="245"/>
      <c r="CF130" s="245"/>
      <c r="CG130" s="189"/>
      <c r="CH130" s="189"/>
      <c r="CI130" s="245"/>
      <c r="CJ130" s="245"/>
      <c r="CK130" s="245"/>
      <c r="CL130" s="245"/>
      <c r="CM130" s="245"/>
      <c r="CN130" s="189"/>
      <c r="CO130" s="189"/>
      <c r="CP130" s="245"/>
      <c r="CQ130" s="245"/>
      <c r="CR130" s="245"/>
      <c r="CS130" s="245"/>
      <c r="CT130" s="245"/>
      <c r="CU130" s="189"/>
      <c r="CV130" s="189"/>
      <c r="CW130" s="245"/>
      <c r="CX130" s="245"/>
      <c r="CY130" s="245"/>
      <c r="CZ130" s="245"/>
      <c r="DA130" s="245"/>
      <c r="DB130" s="189"/>
      <c r="DC130" s="189"/>
      <c r="DD130" s="245"/>
      <c r="DE130" s="245"/>
      <c r="DF130" s="245"/>
      <c r="DG130" s="245"/>
      <c r="DH130" s="245"/>
      <c r="DI130" s="189"/>
      <c r="DJ130" s="189"/>
      <c r="DK130" s="189"/>
      <c r="DL130" s="245"/>
      <c r="DM130" s="245"/>
      <c r="DN130" s="245"/>
      <c r="DO130" s="245"/>
      <c r="DP130" s="189"/>
      <c r="DQ130" s="189"/>
      <c r="DR130" s="245"/>
      <c r="DS130" s="245"/>
      <c r="DT130" s="245"/>
      <c r="DU130" s="245"/>
      <c r="DV130" s="245"/>
      <c r="DW130" s="189"/>
      <c r="DX130" s="189"/>
      <c r="DY130" s="245"/>
      <c r="DZ130" s="245"/>
      <c r="EA130" s="245"/>
      <c r="EB130" s="245"/>
      <c r="EC130" s="245"/>
      <c r="ED130" s="189"/>
      <c r="EE130" s="189"/>
      <c r="EF130" s="245"/>
      <c r="EG130" s="189"/>
      <c r="EH130" s="245"/>
      <c r="EI130" s="245"/>
      <c r="EJ130" s="245"/>
      <c r="EK130" s="189"/>
      <c r="EL130" s="189"/>
      <c r="EM130" s="245"/>
      <c r="EN130" s="245"/>
      <c r="EO130" s="245"/>
      <c r="EP130" s="245"/>
      <c r="EQ130" s="245"/>
      <c r="ER130" s="189"/>
      <c r="ES130" s="189"/>
      <c r="ET130" s="245"/>
      <c r="EU130" s="245"/>
      <c r="EV130" s="245"/>
      <c r="EW130" s="245"/>
      <c r="EX130" s="245"/>
      <c r="EY130" s="189"/>
      <c r="EZ130" s="189"/>
      <c r="FA130" s="245"/>
      <c r="FB130" s="245"/>
      <c r="FC130" s="245"/>
      <c r="FD130" s="245"/>
      <c r="FE130" s="245"/>
      <c r="FF130" s="189"/>
      <c r="FG130" s="189"/>
      <c r="FH130" s="245"/>
      <c r="FI130" s="245"/>
      <c r="FJ130" s="245"/>
      <c r="FK130" s="245"/>
      <c r="FL130" s="245"/>
      <c r="FM130" s="189"/>
      <c r="FN130" s="189"/>
      <c r="FO130" s="245">
        <v>25.42</v>
      </c>
      <c r="FP130" s="245"/>
      <c r="FQ130" s="245"/>
      <c r="FR130" s="245"/>
      <c r="FS130" s="245">
        <v>30.92</v>
      </c>
      <c r="FT130" s="189"/>
      <c r="FU130" s="189"/>
      <c r="FV130" s="189"/>
      <c r="FW130" s="189"/>
      <c r="FX130" s="189"/>
      <c r="FY130" s="245"/>
      <c r="FZ130" s="245"/>
      <c r="GA130" s="189"/>
      <c r="GB130" s="189"/>
      <c r="GC130" s="245"/>
      <c r="GD130" s="245"/>
      <c r="GE130" s="245"/>
      <c r="GF130" s="245"/>
      <c r="GG130" s="245"/>
      <c r="GH130" s="189"/>
      <c r="GI130" s="189"/>
      <c r="GJ130" s="245"/>
    </row>
    <row r="131" spans="2:192" ht="15">
      <c r="B131" s="238" t="s">
        <v>5205</v>
      </c>
      <c r="C131" s="238" t="s">
        <v>1800</v>
      </c>
      <c r="D131" s="238" t="s">
        <v>1801</v>
      </c>
      <c r="E131" s="238" t="s">
        <v>5214</v>
      </c>
      <c r="F131" s="180">
        <v>6</v>
      </c>
      <c r="G131" s="239"/>
      <c r="H131" s="186"/>
      <c r="I131" s="186"/>
      <c r="J131" s="239"/>
      <c r="K131" s="239"/>
      <c r="L131" s="239"/>
      <c r="M131" s="239"/>
      <c r="N131" s="239"/>
      <c r="O131" s="186"/>
      <c r="P131" s="186"/>
      <c r="Q131" s="239"/>
      <c r="R131" s="239"/>
      <c r="S131" s="239"/>
      <c r="T131" s="239"/>
      <c r="U131" s="239"/>
      <c r="V131" s="186"/>
      <c r="W131" s="186"/>
      <c r="X131" s="239"/>
      <c r="Y131" s="239"/>
      <c r="Z131" s="239"/>
      <c r="AA131" s="239"/>
      <c r="AB131" s="239"/>
      <c r="AC131" s="186"/>
      <c r="AD131" s="186"/>
      <c r="AE131" s="239"/>
      <c r="AF131" s="239"/>
      <c r="AG131" s="186"/>
      <c r="AH131" s="239"/>
      <c r="AI131" s="239"/>
      <c r="AJ131" s="186"/>
      <c r="AK131" s="186"/>
      <c r="AL131" s="186"/>
      <c r="AM131" s="186"/>
      <c r="AN131" s="186"/>
      <c r="AO131" s="239"/>
      <c r="AP131" s="239"/>
      <c r="AQ131" s="186"/>
      <c r="AR131" s="186"/>
      <c r="AS131" s="239"/>
      <c r="AT131" s="239"/>
      <c r="AU131" s="239"/>
      <c r="AV131" s="239"/>
      <c r="AW131" s="239"/>
      <c r="AX131" s="186"/>
      <c r="AY131" s="186"/>
      <c r="AZ131" s="239"/>
      <c r="BA131" s="239"/>
      <c r="BB131" s="239"/>
      <c r="BC131" s="239"/>
      <c r="BD131" s="239">
        <v>1</v>
      </c>
      <c r="BE131" s="186"/>
      <c r="BF131" s="186"/>
      <c r="BG131" s="239"/>
      <c r="BH131" s="239"/>
      <c r="BI131" s="239"/>
      <c r="BJ131" s="239"/>
      <c r="BK131" s="239"/>
      <c r="BL131" s="186"/>
      <c r="BM131" s="186"/>
      <c r="BN131" s="239"/>
      <c r="BO131" s="239"/>
      <c r="BP131" s="239"/>
      <c r="BQ131" s="239"/>
      <c r="BR131" s="239"/>
      <c r="BS131" s="186"/>
      <c r="BT131" s="186"/>
      <c r="BU131" s="239"/>
      <c r="BV131" s="239"/>
      <c r="BW131" s="239"/>
      <c r="BX131" s="239"/>
      <c r="BY131" s="239"/>
      <c r="BZ131" s="186"/>
      <c r="CA131" s="186"/>
      <c r="CB131" s="239"/>
      <c r="CC131" s="239"/>
      <c r="CD131" s="239">
        <v>1</v>
      </c>
      <c r="CE131" s="239"/>
      <c r="CF131" s="239"/>
      <c r="CG131" s="186"/>
      <c r="CH131" s="186"/>
      <c r="CI131" s="239"/>
      <c r="CJ131" s="239"/>
      <c r="CK131" s="239"/>
      <c r="CL131" s="239"/>
      <c r="CM131" s="239"/>
      <c r="CN131" s="186"/>
      <c r="CO131" s="186"/>
      <c r="CP131" s="239"/>
      <c r="CQ131" s="239"/>
      <c r="CR131" s="239"/>
      <c r="CS131" s="239"/>
      <c r="CT131" s="239"/>
      <c r="CU131" s="186"/>
      <c r="CV131" s="186"/>
      <c r="CW131" s="239"/>
      <c r="CX131" s="239"/>
      <c r="CY131" s="239"/>
      <c r="CZ131" s="239"/>
      <c r="DA131" s="239"/>
      <c r="DB131" s="186"/>
      <c r="DC131" s="186"/>
      <c r="DD131" s="239"/>
      <c r="DE131" s="239"/>
      <c r="DF131" s="239">
        <v>1</v>
      </c>
      <c r="DG131" s="239"/>
      <c r="DH131" s="239"/>
      <c r="DI131" s="186"/>
      <c r="DJ131" s="186"/>
      <c r="DK131" s="186"/>
      <c r="DL131" s="239"/>
      <c r="DM131" s="239"/>
      <c r="DN131" s="239"/>
      <c r="DO131" s="239"/>
      <c r="DP131" s="186"/>
      <c r="DQ131" s="186"/>
      <c r="DR131" s="239"/>
      <c r="DS131" s="239"/>
      <c r="DT131" s="239"/>
      <c r="DU131" s="239"/>
      <c r="DV131" s="239"/>
      <c r="DW131" s="186"/>
      <c r="DX131" s="186"/>
      <c r="DY131" s="239"/>
      <c r="DZ131" s="239"/>
      <c r="EA131" s="239"/>
      <c r="EB131" s="239"/>
      <c r="EC131" s="239">
        <v>1</v>
      </c>
      <c r="ED131" s="186"/>
      <c r="EE131" s="186"/>
      <c r="EF131" s="239"/>
      <c r="EG131" s="186"/>
      <c r="EH131" s="239"/>
      <c r="EI131" s="239"/>
      <c r="EJ131" s="239"/>
      <c r="EK131" s="186"/>
      <c r="EL131" s="186"/>
      <c r="EM131" s="239"/>
      <c r="EN131" s="239"/>
      <c r="EO131" s="239"/>
      <c r="EP131" s="239"/>
      <c r="EQ131" s="239"/>
      <c r="ER131" s="186"/>
      <c r="ES131" s="186"/>
      <c r="ET131" s="239"/>
      <c r="EU131" s="239"/>
      <c r="EV131" s="239">
        <v>1</v>
      </c>
      <c r="EW131" s="239"/>
      <c r="EX131" s="239"/>
      <c r="EY131" s="186"/>
      <c r="EZ131" s="186"/>
      <c r="FA131" s="239"/>
      <c r="FB131" s="239"/>
      <c r="FC131" s="239"/>
      <c r="FD131" s="239"/>
      <c r="FE131" s="239"/>
      <c r="FF131" s="186"/>
      <c r="FG131" s="186"/>
      <c r="FH131" s="239"/>
      <c r="FI131" s="239"/>
      <c r="FJ131" s="239"/>
      <c r="FK131" s="239"/>
      <c r="FL131" s="239"/>
      <c r="FM131" s="186"/>
      <c r="FN131" s="186"/>
      <c r="FO131" s="239">
        <v>1</v>
      </c>
      <c r="FP131" s="239"/>
      <c r="FQ131" s="239"/>
      <c r="FR131" s="239"/>
      <c r="FS131" s="239"/>
      <c r="FT131" s="186"/>
      <c r="FU131" s="186"/>
      <c r="FV131" s="186"/>
      <c r="FW131" s="186"/>
      <c r="FX131" s="186"/>
      <c r="FY131" s="239"/>
      <c r="FZ131" s="239"/>
      <c r="GA131" s="186"/>
      <c r="GB131" s="186"/>
      <c r="GC131" s="239"/>
      <c r="GD131" s="239"/>
      <c r="GE131" s="239"/>
      <c r="GF131" s="239"/>
      <c r="GG131" s="239"/>
      <c r="GH131" s="186"/>
      <c r="GI131" s="186"/>
      <c r="GJ131" s="239"/>
    </row>
    <row r="132" spans="2:192" ht="15">
      <c r="B132" s="240" t="s">
        <v>5205</v>
      </c>
      <c r="C132" s="240" t="s">
        <v>1800</v>
      </c>
      <c r="D132" s="240" t="s">
        <v>1801</v>
      </c>
      <c r="E132" s="235" t="s">
        <v>5215</v>
      </c>
      <c r="F132" s="181">
        <v>236.7</v>
      </c>
      <c r="G132" s="237"/>
      <c r="H132" s="187"/>
      <c r="I132" s="187"/>
      <c r="J132" s="237"/>
      <c r="K132" s="237"/>
      <c r="L132" s="237"/>
      <c r="M132" s="237"/>
      <c r="N132" s="237"/>
      <c r="O132" s="187"/>
      <c r="P132" s="187"/>
      <c r="Q132" s="237"/>
      <c r="R132" s="237"/>
      <c r="S132" s="237"/>
      <c r="T132" s="237"/>
      <c r="U132" s="237"/>
      <c r="V132" s="187"/>
      <c r="W132" s="187"/>
      <c r="X132" s="237"/>
      <c r="Y132" s="237"/>
      <c r="Z132" s="237"/>
      <c r="AA132" s="237"/>
      <c r="AB132" s="237"/>
      <c r="AC132" s="187"/>
      <c r="AD132" s="187"/>
      <c r="AE132" s="237"/>
      <c r="AF132" s="237"/>
      <c r="AG132" s="187"/>
      <c r="AH132" s="237"/>
      <c r="AI132" s="237"/>
      <c r="AJ132" s="187"/>
      <c r="AK132" s="187"/>
      <c r="AL132" s="187"/>
      <c r="AM132" s="187"/>
      <c r="AN132" s="187"/>
      <c r="AO132" s="237"/>
      <c r="AP132" s="237"/>
      <c r="AQ132" s="187"/>
      <c r="AR132" s="187"/>
      <c r="AS132" s="237"/>
      <c r="AT132" s="237"/>
      <c r="AU132" s="237"/>
      <c r="AV132" s="237"/>
      <c r="AW132" s="237"/>
      <c r="AX132" s="187"/>
      <c r="AY132" s="187"/>
      <c r="AZ132" s="237"/>
      <c r="BA132" s="237"/>
      <c r="BB132" s="237"/>
      <c r="BC132" s="237"/>
      <c r="BD132" s="237">
        <v>52</v>
      </c>
      <c r="BE132" s="187"/>
      <c r="BF132" s="187"/>
      <c r="BG132" s="237"/>
      <c r="BH132" s="237"/>
      <c r="BI132" s="237"/>
      <c r="BJ132" s="237"/>
      <c r="BK132" s="237"/>
      <c r="BL132" s="187"/>
      <c r="BM132" s="187"/>
      <c r="BN132" s="237"/>
      <c r="BO132" s="237"/>
      <c r="BP132" s="237"/>
      <c r="BQ132" s="237"/>
      <c r="BR132" s="237"/>
      <c r="BS132" s="187"/>
      <c r="BT132" s="187"/>
      <c r="BU132" s="237"/>
      <c r="BV132" s="237"/>
      <c r="BW132" s="237"/>
      <c r="BX132" s="237"/>
      <c r="BY132" s="237"/>
      <c r="BZ132" s="187"/>
      <c r="CA132" s="187"/>
      <c r="CB132" s="237"/>
      <c r="CC132" s="237"/>
      <c r="CD132" s="237">
        <v>16.399999999999999</v>
      </c>
      <c r="CE132" s="237"/>
      <c r="CF132" s="237"/>
      <c r="CG132" s="187"/>
      <c r="CH132" s="187"/>
      <c r="CI132" s="237"/>
      <c r="CJ132" s="237"/>
      <c r="CK132" s="237"/>
      <c r="CL132" s="237"/>
      <c r="CM132" s="237"/>
      <c r="CN132" s="187"/>
      <c r="CO132" s="187"/>
      <c r="CP132" s="237"/>
      <c r="CQ132" s="237"/>
      <c r="CR132" s="237"/>
      <c r="CS132" s="237"/>
      <c r="CT132" s="237"/>
      <c r="CU132" s="187"/>
      <c r="CV132" s="187"/>
      <c r="CW132" s="237"/>
      <c r="CX132" s="237"/>
      <c r="CY132" s="237"/>
      <c r="CZ132" s="237"/>
      <c r="DA132" s="237"/>
      <c r="DB132" s="187"/>
      <c r="DC132" s="187"/>
      <c r="DD132" s="237"/>
      <c r="DE132" s="237"/>
      <c r="DF132" s="237">
        <v>26.1</v>
      </c>
      <c r="DG132" s="237"/>
      <c r="DH132" s="237"/>
      <c r="DI132" s="187"/>
      <c r="DJ132" s="187"/>
      <c r="DK132" s="187"/>
      <c r="DL132" s="237"/>
      <c r="DM132" s="237"/>
      <c r="DN132" s="237"/>
      <c r="DO132" s="237"/>
      <c r="DP132" s="187"/>
      <c r="DQ132" s="187"/>
      <c r="DR132" s="237"/>
      <c r="DS132" s="237"/>
      <c r="DT132" s="237"/>
      <c r="DU132" s="237"/>
      <c r="DV132" s="237"/>
      <c r="DW132" s="187"/>
      <c r="DX132" s="187"/>
      <c r="DY132" s="237"/>
      <c r="DZ132" s="237"/>
      <c r="EA132" s="237"/>
      <c r="EB132" s="237"/>
      <c r="EC132" s="237">
        <v>21.9</v>
      </c>
      <c r="ED132" s="187"/>
      <c r="EE132" s="187"/>
      <c r="EF132" s="237"/>
      <c r="EG132" s="187"/>
      <c r="EH132" s="237"/>
      <c r="EI132" s="237"/>
      <c r="EJ132" s="237"/>
      <c r="EK132" s="187"/>
      <c r="EL132" s="187"/>
      <c r="EM132" s="237"/>
      <c r="EN132" s="237"/>
      <c r="EO132" s="237"/>
      <c r="EP132" s="237"/>
      <c r="EQ132" s="237"/>
      <c r="ER132" s="187"/>
      <c r="ES132" s="187"/>
      <c r="ET132" s="237"/>
      <c r="EU132" s="237"/>
      <c r="EV132" s="237">
        <v>100.9</v>
      </c>
      <c r="EW132" s="237"/>
      <c r="EX132" s="237"/>
      <c r="EY132" s="187"/>
      <c r="EZ132" s="187"/>
      <c r="FA132" s="237"/>
      <c r="FB132" s="237"/>
      <c r="FC132" s="237"/>
      <c r="FD132" s="237"/>
      <c r="FE132" s="237"/>
      <c r="FF132" s="187"/>
      <c r="FG132" s="187"/>
      <c r="FH132" s="237"/>
      <c r="FI132" s="237"/>
      <c r="FJ132" s="237"/>
      <c r="FK132" s="237"/>
      <c r="FL132" s="237"/>
      <c r="FM132" s="187"/>
      <c r="FN132" s="187"/>
      <c r="FO132" s="237">
        <v>19.3</v>
      </c>
      <c r="FP132" s="237"/>
      <c r="FQ132" s="237"/>
      <c r="FR132" s="237"/>
      <c r="FS132" s="237"/>
      <c r="FT132" s="187"/>
      <c r="FU132" s="187"/>
      <c r="FV132" s="187"/>
      <c r="FW132" s="187"/>
      <c r="FX132" s="187"/>
      <c r="FY132" s="237"/>
      <c r="FZ132" s="237"/>
      <c r="GA132" s="187"/>
      <c r="GB132" s="187"/>
      <c r="GC132" s="237"/>
      <c r="GD132" s="237"/>
      <c r="GE132" s="237"/>
      <c r="GF132" s="237"/>
      <c r="GG132" s="237"/>
      <c r="GH132" s="187"/>
      <c r="GI132" s="187"/>
      <c r="GJ132" s="237"/>
    </row>
    <row r="133" spans="2:192" ht="15">
      <c r="B133" s="240" t="s">
        <v>5205</v>
      </c>
      <c r="C133" s="240" t="s">
        <v>1800</v>
      </c>
      <c r="D133" s="240" t="s">
        <v>1801</v>
      </c>
      <c r="E133" s="241" t="s">
        <v>5216</v>
      </c>
      <c r="F133" s="182">
        <v>1.52</v>
      </c>
      <c r="G133" s="242"/>
      <c r="H133" s="188"/>
      <c r="I133" s="188"/>
      <c r="J133" s="242"/>
      <c r="K133" s="242"/>
      <c r="L133" s="242"/>
      <c r="M133" s="242"/>
      <c r="N133" s="242"/>
      <c r="O133" s="188"/>
      <c r="P133" s="188"/>
      <c r="Q133" s="242"/>
      <c r="R133" s="242"/>
      <c r="S133" s="242"/>
      <c r="T133" s="242"/>
      <c r="U133" s="242"/>
      <c r="V133" s="188"/>
      <c r="W133" s="188"/>
      <c r="X133" s="242"/>
      <c r="Y133" s="242"/>
      <c r="Z133" s="242"/>
      <c r="AA133" s="242"/>
      <c r="AB133" s="242"/>
      <c r="AC133" s="188"/>
      <c r="AD133" s="188"/>
      <c r="AE133" s="242"/>
      <c r="AF133" s="242"/>
      <c r="AG133" s="188"/>
      <c r="AH133" s="242"/>
      <c r="AI133" s="242"/>
      <c r="AJ133" s="188"/>
      <c r="AK133" s="188"/>
      <c r="AL133" s="188"/>
      <c r="AM133" s="188"/>
      <c r="AN133" s="188"/>
      <c r="AO133" s="242"/>
      <c r="AP133" s="242"/>
      <c r="AQ133" s="188"/>
      <c r="AR133" s="188"/>
      <c r="AS133" s="242"/>
      <c r="AT133" s="242"/>
      <c r="AU133" s="242"/>
      <c r="AV133" s="242"/>
      <c r="AW133" s="242"/>
      <c r="AX133" s="188"/>
      <c r="AY133" s="188"/>
      <c r="AZ133" s="242"/>
      <c r="BA133" s="242"/>
      <c r="BB133" s="242"/>
      <c r="BC133" s="242"/>
      <c r="BD133" s="242">
        <v>1.1499999999999999</v>
      </c>
      <c r="BE133" s="188"/>
      <c r="BF133" s="188"/>
      <c r="BG133" s="242"/>
      <c r="BH133" s="242"/>
      <c r="BI133" s="242"/>
      <c r="BJ133" s="242"/>
      <c r="BK133" s="242"/>
      <c r="BL133" s="188"/>
      <c r="BM133" s="188"/>
      <c r="BN133" s="242"/>
      <c r="BO133" s="242"/>
      <c r="BP133" s="242"/>
      <c r="BQ133" s="242"/>
      <c r="BR133" s="242"/>
      <c r="BS133" s="188"/>
      <c r="BT133" s="188"/>
      <c r="BU133" s="242"/>
      <c r="BV133" s="242"/>
      <c r="BW133" s="242"/>
      <c r="BX133" s="242"/>
      <c r="BY133" s="242"/>
      <c r="BZ133" s="188"/>
      <c r="CA133" s="188"/>
      <c r="CB133" s="242"/>
      <c r="CC133" s="242"/>
      <c r="CD133" s="242">
        <v>3.65</v>
      </c>
      <c r="CE133" s="242"/>
      <c r="CF133" s="242"/>
      <c r="CG133" s="188"/>
      <c r="CH133" s="188"/>
      <c r="CI133" s="242"/>
      <c r="CJ133" s="242"/>
      <c r="CK133" s="242"/>
      <c r="CL133" s="242"/>
      <c r="CM133" s="242"/>
      <c r="CN133" s="188"/>
      <c r="CO133" s="188"/>
      <c r="CP133" s="242"/>
      <c r="CQ133" s="242"/>
      <c r="CR133" s="242"/>
      <c r="CS133" s="242"/>
      <c r="CT133" s="242"/>
      <c r="CU133" s="188"/>
      <c r="CV133" s="188"/>
      <c r="CW133" s="242"/>
      <c r="CX133" s="242"/>
      <c r="CY133" s="242"/>
      <c r="CZ133" s="242"/>
      <c r="DA133" s="242"/>
      <c r="DB133" s="188"/>
      <c r="DC133" s="188"/>
      <c r="DD133" s="242"/>
      <c r="DE133" s="242"/>
      <c r="DF133" s="242">
        <v>2.2999999999999998</v>
      </c>
      <c r="DG133" s="242"/>
      <c r="DH133" s="242"/>
      <c r="DI133" s="188"/>
      <c r="DJ133" s="188"/>
      <c r="DK133" s="188"/>
      <c r="DL133" s="242"/>
      <c r="DM133" s="242"/>
      <c r="DN133" s="242"/>
      <c r="DO133" s="242"/>
      <c r="DP133" s="188"/>
      <c r="DQ133" s="188"/>
      <c r="DR133" s="242"/>
      <c r="DS133" s="242"/>
      <c r="DT133" s="242"/>
      <c r="DU133" s="242"/>
      <c r="DV133" s="242"/>
      <c r="DW133" s="188"/>
      <c r="DX133" s="188"/>
      <c r="DY133" s="242"/>
      <c r="DZ133" s="242"/>
      <c r="EA133" s="242"/>
      <c r="EB133" s="242"/>
      <c r="EC133" s="242">
        <v>2.74</v>
      </c>
      <c r="ED133" s="188"/>
      <c r="EE133" s="188"/>
      <c r="EF133" s="242"/>
      <c r="EG133" s="188"/>
      <c r="EH133" s="242"/>
      <c r="EI133" s="242"/>
      <c r="EJ133" s="242"/>
      <c r="EK133" s="188"/>
      <c r="EL133" s="188"/>
      <c r="EM133" s="242"/>
      <c r="EN133" s="242"/>
      <c r="EO133" s="242"/>
      <c r="EP133" s="242"/>
      <c r="EQ133" s="242"/>
      <c r="ER133" s="188"/>
      <c r="ES133" s="188"/>
      <c r="ET133" s="242"/>
      <c r="EU133" s="242"/>
      <c r="EV133" s="242">
        <v>0.59</v>
      </c>
      <c r="EW133" s="242"/>
      <c r="EX133" s="242"/>
      <c r="EY133" s="188"/>
      <c r="EZ133" s="188"/>
      <c r="FA133" s="242"/>
      <c r="FB133" s="242"/>
      <c r="FC133" s="242"/>
      <c r="FD133" s="242"/>
      <c r="FE133" s="242"/>
      <c r="FF133" s="188"/>
      <c r="FG133" s="188"/>
      <c r="FH133" s="242"/>
      <c r="FI133" s="242"/>
      <c r="FJ133" s="242"/>
      <c r="FK133" s="242"/>
      <c r="FL133" s="242"/>
      <c r="FM133" s="188"/>
      <c r="FN133" s="188"/>
      <c r="FO133" s="242">
        <v>3.11</v>
      </c>
      <c r="FP133" s="242"/>
      <c r="FQ133" s="242"/>
      <c r="FR133" s="242"/>
      <c r="FS133" s="242"/>
      <c r="FT133" s="188"/>
      <c r="FU133" s="188"/>
      <c r="FV133" s="188"/>
      <c r="FW133" s="188"/>
      <c r="FX133" s="188"/>
      <c r="FY133" s="242"/>
      <c r="FZ133" s="242"/>
      <c r="GA133" s="188"/>
      <c r="GB133" s="188"/>
      <c r="GC133" s="242"/>
      <c r="GD133" s="242"/>
      <c r="GE133" s="242"/>
      <c r="GF133" s="242"/>
      <c r="GG133" s="242"/>
      <c r="GH133" s="188"/>
      <c r="GI133" s="188"/>
      <c r="GJ133" s="242"/>
    </row>
    <row r="134" spans="2:192" ht="15.75" thickBot="1">
      <c r="B134" s="243" t="s">
        <v>5205</v>
      </c>
      <c r="C134" s="243" t="s">
        <v>1800</v>
      </c>
      <c r="D134" s="243" t="s">
        <v>1801</v>
      </c>
      <c r="E134" s="244" t="s">
        <v>5217</v>
      </c>
      <c r="F134" s="183">
        <v>39.450000000000003</v>
      </c>
      <c r="G134" s="245"/>
      <c r="H134" s="189"/>
      <c r="I134" s="189"/>
      <c r="J134" s="245"/>
      <c r="K134" s="245"/>
      <c r="L134" s="245"/>
      <c r="M134" s="245"/>
      <c r="N134" s="245"/>
      <c r="O134" s="189"/>
      <c r="P134" s="189"/>
      <c r="Q134" s="245"/>
      <c r="R134" s="245"/>
      <c r="S134" s="245"/>
      <c r="T134" s="245"/>
      <c r="U134" s="245"/>
      <c r="V134" s="189"/>
      <c r="W134" s="189"/>
      <c r="X134" s="245"/>
      <c r="Y134" s="245"/>
      <c r="Z134" s="245"/>
      <c r="AA134" s="245"/>
      <c r="AB134" s="245"/>
      <c r="AC134" s="189"/>
      <c r="AD134" s="189"/>
      <c r="AE134" s="245"/>
      <c r="AF134" s="245"/>
      <c r="AG134" s="189"/>
      <c r="AH134" s="245"/>
      <c r="AI134" s="245"/>
      <c r="AJ134" s="189"/>
      <c r="AK134" s="189"/>
      <c r="AL134" s="189"/>
      <c r="AM134" s="189"/>
      <c r="AN134" s="189"/>
      <c r="AO134" s="245"/>
      <c r="AP134" s="245"/>
      <c r="AQ134" s="189"/>
      <c r="AR134" s="189"/>
      <c r="AS134" s="245"/>
      <c r="AT134" s="245"/>
      <c r="AU134" s="245"/>
      <c r="AV134" s="245"/>
      <c r="AW134" s="245"/>
      <c r="AX134" s="189"/>
      <c r="AY134" s="189"/>
      <c r="AZ134" s="245"/>
      <c r="BA134" s="245"/>
      <c r="BB134" s="245"/>
      <c r="BC134" s="245"/>
      <c r="BD134" s="245">
        <v>51.98</v>
      </c>
      <c r="BE134" s="189"/>
      <c r="BF134" s="189"/>
      <c r="BG134" s="245"/>
      <c r="BH134" s="245"/>
      <c r="BI134" s="245"/>
      <c r="BJ134" s="245"/>
      <c r="BK134" s="245"/>
      <c r="BL134" s="189"/>
      <c r="BM134" s="189"/>
      <c r="BN134" s="245"/>
      <c r="BO134" s="245"/>
      <c r="BP134" s="245"/>
      <c r="BQ134" s="245"/>
      <c r="BR134" s="245"/>
      <c r="BS134" s="189"/>
      <c r="BT134" s="189"/>
      <c r="BU134" s="245"/>
      <c r="BV134" s="245"/>
      <c r="BW134" s="245"/>
      <c r="BX134" s="245"/>
      <c r="BY134" s="245"/>
      <c r="BZ134" s="189"/>
      <c r="CA134" s="189"/>
      <c r="CB134" s="245"/>
      <c r="CC134" s="245"/>
      <c r="CD134" s="245">
        <v>16.43</v>
      </c>
      <c r="CE134" s="245"/>
      <c r="CF134" s="245"/>
      <c r="CG134" s="189"/>
      <c r="CH134" s="189"/>
      <c r="CI134" s="245"/>
      <c r="CJ134" s="245"/>
      <c r="CK134" s="245"/>
      <c r="CL134" s="245"/>
      <c r="CM134" s="245"/>
      <c r="CN134" s="189"/>
      <c r="CO134" s="189"/>
      <c r="CP134" s="245"/>
      <c r="CQ134" s="245"/>
      <c r="CR134" s="245"/>
      <c r="CS134" s="245"/>
      <c r="CT134" s="245"/>
      <c r="CU134" s="189"/>
      <c r="CV134" s="189"/>
      <c r="CW134" s="245"/>
      <c r="CX134" s="245"/>
      <c r="CY134" s="245"/>
      <c r="CZ134" s="245"/>
      <c r="DA134" s="245"/>
      <c r="DB134" s="189"/>
      <c r="DC134" s="189"/>
      <c r="DD134" s="245"/>
      <c r="DE134" s="245"/>
      <c r="DF134" s="245">
        <v>26.1</v>
      </c>
      <c r="DG134" s="245"/>
      <c r="DH134" s="245"/>
      <c r="DI134" s="189"/>
      <c r="DJ134" s="189"/>
      <c r="DK134" s="189"/>
      <c r="DL134" s="245"/>
      <c r="DM134" s="245"/>
      <c r="DN134" s="245"/>
      <c r="DO134" s="245"/>
      <c r="DP134" s="189"/>
      <c r="DQ134" s="189"/>
      <c r="DR134" s="245"/>
      <c r="DS134" s="245"/>
      <c r="DT134" s="245"/>
      <c r="DU134" s="245"/>
      <c r="DV134" s="245"/>
      <c r="DW134" s="189"/>
      <c r="DX134" s="189"/>
      <c r="DY134" s="245"/>
      <c r="DZ134" s="245"/>
      <c r="EA134" s="245"/>
      <c r="EB134" s="245"/>
      <c r="EC134" s="245">
        <v>21.93</v>
      </c>
      <c r="ED134" s="189"/>
      <c r="EE134" s="189"/>
      <c r="EF134" s="245"/>
      <c r="EG134" s="189"/>
      <c r="EH134" s="245"/>
      <c r="EI134" s="245"/>
      <c r="EJ134" s="245"/>
      <c r="EK134" s="189"/>
      <c r="EL134" s="189"/>
      <c r="EM134" s="245"/>
      <c r="EN134" s="245"/>
      <c r="EO134" s="245"/>
      <c r="EP134" s="245"/>
      <c r="EQ134" s="245"/>
      <c r="ER134" s="189"/>
      <c r="ES134" s="189"/>
      <c r="ET134" s="245"/>
      <c r="EU134" s="245"/>
      <c r="EV134" s="245">
        <v>100.93</v>
      </c>
      <c r="EW134" s="245"/>
      <c r="EX134" s="245"/>
      <c r="EY134" s="189"/>
      <c r="EZ134" s="189"/>
      <c r="FA134" s="245"/>
      <c r="FB134" s="245"/>
      <c r="FC134" s="245"/>
      <c r="FD134" s="245"/>
      <c r="FE134" s="245"/>
      <c r="FF134" s="189"/>
      <c r="FG134" s="189"/>
      <c r="FH134" s="245"/>
      <c r="FI134" s="245"/>
      <c r="FJ134" s="245"/>
      <c r="FK134" s="245"/>
      <c r="FL134" s="245"/>
      <c r="FM134" s="189"/>
      <c r="FN134" s="189"/>
      <c r="FO134" s="245">
        <v>19.32</v>
      </c>
      <c r="FP134" s="245"/>
      <c r="FQ134" s="245"/>
      <c r="FR134" s="245"/>
      <c r="FS134" s="245"/>
      <c r="FT134" s="189"/>
      <c r="FU134" s="189"/>
      <c r="FV134" s="189"/>
      <c r="FW134" s="189"/>
      <c r="FX134" s="189"/>
      <c r="FY134" s="245"/>
      <c r="FZ134" s="245"/>
      <c r="GA134" s="189"/>
      <c r="GB134" s="189"/>
      <c r="GC134" s="245"/>
      <c r="GD134" s="245"/>
      <c r="GE134" s="245"/>
      <c r="GF134" s="245"/>
      <c r="GG134" s="245"/>
      <c r="GH134" s="189"/>
      <c r="GI134" s="189"/>
      <c r="GJ134" s="245"/>
    </row>
    <row r="135" spans="2:192" ht="15">
      <c r="B135" s="238" t="s">
        <v>5205</v>
      </c>
      <c r="C135" s="238" t="s">
        <v>730</v>
      </c>
      <c r="D135" s="238" t="s">
        <v>732</v>
      </c>
      <c r="E135" s="238" t="s">
        <v>5214</v>
      </c>
      <c r="F135" s="180">
        <v>32</v>
      </c>
      <c r="G135" s="239"/>
      <c r="H135" s="186"/>
      <c r="I135" s="186"/>
      <c r="J135" s="239"/>
      <c r="K135" s="239"/>
      <c r="L135" s="239"/>
      <c r="M135" s="239"/>
      <c r="N135" s="239"/>
      <c r="O135" s="186"/>
      <c r="P135" s="186"/>
      <c r="Q135" s="239"/>
      <c r="R135" s="239"/>
      <c r="S135" s="239">
        <v>2</v>
      </c>
      <c r="T135" s="239"/>
      <c r="U135" s="239"/>
      <c r="V135" s="186"/>
      <c r="W135" s="186"/>
      <c r="X135" s="239">
        <v>1</v>
      </c>
      <c r="Y135" s="239"/>
      <c r="Z135" s="239">
        <v>2</v>
      </c>
      <c r="AA135" s="239"/>
      <c r="AB135" s="239">
        <v>1</v>
      </c>
      <c r="AC135" s="186"/>
      <c r="AD135" s="186"/>
      <c r="AE135" s="239">
        <v>1</v>
      </c>
      <c r="AF135" s="239"/>
      <c r="AG135" s="186"/>
      <c r="AH135" s="239"/>
      <c r="AI135" s="239"/>
      <c r="AJ135" s="186"/>
      <c r="AK135" s="186"/>
      <c r="AL135" s="186"/>
      <c r="AM135" s="186"/>
      <c r="AN135" s="186"/>
      <c r="AO135" s="239"/>
      <c r="AP135" s="239"/>
      <c r="AQ135" s="186"/>
      <c r="AR135" s="186"/>
      <c r="AS135" s="239"/>
      <c r="AT135" s="239"/>
      <c r="AU135" s="239"/>
      <c r="AV135" s="239"/>
      <c r="AW135" s="239">
        <v>1</v>
      </c>
      <c r="AX135" s="186"/>
      <c r="AY135" s="186"/>
      <c r="AZ135" s="239"/>
      <c r="BA135" s="239">
        <v>2</v>
      </c>
      <c r="BB135" s="239">
        <v>1</v>
      </c>
      <c r="BC135" s="239"/>
      <c r="BD135" s="239">
        <v>3</v>
      </c>
      <c r="BE135" s="186"/>
      <c r="BF135" s="186"/>
      <c r="BG135" s="239"/>
      <c r="BH135" s="239"/>
      <c r="BI135" s="239"/>
      <c r="BJ135" s="239"/>
      <c r="BK135" s="239"/>
      <c r="BL135" s="186"/>
      <c r="BM135" s="186"/>
      <c r="BN135" s="239"/>
      <c r="BO135" s="239"/>
      <c r="BP135" s="239"/>
      <c r="BQ135" s="239"/>
      <c r="BR135" s="239"/>
      <c r="BS135" s="186"/>
      <c r="BT135" s="186"/>
      <c r="BU135" s="239"/>
      <c r="BV135" s="239"/>
      <c r="BW135" s="239"/>
      <c r="BX135" s="239"/>
      <c r="BY135" s="239"/>
      <c r="BZ135" s="186"/>
      <c r="CA135" s="186"/>
      <c r="CB135" s="239"/>
      <c r="CC135" s="239"/>
      <c r="CD135" s="239"/>
      <c r="CE135" s="239"/>
      <c r="CF135" s="239"/>
      <c r="CG135" s="186"/>
      <c r="CH135" s="186"/>
      <c r="CI135" s="239"/>
      <c r="CJ135" s="239"/>
      <c r="CK135" s="239">
        <v>1</v>
      </c>
      <c r="CL135" s="239"/>
      <c r="CM135" s="239"/>
      <c r="CN135" s="186"/>
      <c r="CO135" s="186"/>
      <c r="CP135" s="239"/>
      <c r="CQ135" s="239"/>
      <c r="CR135" s="239"/>
      <c r="CS135" s="239"/>
      <c r="CT135" s="239"/>
      <c r="CU135" s="186"/>
      <c r="CV135" s="186"/>
      <c r="CW135" s="239"/>
      <c r="CX135" s="239"/>
      <c r="CY135" s="239"/>
      <c r="CZ135" s="239"/>
      <c r="DA135" s="239"/>
      <c r="DB135" s="186"/>
      <c r="DC135" s="186"/>
      <c r="DD135" s="239"/>
      <c r="DE135" s="239">
        <v>1</v>
      </c>
      <c r="DF135" s="239"/>
      <c r="DG135" s="239"/>
      <c r="DH135" s="239">
        <v>1</v>
      </c>
      <c r="DI135" s="186"/>
      <c r="DJ135" s="186"/>
      <c r="DK135" s="186"/>
      <c r="DL135" s="239"/>
      <c r="DM135" s="239"/>
      <c r="DN135" s="239"/>
      <c r="DO135" s="239"/>
      <c r="DP135" s="186"/>
      <c r="DQ135" s="186"/>
      <c r="DR135" s="239"/>
      <c r="DS135" s="239"/>
      <c r="DT135" s="239"/>
      <c r="DU135" s="239"/>
      <c r="DV135" s="239"/>
      <c r="DW135" s="186"/>
      <c r="DX135" s="186"/>
      <c r="DY135" s="239"/>
      <c r="DZ135" s="239">
        <v>1</v>
      </c>
      <c r="EA135" s="239"/>
      <c r="EB135" s="239"/>
      <c r="EC135" s="239">
        <v>3</v>
      </c>
      <c r="ED135" s="186"/>
      <c r="EE135" s="186"/>
      <c r="EF135" s="239"/>
      <c r="EG135" s="186"/>
      <c r="EH135" s="239"/>
      <c r="EI135" s="239"/>
      <c r="EJ135" s="239"/>
      <c r="EK135" s="186"/>
      <c r="EL135" s="186"/>
      <c r="EM135" s="239"/>
      <c r="EN135" s="239">
        <v>1</v>
      </c>
      <c r="EO135" s="239"/>
      <c r="EP135" s="239"/>
      <c r="EQ135" s="239"/>
      <c r="ER135" s="186"/>
      <c r="ES135" s="186"/>
      <c r="ET135" s="239"/>
      <c r="EU135" s="239">
        <v>3</v>
      </c>
      <c r="EV135" s="239">
        <v>1</v>
      </c>
      <c r="EW135" s="239"/>
      <c r="EX135" s="239"/>
      <c r="EY135" s="186"/>
      <c r="EZ135" s="186"/>
      <c r="FA135" s="239"/>
      <c r="FB135" s="239"/>
      <c r="FC135" s="239"/>
      <c r="FD135" s="239"/>
      <c r="FE135" s="239"/>
      <c r="FF135" s="186"/>
      <c r="FG135" s="186"/>
      <c r="FH135" s="239"/>
      <c r="FI135" s="239"/>
      <c r="FJ135" s="239"/>
      <c r="FK135" s="239"/>
      <c r="FL135" s="239">
        <v>1</v>
      </c>
      <c r="FM135" s="186"/>
      <c r="FN135" s="186"/>
      <c r="FO135" s="239"/>
      <c r="FP135" s="239"/>
      <c r="FQ135" s="239"/>
      <c r="FR135" s="239"/>
      <c r="FS135" s="239">
        <v>1</v>
      </c>
      <c r="FT135" s="186"/>
      <c r="FU135" s="186"/>
      <c r="FV135" s="186"/>
      <c r="FW135" s="186"/>
      <c r="FX135" s="186"/>
      <c r="FY135" s="239"/>
      <c r="FZ135" s="239"/>
      <c r="GA135" s="186"/>
      <c r="GB135" s="186"/>
      <c r="GC135" s="239"/>
      <c r="GD135" s="239"/>
      <c r="GE135" s="239">
        <v>4</v>
      </c>
      <c r="GF135" s="239"/>
      <c r="GG135" s="239"/>
      <c r="GH135" s="186"/>
      <c r="GI135" s="186"/>
      <c r="GJ135" s="239"/>
    </row>
    <row r="136" spans="2:192" ht="15">
      <c r="B136" s="240" t="s">
        <v>5205</v>
      </c>
      <c r="C136" s="240" t="s">
        <v>730</v>
      </c>
      <c r="D136" s="240" t="s">
        <v>732</v>
      </c>
      <c r="E136" s="235" t="s">
        <v>5215</v>
      </c>
      <c r="F136" s="181">
        <v>937.1</v>
      </c>
      <c r="G136" s="237"/>
      <c r="H136" s="187"/>
      <c r="I136" s="187"/>
      <c r="J136" s="237"/>
      <c r="K136" s="237"/>
      <c r="L136" s="237"/>
      <c r="M136" s="237"/>
      <c r="N136" s="237"/>
      <c r="O136" s="187"/>
      <c r="P136" s="187"/>
      <c r="Q136" s="237"/>
      <c r="R136" s="237"/>
      <c r="S136" s="237">
        <v>42</v>
      </c>
      <c r="T136" s="237"/>
      <c r="U136" s="237"/>
      <c r="V136" s="187"/>
      <c r="W136" s="187"/>
      <c r="X136" s="237">
        <v>42.8</v>
      </c>
      <c r="Y136" s="237"/>
      <c r="Z136" s="237">
        <v>40</v>
      </c>
      <c r="AA136" s="237"/>
      <c r="AB136" s="237">
        <v>41</v>
      </c>
      <c r="AC136" s="187"/>
      <c r="AD136" s="187"/>
      <c r="AE136" s="237">
        <v>75.3</v>
      </c>
      <c r="AF136" s="237"/>
      <c r="AG136" s="187"/>
      <c r="AH136" s="237"/>
      <c r="AI136" s="237"/>
      <c r="AJ136" s="187"/>
      <c r="AK136" s="187"/>
      <c r="AL136" s="187"/>
      <c r="AM136" s="187"/>
      <c r="AN136" s="187"/>
      <c r="AO136" s="237"/>
      <c r="AP136" s="237"/>
      <c r="AQ136" s="187"/>
      <c r="AR136" s="187"/>
      <c r="AS136" s="237"/>
      <c r="AT136" s="237"/>
      <c r="AU136" s="237"/>
      <c r="AV136" s="237"/>
      <c r="AW136" s="237">
        <v>41.9</v>
      </c>
      <c r="AX136" s="187"/>
      <c r="AY136" s="187"/>
      <c r="AZ136" s="237"/>
      <c r="BA136" s="237">
        <v>86.1</v>
      </c>
      <c r="BB136" s="237">
        <v>16.2</v>
      </c>
      <c r="BC136" s="237"/>
      <c r="BD136" s="237">
        <v>69.099999999999994</v>
      </c>
      <c r="BE136" s="187"/>
      <c r="BF136" s="187"/>
      <c r="BG136" s="237"/>
      <c r="BH136" s="237"/>
      <c r="BI136" s="237"/>
      <c r="BJ136" s="237"/>
      <c r="BK136" s="237"/>
      <c r="BL136" s="187"/>
      <c r="BM136" s="187"/>
      <c r="BN136" s="237"/>
      <c r="BO136" s="237"/>
      <c r="BP136" s="237"/>
      <c r="BQ136" s="237"/>
      <c r="BR136" s="237"/>
      <c r="BS136" s="187"/>
      <c r="BT136" s="187"/>
      <c r="BU136" s="237"/>
      <c r="BV136" s="237"/>
      <c r="BW136" s="237"/>
      <c r="BX136" s="237"/>
      <c r="BY136" s="237"/>
      <c r="BZ136" s="187"/>
      <c r="CA136" s="187"/>
      <c r="CB136" s="237"/>
      <c r="CC136" s="237"/>
      <c r="CD136" s="237"/>
      <c r="CE136" s="237"/>
      <c r="CF136" s="237"/>
      <c r="CG136" s="187"/>
      <c r="CH136" s="187"/>
      <c r="CI136" s="237"/>
      <c r="CJ136" s="237"/>
      <c r="CK136" s="237">
        <v>21.5</v>
      </c>
      <c r="CL136" s="237"/>
      <c r="CM136" s="237"/>
      <c r="CN136" s="187"/>
      <c r="CO136" s="187"/>
      <c r="CP136" s="237"/>
      <c r="CQ136" s="237"/>
      <c r="CR136" s="237"/>
      <c r="CS136" s="237"/>
      <c r="CT136" s="237"/>
      <c r="CU136" s="187"/>
      <c r="CV136" s="187"/>
      <c r="CW136" s="237"/>
      <c r="CX136" s="237"/>
      <c r="CY136" s="237"/>
      <c r="CZ136" s="237"/>
      <c r="DA136" s="237"/>
      <c r="DB136" s="187"/>
      <c r="DC136" s="187"/>
      <c r="DD136" s="237"/>
      <c r="DE136" s="237">
        <v>34.6</v>
      </c>
      <c r="DF136" s="237"/>
      <c r="DG136" s="237"/>
      <c r="DH136" s="237">
        <v>17.100000000000001</v>
      </c>
      <c r="DI136" s="187"/>
      <c r="DJ136" s="187"/>
      <c r="DK136" s="187"/>
      <c r="DL136" s="237"/>
      <c r="DM136" s="237"/>
      <c r="DN136" s="237"/>
      <c r="DO136" s="237"/>
      <c r="DP136" s="187"/>
      <c r="DQ136" s="187"/>
      <c r="DR136" s="237"/>
      <c r="DS136" s="237"/>
      <c r="DT136" s="237"/>
      <c r="DU136" s="237"/>
      <c r="DV136" s="237"/>
      <c r="DW136" s="187"/>
      <c r="DX136" s="187"/>
      <c r="DY136" s="237"/>
      <c r="DZ136" s="237">
        <v>23</v>
      </c>
      <c r="EA136" s="237"/>
      <c r="EB136" s="237"/>
      <c r="EC136" s="237">
        <v>71</v>
      </c>
      <c r="ED136" s="187"/>
      <c r="EE136" s="187"/>
      <c r="EF136" s="237"/>
      <c r="EG136" s="187"/>
      <c r="EH136" s="237"/>
      <c r="EI136" s="237"/>
      <c r="EJ136" s="237"/>
      <c r="EK136" s="187"/>
      <c r="EL136" s="187"/>
      <c r="EM136" s="237"/>
      <c r="EN136" s="237">
        <v>49.6</v>
      </c>
      <c r="EO136" s="237"/>
      <c r="EP136" s="237"/>
      <c r="EQ136" s="237"/>
      <c r="ER136" s="187"/>
      <c r="ES136" s="187"/>
      <c r="ET136" s="237"/>
      <c r="EU136" s="237">
        <v>46.7</v>
      </c>
      <c r="EV136" s="237">
        <v>58.7</v>
      </c>
      <c r="EW136" s="237"/>
      <c r="EX136" s="237"/>
      <c r="EY136" s="187"/>
      <c r="EZ136" s="187"/>
      <c r="FA136" s="237"/>
      <c r="FB136" s="237"/>
      <c r="FC136" s="237"/>
      <c r="FD136" s="237"/>
      <c r="FE136" s="237"/>
      <c r="FF136" s="187"/>
      <c r="FG136" s="187"/>
      <c r="FH136" s="237"/>
      <c r="FI136" s="237"/>
      <c r="FJ136" s="237"/>
      <c r="FK136" s="237"/>
      <c r="FL136" s="237">
        <v>11.8</v>
      </c>
      <c r="FM136" s="187"/>
      <c r="FN136" s="187"/>
      <c r="FO136" s="237"/>
      <c r="FP136" s="237"/>
      <c r="FQ136" s="237"/>
      <c r="FR136" s="237"/>
      <c r="FS136" s="237">
        <v>57.8</v>
      </c>
      <c r="FT136" s="187"/>
      <c r="FU136" s="187"/>
      <c r="FV136" s="187"/>
      <c r="FW136" s="187"/>
      <c r="FX136" s="187"/>
      <c r="FY136" s="237"/>
      <c r="FZ136" s="237"/>
      <c r="GA136" s="187"/>
      <c r="GB136" s="187"/>
      <c r="GC136" s="237"/>
      <c r="GD136" s="237"/>
      <c r="GE136" s="237">
        <v>90.8</v>
      </c>
      <c r="GF136" s="237"/>
      <c r="GG136" s="237"/>
      <c r="GH136" s="187"/>
      <c r="GI136" s="187"/>
      <c r="GJ136" s="237"/>
    </row>
    <row r="137" spans="2:192" ht="15">
      <c r="B137" s="240" t="s">
        <v>5205</v>
      </c>
      <c r="C137" s="240" t="s">
        <v>730</v>
      </c>
      <c r="D137" s="240" t="s">
        <v>732</v>
      </c>
      <c r="E137" s="241" t="s">
        <v>5216</v>
      </c>
      <c r="F137" s="182">
        <v>2.0499999999999998</v>
      </c>
      <c r="G137" s="242"/>
      <c r="H137" s="188"/>
      <c r="I137" s="188"/>
      <c r="J137" s="242"/>
      <c r="K137" s="242"/>
      <c r="L137" s="242"/>
      <c r="M137" s="242"/>
      <c r="N137" s="242"/>
      <c r="O137" s="188"/>
      <c r="P137" s="188"/>
      <c r="Q137" s="242"/>
      <c r="R137" s="242"/>
      <c r="S137" s="242">
        <v>2.86</v>
      </c>
      <c r="T137" s="242"/>
      <c r="U137" s="242"/>
      <c r="V137" s="188"/>
      <c r="W137" s="188"/>
      <c r="X137" s="242">
        <v>1.4</v>
      </c>
      <c r="Y137" s="242"/>
      <c r="Z137" s="242">
        <v>3</v>
      </c>
      <c r="AA137" s="242"/>
      <c r="AB137" s="242">
        <v>1.46</v>
      </c>
      <c r="AC137" s="188"/>
      <c r="AD137" s="188"/>
      <c r="AE137" s="242">
        <v>0.8</v>
      </c>
      <c r="AF137" s="242"/>
      <c r="AG137" s="188"/>
      <c r="AH137" s="242"/>
      <c r="AI137" s="242"/>
      <c r="AJ137" s="188"/>
      <c r="AK137" s="188"/>
      <c r="AL137" s="188"/>
      <c r="AM137" s="188"/>
      <c r="AN137" s="188"/>
      <c r="AO137" s="242"/>
      <c r="AP137" s="242"/>
      <c r="AQ137" s="188"/>
      <c r="AR137" s="188"/>
      <c r="AS137" s="242"/>
      <c r="AT137" s="242"/>
      <c r="AU137" s="242"/>
      <c r="AV137" s="242"/>
      <c r="AW137" s="242">
        <v>1.43</v>
      </c>
      <c r="AX137" s="188"/>
      <c r="AY137" s="188"/>
      <c r="AZ137" s="242"/>
      <c r="BA137" s="242">
        <v>1.39</v>
      </c>
      <c r="BB137" s="242">
        <v>3.7</v>
      </c>
      <c r="BC137" s="242"/>
      <c r="BD137" s="242">
        <v>2.6</v>
      </c>
      <c r="BE137" s="188"/>
      <c r="BF137" s="188"/>
      <c r="BG137" s="242"/>
      <c r="BH137" s="242"/>
      <c r="BI137" s="242"/>
      <c r="BJ137" s="242"/>
      <c r="BK137" s="242"/>
      <c r="BL137" s="188"/>
      <c r="BM137" s="188"/>
      <c r="BN137" s="242"/>
      <c r="BO137" s="242"/>
      <c r="BP137" s="242"/>
      <c r="BQ137" s="242"/>
      <c r="BR137" s="242"/>
      <c r="BS137" s="188"/>
      <c r="BT137" s="188"/>
      <c r="BU137" s="242"/>
      <c r="BV137" s="242"/>
      <c r="BW137" s="242"/>
      <c r="BX137" s="242"/>
      <c r="BY137" s="242"/>
      <c r="BZ137" s="188"/>
      <c r="CA137" s="188"/>
      <c r="CB137" s="242"/>
      <c r="CC137" s="242"/>
      <c r="CD137" s="242"/>
      <c r="CE137" s="242"/>
      <c r="CF137" s="242"/>
      <c r="CG137" s="188"/>
      <c r="CH137" s="188"/>
      <c r="CI137" s="242"/>
      <c r="CJ137" s="242"/>
      <c r="CK137" s="242">
        <v>2.79</v>
      </c>
      <c r="CL137" s="242"/>
      <c r="CM137" s="242"/>
      <c r="CN137" s="188"/>
      <c r="CO137" s="188"/>
      <c r="CP137" s="242"/>
      <c r="CQ137" s="242"/>
      <c r="CR137" s="242"/>
      <c r="CS137" s="242"/>
      <c r="CT137" s="242"/>
      <c r="CU137" s="188"/>
      <c r="CV137" s="188"/>
      <c r="CW137" s="242"/>
      <c r="CX137" s="242"/>
      <c r="CY137" s="242"/>
      <c r="CZ137" s="242"/>
      <c r="DA137" s="242"/>
      <c r="DB137" s="188"/>
      <c r="DC137" s="188"/>
      <c r="DD137" s="242"/>
      <c r="DE137" s="242">
        <v>1.74</v>
      </c>
      <c r="DF137" s="242"/>
      <c r="DG137" s="242"/>
      <c r="DH137" s="242">
        <v>3.51</v>
      </c>
      <c r="DI137" s="188"/>
      <c r="DJ137" s="188"/>
      <c r="DK137" s="188"/>
      <c r="DL137" s="242"/>
      <c r="DM137" s="242"/>
      <c r="DN137" s="242"/>
      <c r="DO137" s="242"/>
      <c r="DP137" s="188"/>
      <c r="DQ137" s="188"/>
      <c r="DR137" s="242"/>
      <c r="DS137" s="242"/>
      <c r="DT137" s="242"/>
      <c r="DU137" s="242"/>
      <c r="DV137" s="242"/>
      <c r="DW137" s="188"/>
      <c r="DX137" s="188"/>
      <c r="DY137" s="242"/>
      <c r="DZ137" s="242">
        <v>2.6</v>
      </c>
      <c r="EA137" s="242"/>
      <c r="EB137" s="242"/>
      <c r="EC137" s="242">
        <v>2.54</v>
      </c>
      <c r="ED137" s="188"/>
      <c r="EE137" s="188"/>
      <c r="EF137" s="242"/>
      <c r="EG137" s="188"/>
      <c r="EH137" s="242"/>
      <c r="EI137" s="242"/>
      <c r="EJ137" s="242"/>
      <c r="EK137" s="188"/>
      <c r="EL137" s="188"/>
      <c r="EM137" s="242"/>
      <c r="EN137" s="242">
        <v>1.21</v>
      </c>
      <c r="EO137" s="242"/>
      <c r="EP137" s="242"/>
      <c r="EQ137" s="242"/>
      <c r="ER137" s="188"/>
      <c r="ES137" s="188"/>
      <c r="ET137" s="242"/>
      <c r="EU137" s="242">
        <v>3.86</v>
      </c>
      <c r="EV137" s="242">
        <v>1.02</v>
      </c>
      <c r="EW137" s="242"/>
      <c r="EX137" s="242"/>
      <c r="EY137" s="188"/>
      <c r="EZ137" s="188"/>
      <c r="FA137" s="242"/>
      <c r="FB137" s="242"/>
      <c r="FC137" s="242"/>
      <c r="FD137" s="242"/>
      <c r="FE137" s="242"/>
      <c r="FF137" s="188"/>
      <c r="FG137" s="188"/>
      <c r="FH137" s="242"/>
      <c r="FI137" s="242"/>
      <c r="FJ137" s="242"/>
      <c r="FK137" s="242"/>
      <c r="FL137" s="242">
        <v>5.08</v>
      </c>
      <c r="FM137" s="188"/>
      <c r="FN137" s="188"/>
      <c r="FO137" s="242"/>
      <c r="FP137" s="242"/>
      <c r="FQ137" s="242"/>
      <c r="FR137" s="242"/>
      <c r="FS137" s="242">
        <v>1.04</v>
      </c>
      <c r="FT137" s="188"/>
      <c r="FU137" s="188"/>
      <c r="FV137" s="188"/>
      <c r="FW137" s="188"/>
      <c r="FX137" s="188"/>
      <c r="FY137" s="242"/>
      <c r="FZ137" s="242"/>
      <c r="GA137" s="188"/>
      <c r="GB137" s="188"/>
      <c r="GC137" s="242"/>
      <c r="GD137" s="242"/>
      <c r="GE137" s="242">
        <v>2.64</v>
      </c>
      <c r="GF137" s="242"/>
      <c r="GG137" s="242"/>
      <c r="GH137" s="188"/>
      <c r="GI137" s="188"/>
      <c r="GJ137" s="242"/>
    </row>
    <row r="138" spans="2:192" ht="15.75" thickBot="1">
      <c r="B138" s="243" t="s">
        <v>5205</v>
      </c>
      <c r="C138" s="243" t="s">
        <v>730</v>
      </c>
      <c r="D138" s="243" t="s">
        <v>732</v>
      </c>
      <c r="E138" s="244" t="s">
        <v>5217</v>
      </c>
      <c r="F138" s="183">
        <v>29.28</v>
      </c>
      <c r="G138" s="245"/>
      <c r="H138" s="189"/>
      <c r="I138" s="189"/>
      <c r="J138" s="245"/>
      <c r="K138" s="245"/>
      <c r="L138" s="245"/>
      <c r="M138" s="245"/>
      <c r="N138" s="245"/>
      <c r="O138" s="189"/>
      <c r="P138" s="189"/>
      <c r="Q138" s="245"/>
      <c r="R138" s="245"/>
      <c r="S138" s="245">
        <v>21</v>
      </c>
      <c r="T138" s="245"/>
      <c r="U138" s="245"/>
      <c r="V138" s="189"/>
      <c r="W138" s="189"/>
      <c r="X138" s="245">
        <v>42.82</v>
      </c>
      <c r="Y138" s="245"/>
      <c r="Z138" s="245">
        <v>20.02</v>
      </c>
      <c r="AA138" s="245"/>
      <c r="AB138" s="245">
        <v>41.03</v>
      </c>
      <c r="AC138" s="189"/>
      <c r="AD138" s="189"/>
      <c r="AE138" s="245">
        <v>75.28</v>
      </c>
      <c r="AF138" s="245"/>
      <c r="AG138" s="189"/>
      <c r="AH138" s="245"/>
      <c r="AI138" s="245"/>
      <c r="AJ138" s="189"/>
      <c r="AK138" s="189"/>
      <c r="AL138" s="189"/>
      <c r="AM138" s="189"/>
      <c r="AN138" s="189"/>
      <c r="AO138" s="245"/>
      <c r="AP138" s="245"/>
      <c r="AQ138" s="189"/>
      <c r="AR138" s="189"/>
      <c r="AS138" s="245"/>
      <c r="AT138" s="245"/>
      <c r="AU138" s="245"/>
      <c r="AV138" s="245"/>
      <c r="AW138" s="245">
        <v>41.9</v>
      </c>
      <c r="AX138" s="189"/>
      <c r="AY138" s="189"/>
      <c r="AZ138" s="245"/>
      <c r="BA138" s="245">
        <v>43.07</v>
      </c>
      <c r="BB138" s="245">
        <v>16.22</v>
      </c>
      <c r="BC138" s="245"/>
      <c r="BD138" s="245">
        <v>23.04</v>
      </c>
      <c r="BE138" s="189"/>
      <c r="BF138" s="189"/>
      <c r="BG138" s="245"/>
      <c r="BH138" s="245"/>
      <c r="BI138" s="245"/>
      <c r="BJ138" s="245"/>
      <c r="BK138" s="245"/>
      <c r="BL138" s="189"/>
      <c r="BM138" s="189"/>
      <c r="BN138" s="245"/>
      <c r="BO138" s="245"/>
      <c r="BP138" s="245"/>
      <c r="BQ138" s="245"/>
      <c r="BR138" s="245"/>
      <c r="BS138" s="189"/>
      <c r="BT138" s="189"/>
      <c r="BU138" s="245"/>
      <c r="BV138" s="245"/>
      <c r="BW138" s="245"/>
      <c r="BX138" s="245"/>
      <c r="BY138" s="245"/>
      <c r="BZ138" s="189"/>
      <c r="CA138" s="189"/>
      <c r="CB138" s="245"/>
      <c r="CC138" s="245"/>
      <c r="CD138" s="245"/>
      <c r="CE138" s="245"/>
      <c r="CF138" s="245"/>
      <c r="CG138" s="189"/>
      <c r="CH138" s="189"/>
      <c r="CI138" s="245"/>
      <c r="CJ138" s="245"/>
      <c r="CK138" s="245">
        <v>21.5</v>
      </c>
      <c r="CL138" s="245"/>
      <c r="CM138" s="245"/>
      <c r="CN138" s="189"/>
      <c r="CO138" s="189"/>
      <c r="CP138" s="245"/>
      <c r="CQ138" s="245"/>
      <c r="CR138" s="245"/>
      <c r="CS138" s="245"/>
      <c r="CT138" s="245"/>
      <c r="CU138" s="189"/>
      <c r="CV138" s="189"/>
      <c r="CW138" s="245"/>
      <c r="CX138" s="245"/>
      <c r="CY138" s="245"/>
      <c r="CZ138" s="245"/>
      <c r="DA138" s="245"/>
      <c r="DB138" s="189"/>
      <c r="DC138" s="189"/>
      <c r="DD138" s="245"/>
      <c r="DE138" s="245">
        <v>34.57</v>
      </c>
      <c r="DF138" s="245"/>
      <c r="DG138" s="245"/>
      <c r="DH138" s="245">
        <v>17.100000000000001</v>
      </c>
      <c r="DI138" s="189"/>
      <c r="DJ138" s="189"/>
      <c r="DK138" s="189"/>
      <c r="DL138" s="245"/>
      <c r="DM138" s="245"/>
      <c r="DN138" s="245"/>
      <c r="DO138" s="245"/>
      <c r="DP138" s="189"/>
      <c r="DQ138" s="189"/>
      <c r="DR138" s="245"/>
      <c r="DS138" s="245"/>
      <c r="DT138" s="245"/>
      <c r="DU138" s="245"/>
      <c r="DV138" s="245"/>
      <c r="DW138" s="189"/>
      <c r="DX138" s="189"/>
      <c r="DY138" s="245"/>
      <c r="DZ138" s="245">
        <v>23.03</v>
      </c>
      <c r="EA138" s="245"/>
      <c r="EB138" s="245"/>
      <c r="EC138" s="245">
        <v>23.66</v>
      </c>
      <c r="ED138" s="189"/>
      <c r="EE138" s="189"/>
      <c r="EF138" s="245"/>
      <c r="EG138" s="189"/>
      <c r="EH138" s="245"/>
      <c r="EI138" s="245"/>
      <c r="EJ138" s="245"/>
      <c r="EK138" s="189"/>
      <c r="EL138" s="189"/>
      <c r="EM138" s="245"/>
      <c r="EN138" s="245">
        <v>49.57</v>
      </c>
      <c r="EO138" s="245"/>
      <c r="EP138" s="245"/>
      <c r="EQ138" s="245"/>
      <c r="ER138" s="189"/>
      <c r="ES138" s="189"/>
      <c r="ET138" s="245"/>
      <c r="EU138" s="245">
        <v>15.56</v>
      </c>
      <c r="EV138" s="245">
        <v>58.72</v>
      </c>
      <c r="EW138" s="245"/>
      <c r="EX138" s="245"/>
      <c r="EY138" s="189"/>
      <c r="EZ138" s="189"/>
      <c r="FA138" s="245"/>
      <c r="FB138" s="245"/>
      <c r="FC138" s="245"/>
      <c r="FD138" s="245"/>
      <c r="FE138" s="245"/>
      <c r="FF138" s="189"/>
      <c r="FG138" s="189"/>
      <c r="FH138" s="245"/>
      <c r="FI138" s="245"/>
      <c r="FJ138" s="245"/>
      <c r="FK138" s="245"/>
      <c r="FL138" s="245">
        <v>11.82</v>
      </c>
      <c r="FM138" s="189"/>
      <c r="FN138" s="189"/>
      <c r="FO138" s="245"/>
      <c r="FP138" s="245"/>
      <c r="FQ138" s="245"/>
      <c r="FR138" s="245"/>
      <c r="FS138" s="245">
        <v>57.77</v>
      </c>
      <c r="FT138" s="189"/>
      <c r="FU138" s="189"/>
      <c r="FV138" s="189"/>
      <c r="FW138" s="189"/>
      <c r="FX138" s="189"/>
      <c r="FY138" s="245"/>
      <c r="FZ138" s="245"/>
      <c r="GA138" s="189"/>
      <c r="GB138" s="189"/>
      <c r="GC138" s="245"/>
      <c r="GD138" s="245"/>
      <c r="GE138" s="245">
        <v>22.71</v>
      </c>
      <c r="GF138" s="245"/>
      <c r="GG138" s="245"/>
      <c r="GH138" s="189"/>
      <c r="GI138" s="189"/>
      <c r="GJ138" s="245"/>
    </row>
    <row r="139" spans="2:192" ht="15">
      <c r="B139" s="238" t="s">
        <v>5205</v>
      </c>
      <c r="C139" s="238" t="s">
        <v>317</v>
      </c>
      <c r="D139" s="238" t="s">
        <v>319</v>
      </c>
      <c r="E139" s="238" t="s">
        <v>5214</v>
      </c>
      <c r="F139" s="180">
        <v>12</v>
      </c>
      <c r="G139" s="239">
        <v>1</v>
      </c>
      <c r="H139" s="186"/>
      <c r="I139" s="186"/>
      <c r="J139" s="239"/>
      <c r="K139" s="239"/>
      <c r="L139" s="239"/>
      <c r="M139" s="239"/>
      <c r="N139" s="239">
        <v>1</v>
      </c>
      <c r="O139" s="186"/>
      <c r="P139" s="186"/>
      <c r="Q139" s="239"/>
      <c r="R139" s="239"/>
      <c r="S139" s="239"/>
      <c r="T139" s="239"/>
      <c r="U139" s="239"/>
      <c r="V139" s="186"/>
      <c r="W139" s="186"/>
      <c r="X139" s="239"/>
      <c r="Y139" s="239"/>
      <c r="Z139" s="239"/>
      <c r="AA139" s="239"/>
      <c r="AB139" s="239"/>
      <c r="AC139" s="186"/>
      <c r="AD139" s="186"/>
      <c r="AE139" s="239">
        <v>1</v>
      </c>
      <c r="AF139" s="239"/>
      <c r="AG139" s="186"/>
      <c r="AH139" s="239"/>
      <c r="AI139" s="239"/>
      <c r="AJ139" s="186"/>
      <c r="AK139" s="186"/>
      <c r="AL139" s="186"/>
      <c r="AM139" s="186"/>
      <c r="AN139" s="186"/>
      <c r="AO139" s="239"/>
      <c r="AP139" s="239"/>
      <c r="AQ139" s="186"/>
      <c r="AR139" s="186"/>
      <c r="AS139" s="239"/>
      <c r="AT139" s="239"/>
      <c r="AU139" s="239"/>
      <c r="AV139" s="239"/>
      <c r="AW139" s="239">
        <v>2</v>
      </c>
      <c r="AX139" s="186"/>
      <c r="AY139" s="186"/>
      <c r="AZ139" s="239"/>
      <c r="BA139" s="239">
        <v>1</v>
      </c>
      <c r="BB139" s="239"/>
      <c r="BC139" s="239"/>
      <c r="BD139" s="239"/>
      <c r="BE139" s="186"/>
      <c r="BF139" s="186"/>
      <c r="BG139" s="239"/>
      <c r="BH139" s="239"/>
      <c r="BI139" s="239"/>
      <c r="BJ139" s="239"/>
      <c r="BK139" s="239"/>
      <c r="BL139" s="186"/>
      <c r="BM139" s="186"/>
      <c r="BN139" s="239"/>
      <c r="BO139" s="239">
        <v>1</v>
      </c>
      <c r="BP139" s="239"/>
      <c r="BQ139" s="239"/>
      <c r="BR139" s="239"/>
      <c r="BS139" s="186"/>
      <c r="BT139" s="186"/>
      <c r="BU139" s="239"/>
      <c r="BV139" s="239"/>
      <c r="BW139" s="239"/>
      <c r="BX139" s="239"/>
      <c r="BY139" s="239"/>
      <c r="BZ139" s="186"/>
      <c r="CA139" s="186"/>
      <c r="CB139" s="239"/>
      <c r="CC139" s="239"/>
      <c r="CD139" s="239">
        <v>1</v>
      </c>
      <c r="CE139" s="239"/>
      <c r="CF139" s="239"/>
      <c r="CG139" s="186"/>
      <c r="CH139" s="186"/>
      <c r="CI139" s="239"/>
      <c r="CJ139" s="239"/>
      <c r="CK139" s="239"/>
      <c r="CL139" s="239"/>
      <c r="CM139" s="239"/>
      <c r="CN139" s="186"/>
      <c r="CO139" s="186"/>
      <c r="CP139" s="239"/>
      <c r="CQ139" s="239"/>
      <c r="CR139" s="239"/>
      <c r="CS139" s="239"/>
      <c r="CT139" s="239"/>
      <c r="CU139" s="186"/>
      <c r="CV139" s="186"/>
      <c r="CW139" s="239"/>
      <c r="CX139" s="239"/>
      <c r="CY139" s="239"/>
      <c r="CZ139" s="239"/>
      <c r="DA139" s="239"/>
      <c r="DB139" s="186"/>
      <c r="DC139" s="186"/>
      <c r="DD139" s="239"/>
      <c r="DE139" s="239"/>
      <c r="DF139" s="239">
        <v>1</v>
      </c>
      <c r="DG139" s="239"/>
      <c r="DH139" s="239"/>
      <c r="DI139" s="186"/>
      <c r="DJ139" s="186"/>
      <c r="DK139" s="186"/>
      <c r="DL139" s="239"/>
      <c r="DM139" s="239"/>
      <c r="DN139" s="239"/>
      <c r="DO139" s="239"/>
      <c r="DP139" s="186"/>
      <c r="DQ139" s="186"/>
      <c r="DR139" s="239"/>
      <c r="DS139" s="239"/>
      <c r="DT139" s="239"/>
      <c r="DU139" s="239"/>
      <c r="DV139" s="239"/>
      <c r="DW139" s="186"/>
      <c r="DX139" s="186"/>
      <c r="DY139" s="239"/>
      <c r="DZ139" s="239"/>
      <c r="EA139" s="239"/>
      <c r="EB139" s="239"/>
      <c r="EC139" s="239"/>
      <c r="ED139" s="186"/>
      <c r="EE139" s="186"/>
      <c r="EF139" s="239"/>
      <c r="EG139" s="186"/>
      <c r="EH139" s="239"/>
      <c r="EI139" s="239"/>
      <c r="EJ139" s="239"/>
      <c r="EK139" s="186"/>
      <c r="EL139" s="186"/>
      <c r="EM139" s="239"/>
      <c r="EN139" s="239"/>
      <c r="EO139" s="239"/>
      <c r="EP139" s="239"/>
      <c r="EQ139" s="239"/>
      <c r="ER139" s="186"/>
      <c r="ES139" s="186"/>
      <c r="ET139" s="239"/>
      <c r="EU139" s="239"/>
      <c r="EV139" s="239"/>
      <c r="EW139" s="239"/>
      <c r="EX139" s="239">
        <v>1</v>
      </c>
      <c r="EY139" s="186"/>
      <c r="EZ139" s="186"/>
      <c r="FA139" s="239"/>
      <c r="FB139" s="239"/>
      <c r="FC139" s="239"/>
      <c r="FD139" s="239"/>
      <c r="FE139" s="239"/>
      <c r="FF139" s="186"/>
      <c r="FG139" s="186"/>
      <c r="FH139" s="239"/>
      <c r="FI139" s="239">
        <v>1</v>
      </c>
      <c r="FJ139" s="239"/>
      <c r="FK139" s="239"/>
      <c r="FL139" s="239">
        <v>1</v>
      </c>
      <c r="FM139" s="186"/>
      <c r="FN139" s="186"/>
      <c r="FO139" s="239"/>
      <c r="FP139" s="239"/>
      <c r="FQ139" s="239"/>
      <c r="FR139" s="239"/>
      <c r="FS139" s="239"/>
      <c r="FT139" s="186"/>
      <c r="FU139" s="186"/>
      <c r="FV139" s="186"/>
      <c r="FW139" s="186"/>
      <c r="FX139" s="186"/>
      <c r="FY139" s="239"/>
      <c r="FZ139" s="239"/>
      <c r="GA139" s="186"/>
      <c r="GB139" s="186"/>
      <c r="GC139" s="239"/>
      <c r="GD139" s="239"/>
      <c r="GE139" s="239"/>
      <c r="GF139" s="239"/>
      <c r="GG139" s="239"/>
      <c r="GH139" s="186"/>
      <c r="GI139" s="186"/>
      <c r="GJ139" s="239"/>
    </row>
    <row r="140" spans="2:192" ht="15">
      <c r="B140" s="240" t="s">
        <v>5205</v>
      </c>
      <c r="C140" s="240" t="s">
        <v>317</v>
      </c>
      <c r="D140" s="240" t="s">
        <v>319</v>
      </c>
      <c r="E140" s="235" t="s">
        <v>5215</v>
      </c>
      <c r="F140" s="181">
        <v>303.89999999999998</v>
      </c>
      <c r="G140" s="237">
        <v>38.4</v>
      </c>
      <c r="H140" s="187"/>
      <c r="I140" s="187"/>
      <c r="J140" s="237"/>
      <c r="K140" s="237"/>
      <c r="L140" s="237"/>
      <c r="M140" s="237"/>
      <c r="N140" s="237">
        <v>8.6</v>
      </c>
      <c r="O140" s="187"/>
      <c r="P140" s="187"/>
      <c r="Q140" s="237"/>
      <c r="R140" s="237"/>
      <c r="S140" s="237"/>
      <c r="T140" s="237"/>
      <c r="U140" s="237"/>
      <c r="V140" s="187"/>
      <c r="W140" s="187"/>
      <c r="X140" s="237"/>
      <c r="Y140" s="237"/>
      <c r="Z140" s="237"/>
      <c r="AA140" s="237"/>
      <c r="AB140" s="237"/>
      <c r="AC140" s="187"/>
      <c r="AD140" s="187"/>
      <c r="AE140" s="237">
        <v>42.4</v>
      </c>
      <c r="AF140" s="237"/>
      <c r="AG140" s="187"/>
      <c r="AH140" s="237"/>
      <c r="AI140" s="237"/>
      <c r="AJ140" s="187"/>
      <c r="AK140" s="187"/>
      <c r="AL140" s="187"/>
      <c r="AM140" s="187"/>
      <c r="AN140" s="187"/>
      <c r="AO140" s="237"/>
      <c r="AP140" s="237"/>
      <c r="AQ140" s="187"/>
      <c r="AR140" s="187"/>
      <c r="AS140" s="237"/>
      <c r="AT140" s="237"/>
      <c r="AU140" s="237"/>
      <c r="AV140" s="237"/>
      <c r="AW140" s="237">
        <v>37.700000000000003</v>
      </c>
      <c r="AX140" s="187"/>
      <c r="AY140" s="187"/>
      <c r="AZ140" s="237"/>
      <c r="BA140" s="237">
        <v>16.7</v>
      </c>
      <c r="BB140" s="237"/>
      <c r="BC140" s="237"/>
      <c r="BD140" s="237"/>
      <c r="BE140" s="187"/>
      <c r="BF140" s="187"/>
      <c r="BG140" s="237"/>
      <c r="BH140" s="237"/>
      <c r="BI140" s="237"/>
      <c r="BJ140" s="237"/>
      <c r="BK140" s="237"/>
      <c r="BL140" s="187"/>
      <c r="BM140" s="187"/>
      <c r="BN140" s="237"/>
      <c r="BO140" s="237">
        <v>26.4</v>
      </c>
      <c r="BP140" s="237"/>
      <c r="BQ140" s="237"/>
      <c r="BR140" s="237"/>
      <c r="BS140" s="187"/>
      <c r="BT140" s="187"/>
      <c r="BU140" s="237"/>
      <c r="BV140" s="237"/>
      <c r="BW140" s="237"/>
      <c r="BX140" s="237"/>
      <c r="BY140" s="237"/>
      <c r="BZ140" s="187"/>
      <c r="CA140" s="187"/>
      <c r="CB140" s="237"/>
      <c r="CC140" s="237"/>
      <c r="CD140" s="237">
        <v>44.2</v>
      </c>
      <c r="CE140" s="237"/>
      <c r="CF140" s="237"/>
      <c r="CG140" s="187"/>
      <c r="CH140" s="187"/>
      <c r="CI140" s="237"/>
      <c r="CJ140" s="237"/>
      <c r="CK140" s="237"/>
      <c r="CL140" s="237"/>
      <c r="CM140" s="237"/>
      <c r="CN140" s="187"/>
      <c r="CO140" s="187"/>
      <c r="CP140" s="237"/>
      <c r="CQ140" s="237"/>
      <c r="CR140" s="237"/>
      <c r="CS140" s="237"/>
      <c r="CT140" s="237"/>
      <c r="CU140" s="187"/>
      <c r="CV140" s="187"/>
      <c r="CW140" s="237"/>
      <c r="CX140" s="237"/>
      <c r="CY140" s="237"/>
      <c r="CZ140" s="237"/>
      <c r="DA140" s="237"/>
      <c r="DB140" s="187"/>
      <c r="DC140" s="187"/>
      <c r="DD140" s="237"/>
      <c r="DE140" s="237"/>
      <c r="DF140" s="237">
        <v>16.600000000000001</v>
      </c>
      <c r="DG140" s="237"/>
      <c r="DH140" s="237"/>
      <c r="DI140" s="187"/>
      <c r="DJ140" s="187"/>
      <c r="DK140" s="187"/>
      <c r="DL140" s="237"/>
      <c r="DM140" s="237"/>
      <c r="DN140" s="237"/>
      <c r="DO140" s="237"/>
      <c r="DP140" s="187"/>
      <c r="DQ140" s="187"/>
      <c r="DR140" s="237"/>
      <c r="DS140" s="237"/>
      <c r="DT140" s="237"/>
      <c r="DU140" s="237"/>
      <c r="DV140" s="237"/>
      <c r="DW140" s="187"/>
      <c r="DX140" s="187"/>
      <c r="DY140" s="237"/>
      <c r="DZ140" s="237"/>
      <c r="EA140" s="237"/>
      <c r="EB140" s="237"/>
      <c r="EC140" s="237"/>
      <c r="ED140" s="187"/>
      <c r="EE140" s="187"/>
      <c r="EF140" s="237"/>
      <c r="EG140" s="187"/>
      <c r="EH140" s="237"/>
      <c r="EI140" s="237"/>
      <c r="EJ140" s="237"/>
      <c r="EK140" s="187"/>
      <c r="EL140" s="187"/>
      <c r="EM140" s="237"/>
      <c r="EN140" s="237"/>
      <c r="EO140" s="237"/>
      <c r="EP140" s="237"/>
      <c r="EQ140" s="237"/>
      <c r="ER140" s="187"/>
      <c r="ES140" s="187"/>
      <c r="ET140" s="237"/>
      <c r="EU140" s="237"/>
      <c r="EV140" s="237"/>
      <c r="EW140" s="237"/>
      <c r="EX140" s="237">
        <v>21.8</v>
      </c>
      <c r="EY140" s="187"/>
      <c r="EZ140" s="187"/>
      <c r="FA140" s="237"/>
      <c r="FB140" s="237"/>
      <c r="FC140" s="237"/>
      <c r="FD140" s="237"/>
      <c r="FE140" s="237"/>
      <c r="FF140" s="187"/>
      <c r="FG140" s="187"/>
      <c r="FH140" s="237"/>
      <c r="FI140" s="237">
        <v>32.9</v>
      </c>
      <c r="FJ140" s="237"/>
      <c r="FK140" s="237"/>
      <c r="FL140" s="237">
        <v>18.2</v>
      </c>
      <c r="FM140" s="187"/>
      <c r="FN140" s="187"/>
      <c r="FO140" s="237"/>
      <c r="FP140" s="237"/>
      <c r="FQ140" s="237"/>
      <c r="FR140" s="237"/>
      <c r="FS140" s="237"/>
      <c r="FT140" s="187"/>
      <c r="FU140" s="187"/>
      <c r="FV140" s="187"/>
      <c r="FW140" s="187"/>
      <c r="FX140" s="187"/>
      <c r="FY140" s="237"/>
      <c r="FZ140" s="237"/>
      <c r="GA140" s="187"/>
      <c r="GB140" s="187"/>
      <c r="GC140" s="237"/>
      <c r="GD140" s="237"/>
      <c r="GE140" s="237"/>
      <c r="GF140" s="237"/>
      <c r="GG140" s="237"/>
      <c r="GH140" s="187"/>
      <c r="GI140" s="187"/>
      <c r="GJ140" s="237"/>
    </row>
    <row r="141" spans="2:192" ht="15">
      <c r="B141" s="240" t="s">
        <v>5205</v>
      </c>
      <c r="C141" s="240" t="s">
        <v>317</v>
      </c>
      <c r="D141" s="240" t="s">
        <v>319</v>
      </c>
      <c r="E141" s="241" t="s">
        <v>5216</v>
      </c>
      <c r="F141" s="182">
        <v>2.37</v>
      </c>
      <c r="G141" s="242">
        <v>1.56</v>
      </c>
      <c r="H141" s="188"/>
      <c r="I141" s="188"/>
      <c r="J141" s="242"/>
      <c r="K141" s="242"/>
      <c r="L141" s="242"/>
      <c r="M141" s="242"/>
      <c r="N141" s="242">
        <v>7.02</v>
      </c>
      <c r="O141" s="188"/>
      <c r="P141" s="188"/>
      <c r="Q141" s="242"/>
      <c r="R141" s="242"/>
      <c r="S141" s="242"/>
      <c r="T141" s="242"/>
      <c r="U141" s="242"/>
      <c r="V141" s="188"/>
      <c r="W141" s="188"/>
      <c r="X141" s="242"/>
      <c r="Y141" s="242"/>
      <c r="Z141" s="242"/>
      <c r="AA141" s="242"/>
      <c r="AB141" s="242"/>
      <c r="AC141" s="188"/>
      <c r="AD141" s="188"/>
      <c r="AE141" s="242">
        <v>1.41</v>
      </c>
      <c r="AF141" s="242"/>
      <c r="AG141" s="188"/>
      <c r="AH141" s="242"/>
      <c r="AI141" s="242"/>
      <c r="AJ141" s="188"/>
      <c r="AK141" s="188"/>
      <c r="AL141" s="188"/>
      <c r="AM141" s="188"/>
      <c r="AN141" s="188"/>
      <c r="AO141" s="242"/>
      <c r="AP141" s="242"/>
      <c r="AQ141" s="188"/>
      <c r="AR141" s="188"/>
      <c r="AS141" s="242"/>
      <c r="AT141" s="242"/>
      <c r="AU141" s="242"/>
      <c r="AV141" s="242"/>
      <c r="AW141" s="242">
        <v>3.18</v>
      </c>
      <c r="AX141" s="188"/>
      <c r="AY141" s="188"/>
      <c r="AZ141" s="242"/>
      <c r="BA141" s="242">
        <v>3.59</v>
      </c>
      <c r="BB141" s="242"/>
      <c r="BC141" s="242"/>
      <c r="BD141" s="242"/>
      <c r="BE141" s="188"/>
      <c r="BF141" s="188"/>
      <c r="BG141" s="242"/>
      <c r="BH141" s="242"/>
      <c r="BI141" s="242"/>
      <c r="BJ141" s="242"/>
      <c r="BK141" s="242"/>
      <c r="BL141" s="188"/>
      <c r="BM141" s="188"/>
      <c r="BN141" s="242"/>
      <c r="BO141" s="242">
        <v>2.2799999999999998</v>
      </c>
      <c r="BP141" s="242"/>
      <c r="BQ141" s="242"/>
      <c r="BR141" s="242"/>
      <c r="BS141" s="188"/>
      <c r="BT141" s="188"/>
      <c r="BU141" s="242"/>
      <c r="BV141" s="242"/>
      <c r="BW141" s="242"/>
      <c r="BX141" s="242"/>
      <c r="BY141" s="242"/>
      <c r="BZ141" s="188"/>
      <c r="CA141" s="188"/>
      <c r="CB141" s="242"/>
      <c r="CC141" s="242"/>
      <c r="CD141" s="242">
        <v>1.36</v>
      </c>
      <c r="CE141" s="242"/>
      <c r="CF141" s="242"/>
      <c r="CG141" s="188"/>
      <c r="CH141" s="188"/>
      <c r="CI141" s="242"/>
      <c r="CJ141" s="242"/>
      <c r="CK141" s="242"/>
      <c r="CL141" s="242"/>
      <c r="CM141" s="242"/>
      <c r="CN141" s="188"/>
      <c r="CO141" s="188"/>
      <c r="CP141" s="242"/>
      <c r="CQ141" s="242"/>
      <c r="CR141" s="242"/>
      <c r="CS141" s="242"/>
      <c r="CT141" s="242"/>
      <c r="CU141" s="188"/>
      <c r="CV141" s="188"/>
      <c r="CW141" s="242"/>
      <c r="CX141" s="242"/>
      <c r="CY141" s="242"/>
      <c r="CZ141" s="242"/>
      <c r="DA141" s="242"/>
      <c r="DB141" s="188"/>
      <c r="DC141" s="188"/>
      <c r="DD141" s="242"/>
      <c r="DE141" s="242"/>
      <c r="DF141" s="242">
        <v>3.63</v>
      </c>
      <c r="DG141" s="242"/>
      <c r="DH141" s="242"/>
      <c r="DI141" s="188"/>
      <c r="DJ141" s="188"/>
      <c r="DK141" s="188"/>
      <c r="DL141" s="242"/>
      <c r="DM141" s="242"/>
      <c r="DN141" s="242"/>
      <c r="DO141" s="242"/>
      <c r="DP141" s="188"/>
      <c r="DQ141" s="188"/>
      <c r="DR141" s="242"/>
      <c r="DS141" s="242"/>
      <c r="DT141" s="242"/>
      <c r="DU141" s="242"/>
      <c r="DV141" s="242"/>
      <c r="DW141" s="188"/>
      <c r="DX141" s="188"/>
      <c r="DY141" s="242"/>
      <c r="DZ141" s="242"/>
      <c r="EA141" s="242"/>
      <c r="EB141" s="242"/>
      <c r="EC141" s="242"/>
      <c r="ED141" s="188"/>
      <c r="EE141" s="188"/>
      <c r="EF141" s="242"/>
      <c r="EG141" s="188"/>
      <c r="EH141" s="242"/>
      <c r="EI141" s="242"/>
      <c r="EJ141" s="242"/>
      <c r="EK141" s="188"/>
      <c r="EL141" s="188"/>
      <c r="EM141" s="242"/>
      <c r="EN141" s="242"/>
      <c r="EO141" s="242"/>
      <c r="EP141" s="242"/>
      <c r="EQ141" s="242"/>
      <c r="ER141" s="188"/>
      <c r="ES141" s="188"/>
      <c r="ET141" s="242"/>
      <c r="EU141" s="242"/>
      <c r="EV141" s="242"/>
      <c r="EW141" s="242"/>
      <c r="EX141" s="242">
        <v>2.75</v>
      </c>
      <c r="EY141" s="188"/>
      <c r="EZ141" s="188"/>
      <c r="FA141" s="242"/>
      <c r="FB141" s="242"/>
      <c r="FC141" s="242"/>
      <c r="FD141" s="242"/>
      <c r="FE141" s="242"/>
      <c r="FF141" s="188"/>
      <c r="FG141" s="188"/>
      <c r="FH141" s="242"/>
      <c r="FI141" s="242">
        <v>1.83</v>
      </c>
      <c r="FJ141" s="242"/>
      <c r="FK141" s="242"/>
      <c r="FL141" s="242">
        <v>3.29</v>
      </c>
      <c r="FM141" s="188"/>
      <c r="FN141" s="188"/>
      <c r="FO141" s="242"/>
      <c r="FP141" s="242"/>
      <c r="FQ141" s="242"/>
      <c r="FR141" s="242"/>
      <c r="FS141" s="242"/>
      <c r="FT141" s="188"/>
      <c r="FU141" s="188"/>
      <c r="FV141" s="188"/>
      <c r="FW141" s="188"/>
      <c r="FX141" s="188"/>
      <c r="FY141" s="242"/>
      <c r="FZ141" s="242"/>
      <c r="GA141" s="188"/>
      <c r="GB141" s="188"/>
      <c r="GC141" s="242"/>
      <c r="GD141" s="242"/>
      <c r="GE141" s="242"/>
      <c r="GF141" s="242"/>
      <c r="GG141" s="242"/>
      <c r="GH141" s="188"/>
      <c r="GI141" s="188"/>
      <c r="GJ141" s="242"/>
    </row>
    <row r="142" spans="2:192" ht="15.75" thickBot="1">
      <c r="B142" s="243" t="s">
        <v>5205</v>
      </c>
      <c r="C142" s="243" t="s">
        <v>317</v>
      </c>
      <c r="D142" s="243" t="s">
        <v>319</v>
      </c>
      <c r="E142" s="244" t="s">
        <v>5217</v>
      </c>
      <c r="F142" s="183">
        <v>25.32</v>
      </c>
      <c r="G142" s="245">
        <v>38.369999999999997</v>
      </c>
      <c r="H142" s="189"/>
      <c r="I142" s="189"/>
      <c r="J142" s="245"/>
      <c r="K142" s="245"/>
      <c r="L142" s="245"/>
      <c r="M142" s="245"/>
      <c r="N142" s="245">
        <v>8.5500000000000007</v>
      </c>
      <c r="O142" s="189"/>
      <c r="P142" s="189"/>
      <c r="Q142" s="245"/>
      <c r="R142" s="245"/>
      <c r="S142" s="245"/>
      <c r="T142" s="245"/>
      <c r="U142" s="245"/>
      <c r="V142" s="189"/>
      <c r="W142" s="189"/>
      <c r="X142" s="245"/>
      <c r="Y142" s="245"/>
      <c r="Z142" s="245"/>
      <c r="AA142" s="245"/>
      <c r="AB142" s="245"/>
      <c r="AC142" s="189"/>
      <c r="AD142" s="189"/>
      <c r="AE142" s="245">
        <v>42.43</v>
      </c>
      <c r="AF142" s="245"/>
      <c r="AG142" s="189"/>
      <c r="AH142" s="245"/>
      <c r="AI142" s="245"/>
      <c r="AJ142" s="189"/>
      <c r="AK142" s="189"/>
      <c r="AL142" s="189"/>
      <c r="AM142" s="189"/>
      <c r="AN142" s="189"/>
      <c r="AO142" s="245"/>
      <c r="AP142" s="245"/>
      <c r="AQ142" s="189"/>
      <c r="AR142" s="189"/>
      <c r="AS142" s="245"/>
      <c r="AT142" s="245"/>
      <c r="AU142" s="245"/>
      <c r="AV142" s="245"/>
      <c r="AW142" s="245">
        <v>18.87</v>
      </c>
      <c r="AX142" s="189"/>
      <c r="AY142" s="189"/>
      <c r="AZ142" s="245"/>
      <c r="BA142" s="245">
        <v>16.73</v>
      </c>
      <c r="BB142" s="245"/>
      <c r="BC142" s="245"/>
      <c r="BD142" s="245"/>
      <c r="BE142" s="189"/>
      <c r="BF142" s="189"/>
      <c r="BG142" s="245"/>
      <c r="BH142" s="245"/>
      <c r="BI142" s="245"/>
      <c r="BJ142" s="245"/>
      <c r="BK142" s="245"/>
      <c r="BL142" s="189"/>
      <c r="BM142" s="189"/>
      <c r="BN142" s="245"/>
      <c r="BO142" s="245">
        <v>26.35</v>
      </c>
      <c r="BP142" s="245"/>
      <c r="BQ142" s="245"/>
      <c r="BR142" s="245"/>
      <c r="BS142" s="189"/>
      <c r="BT142" s="189"/>
      <c r="BU142" s="245"/>
      <c r="BV142" s="245"/>
      <c r="BW142" s="245"/>
      <c r="BX142" s="245"/>
      <c r="BY142" s="245"/>
      <c r="BZ142" s="189"/>
      <c r="CA142" s="189"/>
      <c r="CB142" s="245"/>
      <c r="CC142" s="245"/>
      <c r="CD142" s="245">
        <v>44.25</v>
      </c>
      <c r="CE142" s="245"/>
      <c r="CF142" s="245"/>
      <c r="CG142" s="189"/>
      <c r="CH142" s="189"/>
      <c r="CI142" s="245"/>
      <c r="CJ142" s="245"/>
      <c r="CK142" s="245"/>
      <c r="CL142" s="245"/>
      <c r="CM142" s="245"/>
      <c r="CN142" s="189"/>
      <c r="CO142" s="189"/>
      <c r="CP142" s="245"/>
      <c r="CQ142" s="245"/>
      <c r="CR142" s="245"/>
      <c r="CS142" s="245"/>
      <c r="CT142" s="245"/>
      <c r="CU142" s="189"/>
      <c r="CV142" s="189"/>
      <c r="CW142" s="245"/>
      <c r="CX142" s="245"/>
      <c r="CY142" s="245"/>
      <c r="CZ142" s="245"/>
      <c r="DA142" s="245"/>
      <c r="DB142" s="189"/>
      <c r="DC142" s="189"/>
      <c r="DD142" s="245"/>
      <c r="DE142" s="245"/>
      <c r="DF142" s="245">
        <v>16.55</v>
      </c>
      <c r="DG142" s="245"/>
      <c r="DH142" s="245"/>
      <c r="DI142" s="189"/>
      <c r="DJ142" s="189"/>
      <c r="DK142" s="189"/>
      <c r="DL142" s="245"/>
      <c r="DM142" s="245"/>
      <c r="DN142" s="245"/>
      <c r="DO142" s="245"/>
      <c r="DP142" s="189"/>
      <c r="DQ142" s="189"/>
      <c r="DR142" s="245"/>
      <c r="DS142" s="245"/>
      <c r="DT142" s="245"/>
      <c r="DU142" s="245"/>
      <c r="DV142" s="245"/>
      <c r="DW142" s="189"/>
      <c r="DX142" s="189"/>
      <c r="DY142" s="245"/>
      <c r="DZ142" s="245"/>
      <c r="EA142" s="245"/>
      <c r="EB142" s="245"/>
      <c r="EC142" s="245"/>
      <c r="ED142" s="189"/>
      <c r="EE142" s="189"/>
      <c r="EF142" s="245"/>
      <c r="EG142" s="189"/>
      <c r="EH142" s="245"/>
      <c r="EI142" s="245"/>
      <c r="EJ142" s="245"/>
      <c r="EK142" s="189"/>
      <c r="EL142" s="189"/>
      <c r="EM142" s="245"/>
      <c r="EN142" s="245"/>
      <c r="EO142" s="245"/>
      <c r="EP142" s="245"/>
      <c r="EQ142" s="245"/>
      <c r="ER142" s="189"/>
      <c r="ES142" s="189"/>
      <c r="ET142" s="245"/>
      <c r="EU142" s="245"/>
      <c r="EV142" s="245"/>
      <c r="EW142" s="245"/>
      <c r="EX142" s="245">
        <v>21.82</v>
      </c>
      <c r="EY142" s="189"/>
      <c r="EZ142" s="189"/>
      <c r="FA142" s="245"/>
      <c r="FB142" s="245"/>
      <c r="FC142" s="245"/>
      <c r="FD142" s="245"/>
      <c r="FE142" s="245"/>
      <c r="FF142" s="189"/>
      <c r="FG142" s="189"/>
      <c r="FH142" s="245"/>
      <c r="FI142" s="245">
        <v>32.869999999999997</v>
      </c>
      <c r="FJ142" s="245"/>
      <c r="FK142" s="245"/>
      <c r="FL142" s="245">
        <v>18.23</v>
      </c>
      <c r="FM142" s="189"/>
      <c r="FN142" s="189"/>
      <c r="FO142" s="245"/>
      <c r="FP142" s="245"/>
      <c r="FQ142" s="245"/>
      <c r="FR142" s="245"/>
      <c r="FS142" s="245"/>
      <c r="FT142" s="189"/>
      <c r="FU142" s="189"/>
      <c r="FV142" s="189"/>
      <c r="FW142" s="189"/>
      <c r="FX142" s="189"/>
      <c r="FY142" s="245"/>
      <c r="FZ142" s="245"/>
      <c r="GA142" s="189"/>
      <c r="GB142" s="189"/>
      <c r="GC142" s="245"/>
      <c r="GD142" s="245"/>
      <c r="GE142" s="245"/>
      <c r="GF142" s="245"/>
      <c r="GG142" s="245"/>
      <c r="GH142" s="189"/>
      <c r="GI142" s="189"/>
      <c r="GJ142" s="245"/>
    </row>
    <row r="143" spans="2:192" ht="15">
      <c r="B143" s="238" t="s">
        <v>5205</v>
      </c>
      <c r="C143" s="238" t="s">
        <v>1616</v>
      </c>
      <c r="D143" s="238" t="s">
        <v>1618</v>
      </c>
      <c r="E143" s="238" t="s">
        <v>5214</v>
      </c>
      <c r="F143" s="180">
        <v>2</v>
      </c>
      <c r="G143" s="239"/>
      <c r="H143" s="186"/>
      <c r="I143" s="186"/>
      <c r="J143" s="239"/>
      <c r="K143" s="239"/>
      <c r="L143" s="239"/>
      <c r="M143" s="239"/>
      <c r="N143" s="239"/>
      <c r="O143" s="186"/>
      <c r="P143" s="186"/>
      <c r="Q143" s="239"/>
      <c r="R143" s="239"/>
      <c r="S143" s="239"/>
      <c r="T143" s="239"/>
      <c r="U143" s="239"/>
      <c r="V143" s="186"/>
      <c r="W143" s="186"/>
      <c r="X143" s="239"/>
      <c r="Y143" s="239"/>
      <c r="Z143" s="239"/>
      <c r="AA143" s="239"/>
      <c r="AB143" s="239"/>
      <c r="AC143" s="186"/>
      <c r="AD143" s="186"/>
      <c r="AE143" s="239"/>
      <c r="AF143" s="239"/>
      <c r="AG143" s="186"/>
      <c r="AH143" s="239"/>
      <c r="AI143" s="239"/>
      <c r="AJ143" s="186"/>
      <c r="AK143" s="186"/>
      <c r="AL143" s="186"/>
      <c r="AM143" s="186"/>
      <c r="AN143" s="186"/>
      <c r="AO143" s="239"/>
      <c r="AP143" s="239"/>
      <c r="AQ143" s="186"/>
      <c r="AR143" s="186"/>
      <c r="AS143" s="239"/>
      <c r="AT143" s="239"/>
      <c r="AU143" s="239"/>
      <c r="AV143" s="239"/>
      <c r="AW143" s="239"/>
      <c r="AX143" s="186"/>
      <c r="AY143" s="186"/>
      <c r="AZ143" s="239"/>
      <c r="BA143" s="239">
        <v>1</v>
      </c>
      <c r="BB143" s="239"/>
      <c r="BC143" s="239"/>
      <c r="BD143" s="239"/>
      <c r="BE143" s="186"/>
      <c r="BF143" s="186"/>
      <c r="BG143" s="239"/>
      <c r="BH143" s="239"/>
      <c r="BI143" s="239"/>
      <c r="BJ143" s="239"/>
      <c r="BK143" s="239"/>
      <c r="BL143" s="186"/>
      <c r="BM143" s="186"/>
      <c r="BN143" s="239"/>
      <c r="BO143" s="239"/>
      <c r="BP143" s="239"/>
      <c r="BQ143" s="239"/>
      <c r="BR143" s="239"/>
      <c r="BS143" s="186"/>
      <c r="BT143" s="186"/>
      <c r="BU143" s="239"/>
      <c r="BV143" s="239"/>
      <c r="BW143" s="239"/>
      <c r="BX143" s="239"/>
      <c r="BY143" s="239"/>
      <c r="BZ143" s="186"/>
      <c r="CA143" s="186"/>
      <c r="CB143" s="239"/>
      <c r="CC143" s="239"/>
      <c r="CD143" s="239"/>
      <c r="CE143" s="239"/>
      <c r="CF143" s="239"/>
      <c r="CG143" s="186"/>
      <c r="CH143" s="186"/>
      <c r="CI143" s="239"/>
      <c r="CJ143" s="239"/>
      <c r="CK143" s="239"/>
      <c r="CL143" s="239"/>
      <c r="CM143" s="239"/>
      <c r="CN143" s="186"/>
      <c r="CO143" s="186"/>
      <c r="CP143" s="239"/>
      <c r="CQ143" s="239"/>
      <c r="CR143" s="239"/>
      <c r="CS143" s="239"/>
      <c r="CT143" s="239"/>
      <c r="CU143" s="186"/>
      <c r="CV143" s="186"/>
      <c r="CW143" s="239"/>
      <c r="CX143" s="239"/>
      <c r="CY143" s="239"/>
      <c r="CZ143" s="239"/>
      <c r="DA143" s="239"/>
      <c r="DB143" s="186"/>
      <c r="DC143" s="186"/>
      <c r="DD143" s="239"/>
      <c r="DE143" s="239"/>
      <c r="DF143" s="239"/>
      <c r="DG143" s="239"/>
      <c r="DH143" s="239"/>
      <c r="DI143" s="186"/>
      <c r="DJ143" s="186"/>
      <c r="DK143" s="186"/>
      <c r="DL143" s="239"/>
      <c r="DM143" s="239"/>
      <c r="DN143" s="239"/>
      <c r="DO143" s="239"/>
      <c r="DP143" s="186"/>
      <c r="DQ143" s="186"/>
      <c r="DR143" s="239"/>
      <c r="DS143" s="239"/>
      <c r="DT143" s="239"/>
      <c r="DU143" s="239"/>
      <c r="DV143" s="239"/>
      <c r="DW143" s="186"/>
      <c r="DX143" s="186"/>
      <c r="DY143" s="239"/>
      <c r="DZ143" s="239"/>
      <c r="EA143" s="239"/>
      <c r="EB143" s="239"/>
      <c r="EC143" s="239"/>
      <c r="ED143" s="186"/>
      <c r="EE143" s="186"/>
      <c r="EF143" s="239"/>
      <c r="EG143" s="186"/>
      <c r="EH143" s="239"/>
      <c r="EI143" s="239"/>
      <c r="EJ143" s="239"/>
      <c r="EK143" s="186"/>
      <c r="EL143" s="186"/>
      <c r="EM143" s="239"/>
      <c r="EN143" s="239"/>
      <c r="EO143" s="239"/>
      <c r="EP143" s="239"/>
      <c r="EQ143" s="239"/>
      <c r="ER143" s="186"/>
      <c r="ES143" s="186"/>
      <c r="ET143" s="239"/>
      <c r="EU143" s="239"/>
      <c r="EV143" s="239"/>
      <c r="EW143" s="239"/>
      <c r="EX143" s="239"/>
      <c r="EY143" s="186"/>
      <c r="EZ143" s="186"/>
      <c r="FA143" s="239"/>
      <c r="FB143" s="239"/>
      <c r="FC143" s="239"/>
      <c r="FD143" s="239"/>
      <c r="FE143" s="239"/>
      <c r="FF143" s="186"/>
      <c r="FG143" s="186"/>
      <c r="FH143" s="239"/>
      <c r="FI143" s="239"/>
      <c r="FJ143" s="239"/>
      <c r="FK143" s="239"/>
      <c r="FL143" s="239"/>
      <c r="FM143" s="186"/>
      <c r="FN143" s="186"/>
      <c r="FO143" s="239"/>
      <c r="FP143" s="239"/>
      <c r="FQ143" s="239"/>
      <c r="FR143" s="239"/>
      <c r="FS143" s="239">
        <v>1</v>
      </c>
      <c r="FT143" s="186"/>
      <c r="FU143" s="186"/>
      <c r="FV143" s="186"/>
      <c r="FW143" s="186"/>
      <c r="FX143" s="186"/>
      <c r="FY143" s="239"/>
      <c r="FZ143" s="239"/>
      <c r="GA143" s="186"/>
      <c r="GB143" s="186"/>
      <c r="GC143" s="239"/>
      <c r="GD143" s="239"/>
      <c r="GE143" s="239"/>
      <c r="GF143" s="239"/>
      <c r="GG143" s="239"/>
      <c r="GH143" s="186"/>
      <c r="GI143" s="186"/>
      <c r="GJ143" s="239"/>
    </row>
    <row r="144" spans="2:192" ht="15">
      <c r="B144" s="240" t="s">
        <v>5205</v>
      </c>
      <c r="C144" s="240" t="s">
        <v>1616</v>
      </c>
      <c r="D144" s="240" t="s">
        <v>1618</v>
      </c>
      <c r="E144" s="235" t="s">
        <v>5215</v>
      </c>
      <c r="F144" s="181">
        <v>43.2</v>
      </c>
      <c r="G144" s="237"/>
      <c r="H144" s="187"/>
      <c r="I144" s="187"/>
      <c r="J144" s="237"/>
      <c r="K144" s="237"/>
      <c r="L144" s="237"/>
      <c r="M144" s="237"/>
      <c r="N144" s="237"/>
      <c r="O144" s="187"/>
      <c r="P144" s="187"/>
      <c r="Q144" s="237"/>
      <c r="R144" s="237"/>
      <c r="S144" s="237"/>
      <c r="T144" s="237"/>
      <c r="U144" s="237"/>
      <c r="V144" s="187"/>
      <c r="W144" s="187"/>
      <c r="X144" s="237"/>
      <c r="Y144" s="237"/>
      <c r="Z144" s="237"/>
      <c r="AA144" s="237"/>
      <c r="AB144" s="237"/>
      <c r="AC144" s="187"/>
      <c r="AD144" s="187"/>
      <c r="AE144" s="237"/>
      <c r="AF144" s="237"/>
      <c r="AG144" s="187"/>
      <c r="AH144" s="237"/>
      <c r="AI144" s="237"/>
      <c r="AJ144" s="187"/>
      <c r="AK144" s="187"/>
      <c r="AL144" s="187"/>
      <c r="AM144" s="187"/>
      <c r="AN144" s="187"/>
      <c r="AO144" s="237"/>
      <c r="AP144" s="237"/>
      <c r="AQ144" s="187"/>
      <c r="AR144" s="187"/>
      <c r="AS144" s="237"/>
      <c r="AT144" s="237"/>
      <c r="AU144" s="237"/>
      <c r="AV144" s="237"/>
      <c r="AW144" s="237"/>
      <c r="AX144" s="187"/>
      <c r="AY144" s="187"/>
      <c r="AZ144" s="237"/>
      <c r="BA144" s="237">
        <v>22</v>
      </c>
      <c r="BB144" s="237"/>
      <c r="BC144" s="237"/>
      <c r="BD144" s="237"/>
      <c r="BE144" s="187"/>
      <c r="BF144" s="187"/>
      <c r="BG144" s="237"/>
      <c r="BH144" s="237"/>
      <c r="BI144" s="237"/>
      <c r="BJ144" s="237"/>
      <c r="BK144" s="237"/>
      <c r="BL144" s="187"/>
      <c r="BM144" s="187"/>
      <c r="BN144" s="237"/>
      <c r="BO144" s="237"/>
      <c r="BP144" s="237"/>
      <c r="BQ144" s="237"/>
      <c r="BR144" s="237"/>
      <c r="BS144" s="187"/>
      <c r="BT144" s="187"/>
      <c r="BU144" s="237"/>
      <c r="BV144" s="237"/>
      <c r="BW144" s="237"/>
      <c r="BX144" s="237"/>
      <c r="BY144" s="237"/>
      <c r="BZ144" s="187"/>
      <c r="CA144" s="187"/>
      <c r="CB144" s="237"/>
      <c r="CC144" s="237"/>
      <c r="CD144" s="237"/>
      <c r="CE144" s="237"/>
      <c r="CF144" s="237"/>
      <c r="CG144" s="187"/>
      <c r="CH144" s="187"/>
      <c r="CI144" s="237"/>
      <c r="CJ144" s="237"/>
      <c r="CK144" s="237"/>
      <c r="CL144" s="237"/>
      <c r="CM144" s="237"/>
      <c r="CN144" s="187"/>
      <c r="CO144" s="187"/>
      <c r="CP144" s="237"/>
      <c r="CQ144" s="237"/>
      <c r="CR144" s="237"/>
      <c r="CS144" s="237"/>
      <c r="CT144" s="237"/>
      <c r="CU144" s="187"/>
      <c r="CV144" s="187"/>
      <c r="CW144" s="237"/>
      <c r="CX144" s="237"/>
      <c r="CY144" s="237"/>
      <c r="CZ144" s="237"/>
      <c r="DA144" s="237"/>
      <c r="DB144" s="187"/>
      <c r="DC144" s="187"/>
      <c r="DD144" s="237"/>
      <c r="DE144" s="237"/>
      <c r="DF144" s="237"/>
      <c r="DG144" s="237"/>
      <c r="DH144" s="237"/>
      <c r="DI144" s="187"/>
      <c r="DJ144" s="187"/>
      <c r="DK144" s="187"/>
      <c r="DL144" s="237"/>
      <c r="DM144" s="237"/>
      <c r="DN144" s="237"/>
      <c r="DO144" s="237"/>
      <c r="DP144" s="187"/>
      <c r="DQ144" s="187"/>
      <c r="DR144" s="237"/>
      <c r="DS144" s="237"/>
      <c r="DT144" s="237"/>
      <c r="DU144" s="237"/>
      <c r="DV144" s="237"/>
      <c r="DW144" s="187"/>
      <c r="DX144" s="187"/>
      <c r="DY144" s="237"/>
      <c r="DZ144" s="237"/>
      <c r="EA144" s="237"/>
      <c r="EB144" s="237"/>
      <c r="EC144" s="237"/>
      <c r="ED144" s="187"/>
      <c r="EE144" s="187"/>
      <c r="EF144" s="237"/>
      <c r="EG144" s="187"/>
      <c r="EH144" s="237"/>
      <c r="EI144" s="237"/>
      <c r="EJ144" s="237"/>
      <c r="EK144" s="187"/>
      <c r="EL144" s="187"/>
      <c r="EM144" s="237"/>
      <c r="EN144" s="237"/>
      <c r="EO144" s="237"/>
      <c r="EP144" s="237"/>
      <c r="EQ144" s="237"/>
      <c r="ER144" s="187"/>
      <c r="ES144" s="187"/>
      <c r="ET144" s="237"/>
      <c r="EU144" s="237"/>
      <c r="EV144" s="237"/>
      <c r="EW144" s="237"/>
      <c r="EX144" s="237"/>
      <c r="EY144" s="187"/>
      <c r="EZ144" s="187"/>
      <c r="FA144" s="237"/>
      <c r="FB144" s="237"/>
      <c r="FC144" s="237"/>
      <c r="FD144" s="237"/>
      <c r="FE144" s="237"/>
      <c r="FF144" s="187"/>
      <c r="FG144" s="187"/>
      <c r="FH144" s="237"/>
      <c r="FI144" s="237"/>
      <c r="FJ144" s="237"/>
      <c r="FK144" s="237"/>
      <c r="FL144" s="237"/>
      <c r="FM144" s="187"/>
      <c r="FN144" s="187"/>
      <c r="FO144" s="237"/>
      <c r="FP144" s="237"/>
      <c r="FQ144" s="237"/>
      <c r="FR144" s="237"/>
      <c r="FS144" s="237">
        <v>21.2</v>
      </c>
      <c r="FT144" s="187"/>
      <c r="FU144" s="187"/>
      <c r="FV144" s="187"/>
      <c r="FW144" s="187"/>
      <c r="FX144" s="187"/>
      <c r="FY144" s="237"/>
      <c r="FZ144" s="237"/>
      <c r="GA144" s="187"/>
      <c r="GB144" s="187"/>
      <c r="GC144" s="237"/>
      <c r="GD144" s="237"/>
      <c r="GE144" s="237"/>
      <c r="GF144" s="237"/>
      <c r="GG144" s="237"/>
      <c r="GH144" s="187"/>
      <c r="GI144" s="187"/>
      <c r="GJ144" s="237"/>
    </row>
    <row r="145" spans="2:192" ht="15">
      <c r="B145" s="240" t="s">
        <v>5205</v>
      </c>
      <c r="C145" s="240" t="s">
        <v>1616</v>
      </c>
      <c r="D145" s="240" t="s">
        <v>1618</v>
      </c>
      <c r="E145" s="241" t="s">
        <v>5216</v>
      </c>
      <c r="F145" s="182">
        <v>2.78</v>
      </c>
      <c r="G145" s="242"/>
      <c r="H145" s="188"/>
      <c r="I145" s="188"/>
      <c r="J145" s="242"/>
      <c r="K145" s="242"/>
      <c r="L145" s="242"/>
      <c r="M145" s="242"/>
      <c r="N145" s="242"/>
      <c r="O145" s="188"/>
      <c r="P145" s="188"/>
      <c r="Q145" s="242"/>
      <c r="R145" s="242"/>
      <c r="S145" s="242"/>
      <c r="T145" s="242"/>
      <c r="U145" s="242"/>
      <c r="V145" s="188"/>
      <c r="W145" s="188"/>
      <c r="X145" s="242"/>
      <c r="Y145" s="242"/>
      <c r="Z145" s="242"/>
      <c r="AA145" s="242"/>
      <c r="AB145" s="242"/>
      <c r="AC145" s="188"/>
      <c r="AD145" s="188"/>
      <c r="AE145" s="242"/>
      <c r="AF145" s="242"/>
      <c r="AG145" s="188"/>
      <c r="AH145" s="242"/>
      <c r="AI145" s="242"/>
      <c r="AJ145" s="188"/>
      <c r="AK145" s="188"/>
      <c r="AL145" s="188"/>
      <c r="AM145" s="188"/>
      <c r="AN145" s="188"/>
      <c r="AO145" s="242"/>
      <c r="AP145" s="242"/>
      <c r="AQ145" s="188"/>
      <c r="AR145" s="188"/>
      <c r="AS145" s="242"/>
      <c r="AT145" s="242"/>
      <c r="AU145" s="242"/>
      <c r="AV145" s="242"/>
      <c r="AW145" s="242"/>
      <c r="AX145" s="188"/>
      <c r="AY145" s="188"/>
      <c r="AZ145" s="242"/>
      <c r="BA145" s="242">
        <v>2.72</v>
      </c>
      <c r="BB145" s="242"/>
      <c r="BC145" s="242"/>
      <c r="BD145" s="242"/>
      <c r="BE145" s="188"/>
      <c r="BF145" s="188"/>
      <c r="BG145" s="242"/>
      <c r="BH145" s="242"/>
      <c r="BI145" s="242"/>
      <c r="BJ145" s="242"/>
      <c r="BK145" s="242"/>
      <c r="BL145" s="188"/>
      <c r="BM145" s="188"/>
      <c r="BN145" s="242"/>
      <c r="BO145" s="242"/>
      <c r="BP145" s="242"/>
      <c r="BQ145" s="242"/>
      <c r="BR145" s="242"/>
      <c r="BS145" s="188"/>
      <c r="BT145" s="188"/>
      <c r="BU145" s="242"/>
      <c r="BV145" s="242"/>
      <c r="BW145" s="242"/>
      <c r="BX145" s="242"/>
      <c r="BY145" s="242"/>
      <c r="BZ145" s="188"/>
      <c r="CA145" s="188"/>
      <c r="CB145" s="242"/>
      <c r="CC145" s="242"/>
      <c r="CD145" s="242"/>
      <c r="CE145" s="242"/>
      <c r="CF145" s="242"/>
      <c r="CG145" s="188"/>
      <c r="CH145" s="188"/>
      <c r="CI145" s="242"/>
      <c r="CJ145" s="242"/>
      <c r="CK145" s="242"/>
      <c r="CL145" s="242"/>
      <c r="CM145" s="242"/>
      <c r="CN145" s="188"/>
      <c r="CO145" s="188"/>
      <c r="CP145" s="242"/>
      <c r="CQ145" s="242"/>
      <c r="CR145" s="242"/>
      <c r="CS145" s="242"/>
      <c r="CT145" s="242"/>
      <c r="CU145" s="188"/>
      <c r="CV145" s="188"/>
      <c r="CW145" s="242"/>
      <c r="CX145" s="242"/>
      <c r="CY145" s="242"/>
      <c r="CZ145" s="242"/>
      <c r="DA145" s="242"/>
      <c r="DB145" s="188"/>
      <c r="DC145" s="188"/>
      <c r="DD145" s="242"/>
      <c r="DE145" s="242"/>
      <c r="DF145" s="242"/>
      <c r="DG145" s="242"/>
      <c r="DH145" s="242"/>
      <c r="DI145" s="188"/>
      <c r="DJ145" s="188"/>
      <c r="DK145" s="188"/>
      <c r="DL145" s="242"/>
      <c r="DM145" s="242"/>
      <c r="DN145" s="242"/>
      <c r="DO145" s="242"/>
      <c r="DP145" s="188"/>
      <c r="DQ145" s="188"/>
      <c r="DR145" s="242"/>
      <c r="DS145" s="242"/>
      <c r="DT145" s="242"/>
      <c r="DU145" s="242"/>
      <c r="DV145" s="242"/>
      <c r="DW145" s="188"/>
      <c r="DX145" s="188"/>
      <c r="DY145" s="242"/>
      <c r="DZ145" s="242"/>
      <c r="EA145" s="242"/>
      <c r="EB145" s="242"/>
      <c r="EC145" s="242"/>
      <c r="ED145" s="188"/>
      <c r="EE145" s="188"/>
      <c r="EF145" s="242"/>
      <c r="EG145" s="188"/>
      <c r="EH145" s="242"/>
      <c r="EI145" s="242"/>
      <c r="EJ145" s="242"/>
      <c r="EK145" s="188"/>
      <c r="EL145" s="188"/>
      <c r="EM145" s="242"/>
      <c r="EN145" s="242"/>
      <c r="EO145" s="242"/>
      <c r="EP145" s="242"/>
      <c r="EQ145" s="242"/>
      <c r="ER145" s="188"/>
      <c r="ES145" s="188"/>
      <c r="ET145" s="242"/>
      <c r="EU145" s="242"/>
      <c r="EV145" s="242"/>
      <c r="EW145" s="242"/>
      <c r="EX145" s="242"/>
      <c r="EY145" s="188"/>
      <c r="EZ145" s="188"/>
      <c r="FA145" s="242"/>
      <c r="FB145" s="242"/>
      <c r="FC145" s="242"/>
      <c r="FD145" s="242"/>
      <c r="FE145" s="242"/>
      <c r="FF145" s="188"/>
      <c r="FG145" s="188"/>
      <c r="FH145" s="242"/>
      <c r="FI145" s="242"/>
      <c r="FJ145" s="242"/>
      <c r="FK145" s="242"/>
      <c r="FL145" s="242"/>
      <c r="FM145" s="188"/>
      <c r="FN145" s="188"/>
      <c r="FO145" s="242"/>
      <c r="FP145" s="242"/>
      <c r="FQ145" s="242"/>
      <c r="FR145" s="242"/>
      <c r="FS145" s="242">
        <v>2.83</v>
      </c>
      <c r="FT145" s="188"/>
      <c r="FU145" s="188"/>
      <c r="FV145" s="188"/>
      <c r="FW145" s="188"/>
      <c r="FX145" s="188"/>
      <c r="FY145" s="242"/>
      <c r="FZ145" s="242"/>
      <c r="GA145" s="188"/>
      <c r="GB145" s="188"/>
      <c r="GC145" s="242"/>
      <c r="GD145" s="242"/>
      <c r="GE145" s="242"/>
      <c r="GF145" s="242"/>
      <c r="GG145" s="242"/>
      <c r="GH145" s="188"/>
      <c r="GI145" s="188"/>
      <c r="GJ145" s="242"/>
    </row>
    <row r="146" spans="2:192" ht="15.75" thickBot="1">
      <c r="B146" s="243" t="s">
        <v>5205</v>
      </c>
      <c r="C146" s="243" t="s">
        <v>1616</v>
      </c>
      <c r="D146" s="243" t="s">
        <v>1618</v>
      </c>
      <c r="E146" s="244" t="s">
        <v>5217</v>
      </c>
      <c r="F146" s="183">
        <v>21.61</v>
      </c>
      <c r="G146" s="245"/>
      <c r="H146" s="189"/>
      <c r="I146" s="189"/>
      <c r="J146" s="245"/>
      <c r="K146" s="245"/>
      <c r="L146" s="245"/>
      <c r="M146" s="245"/>
      <c r="N146" s="245"/>
      <c r="O146" s="189"/>
      <c r="P146" s="189"/>
      <c r="Q146" s="245"/>
      <c r="R146" s="245"/>
      <c r="S146" s="245"/>
      <c r="T146" s="245"/>
      <c r="U146" s="245"/>
      <c r="V146" s="189"/>
      <c r="W146" s="189"/>
      <c r="X146" s="245"/>
      <c r="Y146" s="245"/>
      <c r="Z146" s="245"/>
      <c r="AA146" s="245"/>
      <c r="AB146" s="245"/>
      <c r="AC146" s="189"/>
      <c r="AD146" s="189"/>
      <c r="AE146" s="245"/>
      <c r="AF146" s="245"/>
      <c r="AG146" s="189"/>
      <c r="AH146" s="245"/>
      <c r="AI146" s="245"/>
      <c r="AJ146" s="189"/>
      <c r="AK146" s="189"/>
      <c r="AL146" s="189"/>
      <c r="AM146" s="189"/>
      <c r="AN146" s="189"/>
      <c r="AO146" s="245"/>
      <c r="AP146" s="245"/>
      <c r="AQ146" s="189"/>
      <c r="AR146" s="189"/>
      <c r="AS146" s="245"/>
      <c r="AT146" s="245"/>
      <c r="AU146" s="245"/>
      <c r="AV146" s="245"/>
      <c r="AW146" s="245"/>
      <c r="AX146" s="189"/>
      <c r="AY146" s="189"/>
      <c r="AZ146" s="245"/>
      <c r="BA146" s="245">
        <v>22.05</v>
      </c>
      <c r="BB146" s="245"/>
      <c r="BC146" s="245"/>
      <c r="BD146" s="245"/>
      <c r="BE146" s="189"/>
      <c r="BF146" s="189"/>
      <c r="BG146" s="245"/>
      <c r="BH146" s="245"/>
      <c r="BI146" s="245"/>
      <c r="BJ146" s="245"/>
      <c r="BK146" s="245"/>
      <c r="BL146" s="189"/>
      <c r="BM146" s="189"/>
      <c r="BN146" s="245"/>
      <c r="BO146" s="245"/>
      <c r="BP146" s="245"/>
      <c r="BQ146" s="245"/>
      <c r="BR146" s="245"/>
      <c r="BS146" s="189"/>
      <c r="BT146" s="189"/>
      <c r="BU146" s="245"/>
      <c r="BV146" s="245"/>
      <c r="BW146" s="245"/>
      <c r="BX146" s="245"/>
      <c r="BY146" s="245"/>
      <c r="BZ146" s="189"/>
      <c r="CA146" s="189"/>
      <c r="CB146" s="245"/>
      <c r="CC146" s="245"/>
      <c r="CD146" s="245"/>
      <c r="CE146" s="245"/>
      <c r="CF146" s="245"/>
      <c r="CG146" s="189"/>
      <c r="CH146" s="189"/>
      <c r="CI146" s="245"/>
      <c r="CJ146" s="245"/>
      <c r="CK146" s="245"/>
      <c r="CL146" s="245"/>
      <c r="CM146" s="245"/>
      <c r="CN146" s="189"/>
      <c r="CO146" s="189"/>
      <c r="CP146" s="245"/>
      <c r="CQ146" s="245"/>
      <c r="CR146" s="245"/>
      <c r="CS146" s="245"/>
      <c r="CT146" s="245"/>
      <c r="CU146" s="189"/>
      <c r="CV146" s="189"/>
      <c r="CW146" s="245"/>
      <c r="CX146" s="245"/>
      <c r="CY146" s="245"/>
      <c r="CZ146" s="245"/>
      <c r="DA146" s="245"/>
      <c r="DB146" s="189"/>
      <c r="DC146" s="189"/>
      <c r="DD146" s="245"/>
      <c r="DE146" s="245"/>
      <c r="DF146" s="245"/>
      <c r="DG146" s="245"/>
      <c r="DH146" s="245"/>
      <c r="DI146" s="189"/>
      <c r="DJ146" s="189"/>
      <c r="DK146" s="189"/>
      <c r="DL146" s="245"/>
      <c r="DM146" s="245"/>
      <c r="DN146" s="245"/>
      <c r="DO146" s="245"/>
      <c r="DP146" s="189"/>
      <c r="DQ146" s="189"/>
      <c r="DR146" s="245"/>
      <c r="DS146" s="245"/>
      <c r="DT146" s="245"/>
      <c r="DU146" s="245"/>
      <c r="DV146" s="245"/>
      <c r="DW146" s="189"/>
      <c r="DX146" s="189"/>
      <c r="DY146" s="245"/>
      <c r="DZ146" s="245"/>
      <c r="EA146" s="245"/>
      <c r="EB146" s="245"/>
      <c r="EC146" s="245"/>
      <c r="ED146" s="189"/>
      <c r="EE146" s="189"/>
      <c r="EF146" s="245"/>
      <c r="EG146" s="189"/>
      <c r="EH146" s="245"/>
      <c r="EI146" s="245"/>
      <c r="EJ146" s="245"/>
      <c r="EK146" s="189"/>
      <c r="EL146" s="189"/>
      <c r="EM146" s="245"/>
      <c r="EN146" s="245"/>
      <c r="EO146" s="245"/>
      <c r="EP146" s="245"/>
      <c r="EQ146" s="245"/>
      <c r="ER146" s="189"/>
      <c r="ES146" s="189"/>
      <c r="ET146" s="245"/>
      <c r="EU146" s="245"/>
      <c r="EV146" s="245"/>
      <c r="EW146" s="245"/>
      <c r="EX146" s="245"/>
      <c r="EY146" s="189"/>
      <c r="EZ146" s="189"/>
      <c r="FA146" s="245"/>
      <c r="FB146" s="245"/>
      <c r="FC146" s="245"/>
      <c r="FD146" s="245"/>
      <c r="FE146" s="245"/>
      <c r="FF146" s="189"/>
      <c r="FG146" s="189"/>
      <c r="FH146" s="245"/>
      <c r="FI146" s="245"/>
      <c r="FJ146" s="245"/>
      <c r="FK146" s="245"/>
      <c r="FL146" s="245"/>
      <c r="FM146" s="189"/>
      <c r="FN146" s="189"/>
      <c r="FO146" s="245"/>
      <c r="FP146" s="245"/>
      <c r="FQ146" s="245"/>
      <c r="FR146" s="245"/>
      <c r="FS146" s="245">
        <v>21.17</v>
      </c>
      <c r="FT146" s="189"/>
      <c r="FU146" s="189"/>
      <c r="FV146" s="189"/>
      <c r="FW146" s="189"/>
      <c r="FX146" s="189"/>
      <c r="FY146" s="245"/>
      <c r="FZ146" s="245"/>
      <c r="GA146" s="189"/>
      <c r="GB146" s="189"/>
      <c r="GC146" s="245"/>
      <c r="GD146" s="245"/>
      <c r="GE146" s="245"/>
      <c r="GF146" s="245"/>
      <c r="GG146" s="245"/>
      <c r="GH146" s="189"/>
      <c r="GI146" s="189"/>
      <c r="GJ146" s="245"/>
    </row>
    <row r="147" spans="2:192" ht="15">
      <c r="B147" s="238" t="s">
        <v>5205</v>
      </c>
      <c r="C147" s="238" t="s">
        <v>1630</v>
      </c>
      <c r="D147" s="238" t="s">
        <v>1632</v>
      </c>
      <c r="E147" s="238" t="s">
        <v>5214</v>
      </c>
      <c r="F147" s="180">
        <v>8</v>
      </c>
      <c r="G147" s="239"/>
      <c r="H147" s="186"/>
      <c r="I147" s="186"/>
      <c r="J147" s="239"/>
      <c r="K147" s="239"/>
      <c r="L147" s="239"/>
      <c r="M147" s="239"/>
      <c r="N147" s="239"/>
      <c r="O147" s="186"/>
      <c r="P147" s="186"/>
      <c r="Q147" s="239"/>
      <c r="R147" s="239"/>
      <c r="S147" s="239"/>
      <c r="T147" s="239"/>
      <c r="U147" s="239"/>
      <c r="V147" s="186"/>
      <c r="W147" s="186"/>
      <c r="X147" s="239"/>
      <c r="Y147" s="239"/>
      <c r="Z147" s="239"/>
      <c r="AA147" s="239"/>
      <c r="AB147" s="239"/>
      <c r="AC147" s="186"/>
      <c r="AD147" s="186"/>
      <c r="AE147" s="239"/>
      <c r="AF147" s="239"/>
      <c r="AG147" s="186"/>
      <c r="AH147" s="239"/>
      <c r="AI147" s="239"/>
      <c r="AJ147" s="186"/>
      <c r="AK147" s="186"/>
      <c r="AL147" s="186"/>
      <c r="AM147" s="186"/>
      <c r="AN147" s="186"/>
      <c r="AO147" s="239"/>
      <c r="AP147" s="239"/>
      <c r="AQ147" s="186"/>
      <c r="AR147" s="186"/>
      <c r="AS147" s="239"/>
      <c r="AT147" s="239"/>
      <c r="AU147" s="239"/>
      <c r="AV147" s="239"/>
      <c r="AW147" s="239"/>
      <c r="AX147" s="186"/>
      <c r="AY147" s="186"/>
      <c r="AZ147" s="239"/>
      <c r="BA147" s="239">
        <v>1</v>
      </c>
      <c r="BB147" s="239"/>
      <c r="BC147" s="239"/>
      <c r="BD147" s="239">
        <v>3</v>
      </c>
      <c r="BE147" s="186"/>
      <c r="BF147" s="186"/>
      <c r="BG147" s="239"/>
      <c r="BH147" s="239"/>
      <c r="BI147" s="239"/>
      <c r="BJ147" s="239"/>
      <c r="BK147" s="239"/>
      <c r="BL147" s="186"/>
      <c r="BM147" s="186"/>
      <c r="BN147" s="239"/>
      <c r="BO147" s="239">
        <v>1</v>
      </c>
      <c r="BP147" s="239"/>
      <c r="BQ147" s="239"/>
      <c r="BR147" s="239"/>
      <c r="BS147" s="186"/>
      <c r="BT147" s="186"/>
      <c r="BU147" s="239"/>
      <c r="BV147" s="239"/>
      <c r="BW147" s="239"/>
      <c r="BX147" s="239"/>
      <c r="BY147" s="239"/>
      <c r="BZ147" s="186"/>
      <c r="CA147" s="186"/>
      <c r="CB147" s="239">
        <v>3</v>
      </c>
      <c r="CC147" s="239"/>
      <c r="CD147" s="239"/>
      <c r="CE147" s="239"/>
      <c r="CF147" s="239"/>
      <c r="CG147" s="186"/>
      <c r="CH147" s="186"/>
      <c r="CI147" s="239"/>
      <c r="CJ147" s="239"/>
      <c r="CK147" s="239"/>
      <c r="CL147" s="239"/>
      <c r="CM147" s="239"/>
      <c r="CN147" s="186"/>
      <c r="CO147" s="186"/>
      <c r="CP147" s="239"/>
      <c r="CQ147" s="239"/>
      <c r="CR147" s="239"/>
      <c r="CS147" s="239"/>
      <c r="CT147" s="239"/>
      <c r="CU147" s="186"/>
      <c r="CV147" s="186"/>
      <c r="CW147" s="239"/>
      <c r="CX147" s="239"/>
      <c r="CY147" s="239"/>
      <c r="CZ147" s="239"/>
      <c r="DA147" s="239"/>
      <c r="DB147" s="186"/>
      <c r="DC147" s="186"/>
      <c r="DD147" s="239"/>
      <c r="DE147" s="239"/>
      <c r="DF147" s="239"/>
      <c r="DG147" s="239"/>
      <c r="DH147" s="239"/>
      <c r="DI147" s="186"/>
      <c r="DJ147" s="186"/>
      <c r="DK147" s="186"/>
      <c r="DL147" s="239"/>
      <c r="DM147" s="239"/>
      <c r="DN147" s="239"/>
      <c r="DO147" s="239"/>
      <c r="DP147" s="186"/>
      <c r="DQ147" s="186"/>
      <c r="DR147" s="239"/>
      <c r="DS147" s="239"/>
      <c r="DT147" s="239"/>
      <c r="DU147" s="239"/>
      <c r="DV147" s="239"/>
      <c r="DW147" s="186"/>
      <c r="DX147" s="186"/>
      <c r="DY147" s="239"/>
      <c r="DZ147" s="239"/>
      <c r="EA147" s="239"/>
      <c r="EB147" s="239"/>
      <c r="EC147" s="239"/>
      <c r="ED147" s="186"/>
      <c r="EE147" s="186"/>
      <c r="EF147" s="239"/>
      <c r="EG147" s="186"/>
      <c r="EH147" s="239"/>
      <c r="EI147" s="239"/>
      <c r="EJ147" s="239"/>
      <c r="EK147" s="186"/>
      <c r="EL147" s="186"/>
      <c r="EM147" s="239"/>
      <c r="EN147" s="239"/>
      <c r="EO147" s="239"/>
      <c r="EP147" s="239"/>
      <c r="EQ147" s="239"/>
      <c r="ER147" s="186"/>
      <c r="ES147" s="186"/>
      <c r="ET147" s="239"/>
      <c r="EU147" s="239"/>
      <c r="EV147" s="239"/>
      <c r="EW147" s="239"/>
      <c r="EX147" s="239"/>
      <c r="EY147" s="186"/>
      <c r="EZ147" s="186"/>
      <c r="FA147" s="239"/>
      <c r="FB147" s="239"/>
      <c r="FC147" s="239"/>
      <c r="FD147" s="239"/>
      <c r="FE147" s="239"/>
      <c r="FF147" s="186"/>
      <c r="FG147" s="186"/>
      <c r="FH147" s="239"/>
      <c r="FI147" s="239"/>
      <c r="FJ147" s="239"/>
      <c r="FK147" s="239"/>
      <c r="FL147" s="239"/>
      <c r="FM147" s="186"/>
      <c r="FN147" s="186"/>
      <c r="FO147" s="239"/>
      <c r="FP147" s="239"/>
      <c r="FQ147" s="239"/>
      <c r="FR147" s="239"/>
      <c r="FS147" s="239"/>
      <c r="FT147" s="186"/>
      <c r="FU147" s="186"/>
      <c r="FV147" s="186"/>
      <c r="FW147" s="186"/>
      <c r="FX147" s="186"/>
      <c r="FY147" s="239"/>
      <c r="FZ147" s="239"/>
      <c r="GA147" s="186"/>
      <c r="GB147" s="186"/>
      <c r="GC147" s="239"/>
      <c r="GD147" s="239"/>
      <c r="GE147" s="239"/>
      <c r="GF147" s="239"/>
      <c r="GG147" s="239"/>
      <c r="GH147" s="186"/>
      <c r="GI147" s="186"/>
      <c r="GJ147" s="239"/>
    </row>
    <row r="148" spans="2:192" ht="15">
      <c r="B148" s="240" t="s">
        <v>5205</v>
      </c>
      <c r="C148" s="240" t="s">
        <v>1630</v>
      </c>
      <c r="D148" s="240" t="s">
        <v>1632</v>
      </c>
      <c r="E148" s="235" t="s">
        <v>5215</v>
      </c>
      <c r="F148" s="181">
        <v>123.6</v>
      </c>
      <c r="G148" s="237"/>
      <c r="H148" s="187"/>
      <c r="I148" s="187"/>
      <c r="J148" s="237"/>
      <c r="K148" s="237"/>
      <c r="L148" s="237"/>
      <c r="M148" s="237"/>
      <c r="N148" s="237"/>
      <c r="O148" s="187"/>
      <c r="P148" s="187"/>
      <c r="Q148" s="237"/>
      <c r="R148" s="237"/>
      <c r="S148" s="237"/>
      <c r="T148" s="237"/>
      <c r="U148" s="237"/>
      <c r="V148" s="187"/>
      <c r="W148" s="187"/>
      <c r="X148" s="237"/>
      <c r="Y148" s="237"/>
      <c r="Z148" s="237"/>
      <c r="AA148" s="237"/>
      <c r="AB148" s="237"/>
      <c r="AC148" s="187"/>
      <c r="AD148" s="187"/>
      <c r="AE148" s="237"/>
      <c r="AF148" s="237"/>
      <c r="AG148" s="187"/>
      <c r="AH148" s="237"/>
      <c r="AI148" s="237"/>
      <c r="AJ148" s="187"/>
      <c r="AK148" s="187"/>
      <c r="AL148" s="187"/>
      <c r="AM148" s="187"/>
      <c r="AN148" s="187"/>
      <c r="AO148" s="237"/>
      <c r="AP148" s="237"/>
      <c r="AQ148" s="187"/>
      <c r="AR148" s="187"/>
      <c r="AS148" s="237"/>
      <c r="AT148" s="237"/>
      <c r="AU148" s="237"/>
      <c r="AV148" s="237"/>
      <c r="AW148" s="237"/>
      <c r="AX148" s="187"/>
      <c r="AY148" s="187"/>
      <c r="AZ148" s="237"/>
      <c r="BA148" s="237">
        <v>24</v>
      </c>
      <c r="BB148" s="237"/>
      <c r="BC148" s="237"/>
      <c r="BD148" s="237">
        <v>41.6</v>
      </c>
      <c r="BE148" s="187"/>
      <c r="BF148" s="187"/>
      <c r="BG148" s="237"/>
      <c r="BH148" s="237"/>
      <c r="BI148" s="237"/>
      <c r="BJ148" s="237"/>
      <c r="BK148" s="237"/>
      <c r="BL148" s="187"/>
      <c r="BM148" s="187"/>
      <c r="BN148" s="237"/>
      <c r="BO148" s="237">
        <v>12.1</v>
      </c>
      <c r="BP148" s="237"/>
      <c r="BQ148" s="237"/>
      <c r="BR148" s="237"/>
      <c r="BS148" s="187"/>
      <c r="BT148" s="187"/>
      <c r="BU148" s="237"/>
      <c r="BV148" s="237"/>
      <c r="BW148" s="237"/>
      <c r="BX148" s="237"/>
      <c r="BY148" s="237"/>
      <c r="BZ148" s="187"/>
      <c r="CA148" s="187"/>
      <c r="CB148" s="237">
        <v>46</v>
      </c>
      <c r="CC148" s="237"/>
      <c r="CD148" s="237"/>
      <c r="CE148" s="237"/>
      <c r="CF148" s="237"/>
      <c r="CG148" s="187"/>
      <c r="CH148" s="187"/>
      <c r="CI148" s="237"/>
      <c r="CJ148" s="237"/>
      <c r="CK148" s="237"/>
      <c r="CL148" s="237"/>
      <c r="CM148" s="237"/>
      <c r="CN148" s="187"/>
      <c r="CO148" s="187"/>
      <c r="CP148" s="237"/>
      <c r="CQ148" s="237"/>
      <c r="CR148" s="237"/>
      <c r="CS148" s="237"/>
      <c r="CT148" s="237"/>
      <c r="CU148" s="187"/>
      <c r="CV148" s="187"/>
      <c r="CW148" s="237"/>
      <c r="CX148" s="237"/>
      <c r="CY148" s="237"/>
      <c r="CZ148" s="237"/>
      <c r="DA148" s="237"/>
      <c r="DB148" s="187"/>
      <c r="DC148" s="187"/>
      <c r="DD148" s="237"/>
      <c r="DE148" s="237"/>
      <c r="DF148" s="237"/>
      <c r="DG148" s="237"/>
      <c r="DH148" s="237"/>
      <c r="DI148" s="187"/>
      <c r="DJ148" s="187"/>
      <c r="DK148" s="187"/>
      <c r="DL148" s="237"/>
      <c r="DM148" s="237"/>
      <c r="DN148" s="237"/>
      <c r="DO148" s="237"/>
      <c r="DP148" s="187"/>
      <c r="DQ148" s="187"/>
      <c r="DR148" s="237"/>
      <c r="DS148" s="237"/>
      <c r="DT148" s="237"/>
      <c r="DU148" s="237"/>
      <c r="DV148" s="237"/>
      <c r="DW148" s="187"/>
      <c r="DX148" s="187"/>
      <c r="DY148" s="237"/>
      <c r="DZ148" s="237"/>
      <c r="EA148" s="237"/>
      <c r="EB148" s="237"/>
      <c r="EC148" s="237"/>
      <c r="ED148" s="187"/>
      <c r="EE148" s="187"/>
      <c r="EF148" s="237"/>
      <c r="EG148" s="187"/>
      <c r="EH148" s="237"/>
      <c r="EI148" s="237"/>
      <c r="EJ148" s="237"/>
      <c r="EK148" s="187"/>
      <c r="EL148" s="187"/>
      <c r="EM148" s="237"/>
      <c r="EN148" s="237"/>
      <c r="EO148" s="237"/>
      <c r="EP148" s="237"/>
      <c r="EQ148" s="237"/>
      <c r="ER148" s="187"/>
      <c r="ES148" s="187"/>
      <c r="ET148" s="237"/>
      <c r="EU148" s="237"/>
      <c r="EV148" s="237"/>
      <c r="EW148" s="237"/>
      <c r="EX148" s="237"/>
      <c r="EY148" s="187"/>
      <c r="EZ148" s="187"/>
      <c r="FA148" s="237"/>
      <c r="FB148" s="237"/>
      <c r="FC148" s="237"/>
      <c r="FD148" s="237"/>
      <c r="FE148" s="237"/>
      <c r="FF148" s="187"/>
      <c r="FG148" s="187"/>
      <c r="FH148" s="237"/>
      <c r="FI148" s="237"/>
      <c r="FJ148" s="237"/>
      <c r="FK148" s="237"/>
      <c r="FL148" s="237"/>
      <c r="FM148" s="187"/>
      <c r="FN148" s="187"/>
      <c r="FO148" s="237"/>
      <c r="FP148" s="237"/>
      <c r="FQ148" s="237"/>
      <c r="FR148" s="237"/>
      <c r="FS148" s="237"/>
      <c r="FT148" s="187"/>
      <c r="FU148" s="187"/>
      <c r="FV148" s="187"/>
      <c r="FW148" s="187"/>
      <c r="FX148" s="187"/>
      <c r="FY148" s="237"/>
      <c r="FZ148" s="237"/>
      <c r="GA148" s="187"/>
      <c r="GB148" s="187"/>
      <c r="GC148" s="237"/>
      <c r="GD148" s="237"/>
      <c r="GE148" s="237"/>
      <c r="GF148" s="237"/>
      <c r="GG148" s="237"/>
      <c r="GH148" s="187"/>
      <c r="GI148" s="187"/>
      <c r="GJ148" s="237"/>
    </row>
    <row r="149" spans="2:192" ht="15">
      <c r="B149" s="240" t="s">
        <v>5205</v>
      </c>
      <c r="C149" s="240" t="s">
        <v>1630</v>
      </c>
      <c r="D149" s="240" t="s">
        <v>1632</v>
      </c>
      <c r="E149" s="241" t="s">
        <v>5216</v>
      </c>
      <c r="F149" s="182">
        <v>3.88</v>
      </c>
      <c r="G149" s="242"/>
      <c r="H149" s="188"/>
      <c r="I149" s="188"/>
      <c r="J149" s="242"/>
      <c r="K149" s="242"/>
      <c r="L149" s="242"/>
      <c r="M149" s="242"/>
      <c r="N149" s="242"/>
      <c r="O149" s="188"/>
      <c r="P149" s="188"/>
      <c r="Q149" s="242"/>
      <c r="R149" s="242"/>
      <c r="S149" s="242"/>
      <c r="T149" s="242"/>
      <c r="U149" s="242"/>
      <c r="V149" s="188"/>
      <c r="W149" s="188"/>
      <c r="X149" s="242"/>
      <c r="Y149" s="242"/>
      <c r="Z149" s="242"/>
      <c r="AA149" s="242"/>
      <c r="AB149" s="242"/>
      <c r="AC149" s="188"/>
      <c r="AD149" s="188"/>
      <c r="AE149" s="242"/>
      <c r="AF149" s="242"/>
      <c r="AG149" s="188"/>
      <c r="AH149" s="242"/>
      <c r="AI149" s="242"/>
      <c r="AJ149" s="188"/>
      <c r="AK149" s="188"/>
      <c r="AL149" s="188"/>
      <c r="AM149" s="188"/>
      <c r="AN149" s="188"/>
      <c r="AO149" s="242"/>
      <c r="AP149" s="242"/>
      <c r="AQ149" s="188"/>
      <c r="AR149" s="188"/>
      <c r="AS149" s="242"/>
      <c r="AT149" s="242"/>
      <c r="AU149" s="242"/>
      <c r="AV149" s="242"/>
      <c r="AW149" s="242"/>
      <c r="AX149" s="188"/>
      <c r="AY149" s="188"/>
      <c r="AZ149" s="242"/>
      <c r="BA149" s="242">
        <v>2.5</v>
      </c>
      <c r="BB149" s="242"/>
      <c r="BC149" s="242"/>
      <c r="BD149" s="242">
        <v>4.33</v>
      </c>
      <c r="BE149" s="188"/>
      <c r="BF149" s="188"/>
      <c r="BG149" s="242"/>
      <c r="BH149" s="242"/>
      <c r="BI149" s="242"/>
      <c r="BJ149" s="242"/>
      <c r="BK149" s="242"/>
      <c r="BL149" s="188"/>
      <c r="BM149" s="188"/>
      <c r="BN149" s="242"/>
      <c r="BO149" s="242">
        <v>4.97</v>
      </c>
      <c r="BP149" s="242"/>
      <c r="BQ149" s="242"/>
      <c r="BR149" s="242"/>
      <c r="BS149" s="188"/>
      <c r="BT149" s="188"/>
      <c r="BU149" s="242"/>
      <c r="BV149" s="242"/>
      <c r="BW149" s="242"/>
      <c r="BX149" s="242"/>
      <c r="BY149" s="242"/>
      <c r="BZ149" s="188"/>
      <c r="CA149" s="188"/>
      <c r="CB149" s="242">
        <v>3.91</v>
      </c>
      <c r="CC149" s="242"/>
      <c r="CD149" s="242"/>
      <c r="CE149" s="242"/>
      <c r="CF149" s="242"/>
      <c r="CG149" s="188"/>
      <c r="CH149" s="188"/>
      <c r="CI149" s="242"/>
      <c r="CJ149" s="242"/>
      <c r="CK149" s="242"/>
      <c r="CL149" s="242"/>
      <c r="CM149" s="242"/>
      <c r="CN149" s="188"/>
      <c r="CO149" s="188"/>
      <c r="CP149" s="242"/>
      <c r="CQ149" s="242"/>
      <c r="CR149" s="242"/>
      <c r="CS149" s="242"/>
      <c r="CT149" s="242"/>
      <c r="CU149" s="188"/>
      <c r="CV149" s="188"/>
      <c r="CW149" s="242"/>
      <c r="CX149" s="242"/>
      <c r="CY149" s="242"/>
      <c r="CZ149" s="242"/>
      <c r="DA149" s="242"/>
      <c r="DB149" s="188"/>
      <c r="DC149" s="188"/>
      <c r="DD149" s="242"/>
      <c r="DE149" s="242"/>
      <c r="DF149" s="242"/>
      <c r="DG149" s="242"/>
      <c r="DH149" s="242"/>
      <c r="DI149" s="188"/>
      <c r="DJ149" s="188"/>
      <c r="DK149" s="188"/>
      <c r="DL149" s="242"/>
      <c r="DM149" s="242"/>
      <c r="DN149" s="242"/>
      <c r="DO149" s="242"/>
      <c r="DP149" s="188"/>
      <c r="DQ149" s="188"/>
      <c r="DR149" s="242"/>
      <c r="DS149" s="242"/>
      <c r="DT149" s="242"/>
      <c r="DU149" s="242"/>
      <c r="DV149" s="242"/>
      <c r="DW149" s="188"/>
      <c r="DX149" s="188"/>
      <c r="DY149" s="242"/>
      <c r="DZ149" s="242"/>
      <c r="EA149" s="242"/>
      <c r="EB149" s="242"/>
      <c r="EC149" s="242"/>
      <c r="ED149" s="188"/>
      <c r="EE149" s="188"/>
      <c r="EF149" s="242"/>
      <c r="EG149" s="188"/>
      <c r="EH149" s="242"/>
      <c r="EI149" s="242"/>
      <c r="EJ149" s="242"/>
      <c r="EK149" s="188"/>
      <c r="EL149" s="188"/>
      <c r="EM149" s="242"/>
      <c r="EN149" s="242"/>
      <c r="EO149" s="242"/>
      <c r="EP149" s="242"/>
      <c r="EQ149" s="242"/>
      <c r="ER149" s="188"/>
      <c r="ES149" s="188"/>
      <c r="ET149" s="242"/>
      <c r="EU149" s="242"/>
      <c r="EV149" s="242"/>
      <c r="EW149" s="242"/>
      <c r="EX149" s="242"/>
      <c r="EY149" s="188"/>
      <c r="EZ149" s="188"/>
      <c r="FA149" s="242"/>
      <c r="FB149" s="242"/>
      <c r="FC149" s="242"/>
      <c r="FD149" s="242"/>
      <c r="FE149" s="242"/>
      <c r="FF149" s="188"/>
      <c r="FG149" s="188"/>
      <c r="FH149" s="242"/>
      <c r="FI149" s="242"/>
      <c r="FJ149" s="242"/>
      <c r="FK149" s="242"/>
      <c r="FL149" s="242"/>
      <c r="FM149" s="188"/>
      <c r="FN149" s="188"/>
      <c r="FO149" s="242"/>
      <c r="FP149" s="242"/>
      <c r="FQ149" s="242"/>
      <c r="FR149" s="242"/>
      <c r="FS149" s="242"/>
      <c r="FT149" s="188"/>
      <c r="FU149" s="188"/>
      <c r="FV149" s="188"/>
      <c r="FW149" s="188"/>
      <c r="FX149" s="188"/>
      <c r="FY149" s="242"/>
      <c r="FZ149" s="242"/>
      <c r="GA149" s="188"/>
      <c r="GB149" s="188"/>
      <c r="GC149" s="242"/>
      <c r="GD149" s="242"/>
      <c r="GE149" s="242"/>
      <c r="GF149" s="242"/>
      <c r="GG149" s="242"/>
      <c r="GH149" s="188"/>
      <c r="GI149" s="188"/>
      <c r="GJ149" s="242"/>
    </row>
    <row r="150" spans="2:192" ht="15.75" thickBot="1">
      <c r="B150" s="243" t="s">
        <v>5205</v>
      </c>
      <c r="C150" s="243" t="s">
        <v>1630</v>
      </c>
      <c r="D150" s="243" t="s">
        <v>1632</v>
      </c>
      <c r="E150" s="244" t="s">
        <v>5217</v>
      </c>
      <c r="F150" s="183">
        <v>15.45</v>
      </c>
      <c r="G150" s="245"/>
      <c r="H150" s="189"/>
      <c r="I150" s="189"/>
      <c r="J150" s="245"/>
      <c r="K150" s="245"/>
      <c r="L150" s="245"/>
      <c r="M150" s="245"/>
      <c r="N150" s="245"/>
      <c r="O150" s="189"/>
      <c r="P150" s="189"/>
      <c r="Q150" s="245"/>
      <c r="R150" s="245"/>
      <c r="S150" s="245"/>
      <c r="T150" s="245"/>
      <c r="U150" s="245"/>
      <c r="V150" s="189"/>
      <c r="W150" s="189"/>
      <c r="X150" s="245"/>
      <c r="Y150" s="245"/>
      <c r="Z150" s="245"/>
      <c r="AA150" s="245"/>
      <c r="AB150" s="245"/>
      <c r="AC150" s="189"/>
      <c r="AD150" s="189"/>
      <c r="AE150" s="245"/>
      <c r="AF150" s="245"/>
      <c r="AG150" s="189"/>
      <c r="AH150" s="245"/>
      <c r="AI150" s="245"/>
      <c r="AJ150" s="189"/>
      <c r="AK150" s="189"/>
      <c r="AL150" s="189"/>
      <c r="AM150" s="189"/>
      <c r="AN150" s="189"/>
      <c r="AO150" s="245"/>
      <c r="AP150" s="245"/>
      <c r="AQ150" s="189"/>
      <c r="AR150" s="189"/>
      <c r="AS150" s="245"/>
      <c r="AT150" s="245"/>
      <c r="AU150" s="245"/>
      <c r="AV150" s="245"/>
      <c r="AW150" s="245"/>
      <c r="AX150" s="189"/>
      <c r="AY150" s="189"/>
      <c r="AZ150" s="245"/>
      <c r="BA150" s="245">
        <v>23.98</v>
      </c>
      <c r="BB150" s="245"/>
      <c r="BC150" s="245"/>
      <c r="BD150" s="245">
        <v>13.85</v>
      </c>
      <c r="BE150" s="189"/>
      <c r="BF150" s="189"/>
      <c r="BG150" s="245"/>
      <c r="BH150" s="245"/>
      <c r="BI150" s="245"/>
      <c r="BJ150" s="245"/>
      <c r="BK150" s="245"/>
      <c r="BL150" s="189"/>
      <c r="BM150" s="189"/>
      <c r="BN150" s="245"/>
      <c r="BO150" s="245">
        <v>12.08</v>
      </c>
      <c r="BP150" s="245"/>
      <c r="BQ150" s="245"/>
      <c r="BR150" s="245"/>
      <c r="BS150" s="189"/>
      <c r="BT150" s="189"/>
      <c r="BU150" s="245"/>
      <c r="BV150" s="245"/>
      <c r="BW150" s="245"/>
      <c r="BX150" s="245"/>
      <c r="BY150" s="245"/>
      <c r="BZ150" s="189"/>
      <c r="CA150" s="189"/>
      <c r="CB150" s="245">
        <v>15.33</v>
      </c>
      <c r="CC150" s="245"/>
      <c r="CD150" s="245"/>
      <c r="CE150" s="245"/>
      <c r="CF150" s="245"/>
      <c r="CG150" s="189"/>
      <c r="CH150" s="189"/>
      <c r="CI150" s="245"/>
      <c r="CJ150" s="245"/>
      <c r="CK150" s="245"/>
      <c r="CL150" s="245"/>
      <c r="CM150" s="245"/>
      <c r="CN150" s="189"/>
      <c r="CO150" s="189"/>
      <c r="CP150" s="245"/>
      <c r="CQ150" s="245"/>
      <c r="CR150" s="245"/>
      <c r="CS150" s="245"/>
      <c r="CT150" s="245"/>
      <c r="CU150" s="189"/>
      <c r="CV150" s="189"/>
      <c r="CW150" s="245"/>
      <c r="CX150" s="245"/>
      <c r="CY150" s="245"/>
      <c r="CZ150" s="245"/>
      <c r="DA150" s="245"/>
      <c r="DB150" s="189"/>
      <c r="DC150" s="189"/>
      <c r="DD150" s="245"/>
      <c r="DE150" s="245"/>
      <c r="DF150" s="245"/>
      <c r="DG150" s="245"/>
      <c r="DH150" s="245"/>
      <c r="DI150" s="189"/>
      <c r="DJ150" s="189"/>
      <c r="DK150" s="189"/>
      <c r="DL150" s="245"/>
      <c r="DM150" s="245"/>
      <c r="DN150" s="245"/>
      <c r="DO150" s="245"/>
      <c r="DP150" s="189"/>
      <c r="DQ150" s="189"/>
      <c r="DR150" s="245"/>
      <c r="DS150" s="245"/>
      <c r="DT150" s="245"/>
      <c r="DU150" s="245"/>
      <c r="DV150" s="245"/>
      <c r="DW150" s="189"/>
      <c r="DX150" s="189"/>
      <c r="DY150" s="245"/>
      <c r="DZ150" s="245"/>
      <c r="EA150" s="245"/>
      <c r="EB150" s="245"/>
      <c r="EC150" s="245"/>
      <c r="ED150" s="189"/>
      <c r="EE150" s="189"/>
      <c r="EF150" s="245"/>
      <c r="EG150" s="189"/>
      <c r="EH150" s="245"/>
      <c r="EI150" s="245"/>
      <c r="EJ150" s="245"/>
      <c r="EK150" s="189"/>
      <c r="EL150" s="189"/>
      <c r="EM150" s="245"/>
      <c r="EN150" s="245"/>
      <c r="EO150" s="245"/>
      <c r="EP150" s="245"/>
      <c r="EQ150" s="245"/>
      <c r="ER150" s="189"/>
      <c r="ES150" s="189"/>
      <c r="ET150" s="245"/>
      <c r="EU150" s="245"/>
      <c r="EV150" s="245"/>
      <c r="EW150" s="245"/>
      <c r="EX150" s="245"/>
      <c r="EY150" s="189"/>
      <c r="EZ150" s="189"/>
      <c r="FA150" s="245"/>
      <c r="FB150" s="245"/>
      <c r="FC150" s="245"/>
      <c r="FD150" s="245"/>
      <c r="FE150" s="245"/>
      <c r="FF150" s="189"/>
      <c r="FG150" s="189"/>
      <c r="FH150" s="245"/>
      <c r="FI150" s="245"/>
      <c r="FJ150" s="245"/>
      <c r="FK150" s="245"/>
      <c r="FL150" s="245"/>
      <c r="FM150" s="189"/>
      <c r="FN150" s="189"/>
      <c r="FO150" s="245"/>
      <c r="FP150" s="245"/>
      <c r="FQ150" s="245"/>
      <c r="FR150" s="245"/>
      <c r="FS150" s="245"/>
      <c r="FT150" s="189"/>
      <c r="FU150" s="189"/>
      <c r="FV150" s="189"/>
      <c r="FW150" s="189"/>
      <c r="FX150" s="189"/>
      <c r="FY150" s="245"/>
      <c r="FZ150" s="245"/>
      <c r="GA150" s="189"/>
      <c r="GB150" s="189"/>
      <c r="GC150" s="245"/>
      <c r="GD150" s="245"/>
      <c r="GE150" s="245"/>
      <c r="GF150" s="245"/>
      <c r="GG150" s="245"/>
      <c r="GH150" s="189"/>
      <c r="GI150" s="189"/>
      <c r="GJ150" s="245"/>
    </row>
    <row r="151" spans="2:192" ht="15">
      <c r="B151" s="238" t="s">
        <v>5205</v>
      </c>
      <c r="C151" s="238" t="s">
        <v>2699</v>
      </c>
      <c r="D151" s="238" t="s">
        <v>2700</v>
      </c>
      <c r="E151" s="238" t="s">
        <v>5214</v>
      </c>
      <c r="F151" s="180">
        <v>1</v>
      </c>
      <c r="G151" s="239"/>
      <c r="H151" s="186"/>
      <c r="I151" s="186"/>
      <c r="J151" s="239"/>
      <c r="K151" s="239"/>
      <c r="L151" s="239"/>
      <c r="M151" s="239"/>
      <c r="N151" s="239"/>
      <c r="O151" s="186"/>
      <c r="P151" s="186"/>
      <c r="Q151" s="239"/>
      <c r="R151" s="239"/>
      <c r="S151" s="239"/>
      <c r="T151" s="239"/>
      <c r="U151" s="239"/>
      <c r="V151" s="186"/>
      <c r="W151" s="186"/>
      <c r="X151" s="239"/>
      <c r="Y151" s="239"/>
      <c r="Z151" s="239"/>
      <c r="AA151" s="239"/>
      <c r="AB151" s="239"/>
      <c r="AC151" s="186"/>
      <c r="AD151" s="186"/>
      <c r="AE151" s="239"/>
      <c r="AF151" s="239"/>
      <c r="AG151" s="186"/>
      <c r="AH151" s="239"/>
      <c r="AI151" s="239"/>
      <c r="AJ151" s="186"/>
      <c r="AK151" s="186"/>
      <c r="AL151" s="186"/>
      <c r="AM151" s="186"/>
      <c r="AN151" s="186"/>
      <c r="AO151" s="239"/>
      <c r="AP151" s="239"/>
      <c r="AQ151" s="186"/>
      <c r="AR151" s="186"/>
      <c r="AS151" s="239"/>
      <c r="AT151" s="239"/>
      <c r="AU151" s="239"/>
      <c r="AV151" s="239"/>
      <c r="AW151" s="239"/>
      <c r="AX151" s="186"/>
      <c r="AY151" s="186"/>
      <c r="AZ151" s="239"/>
      <c r="BA151" s="239"/>
      <c r="BB151" s="239"/>
      <c r="BC151" s="239"/>
      <c r="BD151" s="239"/>
      <c r="BE151" s="186"/>
      <c r="BF151" s="186"/>
      <c r="BG151" s="239"/>
      <c r="BH151" s="239"/>
      <c r="BI151" s="239"/>
      <c r="BJ151" s="239"/>
      <c r="BK151" s="239"/>
      <c r="BL151" s="186"/>
      <c r="BM151" s="186"/>
      <c r="BN151" s="239"/>
      <c r="BO151" s="239"/>
      <c r="BP151" s="239"/>
      <c r="BQ151" s="239"/>
      <c r="BR151" s="239"/>
      <c r="BS151" s="186"/>
      <c r="BT151" s="186"/>
      <c r="BU151" s="239"/>
      <c r="BV151" s="239"/>
      <c r="BW151" s="239"/>
      <c r="BX151" s="239"/>
      <c r="BY151" s="239"/>
      <c r="BZ151" s="186"/>
      <c r="CA151" s="186"/>
      <c r="CB151" s="239"/>
      <c r="CC151" s="239"/>
      <c r="CD151" s="239"/>
      <c r="CE151" s="239"/>
      <c r="CF151" s="239"/>
      <c r="CG151" s="186"/>
      <c r="CH151" s="186"/>
      <c r="CI151" s="239"/>
      <c r="CJ151" s="239"/>
      <c r="CK151" s="239">
        <v>1</v>
      </c>
      <c r="CL151" s="239"/>
      <c r="CM151" s="239"/>
      <c r="CN151" s="186"/>
      <c r="CO151" s="186"/>
      <c r="CP151" s="239"/>
      <c r="CQ151" s="239"/>
      <c r="CR151" s="239"/>
      <c r="CS151" s="239"/>
      <c r="CT151" s="239"/>
      <c r="CU151" s="186"/>
      <c r="CV151" s="186"/>
      <c r="CW151" s="239"/>
      <c r="CX151" s="239"/>
      <c r="CY151" s="239"/>
      <c r="CZ151" s="239"/>
      <c r="DA151" s="239"/>
      <c r="DB151" s="186"/>
      <c r="DC151" s="186"/>
      <c r="DD151" s="239"/>
      <c r="DE151" s="239"/>
      <c r="DF151" s="239"/>
      <c r="DG151" s="239"/>
      <c r="DH151" s="239"/>
      <c r="DI151" s="186"/>
      <c r="DJ151" s="186"/>
      <c r="DK151" s="186"/>
      <c r="DL151" s="239"/>
      <c r="DM151" s="239"/>
      <c r="DN151" s="239"/>
      <c r="DO151" s="239"/>
      <c r="DP151" s="186"/>
      <c r="DQ151" s="186"/>
      <c r="DR151" s="239"/>
      <c r="DS151" s="239"/>
      <c r="DT151" s="239"/>
      <c r="DU151" s="239"/>
      <c r="DV151" s="239"/>
      <c r="DW151" s="186"/>
      <c r="DX151" s="186"/>
      <c r="DY151" s="239"/>
      <c r="DZ151" s="239"/>
      <c r="EA151" s="239"/>
      <c r="EB151" s="239"/>
      <c r="EC151" s="239"/>
      <c r="ED151" s="186"/>
      <c r="EE151" s="186"/>
      <c r="EF151" s="239"/>
      <c r="EG151" s="186"/>
      <c r="EH151" s="239"/>
      <c r="EI151" s="239"/>
      <c r="EJ151" s="239"/>
      <c r="EK151" s="186"/>
      <c r="EL151" s="186"/>
      <c r="EM151" s="239"/>
      <c r="EN151" s="239"/>
      <c r="EO151" s="239"/>
      <c r="EP151" s="239"/>
      <c r="EQ151" s="239"/>
      <c r="ER151" s="186"/>
      <c r="ES151" s="186"/>
      <c r="ET151" s="239"/>
      <c r="EU151" s="239"/>
      <c r="EV151" s="239"/>
      <c r="EW151" s="239"/>
      <c r="EX151" s="239"/>
      <c r="EY151" s="186"/>
      <c r="EZ151" s="186"/>
      <c r="FA151" s="239"/>
      <c r="FB151" s="239"/>
      <c r="FC151" s="239"/>
      <c r="FD151" s="239"/>
      <c r="FE151" s="239"/>
      <c r="FF151" s="186"/>
      <c r="FG151" s="186"/>
      <c r="FH151" s="239"/>
      <c r="FI151" s="239"/>
      <c r="FJ151" s="239"/>
      <c r="FK151" s="239"/>
      <c r="FL151" s="239"/>
      <c r="FM151" s="186"/>
      <c r="FN151" s="186"/>
      <c r="FO151" s="239"/>
      <c r="FP151" s="239"/>
      <c r="FQ151" s="239"/>
      <c r="FR151" s="239"/>
      <c r="FS151" s="239"/>
      <c r="FT151" s="186"/>
      <c r="FU151" s="186"/>
      <c r="FV151" s="186"/>
      <c r="FW151" s="186"/>
      <c r="FX151" s="186"/>
      <c r="FY151" s="239"/>
      <c r="FZ151" s="239"/>
      <c r="GA151" s="186"/>
      <c r="GB151" s="186"/>
      <c r="GC151" s="239"/>
      <c r="GD151" s="239"/>
      <c r="GE151" s="239"/>
      <c r="GF151" s="239"/>
      <c r="GG151" s="239"/>
      <c r="GH151" s="186"/>
      <c r="GI151" s="186"/>
      <c r="GJ151" s="239"/>
    </row>
    <row r="152" spans="2:192" ht="15">
      <c r="B152" s="240" t="s">
        <v>5205</v>
      </c>
      <c r="C152" s="240" t="s">
        <v>2699</v>
      </c>
      <c r="D152" s="240" t="s">
        <v>2700</v>
      </c>
      <c r="E152" s="235" t="s">
        <v>5215</v>
      </c>
      <c r="F152" s="181">
        <v>21</v>
      </c>
      <c r="G152" s="237"/>
      <c r="H152" s="187"/>
      <c r="I152" s="187"/>
      <c r="J152" s="237"/>
      <c r="K152" s="237"/>
      <c r="L152" s="237"/>
      <c r="M152" s="237"/>
      <c r="N152" s="237"/>
      <c r="O152" s="187"/>
      <c r="P152" s="187"/>
      <c r="Q152" s="237"/>
      <c r="R152" s="237"/>
      <c r="S152" s="237"/>
      <c r="T152" s="237"/>
      <c r="U152" s="237"/>
      <c r="V152" s="187"/>
      <c r="W152" s="187"/>
      <c r="X152" s="237"/>
      <c r="Y152" s="237"/>
      <c r="Z152" s="237"/>
      <c r="AA152" s="237"/>
      <c r="AB152" s="237"/>
      <c r="AC152" s="187"/>
      <c r="AD152" s="187"/>
      <c r="AE152" s="237"/>
      <c r="AF152" s="237"/>
      <c r="AG152" s="187"/>
      <c r="AH152" s="237"/>
      <c r="AI152" s="237"/>
      <c r="AJ152" s="187"/>
      <c r="AK152" s="187"/>
      <c r="AL152" s="187"/>
      <c r="AM152" s="187"/>
      <c r="AN152" s="187"/>
      <c r="AO152" s="237"/>
      <c r="AP152" s="237"/>
      <c r="AQ152" s="187"/>
      <c r="AR152" s="187"/>
      <c r="AS152" s="237"/>
      <c r="AT152" s="237"/>
      <c r="AU152" s="237"/>
      <c r="AV152" s="237"/>
      <c r="AW152" s="237"/>
      <c r="AX152" s="187"/>
      <c r="AY152" s="187"/>
      <c r="AZ152" s="237"/>
      <c r="BA152" s="237"/>
      <c r="BB152" s="237"/>
      <c r="BC152" s="237"/>
      <c r="BD152" s="237"/>
      <c r="BE152" s="187"/>
      <c r="BF152" s="187"/>
      <c r="BG152" s="237"/>
      <c r="BH152" s="237"/>
      <c r="BI152" s="237"/>
      <c r="BJ152" s="237"/>
      <c r="BK152" s="237"/>
      <c r="BL152" s="187"/>
      <c r="BM152" s="187"/>
      <c r="BN152" s="237"/>
      <c r="BO152" s="237"/>
      <c r="BP152" s="237"/>
      <c r="BQ152" s="237"/>
      <c r="BR152" s="237"/>
      <c r="BS152" s="187"/>
      <c r="BT152" s="187"/>
      <c r="BU152" s="237"/>
      <c r="BV152" s="237"/>
      <c r="BW152" s="237"/>
      <c r="BX152" s="237"/>
      <c r="BY152" s="237"/>
      <c r="BZ152" s="187"/>
      <c r="CA152" s="187"/>
      <c r="CB152" s="237"/>
      <c r="CC152" s="237"/>
      <c r="CD152" s="237"/>
      <c r="CE152" s="237"/>
      <c r="CF152" s="237"/>
      <c r="CG152" s="187"/>
      <c r="CH152" s="187"/>
      <c r="CI152" s="237"/>
      <c r="CJ152" s="237"/>
      <c r="CK152" s="237">
        <v>21</v>
      </c>
      <c r="CL152" s="237"/>
      <c r="CM152" s="237"/>
      <c r="CN152" s="187"/>
      <c r="CO152" s="187"/>
      <c r="CP152" s="237"/>
      <c r="CQ152" s="237"/>
      <c r="CR152" s="237"/>
      <c r="CS152" s="237"/>
      <c r="CT152" s="237"/>
      <c r="CU152" s="187"/>
      <c r="CV152" s="187"/>
      <c r="CW152" s="237"/>
      <c r="CX152" s="237"/>
      <c r="CY152" s="237"/>
      <c r="CZ152" s="237"/>
      <c r="DA152" s="237"/>
      <c r="DB152" s="187"/>
      <c r="DC152" s="187"/>
      <c r="DD152" s="237"/>
      <c r="DE152" s="237"/>
      <c r="DF152" s="237"/>
      <c r="DG152" s="237"/>
      <c r="DH152" s="237"/>
      <c r="DI152" s="187"/>
      <c r="DJ152" s="187"/>
      <c r="DK152" s="187"/>
      <c r="DL152" s="237"/>
      <c r="DM152" s="237"/>
      <c r="DN152" s="237"/>
      <c r="DO152" s="237"/>
      <c r="DP152" s="187"/>
      <c r="DQ152" s="187"/>
      <c r="DR152" s="237"/>
      <c r="DS152" s="237"/>
      <c r="DT152" s="237"/>
      <c r="DU152" s="237"/>
      <c r="DV152" s="237"/>
      <c r="DW152" s="187"/>
      <c r="DX152" s="187"/>
      <c r="DY152" s="237"/>
      <c r="DZ152" s="237"/>
      <c r="EA152" s="237"/>
      <c r="EB152" s="237"/>
      <c r="EC152" s="237"/>
      <c r="ED152" s="187"/>
      <c r="EE152" s="187"/>
      <c r="EF152" s="237"/>
      <c r="EG152" s="187"/>
      <c r="EH152" s="237"/>
      <c r="EI152" s="237"/>
      <c r="EJ152" s="237"/>
      <c r="EK152" s="187"/>
      <c r="EL152" s="187"/>
      <c r="EM152" s="237"/>
      <c r="EN152" s="237"/>
      <c r="EO152" s="237"/>
      <c r="EP152" s="237"/>
      <c r="EQ152" s="237"/>
      <c r="ER152" s="187"/>
      <c r="ES152" s="187"/>
      <c r="ET152" s="237"/>
      <c r="EU152" s="237"/>
      <c r="EV152" s="237"/>
      <c r="EW152" s="237"/>
      <c r="EX152" s="237"/>
      <c r="EY152" s="187"/>
      <c r="EZ152" s="187"/>
      <c r="FA152" s="237"/>
      <c r="FB152" s="237"/>
      <c r="FC152" s="237"/>
      <c r="FD152" s="237"/>
      <c r="FE152" s="237"/>
      <c r="FF152" s="187"/>
      <c r="FG152" s="187"/>
      <c r="FH152" s="237"/>
      <c r="FI152" s="237"/>
      <c r="FJ152" s="237"/>
      <c r="FK152" s="237"/>
      <c r="FL152" s="237"/>
      <c r="FM152" s="187"/>
      <c r="FN152" s="187"/>
      <c r="FO152" s="237"/>
      <c r="FP152" s="237"/>
      <c r="FQ152" s="237"/>
      <c r="FR152" s="237"/>
      <c r="FS152" s="237"/>
      <c r="FT152" s="187"/>
      <c r="FU152" s="187"/>
      <c r="FV152" s="187"/>
      <c r="FW152" s="187"/>
      <c r="FX152" s="187"/>
      <c r="FY152" s="237"/>
      <c r="FZ152" s="237"/>
      <c r="GA152" s="187"/>
      <c r="GB152" s="187"/>
      <c r="GC152" s="237"/>
      <c r="GD152" s="237"/>
      <c r="GE152" s="237"/>
      <c r="GF152" s="237"/>
      <c r="GG152" s="237"/>
      <c r="GH152" s="187"/>
      <c r="GI152" s="187"/>
      <c r="GJ152" s="237"/>
    </row>
    <row r="153" spans="2:192" ht="15">
      <c r="B153" s="240" t="s">
        <v>5205</v>
      </c>
      <c r="C153" s="240" t="s">
        <v>2699</v>
      </c>
      <c r="D153" s="240" t="s">
        <v>2700</v>
      </c>
      <c r="E153" s="241" t="s">
        <v>5216</v>
      </c>
      <c r="F153" s="182">
        <v>2.86</v>
      </c>
      <c r="G153" s="242"/>
      <c r="H153" s="188"/>
      <c r="I153" s="188"/>
      <c r="J153" s="242"/>
      <c r="K153" s="242"/>
      <c r="L153" s="242"/>
      <c r="M153" s="242"/>
      <c r="N153" s="242"/>
      <c r="O153" s="188"/>
      <c r="P153" s="188"/>
      <c r="Q153" s="242"/>
      <c r="R153" s="242"/>
      <c r="S153" s="242"/>
      <c r="T153" s="242"/>
      <c r="U153" s="242"/>
      <c r="V153" s="188"/>
      <c r="W153" s="188"/>
      <c r="X153" s="242"/>
      <c r="Y153" s="242"/>
      <c r="Z153" s="242"/>
      <c r="AA153" s="242"/>
      <c r="AB153" s="242"/>
      <c r="AC153" s="188"/>
      <c r="AD153" s="188"/>
      <c r="AE153" s="242"/>
      <c r="AF153" s="242"/>
      <c r="AG153" s="188"/>
      <c r="AH153" s="242"/>
      <c r="AI153" s="242"/>
      <c r="AJ153" s="188"/>
      <c r="AK153" s="188"/>
      <c r="AL153" s="188"/>
      <c r="AM153" s="188"/>
      <c r="AN153" s="188"/>
      <c r="AO153" s="242"/>
      <c r="AP153" s="242"/>
      <c r="AQ153" s="188"/>
      <c r="AR153" s="188"/>
      <c r="AS153" s="242"/>
      <c r="AT153" s="242"/>
      <c r="AU153" s="242"/>
      <c r="AV153" s="242"/>
      <c r="AW153" s="242"/>
      <c r="AX153" s="188"/>
      <c r="AY153" s="188"/>
      <c r="AZ153" s="242"/>
      <c r="BA153" s="242"/>
      <c r="BB153" s="242"/>
      <c r="BC153" s="242"/>
      <c r="BD153" s="242"/>
      <c r="BE153" s="188"/>
      <c r="BF153" s="188"/>
      <c r="BG153" s="242"/>
      <c r="BH153" s="242"/>
      <c r="BI153" s="242"/>
      <c r="BJ153" s="242"/>
      <c r="BK153" s="242"/>
      <c r="BL153" s="188"/>
      <c r="BM153" s="188"/>
      <c r="BN153" s="242"/>
      <c r="BO153" s="242"/>
      <c r="BP153" s="242"/>
      <c r="BQ153" s="242"/>
      <c r="BR153" s="242"/>
      <c r="BS153" s="188"/>
      <c r="BT153" s="188"/>
      <c r="BU153" s="242"/>
      <c r="BV153" s="242"/>
      <c r="BW153" s="242"/>
      <c r="BX153" s="242"/>
      <c r="BY153" s="242"/>
      <c r="BZ153" s="188"/>
      <c r="CA153" s="188"/>
      <c r="CB153" s="242"/>
      <c r="CC153" s="242"/>
      <c r="CD153" s="242"/>
      <c r="CE153" s="242"/>
      <c r="CF153" s="242"/>
      <c r="CG153" s="188"/>
      <c r="CH153" s="188"/>
      <c r="CI153" s="242"/>
      <c r="CJ153" s="242"/>
      <c r="CK153" s="242">
        <v>2.86</v>
      </c>
      <c r="CL153" s="242"/>
      <c r="CM153" s="242"/>
      <c r="CN153" s="188"/>
      <c r="CO153" s="188"/>
      <c r="CP153" s="242"/>
      <c r="CQ153" s="242"/>
      <c r="CR153" s="242"/>
      <c r="CS153" s="242"/>
      <c r="CT153" s="242"/>
      <c r="CU153" s="188"/>
      <c r="CV153" s="188"/>
      <c r="CW153" s="242"/>
      <c r="CX153" s="242"/>
      <c r="CY153" s="242"/>
      <c r="CZ153" s="242"/>
      <c r="DA153" s="242"/>
      <c r="DB153" s="188"/>
      <c r="DC153" s="188"/>
      <c r="DD153" s="242"/>
      <c r="DE153" s="242"/>
      <c r="DF153" s="242"/>
      <c r="DG153" s="242"/>
      <c r="DH153" s="242"/>
      <c r="DI153" s="188"/>
      <c r="DJ153" s="188"/>
      <c r="DK153" s="188"/>
      <c r="DL153" s="242"/>
      <c r="DM153" s="242"/>
      <c r="DN153" s="242"/>
      <c r="DO153" s="242"/>
      <c r="DP153" s="188"/>
      <c r="DQ153" s="188"/>
      <c r="DR153" s="242"/>
      <c r="DS153" s="242"/>
      <c r="DT153" s="242"/>
      <c r="DU153" s="242"/>
      <c r="DV153" s="242"/>
      <c r="DW153" s="188"/>
      <c r="DX153" s="188"/>
      <c r="DY153" s="242"/>
      <c r="DZ153" s="242"/>
      <c r="EA153" s="242"/>
      <c r="EB153" s="242"/>
      <c r="EC153" s="242"/>
      <c r="ED153" s="188"/>
      <c r="EE153" s="188"/>
      <c r="EF153" s="242"/>
      <c r="EG153" s="188"/>
      <c r="EH153" s="242"/>
      <c r="EI153" s="242"/>
      <c r="EJ153" s="242"/>
      <c r="EK153" s="188"/>
      <c r="EL153" s="188"/>
      <c r="EM153" s="242"/>
      <c r="EN153" s="242"/>
      <c r="EO153" s="242"/>
      <c r="EP153" s="242"/>
      <c r="EQ153" s="242"/>
      <c r="ER153" s="188"/>
      <c r="ES153" s="188"/>
      <c r="ET153" s="242"/>
      <c r="EU153" s="242"/>
      <c r="EV153" s="242"/>
      <c r="EW153" s="242"/>
      <c r="EX153" s="242"/>
      <c r="EY153" s="188"/>
      <c r="EZ153" s="188"/>
      <c r="FA153" s="242"/>
      <c r="FB153" s="242"/>
      <c r="FC153" s="242"/>
      <c r="FD153" s="242"/>
      <c r="FE153" s="242"/>
      <c r="FF153" s="188"/>
      <c r="FG153" s="188"/>
      <c r="FH153" s="242"/>
      <c r="FI153" s="242"/>
      <c r="FJ153" s="242"/>
      <c r="FK153" s="242"/>
      <c r="FL153" s="242"/>
      <c r="FM153" s="188"/>
      <c r="FN153" s="188"/>
      <c r="FO153" s="242"/>
      <c r="FP153" s="242"/>
      <c r="FQ153" s="242"/>
      <c r="FR153" s="242"/>
      <c r="FS153" s="242"/>
      <c r="FT153" s="188"/>
      <c r="FU153" s="188"/>
      <c r="FV153" s="188"/>
      <c r="FW153" s="188"/>
      <c r="FX153" s="188"/>
      <c r="FY153" s="242"/>
      <c r="FZ153" s="242"/>
      <c r="GA153" s="188"/>
      <c r="GB153" s="188"/>
      <c r="GC153" s="242"/>
      <c r="GD153" s="242"/>
      <c r="GE153" s="242"/>
      <c r="GF153" s="242"/>
      <c r="GG153" s="242"/>
      <c r="GH153" s="188"/>
      <c r="GI153" s="188"/>
      <c r="GJ153" s="242"/>
    </row>
    <row r="154" spans="2:192" ht="15.75" thickBot="1">
      <c r="B154" s="243" t="s">
        <v>5205</v>
      </c>
      <c r="C154" s="243" t="s">
        <v>2699</v>
      </c>
      <c r="D154" s="243" t="s">
        <v>2700</v>
      </c>
      <c r="E154" s="244" t="s">
        <v>5217</v>
      </c>
      <c r="F154" s="183">
        <v>21</v>
      </c>
      <c r="G154" s="245"/>
      <c r="H154" s="189"/>
      <c r="I154" s="189"/>
      <c r="J154" s="245"/>
      <c r="K154" s="245"/>
      <c r="L154" s="245"/>
      <c r="M154" s="245"/>
      <c r="N154" s="245"/>
      <c r="O154" s="189"/>
      <c r="P154" s="189"/>
      <c r="Q154" s="245"/>
      <c r="R154" s="245"/>
      <c r="S154" s="245"/>
      <c r="T154" s="245"/>
      <c r="U154" s="245"/>
      <c r="V154" s="189"/>
      <c r="W154" s="189"/>
      <c r="X154" s="245"/>
      <c r="Y154" s="245"/>
      <c r="Z154" s="245"/>
      <c r="AA154" s="245"/>
      <c r="AB154" s="245"/>
      <c r="AC154" s="189"/>
      <c r="AD154" s="189"/>
      <c r="AE154" s="245"/>
      <c r="AF154" s="245"/>
      <c r="AG154" s="189"/>
      <c r="AH154" s="245"/>
      <c r="AI154" s="245"/>
      <c r="AJ154" s="189"/>
      <c r="AK154" s="189"/>
      <c r="AL154" s="189"/>
      <c r="AM154" s="189"/>
      <c r="AN154" s="189"/>
      <c r="AO154" s="245"/>
      <c r="AP154" s="245"/>
      <c r="AQ154" s="189"/>
      <c r="AR154" s="189"/>
      <c r="AS154" s="245"/>
      <c r="AT154" s="245"/>
      <c r="AU154" s="245"/>
      <c r="AV154" s="245"/>
      <c r="AW154" s="245"/>
      <c r="AX154" s="189"/>
      <c r="AY154" s="189"/>
      <c r="AZ154" s="245"/>
      <c r="BA154" s="245"/>
      <c r="BB154" s="245"/>
      <c r="BC154" s="245"/>
      <c r="BD154" s="245"/>
      <c r="BE154" s="189"/>
      <c r="BF154" s="189"/>
      <c r="BG154" s="245"/>
      <c r="BH154" s="245"/>
      <c r="BI154" s="245"/>
      <c r="BJ154" s="245"/>
      <c r="BK154" s="245"/>
      <c r="BL154" s="189"/>
      <c r="BM154" s="189"/>
      <c r="BN154" s="245"/>
      <c r="BO154" s="245"/>
      <c r="BP154" s="245"/>
      <c r="BQ154" s="245"/>
      <c r="BR154" s="245"/>
      <c r="BS154" s="189"/>
      <c r="BT154" s="189"/>
      <c r="BU154" s="245"/>
      <c r="BV154" s="245"/>
      <c r="BW154" s="245"/>
      <c r="BX154" s="245"/>
      <c r="BY154" s="245"/>
      <c r="BZ154" s="189"/>
      <c r="CA154" s="189"/>
      <c r="CB154" s="245"/>
      <c r="CC154" s="245"/>
      <c r="CD154" s="245"/>
      <c r="CE154" s="245"/>
      <c r="CF154" s="245"/>
      <c r="CG154" s="189"/>
      <c r="CH154" s="189"/>
      <c r="CI154" s="245"/>
      <c r="CJ154" s="245"/>
      <c r="CK154" s="245">
        <v>21</v>
      </c>
      <c r="CL154" s="245"/>
      <c r="CM154" s="245"/>
      <c r="CN154" s="189"/>
      <c r="CO154" s="189"/>
      <c r="CP154" s="245"/>
      <c r="CQ154" s="245"/>
      <c r="CR154" s="245"/>
      <c r="CS154" s="245"/>
      <c r="CT154" s="245"/>
      <c r="CU154" s="189"/>
      <c r="CV154" s="189"/>
      <c r="CW154" s="245"/>
      <c r="CX154" s="245"/>
      <c r="CY154" s="245"/>
      <c r="CZ154" s="245"/>
      <c r="DA154" s="245"/>
      <c r="DB154" s="189"/>
      <c r="DC154" s="189"/>
      <c r="DD154" s="245"/>
      <c r="DE154" s="245"/>
      <c r="DF154" s="245"/>
      <c r="DG154" s="245"/>
      <c r="DH154" s="245"/>
      <c r="DI154" s="189"/>
      <c r="DJ154" s="189"/>
      <c r="DK154" s="189"/>
      <c r="DL154" s="245"/>
      <c r="DM154" s="245"/>
      <c r="DN154" s="245"/>
      <c r="DO154" s="245"/>
      <c r="DP154" s="189"/>
      <c r="DQ154" s="189"/>
      <c r="DR154" s="245"/>
      <c r="DS154" s="245"/>
      <c r="DT154" s="245"/>
      <c r="DU154" s="245"/>
      <c r="DV154" s="245"/>
      <c r="DW154" s="189"/>
      <c r="DX154" s="189"/>
      <c r="DY154" s="245"/>
      <c r="DZ154" s="245"/>
      <c r="EA154" s="245"/>
      <c r="EB154" s="245"/>
      <c r="EC154" s="245"/>
      <c r="ED154" s="189"/>
      <c r="EE154" s="189"/>
      <c r="EF154" s="245"/>
      <c r="EG154" s="189"/>
      <c r="EH154" s="245"/>
      <c r="EI154" s="245"/>
      <c r="EJ154" s="245"/>
      <c r="EK154" s="189"/>
      <c r="EL154" s="189"/>
      <c r="EM154" s="245"/>
      <c r="EN154" s="245"/>
      <c r="EO154" s="245"/>
      <c r="EP154" s="245"/>
      <c r="EQ154" s="245"/>
      <c r="ER154" s="189"/>
      <c r="ES154" s="189"/>
      <c r="ET154" s="245"/>
      <c r="EU154" s="245"/>
      <c r="EV154" s="245"/>
      <c r="EW154" s="245"/>
      <c r="EX154" s="245"/>
      <c r="EY154" s="189"/>
      <c r="EZ154" s="189"/>
      <c r="FA154" s="245"/>
      <c r="FB154" s="245"/>
      <c r="FC154" s="245"/>
      <c r="FD154" s="245"/>
      <c r="FE154" s="245"/>
      <c r="FF154" s="189"/>
      <c r="FG154" s="189"/>
      <c r="FH154" s="245"/>
      <c r="FI154" s="245"/>
      <c r="FJ154" s="245"/>
      <c r="FK154" s="245"/>
      <c r="FL154" s="245"/>
      <c r="FM154" s="189"/>
      <c r="FN154" s="189"/>
      <c r="FO154" s="245"/>
      <c r="FP154" s="245"/>
      <c r="FQ154" s="245"/>
      <c r="FR154" s="245"/>
      <c r="FS154" s="245"/>
      <c r="FT154" s="189"/>
      <c r="FU154" s="189"/>
      <c r="FV154" s="189"/>
      <c r="FW154" s="189"/>
      <c r="FX154" s="189"/>
      <c r="FY154" s="245"/>
      <c r="FZ154" s="245"/>
      <c r="GA154" s="189"/>
      <c r="GB154" s="189"/>
      <c r="GC154" s="245"/>
      <c r="GD154" s="245"/>
      <c r="GE154" s="245"/>
      <c r="GF154" s="245"/>
      <c r="GG154" s="245"/>
      <c r="GH154" s="189"/>
      <c r="GI154" s="189"/>
      <c r="GJ154" s="245"/>
    </row>
    <row r="155" spans="2:192" ht="15">
      <c r="B155" s="238" t="s">
        <v>5205</v>
      </c>
      <c r="C155" s="238" t="s">
        <v>717</v>
      </c>
      <c r="D155" s="238" t="s">
        <v>719</v>
      </c>
      <c r="E155" s="238" t="s">
        <v>5214</v>
      </c>
      <c r="F155" s="180">
        <v>2</v>
      </c>
      <c r="G155" s="239"/>
      <c r="H155" s="186"/>
      <c r="I155" s="186"/>
      <c r="J155" s="239"/>
      <c r="K155" s="239"/>
      <c r="L155" s="239"/>
      <c r="M155" s="239"/>
      <c r="N155" s="239"/>
      <c r="O155" s="186"/>
      <c r="P155" s="186"/>
      <c r="Q155" s="239"/>
      <c r="R155" s="239"/>
      <c r="S155" s="239">
        <v>1</v>
      </c>
      <c r="T155" s="239"/>
      <c r="U155" s="239"/>
      <c r="V155" s="186"/>
      <c r="W155" s="186"/>
      <c r="X155" s="239"/>
      <c r="Y155" s="239"/>
      <c r="Z155" s="239"/>
      <c r="AA155" s="239"/>
      <c r="AB155" s="239"/>
      <c r="AC155" s="186"/>
      <c r="AD155" s="186"/>
      <c r="AE155" s="239">
        <v>1</v>
      </c>
      <c r="AF155" s="239"/>
      <c r="AG155" s="186"/>
      <c r="AH155" s="239"/>
      <c r="AI155" s="239"/>
      <c r="AJ155" s="186"/>
      <c r="AK155" s="186"/>
      <c r="AL155" s="186"/>
      <c r="AM155" s="186"/>
      <c r="AN155" s="186"/>
      <c r="AO155" s="239"/>
      <c r="AP155" s="239"/>
      <c r="AQ155" s="186"/>
      <c r="AR155" s="186"/>
      <c r="AS155" s="239"/>
      <c r="AT155" s="239"/>
      <c r="AU155" s="239"/>
      <c r="AV155" s="239"/>
      <c r="AW155" s="239"/>
      <c r="AX155" s="186"/>
      <c r="AY155" s="186"/>
      <c r="AZ155" s="239"/>
      <c r="BA155" s="239"/>
      <c r="BB155" s="239"/>
      <c r="BC155" s="239"/>
      <c r="BD155" s="239"/>
      <c r="BE155" s="186"/>
      <c r="BF155" s="186"/>
      <c r="BG155" s="239"/>
      <c r="BH155" s="239"/>
      <c r="BI155" s="239"/>
      <c r="BJ155" s="239"/>
      <c r="BK155" s="239"/>
      <c r="BL155" s="186"/>
      <c r="BM155" s="186"/>
      <c r="BN155" s="239"/>
      <c r="BO155" s="239"/>
      <c r="BP155" s="239"/>
      <c r="BQ155" s="239"/>
      <c r="BR155" s="239"/>
      <c r="BS155" s="186"/>
      <c r="BT155" s="186"/>
      <c r="BU155" s="239"/>
      <c r="BV155" s="239"/>
      <c r="BW155" s="239"/>
      <c r="BX155" s="239"/>
      <c r="BY155" s="239"/>
      <c r="BZ155" s="186"/>
      <c r="CA155" s="186"/>
      <c r="CB155" s="239"/>
      <c r="CC155" s="239"/>
      <c r="CD155" s="239"/>
      <c r="CE155" s="239"/>
      <c r="CF155" s="239"/>
      <c r="CG155" s="186"/>
      <c r="CH155" s="186"/>
      <c r="CI155" s="239"/>
      <c r="CJ155" s="239"/>
      <c r="CK155" s="239"/>
      <c r="CL155" s="239"/>
      <c r="CM155" s="239"/>
      <c r="CN155" s="186"/>
      <c r="CO155" s="186"/>
      <c r="CP155" s="239"/>
      <c r="CQ155" s="239"/>
      <c r="CR155" s="239"/>
      <c r="CS155" s="239"/>
      <c r="CT155" s="239"/>
      <c r="CU155" s="186"/>
      <c r="CV155" s="186"/>
      <c r="CW155" s="239"/>
      <c r="CX155" s="239"/>
      <c r="CY155" s="239"/>
      <c r="CZ155" s="239"/>
      <c r="DA155" s="239"/>
      <c r="DB155" s="186"/>
      <c r="DC155" s="186"/>
      <c r="DD155" s="239"/>
      <c r="DE155" s="239"/>
      <c r="DF155" s="239"/>
      <c r="DG155" s="239"/>
      <c r="DH155" s="239"/>
      <c r="DI155" s="186"/>
      <c r="DJ155" s="186"/>
      <c r="DK155" s="186"/>
      <c r="DL155" s="239"/>
      <c r="DM155" s="239"/>
      <c r="DN155" s="239"/>
      <c r="DO155" s="239"/>
      <c r="DP155" s="186"/>
      <c r="DQ155" s="186"/>
      <c r="DR155" s="239"/>
      <c r="DS155" s="239"/>
      <c r="DT155" s="239"/>
      <c r="DU155" s="239"/>
      <c r="DV155" s="239"/>
      <c r="DW155" s="186"/>
      <c r="DX155" s="186"/>
      <c r="DY155" s="239"/>
      <c r="DZ155" s="239"/>
      <c r="EA155" s="239"/>
      <c r="EB155" s="239"/>
      <c r="EC155" s="239"/>
      <c r="ED155" s="186"/>
      <c r="EE155" s="186"/>
      <c r="EF155" s="239"/>
      <c r="EG155" s="186"/>
      <c r="EH155" s="239"/>
      <c r="EI155" s="239"/>
      <c r="EJ155" s="239"/>
      <c r="EK155" s="186"/>
      <c r="EL155" s="186"/>
      <c r="EM155" s="239"/>
      <c r="EN155" s="239"/>
      <c r="EO155" s="239"/>
      <c r="EP155" s="239"/>
      <c r="EQ155" s="239"/>
      <c r="ER155" s="186"/>
      <c r="ES155" s="186"/>
      <c r="ET155" s="239"/>
      <c r="EU155" s="239"/>
      <c r="EV155" s="239"/>
      <c r="EW155" s="239"/>
      <c r="EX155" s="239"/>
      <c r="EY155" s="186"/>
      <c r="EZ155" s="186"/>
      <c r="FA155" s="239"/>
      <c r="FB155" s="239"/>
      <c r="FC155" s="239"/>
      <c r="FD155" s="239"/>
      <c r="FE155" s="239"/>
      <c r="FF155" s="186"/>
      <c r="FG155" s="186"/>
      <c r="FH155" s="239"/>
      <c r="FI155" s="239"/>
      <c r="FJ155" s="239"/>
      <c r="FK155" s="239"/>
      <c r="FL155" s="239"/>
      <c r="FM155" s="186"/>
      <c r="FN155" s="186"/>
      <c r="FO155" s="239"/>
      <c r="FP155" s="239"/>
      <c r="FQ155" s="239"/>
      <c r="FR155" s="239"/>
      <c r="FS155" s="239"/>
      <c r="FT155" s="186"/>
      <c r="FU155" s="186"/>
      <c r="FV155" s="186"/>
      <c r="FW155" s="186"/>
      <c r="FX155" s="186"/>
      <c r="FY155" s="239"/>
      <c r="FZ155" s="239"/>
      <c r="GA155" s="186"/>
      <c r="GB155" s="186"/>
      <c r="GC155" s="239"/>
      <c r="GD155" s="239"/>
      <c r="GE155" s="239"/>
      <c r="GF155" s="239"/>
      <c r="GG155" s="239"/>
      <c r="GH155" s="186"/>
      <c r="GI155" s="186"/>
      <c r="GJ155" s="239"/>
    </row>
    <row r="156" spans="2:192" ht="15">
      <c r="B156" s="240" t="s">
        <v>5205</v>
      </c>
      <c r="C156" s="240" t="s">
        <v>717</v>
      </c>
      <c r="D156" s="240" t="s">
        <v>719</v>
      </c>
      <c r="E156" s="235" t="s">
        <v>5215</v>
      </c>
      <c r="F156" s="181">
        <v>49.2</v>
      </c>
      <c r="G156" s="237"/>
      <c r="H156" s="187"/>
      <c r="I156" s="187"/>
      <c r="J156" s="237"/>
      <c r="K156" s="237"/>
      <c r="L156" s="237"/>
      <c r="M156" s="237"/>
      <c r="N156" s="237"/>
      <c r="O156" s="187"/>
      <c r="P156" s="187"/>
      <c r="Q156" s="237"/>
      <c r="R156" s="237"/>
      <c r="S156" s="237">
        <v>19.899999999999999</v>
      </c>
      <c r="T156" s="237"/>
      <c r="U156" s="237"/>
      <c r="V156" s="187"/>
      <c r="W156" s="187"/>
      <c r="X156" s="237"/>
      <c r="Y156" s="237"/>
      <c r="Z156" s="237"/>
      <c r="AA156" s="237"/>
      <c r="AB156" s="237"/>
      <c r="AC156" s="187"/>
      <c r="AD156" s="187"/>
      <c r="AE156" s="237">
        <v>29.3</v>
      </c>
      <c r="AF156" s="237"/>
      <c r="AG156" s="187"/>
      <c r="AH156" s="237"/>
      <c r="AI156" s="237"/>
      <c r="AJ156" s="187"/>
      <c r="AK156" s="187"/>
      <c r="AL156" s="187"/>
      <c r="AM156" s="187"/>
      <c r="AN156" s="187"/>
      <c r="AO156" s="237"/>
      <c r="AP156" s="237"/>
      <c r="AQ156" s="187"/>
      <c r="AR156" s="187"/>
      <c r="AS156" s="237"/>
      <c r="AT156" s="237"/>
      <c r="AU156" s="237"/>
      <c r="AV156" s="237"/>
      <c r="AW156" s="237"/>
      <c r="AX156" s="187"/>
      <c r="AY156" s="187"/>
      <c r="AZ156" s="237"/>
      <c r="BA156" s="237"/>
      <c r="BB156" s="237"/>
      <c r="BC156" s="237"/>
      <c r="BD156" s="237"/>
      <c r="BE156" s="187"/>
      <c r="BF156" s="187"/>
      <c r="BG156" s="237"/>
      <c r="BH156" s="237"/>
      <c r="BI156" s="237"/>
      <c r="BJ156" s="237"/>
      <c r="BK156" s="237"/>
      <c r="BL156" s="187"/>
      <c r="BM156" s="187"/>
      <c r="BN156" s="237"/>
      <c r="BO156" s="237"/>
      <c r="BP156" s="237"/>
      <c r="BQ156" s="237"/>
      <c r="BR156" s="237"/>
      <c r="BS156" s="187"/>
      <c r="BT156" s="187"/>
      <c r="BU156" s="237"/>
      <c r="BV156" s="237"/>
      <c r="BW156" s="237"/>
      <c r="BX156" s="237"/>
      <c r="BY156" s="237"/>
      <c r="BZ156" s="187"/>
      <c r="CA156" s="187"/>
      <c r="CB156" s="237"/>
      <c r="CC156" s="237"/>
      <c r="CD156" s="237"/>
      <c r="CE156" s="237"/>
      <c r="CF156" s="237"/>
      <c r="CG156" s="187"/>
      <c r="CH156" s="187"/>
      <c r="CI156" s="237"/>
      <c r="CJ156" s="237"/>
      <c r="CK156" s="237"/>
      <c r="CL156" s="237"/>
      <c r="CM156" s="237"/>
      <c r="CN156" s="187"/>
      <c r="CO156" s="187"/>
      <c r="CP156" s="237"/>
      <c r="CQ156" s="237"/>
      <c r="CR156" s="237"/>
      <c r="CS156" s="237"/>
      <c r="CT156" s="237"/>
      <c r="CU156" s="187"/>
      <c r="CV156" s="187"/>
      <c r="CW156" s="237"/>
      <c r="CX156" s="237"/>
      <c r="CY156" s="237"/>
      <c r="CZ156" s="237"/>
      <c r="DA156" s="237"/>
      <c r="DB156" s="187"/>
      <c r="DC156" s="187"/>
      <c r="DD156" s="237"/>
      <c r="DE156" s="237"/>
      <c r="DF156" s="237"/>
      <c r="DG156" s="237"/>
      <c r="DH156" s="237"/>
      <c r="DI156" s="187"/>
      <c r="DJ156" s="187"/>
      <c r="DK156" s="187"/>
      <c r="DL156" s="237"/>
      <c r="DM156" s="237"/>
      <c r="DN156" s="237"/>
      <c r="DO156" s="237"/>
      <c r="DP156" s="187"/>
      <c r="DQ156" s="187"/>
      <c r="DR156" s="237"/>
      <c r="DS156" s="237"/>
      <c r="DT156" s="237"/>
      <c r="DU156" s="237"/>
      <c r="DV156" s="237"/>
      <c r="DW156" s="187"/>
      <c r="DX156" s="187"/>
      <c r="DY156" s="237"/>
      <c r="DZ156" s="237"/>
      <c r="EA156" s="237"/>
      <c r="EB156" s="237"/>
      <c r="EC156" s="237"/>
      <c r="ED156" s="187"/>
      <c r="EE156" s="187"/>
      <c r="EF156" s="237"/>
      <c r="EG156" s="187"/>
      <c r="EH156" s="237"/>
      <c r="EI156" s="237"/>
      <c r="EJ156" s="237"/>
      <c r="EK156" s="187"/>
      <c r="EL156" s="187"/>
      <c r="EM156" s="237"/>
      <c r="EN156" s="237"/>
      <c r="EO156" s="237"/>
      <c r="EP156" s="237"/>
      <c r="EQ156" s="237"/>
      <c r="ER156" s="187"/>
      <c r="ES156" s="187"/>
      <c r="ET156" s="237"/>
      <c r="EU156" s="237"/>
      <c r="EV156" s="237"/>
      <c r="EW156" s="237"/>
      <c r="EX156" s="237"/>
      <c r="EY156" s="187"/>
      <c r="EZ156" s="187"/>
      <c r="FA156" s="237"/>
      <c r="FB156" s="237"/>
      <c r="FC156" s="237"/>
      <c r="FD156" s="237"/>
      <c r="FE156" s="237"/>
      <c r="FF156" s="187"/>
      <c r="FG156" s="187"/>
      <c r="FH156" s="237"/>
      <c r="FI156" s="237"/>
      <c r="FJ156" s="237"/>
      <c r="FK156" s="237"/>
      <c r="FL156" s="237"/>
      <c r="FM156" s="187"/>
      <c r="FN156" s="187"/>
      <c r="FO156" s="237"/>
      <c r="FP156" s="237"/>
      <c r="FQ156" s="237"/>
      <c r="FR156" s="237"/>
      <c r="FS156" s="237"/>
      <c r="FT156" s="187"/>
      <c r="FU156" s="187"/>
      <c r="FV156" s="187"/>
      <c r="FW156" s="187"/>
      <c r="FX156" s="187"/>
      <c r="FY156" s="237"/>
      <c r="FZ156" s="237"/>
      <c r="GA156" s="187"/>
      <c r="GB156" s="187"/>
      <c r="GC156" s="237"/>
      <c r="GD156" s="237"/>
      <c r="GE156" s="237"/>
      <c r="GF156" s="237"/>
      <c r="GG156" s="237"/>
      <c r="GH156" s="187"/>
      <c r="GI156" s="187"/>
      <c r="GJ156" s="237"/>
    </row>
    <row r="157" spans="2:192" ht="15">
      <c r="B157" s="240" t="s">
        <v>5205</v>
      </c>
      <c r="C157" s="240" t="s">
        <v>717</v>
      </c>
      <c r="D157" s="240" t="s">
        <v>719</v>
      </c>
      <c r="E157" s="241" t="s">
        <v>5216</v>
      </c>
      <c r="F157" s="182">
        <v>2.44</v>
      </c>
      <c r="G157" s="242"/>
      <c r="H157" s="188"/>
      <c r="I157" s="188"/>
      <c r="J157" s="242"/>
      <c r="K157" s="242"/>
      <c r="L157" s="242"/>
      <c r="M157" s="242"/>
      <c r="N157" s="242"/>
      <c r="O157" s="188"/>
      <c r="P157" s="188"/>
      <c r="Q157" s="242"/>
      <c r="R157" s="242"/>
      <c r="S157" s="242">
        <v>3.01</v>
      </c>
      <c r="T157" s="242"/>
      <c r="U157" s="242"/>
      <c r="V157" s="188"/>
      <c r="W157" s="188"/>
      <c r="X157" s="242"/>
      <c r="Y157" s="242"/>
      <c r="Z157" s="242"/>
      <c r="AA157" s="242"/>
      <c r="AB157" s="242"/>
      <c r="AC157" s="188"/>
      <c r="AD157" s="188"/>
      <c r="AE157" s="242">
        <v>2.0499999999999998</v>
      </c>
      <c r="AF157" s="242"/>
      <c r="AG157" s="188"/>
      <c r="AH157" s="242"/>
      <c r="AI157" s="242"/>
      <c r="AJ157" s="188"/>
      <c r="AK157" s="188"/>
      <c r="AL157" s="188"/>
      <c r="AM157" s="188"/>
      <c r="AN157" s="188"/>
      <c r="AO157" s="242"/>
      <c r="AP157" s="242"/>
      <c r="AQ157" s="188"/>
      <c r="AR157" s="188"/>
      <c r="AS157" s="242"/>
      <c r="AT157" s="242"/>
      <c r="AU157" s="242"/>
      <c r="AV157" s="242"/>
      <c r="AW157" s="242"/>
      <c r="AX157" s="188"/>
      <c r="AY157" s="188"/>
      <c r="AZ157" s="242"/>
      <c r="BA157" s="242"/>
      <c r="BB157" s="242"/>
      <c r="BC157" s="242"/>
      <c r="BD157" s="242"/>
      <c r="BE157" s="188"/>
      <c r="BF157" s="188"/>
      <c r="BG157" s="242"/>
      <c r="BH157" s="242"/>
      <c r="BI157" s="242"/>
      <c r="BJ157" s="242"/>
      <c r="BK157" s="242"/>
      <c r="BL157" s="188"/>
      <c r="BM157" s="188"/>
      <c r="BN157" s="242"/>
      <c r="BO157" s="242"/>
      <c r="BP157" s="242"/>
      <c r="BQ157" s="242"/>
      <c r="BR157" s="242"/>
      <c r="BS157" s="188"/>
      <c r="BT157" s="188"/>
      <c r="BU157" s="242"/>
      <c r="BV157" s="242"/>
      <c r="BW157" s="242"/>
      <c r="BX157" s="242"/>
      <c r="BY157" s="242"/>
      <c r="BZ157" s="188"/>
      <c r="CA157" s="188"/>
      <c r="CB157" s="242"/>
      <c r="CC157" s="242"/>
      <c r="CD157" s="242"/>
      <c r="CE157" s="242"/>
      <c r="CF157" s="242"/>
      <c r="CG157" s="188"/>
      <c r="CH157" s="188"/>
      <c r="CI157" s="242"/>
      <c r="CJ157" s="242"/>
      <c r="CK157" s="242"/>
      <c r="CL157" s="242"/>
      <c r="CM157" s="242"/>
      <c r="CN157" s="188"/>
      <c r="CO157" s="188"/>
      <c r="CP157" s="242"/>
      <c r="CQ157" s="242"/>
      <c r="CR157" s="242"/>
      <c r="CS157" s="242"/>
      <c r="CT157" s="242"/>
      <c r="CU157" s="188"/>
      <c r="CV157" s="188"/>
      <c r="CW157" s="242"/>
      <c r="CX157" s="242"/>
      <c r="CY157" s="242"/>
      <c r="CZ157" s="242"/>
      <c r="DA157" s="242"/>
      <c r="DB157" s="188"/>
      <c r="DC157" s="188"/>
      <c r="DD157" s="242"/>
      <c r="DE157" s="242"/>
      <c r="DF157" s="242"/>
      <c r="DG157" s="242"/>
      <c r="DH157" s="242"/>
      <c r="DI157" s="188"/>
      <c r="DJ157" s="188"/>
      <c r="DK157" s="188"/>
      <c r="DL157" s="242"/>
      <c r="DM157" s="242"/>
      <c r="DN157" s="242"/>
      <c r="DO157" s="242"/>
      <c r="DP157" s="188"/>
      <c r="DQ157" s="188"/>
      <c r="DR157" s="242"/>
      <c r="DS157" s="242"/>
      <c r="DT157" s="242"/>
      <c r="DU157" s="242"/>
      <c r="DV157" s="242"/>
      <c r="DW157" s="188"/>
      <c r="DX157" s="188"/>
      <c r="DY157" s="242"/>
      <c r="DZ157" s="242"/>
      <c r="EA157" s="242"/>
      <c r="EB157" s="242"/>
      <c r="EC157" s="242"/>
      <c r="ED157" s="188"/>
      <c r="EE157" s="188"/>
      <c r="EF157" s="242"/>
      <c r="EG157" s="188"/>
      <c r="EH157" s="242"/>
      <c r="EI157" s="242"/>
      <c r="EJ157" s="242"/>
      <c r="EK157" s="188"/>
      <c r="EL157" s="188"/>
      <c r="EM157" s="242"/>
      <c r="EN157" s="242"/>
      <c r="EO157" s="242"/>
      <c r="EP157" s="242"/>
      <c r="EQ157" s="242"/>
      <c r="ER157" s="188"/>
      <c r="ES157" s="188"/>
      <c r="ET157" s="242"/>
      <c r="EU157" s="242"/>
      <c r="EV157" s="242"/>
      <c r="EW157" s="242"/>
      <c r="EX157" s="242"/>
      <c r="EY157" s="188"/>
      <c r="EZ157" s="188"/>
      <c r="FA157" s="242"/>
      <c r="FB157" s="242"/>
      <c r="FC157" s="242"/>
      <c r="FD157" s="242"/>
      <c r="FE157" s="242"/>
      <c r="FF157" s="188"/>
      <c r="FG157" s="188"/>
      <c r="FH157" s="242"/>
      <c r="FI157" s="242"/>
      <c r="FJ157" s="242"/>
      <c r="FK157" s="242"/>
      <c r="FL157" s="242"/>
      <c r="FM157" s="188"/>
      <c r="FN157" s="188"/>
      <c r="FO157" s="242"/>
      <c r="FP157" s="242"/>
      <c r="FQ157" s="242"/>
      <c r="FR157" s="242"/>
      <c r="FS157" s="242"/>
      <c r="FT157" s="188"/>
      <c r="FU157" s="188"/>
      <c r="FV157" s="188"/>
      <c r="FW157" s="188"/>
      <c r="FX157" s="188"/>
      <c r="FY157" s="242"/>
      <c r="FZ157" s="242"/>
      <c r="GA157" s="188"/>
      <c r="GB157" s="188"/>
      <c r="GC157" s="242"/>
      <c r="GD157" s="242"/>
      <c r="GE157" s="242"/>
      <c r="GF157" s="242"/>
      <c r="GG157" s="242"/>
      <c r="GH157" s="188"/>
      <c r="GI157" s="188"/>
      <c r="GJ157" s="242"/>
    </row>
    <row r="158" spans="2:192" ht="15.75" thickBot="1">
      <c r="B158" s="243" t="s">
        <v>5205</v>
      </c>
      <c r="C158" s="243" t="s">
        <v>717</v>
      </c>
      <c r="D158" s="243" t="s">
        <v>719</v>
      </c>
      <c r="E158" s="244" t="s">
        <v>5217</v>
      </c>
      <c r="F158" s="183">
        <v>24.61</v>
      </c>
      <c r="G158" s="245"/>
      <c r="H158" s="189"/>
      <c r="I158" s="189"/>
      <c r="J158" s="245"/>
      <c r="K158" s="245"/>
      <c r="L158" s="245"/>
      <c r="M158" s="245"/>
      <c r="N158" s="245"/>
      <c r="O158" s="189"/>
      <c r="P158" s="189"/>
      <c r="Q158" s="245"/>
      <c r="R158" s="245"/>
      <c r="S158" s="245">
        <v>19.920000000000002</v>
      </c>
      <c r="T158" s="245"/>
      <c r="U158" s="245"/>
      <c r="V158" s="189"/>
      <c r="W158" s="189"/>
      <c r="X158" s="245"/>
      <c r="Y158" s="245"/>
      <c r="Z158" s="245"/>
      <c r="AA158" s="245"/>
      <c r="AB158" s="245"/>
      <c r="AC158" s="189"/>
      <c r="AD158" s="189"/>
      <c r="AE158" s="245">
        <v>29.3</v>
      </c>
      <c r="AF158" s="245"/>
      <c r="AG158" s="189"/>
      <c r="AH158" s="245"/>
      <c r="AI158" s="245"/>
      <c r="AJ158" s="189"/>
      <c r="AK158" s="189"/>
      <c r="AL158" s="189"/>
      <c r="AM158" s="189"/>
      <c r="AN158" s="189"/>
      <c r="AO158" s="245"/>
      <c r="AP158" s="245"/>
      <c r="AQ158" s="189"/>
      <c r="AR158" s="189"/>
      <c r="AS158" s="245"/>
      <c r="AT158" s="245"/>
      <c r="AU158" s="245"/>
      <c r="AV158" s="245"/>
      <c r="AW158" s="245"/>
      <c r="AX158" s="189"/>
      <c r="AY158" s="189"/>
      <c r="AZ158" s="245"/>
      <c r="BA158" s="245"/>
      <c r="BB158" s="245"/>
      <c r="BC158" s="245"/>
      <c r="BD158" s="245"/>
      <c r="BE158" s="189"/>
      <c r="BF158" s="189"/>
      <c r="BG158" s="245"/>
      <c r="BH158" s="245"/>
      <c r="BI158" s="245"/>
      <c r="BJ158" s="245"/>
      <c r="BK158" s="245"/>
      <c r="BL158" s="189"/>
      <c r="BM158" s="189"/>
      <c r="BN158" s="245"/>
      <c r="BO158" s="245"/>
      <c r="BP158" s="245"/>
      <c r="BQ158" s="245"/>
      <c r="BR158" s="245"/>
      <c r="BS158" s="189"/>
      <c r="BT158" s="189"/>
      <c r="BU158" s="245"/>
      <c r="BV158" s="245"/>
      <c r="BW158" s="245"/>
      <c r="BX158" s="245"/>
      <c r="BY158" s="245"/>
      <c r="BZ158" s="189"/>
      <c r="CA158" s="189"/>
      <c r="CB158" s="245"/>
      <c r="CC158" s="245"/>
      <c r="CD158" s="245"/>
      <c r="CE158" s="245"/>
      <c r="CF158" s="245"/>
      <c r="CG158" s="189"/>
      <c r="CH158" s="189"/>
      <c r="CI158" s="245"/>
      <c r="CJ158" s="245"/>
      <c r="CK158" s="245"/>
      <c r="CL158" s="245"/>
      <c r="CM158" s="245"/>
      <c r="CN158" s="189"/>
      <c r="CO158" s="189"/>
      <c r="CP158" s="245"/>
      <c r="CQ158" s="245"/>
      <c r="CR158" s="245"/>
      <c r="CS158" s="245"/>
      <c r="CT158" s="245"/>
      <c r="CU158" s="189"/>
      <c r="CV158" s="189"/>
      <c r="CW158" s="245"/>
      <c r="CX158" s="245"/>
      <c r="CY158" s="245"/>
      <c r="CZ158" s="245"/>
      <c r="DA158" s="245"/>
      <c r="DB158" s="189"/>
      <c r="DC158" s="189"/>
      <c r="DD158" s="245"/>
      <c r="DE158" s="245"/>
      <c r="DF158" s="245"/>
      <c r="DG158" s="245"/>
      <c r="DH158" s="245"/>
      <c r="DI158" s="189"/>
      <c r="DJ158" s="189"/>
      <c r="DK158" s="189"/>
      <c r="DL158" s="245"/>
      <c r="DM158" s="245"/>
      <c r="DN158" s="245"/>
      <c r="DO158" s="245"/>
      <c r="DP158" s="189"/>
      <c r="DQ158" s="189"/>
      <c r="DR158" s="245"/>
      <c r="DS158" s="245"/>
      <c r="DT158" s="245"/>
      <c r="DU158" s="245"/>
      <c r="DV158" s="245"/>
      <c r="DW158" s="189"/>
      <c r="DX158" s="189"/>
      <c r="DY158" s="245"/>
      <c r="DZ158" s="245"/>
      <c r="EA158" s="245"/>
      <c r="EB158" s="245"/>
      <c r="EC158" s="245"/>
      <c r="ED158" s="189"/>
      <c r="EE158" s="189"/>
      <c r="EF158" s="245"/>
      <c r="EG158" s="189"/>
      <c r="EH158" s="245"/>
      <c r="EI158" s="245"/>
      <c r="EJ158" s="245"/>
      <c r="EK158" s="189"/>
      <c r="EL158" s="189"/>
      <c r="EM158" s="245"/>
      <c r="EN158" s="245"/>
      <c r="EO158" s="245"/>
      <c r="EP158" s="245"/>
      <c r="EQ158" s="245"/>
      <c r="ER158" s="189"/>
      <c r="ES158" s="189"/>
      <c r="ET158" s="245"/>
      <c r="EU158" s="245"/>
      <c r="EV158" s="245"/>
      <c r="EW158" s="245"/>
      <c r="EX158" s="245"/>
      <c r="EY158" s="189"/>
      <c r="EZ158" s="189"/>
      <c r="FA158" s="245"/>
      <c r="FB158" s="245"/>
      <c r="FC158" s="245"/>
      <c r="FD158" s="245"/>
      <c r="FE158" s="245"/>
      <c r="FF158" s="189"/>
      <c r="FG158" s="189"/>
      <c r="FH158" s="245"/>
      <c r="FI158" s="245"/>
      <c r="FJ158" s="245"/>
      <c r="FK158" s="245"/>
      <c r="FL158" s="245"/>
      <c r="FM158" s="189"/>
      <c r="FN158" s="189"/>
      <c r="FO158" s="245"/>
      <c r="FP158" s="245"/>
      <c r="FQ158" s="245"/>
      <c r="FR158" s="245"/>
      <c r="FS158" s="245"/>
      <c r="FT158" s="189"/>
      <c r="FU158" s="189"/>
      <c r="FV158" s="189"/>
      <c r="FW158" s="189"/>
      <c r="FX158" s="189"/>
      <c r="FY158" s="245"/>
      <c r="FZ158" s="245"/>
      <c r="GA158" s="189"/>
      <c r="GB158" s="189"/>
      <c r="GC158" s="245"/>
      <c r="GD158" s="245"/>
      <c r="GE158" s="245"/>
      <c r="GF158" s="245"/>
      <c r="GG158" s="245"/>
      <c r="GH158" s="189"/>
      <c r="GI158" s="189"/>
      <c r="GJ158" s="245"/>
    </row>
    <row r="159" spans="2:192" ht="15">
      <c r="B159" s="238" t="s">
        <v>5205</v>
      </c>
      <c r="C159" s="238" t="s">
        <v>1686</v>
      </c>
      <c r="D159" s="238" t="s">
        <v>1688</v>
      </c>
      <c r="E159" s="238" t="s">
        <v>5214</v>
      </c>
      <c r="F159" s="180">
        <v>1</v>
      </c>
      <c r="G159" s="239"/>
      <c r="H159" s="186"/>
      <c r="I159" s="186"/>
      <c r="J159" s="239"/>
      <c r="K159" s="239"/>
      <c r="L159" s="239"/>
      <c r="M159" s="239"/>
      <c r="N159" s="239"/>
      <c r="O159" s="186"/>
      <c r="P159" s="186"/>
      <c r="Q159" s="239"/>
      <c r="R159" s="239"/>
      <c r="S159" s="239"/>
      <c r="T159" s="239"/>
      <c r="U159" s="239"/>
      <c r="V159" s="186"/>
      <c r="W159" s="186"/>
      <c r="X159" s="239"/>
      <c r="Y159" s="239"/>
      <c r="Z159" s="239"/>
      <c r="AA159" s="239"/>
      <c r="AB159" s="239"/>
      <c r="AC159" s="186"/>
      <c r="AD159" s="186"/>
      <c r="AE159" s="239"/>
      <c r="AF159" s="239"/>
      <c r="AG159" s="186"/>
      <c r="AH159" s="239"/>
      <c r="AI159" s="239"/>
      <c r="AJ159" s="186"/>
      <c r="AK159" s="186"/>
      <c r="AL159" s="186"/>
      <c r="AM159" s="186"/>
      <c r="AN159" s="186"/>
      <c r="AO159" s="239"/>
      <c r="AP159" s="239"/>
      <c r="AQ159" s="186"/>
      <c r="AR159" s="186"/>
      <c r="AS159" s="239"/>
      <c r="AT159" s="239"/>
      <c r="AU159" s="239"/>
      <c r="AV159" s="239"/>
      <c r="AW159" s="239"/>
      <c r="AX159" s="186"/>
      <c r="AY159" s="186"/>
      <c r="AZ159" s="239"/>
      <c r="BA159" s="239"/>
      <c r="BB159" s="239">
        <v>1</v>
      </c>
      <c r="BC159" s="239"/>
      <c r="BD159" s="239"/>
      <c r="BE159" s="186"/>
      <c r="BF159" s="186"/>
      <c r="BG159" s="239"/>
      <c r="BH159" s="239"/>
      <c r="BI159" s="239"/>
      <c r="BJ159" s="239"/>
      <c r="BK159" s="239"/>
      <c r="BL159" s="186"/>
      <c r="BM159" s="186"/>
      <c r="BN159" s="239"/>
      <c r="BO159" s="239"/>
      <c r="BP159" s="239"/>
      <c r="BQ159" s="239"/>
      <c r="BR159" s="239"/>
      <c r="BS159" s="186"/>
      <c r="BT159" s="186"/>
      <c r="BU159" s="239"/>
      <c r="BV159" s="239"/>
      <c r="BW159" s="239"/>
      <c r="BX159" s="239"/>
      <c r="BY159" s="239"/>
      <c r="BZ159" s="186"/>
      <c r="CA159" s="186"/>
      <c r="CB159" s="239"/>
      <c r="CC159" s="239"/>
      <c r="CD159" s="239"/>
      <c r="CE159" s="239"/>
      <c r="CF159" s="239"/>
      <c r="CG159" s="186"/>
      <c r="CH159" s="186"/>
      <c r="CI159" s="239"/>
      <c r="CJ159" s="239"/>
      <c r="CK159" s="239"/>
      <c r="CL159" s="239"/>
      <c r="CM159" s="239"/>
      <c r="CN159" s="186"/>
      <c r="CO159" s="186"/>
      <c r="CP159" s="239"/>
      <c r="CQ159" s="239"/>
      <c r="CR159" s="239"/>
      <c r="CS159" s="239"/>
      <c r="CT159" s="239"/>
      <c r="CU159" s="186"/>
      <c r="CV159" s="186"/>
      <c r="CW159" s="239"/>
      <c r="CX159" s="239"/>
      <c r="CY159" s="239"/>
      <c r="CZ159" s="239"/>
      <c r="DA159" s="239"/>
      <c r="DB159" s="186"/>
      <c r="DC159" s="186"/>
      <c r="DD159" s="239"/>
      <c r="DE159" s="239"/>
      <c r="DF159" s="239"/>
      <c r="DG159" s="239"/>
      <c r="DH159" s="239"/>
      <c r="DI159" s="186"/>
      <c r="DJ159" s="186"/>
      <c r="DK159" s="186"/>
      <c r="DL159" s="239"/>
      <c r="DM159" s="239"/>
      <c r="DN159" s="239"/>
      <c r="DO159" s="239"/>
      <c r="DP159" s="186"/>
      <c r="DQ159" s="186"/>
      <c r="DR159" s="239"/>
      <c r="DS159" s="239"/>
      <c r="DT159" s="239"/>
      <c r="DU159" s="239"/>
      <c r="DV159" s="239"/>
      <c r="DW159" s="186"/>
      <c r="DX159" s="186"/>
      <c r="DY159" s="239"/>
      <c r="DZ159" s="239"/>
      <c r="EA159" s="239"/>
      <c r="EB159" s="239"/>
      <c r="EC159" s="239"/>
      <c r="ED159" s="186"/>
      <c r="EE159" s="186"/>
      <c r="EF159" s="239"/>
      <c r="EG159" s="186"/>
      <c r="EH159" s="239"/>
      <c r="EI159" s="239"/>
      <c r="EJ159" s="239"/>
      <c r="EK159" s="186"/>
      <c r="EL159" s="186"/>
      <c r="EM159" s="239"/>
      <c r="EN159" s="239"/>
      <c r="EO159" s="239"/>
      <c r="EP159" s="239"/>
      <c r="EQ159" s="239"/>
      <c r="ER159" s="186"/>
      <c r="ES159" s="186"/>
      <c r="ET159" s="239"/>
      <c r="EU159" s="239"/>
      <c r="EV159" s="239"/>
      <c r="EW159" s="239"/>
      <c r="EX159" s="239"/>
      <c r="EY159" s="186"/>
      <c r="EZ159" s="186"/>
      <c r="FA159" s="239"/>
      <c r="FB159" s="239"/>
      <c r="FC159" s="239"/>
      <c r="FD159" s="239"/>
      <c r="FE159" s="239"/>
      <c r="FF159" s="186"/>
      <c r="FG159" s="186"/>
      <c r="FH159" s="239"/>
      <c r="FI159" s="239"/>
      <c r="FJ159" s="239"/>
      <c r="FK159" s="239"/>
      <c r="FL159" s="239"/>
      <c r="FM159" s="186"/>
      <c r="FN159" s="186"/>
      <c r="FO159" s="239"/>
      <c r="FP159" s="239"/>
      <c r="FQ159" s="239"/>
      <c r="FR159" s="239"/>
      <c r="FS159" s="239"/>
      <c r="FT159" s="186"/>
      <c r="FU159" s="186"/>
      <c r="FV159" s="186"/>
      <c r="FW159" s="186"/>
      <c r="FX159" s="186"/>
      <c r="FY159" s="239"/>
      <c r="FZ159" s="239"/>
      <c r="GA159" s="186"/>
      <c r="GB159" s="186"/>
      <c r="GC159" s="239"/>
      <c r="GD159" s="239"/>
      <c r="GE159" s="239"/>
      <c r="GF159" s="239"/>
      <c r="GG159" s="239"/>
      <c r="GH159" s="186"/>
      <c r="GI159" s="186"/>
      <c r="GJ159" s="239"/>
    </row>
    <row r="160" spans="2:192" ht="15">
      <c r="B160" s="240" t="s">
        <v>5205</v>
      </c>
      <c r="C160" s="240" t="s">
        <v>1686</v>
      </c>
      <c r="D160" s="240" t="s">
        <v>1688</v>
      </c>
      <c r="E160" s="235" t="s">
        <v>5215</v>
      </c>
      <c r="F160" s="181">
        <v>27.2</v>
      </c>
      <c r="G160" s="237"/>
      <c r="H160" s="187"/>
      <c r="I160" s="187"/>
      <c r="J160" s="237"/>
      <c r="K160" s="237"/>
      <c r="L160" s="237"/>
      <c r="M160" s="237"/>
      <c r="N160" s="237"/>
      <c r="O160" s="187"/>
      <c r="P160" s="187"/>
      <c r="Q160" s="237"/>
      <c r="R160" s="237"/>
      <c r="S160" s="237"/>
      <c r="T160" s="237"/>
      <c r="U160" s="237"/>
      <c r="V160" s="187"/>
      <c r="W160" s="187"/>
      <c r="X160" s="237"/>
      <c r="Y160" s="237"/>
      <c r="Z160" s="237"/>
      <c r="AA160" s="237"/>
      <c r="AB160" s="237"/>
      <c r="AC160" s="187"/>
      <c r="AD160" s="187"/>
      <c r="AE160" s="237"/>
      <c r="AF160" s="237"/>
      <c r="AG160" s="187"/>
      <c r="AH160" s="237"/>
      <c r="AI160" s="237"/>
      <c r="AJ160" s="187"/>
      <c r="AK160" s="187"/>
      <c r="AL160" s="187"/>
      <c r="AM160" s="187"/>
      <c r="AN160" s="187"/>
      <c r="AO160" s="237"/>
      <c r="AP160" s="237"/>
      <c r="AQ160" s="187"/>
      <c r="AR160" s="187"/>
      <c r="AS160" s="237"/>
      <c r="AT160" s="237"/>
      <c r="AU160" s="237"/>
      <c r="AV160" s="237"/>
      <c r="AW160" s="237"/>
      <c r="AX160" s="187"/>
      <c r="AY160" s="187"/>
      <c r="AZ160" s="237"/>
      <c r="BA160" s="237"/>
      <c r="BB160" s="237">
        <v>27.2</v>
      </c>
      <c r="BC160" s="237"/>
      <c r="BD160" s="237"/>
      <c r="BE160" s="187"/>
      <c r="BF160" s="187"/>
      <c r="BG160" s="237"/>
      <c r="BH160" s="237"/>
      <c r="BI160" s="237"/>
      <c r="BJ160" s="237"/>
      <c r="BK160" s="237"/>
      <c r="BL160" s="187"/>
      <c r="BM160" s="187"/>
      <c r="BN160" s="237"/>
      <c r="BO160" s="237"/>
      <c r="BP160" s="237"/>
      <c r="BQ160" s="237"/>
      <c r="BR160" s="237"/>
      <c r="BS160" s="187"/>
      <c r="BT160" s="187"/>
      <c r="BU160" s="237"/>
      <c r="BV160" s="237"/>
      <c r="BW160" s="237"/>
      <c r="BX160" s="237"/>
      <c r="BY160" s="237"/>
      <c r="BZ160" s="187"/>
      <c r="CA160" s="187"/>
      <c r="CB160" s="237"/>
      <c r="CC160" s="237"/>
      <c r="CD160" s="237"/>
      <c r="CE160" s="237"/>
      <c r="CF160" s="237"/>
      <c r="CG160" s="187"/>
      <c r="CH160" s="187"/>
      <c r="CI160" s="237"/>
      <c r="CJ160" s="237"/>
      <c r="CK160" s="237"/>
      <c r="CL160" s="237"/>
      <c r="CM160" s="237"/>
      <c r="CN160" s="187"/>
      <c r="CO160" s="187"/>
      <c r="CP160" s="237"/>
      <c r="CQ160" s="237"/>
      <c r="CR160" s="237"/>
      <c r="CS160" s="237"/>
      <c r="CT160" s="237"/>
      <c r="CU160" s="187"/>
      <c r="CV160" s="187"/>
      <c r="CW160" s="237"/>
      <c r="CX160" s="237"/>
      <c r="CY160" s="237"/>
      <c r="CZ160" s="237"/>
      <c r="DA160" s="237"/>
      <c r="DB160" s="187"/>
      <c r="DC160" s="187"/>
      <c r="DD160" s="237"/>
      <c r="DE160" s="237"/>
      <c r="DF160" s="237"/>
      <c r="DG160" s="237"/>
      <c r="DH160" s="237"/>
      <c r="DI160" s="187"/>
      <c r="DJ160" s="187"/>
      <c r="DK160" s="187"/>
      <c r="DL160" s="237"/>
      <c r="DM160" s="237"/>
      <c r="DN160" s="237"/>
      <c r="DO160" s="237"/>
      <c r="DP160" s="187"/>
      <c r="DQ160" s="187"/>
      <c r="DR160" s="237"/>
      <c r="DS160" s="237"/>
      <c r="DT160" s="237"/>
      <c r="DU160" s="237"/>
      <c r="DV160" s="237"/>
      <c r="DW160" s="187"/>
      <c r="DX160" s="187"/>
      <c r="DY160" s="237"/>
      <c r="DZ160" s="237"/>
      <c r="EA160" s="237"/>
      <c r="EB160" s="237"/>
      <c r="EC160" s="237"/>
      <c r="ED160" s="187"/>
      <c r="EE160" s="187"/>
      <c r="EF160" s="237"/>
      <c r="EG160" s="187"/>
      <c r="EH160" s="237"/>
      <c r="EI160" s="237"/>
      <c r="EJ160" s="237"/>
      <c r="EK160" s="187"/>
      <c r="EL160" s="187"/>
      <c r="EM160" s="237"/>
      <c r="EN160" s="237"/>
      <c r="EO160" s="237"/>
      <c r="EP160" s="237"/>
      <c r="EQ160" s="237"/>
      <c r="ER160" s="187"/>
      <c r="ES160" s="187"/>
      <c r="ET160" s="237"/>
      <c r="EU160" s="237"/>
      <c r="EV160" s="237"/>
      <c r="EW160" s="237"/>
      <c r="EX160" s="237"/>
      <c r="EY160" s="187"/>
      <c r="EZ160" s="187"/>
      <c r="FA160" s="237"/>
      <c r="FB160" s="237"/>
      <c r="FC160" s="237"/>
      <c r="FD160" s="237"/>
      <c r="FE160" s="237"/>
      <c r="FF160" s="187"/>
      <c r="FG160" s="187"/>
      <c r="FH160" s="237"/>
      <c r="FI160" s="237"/>
      <c r="FJ160" s="237"/>
      <c r="FK160" s="237"/>
      <c r="FL160" s="237"/>
      <c r="FM160" s="187"/>
      <c r="FN160" s="187"/>
      <c r="FO160" s="237"/>
      <c r="FP160" s="237"/>
      <c r="FQ160" s="237"/>
      <c r="FR160" s="237"/>
      <c r="FS160" s="237"/>
      <c r="FT160" s="187"/>
      <c r="FU160" s="187"/>
      <c r="FV160" s="187"/>
      <c r="FW160" s="187"/>
      <c r="FX160" s="187"/>
      <c r="FY160" s="237"/>
      <c r="FZ160" s="237"/>
      <c r="GA160" s="187"/>
      <c r="GB160" s="187"/>
      <c r="GC160" s="237"/>
      <c r="GD160" s="237"/>
      <c r="GE160" s="237"/>
      <c r="GF160" s="237"/>
      <c r="GG160" s="237"/>
      <c r="GH160" s="187"/>
      <c r="GI160" s="187"/>
      <c r="GJ160" s="237"/>
    </row>
    <row r="161" spans="2:192" ht="15">
      <c r="B161" s="240" t="s">
        <v>5205</v>
      </c>
      <c r="C161" s="240" t="s">
        <v>1686</v>
      </c>
      <c r="D161" s="240" t="s">
        <v>1688</v>
      </c>
      <c r="E161" s="241" t="s">
        <v>5216</v>
      </c>
      <c r="F161" s="182">
        <v>2.2000000000000002</v>
      </c>
      <c r="G161" s="242"/>
      <c r="H161" s="188"/>
      <c r="I161" s="188"/>
      <c r="J161" s="242"/>
      <c r="K161" s="242"/>
      <c r="L161" s="242"/>
      <c r="M161" s="242"/>
      <c r="N161" s="242"/>
      <c r="O161" s="188"/>
      <c r="P161" s="188"/>
      <c r="Q161" s="242"/>
      <c r="R161" s="242"/>
      <c r="S161" s="242"/>
      <c r="T161" s="242"/>
      <c r="U161" s="242"/>
      <c r="V161" s="188"/>
      <c r="W161" s="188"/>
      <c r="X161" s="242"/>
      <c r="Y161" s="242"/>
      <c r="Z161" s="242"/>
      <c r="AA161" s="242"/>
      <c r="AB161" s="242"/>
      <c r="AC161" s="188"/>
      <c r="AD161" s="188"/>
      <c r="AE161" s="242"/>
      <c r="AF161" s="242"/>
      <c r="AG161" s="188"/>
      <c r="AH161" s="242"/>
      <c r="AI161" s="242"/>
      <c r="AJ161" s="188"/>
      <c r="AK161" s="188"/>
      <c r="AL161" s="188"/>
      <c r="AM161" s="188"/>
      <c r="AN161" s="188"/>
      <c r="AO161" s="242"/>
      <c r="AP161" s="242"/>
      <c r="AQ161" s="188"/>
      <c r="AR161" s="188"/>
      <c r="AS161" s="242"/>
      <c r="AT161" s="242"/>
      <c r="AU161" s="242"/>
      <c r="AV161" s="242"/>
      <c r="AW161" s="242"/>
      <c r="AX161" s="188"/>
      <c r="AY161" s="188"/>
      <c r="AZ161" s="242"/>
      <c r="BA161" s="242"/>
      <c r="BB161" s="242">
        <v>2.2000000000000002</v>
      </c>
      <c r="BC161" s="242"/>
      <c r="BD161" s="242"/>
      <c r="BE161" s="188"/>
      <c r="BF161" s="188"/>
      <c r="BG161" s="242"/>
      <c r="BH161" s="242"/>
      <c r="BI161" s="242"/>
      <c r="BJ161" s="242"/>
      <c r="BK161" s="242"/>
      <c r="BL161" s="188"/>
      <c r="BM161" s="188"/>
      <c r="BN161" s="242"/>
      <c r="BO161" s="242"/>
      <c r="BP161" s="242"/>
      <c r="BQ161" s="242"/>
      <c r="BR161" s="242"/>
      <c r="BS161" s="188"/>
      <c r="BT161" s="188"/>
      <c r="BU161" s="242"/>
      <c r="BV161" s="242"/>
      <c r="BW161" s="242"/>
      <c r="BX161" s="242"/>
      <c r="BY161" s="242"/>
      <c r="BZ161" s="188"/>
      <c r="CA161" s="188"/>
      <c r="CB161" s="242"/>
      <c r="CC161" s="242"/>
      <c r="CD161" s="242"/>
      <c r="CE161" s="242"/>
      <c r="CF161" s="242"/>
      <c r="CG161" s="188"/>
      <c r="CH161" s="188"/>
      <c r="CI161" s="242"/>
      <c r="CJ161" s="242"/>
      <c r="CK161" s="242"/>
      <c r="CL161" s="242"/>
      <c r="CM161" s="242"/>
      <c r="CN161" s="188"/>
      <c r="CO161" s="188"/>
      <c r="CP161" s="242"/>
      <c r="CQ161" s="242"/>
      <c r="CR161" s="242"/>
      <c r="CS161" s="242"/>
      <c r="CT161" s="242"/>
      <c r="CU161" s="188"/>
      <c r="CV161" s="188"/>
      <c r="CW161" s="242"/>
      <c r="CX161" s="242"/>
      <c r="CY161" s="242"/>
      <c r="CZ161" s="242"/>
      <c r="DA161" s="242"/>
      <c r="DB161" s="188"/>
      <c r="DC161" s="188"/>
      <c r="DD161" s="242"/>
      <c r="DE161" s="242"/>
      <c r="DF161" s="242"/>
      <c r="DG161" s="242"/>
      <c r="DH161" s="242"/>
      <c r="DI161" s="188"/>
      <c r="DJ161" s="188"/>
      <c r="DK161" s="188"/>
      <c r="DL161" s="242"/>
      <c r="DM161" s="242"/>
      <c r="DN161" s="242"/>
      <c r="DO161" s="242"/>
      <c r="DP161" s="188"/>
      <c r="DQ161" s="188"/>
      <c r="DR161" s="242"/>
      <c r="DS161" s="242"/>
      <c r="DT161" s="242"/>
      <c r="DU161" s="242"/>
      <c r="DV161" s="242"/>
      <c r="DW161" s="188"/>
      <c r="DX161" s="188"/>
      <c r="DY161" s="242"/>
      <c r="DZ161" s="242"/>
      <c r="EA161" s="242"/>
      <c r="EB161" s="242"/>
      <c r="EC161" s="242"/>
      <c r="ED161" s="188"/>
      <c r="EE161" s="188"/>
      <c r="EF161" s="242"/>
      <c r="EG161" s="188"/>
      <c r="EH161" s="242"/>
      <c r="EI161" s="242"/>
      <c r="EJ161" s="242"/>
      <c r="EK161" s="188"/>
      <c r="EL161" s="188"/>
      <c r="EM161" s="242"/>
      <c r="EN161" s="242"/>
      <c r="EO161" s="242"/>
      <c r="EP161" s="242"/>
      <c r="EQ161" s="242"/>
      <c r="ER161" s="188"/>
      <c r="ES161" s="188"/>
      <c r="ET161" s="242"/>
      <c r="EU161" s="242"/>
      <c r="EV161" s="242"/>
      <c r="EW161" s="242"/>
      <c r="EX161" s="242"/>
      <c r="EY161" s="188"/>
      <c r="EZ161" s="188"/>
      <c r="FA161" s="242"/>
      <c r="FB161" s="242"/>
      <c r="FC161" s="242"/>
      <c r="FD161" s="242"/>
      <c r="FE161" s="242"/>
      <c r="FF161" s="188"/>
      <c r="FG161" s="188"/>
      <c r="FH161" s="242"/>
      <c r="FI161" s="242"/>
      <c r="FJ161" s="242"/>
      <c r="FK161" s="242"/>
      <c r="FL161" s="242"/>
      <c r="FM161" s="188"/>
      <c r="FN161" s="188"/>
      <c r="FO161" s="242"/>
      <c r="FP161" s="242"/>
      <c r="FQ161" s="242"/>
      <c r="FR161" s="242"/>
      <c r="FS161" s="242"/>
      <c r="FT161" s="188"/>
      <c r="FU161" s="188"/>
      <c r="FV161" s="188"/>
      <c r="FW161" s="188"/>
      <c r="FX161" s="188"/>
      <c r="FY161" s="242"/>
      <c r="FZ161" s="242"/>
      <c r="GA161" s="188"/>
      <c r="GB161" s="188"/>
      <c r="GC161" s="242"/>
      <c r="GD161" s="242"/>
      <c r="GE161" s="242"/>
      <c r="GF161" s="242"/>
      <c r="GG161" s="242"/>
      <c r="GH161" s="188"/>
      <c r="GI161" s="188"/>
      <c r="GJ161" s="242"/>
    </row>
    <row r="162" spans="2:192" ht="15.75" thickBot="1">
      <c r="B162" s="243" t="s">
        <v>5205</v>
      </c>
      <c r="C162" s="243" t="s">
        <v>1686</v>
      </c>
      <c r="D162" s="243" t="s">
        <v>1688</v>
      </c>
      <c r="E162" s="244" t="s">
        <v>5217</v>
      </c>
      <c r="F162" s="183">
        <v>27.22</v>
      </c>
      <c r="G162" s="245"/>
      <c r="H162" s="189"/>
      <c r="I162" s="189"/>
      <c r="J162" s="245"/>
      <c r="K162" s="245"/>
      <c r="L162" s="245"/>
      <c r="M162" s="245"/>
      <c r="N162" s="245"/>
      <c r="O162" s="189"/>
      <c r="P162" s="189"/>
      <c r="Q162" s="245"/>
      <c r="R162" s="245"/>
      <c r="S162" s="245"/>
      <c r="T162" s="245"/>
      <c r="U162" s="245"/>
      <c r="V162" s="189"/>
      <c r="W162" s="189"/>
      <c r="X162" s="245"/>
      <c r="Y162" s="245"/>
      <c r="Z162" s="245"/>
      <c r="AA162" s="245"/>
      <c r="AB162" s="245"/>
      <c r="AC162" s="189"/>
      <c r="AD162" s="189"/>
      <c r="AE162" s="245"/>
      <c r="AF162" s="245"/>
      <c r="AG162" s="189"/>
      <c r="AH162" s="245"/>
      <c r="AI162" s="245"/>
      <c r="AJ162" s="189"/>
      <c r="AK162" s="189"/>
      <c r="AL162" s="189"/>
      <c r="AM162" s="189"/>
      <c r="AN162" s="189"/>
      <c r="AO162" s="245"/>
      <c r="AP162" s="245"/>
      <c r="AQ162" s="189"/>
      <c r="AR162" s="189"/>
      <c r="AS162" s="245"/>
      <c r="AT162" s="245"/>
      <c r="AU162" s="245"/>
      <c r="AV162" s="245"/>
      <c r="AW162" s="245"/>
      <c r="AX162" s="189"/>
      <c r="AY162" s="189"/>
      <c r="AZ162" s="245"/>
      <c r="BA162" s="245"/>
      <c r="BB162" s="245">
        <v>27.22</v>
      </c>
      <c r="BC162" s="245"/>
      <c r="BD162" s="245"/>
      <c r="BE162" s="189"/>
      <c r="BF162" s="189"/>
      <c r="BG162" s="245"/>
      <c r="BH162" s="245"/>
      <c r="BI162" s="245"/>
      <c r="BJ162" s="245"/>
      <c r="BK162" s="245"/>
      <c r="BL162" s="189"/>
      <c r="BM162" s="189"/>
      <c r="BN162" s="245"/>
      <c r="BO162" s="245"/>
      <c r="BP162" s="245"/>
      <c r="BQ162" s="245"/>
      <c r="BR162" s="245"/>
      <c r="BS162" s="189"/>
      <c r="BT162" s="189"/>
      <c r="BU162" s="245"/>
      <c r="BV162" s="245"/>
      <c r="BW162" s="245"/>
      <c r="BX162" s="245"/>
      <c r="BY162" s="245"/>
      <c r="BZ162" s="189"/>
      <c r="CA162" s="189"/>
      <c r="CB162" s="245"/>
      <c r="CC162" s="245"/>
      <c r="CD162" s="245"/>
      <c r="CE162" s="245"/>
      <c r="CF162" s="245"/>
      <c r="CG162" s="189"/>
      <c r="CH162" s="189"/>
      <c r="CI162" s="245"/>
      <c r="CJ162" s="245"/>
      <c r="CK162" s="245"/>
      <c r="CL162" s="245"/>
      <c r="CM162" s="245"/>
      <c r="CN162" s="189"/>
      <c r="CO162" s="189"/>
      <c r="CP162" s="245"/>
      <c r="CQ162" s="245"/>
      <c r="CR162" s="245"/>
      <c r="CS162" s="245"/>
      <c r="CT162" s="245"/>
      <c r="CU162" s="189"/>
      <c r="CV162" s="189"/>
      <c r="CW162" s="245"/>
      <c r="CX162" s="245"/>
      <c r="CY162" s="245"/>
      <c r="CZ162" s="245"/>
      <c r="DA162" s="245"/>
      <c r="DB162" s="189"/>
      <c r="DC162" s="189"/>
      <c r="DD162" s="245"/>
      <c r="DE162" s="245"/>
      <c r="DF162" s="245"/>
      <c r="DG162" s="245"/>
      <c r="DH162" s="245"/>
      <c r="DI162" s="189"/>
      <c r="DJ162" s="189"/>
      <c r="DK162" s="189"/>
      <c r="DL162" s="245"/>
      <c r="DM162" s="245"/>
      <c r="DN162" s="245"/>
      <c r="DO162" s="245"/>
      <c r="DP162" s="189"/>
      <c r="DQ162" s="189"/>
      <c r="DR162" s="245"/>
      <c r="DS162" s="245"/>
      <c r="DT162" s="245"/>
      <c r="DU162" s="245"/>
      <c r="DV162" s="245"/>
      <c r="DW162" s="189"/>
      <c r="DX162" s="189"/>
      <c r="DY162" s="245"/>
      <c r="DZ162" s="245"/>
      <c r="EA162" s="245"/>
      <c r="EB162" s="245"/>
      <c r="EC162" s="245"/>
      <c r="ED162" s="189"/>
      <c r="EE162" s="189"/>
      <c r="EF162" s="245"/>
      <c r="EG162" s="189"/>
      <c r="EH162" s="245"/>
      <c r="EI162" s="245"/>
      <c r="EJ162" s="245"/>
      <c r="EK162" s="189"/>
      <c r="EL162" s="189"/>
      <c r="EM162" s="245"/>
      <c r="EN162" s="245"/>
      <c r="EO162" s="245"/>
      <c r="EP162" s="245"/>
      <c r="EQ162" s="245"/>
      <c r="ER162" s="189"/>
      <c r="ES162" s="189"/>
      <c r="ET162" s="245"/>
      <c r="EU162" s="245"/>
      <c r="EV162" s="245"/>
      <c r="EW162" s="245"/>
      <c r="EX162" s="245"/>
      <c r="EY162" s="189"/>
      <c r="EZ162" s="189"/>
      <c r="FA162" s="245"/>
      <c r="FB162" s="245"/>
      <c r="FC162" s="245"/>
      <c r="FD162" s="245"/>
      <c r="FE162" s="245"/>
      <c r="FF162" s="189"/>
      <c r="FG162" s="189"/>
      <c r="FH162" s="245"/>
      <c r="FI162" s="245"/>
      <c r="FJ162" s="245"/>
      <c r="FK162" s="245"/>
      <c r="FL162" s="245"/>
      <c r="FM162" s="189"/>
      <c r="FN162" s="189"/>
      <c r="FO162" s="245"/>
      <c r="FP162" s="245"/>
      <c r="FQ162" s="245"/>
      <c r="FR162" s="245"/>
      <c r="FS162" s="245"/>
      <c r="FT162" s="189"/>
      <c r="FU162" s="189"/>
      <c r="FV162" s="189"/>
      <c r="FW162" s="189"/>
      <c r="FX162" s="189"/>
      <c r="FY162" s="245"/>
      <c r="FZ162" s="245"/>
      <c r="GA162" s="189"/>
      <c r="GB162" s="189"/>
      <c r="GC162" s="245"/>
      <c r="GD162" s="245"/>
      <c r="GE162" s="245"/>
      <c r="GF162" s="245"/>
      <c r="GG162" s="245"/>
      <c r="GH162" s="189"/>
      <c r="GI162" s="189"/>
      <c r="GJ162" s="245"/>
    </row>
    <row r="163" spans="2:192" ht="15">
      <c r="B163" s="238" t="s">
        <v>5205</v>
      </c>
      <c r="C163" s="238" t="s">
        <v>1711</v>
      </c>
      <c r="D163" s="238" t="s">
        <v>1713</v>
      </c>
      <c r="E163" s="238" t="s">
        <v>5214</v>
      </c>
      <c r="F163" s="180">
        <v>4</v>
      </c>
      <c r="G163" s="239"/>
      <c r="H163" s="186"/>
      <c r="I163" s="186"/>
      <c r="J163" s="239"/>
      <c r="K163" s="239"/>
      <c r="L163" s="239"/>
      <c r="M163" s="239"/>
      <c r="N163" s="239"/>
      <c r="O163" s="186"/>
      <c r="P163" s="186"/>
      <c r="Q163" s="239"/>
      <c r="R163" s="239"/>
      <c r="S163" s="239"/>
      <c r="T163" s="239"/>
      <c r="U163" s="239"/>
      <c r="V163" s="186"/>
      <c r="W163" s="186"/>
      <c r="X163" s="239"/>
      <c r="Y163" s="239"/>
      <c r="Z163" s="239"/>
      <c r="AA163" s="239"/>
      <c r="AB163" s="239"/>
      <c r="AC163" s="186"/>
      <c r="AD163" s="186"/>
      <c r="AE163" s="239"/>
      <c r="AF163" s="239"/>
      <c r="AG163" s="186"/>
      <c r="AH163" s="239"/>
      <c r="AI163" s="239"/>
      <c r="AJ163" s="186"/>
      <c r="AK163" s="186"/>
      <c r="AL163" s="186"/>
      <c r="AM163" s="186"/>
      <c r="AN163" s="186"/>
      <c r="AO163" s="239"/>
      <c r="AP163" s="239"/>
      <c r="AQ163" s="186"/>
      <c r="AR163" s="186"/>
      <c r="AS163" s="239"/>
      <c r="AT163" s="239"/>
      <c r="AU163" s="239"/>
      <c r="AV163" s="239"/>
      <c r="AW163" s="239"/>
      <c r="AX163" s="186"/>
      <c r="AY163" s="186"/>
      <c r="AZ163" s="239"/>
      <c r="BA163" s="239"/>
      <c r="BB163" s="239">
        <v>1</v>
      </c>
      <c r="BC163" s="239"/>
      <c r="BD163" s="239">
        <v>1</v>
      </c>
      <c r="BE163" s="186"/>
      <c r="BF163" s="186"/>
      <c r="BG163" s="239"/>
      <c r="BH163" s="239"/>
      <c r="BI163" s="239"/>
      <c r="BJ163" s="239"/>
      <c r="BK163" s="239"/>
      <c r="BL163" s="186"/>
      <c r="BM163" s="186"/>
      <c r="BN163" s="239"/>
      <c r="BO163" s="239"/>
      <c r="BP163" s="239"/>
      <c r="BQ163" s="239"/>
      <c r="BR163" s="239"/>
      <c r="BS163" s="186"/>
      <c r="BT163" s="186"/>
      <c r="BU163" s="239"/>
      <c r="BV163" s="239"/>
      <c r="BW163" s="239"/>
      <c r="BX163" s="239"/>
      <c r="BY163" s="239"/>
      <c r="BZ163" s="186"/>
      <c r="CA163" s="186"/>
      <c r="CB163" s="239"/>
      <c r="CC163" s="239"/>
      <c r="CD163" s="239"/>
      <c r="CE163" s="239"/>
      <c r="CF163" s="239"/>
      <c r="CG163" s="186"/>
      <c r="CH163" s="186"/>
      <c r="CI163" s="239"/>
      <c r="CJ163" s="239"/>
      <c r="CK163" s="239"/>
      <c r="CL163" s="239"/>
      <c r="CM163" s="239"/>
      <c r="CN163" s="186"/>
      <c r="CO163" s="186"/>
      <c r="CP163" s="239"/>
      <c r="CQ163" s="239"/>
      <c r="CR163" s="239"/>
      <c r="CS163" s="239"/>
      <c r="CT163" s="239"/>
      <c r="CU163" s="186"/>
      <c r="CV163" s="186"/>
      <c r="CW163" s="239"/>
      <c r="CX163" s="239"/>
      <c r="CY163" s="239"/>
      <c r="CZ163" s="239"/>
      <c r="DA163" s="239"/>
      <c r="DB163" s="186"/>
      <c r="DC163" s="186"/>
      <c r="DD163" s="239"/>
      <c r="DE163" s="239"/>
      <c r="DF163" s="239"/>
      <c r="DG163" s="239"/>
      <c r="DH163" s="239">
        <v>1</v>
      </c>
      <c r="DI163" s="186"/>
      <c r="DJ163" s="186"/>
      <c r="DK163" s="186"/>
      <c r="DL163" s="239"/>
      <c r="DM163" s="239"/>
      <c r="DN163" s="239"/>
      <c r="DO163" s="239"/>
      <c r="DP163" s="186"/>
      <c r="DQ163" s="186"/>
      <c r="DR163" s="239"/>
      <c r="DS163" s="239"/>
      <c r="DT163" s="239"/>
      <c r="DU163" s="239"/>
      <c r="DV163" s="239"/>
      <c r="DW163" s="186"/>
      <c r="DX163" s="186"/>
      <c r="DY163" s="239"/>
      <c r="DZ163" s="239"/>
      <c r="EA163" s="239"/>
      <c r="EB163" s="239"/>
      <c r="EC163" s="239">
        <v>1</v>
      </c>
      <c r="ED163" s="186"/>
      <c r="EE163" s="186"/>
      <c r="EF163" s="239"/>
      <c r="EG163" s="186"/>
      <c r="EH163" s="239"/>
      <c r="EI163" s="239"/>
      <c r="EJ163" s="239"/>
      <c r="EK163" s="186"/>
      <c r="EL163" s="186"/>
      <c r="EM163" s="239"/>
      <c r="EN163" s="239"/>
      <c r="EO163" s="239"/>
      <c r="EP163" s="239"/>
      <c r="EQ163" s="239"/>
      <c r="ER163" s="186"/>
      <c r="ES163" s="186"/>
      <c r="ET163" s="239"/>
      <c r="EU163" s="239"/>
      <c r="EV163" s="239"/>
      <c r="EW163" s="239"/>
      <c r="EX163" s="239"/>
      <c r="EY163" s="186"/>
      <c r="EZ163" s="186"/>
      <c r="FA163" s="239"/>
      <c r="FB163" s="239"/>
      <c r="FC163" s="239"/>
      <c r="FD163" s="239"/>
      <c r="FE163" s="239"/>
      <c r="FF163" s="186"/>
      <c r="FG163" s="186"/>
      <c r="FH163" s="239"/>
      <c r="FI163" s="239"/>
      <c r="FJ163" s="239"/>
      <c r="FK163" s="239"/>
      <c r="FL163" s="239"/>
      <c r="FM163" s="186"/>
      <c r="FN163" s="186"/>
      <c r="FO163" s="239"/>
      <c r="FP163" s="239"/>
      <c r="FQ163" s="239"/>
      <c r="FR163" s="239"/>
      <c r="FS163" s="239"/>
      <c r="FT163" s="186"/>
      <c r="FU163" s="186"/>
      <c r="FV163" s="186"/>
      <c r="FW163" s="186"/>
      <c r="FX163" s="186"/>
      <c r="FY163" s="239"/>
      <c r="FZ163" s="239"/>
      <c r="GA163" s="186"/>
      <c r="GB163" s="186"/>
      <c r="GC163" s="239"/>
      <c r="GD163" s="239"/>
      <c r="GE163" s="239"/>
      <c r="GF163" s="239"/>
      <c r="GG163" s="239"/>
      <c r="GH163" s="186"/>
      <c r="GI163" s="186"/>
      <c r="GJ163" s="239"/>
    </row>
    <row r="164" spans="2:192" ht="15">
      <c r="B164" s="240" t="s">
        <v>5205</v>
      </c>
      <c r="C164" s="240" t="s">
        <v>1711</v>
      </c>
      <c r="D164" s="240" t="s">
        <v>1713</v>
      </c>
      <c r="E164" s="235" t="s">
        <v>5215</v>
      </c>
      <c r="F164" s="181">
        <v>56.2</v>
      </c>
      <c r="G164" s="237"/>
      <c r="H164" s="187"/>
      <c r="I164" s="187"/>
      <c r="J164" s="237"/>
      <c r="K164" s="237"/>
      <c r="L164" s="237"/>
      <c r="M164" s="237"/>
      <c r="N164" s="237"/>
      <c r="O164" s="187"/>
      <c r="P164" s="187"/>
      <c r="Q164" s="237"/>
      <c r="R164" s="237"/>
      <c r="S164" s="237"/>
      <c r="T164" s="237"/>
      <c r="U164" s="237"/>
      <c r="V164" s="187"/>
      <c r="W164" s="187"/>
      <c r="X164" s="237"/>
      <c r="Y164" s="237"/>
      <c r="Z164" s="237"/>
      <c r="AA164" s="237"/>
      <c r="AB164" s="237"/>
      <c r="AC164" s="187"/>
      <c r="AD164" s="187"/>
      <c r="AE164" s="237"/>
      <c r="AF164" s="237"/>
      <c r="AG164" s="187"/>
      <c r="AH164" s="237"/>
      <c r="AI164" s="237"/>
      <c r="AJ164" s="187"/>
      <c r="AK164" s="187"/>
      <c r="AL164" s="187"/>
      <c r="AM164" s="187"/>
      <c r="AN164" s="187"/>
      <c r="AO164" s="237"/>
      <c r="AP164" s="237"/>
      <c r="AQ164" s="187"/>
      <c r="AR164" s="187"/>
      <c r="AS164" s="237"/>
      <c r="AT164" s="237"/>
      <c r="AU164" s="237"/>
      <c r="AV164" s="237"/>
      <c r="AW164" s="237"/>
      <c r="AX164" s="187"/>
      <c r="AY164" s="187"/>
      <c r="AZ164" s="237"/>
      <c r="BA164" s="237"/>
      <c r="BB164" s="237">
        <v>11.5</v>
      </c>
      <c r="BC164" s="237"/>
      <c r="BD164" s="237">
        <v>13</v>
      </c>
      <c r="BE164" s="187"/>
      <c r="BF164" s="187"/>
      <c r="BG164" s="237"/>
      <c r="BH164" s="237"/>
      <c r="BI164" s="237"/>
      <c r="BJ164" s="237"/>
      <c r="BK164" s="237"/>
      <c r="BL164" s="187"/>
      <c r="BM164" s="187"/>
      <c r="BN164" s="237"/>
      <c r="BO164" s="237"/>
      <c r="BP164" s="237"/>
      <c r="BQ164" s="237"/>
      <c r="BR164" s="237"/>
      <c r="BS164" s="187"/>
      <c r="BT164" s="187"/>
      <c r="BU164" s="237"/>
      <c r="BV164" s="237"/>
      <c r="BW164" s="237"/>
      <c r="BX164" s="237"/>
      <c r="BY164" s="237"/>
      <c r="BZ164" s="187"/>
      <c r="CA164" s="187"/>
      <c r="CB164" s="237"/>
      <c r="CC164" s="237"/>
      <c r="CD164" s="237"/>
      <c r="CE164" s="237"/>
      <c r="CF164" s="237"/>
      <c r="CG164" s="187"/>
      <c r="CH164" s="187"/>
      <c r="CI164" s="237"/>
      <c r="CJ164" s="237"/>
      <c r="CK164" s="237"/>
      <c r="CL164" s="237"/>
      <c r="CM164" s="237"/>
      <c r="CN164" s="187"/>
      <c r="CO164" s="187"/>
      <c r="CP164" s="237"/>
      <c r="CQ164" s="237"/>
      <c r="CR164" s="237"/>
      <c r="CS164" s="237"/>
      <c r="CT164" s="237"/>
      <c r="CU164" s="187"/>
      <c r="CV164" s="187"/>
      <c r="CW164" s="237"/>
      <c r="CX164" s="237"/>
      <c r="CY164" s="237"/>
      <c r="CZ164" s="237"/>
      <c r="DA164" s="237"/>
      <c r="DB164" s="187"/>
      <c r="DC164" s="187"/>
      <c r="DD164" s="237"/>
      <c r="DE164" s="237"/>
      <c r="DF164" s="237"/>
      <c r="DG164" s="237"/>
      <c r="DH164" s="237">
        <v>16.5</v>
      </c>
      <c r="DI164" s="187"/>
      <c r="DJ164" s="187"/>
      <c r="DK164" s="187"/>
      <c r="DL164" s="237"/>
      <c r="DM164" s="237"/>
      <c r="DN164" s="237"/>
      <c r="DO164" s="237"/>
      <c r="DP164" s="187"/>
      <c r="DQ164" s="187"/>
      <c r="DR164" s="237"/>
      <c r="DS164" s="237"/>
      <c r="DT164" s="237"/>
      <c r="DU164" s="237"/>
      <c r="DV164" s="237"/>
      <c r="DW164" s="187"/>
      <c r="DX164" s="187"/>
      <c r="DY164" s="237"/>
      <c r="DZ164" s="237"/>
      <c r="EA164" s="237"/>
      <c r="EB164" s="237"/>
      <c r="EC164" s="237">
        <v>15.1</v>
      </c>
      <c r="ED164" s="187"/>
      <c r="EE164" s="187"/>
      <c r="EF164" s="237"/>
      <c r="EG164" s="187"/>
      <c r="EH164" s="237"/>
      <c r="EI164" s="237"/>
      <c r="EJ164" s="237"/>
      <c r="EK164" s="187"/>
      <c r="EL164" s="187"/>
      <c r="EM164" s="237"/>
      <c r="EN164" s="237"/>
      <c r="EO164" s="237"/>
      <c r="EP164" s="237"/>
      <c r="EQ164" s="237"/>
      <c r="ER164" s="187"/>
      <c r="ES164" s="187"/>
      <c r="ET164" s="237"/>
      <c r="EU164" s="237"/>
      <c r="EV164" s="237"/>
      <c r="EW164" s="237"/>
      <c r="EX164" s="237"/>
      <c r="EY164" s="187"/>
      <c r="EZ164" s="187"/>
      <c r="FA164" s="237"/>
      <c r="FB164" s="237"/>
      <c r="FC164" s="237"/>
      <c r="FD164" s="237"/>
      <c r="FE164" s="237"/>
      <c r="FF164" s="187"/>
      <c r="FG164" s="187"/>
      <c r="FH164" s="237"/>
      <c r="FI164" s="237"/>
      <c r="FJ164" s="237"/>
      <c r="FK164" s="237"/>
      <c r="FL164" s="237"/>
      <c r="FM164" s="187"/>
      <c r="FN164" s="187"/>
      <c r="FO164" s="237"/>
      <c r="FP164" s="237"/>
      <c r="FQ164" s="237"/>
      <c r="FR164" s="237"/>
      <c r="FS164" s="237"/>
      <c r="FT164" s="187"/>
      <c r="FU164" s="187"/>
      <c r="FV164" s="187"/>
      <c r="FW164" s="187"/>
      <c r="FX164" s="187"/>
      <c r="FY164" s="237"/>
      <c r="FZ164" s="237"/>
      <c r="GA164" s="187"/>
      <c r="GB164" s="187"/>
      <c r="GC164" s="237"/>
      <c r="GD164" s="237"/>
      <c r="GE164" s="237"/>
      <c r="GF164" s="237"/>
      <c r="GG164" s="237"/>
      <c r="GH164" s="187"/>
      <c r="GI164" s="187"/>
      <c r="GJ164" s="237"/>
    </row>
    <row r="165" spans="2:192" ht="15">
      <c r="B165" s="240" t="s">
        <v>5205</v>
      </c>
      <c r="C165" s="240" t="s">
        <v>1711</v>
      </c>
      <c r="D165" s="240" t="s">
        <v>1713</v>
      </c>
      <c r="E165" s="241" t="s">
        <v>5216</v>
      </c>
      <c r="F165" s="182">
        <v>4.2699999999999996</v>
      </c>
      <c r="G165" s="242"/>
      <c r="H165" s="188"/>
      <c r="I165" s="188"/>
      <c r="J165" s="242"/>
      <c r="K165" s="242"/>
      <c r="L165" s="242"/>
      <c r="M165" s="242"/>
      <c r="N165" s="242"/>
      <c r="O165" s="188"/>
      <c r="P165" s="188"/>
      <c r="Q165" s="242"/>
      <c r="R165" s="242"/>
      <c r="S165" s="242"/>
      <c r="T165" s="242"/>
      <c r="U165" s="242"/>
      <c r="V165" s="188"/>
      <c r="W165" s="188"/>
      <c r="X165" s="242"/>
      <c r="Y165" s="242"/>
      <c r="Z165" s="242"/>
      <c r="AA165" s="242"/>
      <c r="AB165" s="242"/>
      <c r="AC165" s="188"/>
      <c r="AD165" s="188"/>
      <c r="AE165" s="242"/>
      <c r="AF165" s="242"/>
      <c r="AG165" s="188"/>
      <c r="AH165" s="242"/>
      <c r="AI165" s="242"/>
      <c r="AJ165" s="188"/>
      <c r="AK165" s="188"/>
      <c r="AL165" s="188"/>
      <c r="AM165" s="188"/>
      <c r="AN165" s="188"/>
      <c r="AO165" s="242"/>
      <c r="AP165" s="242"/>
      <c r="AQ165" s="188"/>
      <c r="AR165" s="188"/>
      <c r="AS165" s="242"/>
      <c r="AT165" s="242"/>
      <c r="AU165" s="242"/>
      <c r="AV165" s="242"/>
      <c r="AW165" s="242"/>
      <c r="AX165" s="188"/>
      <c r="AY165" s="188"/>
      <c r="AZ165" s="242"/>
      <c r="BA165" s="242"/>
      <c r="BB165" s="242">
        <v>5.21</v>
      </c>
      <c r="BC165" s="242"/>
      <c r="BD165" s="242">
        <v>4.63</v>
      </c>
      <c r="BE165" s="188"/>
      <c r="BF165" s="188"/>
      <c r="BG165" s="242"/>
      <c r="BH165" s="242"/>
      <c r="BI165" s="242"/>
      <c r="BJ165" s="242"/>
      <c r="BK165" s="242"/>
      <c r="BL165" s="188"/>
      <c r="BM165" s="188"/>
      <c r="BN165" s="242"/>
      <c r="BO165" s="242"/>
      <c r="BP165" s="242"/>
      <c r="BQ165" s="242"/>
      <c r="BR165" s="242"/>
      <c r="BS165" s="188"/>
      <c r="BT165" s="188"/>
      <c r="BU165" s="242"/>
      <c r="BV165" s="242"/>
      <c r="BW165" s="242"/>
      <c r="BX165" s="242"/>
      <c r="BY165" s="242"/>
      <c r="BZ165" s="188"/>
      <c r="CA165" s="188"/>
      <c r="CB165" s="242"/>
      <c r="CC165" s="242"/>
      <c r="CD165" s="242"/>
      <c r="CE165" s="242"/>
      <c r="CF165" s="242"/>
      <c r="CG165" s="188"/>
      <c r="CH165" s="188"/>
      <c r="CI165" s="242"/>
      <c r="CJ165" s="242"/>
      <c r="CK165" s="242"/>
      <c r="CL165" s="242"/>
      <c r="CM165" s="242"/>
      <c r="CN165" s="188"/>
      <c r="CO165" s="188"/>
      <c r="CP165" s="242"/>
      <c r="CQ165" s="242"/>
      <c r="CR165" s="242"/>
      <c r="CS165" s="242"/>
      <c r="CT165" s="242"/>
      <c r="CU165" s="188"/>
      <c r="CV165" s="188"/>
      <c r="CW165" s="242"/>
      <c r="CX165" s="242"/>
      <c r="CY165" s="242"/>
      <c r="CZ165" s="242"/>
      <c r="DA165" s="242"/>
      <c r="DB165" s="188"/>
      <c r="DC165" s="188"/>
      <c r="DD165" s="242"/>
      <c r="DE165" s="242"/>
      <c r="DF165" s="242"/>
      <c r="DG165" s="242"/>
      <c r="DH165" s="242">
        <v>3.63</v>
      </c>
      <c r="DI165" s="188"/>
      <c r="DJ165" s="188"/>
      <c r="DK165" s="188"/>
      <c r="DL165" s="242"/>
      <c r="DM165" s="242"/>
      <c r="DN165" s="242"/>
      <c r="DO165" s="242"/>
      <c r="DP165" s="188"/>
      <c r="DQ165" s="188"/>
      <c r="DR165" s="242"/>
      <c r="DS165" s="242"/>
      <c r="DT165" s="242"/>
      <c r="DU165" s="242"/>
      <c r="DV165" s="242"/>
      <c r="DW165" s="188"/>
      <c r="DX165" s="188"/>
      <c r="DY165" s="242"/>
      <c r="DZ165" s="242"/>
      <c r="EA165" s="242"/>
      <c r="EB165" s="242"/>
      <c r="EC165" s="242">
        <v>3.96</v>
      </c>
      <c r="ED165" s="188"/>
      <c r="EE165" s="188"/>
      <c r="EF165" s="242"/>
      <c r="EG165" s="188"/>
      <c r="EH165" s="242"/>
      <c r="EI165" s="242"/>
      <c r="EJ165" s="242"/>
      <c r="EK165" s="188"/>
      <c r="EL165" s="188"/>
      <c r="EM165" s="242"/>
      <c r="EN165" s="242"/>
      <c r="EO165" s="242"/>
      <c r="EP165" s="242"/>
      <c r="EQ165" s="242"/>
      <c r="ER165" s="188"/>
      <c r="ES165" s="188"/>
      <c r="ET165" s="242"/>
      <c r="EU165" s="242"/>
      <c r="EV165" s="242"/>
      <c r="EW165" s="242"/>
      <c r="EX165" s="242"/>
      <c r="EY165" s="188"/>
      <c r="EZ165" s="188"/>
      <c r="FA165" s="242"/>
      <c r="FB165" s="242"/>
      <c r="FC165" s="242"/>
      <c r="FD165" s="242"/>
      <c r="FE165" s="242"/>
      <c r="FF165" s="188"/>
      <c r="FG165" s="188"/>
      <c r="FH165" s="242"/>
      <c r="FI165" s="242"/>
      <c r="FJ165" s="242"/>
      <c r="FK165" s="242"/>
      <c r="FL165" s="242"/>
      <c r="FM165" s="188"/>
      <c r="FN165" s="188"/>
      <c r="FO165" s="242"/>
      <c r="FP165" s="242"/>
      <c r="FQ165" s="242"/>
      <c r="FR165" s="242"/>
      <c r="FS165" s="242"/>
      <c r="FT165" s="188"/>
      <c r="FU165" s="188"/>
      <c r="FV165" s="188"/>
      <c r="FW165" s="188"/>
      <c r="FX165" s="188"/>
      <c r="FY165" s="242"/>
      <c r="FZ165" s="242"/>
      <c r="GA165" s="188"/>
      <c r="GB165" s="188"/>
      <c r="GC165" s="242"/>
      <c r="GD165" s="242"/>
      <c r="GE165" s="242"/>
      <c r="GF165" s="242"/>
      <c r="GG165" s="242"/>
      <c r="GH165" s="188"/>
      <c r="GI165" s="188"/>
      <c r="GJ165" s="242"/>
    </row>
    <row r="166" spans="2:192" ht="15.75" thickBot="1">
      <c r="B166" s="243" t="s">
        <v>5205</v>
      </c>
      <c r="C166" s="243" t="s">
        <v>1711</v>
      </c>
      <c r="D166" s="243" t="s">
        <v>1713</v>
      </c>
      <c r="E166" s="244" t="s">
        <v>5217</v>
      </c>
      <c r="F166" s="183">
        <v>14.04</v>
      </c>
      <c r="G166" s="245"/>
      <c r="H166" s="189"/>
      <c r="I166" s="189"/>
      <c r="J166" s="245"/>
      <c r="K166" s="245"/>
      <c r="L166" s="245"/>
      <c r="M166" s="245"/>
      <c r="N166" s="245"/>
      <c r="O166" s="189"/>
      <c r="P166" s="189"/>
      <c r="Q166" s="245"/>
      <c r="R166" s="245"/>
      <c r="S166" s="245"/>
      <c r="T166" s="245"/>
      <c r="U166" s="245"/>
      <c r="V166" s="189"/>
      <c r="W166" s="189"/>
      <c r="X166" s="245"/>
      <c r="Y166" s="245"/>
      <c r="Z166" s="245"/>
      <c r="AA166" s="245"/>
      <c r="AB166" s="245"/>
      <c r="AC166" s="189"/>
      <c r="AD166" s="189"/>
      <c r="AE166" s="245"/>
      <c r="AF166" s="245"/>
      <c r="AG166" s="189"/>
      <c r="AH166" s="245"/>
      <c r="AI166" s="245"/>
      <c r="AJ166" s="189"/>
      <c r="AK166" s="189"/>
      <c r="AL166" s="189"/>
      <c r="AM166" s="189"/>
      <c r="AN166" s="189"/>
      <c r="AO166" s="245"/>
      <c r="AP166" s="245"/>
      <c r="AQ166" s="189"/>
      <c r="AR166" s="189"/>
      <c r="AS166" s="245"/>
      <c r="AT166" s="245"/>
      <c r="AU166" s="245"/>
      <c r="AV166" s="245"/>
      <c r="AW166" s="245"/>
      <c r="AX166" s="189"/>
      <c r="AY166" s="189"/>
      <c r="AZ166" s="245"/>
      <c r="BA166" s="245"/>
      <c r="BB166" s="245">
        <v>11.52</v>
      </c>
      <c r="BC166" s="245"/>
      <c r="BD166" s="245">
        <v>12.97</v>
      </c>
      <c r="BE166" s="189"/>
      <c r="BF166" s="189"/>
      <c r="BG166" s="245"/>
      <c r="BH166" s="245"/>
      <c r="BI166" s="245"/>
      <c r="BJ166" s="245"/>
      <c r="BK166" s="245"/>
      <c r="BL166" s="189"/>
      <c r="BM166" s="189"/>
      <c r="BN166" s="245"/>
      <c r="BO166" s="245"/>
      <c r="BP166" s="245"/>
      <c r="BQ166" s="245"/>
      <c r="BR166" s="245"/>
      <c r="BS166" s="189"/>
      <c r="BT166" s="189"/>
      <c r="BU166" s="245"/>
      <c r="BV166" s="245"/>
      <c r="BW166" s="245"/>
      <c r="BX166" s="245"/>
      <c r="BY166" s="245"/>
      <c r="BZ166" s="189"/>
      <c r="CA166" s="189"/>
      <c r="CB166" s="245"/>
      <c r="CC166" s="245"/>
      <c r="CD166" s="245"/>
      <c r="CE166" s="245"/>
      <c r="CF166" s="245"/>
      <c r="CG166" s="189"/>
      <c r="CH166" s="189"/>
      <c r="CI166" s="245"/>
      <c r="CJ166" s="245"/>
      <c r="CK166" s="245"/>
      <c r="CL166" s="245"/>
      <c r="CM166" s="245"/>
      <c r="CN166" s="189"/>
      <c r="CO166" s="189"/>
      <c r="CP166" s="245"/>
      <c r="CQ166" s="245"/>
      <c r="CR166" s="245"/>
      <c r="CS166" s="245"/>
      <c r="CT166" s="245"/>
      <c r="CU166" s="189"/>
      <c r="CV166" s="189"/>
      <c r="CW166" s="245"/>
      <c r="CX166" s="245"/>
      <c r="CY166" s="245"/>
      <c r="CZ166" s="245"/>
      <c r="DA166" s="245"/>
      <c r="DB166" s="189"/>
      <c r="DC166" s="189"/>
      <c r="DD166" s="245"/>
      <c r="DE166" s="245"/>
      <c r="DF166" s="245"/>
      <c r="DG166" s="245"/>
      <c r="DH166" s="245">
        <v>16.53</v>
      </c>
      <c r="DI166" s="189"/>
      <c r="DJ166" s="189"/>
      <c r="DK166" s="189"/>
      <c r="DL166" s="245"/>
      <c r="DM166" s="245"/>
      <c r="DN166" s="245"/>
      <c r="DO166" s="245"/>
      <c r="DP166" s="189"/>
      <c r="DQ166" s="189"/>
      <c r="DR166" s="245"/>
      <c r="DS166" s="245"/>
      <c r="DT166" s="245"/>
      <c r="DU166" s="245"/>
      <c r="DV166" s="245"/>
      <c r="DW166" s="189"/>
      <c r="DX166" s="189"/>
      <c r="DY166" s="245"/>
      <c r="DZ166" s="245"/>
      <c r="EA166" s="245"/>
      <c r="EB166" s="245"/>
      <c r="EC166" s="245">
        <v>15.13</v>
      </c>
      <c r="ED166" s="189"/>
      <c r="EE166" s="189"/>
      <c r="EF166" s="245"/>
      <c r="EG166" s="189"/>
      <c r="EH166" s="245"/>
      <c r="EI166" s="245"/>
      <c r="EJ166" s="245"/>
      <c r="EK166" s="189"/>
      <c r="EL166" s="189"/>
      <c r="EM166" s="245"/>
      <c r="EN166" s="245"/>
      <c r="EO166" s="245"/>
      <c r="EP166" s="245"/>
      <c r="EQ166" s="245"/>
      <c r="ER166" s="189"/>
      <c r="ES166" s="189"/>
      <c r="ET166" s="245"/>
      <c r="EU166" s="245"/>
      <c r="EV166" s="245"/>
      <c r="EW166" s="245"/>
      <c r="EX166" s="245"/>
      <c r="EY166" s="189"/>
      <c r="EZ166" s="189"/>
      <c r="FA166" s="245"/>
      <c r="FB166" s="245"/>
      <c r="FC166" s="245"/>
      <c r="FD166" s="245"/>
      <c r="FE166" s="245"/>
      <c r="FF166" s="189"/>
      <c r="FG166" s="189"/>
      <c r="FH166" s="245"/>
      <c r="FI166" s="245"/>
      <c r="FJ166" s="245"/>
      <c r="FK166" s="245"/>
      <c r="FL166" s="245"/>
      <c r="FM166" s="189"/>
      <c r="FN166" s="189"/>
      <c r="FO166" s="245"/>
      <c r="FP166" s="245"/>
      <c r="FQ166" s="245"/>
      <c r="FR166" s="245"/>
      <c r="FS166" s="245"/>
      <c r="FT166" s="189"/>
      <c r="FU166" s="189"/>
      <c r="FV166" s="189"/>
      <c r="FW166" s="189"/>
      <c r="FX166" s="189"/>
      <c r="FY166" s="245"/>
      <c r="FZ166" s="245"/>
      <c r="GA166" s="189"/>
      <c r="GB166" s="189"/>
      <c r="GC166" s="245"/>
      <c r="GD166" s="245"/>
      <c r="GE166" s="245"/>
      <c r="GF166" s="245"/>
      <c r="GG166" s="245"/>
      <c r="GH166" s="189"/>
      <c r="GI166" s="189"/>
      <c r="GJ166" s="245"/>
    </row>
    <row r="167" spans="2:192" ht="15">
      <c r="B167" s="238" t="s">
        <v>5205</v>
      </c>
      <c r="C167" s="238" t="s">
        <v>1988</v>
      </c>
      <c r="D167" s="238" t="s">
        <v>1990</v>
      </c>
      <c r="E167" s="238" t="s">
        <v>5214</v>
      </c>
      <c r="F167" s="180">
        <v>37</v>
      </c>
      <c r="G167" s="239"/>
      <c r="H167" s="186"/>
      <c r="I167" s="186"/>
      <c r="J167" s="239"/>
      <c r="K167" s="239"/>
      <c r="L167" s="239"/>
      <c r="M167" s="239"/>
      <c r="N167" s="239"/>
      <c r="O167" s="186"/>
      <c r="P167" s="186"/>
      <c r="Q167" s="239"/>
      <c r="R167" s="239"/>
      <c r="S167" s="239"/>
      <c r="T167" s="239"/>
      <c r="U167" s="239"/>
      <c r="V167" s="186"/>
      <c r="W167" s="186"/>
      <c r="X167" s="239"/>
      <c r="Y167" s="239"/>
      <c r="Z167" s="239"/>
      <c r="AA167" s="239"/>
      <c r="AB167" s="239"/>
      <c r="AC167" s="186"/>
      <c r="AD167" s="186"/>
      <c r="AE167" s="239"/>
      <c r="AF167" s="239"/>
      <c r="AG167" s="186"/>
      <c r="AH167" s="239"/>
      <c r="AI167" s="239"/>
      <c r="AJ167" s="186"/>
      <c r="AK167" s="186"/>
      <c r="AL167" s="186"/>
      <c r="AM167" s="186"/>
      <c r="AN167" s="186"/>
      <c r="AO167" s="239"/>
      <c r="AP167" s="239"/>
      <c r="AQ167" s="186"/>
      <c r="AR167" s="186"/>
      <c r="AS167" s="239"/>
      <c r="AT167" s="239"/>
      <c r="AU167" s="239"/>
      <c r="AV167" s="239"/>
      <c r="AW167" s="239"/>
      <c r="AX167" s="186"/>
      <c r="AY167" s="186"/>
      <c r="AZ167" s="239"/>
      <c r="BA167" s="239"/>
      <c r="BB167" s="239"/>
      <c r="BC167" s="239"/>
      <c r="BD167" s="239"/>
      <c r="BE167" s="186"/>
      <c r="BF167" s="186"/>
      <c r="BG167" s="239"/>
      <c r="BH167" s="239"/>
      <c r="BI167" s="239">
        <v>1</v>
      </c>
      <c r="BJ167" s="239"/>
      <c r="BK167" s="239"/>
      <c r="BL167" s="186"/>
      <c r="BM167" s="186"/>
      <c r="BN167" s="239"/>
      <c r="BO167" s="239">
        <v>1</v>
      </c>
      <c r="BP167" s="239"/>
      <c r="BQ167" s="239"/>
      <c r="BR167" s="239"/>
      <c r="BS167" s="186"/>
      <c r="BT167" s="186"/>
      <c r="BU167" s="239"/>
      <c r="BV167" s="239"/>
      <c r="BW167" s="239"/>
      <c r="BX167" s="239"/>
      <c r="BY167" s="239"/>
      <c r="BZ167" s="186"/>
      <c r="CA167" s="186"/>
      <c r="CB167" s="239">
        <v>2</v>
      </c>
      <c r="CC167" s="239"/>
      <c r="CD167" s="239"/>
      <c r="CE167" s="239"/>
      <c r="CF167" s="239"/>
      <c r="CG167" s="186"/>
      <c r="CH167" s="186"/>
      <c r="CI167" s="239"/>
      <c r="CJ167" s="239"/>
      <c r="CK167" s="239">
        <v>3</v>
      </c>
      <c r="CL167" s="239"/>
      <c r="CM167" s="239"/>
      <c r="CN167" s="186"/>
      <c r="CO167" s="186"/>
      <c r="CP167" s="239"/>
      <c r="CQ167" s="239"/>
      <c r="CR167" s="239">
        <v>3</v>
      </c>
      <c r="CS167" s="239"/>
      <c r="CT167" s="239"/>
      <c r="CU167" s="186"/>
      <c r="CV167" s="186"/>
      <c r="CW167" s="239"/>
      <c r="CX167" s="239"/>
      <c r="CY167" s="239"/>
      <c r="CZ167" s="239"/>
      <c r="DA167" s="239"/>
      <c r="DB167" s="186"/>
      <c r="DC167" s="186"/>
      <c r="DD167" s="239"/>
      <c r="DE167" s="239"/>
      <c r="DF167" s="239"/>
      <c r="DG167" s="239"/>
      <c r="DH167" s="239">
        <v>3</v>
      </c>
      <c r="DI167" s="186"/>
      <c r="DJ167" s="186"/>
      <c r="DK167" s="186"/>
      <c r="DL167" s="239"/>
      <c r="DM167" s="239"/>
      <c r="DN167" s="239"/>
      <c r="DO167" s="239"/>
      <c r="DP167" s="186"/>
      <c r="DQ167" s="186"/>
      <c r="DR167" s="239"/>
      <c r="DS167" s="239"/>
      <c r="DT167" s="239"/>
      <c r="DU167" s="239"/>
      <c r="DV167" s="239">
        <v>1</v>
      </c>
      <c r="DW167" s="186"/>
      <c r="DX167" s="186"/>
      <c r="DY167" s="239"/>
      <c r="DZ167" s="239"/>
      <c r="EA167" s="239"/>
      <c r="EB167" s="239"/>
      <c r="EC167" s="239">
        <v>3</v>
      </c>
      <c r="ED167" s="186"/>
      <c r="EE167" s="186"/>
      <c r="EF167" s="239"/>
      <c r="EG167" s="186"/>
      <c r="EH167" s="239"/>
      <c r="EI167" s="239"/>
      <c r="EJ167" s="239"/>
      <c r="EK167" s="186"/>
      <c r="EL167" s="186"/>
      <c r="EM167" s="239">
        <v>1</v>
      </c>
      <c r="EN167" s="239"/>
      <c r="EO167" s="239"/>
      <c r="EP167" s="239"/>
      <c r="EQ167" s="239">
        <v>2</v>
      </c>
      <c r="ER167" s="186"/>
      <c r="ES167" s="186"/>
      <c r="ET167" s="239"/>
      <c r="EU167" s="239">
        <v>1</v>
      </c>
      <c r="EV167" s="239"/>
      <c r="EW167" s="239"/>
      <c r="EX167" s="239">
        <v>5</v>
      </c>
      <c r="EY167" s="186"/>
      <c r="EZ167" s="186"/>
      <c r="FA167" s="239"/>
      <c r="FB167" s="239"/>
      <c r="FC167" s="239">
        <v>3</v>
      </c>
      <c r="FD167" s="239"/>
      <c r="FE167" s="239"/>
      <c r="FF167" s="186"/>
      <c r="FG167" s="186"/>
      <c r="FH167" s="239"/>
      <c r="FI167" s="239">
        <v>1</v>
      </c>
      <c r="FJ167" s="239"/>
      <c r="FK167" s="239"/>
      <c r="FL167" s="239">
        <v>1</v>
      </c>
      <c r="FM167" s="186"/>
      <c r="FN167" s="186"/>
      <c r="FO167" s="239">
        <v>3</v>
      </c>
      <c r="FP167" s="239"/>
      <c r="FQ167" s="239"/>
      <c r="FR167" s="239"/>
      <c r="FS167" s="239">
        <v>2</v>
      </c>
      <c r="FT167" s="186"/>
      <c r="FU167" s="186"/>
      <c r="FV167" s="186"/>
      <c r="FW167" s="186"/>
      <c r="FX167" s="186"/>
      <c r="FY167" s="239"/>
      <c r="FZ167" s="239"/>
      <c r="GA167" s="186"/>
      <c r="GB167" s="186"/>
      <c r="GC167" s="239"/>
      <c r="GD167" s="239"/>
      <c r="GE167" s="239">
        <v>1</v>
      </c>
      <c r="GF167" s="239"/>
      <c r="GG167" s="239"/>
      <c r="GH167" s="186"/>
      <c r="GI167" s="186"/>
      <c r="GJ167" s="239"/>
    </row>
    <row r="168" spans="2:192" ht="15">
      <c r="B168" s="240" t="s">
        <v>5205</v>
      </c>
      <c r="C168" s="240" t="s">
        <v>1988</v>
      </c>
      <c r="D168" s="240" t="s">
        <v>1990</v>
      </c>
      <c r="E168" s="235" t="s">
        <v>5215</v>
      </c>
      <c r="F168" s="181">
        <v>587.1</v>
      </c>
      <c r="G168" s="237"/>
      <c r="H168" s="187"/>
      <c r="I168" s="187"/>
      <c r="J168" s="237"/>
      <c r="K168" s="237"/>
      <c r="L168" s="237"/>
      <c r="M168" s="237"/>
      <c r="N168" s="237"/>
      <c r="O168" s="187"/>
      <c r="P168" s="187"/>
      <c r="Q168" s="237"/>
      <c r="R168" s="237"/>
      <c r="S168" s="237"/>
      <c r="T168" s="237"/>
      <c r="U168" s="237"/>
      <c r="V168" s="187"/>
      <c r="W168" s="187"/>
      <c r="X168" s="237"/>
      <c r="Y168" s="237"/>
      <c r="Z168" s="237"/>
      <c r="AA168" s="237"/>
      <c r="AB168" s="237"/>
      <c r="AC168" s="187"/>
      <c r="AD168" s="187"/>
      <c r="AE168" s="237"/>
      <c r="AF168" s="237"/>
      <c r="AG168" s="187"/>
      <c r="AH168" s="237"/>
      <c r="AI168" s="237"/>
      <c r="AJ168" s="187"/>
      <c r="AK168" s="187"/>
      <c r="AL168" s="187"/>
      <c r="AM168" s="187"/>
      <c r="AN168" s="187"/>
      <c r="AO168" s="237"/>
      <c r="AP168" s="237"/>
      <c r="AQ168" s="187"/>
      <c r="AR168" s="187"/>
      <c r="AS168" s="237"/>
      <c r="AT168" s="237"/>
      <c r="AU168" s="237"/>
      <c r="AV168" s="237"/>
      <c r="AW168" s="237"/>
      <c r="AX168" s="187"/>
      <c r="AY168" s="187"/>
      <c r="AZ168" s="237"/>
      <c r="BA168" s="237"/>
      <c r="BB168" s="237"/>
      <c r="BC168" s="237"/>
      <c r="BD168" s="237"/>
      <c r="BE168" s="187"/>
      <c r="BF168" s="187"/>
      <c r="BG168" s="237"/>
      <c r="BH168" s="237"/>
      <c r="BI168" s="237">
        <v>8.1999999999999993</v>
      </c>
      <c r="BJ168" s="237"/>
      <c r="BK168" s="237"/>
      <c r="BL168" s="187"/>
      <c r="BM168" s="187"/>
      <c r="BN168" s="237"/>
      <c r="BO168" s="237">
        <v>8.5</v>
      </c>
      <c r="BP168" s="237"/>
      <c r="BQ168" s="237"/>
      <c r="BR168" s="237"/>
      <c r="BS168" s="187"/>
      <c r="BT168" s="187"/>
      <c r="BU168" s="237"/>
      <c r="BV168" s="237"/>
      <c r="BW168" s="237"/>
      <c r="BX168" s="237"/>
      <c r="BY168" s="237"/>
      <c r="BZ168" s="187"/>
      <c r="CA168" s="187"/>
      <c r="CB168" s="237">
        <v>20.3</v>
      </c>
      <c r="CC168" s="237"/>
      <c r="CD168" s="237"/>
      <c r="CE168" s="237"/>
      <c r="CF168" s="237"/>
      <c r="CG168" s="187"/>
      <c r="CH168" s="187"/>
      <c r="CI168" s="237"/>
      <c r="CJ168" s="237"/>
      <c r="CK168" s="237">
        <v>38.4</v>
      </c>
      <c r="CL168" s="237"/>
      <c r="CM168" s="237"/>
      <c r="CN168" s="187"/>
      <c r="CO168" s="187"/>
      <c r="CP168" s="237"/>
      <c r="CQ168" s="237"/>
      <c r="CR168" s="237">
        <v>25.8</v>
      </c>
      <c r="CS168" s="237"/>
      <c r="CT168" s="237"/>
      <c r="CU168" s="187"/>
      <c r="CV168" s="187"/>
      <c r="CW168" s="237"/>
      <c r="CX168" s="237"/>
      <c r="CY168" s="237"/>
      <c r="CZ168" s="237"/>
      <c r="DA168" s="237"/>
      <c r="DB168" s="187"/>
      <c r="DC168" s="187"/>
      <c r="DD168" s="237"/>
      <c r="DE168" s="237"/>
      <c r="DF168" s="237"/>
      <c r="DG168" s="237"/>
      <c r="DH168" s="237">
        <v>44.7</v>
      </c>
      <c r="DI168" s="187"/>
      <c r="DJ168" s="187"/>
      <c r="DK168" s="187"/>
      <c r="DL168" s="237"/>
      <c r="DM168" s="237"/>
      <c r="DN168" s="237"/>
      <c r="DO168" s="237"/>
      <c r="DP168" s="187"/>
      <c r="DQ168" s="187"/>
      <c r="DR168" s="237"/>
      <c r="DS168" s="237"/>
      <c r="DT168" s="237"/>
      <c r="DU168" s="237"/>
      <c r="DV168" s="237">
        <v>14.3</v>
      </c>
      <c r="DW168" s="187"/>
      <c r="DX168" s="187"/>
      <c r="DY168" s="237"/>
      <c r="DZ168" s="237"/>
      <c r="EA168" s="237"/>
      <c r="EB168" s="237"/>
      <c r="EC168" s="237">
        <v>73.400000000000006</v>
      </c>
      <c r="ED168" s="187"/>
      <c r="EE168" s="187"/>
      <c r="EF168" s="237"/>
      <c r="EG168" s="187"/>
      <c r="EH168" s="237"/>
      <c r="EI168" s="237"/>
      <c r="EJ168" s="237"/>
      <c r="EK168" s="187"/>
      <c r="EL168" s="187"/>
      <c r="EM168" s="237">
        <v>36</v>
      </c>
      <c r="EN168" s="237"/>
      <c r="EO168" s="237"/>
      <c r="EP168" s="237"/>
      <c r="EQ168" s="237">
        <v>22.6</v>
      </c>
      <c r="ER168" s="187"/>
      <c r="ES168" s="187"/>
      <c r="ET168" s="237"/>
      <c r="EU168" s="237">
        <v>12.7</v>
      </c>
      <c r="EV168" s="237"/>
      <c r="EW168" s="237"/>
      <c r="EX168" s="237">
        <v>92.2</v>
      </c>
      <c r="EY168" s="187"/>
      <c r="EZ168" s="187"/>
      <c r="FA168" s="237"/>
      <c r="FB168" s="237"/>
      <c r="FC168" s="237">
        <v>40.4</v>
      </c>
      <c r="FD168" s="237"/>
      <c r="FE168" s="237"/>
      <c r="FF168" s="187"/>
      <c r="FG168" s="187"/>
      <c r="FH168" s="237"/>
      <c r="FI168" s="237">
        <v>14.6</v>
      </c>
      <c r="FJ168" s="237"/>
      <c r="FK168" s="237"/>
      <c r="FL168" s="237">
        <v>39.1</v>
      </c>
      <c r="FM168" s="187"/>
      <c r="FN168" s="187"/>
      <c r="FO168" s="237">
        <v>39.700000000000003</v>
      </c>
      <c r="FP168" s="237"/>
      <c r="FQ168" s="237"/>
      <c r="FR168" s="237"/>
      <c r="FS168" s="237">
        <v>50.2</v>
      </c>
      <c r="FT168" s="187"/>
      <c r="FU168" s="187"/>
      <c r="FV168" s="187"/>
      <c r="FW168" s="187"/>
      <c r="FX168" s="187"/>
      <c r="FY168" s="237"/>
      <c r="FZ168" s="237"/>
      <c r="GA168" s="187"/>
      <c r="GB168" s="187"/>
      <c r="GC168" s="237"/>
      <c r="GD168" s="237"/>
      <c r="GE168" s="237">
        <v>6</v>
      </c>
      <c r="GF168" s="237"/>
      <c r="GG168" s="237"/>
      <c r="GH168" s="187"/>
      <c r="GI168" s="187"/>
      <c r="GJ168" s="237"/>
    </row>
    <row r="169" spans="2:192" ht="15">
      <c r="B169" s="240" t="s">
        <v>5205</v>
      </c>
      <c r="C169" s="240" t="s">
        <v>1988</v>
      </c>
      <c r="D169" s="240" t="s">
        <v>1990</v>
      </c>
      <c r="E169" s="241" t="s">
        <v>5216</v>
      </c>
      <c r="F169" s="182">
        <v>3.78</v>
      </c>
      <c r="G169" s="242"/>
      <c r="H169" s="188"/>
      <c r="I169" s="188"/>
      <c r="J169" s="242"/>
      <c r="K169" s="242"/>
      <c r="L169" s="242"/>
      <c r="M169" s="242"/>
      <c r="N169" s="242"/>
      <c r="O169" s="188"/>
      <c r="P169" s="188"/>
      <c r="Q169" s="242"/>
      <c r="R169" s="242"/>
      <c r="S169" s="242"/>
      <c r="T169" s="242"/>
      <c r="U169" s="242"/>
      <c r="V169" s="188"/>
      <c r="W169" s="188"/>
      <c r="X169" s="242"/>
      <c r="Y169" s="242"/>
      <c r="Z169" s="242"/>
      <c r="AA169" s="242"/>
      <c r="AB169" s="242"/>
      <c r="AC169" s="188"/>
      <c r="AD169" s="188"/>
      <c r="AE169" s="242"/>
      <c r="AF169" s="242"/>
      <c r="AG169" s="188"/>
      <c r="AH169" s="242"/>
      <c r="AI169" s="242"/>
      <c r="AJ169" s="188"/>
      <c r="AK169" s="188"/>
      <c r="AL169" s="188"/>
      <c r="AM169" s="188"/>
      <c r="AN169" s="188"/>
      <c r="AO169" s="242"/>
      <c r="AP169" s="242"/>
      <c r="AQ169" s="188"/>
      <c r="AR169" s="188"/>
      <c r="AS169" s="242"/>
      <c r="AT169" s="242"/>
      <c r="AU169" s="242"/>
      <c r="AV169" s="242"/>
      <c r="AW169" s="242"/>
      <c r="AX169" s="188"/>
      <c r="AY169" s="188"/>
      <c r="AZ169" s="242"/>
      <c r="BA169" s="242"/>
      <c r="BB169" s="242"/>
      <c r="BC169" s="242"/>
      <c r="BD169" s="242"/>
      <c r="BE169" s="188"/>
      <c r="BF169" s="188"/>
      <c r="BG169" s="242"/>
      <c r="BH169" s="242"/>
      <c r="BI169" s="242">
        <v>7.27</v>
      </c>
      <c r="BJ169" s="242"/>
      <c r="BK169" s="242"/>
      <c r="BL169" s="188"/>
      <c r="BM169" s="188"/>
      <c r="BN169" s="242"/>
      <c r="BO169" s="242">
        <v>7.07</v>
      </c>
      <c r="BP169" s="242"/>
      <c r="BQ169" s="242"/>
      <c r="BR169" s="242"/>
      <c r="BS169" s="188"/>
      <c r="BT169" s="188"/>
      <c r="BU169" s="242"/>
      <c r="BV169" s="242"/>
      <c r="BW169" s="242"/>
      <c r="BX169" s="242"/>
      <c r="BY169" s="242"/>
      <c r="BZ169" s="188"/>
      <c r="CA169" s="188"/>
      <c r="CB169" s="242">
        <v>5.92</v>
      </c>
      <c r="CC169" s="242"/>
      <c r="CD169" s="242"/>
      <c r="CE169" s="242"/>
      <c r="CF169" s="242"/>
      <c r="CG169" s="188"/>
      <c r="CH169" s="188"/>
      <c r="CI169" s="242"/>
      <c r="CJ169" s="242"/>
      <c r="CK169" s="242">
        <v>4.6900000000000004</v>
      </c>
      <c r="CL169" s="242"/>
      <c r="CM169" s="242"/>
      <c r="CN169" s="188"/>
      <c r="CO169" s="188"/>
      <c r="CP169" s="242"/>
      <c r="CQ169" s="242"/>
      <c r="CR169" s="242">
        <v>6.98</v>
      </c>
      <c r="CS169" s="242"/>
      <c r="CT169" s="242"/>
      <c r="CU169" s="188"/>
      <c r="CV169" s="188"/>
      <c r="CW169" s="242"/>
      <c r="CX169" s="242"/>
      <c r="CY169" s="242"/>
      <c r="CZ169" s="242"/>
      <c r="DA169" s="242"/>
      <c r="DB169" s="188"/>
      <c r="DC169" s="188"/>
      <c r="DD169" s="242"/>
      <c r="DE169" s="242"/>
      <c r="DF169" s="242"/>
      <c r="DG169" s="242"/>
      <c r="DH169" s="242">
        <v>4.03</v>
      </c>
      <c r="DI169" s="188"/>
      <c r="DJ169" s="188"/>
      <c r="DK169" s="188"/>
      <c r="DL169" s="242"/>
      <c r="DM169" s="242"/>
      <c r="DN169" s="242"/>
      <c r="DO169" s="242"/>
      <c r="DP169" s="188"/>
      <c r="DQ169" s="188"/>
      <c r="DR169" s="242"/>
      <c r="DS169" s="242"/>
      <c r="DT169" s="242"/>
      <c r="DU169" s="242"/>
      <c r="DV169" s="242">
        <v>4.1900000000000004</v>
      </c>
      <c r="DW169" s="188"/>
      <c r="DX169" s="188"/>
      <c r="DY169" s="242"/>
      <c r="DZ169" s="242"/>
      <c r="EA169" s="242"/>
      <c r="EB169" s="242"/>
      <c r="EC169" s="242">
        <v>2.4500000000000002</v>
      </c>
      <c r="ED169" s="188"/>
      <c r="EE169" s="188"/>
      <c r="EF169" s="242"/>
      <c r="EG169" s="188"/>
      <c r="EH169" s="242"/>
      <c r="EI169" s="242"/>
      <c r="EJ169" s="242"/>
      <c r="EK169" s="188"/>
      <c r="EL169" s="188"/>
      <c r="EM169" s="242">
        <v>1.66</v>
      </c>
      <c r="EN169" s="242"/>
      <c r="EO169" s="242"/>
      <c r="EP169" s="242"/>
      <c r="EQ169" s="242">
        <v>5.31</v>
      </c>
      <c r="ER169" s="188"/>
      <c r="ES169" s="188"/>
      <c r="ET169" s="242"/>
      <c r="EU169" s="242">
        <v>4.74</v>
      </c>
      <c r="EV169" s="242"/>
      <c r="EW169" s="242"/>
      <c r="EX169" s="242">
        <v>3.26</v>
      </c>
      <c r="EY169" s="188"/>
      <c r="EZ169" s="188"/>
      <c r="FA169" s="242"/>
      <c r="FB169" s="242"/>
      <c r="FC169" s="242">
        <v>4.45</v>
      </c>
      <c r="FD169" s="242"/>
      <c r="FE169" s="242"/>
      <c r="FF169" s="188"/>
      <c r="FG169" s="188"/>
      <c r="FH169" s="242"/>
      <c r="FI169" s="242">
        <v>4.0999999999999996</v>
      </c>
      <c r="FJ169" s="242"/>
      <c r="FK169" s="242"/>
      <c r="FL169" s="242">
        <v>1.53</v>
      </c>
      <c r="FM169" s="188"/>
      <c r="FN169" s="188"/>
      <c r="FO169" s="242">
        <v>4.54</v>
      </c>
      <c r="FP169" s="242"/>
      <c r="FQ169" s="242"/>
      <c r="FR169" s="242"/>
      <c r="FS169" s="242">
        <v>2.39</v>
      </c>
      <c r="FT169" s="188"/>
      <c r="FU169" s="188"/>
      <c r="FV169" s="188"/>
      <c r="FW169" s="188"/>
      <c r="FX169" s="188"/>
      <c r="FY169" s="242"/>
      <c r="FZ169" s="242"/>
      <c r="GA169" s="188"/>
      <c r="GB169" s="188"/>
      <c r="GC169" s="242"/>
      <c r="GD169" s="242"/>
      <c r="GE169" s="242">
        <v>10</v>
      </c>
      <c r="GF169" s="242"/>
      <c r="GG169" s="242"/>
      <c r="GH169" s="188"/>
      <c r="GI169" s="188"/>
      <c r="GJ169" s="242"/>
    </row>
    <row r="170" spans="2:192" ht="15.75" thickBot="1">
      <c r="B170" s="243" t="s">
        <v>5205</v>
      </c>
      <c r="C170" s="243" t="s">
        <v>1988</v>
      </c>
      <c r="D170" s="243" t="s">
        <v>1990</v>
      </c>
      <c r="E170" s="244" t="s">
        <v>5217</v>
      </c>
      <c r="F170" s="183">
        <v>15.87</v>
      </c>
      <c r="G170" s="245"/>
      <c r="H170" s="189"/>
      <c r="I170" s="189"/>
      <c r="J170" s="245"/>
      <c r="K170" s="245"/>
      <c r="L170" s="245"/>
      <c r="M170" s="245"/>
      <c r="N170" s="245"/>
      <c r="O170" s="189"/>
      <c r="P170" s="189"/>
      <c r="Q170" s="245"/>
      <c r="R170" s="245"/>
      <c r="S170" s="245"/>
      <c r="T170" s="245"/>
      <c r="U170" s="245"/>
      <c r="V170" s="189"/>
      <c r="W170" s="189"/>
      <c r="X170" s="245"/>
      <c r="Y170" s="245"/>
      <c r="Z170" s="245"/>
      <c r="AA170" s="245"/>
      <c r="AB170" s="245"/>
      <c r="AC170" s="189"/>
      <c r="AD170" s="189"/>
      <c r="AE170" s="245"/>
      <c r="AF170" s="245"/>
      <c r="AG170" s="189"/>
      <c r="AH170" s="245"/>
      <c r="AI170" s="245"/>
      <c r="AJ170" s="189"/>
      <c r="AK170" s="189"/>
      <c r="AL170" s="189"/>
      <c r="AM170" s="189"/>
      <c r="AN170" s="189"/>
      <c r="AO170" s="245"/>
      <c r="AP170" s="245"/>
      <c r="AQ170" s="189"/>
      <c r="AR170" s="189"/>
      <c r="AS170" s="245"/>
      <c r="AT170" s="245"/>
      <c r="AU170" s="245"/>
      <c r="AV170" s="245"/>
      <c r="AW170" s="245"/>
      <c r="AX170" s="189"/>
      <c r="AY170" s="189"/>
      <c r="AZ170" s="245"/>
      <c r="BA170" s="245"/>
      <c r="BB170" s="245"/>
      <c r="BC170" s="245"/>
      <c r="BD170" s="245"/>
      <c r="BE170" s="189"/>
      <c r="BF170" s="189"/>
      <c r="BG170" s="245"/>
      <c r="BH170" s="245"/>
      <c r="BI170" s="245">
        <v>8.25</v>
      </c>
      <c r="BJ170" s="245"/>
      <c r="BK170" s="245"/>
      <c r="BL170" s="189"/>
      <c r="BM170" s="189"/>
      <c r="BN170" s="245"/>
      <c r="BO170" s="245">
        <v>8.48</v>
      </c>
      <c r="BP170" s="245"/>
      <c r="BQ170" s="245"/>
      <c r="BR170" s="245"/>
      <c r="BS170" s="189"/>
      <c r="BT170" s="189"/>
      <c r="BU170" s="245"/>
      <c r="BV170" s="245"/>
      <c r="BW170" s="245"/>
      <c r="BX170" s="245"/>
      <c r="BY170" s="245"/>
      <c r="BZ170" s="189"/>
      <c r="CA170" s="189"/>
      <c r="CB170" s="245">
        <v>10.14</v>
      </c>
      <c r="CC170" s="245"/>
      <c r="CD170" s="245"/>
      <c r="CE170" s="245"/>
      <c r="CF170" s="245"/>
      <c r="CG170" s="189"/>
      <c r="CH170" s="189"/>
      <c r="CI170" s="245"/>
      <c r="CJ170" s="245"/>
      <c r="CK170" s="245">
        <v>12.78</v>
      </c>
      <c r="CL170" s="245"/>
      <c r="CM170" s="245"/>
      <c r="CN170" s="189"/>
      <c r="CO170" s="189"/>
      <c r="CP170" s="245"/>
      <c r="CQ170" s="245"/>
      <c r="CR170" s="245">
        <v>8.6</v>
      </c>
      <c r="CS170" s="245"/>
      <c r="CT170" s="245"/>
      <c r="CU170" s="189"/>
      <c r="CV170" s="189"/>
      <c r="CW170" s="245"/>
      <c r="CX170" s="245"/>
      <c r="CY170" s="245"/>
      <c r="CZ170" s="245"/>
      <c r="DA170" s="245"/>
      <c r="DB170" s="189"/>
      <c r="DC170" s="189"/>
      <c r="DD170" s="245"/>
      <c r="DE170" s="245"/>
      <c r="DF170" s="245"/>
      <c r="DG170" s="245"/>
      <c r="DH170" s="245">
        <v>14.89</v>
      </c>
      <c r="DI170" s="189"/>
      <c r="DJ170" s="189"/>
      <c r="DK170" s="189"/>
      <c r="DL170" s="245"/>
      <c r="DM170" s="245"/>
      <c r="DN170" s="245"/>
      <c r="DO170" s="245"/>
      <c r="DP170" s="189"/>
      <c r="DQ170" s="189"/>
      <c r="DR170" s="245"/>
      <c r="DS170" s="245"/>
      <c r="DT170" s="245"/>
      <c r="DU170" s="245"/>
      <c r="DV170" s="245">
        <v>14.33</v>
      </c>
      <c r="DW170" s="189"/>
      <c r="DX170" s="189"/>
      <c r="DY170" s="245"/>
      <c r="DZ170" s="245"/>
      <c r="EA170" s="245"/>
      <c r="EB170" s="245"/>
      <c r="EC170" s="245">
        <v>24.47</v>
      </c>
      <c r="ED170" s="189"/>
      <c r="EE170" s="189"/>
      <c r="EF170" s="245"/>
      <c r="EG170" s="189"/>
      <c r="EH170" s="245"/>
      <c r="EI170" s="245"/>
      <c r="EJ170" s="245"/>
      <c r="EK170" s="189"/>
      <c r="EL170" s="189"/>
      <c r="EM170" s="245">
        <v>36.049999999999997</v>
      </c>
      <c r="EN170" s="245"/>
      <c r="EO170" s="245"/>
      <c r="EP170" s="245"/>
      <c r="EQ170" s="245">
        <v>11.29</v>
      </c>
      <c r="ER170" s="189"/>
      <c r="ES170" s="189"/>
      <c r="ET170" s="245"/>
      <c r="EU170" s="245">
        <v>12.67</v>
      </c>
      <c r="EV170" s="245"/>
      <c r="EW170" s="245"/>
      <c r="EX170" s="245">
        <v>18.43</v>
      </c>
      <c r="EY170" s="189"/>
      <c r="EZ170" s="189"/>
      <c r="FA170" s="245"/>
      <c r="FB170" s="245"/>
      <c r="FC170" s="245">
        <v>13.47</v>
      </c>
      <c r="FD170" s="245"/>
      <c r="FE170" s="245"/>
      <c r="FF170" s="189"/>
      <c r="FG170" s="189"/>
      <c r="FH170" s="245"/>
      <c r="FI170" s="245">
        <v>14.63</v>
      </c>
      <c r="FJ170" s="245"/>
      <c r="FK170" s="245"/>
      <c r="FL170" s="245">
        <v>39.130000000000003</v>
      </c>
      <c r="FM170" s="189"/>
      <c r="FN170" s="189"/>
      <c r="FO170" s="245">
        <v>13.22</v>
      </c>
      <c r="FP170" s="245"/>
      <c r="FQ170" s="245"/>
      <c r="FR170" s="245"/>
      <c r="FS170" s="245">
        <v>25.1</v>
      </c>
      <c r="FT170" s="189"/>
      <c r="FU170" s="189"/>
      <c r="FV170" s="189"/>
      <c r="FW170" s="189"/>
      <c r="FX170" s="189"/>
      <c r="FY170" s="245"/>
      <c r="FZ170" s="245"/>
      <c r="GA170" s="189"/>
      <c r="GB170" s="189"/>
      <c r="GC170" s="245"/>
      <c r="GD170" s="245"/>
      <c r="GE170" s="245">
        <v>6</v>
      </c>
      <c r="GF170" s="245"/>
      <c r="GG170" s="245"/>
      <c r="GH170" s="189"/>
      <c r="GI170" s="189"/>
      <c r="GJ170" s="245"/>
    </row>
    <row r="171" spans="2:192" ht="15">
      <c r="B171" s="238" t="s">
        <v>5205</v>
      </c>
      <c r="C171" s="238" t="s">
        <v>1491</v>
      </c>
      <c r="D171" s="238" t="s">
        <v>1493</v>
      </c>
      <c r="E171" s="238" t="s">
        <v>5214</v>
      </c>
      <c r="F171" s="180">
        <v>13</v>
      </c>
      <c r="G171" s="239"/>
      <c r="H171" s="186"/>
      <c r="I171" s="186"/>
      <c r="J171" s="239"/>
      <c r="K171" s="239"/>
      <c r="L171" s="239"/>
      <c r="M171" s="239"/>
      <c r="N171" s="239"/>
      <c r="O171" s="186"/>
      <c r="P171" s="186"/>
      <c r="Q171" s="239"/>
      <c r="R171" s="239"/>
      <c r="S171" s="239"/>
      <c r="T171" s="239"/>
      <c r="U171" s="239"/>
      <c r="V171" s="186"/>
      <c r="W171" s="186"/>
      <c r="X171" s="239"/>
      <c r="Y171" s="239"/>
      <c r="Z171" s="239"/>
      <c r="AA171" s="239"/>
      <c r="AB171" s="239"/>
      <c r="AC171" s="186"/>
      <c r="AD171" s="186"/>
      <c r="AE171" s="239"/>
      <c r="AF171" s="239"/>
      <c r="AG171" s="186"/>
      <c r="AH171" s="239"/>
      <c r="AI171" s="239"/>
      <c r="AJ171" s="186"/>
      <c r="AK171" s="186"/>
      <c r="AL171" s="186"/>
      <c r="AM171" s="186"/>
      <c r="AN171" s="186"/>
      <c r="AO171" s="239"/>
      <c r="AP171" s="239"/>
      <c r="AQ171" s="186"/>
      <c r="AR171" s="186"/>
      <c r="AS171" s="239"/>
      <c r="AT171" s="239"/>
      <c r="AU171" s="239"/>
      <c r="AV171" s="239"/>
      <c r="AW171" s="239">
        <v>1</v>
      </c>
      <c r="AX171" s="186"/>
      <c r="AY171" s="186"/>
      <c r="AZ171" s="239"/>
      <c r="BA171" s="239"/>
      <c r="BB171" s="239">
        <v>1</v>
      </c>
      <c r="BC171" s="239"/>
      <c r="BD171" s="239"/>
      <c r="BE171" s="186"/>
      <c r="BF171" s="186"/>
      <c r="BG171" s="239"/>
      <c r="BH171" s="239"/>
      <c r="BI171" s="239"/>
      <c r="BJ171" s="239"/>
      <c r="BK171" s="239"/>
      <c r="BL171" s="186"/>
      <c r="BM171" s="186"/>
      <c r="BN171" s="239"/>
      <c r="BO171" s="239"/>
      <c r="BP171" s="239"/>
      <c r="BQ171" s="239"/>
      <c r="BR171" s="239"/>
      <c r="BS171" s="186"/>
      <c r="BT171" s="186"/>
      <c r="BU171" s="239"/>
      <c r="BV171" s="239"/>
      <c r="BW171" s="239"/>
      <c r="BX171" s="239"/>
      <c r="BY171" s="239"/>
      <c r="BZ171" s="186"/>
      <c r="CA171" s="186"/>
      <c r="CB171" s="239">
        <v>1</v>
      </c>
      <c r="CC171" s="239"/>
      <c r="CD171" s="239"/>
      <c r="CE171" s="239"/>
      <c r="CF171" s="239"/>
      <c r="CG171" s="186"/>
      <c r="CH171" s="186"/>
      <c r="CI171" s="239"/>
      <c r="CJ171" s="239"/>
      <c r="CK171" s="239"/>
      <c r="CL171" s="239"/>
      <c r="CM171" s="239"/>
      <c r="CN171" s="186"/>
      <c r="CO171" s="186"/>
      <c r="CP171" s="239"/>
      <c r="CQ171" s="239"/>
      <c r="CR171" s="239"/>
      <c r="CS171" s="239"/>
      <c r="CT171" s="239"/>
      <c r="CU171" s="186"/>
      <c r="CV171" s="186"/>
      <c r="CW171" s="239"/>
      <c r="CX171" s="239"/>
      <c r="CY171" s="239"/>
      <c r="CZ171" s="239"/>
      <c r="DA171" s="239"/>
      <c r="DB171" s="186"/>
      <c r="DC171" s="186"/>
      <c r="DD171" s="239"/>
      <c r="DE171" s="239">
        <v>1</v>
      </c>
      <c r="DF171" s="239">
        <v>1</v>
      </c>
      <c r="DG171" s="239"/>
      <c r="DH171" s="239"/>
      <c r="DI171" s="186"/>
      <c r="DJ171" s="186"/>
      <c r="DK171" s="186"/>
      <c r="DL171" s="239"/>
      <c r="DM171" s="239"/>
      <c r="DN171" s="239"/>
      <c r="DO171" s="239"/>
      <c r="DP171" s="186"/>
      <c r="DQ171" s="186"/>
      <c r="DR171" s="239"/>
      <c r="DS171" s="239"/>
      <c r="DT171" s="239"/>
      <c r="DU171" s="239"/>
      <c r="DV171" s="239"/>
      <c r="DW171" s="186"/>
      <c r="DX171" s="186"/>
      <c r="DY171" s="239"/>
      <c r="DZ171" s="239">
        <v>1</v>
      </c>
      <c r="EA171" s="239"/>
      <c r="EB171" s="239"/>
      <c r="EC171" s="239"/>
      <c r="ED171" s="186"/>
      <c r="EE171" s="186"/>
      <c r="EF171" s="239"/>
      <c r="EG171" s="186"/>
      <c r="EH171" s="239"/>
      <c r="EI171" s="239"/>
      <c r="EJ171" s="239"/>
      <c r="EK171" s="186"/>
      <c r="EL171" s="186"/>
      <c r="EM171" s="239"/>
      <c r="EN171" s="239"/>
      <c r="EO171" s="239"/>
      <c r="EP171" s="239"/>
      <c r="EQ171" s="239"/>
      <c r="ER171" s="186"/>
      <c r="ES171" s="186"/>
      <c r="ET171" s="239"/>
      <c r="EU171" s="239"/>
      <c r="EV171" s="239"/>
      <c r="EW171" s="239"/>
      <c r="EX171" s="239"/>
      <c r="EY171" s="186"/>
      <c r="EZ171" s="186"/>
      <c r="FA171" s="239"/>
      <c r="FB171" s="239"/>
      <c r="FC171" s="239">
        <v>6</v>
      </c>
      <c r="FD171" s="239"/>
      <c r="FE171" s="239"/>
      <c r="FF171" s="186"/>
      <c r="FG171" s="186"/>
      <c r="FH171" s="239"/>
      <c r="FI171" s="239">
        <v>1</v>
      </c>
      <c r="FJ171" s="239"/>
      <c r="FK171" s="239"/>
      <c r="FL171" s="239"/>
      <c r="FM171" s="186"/>
      <c r="FN171" s="186"/>
      <c r="FO171" s="239"/>
      <c r="FP171" s="239"/>
      <c r="FQ171" s="239"/>
      <c r="FR171" s="239"/>
      <c r="FS171" s="239"/>
      <c r="FT171" s="186"/>
      <c r="FU171" s="186"/>
      <c r="FV171" s="186"/>
      <c r="FW171" s="186"/>
      <c r="FX171" s="186"/>
      <c r="FY171" s="239"/>
      <c r="FZ171" s="239"/>
      <c r="GA171" s="186"/>
      <c r="GB171" s="186"/>
      <c r="GC171" s="239"/>
      <c r="GD171" s="239"/>
      <c r="GE171" s="239"/>
      <c r="GF171" s="239"/>
      <c r="GG171" s="239"/>
      <c r="GH171" s="186"/>
      <c r="GI171" s="186"/>
      <c r="GJ171" s="239"/>
    </row>
    <row r="172" spans="2:192" ht="15">
      <c r="B172" s="240" t="s">
        <v>5205</v>
      </c>
      <c r="C172" s="240" t="s">
        <v>1491</v>
      </c>
      <c r="D172" s="240" t="s">
        <v>1493</v>
      </c>
      <c r="E172" s="235" t="s">
        <v>5215</v>
      </c>
      <c r="F172" s="181">
        <v>183.9</v>
      </c>
      <c r="G172" s="237"/>
      <c r="H172" s="187"/>
      <c r="I172" s="187"/>
      <c r="J172" s="237"/>
      <c r="K172" s="237"/>
      <c r="L172" s="237"/>
      <c r="M172" s="237"/>
      <c r="N172" s="237"/>
      <c r="O172" s="187"/>
      <c r="P172" s="187"/>
      <c r="Q172" s="237"/>
      <c r="R172" s="237"/>
      <c r="S172" s="237"/>
      <c r="T172" s="237"/>
      <c r="U172" s="237"/>
      <c r="V172" s="187"/>
      <c r="W172" s="187"/>
      <c r="X172" s="237"/>
      <c r="Y172" s="237"/>
      <c r="Z172" s="237"/>
      <c r="AA172" s="237"/>
      <c r="AB172" s="237"/>
      <c r="AC172" s="187"/>
      <c r="AD172" s="187"/>
      <c r="AE172" s="237"/>
      <c r="AF172" s="237"/>
      <c r="AG172" s="187"/>
      <c r="AH172" s="237"/>
      <c r="AI172" s="237"/>
      <c r="AJ172" s="187"/>
      <c r="AK172" s="187"/>
      <c r="AL172" s="187"/>
      <c r="AM172" s="187"/>
      <c r="AN172" s="187"/>
      <c r="AO172" s="237"/>
      <c r="AP172" s="237"/>
      <c r="AQ172" s="187"/>
      <c r="AR172" s="187"/>
      <c r="AS172" s="237"/>
      <c r="AT172" s="237"/>
      <c r="AU172" s="237"/>
      <c r="AV172" s="237"/>
      <c r="AW172" s="237">
        <v>23.6</v>
      </c>
      <c r="AX172" s="187"/>
      <c r="AY172" s="187"/>
      <c r="AZ172" s="237"/>
      <c r="BA172" s="237"/>
      <c r="BB172" s="237">
        <v>16</v>
      </c>
      <c r="BC172" s="237"/>
      <c r="BD172" s="237"/>
      <c r="BE172" s="187"/>
      <c r="BF172" s="187"/>
      <c r="BG172" s="237"/>
      <c r="BH172" s="237"/>
      <c r="BI172" s="237"/>
      <c r="BJ172" s="237"/>
      <c r="BK172" s="237"/>
      <c r="BL172" s="187"/>
      <c r="BM172" s="187"/>
      <c r="BN172" s="237"/>
      <c r="BO172" s="237"/>
      <c r="BP172" s="237"/>
      <c r="BQ172" s="237"/>
      <c r="BR172" s="237"/>
      <c r="BS172" s="187"/>
      <c r="BT172" s="187"/>
      <c r="BU172" s="237"/>
      <c r="BV172" s="237"/>
      <c r="BW172" s="237"/>
      <c r="BX172" s="237"/>
      <c r="BY172" s="237"/>
      <c r="BZ172" s="187"/>
      <c r="CA172" s="187"/>
      <c r="CB172" s="237">
        <v>26.9</v>
      </c>
      <c r="CC172" s="237"/>
      <c r="CD172" s="237"/>
      <c r="CE172" s="237"/>
      <c r="CF172" s="237"/>
      <c r="CG172" s="187"/>
      <c r="CH172" s="187"/>
      <c r="CI172" s="237"/>
      <c r="CJ172" s="237"/>
      <c r="CK172" s="237"/>
      <c r="CL172" s="237"/>
      <c r="CM172" s="237"/>
      <c r="CN172" s="187"/>
      <c r="CO172" s="187"/>
      <c r="CP172" s="237"/>
      <c r="CQ172" s="237"/>
      <c r="CR172" s="237"/>
      <c r="CS172" s="237"/>
      <c r="CT172" s="237"/>
      <c r="CU172" s="187"/>
      <c r="CV172" s="187"/>
      <c r="CW172" s="237"/>
      <c r="CX172" s="237"/>
      <c r="CY172" s="237"/>
      <c r="CZ172" s="237"/>
      <c r="DA172" s="237"/>
      <c r="DB172" s="187"/>
      <c r="DC172" s="187"/>
      <c r="DD172" s="237"/>
      <c r="DE172" s="237">
        <v>12.8</v>
      </c>
      <c r="DF172" s="237">
        <v>23.9</v>
      </c>
      <c r="DG172" s="237"/>
      <c r="DH172" s="237"/>
      <c r="DI172" s="187"/>
      <c r="DJ172" s="187"/>
      <c r="DK172" s="187"/>
      <c r="DL172" s="237"/>
      <c r="DM172" s="237"/>
      <c r="DN172" s="237"/>
      <c r="DO172" s="237"/>
      <c r="DP172" s="187"/>
      <c r="DQ172" s="187"/>
      <c r="DR172" s="237"/>
      <c r="DS172" s="237"/>
      <c r="DT172" s="237"/>
      <c r="DU172" s="237"/>
      <c r="DV172" s="237"/>
      <c r="DW172" s="187"/>
      <c r="DX172" s="187"/>
      <c r="DY172" s="237"/>
      <c r="DZ172" s="237">
        <v>24.4</v>
      </c>
      <c r="EA172" s="237"/>
      <c r="EB172" s="237"/>
      <c r="EC172" s="237"/>
      <c r="ED172" s="187"/>
      <c r="EE172" s="187"/>
      <c r="EF172" s="237"/>
      <c r="EG172" s="187"/>
      <c r="EH172" s="237"/>
      <c r="EI172" s="237"/>
      <c r="EJ172" s="237"/>
      <c r="EK172" s="187"/>
      <c r="EL172" s="187"/>
      <c r="EM172" s="237"/>
      <c r="EN172" s="237"/>
      <c r="EO172" s="237"/>
      <c r="EP172" s="237"/>
      <c r="EQ172" s="237"/>
      <c r="ER172" s="187"/>
      <c r="ES172" s="187"/>
      <c r="ET172" s="237"/>
      <c r="EU172" s="237"/>
      <c r="EV172" s="237"/>
      <c r="EW172" s="237"/>
      <c r="EX172" s="237"/>
      <c r="EY172" s="187"/>
      <c r="EZ172" s="187"/>
      <c r="FA172" s="237"/>
      <c r="FB172" s="237"/>
      <c r="FC172" s="237">
        <v>47.2</v>
      </c>
      <c r="FD172" s="237"/>
      <c r="FE172" s="237"/>
      <c r="FF172" s="187"/>
      <c r="FG172" s="187"/>
      <c r="FH172" s="237"/>
      <c r="FI172" s="237">
        <v>9.1</v>
      </c>
      <c r="FJ172" s="237"/>
      <c r="FK172" s="237"/>
      <c r="FL172" s="237"/>
      <c r="FM172" s="187"/>
      <c r="FN172" s="187"/>
      <c r="FO172" s="237"/>
      <c r="FP172" s="237"/>
      <c r="FQ172" s="237"/>
      <c r="FR172" s="237"/>
      <c r="FS172" s="237"/>
      <c r="FT172" s="187"/>
      <c r="FU172" s="187"/>
      <c r="FV172" s="187"/>
      <c r="FW172" s="187"/>
      <c r="FX172" s="187"/>
      <c r="FY172" s="237"/>
      <c r="FZ172" s="237"/>
      <c r="GA172" s="187"/>
      <c r="GB172" s="187"/>
      <c r="GC172" s="237"/>
      <c r="GD172" s="237"/>
      <c r="GE172" s="237"/>
      <c r="GF172" s="237"/>
      <c r="GG172" s="237"/>
      <c r="GH172" s="187"/>
      <c r="GI172" s="187"/>
      <c r="GJ172" s="237"/>
    </row>
    <row r="173" spans="2:192" ht="15">
      <c r="B173" s="240" t="s">
        <v>5205</v>
      </c>
      <c r="C173" s="240" t="s">
        <v>1491</v>
      </c>
      <c r="D173" s="240" t="s">
        <v>1493</v>
      </c>
      <c r="E173" s="241" t="s">
        <v>5216</v>
      </c>
      <c r="F173" s="182">
        <v>4.24</v>
      </c>
      <c r="G173" s="242"/>
      <c r="H173" s="188"/>
      <c r="I173" s="188"/>
      <c r="J173" s="242"/>
      <c r="K173" s="242"/>
      <c r="L173" s="242"/>
      <c r="M173" s="242"/>
      <c r="N173" s="242"/>
      <c r="O173" s="188"/>
      <c r="P173" s="188"/>
      <c r="Q173" s="242"/>
      <c r="R173" s="242"/>
      <c r="S173" s="242"/>
      <c r="T173" s="242"/>
      <c r="U173" s="242"/>
      <c r="V173" s="188"/>
      <c r="W173" s="188"/>
      <c r="X173" s="242"/>
      <c r="Y173" s="242"/>
      <c r="Z173" s="242"/>
      <c r="AA173" s="242"/>
      <c r="AB173" s="242"/>
      <c r="AC173" s="188"/>
      <c r="AD173" s="188"/>
      <c r="AE173" s="242"/>
      <c r="AF173" s="242"/>
      <c r="AG173" s="188"/>
      <c r="AH173" s="242"/>
      <c r="AI173" s="242"/>
      <c r="AJ173" s="188"/>
      <c r="AK173" s="188"/>
      <c r="AL173" s="188"/>
      <c r="AM173" s="188"/>
      <c r="AN173" s="188"/>
      <c r="AO173" s="242"/>
      <c r="AP173" s="242"/>
      <c r="AQ173" s="188"/>
      <c r="AR173" s="188"/>
      <c r="AS173" s="242"/>
      <c r="AT173" s="242"/>
      <c r="AU173" s="242"/>
      <c r="AV173" s="242"/>
      <c r="AW173" s="242">
        <v>2.54</v>
      </c>
      <c r="AX173" s="188"/>
      <c r="AY173" s="188"/>
      <c r="AZ173" s="242"/>
      <c r="BA173" s="242"/>
      <c r="BB173" s="242">
        <v>3.75</v>
      </c>
      <c r="BC173" s="242"/>
      <c r="BD173" s="242"/>
      <c r="BE173" s="188"/>
      <c r="BF173" s="188"/>
      <c r="BG173" s="242"/>
      <c r="BH173" s="242"/>
      <c r="BI173" s="242"/>
      <c r="BJ173" s="242"/>
      <c r="BK173" s="242"/>
      <c r="BL173" s="188"/>
      <c r="BM173" s="188"/>
      <c r="BN173" s="242"/>
      <c r="BO173" s="242"/>
      <c r="BP173" s="242"/>
      <c r="BQ173" s="242"/>
      <c r="BR173" s="242"/>
      <c r="BS173" s="188"/>
      <c r="BT173" s="188"/>
      <c r="BU173" s="242"/>
      <c r="BV173" s="242"/>
      <c r="BW173" s="242"/>
      <c r="BX173" s="242"/>
      <c r="BY173" s="242"/>
      <c r="BZ173" s="188"/>
      <c r="CA173" s="188"/>
      <c r="CB173" s="242">
        <v>2.23</v>
      </c>
      <c r="CC173" s="242"/>
      <c r="CD173" s="242"/>
      <c r="CE173" s="242"/>
      <c r="CF173" s="242"/>
      <c r="CG173" s="188"/>
      <c r="CH173" s="188"/>
      <c r="CI173" s="242"/>
      <c r="CJ173" s="242"/>
      <c r="CK173" s="242"/>
      <c r="CL173" s="242"/>
      <c r="CM173" s="242"/>
      <c r="CN173" s="188"/>
      <c r="CO173" s="188"/>
      <c r="CP173" s="242"/>
      <c r="CQ173" s="242"/>
      <c r="CR173" s="242"/>
      <c r="CS173" s="242"/>
      <c r="CT173" s="242"/>
      <c r="CU173" s="188"/>
      <c r="CV173" s="188"/>
      <c r="CW173" s="242"/>
      <c r="CX173" s="242"/>
      <c r="CY173" s="242"/>
      <c r="CZ173" s="242"/>
      <c r="DA173" s="242"/>
      <c r="DB173" s="188"/>
      <c r="DC173" s="188"/>
      <c r="DD173" s="242"/>
      <c r="DE173" s="242">
        <v>4.68</v>
      </c>
      <c r="DF173" s="242">
        <v>2.5099999999999998</v>
      </c>
      <c r="DG173" s="242"/>
      <c r="DH173" s="242"/>
      <c r="DI173" s="188"/>
      <c r="DJ173" s="188"/>
      <c r="DK173" s="188"/>
      <c r="DL173" s="242"/>
      <c r="DM173" s="242"/>
      <c r="DN173" s="242"/>
      <c r="DO173" s="242"/>
      <c r="DP173" s="188"/>
      <c r="DQ173" s="188"/>
      <c r="DR173" s="242"/>
      <c r="DS173" s="242"/>
      <c r="DT173" s="242"/>
      <c r="DU173" s="242"/>
      <c r="DV173" s="242"/>
      <c r="DW173" s="188"/>
      <c r="DX173" s="188"/>
      <c r="DY173" s="242"/>
      <c r="DZ173" s="242">
        <v>2.46</v>
      </c>
      <c r="EA173" s="242"/>
      <c r="EB173" s="242"/>
      <c r="EC173" s="242"/>
      <c r="ED173" s="188"/>
      <c r="EE173" s="188"/>
      <c r="EF173" s="242"/>
      <c r="EG173" s="188"/>
      <c r="EH173" s="242"/>
      <c r="EI173" s="242"/>
      <c r="EJ173" s="242"/>
      <c r="EK173" s="188"/>
      <c r="EL173" s="188"/>
      <c r="EM173" s="242"/>
      <c r="EN173" s="242"/>
      <c r="EO173" s="242"/>
      <c r="EP173" s="242"/>
      <c r="EQ173" s="242"/>
      <c r="ER173" s="188"/>
      <c r="ES173" s="188"/>
      <c r="ET173" s="242"/>
      <c r="EU173" s="242"/>
      <c r="EV173" s="242"/>
      <c r="EW173" s="242"/>
      <c r="EX173" s="242"/>
      <c r="EY173" s="188"/>
      <c r="EZ173" s="188"/>
      <c r="FA173" s="242"/>
      <c r="FB173" s="242"/>
      <c r="FC173" s="242">
        <v>7.63</v>
      </c>
      <c r="FD173" s="242"/>
      <c r="FE173" s="242"/>
      <c r="FF173" s="188"/>
      <c r="FG173" s="188"/>
      <c r="FH173" s="242"/>
      <c r="FI173" s="242">
        <v>6.59</v>
      </c>
      <c r="FJ173" s="242"/>
      <c r="FK173" s="242"/>
      <c r="FL173" s="242"/>
      <c r="FM173" s="188"/>
      <c r="FN173" s="188"/>
      <c r="FO173" s="242"/>
      <c r="FP173" s="242"/>
      <c r="FQ173" s="242"/>
      <c r="FR173" s="242"/>
      <c r="FS173" s="242"/>
      <c r="FT173" s="188"/>
      <c r="FU173" s="188"/>
      <c r="FV173" s="188"/>
      <c r="FW173" s="188"/>
      <c r="FX173" s="188"/>
      <c r="FY173" s="242"/>
      <c r="FZ173" s="242"/>
      <c r="GA173" s="188"/>
      <c r="GB173" s="188"/>
      <c r="GC173" s="242"/>
      <c r="GD173" s="242"/>
      <c r="GE173" s="242"/>
      <c r="GF173" s="242"/>
      <c r="GG173" s="242"/>
      <c r="GH173" s="188"/>
      <c r="GI173" s="188"/>
      <c r="GJ173" s="242"/>
    </row>
    <row r="174" spans="2:192" ht="15.75" thickBot="1">
      <c r="B174" s="243" t="s">
        <v>5205</v>
      </c>
      <c r="C174" s="243" t="s">
        <v>1491</v>
      </c>
      <c r="D174" s="243" t="s">
        <v>1493</v>
      </c>
      <c r="E174" s="244" t="s">
        <v>5217</v>
      </c>
      <c r="F174" s="183">
        <v>14.15</v>
      </c>
      <c r="G174" s="245"/>
      <c r="H174" s="189"/>
      <c r="I174" s="189"/>
      <c r="J174" s="245"/>
      <c r="K174" s="245"/>
      <c r="L174" s="245"/>
      <c r="M174" s="245"/>
      <c r="N174" s="245"/>
      <c r="O174" s="189"/>
      <c r="P174" s="189"/>
      <c r="Q174" s="245"/>
      <c r="R174" s="245"/>
      <c r="S174" s="245"/>
      <c r="T174" s="245"/>
      <c r="U174" s="245"/>
      <c r="V174" s="189"/>
      <c r="W174" s="189"/>
      <c r="X174" s="245"/>
      <c r="Y174" s="245"/>
      <c r="Z174" s="245"/>
      <c r="AA174" s="245"/>
      <c r="AB174" s="245"/>
      <c r="AC174" s="189"/>
      <c r="AD174" s="189"/>
      <c r="AE174" s="245"/>
      <c r="AF174" s="245"/>
      <c r="AG174" s="189"/>
      <c r="AH174" s="245"/>
      <c r="AI174" s="245"/>
      <c r="AJ174" s="189"/>
      <c r="AK174" s="189"/>
      <c r="AL174" s="189"/>
      <c r="AM174" s="189"/>
      <c r="AN174" s="189"/>
      <c r="AO174" s="245"/>
      <c r="AP174" s="245"/>
      <c r="AQ174" s="189"/>
      <c r="AR174" s="189"/>
      <c r="AS174" s="245"/>
      <c r="AT174" s="245"/>
      <c r="AU174" s="245"/>
      <c r="AV174" s="245"/>
      <c r="AW174" s="245">
        <v>23.6</v>
      </c>
      <c r="AX174" s="189"/>
      <c r="AY174" s="189"/>
      <c r="AZ174" s="245"/>
      <c r="BA174" s="245"/>
      <c r="BB174" s="245">
        <v>15.98</v>
      </c>
      <c r="BC174" s="245"/>
      <c r="BD174" s="245"/>
      <c r="BE174" s="189"/>
      <c r="BF174" s="189"/>
      <c r="BG174" s="245"/>
      <c r="BH174" s="245"/>
      <c r="BI174" s="245"/>
      <c r="BJ174" s="245"/>
      <c r="BK174" s="245"/>
      <c r="BL174" s="189"/>
      <c r="BM174" s="189"/>
      <c r="BN174" s="245"/>
      <c r="BO174" s="245"/>
      <c r="BP174" s="245"/>
      <c r="BQ174" s="245"/>
      <c r="BR174" s="245"/>
      <c r="BS174" s="189"/>
      <c r="BT174" s="189"/>
      <c r="BU174" s="245"/>
      <c r="BV174" s="245"/>
      <c r="BW174" s="245"/>
      <c r="BX174" s="245"/>
      <c r="BY174" s="245"/>
      <c r="BZ174" s="189"/>
      <c r="CA174" s="189"/>
      <c r="CB174" s="245">
        <v>26.9</v>
      </c>
      <c r="CC174" s="245"/>
      <c r="CD174" s="245"/>
      <c r="CE174" s="245"/>
      <c r="CF174" s="245"/>
      <c r="CG174" s="189"/>
      <c r="CH174" s="189"/>
      <c r="CI174" s="245"/>
      <c r="CJ174" s="245"/>
      <c r="CK174" s="245"/>
      <c r="CL174" s="245"/>
      <c r="CM174" s="245"/>
      <c r="CN174" s="189"/>
      <c r="CO174" s="189"/>
      <c r="CP174" s="245"/>
      <c r="CQ174" s="245"/>
      <c r="CR174" s="245"/>
      <c r="CS174" s="245"/>
      <c r="CT174" s="245"/>
      <c r="CU174" s="189"/>
      <c r="CV174" s="189"/>
      <c r="CW174" s="245"/>
      <c r="CX174" s="245"/>
      <c r="CY174" s="245"/>
      <c r="CZ174" s="245"/>
      <c r="DA174" s="245"/>
      <c r="DB174" s="189"/>
      <c r="DC174" s="189"/>
      <c r="DD174" s="245"/>
      <c r="DE174" s="245">
        <v>12.83</v>
      </c>
      <c r="DF174" s="245">
        <v>23.88</v>
      </c>
      <c r="DG174" s="245"/>
      <c r="DH174" s="245"/>
      <c r="DI174" s="189"/>
      <c r="DJ174" s="189"/>
      <c r="DK174" s="189"/>
      <c r="DL174" s="245"/>
      <c r="DM174" s="245"/>
      <c r="DN174" s="245"/>
      <c r="DO174" s="245"/>
      <c r="DP174" s="189"/>
      <c r="DQ174" s="189"/>
      <c r="DR174" s="245"/>
      <c r="DS174" s="245"/>
      <c r="DT174" s="245"/>
      <c r="DU174" s="245"/>
      <c r="DV174" s="245"/>
      <c r="DW174" s="189"/>
      <c r="DX174" s="189"/>
      <c r="DY174" s="245"/>
      <c r="DZ174" s="245">
        <v>24.42</v>
      </c>
      <c r="EA174" s="245"/>
      <c r="EB174" s="245"/>
      <c r="EC174" s="245"/>
      <c r="ED174" s="189"/>
      <c r="EE174" s="189"/>
      <c r="EF174" s="245"/>
      <c r="EG174" s="189"/>
      <c r="EH174" s="245"/>
      <c r="EI174" s="245"/>
      <c r="EJ174" s="245"/>
      <c r="EK174" s="189"/>
      <c r="EL174" s="189"/>
      <c r="EM174" s="245"/>
      <c r="EN174" s="245"/>
      <c r="EO174" s="245"/>
      <c r="EP174" s="245"/>
      <c r="EQ174" s="245"/>
      <c r="ER174" s="189"/>
      <c r="ES174" s="189"/>
      <c r="ET174" s="245"/>
      <c r="EU174" s="245"/>
      <c r="EV174" s="245"/>
      <c r="EW174" s="245"/>
      <c r="EX174" s="245"/>
      <c r="EY174" s="189"/>
      <c r="EZ174" s="189"/>
      <c r="FA174" s="245"/>
      <c r="FB174" s="245"/>
      <c r="FC174" s="245">
        <v>7.86</v>
      </c>
      <c r="FD174" s="245"/>
      <c r="FE174" s="245"/>
      <c r="FF174" s="189"/>
      <c r="FG174" s="189"/>
      <c r="FH174" s="245"/>
      <c r="FI174" s="245">
        <v>9.1</v>
      </c>
      <c r="FJ174" s="245"/>
      <c r="FK174" s="245"/>
      <c r="FL174" s="245"/>
      <c r="FM174" s="189"/>
      <c r="FN174" s="189"/>
      <c r="FO174" s="245"/>
      <c r="FP174" s="245"/>
      <c r="FQ174" s="245"/>
      <c r="FR174" s="245"/>
      <c r="FS174" s="245"/>
      <c r="FT174" s="189"/>
      <c r="FU174" s="189"/>
      <c r="FV174" s="189"/>
      <c r="FW174" s="189"/>
      <c r="FX174" s="189"/>
      <c r="FY174" s="245"/>
      <c r="FZ174" s="245"/>
      <c r="GA174" s="189"/>
      <c r="GB174" s="189"/>
      <c r="GC174" s="245"/>
      <c r="GD174" s="245"/>
      <c r="GE174" s="245"/>
      <c r="GF174" s="245"/>
      <c r="GG174" s="245"/>
      <c r="GH174" s="189"/>
      <c r="GI174" s="189"/>
      <c r="GJ174" s="245"/>
    </row>
    <row r="175" spans="2:192" ht="15">
      <c r="B175" s="238" t="s">
        <v>5205</v>
      </c>
      <c r="C175" s="238" t="s">
        <v>1962</v>
      </c>
      <c r="D175" s="238" t="s">
        <v>1964</v>
      </c>
      <c r="E175" s="238" t="s">
        <v>5214</v>
      </c>
      <c r="F175" s="180">
        <v>7</v>
      </c>
      <c r="G175" s="239"/>
      <c r="H175" s="186"/>
      <c r="I175" s="186"/>
      <c r="J175" s="239"/>
      <c r="K175" s="239"/>
      <c r="L175" s="239"/>
      <c r="M175" s="239"/>
      <c r="N175" s="239"/>
      <c r="O175" s="186"/>
      <c r="P175" s="186"/>
      <c r="Q175" s="239"/>
      <c r="R175" s="239"/>
      <c r="S175" s="239"/>
      <c r="T175" s="239"/>
      <c r="U175" s="239"/>
      <c r="V175" s="186"/>
      <c r="W175" s="186"/>
      <c r="X175" s="239"/>
      <c r="Y175" s="239"/>
      <c r="Z175" s="239"/>
      <c r="AA175" s="239"/>
      <c r="AB175" s="239"/>
      <c r="AC175" s="186"/>
      <c r="AD175" s="186"/>
      <c r="AE175" s="239"/>
      <c r="AF175" s="239"/>
      <c r="AG175" s="186"/>
      <c r="AH175" s="239"/>
      <c r="AI175" s="239"/>
      <c r="AJ175" s="186"/>
      <c r="AK175" s="186"/>
      <c r="AL175" s="186"/>
      <c r="AM175" s="186"/>
      <c r="AN175" s="186"/>
      <c r="AO175" s="239"/>
      <c r="AP175" s="239"/>
      <c r="AQ175" s="186"/>
      <c r="AR175" s="186"/>
      <c r="AS175" s="239"/>
      <c r="AT175" s="239"/>
      <c r="AU175" s="239"/>
      <c r="AV175" s="239"/>
      <c r="AW175" s="239"/>
      <c r="AX175" s="186"/>
      <c r="AY175" s="186"/>
      <c r="AZ175" s="239"/>
      <c r="BA175" s="239"/>
      <c r="BB175" s="239"/>
      <c r="BC175" s="239"/>
      <c r="BD175" s="239"/>
      <c r="BE175" s="186"/>
      <c r="BF175" s="186"/>
      <c r="BG175" s="239"/>
      <c r="BH175" s="239"/>
      <c r="BI175" s="239">
        <v>1</v>
      </c>
      <c r="BJ175" s="239"/>
      <c r="BK175" s="239"/>
      <c r="BL175" s="186"/>
      <c r="BM175" s="186"/>
      <c r="BN175" s="239"/>
      <c r="BO175" s="239"/>
      <c r="BP175" s="239"/>
      <c r="BQ175" s="239"/>
      <c r="BR175" s="239"/>
      <c r="BS175" s="186"/>
      <c r="BT175" s="186"/>
      <c r="BU175" s="239"/>
      <c r="BV175" s="239"/>
      <c r="BW175" s="239"/>
      <c r="BX175" s="239"/>
      <c r="BY175" s="239"/>
      <c r="BZ175" s="186"/>
      <c r="CA175" s="186"/>
      <c r="CB175" s="239"/>
      <c r="CC175" s="239"/>
      <c r="CD175" s="239"/>
      <c r="CE175" s="239"/>
      <c r="CF175" s="239"/>
      <c r="CG175" s="186"/>
      <c r="CH175" s="186"/>
      <c r="CI175" s="239"/>
      <c r="CJ175" s="239"/>
      <c r="CK175" s="239"/>
      <c r="CL175" s="239"/>
      <c r="CM175" s="239"/>
      <c r="CN175" s="186"/>
      <c r="CO175" s="186"/>
      <c r="CP175" s="239">
        <v>1</v>
      </c>
      <c r="CQ175" s="239"/>
      <c r="CR175" s="239"/>
      <c r="CS175" s="239"/>
      <c r="CT175" s="239"/>
      <c r="CU175" s="186"/>
      <c r="CV175" s="186"/>
      <c r="CW175" s="239"/>
      <c r="CX175" s="239"/>
      <c r="CY175" s="239"/>
      <c r="CZ175" s="239"/>
      <c r="DA175" s="239"/>
      <c r="DB175" s="186"/>
      <c r="DC175" s="186"/>
      <c r="DD175" s="239"/>
      <c r="DE175" s="239"/>
      <c r="DF175" s="239">
        <v>1</v>
      </c>
      <c r="DG175" s="239"/>
      <c r="DH175" s="239"/>
      <c r="DI175" s="186"/>
      <c r="DJ175" s="186"/>
      <c r="DK175" s="186"/>
      <c r="DL175" s="239"/>
      <c r="DM175" s="239"/>
      <c r="DN175" s="239"/>
      <c r="DO175" s="239"/>
      <c r="DP175" s="186"/>
      <c r="DQ175" s="186"/>
      <c r="DR175" s="239"/>
      <c r="DS175" s="239"/>
      <c r="DT175" s="239"/>
      <c r="DU175" s="239"/>
      <c r="DV175" s="239"/>
      <c r="DW175" s="186"/>
      <c r="DX175" s="186"/>
      <c r="DY175" s="239"/>
      <c r="DZ175" s="239"/>
      <c r="EA175" s="239"/>
      <c r="EB175" s="239"/>
      <c r="EC175" s="239"/>
      <c r="ED175" s="186"/>
      <c r="EE175" s="186"/>
      <c r="EF175" s="239"/>
      <c r="EG175" s="186"/>
      <c r="EH175" s="239"/>
      <c r="EI175" s="239"/>
      <c r="EJ175" s="239"/>
      <c r="EK175" s="186"/>
      <c r="EL175" s="186"/>
      <c r="EM175" s="239"/>
      <c r="EN175" s="239"/>
      <c r="EO175" s="239"/>
      <c r="EP175" s="239"/>
      <c r="EQ175" s="239"/>
      <c r="ER175" s="186"/>
      <c r="ES175" s="186"/>
      <c r="ET175" s="239"/>
      <c r="EU175" s="239"/>
      <c r="EV175" s="239"/>
      <c r="EW175" s="239"/>
      <c r="EX175" s="239"/>
      <c r="EY175" s="186"/>
      <c r="EZ175" s="186"/>
      <c r="FA175" s="239"/>
      <c r="FB175" s="239"/>
      <c r="FC175" s="239">
        <v>1</v>
      </c>
      <c r="FD175" s="239"/>
      <c r="FE175" s="239"/>
      <c r="FF175" s="186"/>
      <c r="FG175" s="186"/>
      <c r="FH175" s="239"/>
      <c r="FI175" s="239">
        <v>2</v>
      </c>
      <c r="FJ175" s="239"/>
      <c r="FK175" s="239"/>
      <c r="FL175" s="239"/>
      <c r="FM175" s="186"/>
      <c r="FN175" s="186"/>
      <c r="FO175" s="239"/>
      <c r="FP175" s="239"/>
      <c r="FQ175" s="239"/>
      <c r="FR175" s="239"/>
      <c r="FS175" s="239"/>
      <c r="FT175" s="186"/>
      <c r="FU175" s="186"/>
      <c r="FV175" s="186"/>
      <c r="FW175" s="186"/>
      <c r="FX175" s="186"/>
      <c r="FY175" s="239"/>
      <c r="FZ175" s="239">
        <v>1</v>
      </c>
      <c r="GA175" s="186"/>
      <c r="GB175" s="186"/>
      <c r="GC175" s="239"/>
      <c r="GD175" s="239"/>
      <c r="GE175" s="239"/>
      <c r="GF175" s="239"/>
      <c r="GG175" s="239"/>
      <c r="GH175" s="186"/>
      <c r="GI175" s="186"/>
      <c r="GJ175" s="239"/>
    </row>
    <row r="176" spans="2:192" ht="15">
      <c r="B176" s="240" t="s">
        <v>5205</v>
      </c>
      <c r="C176" s="240" t="s">
        <v>1962</v>
      </c>
      <c r="D176" s="240" t="s">
        <v>1964</v>
      </c>
      <c r="E176" s="235" t="s">
        <v>5215</v>
      </c>
      <c r="F176" s="181">
        <v>116</v>
      </c>
      <c r="G176" s="237"/>
      <c r="H176" s="187"/>
      <c r="I176" s="187"/>
      <c r="J176" s="237"/>
      <c r="K176" s="237"/>
      <c r="L176" s="237"/>
      <c r="M176" s="237"/>
      <c r="N176" s="237"/>
      <c r="O176" s="187"/>
      <c r="P176" s="187"/>
      <c r="Q176" s="237"/>
      <c r="R176" s="237"/>
      <c r="S176" s="237"/>
      <c r="T176" s="237"/>
      <c r="U176" s="237"/>
      <c r="V176" s="187"/>
      <c r="W176" s="187"/>
      <c r="X176" s="237"/>
      <c r="Y176" s="237"/>
      <c r="Z176" s="237"/>
      <c r="AA176" s="237"/>
      <c r="AB176" s="237"/>
      <c r="AC176" s="187"/>
      <c r="AD176" s="187"/>
      <c r="AE176" s="237"/>
      <c r="AF176" s="237"/>
      <c r="AG176" s="187"/>
      <c r="AH176" s="237"/>
      <c r="AI176" s="237"/>
      <c r="AJ176" s="187"/>
      <c r="AK176" s="187"/>
      <c r="AL176" s="187"/>
      <c r="AM176" s="187"/>
      <c r="AN176" s="187"/>
      <c r="AO176" s="237"/>
      <c r="AP176" s="237"/>
      <c r="AQ176" s="187"/>
      <c r="AR176" s="187"/>
      <c r="AS176" s="237"/>
      <c r="AT176" s="237"/>
      <c r="AU176" s="237"/>
      <c r="AV176" s="237"/>
      <c r="AW176" s="237"/>
      <c r="AX176" s="187"/>
      <c r="AY176" s="187"/>
      <c r="AZ176" s="237"/>
      <c r="BA176" s="237"/>
      <c r="BB176" s="237"/>
      <c r="BC176" s="237"/>
      <c r="BD176" s="237"/>
      <c r="BE176" s="187"/>
      <c r="BF176" s="187"/>
      <c r="BG176" s="237"/>
      <c r="BH176" s="237"/>
      <c r="BI176" s="237">
        <v>18.7</v>
      </c>
      <c r="BJ176" s="237"/>
      <c r="BK176" s="237"/>
      <c r="BL176" s="187"/>
      <c r="BM176" s="187"/>
      <c r="BN176" s="237"/>
      <c r="BO176" s="237"/>
      <c r="BP176" s="237"/>
      <c r="BQ176" s="237"/>
      <c r="BR176" s="237"/>
      <c r="BS176" s="187"/>
      <c r="BT176" s="187"/>
      <c r="BU176" s="237"/>
      <c r="BV176" s="237"/>
      <c r="BW176" s="237"/>
      <c r="BX176" s="237"/>
      <c r="BY176" s="237"/>
      <c r="BZ176" s="187"/>
      <c r="CA176" s="187"/>
      <c r="CB176" s="237"/>
      <c r="CC176" s="237"/>
      <c r="CD176" s="237"/>
      <c r="CE176" s="237"/>
      <c r="CF176" s="237"/>
      <c r="CG176" s="187"/>
      <c r="CH176" s="187"/>
      <c r="CI176" s="237"/>
      <c r="CJ176" s="237"/>
      <c r="CK176" s="237"/>
      <c r="CL176" s="237"/>
      <c r="CM176" s="237"/>
      <c r="CN176" s="187"/>
      <c r="CO176" s="187"/>
      <c r="CP176" s="237">
        <v>23.9</v>
      </c>
      <c r="CQ176" s="237"/>
      <c r="CR176" s="237"/>
      <c r="CS176" s="237"/>
      <c r="CT176" s="237"/>
      <c r="CU176" s="187"/>
      <c r="CV176" s="187"/>
      <c r="CW176" s="237"/>
      <c r="CX176" s="237"/>
      <c r="CY176" s="237"/>
      <c r="CZ176" s="237"/>
      <c r="DA176" s="237"/>
      <c r="DB176" s="187"/>
      <c r="DC176" s="187"/>
      <c r="DD176" s="237"/>
      <c r="DE176" s="237"/>
      <c r="DF176" s="237">
        <v>10.7</v>
      </c>
      <c r="DG176" s="237"/>
      <c r="DH176" s="237"/>
      <c r="DI176" s="187"/>
      <c r="DJ176" s="187"/>
      <c r="DK176" s="187"/>
      <c r="DL176" s="237"/>
      <c r="DM176" s="237"/>
      <c r="DN176" s="237"/>
      <c r="DO176" s="237"/>
      <c r="DP176" s="187"/>
      <c r="DQ176" s="187"/>
      <c r="DR176" s="237"/>
      <c r="DS176" s="237"/>
      <c r="DT176" s="237"/>
      <c r="DU176" s="237"/>
      <c r="DV176" s="237"/>
      <c r="DW176" s="187"/>
      <c r="DX176" s="187"/>
      <c r="DY176" s="237"/>
      <c r="DZ176" s="237"/>
      <c r="EA176" s="237"/>
      <c r="EB176" s="237"/>
      <c r="EC176" s="237"/>
      <c r="ED176" s="187"/>
      <c r="EE176" s="187"/>
      <c r="EF176" s="237"/>
      <c r="EG176" s="187"/>
      <c r="EH176" s="237"/>
      <c r="EI176" s="237"/>
      <c r="EJ176" s="237"/>
      <c r="EK176" s="187"/>
      <c r="EL176" s="187"/>
      <c r="EM176" s="237"/>
      <c r="EN176" s="237"/>
      <c r="EO176" s="237"/>
      <c r="EP176" s="237"/>
      <c r="EQ176" s="237"/>
      <c r="ER176" s="187"/>
      <c r="ES176" s="187"/>
      <c r="ET176" s="237"/>
      <c r="EU176" s="237"/>
      <c r="EV176" s="237"/>
      <c r="EW176" s="237"/>
      <c r="EX176" s="237"/>
      <c r="EY176" s="187"/>
      <c r="EZ176" s="187"/>
      <c r="FA176" s="237"/>
      <c r="FB176" s="237"/>
      <c r="FC176" s="237">
        <v>8.6999999999999993</v>
      </c>
      <c r="FD176" s="237"/>
      <c r="FE176" s="237"/>
      <c r="FF176" s="187"/>
      <c r="FG176" s="187"/>
      <c r="FH176" s="237"/>
      <c r="FI176" s="237">
        <v>33.700000000000003</v>
      </c>
      <c r="FJ176" s="237"/>
      <c r="FK176" s="237"/>
      <c r="FL176" s="237"/>
      <c r="FM176" s="187"/>
      <c r="FN176" s="187"/>
      <c r="FO176" s="237"/>
      <c r="FP176" s="237"/>
      <c r="FQ176" s="237"/>
      <c r="FR176" s="237"/>
      <c r="FS176" s="237"/>
      <c r="FT176" s="187"/>
      <c r="FU176" s="187"/>
      <c r="FV176" s="187"/>
      <c r="FW176" s="187"/>
      <c r="FX176" s="187"/>
      <c r="FY176" s="237"/>
      <c r="FZ176" s="237">
        <v>20.3</v>
      </c>
      <c r="GA176" s="187"/>
      <c r="GB176" s="187"/>
      <c r="GC176" s="237"/>
      <c r="GD176" s="237"/>
      <c r="GE176" s="237"/>
      <c r="GF176" s="237"/>
      <c r="GG176" s="237"/>
      <c r="GH176" s="187"/>
      <c r="GI176" s="187"/>
      <c r="GJ176" s="237"/>
    </row>
    <row r="177" spans="2:192" ht="15">
      <c r="B177" s="240" t="s">
        <v>5205</v>
      </c>
      <c r="C177" s="240" t="s">
        <v>1962</v>
      </c>
      <c r="D177" s="240" t="s">
        <v>1964</v>
      </c>
      <c r="E177" s="241" t="s">
        <v>5216</v>
      </c>
      <c r="F177" s="182">
        <v>3.62</v>
      </c>
      <c r="G177" s="242"/>
      <c r="H177" s="188"/>
      <c r="I177" s="188"/>
      <c r="J177" s="242"/>
      <c r="K177" s="242"/>
      <c r="L177" s="242"/>
      <c r="M177" s="242"/>
      <c r="N177" s="242"/>
      <c r="O177" s="188"/>
      <c r="P177" s="188"/>
      <c r="Q177" s="242"/>
      <c r="R177" s="242"/>
      <c r="S177" s="242"/>
      <c r="T177" s="242"/>
      <c r="U177" s="242"/>
      <c r="V177" s="188"/>
      <c r="W177" s="188"/>
      <c r="X177" s="242"/>
      <c r="Y177" s="242"/>
      <c r="Z177" s="242"/>
      <c r="AA177" s="242"/>
      <c r="AB177" s="242"/>
      <c r="AC177" s="188"/>
      <c r="AD177" s="188"/>
      <c r="AE177" s="242"/>
      <c r="AF177" s="242"/>
      <c r="AG177" s="188"/>
      <c r="AH177" s="242"/>
      <c r="AI177" s="242"/>
      <c r="AJ177" s="188"/>
      <c r="AK177" s="188"/>
      <c r="AL177" s="188"/>
      <c r="AM177" s="188"/>
      <c r="AN177" s="188"/>
      <c r="AO177" s="242"/>
      <c r="AP177" s="242"/>
      <c r="AQ177" s="188"/>
      <c r="AR177" s="188"/>
      <c r="AS177" s="242"/>
      <c r="AT177" s="242"/>
      <c r="AU177" s="242"/>
      <c r="AV177" s="242"/>
      <c r="AW177" s="242"/>
      <c r="AX177" s="188"/>
      <c r="AY177" s="188"/>
      <c r="AZ177" s="242"/>
      <c r="BA177" s="242"/>
      <c r="BB177" s="242"/>
      <c r="BC177" s="242"/>
      <c r="BD177" s="242"/>
      <c r="BE177" s="188"/>
      <c r="BF177" s="188"/>
      <c r="BG177" s="242"/>
      <c r="BH177" s="242"/>
      <c r="BI177" s="242">
        <v>3.21</v>
      </c>
      <c r="BJ177" s="242"/>
      <c r="BK177" s="242"/>
      <c r="BL177" s="188"/>
      <c r="BM177" s="188"/>
      <c r="BN177" s="242"/>
      <c r="BO177" s="242"/>
      <c r="BP177" s="242"/>
      <c r="BQ177" s="242"/>
      <c r="BR177" s="242"/>
      <c r="BS177" s="188"/>
      <c r="BT177" s="188"/>
      <c r="BU177" s="242"/>
      <c r="BV177" s="242"/>
      <c r="BW177" s="242"/>
      <c r="BX177" s="242"/>
      <c r="BY177" s="242"/>
      <c r="BZ177" s="188"/>
      <c r="CA177" s="188"/>
      <c r="CB177" s="242"/>
      <c r="CC177" s="242"/>
      <c r="CD177" s="242"/>
      <c r="CE177" s="242"/>
      <c r="CF177" s="242"/>
      <c r="CG177" s="188"/>
      <c r="CH177" s="188"/>
      <c r="CI177" s="242"/>
      <c r="CJ177" s="242"/>
      <c r="CK177" s="242"/>
      <c r="CL177" s="242"/>
      <c r="CM177" s="242"/>
      <c r="CN177" s="188"/>
      <c r="CO177" s="188"/>
      <c r="CP177" s="242">
        <v>2.5099999999999998</v>
      </c>
      <c r="CQ177" s="242"/>
      <c r="CR177" s="242"/>
      <c r="CS177" s="242"/>
      <c r="CT177" s="242"/>
      <c r="CU177" s="188"/>
      <c r="CV177" s="188"/>
      <c r="CW177" s="242"/>
      <c r="CX177" s="242"/>
      <c r="CY177" s="242"/>
      <c r="CZ177" s="242"/>
      <c r="DA177" s="242"/>
      <c r="DB177" s="188"/>
      <c r="DC177" s="188"/>
      <c r="DD177" s="242"/>
      <c r="DE177" s="242"/>
      <c r="DF177" s="242">
        <v>5.61</v>
      </c>
      <c r="DG177" s="242"/>
      <c r="DH177" s="242"/>
      <c r="DI177" s="188"/>
      <c r="DJ177" s="188"/>
      <c r="DK177" s="188"/>
      <c r="DL177" s="242"/>
      <c r="DM177" s="242"/>
      <c r="DN177" s="242"/>
      <c r="DO177" s="242"/>
      <c r="DP177" s="188"/>
      <c r="DQ177" s="188"/>
      <c r="DR177" s="242"/>
      <c r="DS177" s="242"/>
      <c r="DT177" s="242"/>
      <c r="DU177" s="242"/>
      <c r="DV177" s="242"/>
      <c r="DW177" s="188"/>
      <c r="DX177" s="188"/>
      <c r="DY177" s="242"/>
      <c r="DZ177" s="242"/>
      <c r="EA177" s="242"/>
      <c r="EB177" s="242"/>
      <c r="EC177" s="242"/>
      <c r="ED177" s="188"/>
      <c r="EE177" s="188"/>
      <c r="EF177" s="242"/>
      <c r="EG177" s="188"/>
      <c r="EH177" s="242"/>
      <c r="EI177" s="242"/>
      <c r="EJ177" s="242"/>
      <c r="EK177" s="188"/>
      <c r="EL177" s="188"/>
      <c r="EM177" s="242"/>
      <c r="EN177" s="242"/>
      <c r="EO177" s="242"/>
      <c r="EP177" s="242"/>
      <c r="EQ177" s="242"/>
      <c r="ER177" s="188"/>
      <c r="ES177" s="188"/>
      <c r="ET177" s="242"/>
      <c r="EU177" s="242"/>
      <c r="EV177" s="242"/>
      <c r="EW177" s="242"/>
      <c r="EX177" s="242"/>
      <c r="EY177" s="188"/>
      <c r="EZ177" s="188"/>
      <c r="FA177" s="242"/>
      <c r="FB177" s="242"/>
      <c r="FC177" s="242">
        <v>6.9</v>
      </c>
      <c r="FD177" s="242"/>
      <c r="FE177" s="242"/>
      <c r="FF177" s="188"/>
      <c r="FG177" s="188"/>
      <c r="FH177" s="242"/>
      <c r="FI177" s="242">
        <v>3.56</v>
      </c>
      <c r="FJ177" s="242"/>
      <c r="FK177" s="242"/>
      <c r="FL177" s="242"/>
      <c r="FM177" s="188"/>
      <c r="FN177" s="188"/>
      <c r="FO177" s="242"/>
      <c r="FP177" s="242"/>
      <c r="FQ177" s="242"/>
      <c r="FR177" s="242"/>
      <c r="FS177" s="242"/>
      <c r="FT177" s="188"/>
      <c r="FU177" s="188"/>
      <c r="FV177" s="188"/>
      <c r="FW177" s="188"/>
      <c r="FX177" s="188"/>
      <c r="FY177" s="242"/>
      <c r="FZ177" s="242">
        <v>2.96</v>
      </c>
      <c r="GA177" s="188"/>
      <c r="GB177" s="188"/>
      <c r="GC177" s="242"/>
      <c r="GD177" s="242"/>
      <c r="GE177" s="242"/>
      <c r="GF177" s="242"/>
      <c r="GG177" s="242"/>
      <c r="GH177" s="188"/>
      <c r="GI177" s="188"/>
      <c r="GJ177" s="242"/>
    </row>
    <row r="178" spans="2:192" ht="15.75" thickBot="1">
      <c r="B178" s="243" t="s">
        <v>5205</v>
      </c>
      <c r="C178" s="243" t="s">
        <v>1962</v>
      </c>
      <c r="D178" s="243" t="s">
        <v>1964</v>
      </c>
      <c r="E178" s="244" t="s">
        <v>5217</v>
      </c>
      <c r="F178" s="183">
        <v>16.57</v>
      </c>
      <c r="G178" s="245"/>
      <c r="H178" s="189"/>
      <c r="I178" s="189"/>
      <c r="J178" s="245"/>
      <c r="K178" s="245"/>
      <c r="L178" s="245"/>
      <c r="M178" s="245"/>
      <c r="N178" s="245"/>
      <c r="O178" s="189"/>
      <c r="P178" s="189"/>
      <c r="Q178" s="245"/>
      <c r="R178" s="245"/>
      <c r="S178" s="245"/>
      <c r="T178" s="245"/>
      <c r="U178" s="245"/>
      <c r="V178" s="189"/>
      <c r="W178" s="189"/>
      <c r="X178" s="245"/>
      <c r="Y178" s="245"/>
      <c r="Z178" s="245"/>
      <c r="AA178" s="245"/>
      <c r="AB178" s="245"/>
      <c r="AC178" s="189"/>
      <c r="AD178" s="189"/>
      <c r="AE178" s="245"/>
      <c r="AF178" s="245"/>
      <c r="AG178" s="189"/>
      <c r="AH178" s="245"/>
      <c r="AI178" s="245"/>
      <c r="AJ178" s="189"/>
      <c r="AK178" s="189"/>
      <c r="AL178" s="189"/>
      <c r="AM178" s="189"/>
      <c r="AN178" s="189"/>
      <c r="AO178" s="245"/>
      <c r="AP178" s="245"/>
      <c r="AQ178" s="189"/>
      <c r="AR178" s="189"/>
      <c r="AS178" s="245"/>
      <c r="AT178" s="245"/>
      <c r="AU178" s="245"/>
      <c r="AV178" s="245"/>
      <c r="AW178" s="245"/>
      <c r="AX178" s="189"/>
      <c r="AY178" s="189"/>
      <c r="AZ178" s="245"/>
      <c r="BA178" s="245"/>
      <c r="BB178" s="245"/>
      <c r="BC178" s="245"/>
      <c r="BD178" s="245"/>
      <c r="BE178" s="189"/>
      <c r="BF178" s="189"/>
      <c r="BG178" s="245"/>
      <c r="BH178" s="245"/>
      <c r="BI178" s="245">
        <v>18.68</v>
      </c>
      <c r="BJ178" s="245"/>
      <c r="BK178" s="245"/>
      <c r="BL178" s="189"/>
      <c r="BM178" s="189"/>
      <c r="BN178" s="245"/>
      <c r="BO178" s="245"/>
      <c r="BP178" s="245"/>
      <c r="BQ178" s="245"/>
      <c r="BR178" s="245"/>
      <c r="BS178" s="189"/>
      <c r="BT178" s="189"/>
      <c r="BU178" s="245"/>
      <c r="BV178" s="245"/>
      <c r="BW178" s="245"/>
      <c r="BX178" s="245"/>
      <c r="BY178" s="245"/>
      <c r="BZ178" s="189"/>
      <c r="CA178" s="189"/>
      <c r="CB178" s="245"/>
      <c r="CC178" s="245"/>
      <c r="CD178" s="245"/>
      <c r="CE178" s="245"/>
      <c r="CF178" s="245"/>
      <c r="CG178" s="189"/>
      <c r="CH178" s="189"/>
      <c r="CI178" s="245"/>
      <c r="CJ178" s="245"/>
      <c r="CK178" s="245"/>
      <c r="CL178" s="245"/>
      <c r="CM178" s="245"/>
      <c r="CN178" s="189"/>
      <c r="CO178" s="189"/>
      <c r="CP178" s="245">
        <v>23.92</v>
      </c>
      <c r="CQ178" s="245"/>
      <c r="CR178" s="245"/>
      <c r="CS178" s="245"/>
      <c r="CT178" s="245"/>
      <c r="CU178" s="189"/>
      <c r="CV178" s="189"/>
      <c r="CW178" s="245"/>
      <c r="CX178" s="245"/>
      <c r="CY178" s="245"/>
      <c r="CZ178" s="245"/>
      <c r="DA178" s="245"/>
      <c r="DB178" s="189"/>
      <c r="DC178" s="189"/>
      <c r="DD178" s="245"/>
      <c r="DE178" s="245"/>
      <c r="DF178" s="245">
        <v>10.7</v>
      </c>
      <c r="DG178" s="245"/>
      <c r="DH178" s="245"/>
      <c r="DI178" s="189"/>
      <c r="DJ178" s="189"/>
      <c r="DK178" s="189"/>
      <c r="DL178" s="245"/>
      <c r="DM178" s="245"/>
      <c r="DN178" s="245"/>
      <c r="DO178" s="245"/>
      <c r="DP178" s="189"/>
      <c r="DQ178" s="189"/>
      <c r="DR178" s="245"/>
      <c r="DS178" s="245"/>
      <c r="DT178" s="245"/>
      <c r="DU178" s="245"/>
      <c r="DV178" s="245"/>
      <c r="DW178" s="189"/>
      <c r="DX178" s="189"/>
      <c r="DY178" s="245"/>
      <c r="DZ178" s="245"/>
      <c r="EA178" s="245"/>
      <c r="EB178" s="245"/>
      <c r="EC178" s="245"/>
      <c r="ED178" s="189"/>
      <c r="EE178" s="189"/>
      <c r="EF178" s="245"/>
      <c r="EG178" s="189"/>
      <c r="EH178" s="245"/>
      <c r="EI178" s="245"/>
      <c r="EJ178" s="245"/>
      <c r="EK178" s="189"/>
      <c r="EL178" s="189"/>
      <c r="EM178" s="245"/>
      <c r="EN178" s="245"/>
      <c r="EO178" s="245"/>
      <c r="EP178" s="245"/>
      <c r="EQ178" s="245"/>
      <c r="ER178" s="189"/>
      <c r="ES178" s="189"/>
      <c r="ET178" s="245"/>
      <c r="EU178" s="245"/>
      <c r="EV178" s="245"/>
      <c r="EW178" s="245"/>
      <c r="EX178" s="245"/>
      <c r="EY178" s="189"/>
      <c r="EZ178" s="189"/>
      <c r="FA178" s="245"/>
      <c r="FB178" s="245"/>
      <c r="FC178" s="245">
        <v>8.6999999999999993</v>
      </c>
      <c r="FD178" s="245"/>
      <c r="FE178" s="245"/>
      <c r="FF178" s="189"/>
      <c r="FG178" s="189"/>
      <c r="FH178" s="245"/>
      <c r="FI178" s="245">
        <v>16.84</v>
      </c>
      <c r="FJ178" s="245"/>
      <c r="FK178" s="245"/>
      <c r="FL178" s="245"/>
      <c r="FM178" s="189"/>
      <c r="FN178" s="189"/>
      <c r="FO178" s="245"/>
      <c r="FP178" s="245"/>
      <c r="FQ178" s="245"/>
      <c r="FR178" s="245"/>
      <c r="FS178" s="245"/>
      <c r="FT178" s="189"/>
      <c r="FU178" s="189"/>
      <c r="FV178" s="189"/>
      <c r="FW178" s="189"/>
      <c r="FX178" s="189"/>
      <c r="FY178" s="245"/>
      <c r="FZ178" s="245">
        <v>20.28</v>
      </c>
      <c r="GA178" s="189"/>
      <c r="GB178" s="189"/>
      <c r="GC178" s="245"/>
      <c r="GD178" s="245"/>
      <c r="GE178" s="245"/>
      <c r="GF178" s="245"/>
      <c r="GG178" s="245"/>
      <c r="GH178" s="189"/>
      <c r="GI178" s="189"/>
      <c r="GJ178" s="245"/>
    </row>
    <row r="179" spans="2:192" ht="15">
      <c r="B179" s="238" t="s">
        <v>5205</v>
      </c>
      <c r="C179" s="238" t="s">
        <v>3866</v>
      </c>
      <c r="D179" s="238" t="s">
        <v>3868</v>
      </c>
      <c r="E179" s="238" t="s">
        <v>5214</v>
      </c>
      <c r="F179" s="180">
        <v>1</v>
      </c>
      <c r="G179" s="239"/>
      <c r="H179" s="186"/>
      <c r="I179" s="186"/>
      <c r="J179" s="239"/>
      <c r="K179" s="239"/>
      <c r="L179" s="239"/>
      <c r="M179" s="239"/>
      <c r="N179" s="239"/>
      <c r="O179" s="186"/>
      <c r="P179" s="186"/>
      <c r="Q179" s="239"/>
      <c r="R179" s="239"/>
      <c r="S179" s="239"/>
      <c r="T179" s="239"/>
      <c r="U179" s="239"/>
      <c r="V179" s="186"/>
      <c r="W179" s="186"/>
      <c r="X179" s="239"/>
      <c r="Y179" s="239"/>
      <c r="Z179" s="239"/>
      <c r="AA179" s="239"/>
      <c r="AB179" s="239"/>
      <c r="AC179" s="186"/>
      <c r="AD179" s="186"/>
      <c r="AE179" s="239"/>
      <c r="AF179" s="239"/>
      <c r="AG179" s="186"/>
      <c r="AH179" s="239"/>
      <c r="AI179" s="239"/>
      <c r="AJ179" s="186"/>
      <c r="AK179" s="186"/>
      <c r="AL179" s="186"/>
      <c r="AM179" s="186"/>
      <c r="AN179" s="186"/>
      <c r="AO179" s="239"/>
      <c r="AP179" s="239"/>
      <c r="AQ179" s="186"/>
      <c r="AR179" s="186"/>
      <c r="AS179" s="239"/>
      <c r="AT179" s="239"/>
      <c r="AU179" s="239"/>
      <c r="AV179" s="239"/>
      <c r="AW179" s="239"/>
      <c r="AX179" s="186"/>
      <c r="AY179" s="186"/>
      <c r="AZ179" s="239"/>
      <c r="BA179" s="239"/>
      <c r="BB179" s="239"/>
      <c r="BC179" s="239"/>
      <c r="BD179" s="239"/>
      <c r="BE179" s="186"/>
      <c r="BF179" s="186"/>
      <c r="BG179" s="239"/>
      <c r="BH179" s="239"/>
      <c r="BI179" s="239"/>
      <c r="BJ179" s="239"/>
      <c r="BK179" s="239"/>
      <c r="BL179" s="186"/>
      <c r="BM179" s="186"/>
      <c r="BN179" s="239"/>
      <c r="BO179" s="239"/>
      <c r="BP179" s="239"/>
      <c r="BQ179" s="239"/>
      <c r="BR179" s="239"/>
      <c r="BS179" s="186"/>
      <c r="BT179" s="186"/>
      <c r="BU179" s="239"/>
      <c r="BV179" s="239"/>
      <c r="BW179" s="239"/>
      <c r="BX179" s="239"/>
      <c r="BY179" s="239"/>
      <c r="BZ179" s="186"/>
      <c r="CA179" s="186"/>
      <c r="CB179" s="239"/>
      <c r="CC179" s="239"/>
      <c r="CD179" s="239"/>
      <c r="CE179" s="239"/>
      <c r="CF179" s="239"/>
      <c r="CG179" s="186"/>
      <c r="CH179" s="186"/>
      <c r="CI179" s="239"/>
      <c r="CJ179" s="239"/>
      <c r="CK179" s="239"/>
      <c r="CL179" s="239"/>
      <c r="CM179" s="239"/>
      <c r="CN179" s="186"/>
      <c r="CO179" s="186"/>
      <c r="CP179" s="239"/>
      <c r="CQ179" s="239"/>
      <c r="CR179" s="239"/>
      <c r="CS179" s="239"/>
      <c r="CT179" s="239"/>
      <c r="CU179" s="186"/>
      <c r="CV179" s="186"/>
      <c r="CW179" s="239"/>
      <c r="CX179" s="239"/>
      <c r="CY179" s="239"/>
      <c r="CZ179" s="239"/>
      <c r="DA179" s="239"/>
      <c r="DB179" s="186"/>
      <c r="DC179" s="186"/>
      <c r="DD179" s="239"/>
      <c r="DE179" s="239"/>
      <c r="DF179" s="239"/>
      <c r="DG179" s="239"/>
      <c r="DH179" s="239"/>
      <c r="DI179" s="186"/>
      <c r="DJ179" s="186"/>
      <c r="DK179" s="186"/>
      <c r="DL179" s="239"/>
      <c r="DM179" s="239"/>
      <c r="DN179" s="239"/>
      <c r="DO179" s="239"/>
      <c r="DP179" s="186"/>
      <c r="DQ179" s="186"/>
      <c r="DR179" s="239"/>
      <c r="DS179" s="239"/>
      <c r="DT179" s="239"/>
      <c r="DU179" s="239"/>
      <c r="DV179" s="239">
        <v>1</v>
      </c>
      <c r="DW179" s="186"/>
      <c r="DX179" s="186"/>
      <c r="DY179" s="239"/>
      <c r="DZ179" s="239"/>
      <c r="EA179" s="239"/>
      <c r="EB179" s="239"/>
      <c r="EC179" s="239"/>
      <c r="ED179" s="186"/>
      <c r="EE179" s="186"/>
      <c r="EF179" s="239"/>
      <c r="EG179" s="186"/>
      <c r="EH179" s="239"/>
      <c r="EI179" s="239"/>
      <c r="EJ179" s="239"/>
      <c r="EK179" s="186"/>
      <c r="EL179" s="186"/>
      <c r="EM179" s="239"/>
      <c r="EN179" s="239"/>
      <c r="EO179" s="239"/>
      <c r="EP179" s="239"/>
      <c r="EQ179" s="239"/>
      <c r="ER179" s="186"/>
      <c r="ES179" s="186"/>
      <c r="ET179" s="239"/>
      <c r="EU179" s="239"/>
      <c r="EV179" s="239"/>
      <c r="EW179" s="239"/>
      <c r="EX179" s="239"/>
      <c r="EY179" s="186"/>
      <c r="EZ179" s="186"/>
      <c r="FA179" s="239"/>
      <c r="FB179" s="239"/>
      <c r="FC179" s="239"/>
      <c r="FD179" s="239"/>
      <c r="FE179" s="239"/>
      <c r="FF179" s="186"/>
      <c r="FG179" s="186"/>
      <c r="FH179" s="239"/>
      <c r="FI179" s="239"/>
      <c r="FJ179" s="239"/>
      <c r="FK179" s="239"/>
      <c r="FL179" s="239"/>
      <c r="FM179" s="186"/>
      <c r="FN179" s="186"/>
      <c r="FO179" s="239"/>
      <c r="FP179" s="239"/>
      <c r="FQ179" s="239"/>
      <c r="FR179" s="239"/>
      <c r="FS179" s="239"/>
      <c r="FT179" s="186"/>
      <c r="FU179" s="186"/>
      <c r="FV179" s="186"/>
      <c r="FW179" s="186"/>
      <c r="FX179" s="186"/>
      <c r="FY179" s="239"/>
      <c r="FZ179" s="239"/>
      <c r="GA179" s="186"/>
      <c r="GB179" s="186"/>
      <c r="GC179" s="239"/>
      <c r="GD179" s="239"/>
      <c r="GE179" s="239"/>
      <c r="GF179" s="239"/>
      <c r="GG179" s="239"/>
      <c r="GH179" s="186"/>
      <c r="GI179" s="186"/>
      <c r="GJ179" s="239"/>
    </row>
    <row r="180" spans="2:192" ht="15">
      <c r="B180" s="240" t="s">
        <v>5205</v>
      </c>
      <c r="C180" s="240" t="s">
        <v>3866</v>
      </c>
      <c r="D180" s="240" t="s">
        <v>3868</v>
      </c>
      <c r="E180" s="235" t="s">
        <v>5215</v>
      </c>
      <c r="F180" s="181">
        <v>36.299999999999997</v>
      </c>
      <c r="G180" s="237"/>
      <c r="H180" s="187"/>
      <c r="I180" s="187"/>
      <c r="J180" s="237"/>
      <c r="K180" s="237"/>
      <c r="L180" s="237"/>
      <c r="M180" s="237"/>
      <c r="N180" s="237"/>
      <c r="O180" s="187"/>
      <c r="P180" s="187"/>
      <c r="Q180" s="237"/>
      <c r="R180" s="237"/>
      <c r="S180" s="237"/>
      <c r="T180" s="237"/>
      <c r="U180" s="237"/>
      <c r="V180" s="187"/>
      <c r="W180" s="187"/>
      <c r="X180" s="237"/>
      <c r="Y180" s="237"/>
      <c r="Z180" s="237"/>
      <c r="AA180" s="237"/>
      <c r="AB180" s="237"/>
      <c r="AC180" s="187"/>
      <c r="AD180" s="187"/>
      <c r="AE180" s="237"/>
      <c r="AF180" s="237"/>
      <c r="AG180" s="187"/>
      <c r="AH180" s="237"/>
      <c r="AI180" s="237"/>
      <c r="AJ180" s="187"/>
      <c r="AK180" s="187"/>
      <c r="AL180" s="187"/>
      <c r="AM180" s="187"/>
      <c r="AN180" s="187"/>
      <c r="AO180" s="237"/>
      <c r="AP180" s="237"/>
      <c r="AQ180" s="187"/>
      <c r="AR180" s="187"/>
      <c r="AS180" s="237"/>
      <c r="AT180" s="237"/>
      <c r="AU180" s="237"/>
      <c r="AV180" s="237"/>
      <c r="AW180" s="237"/>
      <c r="AX180" s="187"/>
      <c r="AY180" s="187"/>
      <c r="AZ180" s="237"/>
      <c r="BA180" s="237"/>
      <c r="BB180" s="237"/>
      <c r="BC180" s="237"/>
      <c r="BD180" s="237"/>
      <c r="BE180" s="187"/>
      <c r="BF180" s="187"/>
      <c r="BG180" s="237"/>
      <c r="BH180" s="237"/>
      <c r="BI180" s="237"/>
      <c r="BJ180" s="237"/>
      <c r="BK180" s="237"/>
      <c r="BL180" s="187"/>
      <c r="BM180" s="187"/>
      <c r="BN180" s="237"/>
      <c r="BO180" s="237"/>
      <c r="BP180" s="237"/>
      <c r="BQ180" s="237"/>
      <c r="BR180" s="237"/>
      <c r="BS180" s="187"/>
      <c r="BT180" s="187"/>
      <c r="BU180" s="237"/>
      <c r="BV180" s="237"/>
      <c r="BW180" s="237"/>
      <c r="BX180" s="237"/>
      <c r="BY180" s="237"/>
      <c r="BZ180" s="187"/>
      <c r="CA180" s="187"/>
      <c r="CB180" s="237"/>
      <c r="CC180" s="237"/>
      <c r="CD180" s="237"/>
      <c r="CE180" s="237"/>
      <c r="CF180" s="237"/>
      <c r="CG180" s="187"/>
      <c r="CH180" s="187"/>
      <c r="CI180" s="237"/>
      <c r="CJ180" s="237"/>
      <c r="CK180" s="237"/>
      <c r="CL180" s="237"/>
      <c r="CM180" s="237"/>
      <c r="CN180" s="187"/>
      <c r="CO180" s="187"/>
      <c r="CP180" s="237"/>
      <c r="CQ180" s="237"/>
      <c r="CR180" s="237"/>
      <c r="CS180" s="237"/>
      <c r="CT180" s="237"/>
      <c r="CU180" s="187"/>
      <c r="CV180" s="187"/>
      <c r="CW180" s="237"/>
      <c r="CX180" s="237"/>
      <c r="CY180" s="237"/>
      <c r="CZ180" s="237"/>
      <c r="DA180" s="237"/>
      <c r="DB180" s="187"/>
      <c r="DC180" s="187"/>
      <c r="DD180" s="237"/>
      <c r="DE180" s="237"/>
      <c r="DF180" s="237"/>
      <c r="DG180" s="237"/>
      <c r="DH180" s="237"/>
      <c r="DI180" s="187"/>
      <c r="DJ180" s="187"/>
      <c r="DK180" s="187"/>
      <c r="DL180" s="237"/>
      <c r="DM180" s="237"/>
      <c r="DN180" s="237"/>
      <c r="DO180" s="237"/>
      <c r="DP180" s="187"/>
      <c r="DQ180" s="187"/>
      <c r="DR180" s="237"/>
      <c r="DS180" s="237"/>
      <c r="DT180" s="237"/>
      <c r="DU180" s="237"/>
      <c r="DV180" s="237">
        <v>36.299999999999997</v>
      </c>
      <c r="DW180" s="187"/>
      <c r="DX180" s="187"/>
      <c r="DY180" s="237"/>
      <c r="DZ180" s="237"/>
      <c r="EA180" s="237"/>
      <c r="EB180" s="237"/>
      <c r="EC180" s="237"/>
      <c r="ED180" s="187"/>
      <c r="EE180" s="187"/>
      <c r="EF180" s="237"/>
      <c r="EG180" s="187"/>
      <c r="EH180" s="237"/>
      <c r="EI180" s="237"/>
      <c r="EJ180" s="237"/>
      <c r="EK180" s="187"/>
      <c r="EL180" s="187"/>
      <c r="EM180" s="237"/>
      <c r="EN180" s="237"/>
      <c r="EO180" s="237"/>
      <c r="EP180" s="237"/>
      <c r="EQ180" s="237"/>
      <c r="ER180" s="187"/>
      <c r="ES180" s="187"/>
      <c r="ET180" s="237"/>
      <c r="EU180" s="237"/>
      <c r="EV180" s="237"/>
      <c r="EW180" s="237"/>
      <c r="EX180" s="237"/>
      <c r="EY180" s="187"/>
      <c r="EZ180" s="187"/>
      <c r="FA180" s="237"/>
      <c r="FB180" s="237"/>
      <c r="FC180" s="237"/>
      <c r="FD180" s="237"/>
      <c r="FE180" s="237"/>
      <c r="FF180" s="187"/>
      <c r="FG180" s="187"/>
      <c r="FH180" s="237"/>
      <c r="FI180" s="237"/>
      <c r="FJ180" s="237"/>
      <c r="FK180" s="237"/>
      <c r="FL180" s="237"/>
      <c r="FM180" s="187"/>
      <c r="FN180" s="187"/>
      <c r="FO180" s="237"/>
      <c r="FP180" s="237"/>
      <c r="FQ180" s="237"/>
      <c r="FR180" s="237"/>
      <c r="FS180" s="237"/>
      <c r="FT180" s="187"/>
      <c r="FU180" s="187"/>
      <c r="FV180" s="187"/>
      <c r="FW180" s="187"/>
      <c r="FX180" s="187"/>
      <c r="FY180" s="237"/>
      <c r="FZ180" s="237"/>
      <c r="GA180" s="187"/>
      <c r="GB180" s="187"/>
      <c r="GC180" s="237"/>
      <c r="GD180" s="237"/>
      <c r="GE180" s="237"/>
      <c r="GF180" s="237"/>
      <c r="GG180" s="237"/>
      <c r="GH180" s="187"/>
      <c r="GI180" s="187"/>
      <c r="GJ180" s="237"/>
    </row>
    <row r="181" spans="2:192" ht="15">
      <c r="B181" s="240" t="s">
        <v>5205</v>
      </c>
      <c r="C181" s="240" t="s">
        <v>3866</v>
      </c>
      <c r="D181" s="240" t="s">
        <v>3868</v>
      </c>
      <c r="E181" s="241" t="s">
        <v>5216</v>
      </c>
      <c r="F181" s="182">
        <v>1.65</v>
      </c>
      <c r="G181" s="242"/>
      <c r="H181" s="188"/>
      <c r="I181" s="188"/>
      <c r="J181" s="242"/>
      <c r="K181" s="242"/>
      <c r="L181" s="242"/>
      <c r="M181" s="242"/>
      <c r="N181" s="242"/>
      <c r="O181" s="188"/>
      <c r="P181" s="188"/>
      <c r="Q181" s="242"/>
      <c r="R181" s="242"/>
      <c r="S181" s="242"/>
      <c r="T181" s="242"/>
      <c r="U181" s="242"/>
      <c r="V181" s="188"/>
      <c r="W181" s="188"/>
      <c r="X181" s="242"/>
      <c r="Y181" s="242"/>
      <c r="Z181" s="242"/>
      <c r="AA181" s="242"/>
      <c r="AB181" s="242"/>
      <c r="AC181" s="188"/>
      <c r="AD181" s="188"/>
      <c r="AE181" s="242"/>
      <c r="AF181" s="242"/>
      <c r="AG181" s="188"/>
      <c r="AH181" s="242"/>
      <c r="AI181" s="242"/>
      <c r="AJ181" s="188"/>
      <c r="AK181" s="188"/>
      <c r="AL181" s="188"/>
      <c r="AM181" s="188"/>
      <c r="AN181" s="188"/>
      <c r="AO181" s="242"/>
      <c r="AP181" s="242"/>
      <c r="AQ181" s="188"/>
      <c r="AR181" s="188"/>
      <c r="AS181" s="242"/>
      <c r="AT181" s="242"/>
      <c r="AU181" s="242"/>
      <c r="AV181" s="242"/>
      <c r="AW181" s="242"/>
      <c r="AX181" s="188"/>
      <c r="AY181" s="188"/>
      <c r="AZ181" s="242"/>
      <c r="BA181" s="242"/>
      <c r="BB181" s="242"/>
      <c r="BC181" s="242"/>
      <c r="BD181" s="242"/>
      <c r="BE181" s="188"/>
      <c r="BF181" s="188"/>
      <c r="BG181" s="242"/>
      <c r="BH181" s="242"/>
      <c r="BI181" s="242"/>
      <c r="BJ181" s="242"/>
      <c r="BK181" s="242"/>
      <c r="BL181" s="188"/>
      <c r="BM181" s="188"/>
      <c r="BN181" s="242"/>
      <c r="BO181" s="242"/>
      <c r="BP181" s="242"/>
      <c r="BQ181" s="242"/>
      <c r="BR181" s="242"/>
      <c r="BS181" s="188"/>
      <c r="BT181" s="188"/>
      <c r="BU181" s="242"/>
      <c r="BV181" s="242"/>
      <c r="BW181" s="242"/>
      <c r="BX181" s="242"/>
      <c r="BY181" s="242"/>
      <c r="BZ181" s="188"/>
      <c r="CA181" s="188"/>
      <c r="CB181" s="242"/>
      <c r="CC181" s="242"/>
      <c r="CD181" s="242"/>
      <c r="CE181" s="242"/>
      <c r="CF181" s="242"/>
      <c r="CG181" s="188"/>
      <c r="CH181" s="188"/>
      <c r="CI181" s="242"/>
      <c r="CJ181" s="242"/>
      <c r="CK181" s="242"/>
      <c r="CL181" s="242"/>
      <c r="CM181" s="242"/>
      <c r="CN181" s="188"/>
      <c r="CO181" s="188"/>
      <c r="CP181" s="242"/>
      <c r="CQ181" s="242"/>
      <c r="CR181" s="242"/>
      <c r="CS181" s="242"/>
      <c r="CT181" s="242"/>
      <c r="CU181" s="188"/>
      <c r="CV181" s="188"/>
      <c r="CW181" s="242"/>
      <c r="CX181" s="242"/>
      <c r="CY181" s="242"/>
      <c r="CZ181" s="242"/>
      <c r="DA181" s="242"/>
      <c r="DB181" s="188"/>
      <c r="DC181" s="188"/>
      <c r="DD181" s="242"/>
      <c r="DE181" s="242"/>
      <c r="DF181" s="242"/>
      <c r="DG181" s="242"/>
      <c r="DH181" s="242"/>
      <c r="DI181" s="188"/>
      <c r="DJ181" s="188"/>
      <c r="DK181" s="188"/>
      <c r="DL181" s="242"/>
      <c r="DM181" s="242"/>
      <c r="DN181" s="242"/>
      <c r="DO181" s="242"/>
      <c r="DP181" s="188"/>
      <c r="DQ181" s="188"/>
      <c r="DR181" s="242"/>
      <c r="DS181" s="242"/>
      <c r="DT181" s="242"/>
      <c r="DU181" s="242"/>
      <c r="DV181" s="242">
        <v>1.65</v>
      </c>
      <c r="DW181" s="188"/>
      <c r="DX181" s="188"/>
      <c r="DY181" s="242"/>
      <c r="DZ181" s="242"/>
      <c r="EA181" s="242"/>
      <c r="EB181" s="242"/>
      <c r="EC181" s="242"/>
      <c r="ED181" s="188"/>
      <c r="EE181" s="188"/>
      <c r="EF181" s="242"/>
      <c r="EG181" s="188"/>
      <c r="EH181" s="242"/>
      <c r="EI181" s="242"/>
      <c r="EJ181" s="242"/>
      <c r="EK181" s="188"/>
      <c r="EL181" s="188"/>
      <c r="EM181" s="242"/>
      <c r="EN181" s="242"/>
      <c r="EO181" s="242"/>
      <c r="EP181" s="242"/>
      <c r="EQ181" s="242"/>
      <c r="ER181" s="188"/>
      <c r="ES181" s="188"/>
      <c r="ET181" s="242"/>
      <c r="EU181" s="242"/>
      <c r="EV181" s="242"/>
      <c r="EW181" s="242"/>
      <c r="EX181" s="242"/>
      <c r="EY181" s="188"/>
      <c r="EZ181" s="188"/>
      <c r="FA181" s="242"/>
      <c r="FB181" s="242"/>
      <c r="FC181" s="242"/>
      <c r="FD181" s="242"/>
      <c r="FE181" s="242"/>
      <c r="FF181" s="188"/>
      <c r="FG181" s="188"/>
      <c r="FH181" s="242"/>
      <c r="FI181" s="242"/>
      <c r="FJ181" s="242"/>
      <c r="FK181" s="242"/>
      <c r="FL181" s="242"/>
      <c r="FM181" s="188"/>
      <c r="FN181" s="188"/>
      <c r="FO181" s="242"/>
      <c r="FP181" s="242"/>
      <c r="FQ181" s="242"/>
      <c r="FR181" s="242"/>
      <c r="FS181" s="242"/>
      <c r="FT181" s="188"/>
      <c r="FU181" s="188"/>
      <c r="FV181" s="188"/>
      <c r="FW181" s="188"/>
      <c r="FX181" s="188"/>
      <c r="FY181" s="242"/>
      <c r="FZ181" s="242"/>
      <c r="GA181" s="188"/>
      <c r="GB181" s="188"/>
      <c r="GC181" s="242"/>
      <c r="GD181" s="242"/>
      <c r="GE181" s="242"/>
      <c r="GF181" s="242"/>
      <c r="GG181" s="242"/>
      <c r="GH181" s="188"/>
      <c r="GI181" s="188"/>
      <c r="GJ181" s="242"/>
    </row>
    <row r="182" spans="2:192" ht="15.75" thickBot="1">
      <c r="B182" s="243" t="s">
        <v>5205</v>
      </c>
      <c r="C182" s="243" t="s">
        <v>3866</v>
      </c>
      <c r="D182" s="243" t="s">
        <v>3868</v>
      </c>
      <c r="E182" s="244" t="s">
        <v>5217</v>
      </c>
      <c r="F182" s="183">
        <v>36.299999999999997</v>
      </c>
      <c r="G182" s="245"/>
      <c r="H182" s="189"/>
      <c r="I182" s="189"/>
      <c r="J182" s="245"/>
      <c r="K182" s="245"/>
      <c r="L182" s="245"/>
      <c r="M182" s="245"/>
      <c r="N182" s="245"/>
      <c r="O182" s="189"/>
      <c r="P182" s="189"/>
      <c r="Q182" s="245"/>
      <c r="R182" s="245"/>
      <c r="S182" s="245"/>
      <c r="T182" s="245"/>
      <c r="U182" s="245"/>
      <c r="V182" s="189"/>
      <c r="W182" s="189"/>
      <c r="X182" s="245"/>
      <c r="Y182" s="245"/>
      <c r="Z182" s="245"/>
      <c r="AA182" s="245"/>
      <c r="AB182" s="245"/>
      <c r="AC182" s="189"/>
      <c r="AD182" s="189"/>
      <c r="AE182" s="245"/>
      <c r="AF182" s="245"/>
      <c r="AG182" s="189"/>
      <c r="AH182" s="245"/>
      <c r="AI182" s="245"/>
      <c r="AJ182" s="189"/>
      <c r="AK182" s="189"/>
      <c r="AL182" s="189"/>
      <c r="AM182" s="189"/>
      <c r="AN182" s="189"/>
      <c r="AO182" s="245"/>
      <c r="AP182" s="245"/>
      <c r="AQ182" s="189"/>
      <c r="AR182" s="189"/>
      <c r="AS182" s="245"/>
      <c r="AT182" s="245"/>
      <c r="AU182" s="245"/>
      <c r="AV182" s="245"/>
      <c r="AW182" s="245"/>
      <c r="AX182" s="189"/>
      <c r="AY182" s="189"/>
      <c r="AZ182" s="245"/>
      <c r="BA182" s="245"/>
      <c r="BB182" s="245"/>
      <c r="BC182" s="245"/>
      <c r="BD182" s="245"/>
      <c r="BE182" s="189"/>
      <c r="BF182" s="189"/>
      <c r="BG182" s="245"/>
      <c r="BH182" s="245"/>
      <c r="BI182" s="245"/>
      <c r="BJ182" s="245"/>
      <c r="BK182" s="245"/>
      <c r="BL182" s="189"/>
      <c r="BM182" s="189"/>
      <c r="BN182" s="245"/>
      <c r="BO182" s="245"/>
      <c r="BP182" s="245"/>
      <c r="BQ182" s="245"/>
      <c r="BR182" s="245"/>
      <c r="BS182" s="189"/>
      <c r="BT182" s="189"/>
      <c r="BU182" s="245"/>
      <c r="BV182" s="245"/>
      <c r="BW182" s="245"/>
      <c r="BX182" s="245"/>
      <c r="BY182" s="245"/>
      <c r="BZ182" s="189"/>
      <c r="CA182" s="189"/>
      <c r="CB182" s="245"/>
      <c r="CC182" s="245"/>
      <c r="CD182" s="245"/>
      <c r="CE182" s="245"/>
      <c r="CF182" s="245"/>
      <c r="CG182" s="189"/>
      <c r="CH182" s="189"/>
      <c r="CI182" s="245"/>
      <c r="CJ182" s="245"/>
      <c r="CK182" s="245"/>
      <c r="CL182" s="245"/>
      <c r="CM182" s="245"/>
      <c r="CN182" s="189"/>
      <c r="CO182" s="189"/>
      <c r="CP182" s="245"/>
      <c r="CQ182" s="245"/>
      <c r="CR182" s="245"/>
      <c r="CS182" s="245"/>
      <c r="CT182" s="245"/>
      <c r="CU182" s="189"/>
      <c r="CV182" s="189"/>
      <c r="CW182" s="245"/>
      <c r="CX182" s="245"/>
      <c r="CY182" s="245"/>
      <c r="CZ182" s="245"/>
      <c r="DA182" s="245"/>
      <c r="DB182" s="189"/>
      <c r="DC182" s="189"/>
      <c r="DD182" s="245"/>
      <c r="DE182" s="245"/>
      <c r="DF182" s="245"/>
      <c r="DG182" s="245"/>
      <c r="DH182" s="245"/>
      <c r="DI182" s="189"/>
      <c r="DJ182" s="189"/>
      <c r="DK182" s="189"/>
      <c r="DL182" s="245"/>
      <c r="DM182" s="245"/>
      <c r="DN182" s="245"/>
      <c r="DO182" s="245"/>
      <c r="DP182" s="189"/>
      <c r="DQ182" s="189"/>
      <c r="DR182" s="245"/>
      <c r="DS182" s="245"/>
      <c r="DT182" s="245"/>
      <c r="DU182" s="245"/>
      <c r="DV182" s="245">
        <v>36.299999999999997</v>
      </c>
      <c r="DW182" s="189"/>
      <c r="DX182" s="189"/>
      <c r="DY182" s="245"/>
      <c r="DZ182" s="245"/>
      <c r="EA182" s="245"/>
      <c r="EB182" s="245"/>
      <c r="EC182" s="245"/>
      <c r="ED182" s="189"/>
      <c r="EE182" s="189"/>
      <c r="EF182" s="245"/>
      <c r="EG182" s="189"/>
      <c r="EH182" s="245"/>
      <c r="EI182" s="245"/>
      <c r="EJ182" s="245"/>
      <c r="EK182" s="189"/>
      <c r="EL182" s="189"/>
      <c r="EM182" s="245"/>
      <c r="EN182" s="245"/>
      <c r="EO182" s="245"/>
      <c r="EP182" s="245"/>
      <c r="EQ182" s="245"/>
      <c r="ER182" s="189"/>
      <c r="ES182" s="189"/>
      <c r="ET182" s="245"/>
      <c r="EU182" s="245"/>
      <c r="EV182" s="245"/>
      <c r="EW182" s="245"/>
      <c r="EX182" s="245"/>
      <c r="EY182" s="189"/>
      <c r="EZ182" s="189"/>
      <c r="FA182" s="245"/>
      <c r="FB182" s="245"/>
      <c r="FC182" s="245"/>
      <c r="FD182" s="245"/>
      <c r="FE182" s="245"/>
      <c r="FF182" s="189"/>
      <c r="FG182" s="189"/>
      <c r="FH182" s="245"/>
      <c r="FI182" s="245"/>
      <c r="FJ182" s="245"/>
      <c r="FK182" s="245"/>
      <c r="FL182" s="245"/>
      <c r="FM182" s="189"/>
      <c r="FN182" s="189"/>
      <c r="FO182" s="245"/>
      <c r="FP182" s="245"/>
      <c r="FQ182" s="245"/>
      <c r="FR182" s="245"/>
      <c r="FS182" s="245"/>
      <c r="FT182" s="189"/>
      <c r="FU182" s="189"/>
      <c r="FV182" s="189"/>
      <c r="FW182" s="189"/>
      <c r="FX182" s="189"/>
      <c r="FY182" s="245"/>
      <c r="FZ182" s="245"/>
      <c r="GA182" s="189"/>
      <c r="GB182" s="189"/>
      <c r="GC182" s="245"/>
      <c r="GD182" s="245"/>
      <c r="GE182" s="245"/>
      <c r="GF182" s="245"/>
      <c r="GG182" s="245"/>
      <c r="GH182" s="189"/>
      <c r="GI182" s="189"/>
      <c r="GJ182" s="245"/>
    </row>
    <row r="183" spans="2:192" ht="15">
      <c r="B183" s="238" t="s">
        <v>5205</v>
      </c>
      <c r="C183" s="238" t="s">
        <v>617</v>
      </c>
      <c r="D183" s="238" t="s">
        <v>619</v>
      </c>
      <c r="E183" s="238" t="s">
        <v>5214</v>
      </c>
      <c r="F183" s="180">
        <v>8</v>
      </c>
      <c r="G183" s="239"/>
      <c r="H183" s="186"/>
      <c r="I183" s="186"/>
      <c r="J183" s="239"/>
      <c r="K183" s="239"/>
      <c r="L183" s="239"/>
      <c r="M183" s="239"/>
      <c r="N183" s="239">
        <v>1</v>
      </c>
      <c r="O183" s="186"/>
      <c r="P183" s="186"/>
      <c r="Q183" s="239"/>
      <c r="R183" s="239"/>
      <c r="S183" s="239"/>
      <c r="T183" s="239"/>
      <c r="U183" s="239"/>
      <c r="V183" s="186"/>
      <c r="W183" s="186"/>
      <c r="X183" s="239"/>
      <c r="Y183" s="239"/>
      <c r="Z183" s="239"/>
      <c r="AA183" s="239"/>
      <c r="AB183" s="239"/>
      <c r="AC183" s="186"/>
      <c r="AD183" s="186"/>
      <c r="AE183" s="239"/>
      <c r="AF183" s="239"/>
      <c r="AG183" s="186"/>
      <c r="AH183" s="239"/>
      <c r="AI183" s="239"/>
      <c r="AJ183" s="186"/>
      <c r="AK183" s="186"/>
      <c r="AL183" s="186"/>
      <c r="AM183" s="186"/>
      <c r="AN183" s="186"/>
      <c r="AO183" s="239"/>
      <c r="AP183" s="239"/>
      <c r="AQ183" s="186"/>
      <c r="AR183" s="186"/>
      <c r="AS183" s="239"/>
      <c r="AT183" s="239"/>
      <c r="AU183" s="239"/>
      <c r="AV183" s="239"/>
      <c r="AW183" s="239"/>
      <c r="AX183" s="186"/>
      <c r="AY183" s="186"/>
      <c r="AZ183" s="239"/>
      <c r="BA183" s="239"/>
      <c r="BB183" s="239">
        <v>1</v>
      </c>
      <c r="BC183" s="239"/>
      <c r="BD183" s="239">
        <v>1</v>
      </c>
      <c r="BE183" s="186"/>
      <c r="BF183" s="186"/>
      <c r="BG183" s="239"/>
      <c r="BH183" s="239"/>
      <c r="BI183" s="239"/>
      <c r="BJ183" s="239"/>
      <c r="BK183" s="239"/>
      <c r="BL183" s="186"/>
      <c r="BM183" s="186"/>
      <c r="BN183" s="239"/>
      <c r="BO183" s="239"/>
      <c r="BP183" s="239"/>
      <c r="BQ183" s="239"/>
      <c r="BR183" s="239"/>
      <c r="BS183" s="186"/>
      <c r="BT183" s="186"/>
      <c r="BU183" s="239"/>
      <c r="BV183" s="239"/>
      <c r="BW183" s="239"/>
      <c r="BX183" s="239"/>
      <c r="BY183" s="239"/>
      <c r="BZ183" s="186"/>
      <c r="CA183" s="186"/>
      <c r="CB183" s="239"/>
      <c r="CC183" s="239"/>
      <c r="CD183" s="239"/>
      <c r="CE183" s="239"/>
      <c r="CF183" s="239"/>
      <c r="CG183" s="186"/>
      <c r="CH183" s="186"/>
      <c r="CI183" s="239"/>
      <c r="CJ183" s="239"/>
      <c r="CK183" s="239"/>
      <c r="CL183" s="239"/>
      <c r="CM183" s="239"/>
      <c r="CN183" s="186"/>
      <c r="CO183" s="186"/>
      <c r="CP183" s="239"/>
      <c r="CQ183" s="239"/>
      <c r="CR183" s="239"/>
      <c r="CS183" s="239"/>
      <c r="CT183" s="239"/>
      <c r="CU183" s="186"/>
      <c r="CV183" s="186"/>
      <c r="CW183" s="239"/>
      <c r="CX183" s="239"/>
      <c r="CY183" s="239"/>
      <c r="CZ183" s="239"/>
      <c r="DA183" s="239"/>
      <c r="DB183" s="186"/>
      <c r="DC183" s="186"/>
      <c r="DD183" s="239"/>
      <c r="DE183" s="239"/>
      <c r="DF183" s="239"/>
      <c r="DG183" s="239"/>
      <c r="DH183" s="239"/>
      <c r="DI183" s="186"/>
      <c r="DJ183" s="186"/>
      <c r="DK183" s="186"/>
      <c r="DL183" s="239"/>
      <c r="DM183" s="239"/>
      <c r="DN183" s="239"/>
      <c r="DO183" s="239"/>
      <c r="DP183" s="186"/>
      <c r="DQ183" s="186"/>
      <c r="DR183" s="239"/>
      <c r="DS183" s="239"/>
      <c r="DT183" s="239"/>
      <c r="DU183" s="239"/>
      <c r="DV183" s="239"/>
      <c r="DW183" s="186"/>
      <c r="DX183" s="186"/>
      <c r="DY183" s="239"/>
      <c r="DZ183" s="239"/>
      <c r="EA183" s="239"/>
      <c r="EB183" s="239"/>
      <c r="EC183" s="239"/>
      <c r="ED183" s="186"/>
      <c r="EE183" s="186"/>
      <c r="EF183" s="239"/>
      <c r="EG183" s="186"/>
      <c r="EH183" s="239"/>
      <c r="EI183" s="239"/>
      <c r="EJ183" s="239"/>
      <c r="EK183" s="186"/>
      <c r="EL183" s="186"/>
      <c r="EM183" s="239"/>
      <c r="EN183" s="239"/>
      <c r="EO183" s="239"/>
      <c r="EP183" s="239"/>
      <c r="EQ183" s="239"/>
      <c r="ER183" s="186"/>
      <c r="ES183" s="186"/>
      <c r="ET183" s="239"/>
      <c r="EU183" s="239"/>
      <c r="EV183" s="239"/>
      <c r="EW183" s="239"/>
      <c r="EX183" s="239">
        <v>2</v>
      </c>
      <c r="EY183" s="186"/>
      <c r="EZ183" s="186"/>
      <c r="FA183" s="239"/>
      <c r="FB183" s="239"/>
      <c r="FC183" s="239">
        <v>2</v>
      </c>
      <c r="FD183" s="239"/>
      <c r="FE183" s="239"/>
      <c r="FF183" s="186"/>
      <c r="FG183" s="186"/>
      <c r="FH183" s="239"/>
      <c r="FI183" s="239">
        <v>1</v>
      </c>
      <c r="FJ183" s="239"/>
      <c r="FK183" s="239"/>
      <c r="FL183" s="239"/>
      <c r="FM183" s="186"/>
      <c r="FN183" s="186"/>
      <c r="FO183" s="239"/>
      <c r="FP183" s="239"/>
      <c r="FQ183" s="239"/>
      <c r="FR183" s="239"/>
      <c r="FS183" s="239"/>
      <c r="FT183" s="186"/>
      <c r="FU183" s="186"/>
      <c r="FV183" s="186"/>
      <c r="FW183" s="186"/>
      <c r="FX183" s="186"/>
      <c r="FY183" s="239"/>
      <c r="FZ183" s="239"/>
      <c r="GA183" s="186"/>
      <c r="GB183" s="186"/>
      <c r="GC183" s="239"/>
      <c r="GD183" s="239"/>
      <c r="GE183" s="239"/>
      <c r="GF183" s="239"/>
      <c r="GG183" s="239"/>
      <c r="GH183" s="186"/>
      <c r="GI183" s="186"/>
      <c r="GJ183" s="239"/>
    </row>
    <row r="184" spans="2:192" ht="15">
      <c r="B184" s="240" t="s">
        <v>5205</v>
      </c>
      <c r="C184" s="240" t="s">
        <v>617</v>
      </c>
      <c r="D184" s="240" t="s">
        <v>619</v>
      </c>
      <c r="E184" s="235" t="s">
        <v>5215</v>
      </c>
      <c r="F184" s="181">
        <v>116.9</v>
      </c>
      <c r="G184" s="237"/>
      <c r="H184" s="187"/>
      <c r="I184" s="187"/>
      <c r="J184" s="237"/>
      <c r="K184" s="237"/>
      <c r="L184" s="237"/>
      <c r="M184" s="237"/>
      <c r="N184" s="237">
        <v>13</v>
      </c>
      <c r="O184" s="187"/>
      <c r="P184" s="187"/>
      <c r="Q184" s="237"/>
      <c r="R184" s="237"/>
      <c r="S184" s="237"/>
      <c r="T184" s="237"/>
      <c r="U184" s="237"/>
      <c r="V184" s="187"/>
      <c r="W184" s="187"/>
      <c r="X184" s="237"/>
      <c r="Y184" s="237"/>
      <c r="Z184" s="237"/>
      <c r="AA184" s="237"/>
      <c r="AB184" s="237"/>
      <c r="AC184" s="187"/>
      <c r="AD184" s="187"/>
      <c r="AE184" s="237"/>
      <c r="AF184" s="237"/>
      <c r="AG184" s="187"/>
      <c r="AH184" s="237"/>
      <c r="AI184" s="237"/>
      <c r="AJ184" s="187"/>
      <c r="AK184" s="187"/>
      <c r="AL184" s="187"/>
      <c r="AM184" s="187"/>
      <c r="AN184" s="187"/>
      <c r="AO184" s="237"/>
      <c r="AP184" s="237"/>
      <c r="AQ184" s="187"/>
      <c r="AR184" s="187"/>
      <c r="AS184" s="237"/>
      <c r="AT184" s="237"/>
      <c r="AU184" s="237"/>
      <c r="AV184" s="237"/>
      <c r="AW184" s="237"/>
      <c r="AX184" s="187"/>
      <c r="AY184" s="187"/>
      <c r="AZ184" s="237"/>
      <c r="BA184" s="237"/>
      <c r="BB184" s="237">
        <v>14.3</v>
      </c>
      <c r="BC184" s="237"/>
      <c r="BD184" s="237">
        <v>4.9000000000000004</v>
      </c>
      <c r="BE184" s="187"/>
      <c r="BF184" s="187"/>
      <c r="BG184" s="237"/>
      <c r="BH184" s="237"/>
      <c r="BI184" s="237"/>
      <c r="BJ184" s="237"/>
      <c r="BK184" s="237"/>
      <c r="BL184" s="187"/>
      <c r="BM184" s="187"/>
      <c r="BN184" s="237"/>
      <c r="BO184" s="237"/>
      <c r="BP184" s="237"/>
      <c r="BQ184" s="237"/>
      <c r="BR184" s="237"/>
      <c r="BS184" s="187"/>
      <c r="BT184" s="187"/>
      <c r="BU184" s="237"/>
      <c r="BV184" s="237"/>
      <c r="BW184" s="237"/>
      <c r="BX184" s="237"/>
      <c r="BY184" s="237"/>
      <c r="BZ184" s="187"/>
      <c r="CA184" s="187"/>
      <c r="CB184" s="237"/>
      <c r="CC184" s="237"/>
      <c r="CD184" s="237"/>
      <c r="CE184" s="237"/>
      <c r="CF184" s="237"/>
      <c r="CG184" s="187"/>
      <c r="CH184" s="187"/>
      <c r="CI184" s="237"/>
      <c r="CJ184" s="237"/>
      <c r="CK184" s="237"/>
      <c r="CL184" s="237"/>
      <c r="CM184" s="237"/>
      <c r="CN184" s="187"/>
      <c r="CO184" s="187"/>
      <c r="CP184" s="237"/>
      <c r="CQ184" s="237"/>
      <c r="CR184" s="237"/>
      <c r="CS184" s="237"/>
      <c r="CT184" s="237"/>
      <c r="CU184" s="187"/>
      <c r="CV184" s="187"/>
      <c r="CW184" s="237"/>
      <c r="CX184" s="237"/>
      <c r="CY184" s="237"/>
      <c r="CZ184" s="237"/>
      <c r="DA184" s="237"/>
      <c r="DB184" s="187"/>
      <c r="DC184" s="187"/>
      <c r="DD184" s="237"/>
      <c r="DE184" s="237"/>
      <c r="DF184" s="237"/>
      <c r="DG184" s="237"/>
      <c r="DH184" s="237"/>
      <c r="DI184" s="187"/>
      <c r="DJ184" s="187"/>
      <c r="DK184" s="187"/>
      <c r="DL184" s="237"/>
      <c r="DM184" s="237"/>
      <c r="DN184" s="237"/>
      <c r="DO184" s="237"/>
      <c r="DP184" s="187"/>
      <c r="DQ184" s="187"/>
      <c r="DR184" s="237"/>
      <c r="DS184" s="237"/>
      <c r="DT184" s="237"/>
      <c r="DU184" s="237"/>
      <c r="DV184" s="237"/>
      <c r="DW184" s="187"/>
      <c r="DX184" s="187"/>
      <c r="DY184" s="237"/>
      <c r="DZ184" s="237"/>
      <c r="EA184" s="237"/>
      <c r="EB184" s="237"/>
      <c r="EC184" s="237"/>
      <c r="ED184" s="187"/>
      <c r="EE184" s="187"/>
      <c r="EF184" s="237"/>
      <c r="EG184" s="187"/>
      <c r="EH184" s="237"/>
      <c r="EI184" s="237"/>
      <c r="EJ184" s="237"/>
      <c r="EK184" s="187"/>
      <c r="EL184" s="187"/>
      <c r="EM184" s="237"/>
      <c r="EN184" s="237"/>
      <c r="EO184" s="237"/>
      <c r="EP184" s="237"/>
      <c r="EQ184" s="237"/>
      <c r="ER184" s="187"/>
      <c r="ES184" s="187"/>
      <c r="ET184" s="237"/>
      <c r="EU184" s="237"/>
      <c r="EV184" s="237"/>
      <c r="EW184" s="237"/>
      <c r="EX184" s="237">
        <v>54.1</v>
      </c>
      <c r="EY184" s="187"/>
      <c r="EZ184" s="187"/>
      <c r="FA184" s="237"/>
      <c r="FB184" s="237"/>
      <c r="FC184" s="237">
        <v>23.6</v>
      </c>
      <c r="FD184" s="237"/>
      <c r="FE184" s="237"/>
      <c r="FF184" s="187"/>
      <c r="FG184" s="187"/>
      <c r="FH184" s="237"/>
      <c r="FI184" s="237">
        <v>6.9</v>
      </c>
      <c r="FJ184" s="237"/>
      <c r="FK184" s="237"/>
      <c r="FL184" s="237"/>
      <c r="FM184" s="187"/>
      <c r="FN184" s="187"/>
      <c r="FO184" s="237"/>
      <c r="FP184" s="237"/>
      <c r="FQ184" s="237"/>
      <c r="FR184" s="237"/>
      <c r="FS184" s="237"/>
      <c r="FT184" s="187"/>
      <c r="FU184" s="187"/>
      <c r="FV184" s="187"/>
      <c r="FW184" s="187"/>
      <c r="FX184" s="187"/>
      <c r="FY184" s="237"/>
      <c r="FZ184" s="237"/>
      <c r="GA184" s="187"/>
      <c r="GB184" s="187"/>
      <c r="GC184" s="237"/>
      <c r="GD184" s="237"/>
      <c r="GE184" s="237"/>
      <c r="GF184" s="237"/>
      <c r="GG184" s="237"/>
      <c r="GH184" s="187"/>
      <c r="GI184" s="187"/>
      <c r="GJ184" s="237"/>
    </row>
    <row r="185" spans="2:192" ht="15">
      <c r="B185" s="240" t="s">
        <v>5205</v>
      </c>
      <c r="C185" s="240" t="s">
        <v>617</v>
      </c>
      <c r="D185" s="240" t="s">
        <v>619</v>
      </c>
      <c r="E185" s="241" t="s">
        <v>5216</v>
      </c>
      <c r="F185" s="182">
        <v>4.0999999999999996</v>
      </c>
      <c r="G185" s="242"/>
      <c r="H185" s="188"/>
      <c r="I185" s="188"/>
      <c r="J185" s="242"/>
      <c r="K185" s="242"/>
      <c r="L185" s="242"/>
      <c r="M185" s="242"/>
      <c r="N185" s="242">
        <v>4.5999999999999996</v>
      </c>
      <c r="O185" s="188"/>
      <c r="P185" s="188"/>
      <c r="Q185" s="242"/>
      <c r="R185" s="242"/>
      <c r="S185" s="242"/>
      <c r="T185" s="242"/>
      <c r="U185" s="242"/>
      <c r="V185" s="188"/>
      <c r="W185" s="188"/>
      <c r="X185" s="242"/>
      <c r="Y185" s="242"/>
      <c r="Z185" s="242"/>
      <c r="AA185" s="242"/>
      <c r="AB185" s="242"/>
      <c r="AC185" s="188"/>
      <c r="AD185" s="188"/>
      <c r="AE185" s="242"/>
      <c r="AF185" s="242"/>
      <c r="AG185" s="188"/>
      <c r="AH185" s="242"/>
      <c r="AI185" s="242"/>
      <c r="AJ185" s="188"/>
      <c r="AK185" s="188"/>
      <c r="AL185" s="188"/>
      <c r="AM185" s="188"/>
      <c r="AN185" s="188"/>
      <c r="AO185" s="242"/>
      <c r="AP185" s="242"/>
      <c r="AQ185" s="188"/>
      <c r="AR185" s="188"/>
      <c r="AS185" s="242"/>
      <c r="AT185" s="242"/>
      <c r="AU185" s="242"/>
      <c r="AV185" s="242"/>
      <c r="AW185" s="242"/>
      <c r="AX185" s="188"/>
      <c r="AY185" s="188"/>
      <c r="AZ185" s="242"/>
      <c r="BA185" s="242"/>
      <c r="BB185" s="242">
        <v>4.2</v>
      </c>
      <c r="BC185" s="242"/>
      <c r="BD185" s="242">
        <v>12.16</v>
      </c>
      <c r="BE185" s="188"/>
      <c r="BF185" s="188"/>
      <c r="BG185" s="242"/>
      <c r="BH185" s="242"/>
      <c r="BI185" s="242"/>
      <c r="BJ185" s="242"/>
      <c r="BK185" s="242"/>
      <c r="BL185" s="188"/>
      <c r="BM185" s="188"/>
      <c r="BN185" s="242"/>
      <c r="BO185" s="242"/>
      <c r="BP185" s="242"/>
      <c r="BQ185" s="242"/>
      <c r="BR185" s="242"/>
      <c r="BS185" s="188"/>
      <c r="BT185" s="188"/>
      <c r="BU185" s="242"/>
      <c r="BV185" s="242"/>
      <c r="BW185" s="242"/>
      <c r="BX185" s="242"/>
      <c r="BY185" s="242"/>
      <c r="BZ185" s="188"/>
      <c r="CA185" s="188"/>
      <c r="CB185" s="242"/>
      <c r="CC185" s="242"/>
      <c r="CD185" s="242"/>
      <c r="CE185" s="242"/>
      <c r="CF185" s="242"/>
      <c r="CG185" s="188"/>
      <c r="CH185" s="188"/>
      <c r="CI185" s="242"/>
      <c r="CJ185" s="242"/>
      <c r="CK185" s="242"/>
      <c r="CL185" s="242"/>
      <c r="CM185" s="242"/>
      <c r="CN185" s="188"/>
      <c r="CO185" s="188"/>
      <c r="CP185" s="242"/>
      <c r="CQ185" s="242"/>
      <c r="CR185" s="242"/>
      <c r="CS185" s="242"/>
      <c r="CT185" s="242"/>
      <c r="CU185" s="188"/>
      <c r="CV185" s="188"/>
      <c r="CW185" s="242"/>
      <c r="CX185" s="242"/>
      <c r="CY185" s="242"/>
      <c r="CZ185" s="242"/>
      <c r="DA185" s="242"/>
      <c r="DB185" s="188"/>
      <c r="DC185" s="188"/>
      <c r="DD185" s="242"/>
      <c r="DE185" s="242"/>
      <c r="DF185" s="242"/>
      <c r="DG185" s="242"/>
      <c r="DH185" s="242"/>
      <c r="DI185" s="188"/>
      <c r="DJ185" s="188"/>
      <c r="DK185" s="188"/>
      <c r="DL185" s="242"/>
      <c r="DM185" s="242"/>
      <c r="DN185" s="242"/>
      <c r="DO185" s="242"/>
      <c r="DP185" s="188"/>
      <c r="DQ185" s="188"/>
      <c r="DR185" s="242"/>
      <c r="DS185" s="242"/>
      <c r="DT185" s="242"/>
      <c r="DU185" s="242"/>
      <c r="DV185" s="242"/>
      <c r="DW185" s="188"/>
      <c r="DX185" s="188"/>
      <c r="DY185" s="242"/>
      <c r="DZ185" s="242"/>
      <c r="EA185" s="242"/>
      <c r="EB185" s="242"/>
      <c r="EC185" s="242"/>
      <c r="ED185" s="188"/>
      <c r="EE185" s="188"/>
      <c r="EF185" s="242"/>
      <c r="EG185" s="188"/>
      <c r="EH185" s="242"/>
      <c r="EI185" s="242"/>
      <c r="EJ185" s="242"/>
      <c r="EK185" s="188"/>
      <c r="EL185" s="188"/>
      <c r="EM185" s="242"/>
      <c r="EN185" s="242"/>
      <c r="EO185" s="242"/>
      <c r="EP185" s="242"/>
      <c r="EQ185" s="242"/>
      <c r="ER185" s="188"/>
      <c r="ES185" s="188"/>
      <c r="ET185" s="242"/>
      <c r="EU185" s="242"/>
      <c r="EV185" s="242"/>
      <c r="EW185" s="242"/>
      <c r="EX185" s="242">
        <v>2.2200000000000002</v>
      </c>
      <c r="EY185" s="188"/>
      <c r="EZ185" s="188"/>
      <c r="FA185" s="242"/>
      <c r="FB185" s="242"/>
      <c r="FC185" s="242">
        <v>5.08</v>
      </c>
      <c r="FD185" s="242"/>
      <c r="FE185" s="242"/>
      <c r="FF185" s="188"/>
      <c r="FG185" s="188"/>
      <c r="FH185" s="242"/>
      <c r="FI185" s="242">
        <v>8.6999999999999993</v>
      </c>
      <c r="FJ185" s="242"/>
      <c r="FK185" s="242"/>
      <c r="FL185" s="242"/>
      <c r="FM185" s="188"/>
      <c r="FN185" s="188"/>
      <c r="FO185" s="242"/>
      <c r="FP185" s="242"/>
      <c r="FQ185" s="242"/>
      <c r="FR185" s="242"/>
      <c r="FS185" s="242"/>
      <c r="FT185" s="188"/>
      <c r="FU185" s="188"/>
      <c r="FV185" s="188"/>
      <c r="FW185" s="188"/>
      <c r="FX185" s="188"/>
      <c r="FY185" s="242"/>
      <c r="FZ185" s="242"/>
      <c r="GA185" s="188"/>
      <c r="GB185" s="188"/>
      <c r="GC185" s="242"/>
      <c r="GD185" s="242"/>
      <c r="GE185" s="242"/>
      <c r="GF185" s="242"/>
      <c r="GG185" s="242"/>
      <c r="GH185" s="188"/>
      <c r="GI185" s="188"/>
      <c r="GJ185" s="242"/>
    </row>
    <row r="186" spans="2:192" ht="15.75" thickBot="1">
      <c r="B186" s="243" t="s">
        <v>5205</v>
      </c>
      <c r="C186" s="243" t="s">
        <v>617</v>
      </c>
      <c r="D186" s="243" t="s">
        <v>619</v>
      </c>
      <c r="E186" s="244" t="s">
        <v>5217</v>
      </c>
      <c r="F186" s="183">
        <v>14.62</v>
      </c>
      <c r="G186" s="245"/>
      <c r="H186" s="189"/>
      <c r="I186" s="189"/>
      <c r="J186" s="245"/>
      <c r="K186" s="245"/>
      <c r="L186" s="245"/>
      <c r="M186" s="245"/>
      <c r="N186" s="245">
        <v>13.05</v>
      </c>
      <c r="O186" s="189"/>
      <c r="P186" s="189"/>
      <c r="Q186" s="245"/>
      <c r="R186" s="245"/>
      <c r="S186" s="245"/>
      <c r="T186" s="245"/>
      <c r="U186" s="245"/>
      <c r="V186" s="189"/>
      <c r="W186" s="189"/>
      <c r="X186" s="245"/>
      <c r="Y186" s="245"/>
      <c r="Z186" s="245"/>
      <c r="AA186" s="245"/>
      <c r="AB186" s="245"/>
      <c r="AC186" s="189"/>
      <c r="AD186" s="189"/>
      <c r="AE186" s="245"/>
      <c r="AF186" s="245"/>
      <c r="AG186" s="189"/>
      <c r="AH186" s="245"/>
      <c r="AI186" s="245"/>
      <c r="AJ186" s="189"/>
      <c r="AK186" s="189"/>
      <c r="AL186" s="189"/>
      <c r="AM186" s="189"/>
      <c r="AN186" s="189"/>
      <c r="AO186" s="245"/>
      <c r="AP186" s="245"/>
      <c r="AQ186" s="189"/>
      <c r="AR186" s="189"/>
      <c r="AS186" s="245"/>
      <c r="AT186" s="245"/>
      <c r="AU186" s="245"/>
      <c r="AV186" s="245"/>
      <c r="AW186" s="245"/>
      <c r="AX186" s="189"/>
      <c r="AY186" s="189"/>
      <c r="AZ186" s="245"/>
      <c r="BA186" s="245"/>
      <c r="BB186" s="245">
        <v>14.3</v>
      </c>
      <c r="BC186" s="245"/>
      <c r="BD186" s="245">
        <v>4.93</v>
      </c>
      <c r="BE186" s="189"/>
      <c r="BF186" s="189"/>
      <c r="BG186" s="245"/>
      <c r="BH186" s="245"/>
      <c r="BI186" s="245"/>
      <c r="BJ186" s="245"/>
      <c r="BK186" s="245"/>
      <c r="BL186" s="189"/>
      <c r="BM186" s="189"/>
      <c r="BN186" s="245"/>
      <c r="BO186" s="245"/>
      <c r="BP186" s="245"/>
      <c r="BQ186" s="245"/>
      <c r="BR186" s="245"/>
      <c r="BS186" s="189"/>
      <c r="BT186" s="189"/>
      <c r="BU186" s="245"/>
      <c r="BV186" s="245"/>
      <c r="BW186" s="245"/>
      <c r="BX186" s="245"/>
      <c r="BY186" s="245"/>
      <c r="BZ186" s="189"/>
      <c r="CA186" s="189"/>
      <c r="CB186" s="245"/>
      <c r="CC186" s="245"/>
      <c r="CD186" s="245"/>
      <c r="CE186" s="245"/>
      <c r="CF186" s="245"/>
      <c r="CG186" s="189"/>
      <c r="CH186" s="189"/>
      <c r="CI186" s="245"/>
      <c r="CJ186" s="245"/>
      <c r="CK186" s="245"/>
      <c r="CL186" s="245"/>
      <c r="CM186" s="245"/>
      <c r="CN186" s="189"/>
      <c r="CO186" s="189"/>
      <c r="CP186" s="245"/>
      <c r="CQ186" s="245"/>
      <c r="CR186" s="245"/>
      <c r="CS186" s="245"/>
      <c r="CT186" s="245"/>
      <c r="CU186" s="189"/>
      <c r="CV186" s="189"/>
      <c r="CW186" s="245"/>
      <c r="CX186" s="245"/>
      <c r="CY186" s="245"/>
      <c r="CZ186" s="245"/>
      <c r="DA186" s="245"/>
      <c r="DB186" s="189"/>
      <c r="DC186" s="189"/>
      <c r="DD186" s="245"/>
      <c r="DE186" s="245"/>
      <c r="DF186" s="245"/>
      <c r="DG186" s="245"/>
      <c r="DH186" s="245"/>
      <c r="DI186" s="189"/>
      <c r="DJ186" s="189"/>
      <c r="DK186" s="189"/>
      <c r="DL186" s="245"/>
      <c r="DM186" s="245"/>
      <c r="DN186" s="245"/>
      <c r="DO186" s="245"/>
      <c r="DP186" s="189"/>
      <c r="DQ186" s="189"/>
      <c r="DR186" s="245"/>
      <c r="DS186" s="245"/>
      <c r="DT186" s="245"/>
      <c r="DU186" s="245"/>
      <c r="DV186" s="245"/>
      <c r="DW186" s="189"/>
      <c r="DX186" s="189"/>
      <c r="DY186" s="245"/>
      <c r="DZ186" s="245"/>
      <c r="EA186" s="245"/>
      <c r="EB186" s="245"/>
      <c r="EC186" s="245"/>
      <c r="ED186" s="189"/>
      <c r="EE186" s="189"/>
      <c r="EF186" s="245"/>
      <c r="EG186" s="189"/>
      <c r="EH186" s="245"/>
      <c r="EI186" s="245"/>
      <c r="EJ186" s="245"/>
      <c r="EK186" s="189"/>
      <c r="EL186" s="189"/>
      <c r="EM186" s="245"/>
      <c r="EN186" s="245"/>
      <c r="EO186" s="245"/>
      <c r="EP186" s="245"/>
      <c r="EQ186" s="245"/>
      <c r="ER186" s="189"/>
      <c r="ES186" s="189"/>
      <c r="ET186" s="245"/>
      <c r="EU186" s="245"/>
      <c r="EV186" s="245"/>
      <c r="EW186" s="245"/>
      <c r="EX186" s="245">
        <v>27.06</v>
      </c>
      <c r="EY186" s="189"/>
      <c r="EZ186" s="189"/>
      <c r="FA186" s="245"/>
      <c r="FB186" s="245"/>
      <c r="FC186" s="245">
        <v>11.82</v>
      </c>
      <c r="FD186" s="245"/>
      <c r="FE186" s="245"/>
      <c r="FF186" s="189"/>
      <c r="FG186" s="189"/>
      <c r="FH186" s="245"/>
      <c r="FI186" s="245">
        <v>6.9</v>
      </c>
      <c r="FJ186" s="245"/>
      <c r="FK186" s="245"/>
      <c r="FL186" s="245"/>
      <c r="FM186" s="189"/>
      <c r="FN186" s="189"/>
      <c r="FO186" s="245"/>
      <c r="FP186" s="245"/>
      <c r="FQ186" s="245"/>
      <c r="FR186" s="245"/>
      <c r="FS186" s="245"/>
      <c r="FT186" s="189"/>
      <c r="FU186" s="189"/>
      <c r="FV186" s="189"/>
      <c r="FW186" s="189"/>
      <c r="FX186" s="189"/>
      <c r="FY186" s="245"/>
      <c r="FZ186" s="245"/>
      <c r="GA186" s="189"/>
      <c r="GB186" s="189"/>
      <c r="GC186" s="245"/>
      <c r="GD186" s="245"/>
      <c r="GE186" s="245"/>
      <c r="GF186" s="245"/>
      <c r="GG186" s="245"/>
      <c r="GH186" s="189"/>
      <c r="GI186" s="189"/>
      <c r="GJ186" s="245"/>
    </row>
    <row r="187" spans="2:192" ht="15">
      <c r="B187" s="238" t="s">
        <v>5205</v>
      </c>
      <c r="C187" s="238" t="s">
        <v>623</v>
      </c>
      <c r="D187" s="238" t="s">
        <v>625</v>
      </c>
      <c r="E187" s="238" t="s">
        <v>5214</v>
      </c>
      <c r="F187" s="180">
        <v>35</v>
      </c>
      <c r="G187" s="239"/>
      <c r="H187" s="186"/>
      <c r="I187" s="186"/>
      <c r="J187" s="239"/>
      <c r="K187" s="239"/>
      <c r="L187" s="239"/>
      <c r="M187" s="239"/>
      <c r="N187" s="239">
        <v>1</v>
      </c>
      <c r="O187" s="186"/>
      <c r="P187" s="186"/>
      <c r="Q187" s="239"/>
      <c r="R187" s="239"/>
      <c r="S187" s="239">
        <v>4</v>
      </c>
      <c r="T187" s="239"/>
      <c r="U187" s="239"/>
      <c r="V187" s="186"/>
      <c r="W187" s="186"/>
      <c r="X187" s="239">
        <v>1</v>
      </c>
      <c r="Y187" s="239"/>
      <c r="Z187" s="239"/>
      <c r="AA187" s="239"/>
      <c r="AB187" s="239"/>
      <c r="AC187" s="186"/>
      <c r="AD187" s="186"/>
      <c r="AE187" s="239"/>
      <c r="AF187" s="239"/>
      <c r="AG187" s="186"/>
      <c r="AH187" s="239"/>
      <c r="AI187" s="239"/>
      <c r="AJ187" s="186"/>
      <c r="AK187" s="186"/>
      <c r="AL187" s="186"/>
      <c r="AM187" s="186"/>
      <c r="AN187" s="186"/>
      <c r="AO187" s="239"/>
      <c r="AP187" s="239"/>
      <c r="AQ187" s="186"/>
      <c r="AR187" s="186"/>
      <c r="AS187" s="239">
        <v>1</v>
      </c>
      <c r="AT187" s="239"/>
      <c r="AU187" s="239"/>
      <c r="AV187" s="239"/>
      <c r="AW187" s="239">
        <v>3</v>
      </c>
      <c r="AX187" s="186"/>
      <c r="AY187" s="186"/>
      <c r="AZ187" s="239"/>
      <c r="BA187" s="239">
        <v>1</v>
      </c>
      <c r="BB187" s="239">
        <v>3</v>
      </c>
      <c r="BC187" s="239"/>
      <c r="BD187" s="239">
        <v>1</v>
      </c>
      <c r="BE187" s="186"/>
      <c r="BF187" s="186"/>
      <c r="BG187" s="239"/>
      <c r="BH187" s="239"/>
      <c r="BI187" s="239"/>
      <c r="BJ187" s="239"/>
      <c r="BK187" s="239"/>
      <c r="BL187" s="186"/>
      <c r="BM187" s="186"/>
      <c r="BN187" s="239"/>
      <c r="BO187" s="239">
        <v>1</v>
      </c>
      <c r="BP187" s="239"/>
      <c r="BQ187" s="239"/>
      <c r="BR187" s="239"/>
      <c r="BS187" s="186"/>
      <c r="BT187" s="186"/>
      <c r="BU187" s="239"/>
      <c r="BV187" s="239"/>
      <c r="BW187" s="239"/>
      <c r="BX187" s="239"/>
      <c r="BY187" s="239"/>
      <c r="BZ187" s="186"/>
      <c r="CA187" s="186"/>
      <c r="CB187" s="239">
        <v>3</v>
      </c>
      <c r="CC187" s="239"/>
      <c r="CD187" s="239"/>
      <c r="CE187" s="239"/>
      <c r="CF187" s="239"/>
      <c r="CG187" s="186"/>
      <c r="CH187" s="186"/>
      <c r="CI187" s="239"/>
      <c r="CJ187" s="239"/>
      <c r="CK187" s="239"/>
      <c r="CL187" s="239"/>
      <c r="CM187" s="239"/>
      <c r="CN187" s="186"/>
      <c r="CO187" s="186"/>
      <c r="CP187" s="239">
        <v>1</v>
      </c>
      <c r="CQ187" s="239"/>
      <c r="CR187" s="239">
        <v>1</v>
      </c>
      <c r="CS187" s="239"/>
      <c r="CT187" s="239"/>
      <c r="CU187" s="186"/>
      <c r="CV187" s="186"/>
      <c r="CW187" s="239"/>
      <c r="CX187" s="239"/>
      <c r="CY187" s="239"/>
      <c r="CZ187" s="239"/>
      <c r="DA187" s="239"/>
      <c r="DB187" s="186"/>
      <c r="DC187" s="186"/>
      <c r="DD187" s="239"/>
      <c r="DE187" s="239">
        <v>2</v>
      </c>
      <c r="DF187" s="239">
        <v>2</v>
      </c>
      <c r="DG187" s="239"/>
      <c r="DH187" s="239">
        <v>1</v>
      </c>
      <c r="DI187" s="186"/>
      <c r="DJ187" s="186"/>
      <c r="DK187" s="186"/>
      <c r="DL187" s="239"/>
      <c r="DM187" s="239"/>
      <c r="DN187" s="239"/>
      <c r="DO187" s="239"/>
      <c r="DP187" s="186"/>
      <c r="DQ187" s="186"/>
      <c r="DR187" s="239"/>
      <c r="DS187" s="239"/>
      <c r="DT187" s="239"/>
      <c r="DU187" s="239"/>
      <c r="DV187" s="239"/>
      <c r="DW187" s="186"/>
      <c r="DX187" s="186"/>
      <c r="DY187" s="239"/>
      <c r="DZ187" s="239">
        <v>1</v>
      </c>
      <c r="EA187" s="239"/>
      <c r="EB187" s="239"/>
      <c r="EC187" s="239"/>
      <c r="ED187" s="186"/>
      <c r="EE187" s="186"/>
      <c r="EF187" s="239"/>
      <c r="EG187" s="186"/>
      <c r="EH187" s="239"/>
      <c r="EI187" s="239"/>
      <c r="EJ187" s="239"/>
      <c r="EK187" s="186"/>
      <c r="EL187" s="186"/>
      <c r="EM187" s="239"/>
      <c r="EN187" s="239"/>
      <c r="EO187" s="239"/>
      <c r="EP187" s="239"/>
      <c r="EQ187" s="239"/>
      <c r="ER187" s="186"/>
      <c r="ES187" s="186"/>
      <c r="ET187" s="239"/>
      <c r="EU187" s="239">
        <v>1</v>
      </c>
      <c r="EV187" s="239">
        <v>1</v>
      </c>
      <c r="EW187" s="239"/>
      <c r="EX187" s="239">
        <v>2</v>
      </c>
      <c r="EY187" s="186"/>
      <c r="EZ187" s="186"/>
      <c r="FA187" s="239"/>
      <c r="FB187" s="239"/>
      <c r="FC187" s="239"/>
      <c r="FD187" s="239"/>
      <c r="FE187" s="239"/>
      <c r="FF187" s="186"/>
      <c r="FG187" s="186"/>
      <c r="FH187" s="239"/>
      <c r="FI187" s="239"/>
      <c r="FJ187" s="239"/>
      <c r="FK187" s="239"/>
      <c r="FL187" s="239">
        <v>2</v>
      </c>
      <c r="FM187" s="186"/>
      <c r="FN187" s="186"/>
      <c r="FO187" s="239"/>
      <c r="FP187" s="239"/>
      <c r="FQ187" s="239"/>
      <c r="FR187" s="239"/>
      <c r="FS187" s="239">
        <v>1</v>
      </c>
      <c r="FT187" s="186"/>
      <c r="FU187" s="186"/>
      <c r="FV187" s="186"/>
      <c r="FW187" s="186"/>
      <c r="FX187" s="186"/>
      <c r="FY187" s="239"/>
      <c r="FZ187" s="239"/>
      <c r="GA187" s="186"/>
      <c r="GB187" s="186"/>
      <c r="GC187" s="239"/>
      <c r="GD187" s="239"/>
      <c r="GE187" s="239">
        <v>1</v>
      </c>
      <c r="GF187" s="239"/>
      <c r="GG187" s="239"/>
      <c r="GH187" s="186"/>
      <c r="GI187" s="186"/>
      <c r="GJ187" s="239"/>
    </row>
    <row r="188" spans="2:192" ht="15">
      <c r="B188" s="240" t="s">
        <v>5205</v>
      </c>
      <c r="C188" s="240" t="s">
        <v>623</v>
      </c>
      <c r="D188" s="240" t="s">
        <v>625</v>
      </c>
      <c r="E188" s="235" t="s">
        <v>5215</v>
      </c>
      <c r="F188" s="181">
        <v>836.1</v>
      </c>
      <c r="G188" s="237"/>
      <c r="H188" s="187"/>
      <c r="I188" s="187"/>
      <c r="J188" s="237"/>
      <c r="K188" s="237"/>
      <c r="L188" s="237"/>
      <c r="M188" s="237"/>
      <c r="N188" s="237">
        <v>12.9</v>
      </c>
      <c r="O188" s="187"/>
      <c r="P188" s="187"/>
      <c r="Q188" s="237"/>
      <c r="R188" s="237"/>
      <c r="S188" s="237">
        <v>59</v>
      </c>
      <c r="T188" s="237"/>
      <c r="U188" s="237"/>
      <c r="V188" s="187"/>
      <c r="W188" s="187"/>
      <c r="X188" s="237">
        <v>37.299999999999997</v>
      </c>
      <c r="Y188" s="237"/>
      <c r="Z188" s="237"/>
      <c r="AA188" s="237"/>
      <c r="AB188" s="237"/>
      <c r="AC188" s="187"/>
      <c r="AD188" s="187"/>
      <c r="AE188" s="237"/>
      <c r="AF188" s="237"/>
      <c r="AG188" s="187"/>
      <c r="AH188" s="237"/>
      <c r="AI188" s="237"/>
      <c r="AJ188" s="187"/>
      <c r="AK188" s="187"/>
      <c r="AL188" s="187"/>
      <c r="AM188" s="187"/>
      <c r="AN188" s="187"/>
      <c r="AO188" s="237"/>
      <c r="AP188" s="237"/>
      <c r="AQ188" s="187"/>
      <c r="AR188" s="187"/>
      <c r="AS188" s="237">
        <v>19.3</v>
      </c>
      <c r="AT188" s="237"/>
      <c r="AU188" s="237"/>
      <c r="AV188" s="237"/>
      <c r="AW188" s="237">
        <v>129.1</v>
      </c>
      <c r="AX188" s="187"/>
      <c r="AY188" s="187"/>
      <c r="AZ188" s="237"/>
      <c r="BA188" s="237">
        <v>45.8</v>
      </c>
      <c r="BB188" s="237">
        <v>57.5</v>
      </c>
      <c r="BC188" s="237"/>
      <c r="BD188" s="237">
        <v>21</v>
      </c>
      <c r="BE188" s="187"/>
      <c r="BF188" s="187"/>
      <c r="BG188" s="237"/>
      <c r="BH188" s="237"/>
      <c r="BI188" s="237"/>
      <c r="BJ188" s="237"/>
      <c r="BK188" s="237"/>
      <c r="BL188" s="187"/>
      <c r="BM188" s="187"/>
      <c r="BN188" s="237"/>
      <c r="BO188" s="237">
        <v>20.3</v>
      </c>
      <c r="BP188" s="237"/>
      <c r="BQ188" s="237"/>
      <c r="BR188" s="237"/>
      <c r="BS188" s="187"/>
      <c r="BT188" s="187"/>
      <c r="BU188" s="237"/>
      <c r="BV188" s="237"/>
      <c r="BW188" s="237"/>
      <c r="BX188" s="237"/>
      <c r="BY188" s="237"/>
      <c r="BZ188" s="187"/>
      <c r="CA188" s="187"/>
      <c r="CB188" s="237">
        <v>71.3</v>
      </c>
      <c r="CC188" s="237"/>
      <c r="CD188" s="237"/>
      <c r="CE188" s="237"/>
      <c r="CF188" s="237"/>
      <c r="CG188" s="187"/>
      <c r="CH188" s="187"/>
      <c r="CI188" s="237"/>
      <c r="CJ188" s="237"/>
      <c r="CK188" s="237"/>
      <c r="CL188" s="237"/>
      <c r="CM188" s="237"/>
      <c r="CN188" s="187"/>
      <c r="CO188" s="187"/>
      <c r="CP188" s="237">
        <v>31.2</v>
      </c>
      <c r="CQ188" s="237"/>
      <c r="CR188" s="237">
        <v>36.200000000000003</v>
      </c>
      <c r="CS188" s="237"/>
      <c r="CT188" s="237"/>
      <c r="CU188" s="187"/>
      <c r="CV188" s="187"/>
      <c r="CW188" s="237"/>
      <c r="CX188" s="237"/>
      <c r="CY188" s="237"/>
      <c r="CZ188" s="237"/>
      <c r="DA188" s="237"/>
      <c r="DB188" s="187"/>
      <c r="DC188" s="187"/>
      <c r="DD188" s="237"/>
      <c r="DE188" s="237">
        <v>28.9</v>
      </c>
      <c r="DF188" s="237">
        <v>19.600000000000001</v>
      </c>
      <c r="DG188" s="237"/>
      <c r="DH188" s="237">
        <v>14.8</v>
      </c>
      <c r="DI188" s="187"/>
      <c r="DJ188" s="187"/>
      <c r="DK188" s="187"/>
      <c r="DL188" s="237"/>
      <c r="DM188" s="237"/>
      <c r="DN188" s="237"/>
      <c r="DO188" s="237"/>
      <c r="DP188" s="187"/>
      <c r="DQ188" s="187"/>
      <c r="DR188" s="237"/>
      <c r="DS188" s="237"/>
      <c r="DT188" s="237"/>
      <c r="DU188" s="237"/>
      <c r="DV188" s="237"/>
      <c r="DW188" s="187"/>
      <c r="DX188" s="187"/>
      <c r="DY188" s="237"/>
      <c r="DZ188" s="237">
        <v>36.299999999999997</v>
      </c>
      <c r="EA188" s="237"/>
      <c r="EB188" s="237"/>
      <c r="EC188" s="237"/>
      <c r="ED188" s="187"/>
      <c r="EE188" s="187"/>
      <c r="EF188" s="237"/>
      <c r="EG188" s="187"/>
      <c r="EH188" s="237"/>
      <c r="EI188" s="237"/>
      <c r="EJ188" s="237"/>
      <c r="EK188" s="187"/>
      <c r="EL188" s="187"/>
      <c r="EM188" s="237"/>
      <c r="EN188" s="237"/>
      <c r="EO188" s="237"/>
      <c r="EP188" s="237"/>
      <c r="EQ188" s="237"/>
      <c r="ER188" s="187"/>
      <c r="ES188" s="187"/>
      <c r="ET188" s="237"/>
      <c r="EU188" s="237">
        <v>23</v>
      </c>
      <c r="EV188" s="237">
        <v>15.9</v>
      </c>
      <c r="EW188" s="237"/>
      <c r="EX188" s="237">
        <v>69.5</v>
      </c>
      <c r="EY188" s="187"/>
      <c r="EZ188" s="187"/>
      <c r="FA188" s="237"/>
      <c r="FB188" s="237"/>
      <c r="FC188" s="237"/>
      <c r="FD188" s="237"/>
      <c r="FE188" s="237"/>
      <c r="FF188" s="187"/>
      <c r="FG188" s="187"/>
      <c r="FH188" s="237"/>
      <c r="FI188" s="237"/>
      <c r="FJ188" s="237"/>
      <c r="FK188" s="237"/>
      <c r="FL188" s="237">
        <v>48</v>
      </c>
      <c r="FM188" s="187"/>
      <c r="FN188" s="187"/>
      <c r="FO188" s="237"/>
      <c r="FP188" s="237"/>
      <c r="FQ188" s="237"/>
      <c r="FR188" s="237"/>
      <c r="FS188" s="237">
        <v>5.5</v>
      </c>
      <c r="FT188" s="187"/>
      <c r="FU188" s="187"/>
      <c r="FV188" s="187"/>
      <c r="FW188" s="187"/>
      <c r="FX188" s="187"/>
      <c r="FY188" s="237"/>
      <c r="FZ188" s="237"/>
      <c r="GA188" s="187"/>
      <c r="GB188" s="187"/>
      <c r="GC188" s="237"/>
      <c r="GD188" s="237"/>
      <c r="GE188" s="237">
        <v>33.700000000000003</v>
      </c>
      <c r="GF188" s="237"/>
      <c r="GG188" s="237"/>
      <c r="GH188" s="187"/>
      <c r="GI188" s="187"/>
      <c r="GJ188" s="237"/>
    </row>
    <row r="189" spans="2:192" ht="15">
      <c r="B189" s="240" t="s">
        <v>5205</v>
      </c>
      <c r="C189" s="240" t="s">
        <v>623</v>
      </c>
      <c r="D189" s="240" t="s">
        <v>625</v>
      </c>
      <c r="E189" s="241" t="s">
        <v>5216</v>
      </c>
      <c r="F189" s="182">
        <v>2.5099999999999998</v>
      </c>
      <c r="G189" s="242"/>
      <c r="H189" s="188"/>
      <c r="I189" s="188"/>
      <c r="J189" s="242"/>
      <c r="K189" s="242"/>
      <c r="L189" s="242"/>
      <c r="M189" s="242"/>
      <c r="N189" s="242">
        <v>4.6500000000000004</v>
      </c>
      <c r="O189" s="188"/>
      <c r="P189" s="188"/>
      <c r="Q189" s="242"/>
      <c r="R189" s="242"/>
      <c r="S189" s="242">
        <v>4.07</v>
      </c>
      <c r="T189" s="242"/>
      <c r="U189" s="242"/>
      <c r="V189" s="188"/>
      <c r="W189" s="188"/>
      <c r="X189" s="242">
        <v>1.61</v>
      </c>
      <c r="Y189" s="242"/>
      <c r="Z189" s="242"/>
      <c r="AA189" s="242"/>
      <c r="AB189" s="242"/>
      <c r="AC189" s="188"/>
      <c r="AD189" s="188"/>
      <c r="AE189" s="242"/>
      <c r="AF189" s="242"/>
      <c r="AG189" s="188"/>
      <c r="AH189" s="242"/>
      <c r="AI189" s="242"/>
      <c r="AJ189" s="188"/>
      <c r="AK189" s="188"/>
      <c r="AL189" s="188"/>
      <c r="AM189" s="188"/>
      <c r="AN189" s="188"/>
      <c r="AO189" s="242"/>
      <c r="AP189" s="242"/>
      <c r="AQ189" s="188"/>
      <c r="AR189" s="188"/>
      <c r="AS189" s="242">
        <v>3.11</v>
      </c>
      <c r="AT189" s="242"/>
      <c r="AU189" s="242"/>
      <c r="AV189" s="242"/>
      <c r="AW189" s="242">
        <v>1.39</v>
      </c>
      <c r="AX189" s="188"/>
      <c r="AY189" s="188"/>
      <c r="AZ189" s="242"/>
      <c r="BA189" s="242">
        <v>1.31</v>
      </c>
      <c r="BB189" s="242">
        <v>3.13</v>
      </c>
      <c r="BC189" s="242"/>
      <c r="BD189" s="242">
        <v>2.86</v>
      </c>
      <c r="BE189" s="188"/>
      <c r="BF189" s="188"/>
      <c r="BG189" s="242"/>
      <c r="BH189" s="242"/>
      <c r="BI189" s="242"/>
      <c r="BJ189" s="242"/>
      <c r="BK189" s="242"/>
      <c r="BL189" s="188"/>
      <c r="BM189" s="188"/>
      <c r="BN189" s="242"/>
      <c r="BO189" s="242">
        <v>2.96</v>
      </c>
      <c r="BP189" s="242"/>
      <c r="BQ189" s="242"/>
      <c r="BR189" s="242"/>
      <c r="BS189" s="188"/>
      <c r="BT189" s="188"/>
      <c r="BU189" s="242"/>
      <c r="BV189" s="242"/>
      <c r="BW189" s="242"/>
      <c r="BX189" s="242"/>
      <c r="BY189" s="242"/>
      <c r="BZ189" s="188"/>
      <c r="CA189" s="188"/>
      <c r="CB189" s="242">
        <v>2.5299999999999998</v>
      </c>
      <c r="CC189" s="242"/>
      <c r="CD189" s="242"/>
      <c r="CE189" s="242"/>
      <c r="CF189" s="242"/>
      <c r="CG189" s="188"/>
      <c r="CH189" s="188"/>
      <c r="CI189" s="242"/>
      <c r="CJ189" s="242"/>
      <c r="CK189" s="242"/>
      <c r="CL189" s="242"/>
      <c r="CM189" s="242"/>
      <c r="CN189" s="188"/>
      <c r="CO189" s="188"/>
      <c r="CP189" s="242">
        <v>1.93</v>
      </c>
      <c r="CQ189" s="242"/>
      <c r="CR189" s="242">
        <v>1.66</v>
      </c>
      <c r="CS189" s="242"/>
      <c r="CT189" s="242"/>
      <c r="CU189" s="188"/>
      <c r="CV189" s="188"/>
      <c r="CW189" s="242"/>
      <c r="CX189" s="242"/>
      <c r="CY189" s="242"/>
      <c r="CZ189" s="242"/>
      <c r="DA189" s="242"/>
      <c r="DB189" s="188"/>
      <c r="DC189" s="188"/>
      <c r="DD189" s="242"/>
      <c r="DE189" s="242">
        <v>4.1500000000000004</v>
      </c>
      <c r="DF189" s="242">
        <v>6.11</v>
      </c>
      <c r="DG189" s="242"/>
      <c r="DH189" s="242">
        <v>4.04</v>
      </c>
      <c r="DI189" s="188"/>
      <c r="DJ189" s="188"/>
      <c r="DK189" s="188"/>
      <c r="DL189" s="242"/>
      <c r="DM189" s="242"/>
      <c r="DN189" s="242"/>
      <c r="DO189" s="242"/>
      <c r="DP189" s="188"/>
      <c r="DQ189" s="188"/>
      <c r="DR189" s="242"/>
      <c r="DS189" s="242"/>
      <c r="DT189" s="242"/>
      <c r="DU189" s="242"/>
      <c r="DV189" s="242"/>
      <c r="DW189" s="188"/>
      <c r="DX189" s="188"/>
      <c r="DY189" s="242"/>
      <c r="DZ189" s="242">
        <v>1.65</v>
      </c>
      <c r="EA189" s="242"/>
      <c r="EB189" s="242"/>
      <c r="EC189" s="242"/>
      <c r="ED189" s="188"/>
      <c r="EE189" s="188"/>
      <c r="EF189" s="242"/>
      <c r="EG189" s="188"/>
      <c r="EH189" s="242"/>
      <c r="EI189" s="242"/>
      <c r="EJ189" s="242"/>
      <c r="EK189" s="188"/>
      <c r="EL189" s="188"/>
      <c r="EM189" s="242"/>
      <c r="EN189" s="242"/>
      <c r="EO189" s="242"/>
      <c r="EP189" s="242"/>
      <c r="EQ189" s="242"/>
      <c r="ER189" s="188"/>
      <c r="ES189" s="188"/>
      <c r="ET189" s="242"/>
      <c r="EU189" s="242">
        <v>2.61</v>
      </c>
      <c r="EV189" s="242">
        <v>3.77</v>
      </c>
      <c r="EW189" s="242"/>
      <c r="EX189" s="242">
        <v>1.73</v>
      </c>
      <c r="EY189" s="188"/>
      <c r="EZ189" s="188"/>
      <c r="FA189" s="242"/>
      <c r="FB189" s="242"/>
      <c r="FC189" s="242"/>
      <c r="FD189" s="242"/>
      <c r="FE189" s="242"/>
      <c r="FF189" s="188"/>
      <c r="FG189" s="188"/>
      <c r="FH189" s="242"/>
      <c r="FI189" s="242"/>
      <c r="FJ189" s="242"/>
      <c r="FK189" s="242"/>
      <c r="FL189" s="242">
        <v>2.5</v>
      </c>
      <c r="FM189" s="188"/>
      <c r="FN189" s="188"/>
      <c r="FO189" s="242"/>
      <c r="FP189" s="242"/>
      <c r="FQ189" s="242"/>
      <c r="FR189" s="242"/>
      <c r="FS189" s="242">
        <v>10.94</v>
      </c>
      <c r="FT189" s="188"/>
      <c r="FU189" s="188"/>
      <c r="FV189" s="188"/>
      <c r="FW189" s="188"/>
      <c r="FX189" s="188"/>
      <c r="FY189" s="242"/>
      <c r="FZ189" s="242"/>
      <c r="GA189" s="188"/>
      <c r="GB189" s="188"/>
      <c r="GC189" s="242"/>
      <c r="GD189" s="242"/>
      <c r="GE189" s="242">
        <v>1.78</v>
      </c>
      <c r="GF189" s="242"/>
      <c r="GG189" s="242"/>
      <c r="GH189" s="188"/>
      <c r="GI189" s="188"/>
      <c r="GJ189" s="242"/>
    </row>
    <row r="190" spans="2:192" ht="15.75" thickBot="1">
      <c r="B190" s="243" t="s">
        <v>5205</v>
      </c>
      <c r="C190" s="243" t="s">
        <v>623</v>
      </c>
      <c r="D190" s="243" t="s">
        <v>625</v>
      </c>
      <c r="E190" s="244" t="s">
        <v>5217</v>
      </c>
      <c r="F190" s="183">
        <v>23.89</v>
      </c>
      <c r="G190" s="245"/>
      <c r="H190" s="189"/>
      <c r="I190" s="189"/>
      <c r="J190" s="245"/>
      <c r="K190" s="245"/>
      <c r="L190" s="245"/>
      <c r="M190" s="245"/>
      <c r="N190" s="245">
        <v>12.92</v>
      </c>
      <c r="O190" s="189"/>
      <c r="P190" s="189"/>
      <c r="Q190" s="245"/>
      <c r="R190" s="245"/>
      <c r="S190" s="245">
        <v>14.75</v>
      </c>
      <c r="T190" s="245"/>
      <c r="U190" s="245"/>
      <c r="V190" s="189"/>
      <c r="W190" s="189"/>
      <c r="X190" s="245">
        <v>37.28</v>
      </c>
      <c r="Y190" s="245"/>
      <c r="Z190" s="245"/>
      <c r="AA190" s="245"/>
      <c r="AB190" s="245"/>
      <c r="AC190" s="189"/>
      <c r="AD190" s="189"/>
      <c r="AE190" s="245"/>
      <c r="AF190" s="245"/>
      <c r="AG190" s="189"/>
      <c r="AH190" s="245"/>
      <c r="AI190" s="245"/>
      <c r="AJ190" s="189"/>
      <c r="AK190" s="189"/>
      <c r="AL190" s="189"/>
      <c r="AM190" s="189"/>
      <c r="AN190" s="189"/>
      <c r="AO190" s="245"/>
      <c r="AP190" s="245"/>
      <c r="AQ190" s="189"/>
      <c r="AR190" s="189"/>
      <c r="AS190" s="245">
        <v>19.32</v>
      </c>
      <c r="AT190" s="245"/>
      <c r="AU190" s="245"/>
      <c r="AV190" s="245"/>
      <c r="AW190" s="245">
        <v>43.04</v>
      </c>
      <c r="AX190" s="189"/>
      <c r="AY190" s="189"/>
      <c r="AZ190" s="245"/>
      <c r="BA190" s="245">
        <v>45.77</v>
      </c>
      <c r="BB190" s="245">
        <v>19.16</v>
      </c>
      <c r="BC190" s="245"/>
      <c r="BD190" s="245">
        <v>20.97</v>
      </c>
      <c r="BE190" s="189"/>
      <c r="BF190" s="189"/>
      <c r="BG190" s="245"/>
      <c r="BH190" s="245"/>
      <c r="BI190" s="245"/>
      <c r="BJ190" s="245"/>
      <c r="BK190" s="245"/>
      <c r="BL190" s="189"/>
      <c r="BM190" s="189"/>
      <c r="BN190" s="245"/>
      <c r="BO190" s="245">
        <v>20.27</v>
      </c>
      <c r="BP190" s="245"/>
      <c r="BQ190" s="245"/>
      <c r="BR190" s="245"/>
      <c r="BS190" s="189"/>
      <c r="BT190" s="189"/>
      <c r="BU190" s="245"/>
      <c r="BV190" s="245"/>
      <c r="BW190" s="245"/>
      <c r="BX190" s="245"/>
      <c r="BY190" s="245"/>
      <c r="BZ190" s="189"/>
      <c r="CA190" s="189"/>
      <c r="CB190" s="245">
        <v>23.76</v>
      </c>
      <c r="CC190" s="245"/>
      <c r="CD190" s="245"/>
      <c r="CE190" s="245"/>
      <c r="CF190" s="245"/>
      <c r="CG190" s="189"/>
      <c r="CH190" s="189"/>
      <c r="CI190" s="245"/>
      <c r="CJ190" s="245"/>
      <c r="CK190" s="245"/>
      <c r="CL190" s="245"/>
      <c r="CM190" s="245"/>
      <c r="CN190" s="189"/>
      <c r="CO190" s="189"/>
      <c r="CP190" s="245">
        <v>31.17</v>
      </c>
      <c r="CQ190" s="245"/>
      <c r="CR190" s="245">
        <v>36.22</v>
      </c>
      <c r="CS190" s="245"/>
      <c r="CT190" s="245"/>
      <c r="CU190" s="189"/>
      <c r="CV190" s="189"/>
      <c r="CW190" s="245"/>
      <c r="CX190" s="245"/>
      <c r="CY190" s="245"/>
      <c r="CZ190" s="245"/>
      <c r="DA190" s="245"/>
      <c r="DB190" s="189"/>
      <c r="DC190" s="189"/>
      <c r="DD190" s="245"/>
      <c r="DE190" s="245">
        <v>14.47</v>
      </c>
      <c r="DF190" s="245">
        <v>9.82</v>
      </c>
      <c r="DG190" s="245"/>
      <c r="DH190" s="245">
        <v>14.85</v>
      </c>
      <c r="DI190" s="189"/>
      <c r="DJ190" s="189"/>
      <c r="DK190" s="189"/>
      <c r="DL190" s="245"/>
      <c r="DM190" s="245"/>
      <c r="DN190" s="245"/>
      <c r="DO190" s="245"/>
      <c r="DP190" s="189"/>
      <c r="DQ190" s="189"/>
      <c r="DR190" s="245"/>
      <c r="DS190" s="245"/>
      <c r="DT190" s="245"/>
      <c r="DU190" s="245"/>
      <c r="DV190" s="245"/>
      <c r="DW190" s="189"/>
      <c r="DX190" s="189"/>
      <c r="DY190" s="245"/>
      <c r="DZ190" s="245">
        <v>36.28</v>
      </c>
      <c r="EA190" s="245"/>
      <c r="EB190" s="245"/>
      <c r="EC190" s="245"/>
      <c r="ED190" s="189"/>
      <c r="EE190" s="189"/>
      <c r="EF190" s="245"/>
      <c r="EG190" s="189"/>
      <c r="EH190" s="245"/>
      <c r="EI190" s="245"/>
      <c r="EJ190" s="245"/>
      <c r="EK190" s="189"/>
      <c r="EL190" s="189"/>
      <c r="EM190" s="245"/>
      <c r="EN190" s="245"/>
      <c r="EO190" s="245"/>
      <c r="EP190" s="245"/>
      <c r="EQ190" s="245"/>
      <c r="ER190" s="189"/>
      <c r="ES190" s="189"/>
      <c r="ET190" s="245"/>
      <c r="EU190" s="245">
        <v>22.98</v>
      </c>
      <c r="EV190" s="245">
        <v>15.9</v>
      </c>
      <c r="EW190" s="245"/>
      <c r="EX190" s="245">
        <v>34.75</v>
      </c>
      <c r="EY190" s="189"/>
      <c r="EZ190" s="189"/>
      <c r="FA190" s="245"/>
      <c r="FB190" s="245"/>
      <c r="FC190" s="245"/>
      <c r="FD190" s="245"/>
      <c r="FE190" s="245"/>
      <c r="FF190" s="189"/>
      <c r="FG190" s="189"/>
      <c r="FH190" s="245"/>
      <c r="FI190" s="245"/>
      <c r="FJ190" s="245"/>
      <c r="FK190" s="245"/>
      <c r="FL190" s="245">
        <v>24.02</v>
      </c>
      <c r="FM190" s="189"/>
      <c r="FN190" s="189"/>
      <c r="FO190" s="245"/>
      <c r="FP190" s="245"/>
      <c r="FQ190" s="245"/>
      <c r="FR190" s="245"/>
      <c r="FS190" s="245">
        <v>5.48</v>
      </c>
      <c r="FT190" s="189"/>
      <c r="FU190" s="189"/>
      <c r="FV190" s="189"/>
      <c r="FW190" s="189"/>
      <c r="FX190" s="189"/>
      <c r="FY190" s="245"/>
      <c r="FZ190" s="245"/>
      <c r="GA190" s="189"/>
      <c r="GB190" s="189"/>
      <c r="GC190" s="245"/>
      <c r="GD190" s="245"/>
      <c r="GE190" s="245">
        <v>33.729999999999997</v>
      </c>
      <c r="GF190" s="245"/>
      <c r="GG190" s="245"/>
      <c r="GH190" s="189"/>
      <c r="GI190" s="189"/>
      <c r="GJ190" s="245"/>
    </row>
    <row r="191" spans="2:192" ht="15">
      <c r="B191" s="238" t="s">
        <v>5205</v>
      </c>
      <c r="C191" s="238" t="s">
        <v>293</v>
      </c>
      <c r="D191" s="238" t="s">
        <v>295</v>
      </c>
      <c r="E191" s="238" t="s">
        <v>5214</v>
      </c>
      <c r="F191" s="180">
        <v>6</v>
      </c>
      <c r="G191" s="239">
        <v>1</v>
      </c>
      <c r="H191" s="186"/>
      <c r="I191" s="186"/>
      <c r="J191" s="239"/>
      <c r="K191" s="239"/>
      <c r="L191" s="239"/>
      <c r="M191" s="239"/>
      <c r="N191" s="239"/>
      <c r="O191" s="186"/>
      <c r="P191" s="186"/>
      <c r="Q191" s="239"/>
      <c r="R191" s="239"/>
      <c r="S191" s="239"/>
      <c r="T191" s="239"/>
      <c r="U191" s="239"/>
      <c r="V191" s="186"/>
      <c r="W191" s="186"/>
      <c r="X191" s="239"/>
      <c r="Y191" s="239"/>
      <c r="Z191" s="239">
        <v>1</v>
      </c>
      <c r="AA191" s="239"/>
      <c r="AB191" s="239"/>
      <c r="AC191" s="186"/>
      <c r="AD191" s="186"/>
      <c r="AE191" s="239"/>
      <c r="AF191" s="239"/>
      <c r="AG191" s="186"/>
      <c r="AH191" s="239"/>
      <c r="AI191" s="239"/>
      <c r="AJ191" s="186"/>
      <c r="AK191" s="186"/>
      <c r="AL191" s="186"/>
      <c r="AM191" s="186"/>
      <c r="AN191" s="186"/>
      <c r="AO191" s="239"/>
      <c r="AP191" s="239"/>
      <c r="AQ191" s="186"/>
      <c r="AR191" s="186"/>
      <c r="AS191" s="239"/>
      <c r="AT191" s="239"/>
      <c r="AU191" s="239"/>
      <c r="AV191" s="239"/>
      <c r="AW191" s="239"/>
      <c r="AX191" s="186"/>
      <c r="AY191" s="186"/>
      <c r="AZ191" s="239"/>
      <c r="BA191" s="239"/>
      <c r="BB191" s="239"/>
      <c r="BC191" s="239"/>
      <c r="BD191" s="239">
        <v>1</v>
      </c>
      <c r="BE191" s="186"/>
      <c r="BF191" s="186"/>
      <c r="BG191" s="239"/>
      <c r="BH191" s="239"/>
      <c r="BI191" s="239"/>
      <c r="BJ191" s="239"/>
      <c r="BK191" s="239"/>
      <c r="BL191" s="186"/>
      <c r="BM191" s="186"/>
      <c r="BN191" s="239"/>
      <c r="BO191" s="239">
        <v>1</v>
      </c>
      <c r="BP191" s="239"/>
      <c r="BQ191" s="239"/>
      <c r="BR191" s="239"/>
      <c r="BS191" s="186"/>
      <c r="BT191" s="186"/>
      <c r="BU191" s="239"/>
      <c r="BV191" s="239"/>
      <c r="BW191" s="239"/>
      <c r="BX191" s="239"/>
      <c r="BY191" s="239"/>
      <c r="BZ191" s="186"/>
      <c r="CA191" s="186"/>
      <c r="CB191" s="239"/>
      <c r="CC191" s="239"/>
      <c r="CD191" s="239"/>
      <c r="CE191" s="239"/>
      <c r="CF191" s="239"/>
      <c r="CG191" s="186"/>
      <c r="CH191" s="186"/>
      <c r="CI191" s="239"/>
      <c r="CJ191" s="239"/>
      <c r="CK191" s="239"/>
      <c r="CL191" s="239"/>
      <c r="CM191" s="239"/>
      <c r="CN191" s="186"/>
      <c r="CO191" s="186"/>
      <c r="CP191" s="239"/>
      <c r="CQ191" s="239"/>
      <c r="CR191" s="239"/>
      <c r="CS191" s="239"/>
      <c r="CT191" s="239"/>
      <c r="CU191" s="186"/>
      <c r="CV191" s="186"/>
      <c r="CW191" s="239"/>
      <c r="CX191" s="239"/>
      <c r="CY191" s="239"/>
      <c r="CZ191" s="239"/>
      <c r="DA191" s="239"/>
      <c r="DB191" s="186"/>
      <c r="DC191" s="186"/>
      <c r="DD191" s="239"/>
      <c r="DE191" s="239"/>
      <c r="DF191" s="239"/>
      <c r="DG191" s="239"/>
      <c r="DH191" s="239"/>
      <c r="DI191" s="186"/>
      <c r="DJ191" s="186"/>
      <c r="DK191" s="186"/>
      <c r="DL191" s="239"/>
      <c r="DM191" s="239"/>
      <c r="DN191" s="239"/>
      <c r="DO191" s="239"/>
      <c r="DP191" s="186"/>
      <c r="DQ191" s="186"/>
      <c r="DR191" s="239"/>
      <c r="DS191" s="239"/>
      <c r="DT191" s="239"/>
      <c r="DU191" s="239"/>
      <c r="DV191" s="239"/>
      <c r="DW191" s="186"/>
      <c r="DX191" s="186"/>
      <c r="DY191" s="239"/>
      <c r="DZ191" s="239"/>
      <c r="EA191" s="239"/>
      <c r="EB191" s="239"/>
      <c r="EC191" s="239"/>
      <c r="ED191" s="186"/>
      <c r="EE191" s="186"/>
      <c r="EF191" s="239"/>
      <c r="EG191" s="186"/>
      <c r="EH191" s="239"/>
      <c r="EI191" s="239"/>
      <c r="EJ191" s="239"/>
      <c r="EK191" s="186"/>
      <c r="EL191" s="186"/>
      <c r="EM191" s="239"/>
      <c r="EN191" s="239"/>
      <c r="EO191" s="239"/>
      <c r="EP191" s="239"/>
      <c r="EQ191" s="239"/>
      <c r="ER191" s="186"/>
      <c r="ES191" s="186"/>
      <c r="ET191" s="239"/>
      <c r="EU191" s="239"/>
      <c r="EV191" s="239">
        <v>2</v>
      </c>
      <c r="EW191" s="239"/>
      <c r="EX191" s="239"/>
      <c r="EY191" s="186"/>
      <c r="EZ191" s="186"/>
      <c r="FA191" s="239"/>
      <c r="FB191" s="239"/>
      <c r="FC191" s="239"/>
      <c r="FD191" s="239"/>
      <c r="FE191" s="239"/>
      <c r="FF191" s="186"/>
      <c r="FG191" s="186"/>
      <c r="FH191" s="239"/>
      <c r="FI191" s="239"/>
      <c r="FJ191" s="239"/>
      <c r="FK191" s="239"/>
      <c r="FL191" s="239"/>
      <c r="FM191" s="186"/>
      <c r="FN191" s="186"/>
      <c r="FO191" s="239"/>
      <c r="FP191" s="239"/>
      <c r="FQ191" s="239"/>
      <c r="FR191" s="239"/>
      <c r="FS191" s="239"/>
      <c r="FT191" s="186"/>
      <c r="FU191" s="186"/>
      <c r="FV191" s="186"/>
      <c r="FW191" s="186"/>
      <c r="FX191" s="186"/>
      <c r="FY191" s="239"/>
      <c r="FZ191" s="239"/>
      <c r="GA191" s="186"/>
      <c r="GB191" s="186"/>
      <c r="GC191" s="239"/>
      <c r="GD191" s="239"/>
      <c r="GE191" s="239"/>
      <c r="GF191" s="239"/>
      <c r="GG191" s="239"/>
      <c r="GH191" s="186"/>
      <c r="GI191" s="186"/>
      <c r="GJ191" s="239"/>
    </row>
    <row r="192" spans="2:192" ht="15">
      <c r="B192" s="240" t="s">
        <v>5205</v>
      </c>
      <c r="C192" s="240" t="s">
        <v>293</v>
      </c>
      <c r="D192" s="240" t="s">
        <v>295</v>
      </c>
      <c r="E192" s="235" t="s">
        <v>5215</v>
      </c>
      <c r="F192" s="181">
        <v>122.8</v>
      </c>
      <c r="G192" s="237">
        <v>15</v>
      </c>
      <c r="H192" s="187"/>
      <c r="I192" s="187"/>
      <c r="J192" s="237"/>
      <c r="K192" s="237"/>
      <c r="L192" s="237"/>
      <c r="M192" s="237"/>
      <c r="N192" s="237"/>
      <c r="O192" s="187"/>
      <c r="P192" s="187"/>
      <c r="Q192" s="237"/>
      <c r="R192" s="237"/>
      <c r="S192" s="237"/>
      <c r="T192" s="237"/>
      <c r="U192" s="237"/>
      <c r="V192" s="187"/>
      <c r="W192" s="187"/>
      <c r="X192" s="237"/>
      <c r="Y192" s="237"/>
      <c r="Z192" s="237">
        <v>32</v>
      </c>
      <c r="AA192" s="237"/>
      <c r="AB192" s="237"/>
      <c r="AC192" s="187"/>
      <c r="AD192" s="187"/>
      <c r="AE192" s="237"/>
      <c r="AF192" s="237"/>
      <c r="AG192" s="187"/>
      <c r="AH192" s="237"/>
      <c r="AI192" s="237"/>
      <c r="AJ192" s="187"/>
      <c r="AK192" s="187"/>
      <c r="AL192" s="187"/>
      <c r="AM192" s="187"/>
      <c r="AN192" s="187"/>
      <c r="AO192" s="237"/>
      <c r="AP192" s="237"/>
      <c r="AQ192" s="187"/>
      <c r="AR192" s="187"/>
      <c r="AS192" s="237"/>
      <c r="AT192" s="237"/>
      <c r="AU192" s="237"/>
      <c r="AV192" s="237"/>
      <c r="AW192" s="237"/>
      <c r="AX192" s="187"/>
      <c r="AY192" s="187"/>
      <c r="AZ192" s="237"/>
      <c r="BA192" s="237"/>
      <c r="BB192" s="237"/>
      <c r="BC192" s="237"/>
      <c r="BD192" s="237">
        <v>18.8</v>
      </c>
      <c r="BE192" s="187"/>
      <c r="BF192" s="187"/>
      <c r="BG192" s="237"/>
      <c r="BH192" s="237"/>
      <c r="BI192" s="237"/>
      <c r="BJ192" s="237"/>
      <c r="BK192" s="237"/>
      <c r="BL192" s="187"/>
      <c r="BM192" s="187"/>
      <c r="BN192" s="237"/>
      <c r="BO192" s="237">
        <v>11.8</v>
      </c>
      <c r="BP192" s="237"/>
      <c r="BQ192" s="237"/>
      <c r="BR192" s="237"/>
      <c r="BS192" s="187"/>
      <c r="BT192" s="187"/>
      <c r="BU192" s="237"/>
      <c r="BV192" s="237"/>
      <c r="BW192" s="237"/>
      <c r="BX192" s="237"/>
      <c r="BY192" s="237"/>
      <c r="BZ192" s="187"/>
      <c r="CA192" s="187"/>
      <c r="CB192" s="237"/>
      <c r="CC192" s="237"/>
      <c r="CD192" s="237"/>
      <c r="CE192" s="237"/>
      <c r="CF192" s="237"/>
      <c r="CG192" s="187"/>
      <c r="CH192" s="187"/>
      <c r="CI192" s="237"/>
      <c r="CJ192" s="237"/>
      <c r="CK192" s="237"/>
      <c r="CL192" s="237"/>
      <c r="CM192" s="237"/>
      <c r="CN192" s="187"/>
      <c r="CO192" s="187"/>
      <c r="CP192" s="237"/>
      <c r="CQ192" s="237"/>
      <c r="CR192" s="237"/>
      <c r="CS192" s="237"/>
      <c r="CT192" s="237"/>
      <c r="CU192" s="187"/>
      <c r="CV192" s="187"/>
      <c r="CW192" s="237"/>
      <c r="CX192" s="237"/>
      <c r="CY192" s="237"/>
      <c r="CZ192" s="237"/>
      <c r="DA192" s="237"/>
      <c r="DB192" s="187"/>
      <c r="DC192" s="187"/>
      <c r="DD192" s="237"/>
      <c r="DE192" s="237"/>
      <c r="DF192" s="237"/>
      <c r="DG192" s="237"/>
      <c r="DH192" s="237"/>
      <c r="DI192" s="187"/>
      <c r="DJ192" s="187"/>
      <c r="DK192" s="187"/>
      <c r="DL192" s="237"/>
      <c r="DM192" s="237"/>
      <c r="DN192" s="237"/>
      <c r="DO192" s="237"/>
      <c r="DP192" s="187"/>
      <c r="DQ192" s="187"/>
      <c r="DR192" s="237"/>
      <c r="DS192" s="237"/>
      <c r="DT192" s="237"/>
      <c r="DU192" s="237"/>
      <c r="DV192" s="237"/>
      <c r="DW192" s="187"/>
      <c r="DX192" s="187"/>
      <c r="DY192" s="237"/>
      <c r="DZ192" s="237"/>
      <c r="EA192" s="237"/>
      <c r="EB192" s="237"/>
      <c r="EC192" s="237"/>
      <c r="ED192" s="187"/>
      <c r="EE192" s="187"/>
      <c r="EF192" s="237"/>
      <c r="EG192" s="187"/>
      <c r="EH192" s="237"/>
      <c r="EI192" s="237"/>
      <c r="EJ192" s="237"/>
      <c r="EK192" s="187"/>
      <c r="EL192" s="187"/>
      <c r="EM192" s="237"/>
      <c r="EN192" s="237"/>
      <c r="EO192" s="237"/>
      <c r="EP192" s="237"/>
      <c r="EQ192" s="237"/>
      <c r="ER192" s="187"/>
      <c r="ES192" s="187"/>
      <c r="ET192" s="237"/>
      <c r="EU192" s="237"/>
      <c r="EV192" s="237">
        <v>45.2</v>
      </c>
      <c r="EW192" s="237"/>
      <c r="EX192" s="237"/>
      <c r="EY192" s="187"/>
      <c r="EZ192" s="187"/>
      <c r="FA192" s="237"/>
      <c r="FB192" s="237"/>
      <c r="FC192" s="237"/>
      <c r="FD192" s="237"/>
      <c r="FE192" s="237"/>
      <c r="FF192" s="187"/>
      <c r="FG192" s="187"/>
      <c r="FH192" s="237"/>
      <c r="FI192" s="237"/>
      <c r="FJ192" s="237"/>
      <c r="FK192" s="237"/>
      <c r="FL192" s="237"/>
      <c r="FM192" s="187"/>
      <c r="FN192" s="187"/>
      <c r="FO192" s="237"/>
      <c r="FP192" s="237"/>
      <c r="FQ192" s="237"/>
      <c r="FR192" s="237"/>
      <c r="FS192" s="237"/>
      <c r="FT192" s="187"/>
      <c r="FU192" s="187"/>
      <c r="FV192" s="187"/>
      <c r="FW192" s="187"/>
      <c r="FX192" s="187"/>
      <c r="FY192" s="237"/>
      <c r="FZ192" s="237"/>
      <c r="GA192" s="187"/>
      <c r="GB192" s="187"/>
      <c r="GC192" s="237"/>
      <c r="GD192" s="237"/>
      <c r="GE192" s="237"/>
      <c r="GF192" s="237"/>
      <c r="GG192" s="237"/>
      <c r="GH192" s="187"/>
      <c r="GI192" s="187"/>
      <c r="GJ192" s="237"/>
    </row>
    <row r="193" spans="2:192" ht="15">
      <c r="B193" s="240" t="s">
        <v>5205</v>
      </c>
      <c r="C193" s="240" t="s">
        <v>293</v>
      </c>
      <c r="D193" s="240" t="s">
        <v>295</v>
      </c>
      <c r="E193" s="241" t="s">
        <v>5216</v>
      </c>
      <c r="F193" s="182">
        <v>2.93</v>
      </c>
      <c r="G193" s="242">
        <v>3.99</v>
      </c>
      <c r="H193" s="188"/>
      <c r="I193" s="188"/>
      <c r="J193" s="242"/>
      <c r="K193" s="242"/>
      <c r="L193" s="242"/>
      <c r="M193" s="242"/>
      <c r="N193" s="242"/>
      <c r="O193" s="188"/>
      <c r="P193" s="188"/>
      <c r="Q193" s="242"/>
      <c r="R193" s="242"/>
      <c r="S193" s="242"/>
      <c r="T193" s="242"/>
      <c r="U193" s="242"/>
      <c r="V193" s="188"/>
      <c r="W193" s="188"/>
      <c r="X193" s="242"/>
      <c r="Y193" s="242"/>
      <c r="Z193" s="242">
        <v>1.87</v>
      </c>
      <c r="AA193" s="242"/>
      <c r="AB193" s="242"/>
      <c r="AC193" s="188"/>
      <c r="AD193" s="188"/>
      <c r="AE193" s="242"/>
      <c r="AF193" s="242"/>
      <c r="AG193" s="188"/>
      <c r="AH193" s="242"/>
      <c r="AI193" s="242"/>
      <c r="AJ193" s="188"/>
      <c r="AK193" s="188"/>
      <c r="AL193" s="188"/>
      <c r="AM193" s="188"/>
      <c r="AN193" s="188"/>
      <c r="AO193" s="242"/>
      <c r="AP193" s="242"/>
      <c r="AQ193" s="188"/>
      <c r="AR193" s="188"/>
      <c r="AS193" s="242"/>
      <c r="AT193" s="242"/>
      <c r="AU193" s="242"/>
      <c r="AV193" s="242"/>
      <c r="AW193" s="242"/>
      <c r="AX193" s="188"/>
      <c r="AY193" s="188"/>
      <c r="AZ193" s="242"/>
      <c r="BA193" s="242"/>
      <c r="BB193" s="242"/>
      <c r="BC193" s="242"/>
      <c r="BD193" s="242">
        <v>3.2</v>
      </c>
      <c r="BE193" s="188"/>
      <c r="BF193" s="188"/>
      <c r="BG193" s="242"/>
      <c r="BH193" s="242"/>
      <c r="BI193" s="242"/>
      <c r="BJ193" s="242"/>
      <c r="BK193" s="242"/>
      <c r="BL193" s="188"/>
      <c r="BM193" s="188"/>
      <c r="BN193" s="242"/>
      <c r="BO193" s="242">
        <v>5.09</v>
      </c>
      <c r="BP193" s="242"/>
      <c r="BQ193" s="242"/>
      <c r="BR193" s="242"/>
      <c r="BS193" s="188"/>
      <c r="BT193" s="188"/>
      <c r="BU193" s="242"/>
      <c r="BV193" s="242"/>
      <c r="BW193" s="242"/>
      <c r="BX193" s="242"/>
      <c r="BY193" s="242"/>
      <c r="BZ193" s="188"/>
      <c r="CA193" s="188"/>
      <c r="CB193" s="242"/>
      <c r="CC193" s="242"/>
      <c r="CD193" s="242"/>
      <c r="CE193" s="242"/>
      <c r="CF193" s="242"/>
      <c r="CG193" s="188"/>
      <c r="CH193" s="188"/>
      <c r="CI193" s="242"/>
      <c r="CJ193" s="242"/>
      <c r="CK193" s="242"/>
      <c r="CL193" s="242"/>
      <c r="CM193" s="242"/>
      <c r="CN193" s="188"/>
      <c r="CO193" s="188"/>
      <c r="CP193" s="242"/>
      <c r="CQ193" s="242"/>
      <c r="CR193" s="242"/>
      <c r="CS193" s="242"/>
      <c r="CT193" s="242"/>
      <c r="CU193" s="188"/>
      <c r="CV193" s="188"/>
      <c r="CW193" s="242"/>
      <c r="CX193" s="242"/>
      <c r="CY193" s="242"/>
      <c r="CZ193" s="242"/>
      <c r="DA193" s="242"/>
      <c r="DB193" s="188"/>
      <c r="DC193" s="188"/>
      <c r="DD193" s="242"/>
      <c r="DE193" s="242"/>
      <c r="DF193" s="242"/>
      <c r="DG193" s="242"/>
      <c r="DH193" s="242"/>
      <c r="DI193" s="188"/>
      <c r="DJ193" s="188"/>
      <c r="DK193" s="188"/>
      <c r="DL193" s="242"/>
      <c r="DM193" s="242"/>
      <c r="DN193" s="242"/>
      <c r="DO193" s="242"/>
      <c r="DP193" s="188"/>
      <c r="DQ193" s="188"/>
      <c r="DR193" s="242"/>
      <c r="DS193" s="242"/>
      <c r="DT193" s="242"/>
      <c r="DU193" s="242"/>
      <c r="DV193" s="242"/>
      <c r="DW193" s="188"/>
      <c r="DX193" s="188"/>
      <c r="DY193" s="242"/>
      <c r="DZ193" s="242"/>
      <c r="EA193" s="242"/>
      <c r="EB193" s="242"/>
      <c r="EC193" s="242"/>
      <c r="ED193" s="188"/>
      <c r="EE193" s="188"/>
      <c r="EF193" s="242"/>
      <c r="EG193" s="188"/>
      <c r="EH193" s="242"/>
      <c r="EI193" s="242"/>
      <c r="EJ193" s="242"/>
      <c r="EK193" s="188"/>
      <c r="EL193" s="188"/>
      <c r="EM193" s="242"/>
      <c r="EN193" s="242"/>
      <c r="EO193" s="242"/>
      <c r="EP193" s="242"/>
      <c r="EQ193" s="242"/>
      <c r="ER193" s="188"/>
      <c r="ES193" s="188"/>
      <c r="ET193" s="242"/>
      <c r="EU193" s="242"/>
      <c r="EV193" s="242">
        <v>2.66</v>
      </c>
      <c r="EW193" s="242"/>
      <c r="EX193" s="242"/>
      <c r="EY193" s="188"/>
      <c r="EZ193" s="188"/>
      <c r="FA193" s="242"/>
      <c r="FB193" s="242"/>
      <c r="FC193" s="242"/>
      <c r="FD193" s="242"/>
      <c r="FE193" s="242"/>
      <c r="FF193" s="188"/>
      <c r="FG193" s="188"/>
      <c r="FH193" s="242"/>
      <c r="FI193" s="242"/>
      <c r="FJ193" s="242"/>
      <c r="FK193" s="242"/>
      <c r="FL193" s="242"/>
      <c r="FM193" s="188"/>
      <c r="FN193" s="188"/>
      <c r="FO193" s="242"/>
      <c r="FP193" s="242"/>
      <c r="FQ193" s="242"/>
      <c r="FR193" s="242"/>
      <c r="FS193" s="242"/>
      <c r="FT193" s="188"/>
      <c r="FU193" s="188"/>
      <c r="FV193" s="188"/>
      <c r="FW193" s="188"/>
      <c r="FX193" s="188"/>
      <c r="FY193" s="242"/>
      <c r="FZ193" s="242"/>
      <c r="GA193" s="188"/>
      <c r="GB193" s="188"/>
      <c r="GC193" s="242"/>
      <c r="GD193" s="242"/>
      <c r="GE193" s="242"/>
      <c r="GF193" s="242"/>
      <c r="GG193" s="242"/>
      <c r="GH193" s="188"/>
      <c r="GI193" s="188"/>
      <c r="GJ193" s="242"/>
    </row>
    <row r="194" spans="2:192" ht="15.75" thickBot="1">
      <c r="B194" s="243" t="s">
        <v>5205</v>
      </c>
      <c r="C194" s="243" t="s">
        <v>293</v>
      </c>
      <c r="D194" s="243" t="s">
        <v>295</v>
      </c>
      <c r="E194" s="244" t="s">
        <v>5217</v>
      </c>
      <c r="F194" s="183">
        <v>20.46</v>
      </c>
      <c r="G194" s="245">
        <v>15.05</v>
      </c>
      <c r="H194" s="189"/>
      <c r="I194" s="189"/>
      <c r="J194" s="245"/>
      <c r="K194" s="245"/>
      <c r="L194" s="245"/>
      <c r="M194" s="245"/>
      <c r="N194" s="245"/>
      <c r="O194" s="189"/>
      <c r="P194" s="189"/>
      <c r="Q194" s="245"/>
      <c r="R194" s="245"/>
      <c r="S194" s="245"/>
      <c r="T194" s="245"/>
      <c r="U194" s="245"/>
      <c r="V194" s="189"/>
      <c r="W194" s="189"/>
      <c r="X194" s="245"/>
      <c r="Y194" s="245"/>
      <c r="Z194" s="245">
        <v>32.020000000000003</v>
      </c>
      <c r="AA194" s="245"/>
      <c r="AB194" s="245"/>
      <c r="AC194" s="189"/>
      <c r="AD194" s="189"/>
      <c r="AE194" s="245"/>
      <c r="AF194" s="245"/>
      <c r="AG194" s="189"/>
      <c r="AH194" s="245"/>
      <c r="AI194" s="245"/>
      <c r="AJ194" s="189"/>
      <c r="AK194" s="189"/>
      <c r="AL194" s="189"/>
      <c r="AM194" s="189"/>
      <c r="AN194" s="189"/>
      <c r="AO194" s="245"/>
      <c r="AP194" s="245"/>
      <c r="AQ194" s="189"/>
      <c r="AR194" s="189"/>
      <c r="AS194" s="245"/>
      <c r="AT194" s="245"/>
      <c r="AU194" s="245"/>
      <c r="AV194" s="245"/>
      <c r="AW194" s="245"/>
      <c r="AX194" s="189"/>
      <c r="AY194" s="189"/>
      <c r="AZ194" s="245"/>
      <c r="BA194" s="245"/>
      <c r="BB194" s="245"/>
      <c r="BC194" s="245"/>
      <c r="BD194" s="245">
        <v>18.75</v>
      </c>
      <c r="BE194" s="189"/>
      <c r="BF194" s="189"/>
      <c r="BG194" s="245"/>
      <c r="BH194" s="245"/>
      <c r="BI194" s="245"/>
      <c r="BJ194" s="245"/>
      <c r="BK194" s="245"/>
      <c r="BL194" s="189"/>
      <c r="BM194" s="189"/>
      <c r="BN194" s="245"/>
      <c r="BO194" s="245">
        <v>11.78</v>
      </c>
      <c r="BP194" s="245"/>
      <c r="BQ194" s="245"/>
      <c r="BR194" s="245"/>
      <c r="BS194" s="189"/>
      <c r="BT194" s="189"/>
      <c r="BU194" s="245"/>
      <c r="BV194" s="245"/>
      <c r="BW194" s="245"/>
      <c r="BX194" s="245"/>
      <c r="BY194" s="245"/>
      <c r="BZ194" s="189"/>
      <c r="CA194" s="189"/>
      <c r="CB194" s="245"/>
      <c r="CC194" s="245"/>
      <c r="CD194" s="245"/>
      <c r="CE194" s="245"/>
      <c r="CF194" s="245"/>
      <c r="CG194" s="189"/>
      <c r="CH194" s="189"/>
      <c r="CI194" s="245"/>
      <c r="CJ194" s="245"/>
      <c r="CK194" s="245"/>
      <c r="CL194" s="245"/>
      <c r="CM194" s="245"/>
      <c r="CN194" s="189"/>
      <c r="CO194" s="189"/>
      <c r="CP194" s="245"/>
      <c r="CQ194" s="245"/>
      <c r="CR194" s="245"/>
      <c r="CS194" s="245"/>
      <c r="CT194" s="245"/>
      <c r="CU194" s="189"/>
      <c r="CV194" s="189"/>
      <c r="CW194" s="245"/>
      <c r="CX194" s="245"/>
      <c r="CY194" s="245"/>
      <c r="CZ194" s="245"/>
      <c r="DA194" s="245"/>
      <c r="DB194" s="189"/>
      <c r="DC194" s="189"/>
      <c r="DD194" s="245"/>
      <c r="DE194" s="245"/>
      <c r="DF194" s="245"/>
      <c r="DG194" s="245"/>
      <c r="DH194" s="245"/>
      <c r="DI194" s="189"/>
      <c r="DJ194" s="189"/>
      <c r="DK194" s="189"/>
      <c r="DL194" s="245"/>
      <c r="DM194" s="245"/>
      <c r="DN194" s="245"/>
      <c r="DO194" s="245"/>
      <c r="DP194" s="189"/>
      <c r="DQ194" s="189"/>
      <c r="DR194" s="245"/>
      <c r="DS194" s="245"/>
      <c r="DT194" s="245"/>
      <c r="DU194" s="245"/>
      <c r="DV194" s="245"/>
      <c r="DW194" s="189"/>
      <c r="DX194" s="189"/>
      <c r="DY194" s="245"/>
      <c r="DZ194" s="245"/>
      <c r="EA194" s="245"/>
      <c r="EB194" s="245"/>
      <c r="EC194" s="245"/>
      <c r="ED194" s="189"/>
      <c r="EE194" s="189"/>
      <c r="EF194" s="245"/>
      <c r="EG194" s="189"/>
      <c r="EH194" s="245"/>
      <c r="EI194" s="245"/>
      <c r="EJ194" s="245"/>
      <c r="EK194" s="189"/>
      <c r="EL194" s="189"/>
      <c r="EM194" s="245"/>
      <c r="EN194" s="245"/>
      <c r="EO194" s="245"/>
      <c r="EP194" s="245"/>
      <c r="EQ194" s="245"/>
      <c r="ER194" s="189"/>
      <c r="ES194" s="189"/>
      <c r="ET194" s="245"/>
      <c r="EU194" s="245"/>
      <c r="EV194" s="245">
        <v>22.58</v>
      </c>
      <c r="EW194" s="245"/>
      <c r="EX194" s="245"/>
      <c r="EY194" s="189"/>
      <c r="EZ194" s="189"/>
      <c r="FA194" s="245"/>
      <c r="FB194" s="245"/>
      <c r="FC194" s="245"/>
      <c r="FD194" s="245"/>
      <c r="FE194" s="245"/>
      <c r="FF194" s="189"/>
      <c r="FG194" s="189"/>
      <c r="FH194" s="245"/>
      <c r="FI194" s="245"/>
      <c r="FJ194" s="245"/>
      <c r="FK194" s="245"/>
      <c r="FL194" s="245"/>
      <c r="FM194" s="189"/>
      <c r="FN194" s="189"/>
      <c r="FO194" s="245"/>
      <c r="FP194" s="245"/>
      <c r="FQ194" s="245"/>
      <c r="FR194" s="245"/>
      <c r="FS194" s="245"/>
      <c r="FT194" s="189"/>
      <c r="FU194" s="189"/>
      <c r="FV194" s="189"/>
      <c r="FW194" s="189"/>
      <c r="FX194" s="189"/>
      <c r="FY194" s="245"/>
      <c r="FZ194" s="245"/>
      <c r="GA194" s="189"/>
      <c r="GB194" s="189"/>
      <c r="GC194" s="245"/>
      <c r="GD194" s="245"/>
      <c r="GE194" s="245"/>
      <c r="GF194" s="245"/>
      <c r="GG194" s="245"/>
      <c r="GH194" s="189"/>
      <c r="GI194" s="189"/>
      <c r="GJ194" s="245"/>
    </row>
    <row r="195" spans="2:192" ht="15">
      <c r="B195" s="238" t="s">
        <v>5205</v>
      </c>
      <c r="C195" s="238" t="s">
        <v>3005</v>
      </c>
      <c r="D195" s="238" t="s">
        <v>3007</v>
      </c>
      <c r="E195" s="238" t="s">
        <v>5214</v>
      </c>
      <c r="F195" s="180">
        <v>1</v>
      </c>
      <c r="G195" s="239"/>
      <c r="H195" s="186"/>
      <c r="I195" s="186"/>
      <c r="J195" s="239"/>
      <c r="K195" s="239"/>
      <c r="L195" s="239"/>
      <c r="M195" s="239"/>
      <c r="N195" s="239"/>
      <c r="O195" s="186"/>
      <c r="P195" s="186"/>
      <c r="Q195" s="239"/>
      <c r="R195" s="239"/>
      <c r="S195" s="239"/>
      <c r="T195" s="239"/>
      <c r="U195" s="239"/>
      <c r="V195" s="186"/>
      <c r="W195" s="186"/>
      <c r="X195" s="239"/>
      <c r="Y195" s="239"/>
      <c r="Z195" s="239"/>
      <c r="AA195" s="239"/>
      <c r="AB195" s="239"/>
      <c r="AC195" s="186"/>
      <c r="AD195" s="186"/>
      <c r="AE195" s="239"/>
      <c r="AF195" s="239"/>
      <c r="AG195" s="186"/>
      <c r="AH195" s="239"/>
      <c r="AI195" s="239"/>
      <c r="AJ195" s="186"/>
      <c r="AK195" s="186"/>
      <c r="AL195" s="186"/>
      <c r="AM195" s="186"/>
      <c r="AN195" s="186"/>
      <c r="AO195" s="239"/>
      <c r="AP195" s="239"/>
      <c r="AQ195" s="186"/>
      <c r="AR195" s="186"/>
      <c r="AS195" s="239"/>
      <c r="AT195" s="239"/>
      <c r="AU195" s="239"/>
      <c r="AV195" s="239"/>
      <c r="AW195" s="239"/>
      <c r="AX195" s="186"/>
      <c r="AY195" s="186"/>
      <c r="AZ195" s="239"/>
      <c r="BA195" s="239"/>
      <c r="BB195" s="239"/>
      <c r="BC195" s="239"/>
      <c r="BD195" s="239"/>
      <c r="BE195" s="186"/>
      <c r="BF195" s="186"/>
      <c r="BG195" s="239"/>
      <c r="BH195" s="239"/>
      <c r="BI195" s="239"/>
      <c r="BJ195" s="239"/>
      <c r="BK195" s="239"/>
      <c r="BL195" s="186"/>
      <c r="BM195" s="186"/>
      <c r="BN195" s="239"/>
      <c r="BO195" s="239"/>
      <c r="BP195" s="239"/>
      <c r="BQ195" s="239"/>
      <c r="BR195" s="239"/>
      <c r="BS195" s="186"/>
      <c r="BT195" s="186"/>
      <c r="BU195" s="239"/>
      <c r="BV195" s="239"/>
      <c r="BW195" s="239"/>
      <c r="BX195" s="239"/>
      <c r="BY195" s="239"/>
      <c r="BZ195" s="186"/>
      <c r="CA195" s="186"/>
      <c r="CB195" s="239"/>
      <c r="CC195" s="239"/>
      <c r="CD195" s="239"/>
      <c r="CE195" s="239"/>
      <c r="CF195" s="239"/>
      <c r="CG195" s="186"/>
      <c r="CH195" s="186"/>
      <c r="CI195" s="239"/>
      <c r="CJ195" s="239"/>
      <c r="CK195" s="239"/>
      <c r="CL195" s="239"/>
      <c r="CM195" s="239"/>
      <c r="CN195" s="186"/>
      <c r="CO195" s="186"/>
      <c r="CP195" s="239"/>
      <c r="CQ195" s="239"/>
      <c r="CR195" s="239">
        <v>1</v>
      </c>
      <c r="CS195" s="239"/>
      <c r="CT195" s="239"/>
      <c r="CU195" s="186"/>
      <c r="CV195" s="186"/>
      <c r="CW195" s="239"/>
      <c r="CX195" s="239"/>
      <c r="CY195" s="239"/>
      <c r="CZ195" s="239"/>
      <c r="DA195" s="239"/>
      <c r="DB195" s="186"/>
      <c r="DC195" s="186"/>
      <c r="DD195" s="239"/>
      <c r="DE195" s="239"/>
      <c r="DF195" s="239"/>
      <c r="DG195" s="239"/>
      <c r="DH195" s="239"/>
      <c r="DI195" s="186"/>
      <c r="DJ195" s="186"/>
      <c r="DK195" s="186"/>
      <c r="DL195" s="239"/>
      <c r="DM195" s="239"/>
      <c r="DN195" s="239"/>
      <c r="DO195" s="239"/>
      <c r="DP195" s="186"/>
      <c r="DQ195" s="186"/>
      <c r="DR195" s="239"/>
      <c r="DS195" s="239"/>
      <c r="DT195" s="239"/>
      <c r="DU195" s="239"/>
      <c r="DV195" s="239"/>
      <c r="DW195" s="186"/>
      <c r="DX195" s="186"/>
      <c r="DY195" s="239"/>
      <c r="DZ195" s="239"/>
      <c r="EA195" s="239"/>
      <c r="EB195" s="239"/>
      <c r="EC195" s="239"/>
      <c r="ED195" s="186"/>
      <c r="EE195" s="186"/>
      <c r="EF195" s="239"/>
      <c r="EG195" s="186"/>
      <c r="EH195" s="239"/>
      <c r="EI195" s="239"/>
      <c r="EJ195" s="239"/>
      <c r="EK195" s="186"/>
      <c r="EL195" s="186"/>
      <c r="EM195" s="239"/>
      <c r="EN195" s="239"/>
      <c r="EO195" s="239"/>
      <c r="EP195" s="239"/>
      <c r="EQ195" s="239"/>
      <c r="ER195" s="186"/>
      <c r="ES195" s="186"/>
      <c r="ET195" s="239"/>
      <c r="EU195" s="239"/>
      <c r="EV195" s="239"/>
      <c r="EW195" s="239"/>
      <c r="EX195" s="239"/>
      <c r="EY195" s="186"/>
      <c r="EZ195" s="186"/>
      <c r="FA195" s="239"/>
      <c r="FB195" s="239"/>
      <c r="FC195" s="239"/>
      <c r="FD195" s="239"/>
      <c r="FE195" s="239"/>
      <c r="FF195" s="186"/>
      <c r="FG195" s="186"/>
      <c r="FH195" s="239"/>
      <c r="FI195" s="239"/>
      <c r="FJ195" s="239"/>
      <c r="FK195" s="239"/>
      <c r="FL195" s="239"/>
      <c r="FM195" s="186"/>
      <c r="FN195" s="186"/>
      <c r="FO195" s="239"/>
      <c r="FP195" s="239"/>
      <c r="FQ195" s="239"/>
      <c r="FR195" s="239"/>
      <c r="FS195" s="239"/>
      <c r="FT195" s="186"/>
      <c r="FU195" s="186"/>
      <c r="FV195" s="186"/>
      <c r="FW195" s="186"/>
      <c r="FX195" s="186"/>
      <c r="FY195" s="239"/>
      <c r="FZ195" s="239"/>
      <c r="GA195" s="186"/>
      <c r="GB195" s="186"/>
      <c r="GC195" s="239"/>
      <c r="GD195" s="239"/>
      <c r="GE195" s="239"/>
      <c r="GF195" s="239"/>
      <c r="GG195" s="239"/>
      <c r="GH195" s="186"/>
      <c r="GI195" s="186"/>
      <c r="GJ195" s="239"/>
    </row>
    <row r="196" spans="2:192" ht="15">
      <c r="B196" s="240" t="s">
        <v>5205</v>
      </c>
      <c r="C196" s="240" t="s">
        <v>3005</v>
      </c>
      <c r="D196" s="240" t="s">
        <v>3007</v>
      </c>
      <c r="E196" s="235" t="s">
        <v>5215</v>
      </c>
      <c r="F196" s="181">
        <v>27</v>
      </c>
      <c r="G196" s="237"/>
      <c r="H196" s="187"/>
      <c r="I196" s="187"/>
      <c r="J196" s="237"/>
      <c r="K196" s="237"/>
      <c r="L196" s="237"/>
      <c r="M196" s="237"/>
      <c r="N196" s="237"/>
      <c r="O196" s="187"/>
      <c r="P196" s="187"/>
      <c r="Q196" s="237"/>
      <c r="R196" s="237"/>
      <c r="S196" s="237"/>
      <c r="T196" s="237"/>
      <c r="U196" s="237"/>
      <c r="V196" s="187"/>
      <c r="W196" s="187"/>
      <c r="X196" s="237"/>
      <c r="Y196" s="237"/>
      <c r="Z196" s="237"/>
      <c r="AA196" s="237"/>
      <c r="AB196" s="237"/>
      <c r="AC196" s="187"/>
      <c r="AD196" s="187"/>
      <c r="AE196" s="237"/>
      <c r="AF196" s="237"/>
      <c r="AG196" s="187"/>
      <c r="AH196" s="237"/>
      <c r="AI196" s="237"/>
      <c r="AJ196" s="187"/>
      <c r="AK196" s="187"/>
      <c r="AL196" s="187"/>
      <c r="AM196" s="187"/>
      <c r="AN196" s="187"/>
      <c r="AO196" s="237"/>
      <c r="AP196" s="237"/>
      <c r="AQ196" s="187"/>
      <c r="AR196" s="187"/>
      <c r="AS196" s="237"/>
      <c r="AT196" s="237"/>
      <c r="AU196" s="237"/>
      <c r="AV196" s="237"/>
      <c r="AW196" s="237"/>
      <c r="AX196" s="187"/>
      <c r="AY196" s="187"/>
      <c r="AZ196" s="237"/>
      <c r="BA196" s="237"/>
      <c r="BB196" s="237"/>
      <c r="BC196" s="237"/>
      <c r="BD196" s="237"/>
      <c r="BE196" s="187"/>
      <c r="BF196" s="187"/>
      <c r="BG196" s="237"/>
      <c r="BH196" s="237"/>
      <c r="BI196" s="237"/>
      <c r="BJ196" s="237"/>
      <c r="BK196" s="237"/>
      <c r="BL196" s="187"/>
      <c r="BM196" s="187"/>
      <c r="BN196" s="237"/>
      <c r="BO196" s="237"/>
      <c r="BP196" s="237"/>
      <c r="BQ196" s="237"/>
      <c r="BR196" s="237"/>
      <c r="BS196" s="187"/>
      <c r="BT196" s="187"/>
      <c r="BU196" s="237"/>
      <c r="BV196" s="237"/>
      <c r="BW196" s="237"/>
      <c r="BX196" s="237"/>
      <c r="BY196" s="237"/>
      <c r="BZ196" s="187"/>
      <c r="CA196" s="187"/>
      <c r="CB196" s="237"/>
      <c r="CC196" s="237"/>
      <c r="CD196" s="237"/>
      <c r="CE196" s="237"/>
      <c r="CF196" s="237"/>
      <c r="CG196" s="187"/>
      <c r="CH196" s="187"/>
      <c r="CI196" s="237"/>
      <c r="CJ196" s="237"/>
      <c r="CK196" s="237"/>
      <c r="CL196" s="237"/>
      <c r="CM196" s="237"/>
      <c r="CN196" s="187"/>
      <c r="CO196" s="187"/>
      <c r="CP196" s="237"/>
      <c r="CQ196" s="237"/>
      <c r="CR196" s="237">
        <v>27</v>
      </c>
      <c r="CS196" s="237"/>
      <c r="CT196" s="237"/>
      <c r="CU196" s="187"/>
      <c r="CV196" s="187"/>
      <c r="CW196" s="237"/>
      <c r="CX196" s="237"/>
      <c r="CY196" s="237"/>
      <c r="CZ196" s="237"/>
      <c r="DA196" s="237"/>
      <c r="DB196" s="187"/>
      <c r="DC196" s="187"/>
      <c r="DD196" s="237"/>
      <c r="DE196" s="237"/>
      <c r="DF196" s="237"/>
      <c r="DG196" s="237"/>
      <c r="DH196" s="237"/>
      <c r="DI196" s="187"/>
      <c r="DJ196" s="187"/>
      <c r="DK196" s="187"/>
      <c r="DL196" s="237"/>
      <c r="DM196" s="237"/>
      <c r="DN196" s="237"/>
      <c r="DO196" s="237"/>
      <c r="DP196" s="187"/>
      <c r="DQ196" s="187"/>
      <c r="DR196" s="237"/>
      <c r="DS196" s="237"/>
      <c r="DT196" s="237"/>
      <c r="DU196" s="237"/>
      <c r="DV196" s="237"/>
      <c r="DW196" s="187"/>
      <c r="DX196" s="187"/>
      <c r="DY196" s="237"/>
      <c r="DZ196" s="237"/>
      <c r="EA196" s="237"/>
      <c r="EB196" s="237"/>
      <c r="EC196" s="237"/>
      <c r="ED196" s="187"/>
      <c r="EE196" s="187"/>
      <c r="EF196" s="237"/>
      <c r="EG196" s="187"/>
      <c r="EH196" s="237"/>
      <c r="EI196" s="237"/>
      <c r="EJ196" s="237"/>
      <c r="EK196" s="187"/>
      <c r="EL196" s="187"/>
      <c r="EM196" s="237"/>
      <c r="EN196" s="237"/>
      <c r="EO196" s="237"/>
      <c r="EP196" s="237"/>
      <c r="EQ196" s="237"/>
      <c r="ER196" s="187"/>
      <c r="ES196" s="187"/>
      <c r="ET196" s="237"/>
      <c r="EU196" s="237"/>
      <c r="EV196" s="237"/>
      <c r="EW196" s="237"/>
      <c r="EX196" s="237"/>
      <c r="EY196" s="187"/>
      <c r="EZ196" s="187"/>
      <c r="FA196" s="237"/>
      <c r="FB196" s="237"/>
      <c r="FC196" s="237"/>
      <c r="FD196" s="237"/>
      <c r="FE196" s="237"/>
      <c r="FF196" s="187"/>
      <c r="FG196" s="187"/>
      <c r="FH196" s="237"/>
      <c r="FI196" s="237"/>
      <c r="FJ196" s="237"/>
      <c r="FK196" s="237"/>
      <c r="FL196" s="237"/>
      <c r="FM196" s="187"/>
      <c r="FN196" s="187"/>
      <c r="FO196" s="237"/>
      <c r="FP196" s="237"/>
      <c r="FQ196" s="237"/>
      <c r="FR196" s="237"/>
      <c r="FS196" s="237"/>
      <c r="FT196" s="187"/>
      <c r="FU196" s="187"/>
      <c r="FV196" s="187"/>
      <c r="FW196" s="187"/>
      <c r="FX196" s="187"/>
      <c r="FY196" s="237"/>
      <c r="FZ196" s="237"/>
      <c r="GA196" s="187"/>
      <c r="GB196" s="187"/>
      <c r="GC196" s="237"/>
      <c r="GD196" s="237"/>
      <c r="GE196" s="237"/>
      <c r="GF196" s="237"/>
      <c r="GG196" s="237"/>
      <c r="GH196" s="187"/>
      <c r="GI196" s="187"/>
      <c r="GJ196" s="237"/>
    </row>
    <row r="197" spans="2:192" ht="15">
      <c r="B197" s="240" t="s">
        <v>5205</v>
      </c>
      <c r="C197" s="240" t="s">
        <v>3005</v>
      </c>
      <c r="D197" s="240" t="s">
        <v>3007</v>
      </c>
      <c r="E197" s="241" t="s">
        <v>5216</v>
      </c>
      <c r="F197" s="182">
        <v>2.2200000000000002</v>
      </c>
      <c r="G197" s="242"/>
      <c r="H197" s="188"/>
      <c r="I197" s="188"/>
      <c r="J197" s="242"/>
      <c r="K197" s="242"/>
      <c r="L197" s="242"/>
      <c r="M197" s="242"/>
      <c r="N197" s="242"/>
      <c r="O197" s="188"/>
      <c r="P197" s="188"/>
      <c r="Q197" s="242"/>
      <c r="R197" s="242"/>
      <c r="S197" s="242"/>
      <c r="T197" s="242"/>
      <c r="U197" s="242"/>
      <c r="V197" s="188"/>
      <c r="W197" s="188"/>
      <c r="X197" s="242"/>
      <c r="Y197" s="242"/>
      <c r="Z197" s="242"/>
      <c r="AA197" s="242"/>
      <c r="AB197" s="242"/>
      <c r="AC197" s="188"/>
      <c r="AD197" s="188"/>
      <c r="AE197" s="242"/>
      <c r="AF197" s="242"/>
      <c r="AG197" s="188"/>
      <c r="AH197" s="242"/>
      <c r="AI197" s="242"/>
      <c r="AJ197" s="188"/>
      <c r="AK197" s="188"/>
      <c r="AL197" s="188"/>
      <c r="AM197" s="188"/>
      <c r="AN197" s="188"/>
      <c r="AO197" s="242"/>
      <c r="AP197" s="242"/>
      <c r="AQ197" s="188"/>
      <c r="AR197" s="188"/>
      <c r="AS197" s="242"/>
      <c r="AT197" s="242"/>
      <c r="AU197" s="242"/>
      <c r="AV197" s="242"/>
      <c r="AW197" s="242"/>
      <c r="AX197" s="188"/>
      <c r="AY197" s="188"/>
      <c r="AZ197" s="242"/>
      <c r="BA197" s="242"/>
      <c r="BB197" s="242"/>
      <c r="BC197" s="242"/>
      <c r="BD197" s="242"/>
      <c r="BE197" s="188"/>
      <c r="BF197" s="188"/>
      <c r="BG197" s="242"/>
      <c r="BH197" s="242"/>
      <c r="BI197" s="242"/>
      <c r="BJ197" s="242"/>
      <c r="BK197" s="242"/>
      <c r="BL197" s="188"/>
      <c r="BM197" s="188"/>
      <c r="BN197" s="242"/>
      <c r="BO197" s="242"/>
      <c r="BP197" s="242"/>
      <c r="BQ197" s="242"/>
      <c r="BR197" s="242"/>
      <c r="BS197" s="188"/>
      <c r="BT197" s="188"/>
      <c r="BU197" s="242"/>
      <c r="BV197" s="242"/>
      <c r="BW197" s="242"/>
      <c r="BX197" s="242"/>
      <c r="BY197" s="242"/>
      <c r="BZ197" s="188"/>
      <c r="CA197" s="188"/>
      <c r="CB197" s="242"/>
      <c r="CC197" s="242"/>
      <c r="CD197" s="242"/>
      <c r="CE197" s="242"/>
      <c r="CF197" s="242"/>
      <c r="CG197" s="188"/>
      <c r="CH197" s="188"/>
      <c r="CI197" s="242"/>
      <c r="CJ197" s="242"/>
      <c r="CK197" s="242"/>
      <c r="CL197" s="242"/>
      <c r="CM197" s="242"/>
      <c r="CN197" s="188"/>
      <c r="CO197" s="188"/>
      <c r="CP197" s="242"/>
      <c r="CQ197" s="242"/>
      <c r="CR197" s="242">
        <v>2.2200000000000002</v>
      </c>
      <c r="CS197" s="242"/>
      <c r="CT197" s="242"/>
      <c r="CU197" s="188"/>
      <c r="CV197" s="188"/>
      <c r="CW197" s="242"/>
      <c r="CX197" s="242"/>
      <c r="CY197" s="242"/>
      <c r="CZ197" s="242"/>
      <c r="DA197" s="242"/>
      <c r="DB197" s="188"/>
      <c r="DC197" s="188"/>
      <c r="DD197" s="242"/>
      <c r="DE197" s="242"/>
      <c r="DF197" s="242"/>
      <c r="DG197" s="242"/>
      <c r="DH197" s="242"/>
      <c r="DI197" s="188"/>
      <c r="DJ197" s="188"/>
      <c r="DK197" s="188"/>
      <c r="DL197" s="242"/>
      <c r="DM197" s="242"/>
      <c r="DN197" s="242"/>
      <c r="DO197" s="242"/>
      <c r="DP197" s="188"/>
      <c r="DQ197" s="188"/>
      <c r="DR197" s="242"/>
      <c r="DS197" s="242"/>
      <c r="DT197" s="242"/>
      <c r="DU197" s="242"/>
      <c r="DV197" s="242"/>
      <c r="DW197" s="188"/>
      <c r="DX197" s="188"/>
      <c r="DY197" s="242"/>
      <c r="DZ197" s="242"/>
      <c r="EA197" s="242"/>
      <c r="EB197" s="242"/>
      <c r="EC197" s="242"/>
      <c r="ED197" s="188"/>
      <c r="EE197" s="188"/>
      <c r="EF197" s="242"/>
      <c r="EG197" s="188"/>
      <c r="EH197" s="242"/>
      <c r="EI197" s="242"/>
      <c r="EJ197" s="242"/>
      <c r="EK197" s="188"/>
      <c r="EL197" s="188"/>
      <c r="EM197" s="242"/>
      <c r="EN197" s="242"/>
      <c r="EO197" s="242"/>
      <c r="EP197" s="242"/>
      <c r="EQ197" s="242"/>
      <c r="ER197" s="188"/>
      <c r="ES197" s="188"/>
      <c r="ET197" s="242"/>
      <c r="EU197" s="242"/>
      <c r="EV197" s="242"/>
      <c r="EW197" s="242"/>
      <c r="EX197" s="242"/>
      <c r="EY197" s="188"/>
      <c r="EZ197" s="188"/>
      <c r="FA197" s="242"/>
      <c r="FB197" s="242"/>
      <c r="FC197" s="242"/>
      <c r="FD197" s="242"/>
      <c r="FE197" s="242"/>
      <c r="FF197" s="188"/>
      <c r="FG197" s="188"/>
      <c r="FH197" s="242"/>
      <c r="FI197" s="242"/>
      <c r="FJ197" s="242"/>
      <c r="FK197" s="242"/>
      <c r="FL197" s="242"/>
      <c r="FM197" s="188"/>
      <c r="FN197" s="188"/>
      <c r="FO197" s="242"/>
      <c r="FP197" s="242"/>
      <c r="FQ197" s="242"/>
      <c r="FR197" s="242"/>
      <c r="FS197" s="242"/>
      <c r="FT197" s="188"/>
      <c r="FU197" s="188"/>
      <c r="FV197" s="188"/>
      <c r="FW197" s="188"/>
      <c r="FX197" s="188"/>
      <c r="FY197" s="242"/>
      <c r="FZ197" s="242"/>
      <c r="GA197" s="188"/>
      <c r="GB197" s="188"/>
      <c r="GC197" s="242"/>
      <c r="GD197" s="242"/>
      <c r="GE197" s="242"/>
      <c r="GF197" s="242"/>
      <c r="GG197" s="242"/>
      <c r="GH197" s="188"/>
      <c r="GI197" s="188"/>
      <c r="GJ197" s="242"/>
    </row>
    <row r="198" spans="2:192" ht="15.75" thickBot="1">
      <c r="B198" s="243" t="s">
        <v>5205</v>
      </c>
      <c r="C198" s="243" t="s">
        <v>3005</v>
      </c>
      <c r="D198" s="243" t="s">
        <v>3007</v>
      </c>
      <c r="E198" s="244" t="s">
        <v>5217</v>
      </c>
      <c r="F198" s="183">
        <v>27.05</v>
      </c>
      <c r="G198" s="245"/>
      <c r="H198" s="189"/>
      <c r="I198" s="189"/>
      <c r="J198" s="245"/>
      <c r="K198" s="245"/>
      <c r="L198" s="245"/>
      <c r="M198" s="245"/>
      <c r="N198" s="245"/>
      <c r="O198" s="189"/>
      <c r="P198" s="189"/>
      <c r="Q198" s="245"/>
      <c r="R198" s="245"/>
      <c r="S198" s="245"/>
      <c r="T198" s="245"/>
      <c r="U198" s="245"/>
      <c r="V198" s="189"/>
      <c r="W198" s="189"/>
      <c r="X198" s="245"/>
      <c r="Y198" s="245"/>
      <c r="Z198" s="245"/>
      <c r="AA198" s="245"/>
      <c r="AB198" s="245"/>
      <c r="AC198" s="189"/>
      <c r="AD198" s="189"/>
      <c r="AE198" s="245"/>
      <c r="AF198" s="245"/>
      <c r="AG198" s="189"/>
      <c r="AH198" s="245"/>
      <c r="AI198" s="245"/>
      <c r="AJ198" s="189"/>
      <c r="AK198" s="189"/>
      <c r="AL198" s="189"/>
      <c r="AM198" s="189"/>
      <c r="AN198" s="189"/>
      <c r="AO198" s="245"/>
      <c r="AP198" s="245"/>
      <c r="AQ198" s="189"/>
      <c r="AR198" s="189"/>
      <c r="AS198" s="245"/>
      <c r="AT198" s="245"/>
      <c r="AU198" s="245"/>
      <c r="AV198" s="245"/>
      <c r="AW198" s="245"/>
      <c r="AX198" s="189"/>
      <c r="AY198" s="189"/>
      <c r="AZ198" s="245"/>
      <c r="BA198" s="245"/>
      <c r="BB198" s="245"/>
      <c r="BC198" s="245"/>
      <c r="BD198" s="245"/>
      <c r="BE198" s="189"/>
      <c r="BF198" s="189"/>
      <c r="BG198" s="245"/>
      <c r="BH198" s="245"/>
      <c r="BI198" s="245"/>
      <c r="BJ198" s="245"/>
      <c r="BK198" s="245"/>
      <c r="BL198" s="189"/>
      <c r="BM198" s="189"/>
      <c r="BN198" s="245"/>
      <c r="BO198" s="245"/>
      <c r="BP198" s="245"/>
      <c r="BQ198" s="245"/>
      <c r="BR198" s="245"/>
      <c r="BS198" s="189"/>
      <c r="BT198" s="189"/>
      <c r="BU198" s="245"/>
      <c r="BV198" s="245"/>
      <c r="BW198" s="245"/>
      <c r="BX198" s="245"/>
      <c r="BY198" s="245"/>
      <c r="BZ198" s="189"/>
      <c r="CA198" s="189"/>
      <c r="CB198" s="245"/>
      <c r="CC198" s="245"/>
      <c r="CD198" s="245"/>
      <c r="CE198" s="245"/>
      <c r="CF198" s="245"/>
      <c r="CG198" s="189"/>
      <c r="CH198" s="189"/>
      <c r="CI198" s="245"/>
      <c r="CJ198" s="245"/>
      <c r="CK198" s="245"/>
      <c r="CL198" s="245"/>
      <c r="CM198" s="245"/>
      <c r="CN198" s="189"/>
      <c r="CO198" s="189"/>
      <c r="CP198" s="245"/>
      <c r="CQ198" s="245"/>
      <c r="CR198" s="245">
        <v>27.05</v>
      </c>
      <c r="CS198" s="245"/>
      <c r="CT198" s="245"/>
      <c r="CU198" s="189"/>
      <c r="CV198" s="189"/>
      <c r="CW198" s="245"/>
      <c r="CX198" s="245"/>
      <c r="CY198" s="245"/>
      <c r="CZ198" s="245"/>
      <c r="DA198" s="245"/>
      <c r="DB198" s="189"/>
      <c r="DC198" s="189"/>
      <c r="DD198" s="245"/>
      <c r="DE198" s="245"/>
      <c r="DF198" s="245"/>
      <c r="DG198" s="245"/>
      <c r="DH198" s="245"/>
      <c r="DI198" s="189"/>
      <c r="DJ198" s="189"/>
      <c r="DK198" s="189"/>
      <c r="DL198" s="245"/>
      <c r="DM198" s="245"/>
      <c r="DN198" s="245"/>
      <c r="DO198" s="245"/>
      <c r="DP198" s="189"/>
      <c r="DQ198" s="189"/>
      <c r="DR198" s="245"/>
      <c r="DS198" s="245"/>
      <c r="DT198" s="245"/>
      <c r="DU198" s="245"/>
      <c r="DV198" s="245"/>
      <c r="DW198" s="189"/>
      <c r="DX198" s="189"/>
      <c r="DY198" s="245"/>
      <c r="DZ198" s="245"/>
      <c r="EA198" s="245"/>
      <c r="EB198" s="245"/>
      <c r="EC198" s="245"/>
      <c r="ED198" s="189"/>
      <c r="EE198" s="189"/>
      <c r="EF198" s="245"/>
      <c r="EG198" s="189"/>
      <c r="EH198" s="245"/>
      <c r="EI198" s="245"/>
      <c r="EJ198" s="245"/>
      <c r="EK198" s="189"/>
      <c r="EL198" s="189"/>
      <c r="EM198" s="245"/>
      <c r="EN198" s="245"/>
      <c r="EO198" s="245"/>
      <c r="EP198" s="245"/>
      <c r="EQ198" s="245"/>
      <c r="ER198" s="189"/>
      <c r="ES198" s="189"/>
      <c r="ET198" s="245"/>
      <c r="EU198" s="245"/>
      <c r="EV198" s="245"/>
      <c r="EW198" s="245"/>
      <c r="EX198" s="245"/>
      <c r="EY198" s="189"/>
      <c r="EZ198" s="189"/>
      <c r="FA198" s="245"/>
      <c r="FB198" s="245"/>
      <c r="FC198" s="245"/>
      <c r="FD198" s="245"/>
      <c r="FE198" s="245"/>
      <c r="FF198" s="189"/>
      <c r="FG198" s="189"/>
      <c r="FH198" s="245"/>
      <c r="FI198" s="245"/>
      <c r="FJ198" s="245"/>
      <c r="FK198" s="245"/>
      <c r="FL198" s="245"/>
      <c r="FM198" s="189"/>
      <c r="FN198" s="189"/>
      <c r="FO198" s="245"/>
      <c r="FP198" s="245"/>
      <c r="FQ198" s="245"/>
      <c r="FR198" s="245"/>
      <c r="FS198" s="245"/>
      <c r="FT198" s="189"/>
      <c r="FU198" s="189"/>
      <c r="FV198" s="189"/>
      <c r="FW198" s="189"/>
      <c r="FX198" s="189"/>
      <c r="FY198" s="245"/>
      <c r="FZ198" s="245"/>
      <c r="GA198" s="189"/>
      <c r="GB198" s="189"/>
      <c r="GC198" s="245"/>
      <c r="GD198" s="245"/>
      <c r="GE198" s="245"/>
      <c r="GF198" s="245"/>
      <c r="GG198" s="245"/>
      <c r="GH198" s="189"/>
      <c r="GI198" s="189"/>
      <c r="GJ198" s="245"/>
    </row>
    <row r="199" spans="2:192" ht="15">
      <c r="B199" s="238" t="s">
        <v>5205</v>
      </c>
      <c r="C199" s="238" t="s">
        <v>1791</v>
      </c>
      <c r="D199" s="238" t="s">
        <v>1793</v>
      </c>
      <c r="E199" s="238" t="s">
        <v>5214</v>
      </c>
      <c r="F199" s="180">
        <v>2</v>
      </c>
      <c r="G199" s="239"/>
      <c r="H199" s="186"/>
      <c r="I199" s="186"/>
      <c r="J199" s="239"/>
      <c r="K199" s="239"/>
      <c r="L199" s="239"/>
      <c r="M199" s="239"/>
      <c r="N199" s="239"/>
      <c r="O199" s="186"/>
      <c r="P199" s="186"/>
      <c r="Q199" s="239"/>
      <c r="R199" s="239"/>
      <c r="S199" s="239"/>
      <c r="T199" s="239"/>
      <c r="U199" s="239"/>
      <c r="V199" s="186"/>
      <c r="W199" s="186"/>
      <c r="X199" s="239"/>
      <c r="Y199" s="239"/>
      <c r="Z199" s="239"/>
      <c r="AA199" s="239"/>
      <c r="AB199" s="239"/>
      <c r="AC199" s="186"/>
      <c r="AD199" s="186"/>
      <c r="AE199" s="239"/>
      <c r="AF199" s="239"/>
      <c r="AG199" s="186"/>
      <c r="AH199" s="239"/>
      <c r="AI199" s="239"/>
      <c r="AJ199" s="186"/>
      <c r="AK199" s="186"/>
      <c r="AL199" s="186"/>
      <c r="AM199" s="186"/>
      <c r="AN199" s="186"/>
      <c r="AO199" s="239"/>
      <c r="AP199" s="239"/>
      <c r="AQ199" s="186"/>
      <c r="AR199" s="186"/>
      <c r="AS199" s="239"/>
      <c r="AT199" s="239"/>
      <c r="AU199" s="239"/>
      <c r="AV199" s="239"/>
      <c r="AW199" s="239"/>
      <c r="AX199" s="186"/>
      <c r="AY199" s="186"/>
      <c r="AZ199" s="239"/>
      <c r="BA199" s="239"/>
      <c r="BB199" s="239"/>
      <c r="BC199" s="239"/>
      <c r="BD199" s="239">
        <v>1</v>
      </c>
      <c r="BE199" s="186"/>
      <c r="BF199" s="186"/>
      <c r="BG199" s="239"/>
      <c r="BH199" s="239"/>
      <c r="BI199" s="239"/>
      <c r="BJ199" s="239"/>
      <c r="BK199" s="239"/>
      <c r="BL199" s="186"/>
      <c r="BM199" s="186"/>
      <c r="BN199" s="239"/>
      <c r="BO199" s="239"/>
      <c r="BP199" s="239"/>
      <c r="BQ199" s="239"/>
      <c r="BR199" s="239"/>
      <c r="BS199" s="186"/>
      <c r="BT199" s="186"/>
      <c r="BU199" s="239"/>
      <c r="BV199" s="239"/>
      <c r="BW199" s="239"/>
      <c r="BX199" s="239"/>
      <c r="BY199" s="239"/>
      <c r="BZ199" s="186"/>
      <c r="CA199" s="186"/>
      <c r="CB199" s="239"/>
      <c r="CC199" s="239"/>
      <c r="CD199" s="239"/>
      <c r="CE199" s="239"/>
      <c r="CF199" s="239"/>
      <c r="CG199" s="186"/>
      <c r="CH199" s="186"/>
      <c r="CI199" s="239"/>
      <c r="CJ199" s="239"/>
      <c r="CK199" s="239"/>
      <c r="CL199" s="239"/>
      <c r="CM199" s="239"/>
      <c r="CN199" s="186"/>
      <c r="CO199" s="186"/>
      <c r="CP199" s="239"/>
      <c r="CQ199" s="239"/>
      <c r="CR199" s="239"/>
      <c r="CS199" s="239"/>
      <c r="CT199" s="239"/>
      <c r="CU199" s="186"/>
      <c r="CV199" s="186"/>
      <c r="CW199" s="239"/>
      <c r="CX199" s="239"/>
      <c r="CY199" s="239"/>
      <c r="CZ199" s="239"/>
      <c r="DA199" s="239"/>
      <c r="DB199" s="186"/>
      <c r="DC199" s="186"/>
      <c r="DD199" s="239"/>
      <c r="DE199" s="239">
        <v>1</v>
      </c>
      <c r="DF199" s="239"/>
      <c r="DG199" s="239"/>
      <c r="DH199" s="239"/>
      <c r="DI199" s="186"/>
      <c r="DJ199" s="186"/>
      <c r="DK199" s="186"/>
      <c r="DL199" s="239"/>
      <c r="DM199" s="239"/>
      <c r="DN199" s="239"/>
      <c r="DO199" s="239"/>
      <c r="DP199" s="186"/>
      <c r="DQ199" s="186"/>
      <c r="DR199" s="239"/>
      <c r="DS199" s="239"/>
      <c r="DT199" s="239"/>
      <c r="DU199" s="239"/>
      <c r="DV199" s="239"/>
      <c r="DW199" s="186"/>
      <c r="DX199" s="186"/>
      <c r="DY199" s="239"/>
      <c r="DZ199" s="239"/>
      <c r="EA199" s="239"/>
      <c r="EB199" s="239"/>
      <c r="EC199" s="239"/>
      <c r="ED199" s="186"/>
      <c r="EE199" s="186"/>
      <c r="EF199" s="239"/>
      <c r="EG199" s="186"/>
      <c r="EH199" s="239"/>
      <c r="EI199" s="239"/>
      <c r="EJ199" s="239"/>
      <c r="EK199" s="186"/>
      <c r="EL199" s="186"/>
      <c r="EM199" s="239"/>
      <c r="EN199" s="239"/>
      <c r="EO199" s="239"/>
      <c r="EP199" s="239"/>
      <c r="EQ199" s="239"/>
      <c r="ER199" s="186"/>
      <c r="ES199" s="186"/>
      <c r="ET199" s="239"/>
      <c r="EU199" s="239"/>
      <c r="EV199" s="239"/>
      <c r="EW199" s="239"/>
      <c r="EX199" s="239"/>
      <c r="EY199" s="186"/>
      <c r="EZ199" s="186"/>
      <c r="FA199" s="239"/>
      <c r="FB199" s="239"/>
      <c r="FC199" s="239"/>
      <c r="FD199" s="239"/>
      <c r="FE199" s="239"/>
      <c r="FF199" s="186"/>
      <c r="FG199" s="186"/>
      <c r="FH199" s="239"/>
      <c r="FI199" s="239"/>
      <c r="FJ199" s="239"/>
      <c r="FK199" s="239"/>
      <c r="FL199" s="239"/>
      <c r="FM199" s="186"/>
      <c r="FN199" s="186"/>
      <c r="FO199" s="239"/>
      <c r="FP199" s="239"/>
      <c r="FQ199" s="239"/>
      <c r="FR199" s="239"/>
      <c r="FS199" s="239"/>
      <c r="FT199" s="186"/>
      <c r="FU199" s="186"/>
      <c r="FV199" s="186"/>
      <c r="FW199" s="186"/>
      <c r="FX199" s="186"/>
      <c r="FY199" s="239"/>
      <c r="FZ199" s="239"/>
      <c r="GA199" s="186"/>
      <c r="GB199" s="186"/>
      <c r="GC199" s="239"/>
      <c r="GD199" s="239"/>
      <c r="GE199" s="239"/>
      <c r="GF199" s="239"/>
      <c r="GG199" s="239"/>
      <c r="GH199" s="186"/>
      <c r="GI199" s="186"/>
      <c r="GJ199" s="239"/>
    </row>
    <row r="200" spans="2:192" ht="15">
      <c r="B200" s="240" t="s">
        <v>5205</v>
      </c>
      <c r="C200" s="240" t="s">
        <v>1791</v>
      </c>
      <c r="D200" s="240" t="s">
        <v>1793</v>
      </c>
      <c r="E200" s="235" t="s">
        <v>5215</v>
      </c>
      <c r="F200" s="181">
        <v>40</v>
      </c>
      <c r="G200" s="237"/>
      <c r="H200" s="187"/>
      <c r="I200" s="187"/>
      <c r="J200" s="237"/>
      <c r="K200" s="237"/>
      <c r="L200" s="237"/>
      <c r="M200" s="237"/>
      <c r="N200" s="237"/>
      <c r="O200" s="187"/>
      <c r="P200" s="187"/>
      <c r="Q200" s="237"/>
      <c r="R200" s="237"/>
      <c r="S200" s="237"/>
      <c r="T200" s="237"/>
      <c r="U200" s="237"/>
      <c r="V200" s="187"/>
      <c r="W200" s="187"/>
      <c r="X200" s="237"/>
      <c r="Y200" s="237"/>
      <c r="Z200" s="237"/>
      <c r="AA200" s="237"/>
      <c r="AB200" s="237"/>
      <c r="AC200" s="187"/>
      <c r="AD200" s="187"/>
      <c r="AE200" s="237"/>
      <c r="AF200" s="237"/>
      <c r="AG200" s="187"/>
      <c r="AH200" s="237"/>
      <c r="AI200" s="237"/>
      <c r="AJ200" s="187"/>
      <c r="AK200" s="187"/>
      <c r="AL200" s="187"/>
      <c r="AM200" s="187"/>
      <c r="AN200" s="187"/>
      <c r="AO200" s="237"/>
      <c r="AP200" s="237"/>
      <c r="AQ200" s="187"/>
      <c r="AR200" s="187"/>
      <c r="AS200" s="237"/>
      <c r="AT200" s="237"/>
      <c r="AU200" s="237"/>
      <c r="AV200" s="237"/>
      <c r="AW200" s="237"/>
      <c r="AX200" s="187"/>
      <c r="AY200" s="187"/>
      <c r="AZ200" s="237"/>
      <c r="BA200" s="237"/>
      <c r="BB200" s="237"/>
      <c r="BC200" s="237"/>
      <c r="BD200" s="237">
        <v>16.3</v>
      </c>
      <c r="BE200" s="187"/>
      <c r="BF200" s="187"/>
      <c r="BG200" s="237"/>
      <c r="BH200" s="237"/>
      <c r="BI200" s="237"/>
      <c r="BJ200" s="237"/>
      <c r="BK200" s="237"/>
      <c r="BL200" s="187"/>
      <c r="BM200" s="187"/>
      <c r="BN200" s="237"/>
      <c r="BO200" s="237"/>
      <c r="BP200" s="237"/>
      <c r="BQ200" s="237"/>
      <c r="BR200" s="237"/>
      <c r="BS200" s="187"/>
      <c r="BT200" s="187"/>
      <c r="BU200" s="237"/>
      <c r="BV200" s="237"/>
      <c r="BW200" s="237"/>
      <c r="BX200" s="237"/>
      <c r="BY200" s="237"/>
      <c r="BZ200" s="187"/>
      <c r="CA200" s="187"/>
      <c r="CB200" s="237"/>
      <c r="CC200" s="237"/>
      <c r="CD200" s="237"/>
      <c r="CE200" s="237"/>
      <c r="CF200" s="237"/>
      <c r="CG200" s="187"/>
      <c r="CH200" s="187"/>
      <c r="CI200" s="237"/>
      <c r="CJ200" s="237"/>
      <c r="CK200" s="237"/>
      <c r="CL200" s="237"/>
      <c r="CM200" s="237"/>
      <c r="CN200" s="187"/>
      <c r="CO200" s="187"/>
      <c r="CP200" s="237"/>
      <c r="CQ200" s="237"/>
      <c r="CR200" s="237"/>
      <c r="CS200" s="237"/>
      <c r="CT200" s="237"/>
      <c r="CU200" s="187"/>
      <c r="CV200" s="187"/>
      <c r="CW200" s="237"/>
      <c r="CX200" s="237"/>
      <c r="CY200" s="237"/>
      <c r="CZ200" s="237"/>
      <c r="DA200" s="237"/>
      <c r="DB200" s="187"/>
      <c r="DC200" s="187"/>
      <c r="DD200" s="237"/>
      <c r="DE200" s="237">
        <v>23.7</v>
      </c>
      <c r="DF200" s="237"/>
      <c r="DG200" s="237"/>
      <c r="DH200" s="237"/>
      <c r="DI200" s="187"/>
      <c r="DJ200" s="187"/>
      <c r="DK200" s="187"/>
      <c r="DL200" s="237"/>
      <c r="DM200" s="237"/>
      <c r="DN200" s="237"/>
      <c r="DO200" s="237"/>
      <c r="DP200" s="187"/>
      <c r="DQ200" s="187"/>
      <c r="DR200" s="237"/>
      <c r="DS200" s="237"/>
      <c r="DT200" s="237"/>
      <c r="DU200" s="237"/>
      <c r="DV200" s="237"/>
      <c r="DW200" s="187"/>
      <c r="DX200" s="187"/>
      <c r="DY200" s="237"/>
      <c r="DZ200" s="237"/>
      <c r="EA200" s="237"/>
      <c r="EB200" s="237"/>
      <c r="EC200" s="237"/>
      <c r="ED200" s="187"/>
      <c r="EE200" s="187"/>
      <c r="EF200" s="237"/>
      <c r="EG200" s="187"/>
      <c r="EH200" s="237"/>
      <c r="EI200" s="237"/>
      <c r="EJ200" s="237"/>
      <c r="EK200" s="187"/>
      <c r="EL200" s="187"/>
      <c r="EM200" s="237"/>
      <c r="EN200" s="237"/>
      <c r="EO200" s="237"/>
      <c r="EP200" s="237"/>
      <c r="EQ200" s="237"/>
      <c r="ER200" s="187"/>
      <c r="ES200" s="187"/>
      <c r="ET200" s="237"/>
      <c r="EU200" s="237"/>
      <c r="EV200" s="237"/>
      <c r="EW200" s="237"/>
      <c r="EX200" s="237"/>
      <c r="EY200" s="187"/>
      <c r="EZ200" s="187"/>
      <c r="FA200" s="237"/>
      <c r="FB200" s="237"/>
      <c r="FC200" s="237"/>
      <c r="FD200" s="237"/>
      <c r="FE200" s="237"/>
      <c r="FF200" s="187"/>
      <c r="FG200" s="187"/>
      <c r="FH200" s="237"/>
      <c r="FI200" s="237"/>
      <c r="FJ200" s="237"/>
      <c r="FK200" s="237"/>
      <c r="FL200" s="237"/>
      <c r="FM200" s="187"/>
      <c r="FN200" s="187"/>
      <c r="FO200" s="237"/>
      <c r="FP200" s="237"/>
      <c r="FQ200" s="237"/>
      <c r="FR200" s="237"/>
      <c r="FS200" s="237"/>
      <c r="FT200" s="187"/>
      <c r="FU200" s="187"/>
      <c r="FV200" s="187"/>
      <c r="FW200" s="187"/>
      <c r="FX200" s="187"/>
      <c r="FY200" s="237"/>
      <c r="FZ200" s="237"/>
      <c r="GA200" s="187"/>
      <c r="GB200" s="187"/>
      <c r="GC200" s="237"/>
      <c r="GD200" s="237"/>
      <c r="GE200" s="237"/>
      <c r="GF200" s="237"/>
      <c r="GG200" s="237"/>
      <c r="GH200" s="187"/>
      <c r="GI200" s="187"/>
      <c r="GJ200" s="237"/>
    </row>
    <row r="201" spans="2:192" ht="15">
      <c r="B201" s="240" t="s">
        <v>5205</v>
      </c>
      <c r="C201" s="240" t="s">
        <v>1791</v>
      </c>
      <c r="D201" s="240" t="s">
        <v>1793</v>
      </c>
      <c r="E201" s="241" t="s">
        <v>5216</v>
      </c>
      <c r="F201" s="182">
        <v>3</v>
      </c>
      <c r="G201" s="242"/>
      <c r="H201" s="188"/>
      <c r="I201" s="188"/>
      <c r="J201" s="242"/>
      <c r="K201" s="242"/>
      <c r="L201" s="242"/>
      <c r="M201" s="242"/>
      <c r="N201" s="242"/>
      <c r="O201" s="188"/>
      <c r="P201" s="188"/>
      <c r="Q201" s="242"/>
      <c r="R201" s="242"/>
      <c r="S201" s="242"/>
      <c r="T201" s="242"/>
      <c r="U201" s="242"/>
      <c r="V201" s="188"/>
      <c r="W201" s="188"/>
      <c r="X201" s="242"/>
      <c r="Y201" s="242"/>
      <c r="Z201" s="242"/>
      <c r="AA201" s="242"/>
      <c r="AB201" s="242"/>
      <c r="AC201" s="188"/>
      <c r="AD201" s="188"/>
      <c r="AE201" s="242"/>
      <c r="AF201" s="242"/>
      <c r="AG201" s="188"/>
      <c r="AH201" s="242"/>
      <c r="AI201" s="242"/>
      <c r="AJ201" s="188"/>
      <c r="AK201" s="188"/>
      <c r="AL201" s="188"/>
      <c r="AM201" s="188"/>
      <c r="AN201" s="188"/>
      <c r="AO201" s="242"/>
      <c r="AP201" s="242"/>
      <c r="AQ201" s="188"/>
      <c r="AR201" s="188"/>
      <c r="AS201" s="242"/>
      <c r="AT201" s="242"/>
      <c r="AU201" s="242"/>
      <c r="AV201" s="242"/>
      <c r="AW201" s="242"/>
      <c r="AX201" s="188"/>
      <c r="AY201" s="188"/>
      <c r="AZ201" s="242"/>
      <c r="BA201" s="242"/>
      <c r="BB201" s="242"/>
      <c r="BC201" s="242"/>
      <c r="BD201" s="242">
        <v>3.68</v>
      </c>
      <c r="BE201" s="188"/>
      <c r="BF201" s="188"/>
      <c r="BG201" s="242"/>
      <c r="BH201" s="242"/>
      <c r="BI201" s="242"/>
      <c r="BJ201" s="242"/>
      <c r="BK201" s="242"/>
      <c r="BL201" s="188"/>
      <c r="BM201" s="188"/>
      <c r="BN201" s="242"/>
      <c r="BO201" s="242"/>
      <c r="BP201" s="242"/>
      <c r="BQ201" s="242"/>
      <c r="BR201" s="242"/>
      <c r="BS201" s="188"/>
      <c r="BT201" s="188"/>
      <c r="BU201" s="242"/>
      <c r="BV201" s="242"/>
      <c r="BW201" s="242"/>
      <c r="BX201" s="242"/>
      <c r="BY201" s="242"/>
      <c r="BZ201" s="188"/>
      <c r="CA201" s="188"/>
      <c r="CB201" s="242"/>
      <c r="CC201" s="242"/>
      <c r="CD201" s="242"/>
      <c r="CE201" s="242"/>
      <c r="CF201" s="242"/>
      <c r="CG201" s="188"/>
      <c r="CH201" s="188"/>
      <c r="CI201" s="242"/>
      <c r="CJ201" s="242"/>
      <c r="CK201" s="242"/>
      <c r="CL201" s="242"/>
      <c r="CM201" s="242"/>
      <c r="CN201" s="188"/>
      <c r="CO201" s="188"/>
      <c r="CP201" s="242"/>
      <c r="CQ201" s="242"/>
      <c r="CR201" s="242"/>
      <c r="CS201" s="242"/>
      <c r="CT201" s="242"/>
      <c r="CU201" s="188"/>
      <c r="CV201" s="188"/>
      <c r="CW201" s="242"/>
      <c r="CX201" s="242"/>
      <c r="CY201" s="242"/>
      <c r="CZ201" s="242"/>
      <c r="DA201" s="242"/>
      <c r="DB201" s="188"/>
      <c r="DC201" s="188"/>
      <c r="DD201" s="242"/>
      <c r="DE201" s="242">
        <v>2.5299999999999998</v>
      </c>
      <c r="DF201" s="242"/>
      <c r="DG201" s="242"/>
      <c r="DH201" s="242"/>
      <c r="DI201" s="188"/>
      <c r="DJ201" s="188"/>
      <c r="DK201" s="188"/>
      <c r="DL201" s="242"/>
      <c r="DM201" s="242"/>
      <c r="DN201" s="242"/>
      <c r="DO201" s="242"/>
      <c r="DP201" s="188"/>
      <c r="DQ201" s="188"/>
      <c r="DR201" s="242"/>
      <c r="DS201" s="242"/>
      <c r="DT201" s="242"/>
      <c r="DU201" s="242"/>
      <c r="DV201" s="242"/>
      <c r="DW201" s="188"/>
      <c r="DX201" s="188"/>
      <c r="DY201" s="242"/>
      <c r="DZ201" s="242"/>
      <c r="EA201" s="242"/>
      <c r="EB201" s="242"/>
      <c r="EC201" s="242"/>
      <c r="ED201" s="188"/>
      <c r="EE201" s="188"/>
      <c r="EF201" s="242"/>
      <c r="EG201" s="188"/>
      <c r="EH201" s="242"/>
      <c r="EI201" s="242"/>
      <c r="EJ201" s="242"/>
      <c r="EK201" s="188"/>
      <c r="EL201" s="188"/>
      <c r="EM201" s="242"/>
      <c r="EN201" s="242"/>
      <c r="EO201" s="242"/>
      <c r="EP201" s="242"/>
      <c r="EQ201" s="242"/>
      <c r="ER201" s="188"/>
      <c r="ES201" s="188"/>
      <c r="ET201" s="242"/>
      <c r="EU201" s="242"/>
      <c r="EV201" s="242"/>
      <c r="EW201" s="242"/>
      <c r="EX201" s="242"/>
      <c r="EY201" s="188"/>
      <c r="EZ201" s="188"/>
      <c r="FA201" s="242"/>
      <c r="FB201" s="242"/>
      <c r="FC201" s="242"/>
      <c r="FD201" s="242"/>
      <c r="FE201" s="242"/>
      <c r="FF201" s="188"/>
      <c r="FG201" s="188"/>
      <c r="FH201" s="242"/>
      <c r="FI201" s="242"/>
      <c r="FJ201" s="242"/>
      <c r="FK201" s="242"/>
      <c r="FL201" s="242"/>
      <c r="FM201" s="188"/>
      <c r="FN201" s="188"/>
      <c r="FO201" s="242"/>
      <c r="FP201" s="242"/>
      <c r="FQ201" s="242"/>
      <c r="FR201" s="242"/>
      <c r="FS201" s="242"/>
      <c r="FT201" s="188"/>
      <c r="FU201" s="188"/>
      <c r="FV201" s="188"/>
      <c r="FW201" s="188"/>
      <c r="FX201" s="188"/>
      <c r="FY201" s="242"/>
      <c r="FZ201" s="242"/>
      <c r="GA201" s="188"/>
      <c r="GB201" s="188"/>
      <c r="GC201" s="242"/>
      <c r="GD201" s="242"/>
      <c r="GE201" s="242"/>
      <c r="GF201" s="242"/>
      <c r="GG201" s="242"/>
      <c r="GH201" s="188"/>
      <c r="GI201" s="188"/>
      <c r="GJ201" s="242"/>
    </row>
    <row r="202" spans="2:192" ht="15.75" thickBot="1">
      <c r="B202" s="243" t="s">
        <v>5205</v>
      </c>
      <c r="C202" s="243" t="s">
        <v>1791</v>
      </c>
      <c r="D202" s="243" t="s">
        <v>1793</v>
      </c>
      <c r="E202" s="244" t="s">
        <v>5217</v>
      </c>
      <c r="F202" s="183">
        <v>19.989999999999998</v>
      </c>
      <c r="G202" s="245"/>
      <c r="H202" s="189"/>
      <c r="I202" s="189"/>
      <c r="J202" s="245"/>
      <c r="K202" s="245"/>
      <c r="L202" s="245"/>
      <c r="M202" s="245"/>
      <c r="N202" s="245"/>
      <c r="O202" s="189"/>
      <c r="P202" s="189"/>
      <c r="Q202" s="245"/>
      <c r="R202" s="245"/>
      <c r="S202" s="245"/>
      <c r="T202" s="245"/>
      <c r="U202" s="245"/>
      <c r="V202" s="189"/>
      <c r="W202" s="189"/>
      <c r="X202" s="245"/>
      <c r="Y202" s="245"/>
      <c r="Z202" s="245"/>
      <c r="AA202" s="245"/>
      <c r="AB202" s="245"/>
      <c r="AC202" s="189"/>
      <c r="AD202" s="189"/>
      <c r="AE202" s="245"/>
      <c r="AF202" s="245"/>
      <c r="AG202" s="189"/>
      <c r="AH202" s="245"/>
      <c r="AI202" s="245"/>
      <c r="AJ202" s="189"/>
      <c r="AK202" s="189"/>
      <c r="AL202" s="189"/>
      <c r="AM202" s="189"/>
      <c r="AN202" s="189"/>
      <c r="AO202" s="245"/>
      <c r="AP202" s="245"/>
      <c r="AQ202" s="189"/>
      <c r="AR202" s="189"/>
      <c r="AS202" s="245"/>
      <c r="AT202" s="245"/>
      <c r="AU202" s="245"/>
      <c r="AV202" s="245"/>
      <c r="AW202" s="245"/>
      <c r="AX202" s="189"/>
      <c r="AY202" s="189"/>
      <c r="AZ202" s="245"/>
      <c r="BA202" s="245"/>
      <c r="BB202" s="245"/>
      <c r="BC202" s="245"/>
      <c r="BD202" s="245">
        <v>16.3</v>
      </c>
      <c r="BE202" s="189"/>
      <c r="BF202" s="189"/>
      <c r="BG202" s="245"/>
      <c r="BH202" s="245"/>
      <c r="BI202" s="245"/>
      <c r="BJ202" s="245"/>
      <c r="BK202" s="245"/>
      <c r="BL202" s="189"/>
      <c r="BM202" s="189"/>
      <c r="BN202" s="245"/>
      <c r="BO202" s="245"/>
      <c r="BP202" s="245"/>
      <c r="BQ202" s="245"/>
      <c r="BR202" s="245"/>
      <c r="BS202" s="189"/>
      <c r="BT202" s="189"/>
      <c r="BU202" s="245"/>
      <c r="BV202" s="245"/>
      <c r="BW202" s="245"/>
      <c r="BX202" s="245"/>
      <c r="BY202" s="245"/>
      <c r="BZ202" s="189"/>
      <c r="CA202" s="189"/>
      <c r="CB202" s="245"/>
      <c r="CC202" s="245"/>
      <c r="CD202" s="245"/>
      <c r="CE202" s="245"/>
      <c r="CF202" s="245"/>
      <c r="CG202" s="189"/>
      <c r="CH202" s="189"/>
      <c r="CI202" s="245"/>
      <c r="CJ202" s="245"/>
      <c r="CK202" s="245"/>
      <c r="CL202" s="245"/>
      <c r="CM202" s="245"/>
      <c r="CN202" s="189"/>
      <c r="CO202" s="189"/>
      <c r="CP202" s="245"/>
      <c r="CQ202" s="245"/>
      <c r="CR202" s="245"/>
      <c r="CS202" s="245"/>
      <c r="CT202" s="245"/>
      <c r="CU202" s="189"/>
      <c r="CV202" s="189"/>
      <c r="CW202" s="245"/>
      <c r="CX202" s="245"/>
      <c r="CY202" s="245"/>
      <c r="CZ202" s="245"/>
      <c r="DA202" s="245"/>
      <c r="DB202" s="189"/>
      <c r="DC202" s="189"/>
      <c r="DD202" s="245"/>
      <c r="DE202" s="245">
        <v>23.68</v>
      </c>
      <c r="DF202" s="245"/>
      <c r="DG202" s="245"/>
      <c r="DH202" s="245"/>
      <c r="DI202" s="189"/>
      <c r="DJ202" s="189"/>
      <c r="DK202" s="189"/>
      <c r="DL202" s="245"/>
      <c r="DM202" s="245"/>
      <c r="DN202" s="245"/>
      <c r="DO202" s="245"/>
      <c r="DP202" s="189"/>
      <c r="DQ202" s="189"/>
      <c r="DR202" s="245"/>
      <c r="DS202" s="245"/>
      <c r="DT202" s="245"/>
      <c r="DU202" s="245"/>
      <c r="DV202" s="245"/>
      <c r="DW202" s="189"/>
      <c r="DX202" s="189"/>
      <c r="DY202" s="245"/>
      <c r="DZ202" s="245"/>
      <c r="EA202" s="245"/>
      <c r="EB202" s="245"/>
      <c r="EC202" s="245"/>
      <c r="ED202" s="189"/>
      <c r="EE202" s="189"/>
      <c r="EF202" s="245"/>
      <c r="EG202" s="189"/>
      <c r="EH202" s="245"/>
      <c r="EI202" s="245"/>
      <c r="EJ202" s="245"/>
      <c r="EK202" s="189"/>
      <c r="EL202" s="189"/>
      <c r="EM202" s="245"/>
      <c r="EN202" s="245"/>
      <c r="EO202" s="245"/>
      <c r="EP202" s="245"/>
      <c r="EQ202" s="245"/>
      <c r="ER202" s="189"/>
      <c r="ES202" s="189"/>
      <c r="ET202" s="245"/>
      <c r="EU202" s="245"/>
      <c r="EV202" s="245"/>
      <c r="EW202" s="245"/>
      <c r="EX202" s="245"/>
      <c r="EY202" s="189"/>
      <c r="EZ202" s="189"/>
      <c r="FA202" s="245"/>
      <c r="FB202" s="245"/>
      <c r="FC202" s="245"/>
      <c r="FD202" s="245"/>
      <c r="FE202" s="245"/>
      <c r="FF202" s="189"/>
      <c r="FG202" s="189"/>
      <c r="FH202" s="245"/>
      <c r="FI202" s="245"/>
      <c r="FJ202" s="245"/>
      <c r="FK202" s="245"/>
      <c r="FL202" s="245"/>
      <c r="FM202" s="189"/>
      <c r="FN202" s="189"/>
      <c r="FO202" s="245"/>
      <c r="FP202" s="245"/>
      <c r="FQ202" s="245"/>
      <c r="FR202" s="245"/>
      <c r="FS202" s="245"/>
      <c r="FT202" s="189"/>
      <c r="FU202" s="189"/>
      <c r="FV202" s="189"/>
      <c r="FW202" s="189"/>
      <c r="FX202" s="189"/>
      <c r="FY202" s="245"/>
      <c r="FZ202" s="245"/>
      <c r="GA202" s="189"/>
      <c r="GB202" s="189"/>
      <c r="GC202" s="245"/>
      <c r="GD202" s="245"/>
      <c r="GE202" s="245"/>
      <c r="GF202" s="245"/>
      <c r="GG202" s="245"/>
      <c r="GH202" s="189"/>
      <c r="GI202" s="189"/>
      <c r="GJ202" s="245"/>
    </row>
    <row r="203" spans="2:192" ht="15">
      <c r="B203" s="238" t="s">
        <v>5205</v>
      </c>
      <c r="C203" s="238" t="s">
        <v>269</v>
      </c>
      <c r="D203" s="238" t="s">
        <v>271</v>
      </c>
      <c r="E203" s="238" t="s">
        <v>5214</v>
      </c>
      <c r="F203" s="180">
        <v>1</v>
      </c>
      <c r="G203" s="239">
        <v>1</v>
      </c>
      <c r="H203" s="186"/>
      <c r="I203" s="186"/>
      <c r="J203" s="239"/>
      <c r="K203" s="239"/>
      <c r="L203" s="239"/>
      <c r="M203" s="239"/>
      <c r="N203" s="239"/>
      <c r="O203" s="186"/>
      <c r="P203" s="186"/>
      <c r="Q203" s="239"/>
      <c r="R203" s="239"/>
      <c r="S203" s="239"/>
      <c r="T203" s="239"/>
      <c r="U203" s="239"/>
      <c r="V203" s="186"/>
      <c r="W203" s="186"/>
      <c r="X203" s="239"/>
      <c r="Y203" s="239"/>
      <c r="Z203" s="239"/>
      <c r="AA203" s="239"/>
      <c r="AB203" s="239"/>
      <c r="AC203" s="186"/>
      <c r="AD203" s="186"/>
      <c r="AE203" s="239"/>
      <c r="AF203" s="239"/>
      <c r="AG203" s="186"/>
      <c r="AH203" s="239"/>
      <c r="AI203" s="239"/>
      <c r="AJ203" s="186"/>
      <c r="AK203" s="186"/>
      <c r="AL203" s="186"/>
      <c r="AM203" s="186"/>
      <c r="AN203" s="186"/>
      <c r="AO203" s="239"/>
      <c r="AP203" s="239"/>
      <c r="AQ203" s="186"/>
      <c r="AR203" s="186"/>
      <c r="AS203" s="239"/>
      <c r="AT203" s="239"/>
      <c r="AU203" s="239"/>
      <c r="AV203" s="239"/>
      <c r="AW203" s="239"/>
      <c r="AX203" s="186"/>
      <c r="AY203" s="186"/>
      <c r="AZ203" s="239"/>
      <c r="BA203" s="239"/>
      <c r="BB203" s="239"/>
      <c r="BC203" s="239"/>
      <c r="BD203" s="239"/>
      <c r="BE203" s="186"/>
      <c r="BF203" s="186"/>
      <c r="BG203" s="239"/>
      <c r="BH203" s="239"/>
      <c r="BI203" s="239"/>
      <c r="BJ203" s="239"/>
      <c r="BK203" s="239"/>
      <c r="BL203" s="186"/>
      <c r="BM203" s="186"/>
      <c r="BN203" s="239"/>
      <c r="BO203" s="239"/>
      <c r="BP203" s="239"/>
      <c r="BQ203" s="239"/>
      <c r="BR203" s="239"/>
      <c r="BS203" s="186"/>
      <c r="BT203" s="186"/>
      <c r="BU203" s="239"/>
      <c r="BV203" s="239"/>
      <c r="BW203" s="239"/>
      <c r="BX203" s="239"/>
      <c r="BY203" s="239"/>
      <c r="BZ203" s="186"/>
      <c r="CA203" s="186"/>
      <c r="CB203" s="239"/>
      <c r="CC203" s="239"/>
      <c r="CD203" s="239"/>
      <c r="CE203" s="239"/>
      <c r="CF203" s="239"/>
      <c r="CG203" s="186"/>
      <c r="CH203" s="186"/>
      <c r="CI203" s="239"/>
      <c r="CJ203" s="239"/>
      <c r="CK203" s="239"/>
      <c r="CL203" s="239"/>
      <c r="CM203" s="239"/>
      <c r="CN203" s="186"/>
      <c r="CO203" s="186"/>
      <c r="CP203" s="239"/>
      <c r="CQ203" s="239"/>
      <c r="CR203" s="239"/>
      <c r="CS203" s="239"/>
      <c r="CT203" s="239"/>
      <c r="CU203" s="186"/>
      <c r="CV203" s="186"/>
      <c r="CW203" s="239"/>
      <c r="CX203" s="239"/>
      <c r="CY203" s="239"/>
      <c r="CZ203" s="239"/>
      <c r="DA203" s="239"/>
      <c r="DB203" s="186"/>
      <c r="DC203" s="186"/>
      <c r="DD203" s="239"/>
      <c r="DE203" s="239"/>
      <c r="DF203" s="239"/>
      <c r="DG203" s="239"/>
      <c r="DH203" s="239"/>
      <c r="DI203" s="186"/>
      <c r="DJ203" s="186"/>
      <c r="DK203" s="186"/>
      <c r="DL203" s="239"/>
      <c r="DM203" s="239"/>
      <c r="DN203" s="239"/>
      <c r="DO203" s="239"/>
      <c r="DP203" s="186"/>
      <c r="DQ203" s="186"/>
      <c r="DR203" s="239"/>
      <c r="DS203" s="239"/>
      <c r="DT203" s="239"/>
      <c r="DU203" s="239"/>
      <c r="DV203" s="239"/>
      <c r="DW203" s="186"/>
      <c r="DX203" s="186"/>
      <c r="DY203" s="239"/>
      <c r="DZ203" s="239"/>
      <c r="EA203" s="239"/>
      <c r="EB203" s="239"/>
      <c r="EC203" s="239"/>
      <c r="ED203" s="186"/>
      <c r="EE203" s="186"/>
      <c r="EF203" s="239"/>
      <c r="EG203" s="186"/>
      <c r="EH203" s="239"/>
      <c r="EI203" s="239"/>
      <c r="EJ203" s="239"/>
      <c r="EK203" s="186"/>
      <c r="EL203" s="186"/>
      <c r="EM203" s="239"/>
      <c r="EN203" s="239"/>
      <c r="EO203" s="239"/>
      <c r="EP203" s="239"/>
      <c r="EQ203" s="239"/>
      <c r="ER203" s="186"/>
      <c r="ES203" s="186"/>
      <c r="ET203" s="239"/>
      <c r="EU203" s="239"/>
      <c r="EV203" s="239"/>
      <c r="EW203" s="239"/>
      <c r="EX203" s="239"/>
      <c r="EY203" s="186"/>
      <c r="EZ203" s="186"/>
      <c r="FA203" s="239"/>
      <c r="FB203" s="239"/>
      <c r="FC203" s="239"/>
      <c r="FD203" s="239"/>
      <c r="FE203" s="239"/>
      <c r="FF203" s="186"/>
      <c r="FG203" s="186"/>
      <c r="FH203" s="239"/>
      <c r="FI203" s="239"/>
      <c r="FJ203" s="239"/>
      <c r="FK203" s="239"/>
      <c r="FL203" s="239"/>
      <c r="FM203" s="186"/>
      <c r="FN203" s="186"/>
      <c r="FO203" s="239"/>
      <c r="FP203" s="239"/>
      <c r="FQ203" s="239"/>
      <c r="FR203" s="239"/>
      <c r="FS203" s="239"/>
      <c r="FT203" s="186"/>
      <c r="FU203" s="186"/>
      <c r="FV203" s="186"/>
      <c r="FW203" s="186"/>
      <c r="FX203" s="186"/>
      <c r="FY203" s="239"/>
      <c r="FZ203" s="239"/>
      <c r="GA203" s="186"/>
      <c r="GB203" s="186"/>
      <c r="GC203" s="239"/>
      <c r="GD203" s="239"/>
      <c r="GE203" s="239"/>
      <c r="GF203" s="239"/>
      <c r="GG203" s="239"/>
      <c r="GH203" s="186"/>
      <c r="GI203" s="186"/>
      <c r="GJ203" s="239"/>
    </row>
    <row r="204" spans="2:192" ht="15">
      <c r="B204" s="240" t="s">
        <v>5205</v>
      </c>
      <c r="C204" s="240" t="s">
        <v>269</v>
      </c>
      <c r="D204" s="240" t="s">
        <v>271</v>
      </c>
      <c r="E204" s="235" t="s">
        <v>5215</v>
      </c>
      <c r="F204" s="181">
        <v>20.6</v>
      </c>
      <c r="G204" s="237">
        <v>20.6</v>
      </c>
      <c r="H204" s="187"/>
      <c r="I204" s="187"/>
      <c r="J204" s="237"/>
      <c r="K204" s="237"/>
      <c r="L204" s="237"/>
      <c r="M204" s="237"/>
      <c r="N204" s="237"/>
      <c r="O204" s="187"/>
      <c r="P204" s="187"/>
      <c r="Q204" s="237"/>
      <c r="R204" s="237"/>
      <c r="S204" s="237"/>
      <c r="T204" s="237"/>
      <c r="U204" s="237"/>
      <c r="V204" s="187"/>
      <c r="W204" s="187"/>
      <c r="X204" s="237"/>
      <c r="Y204" s="237"/>
      <c r="Z204" s="237"/>
      <c r="AA204" s="237"/>
      <c r="AB204" s="237"/>
      <c r="AC204" s="187"/>
      <c r="AD204" s="187"/>
      <c r="AE204" s="237"/>
      <c r="AF204" s="237"/>
      <c r="AG204" s="187"/>
      <c r="AH204" s="237"/>
      <c r="AI204" s="237"/>
      <c r="AJ204" s="187"/>
      <c r="AK204" s="187"/>
      <c r="AL204" s="187"/>
      <c r="AM204" s="187"/>
      <c r="AN204" s="187"/>
      <c r="AO204" s="237"/>
      <c r="AP204" s="237"/>
      <c r="AQ204" s="187"/>
      <c r="AR204" s="187"/>
      <c r="AS204" s="237"/>
      <c r="AT204" s="237"/>
      <c r="AU204" s="237"/>
      <c r="AV204" s="237"/>
      <c r="AW204" s="237"/>
      <c r="AX204" s="187"/>
      <c r="AY204" s="187"/>
      <c r="AZ204" s="237"/>
      <c r="BA204" s="237"/>
      <c r="BB204" s="237"/>
      <c r="BC204" s="237"/>
      <c r="BD204" s="237"/>
      <c r="BE204" s="187"/>
      <c r="BF204" s="187"/>
      <c r="BG204" s="237"/>
      <c r="BH204" s="237"/>
      <c r="BI204" s="237"/>
      <c r="BJ204" s="237"/>
      <c r="BK204" s="237"/>
      <c r="BL204" s="187"/>
      <c r="BM204" s="187"/>
      <c r="BN204" s="237"/>
      <c r="BO204" s="237"/>
      <c r="BP204" s="237"/>
      <c r="BQ204" s="237"/>
      <c r="BR204" s="237"/>
      <c r="BS204" s="187"/>
      <c r="BT204" s="187"/>
      <c r="BU204" s="237"/>
      <c r="BV204" s="237"/>
      <c r="BW204" s="237"/>
      <c r="BX204" s="237"/>
      <c r="BY204" s="237"/>
      <c r="BZ204" s="187"/>
      <c r="CA204" s="187"/>
      <c r="CB204" s="237"/>
      <c r="CC204" s="237"/>
      <c r="CD204" s="237"/>
      <c r="CE204" s="237"/>
      <c r="CF204" s="237"/>
      <c r="CG204" s="187"/>
      <c r="CH204" s="187"/>
      <c r="CI204" s="237"/>
      <c r="CJ204" s="237"/>
      <c r="CK204" s="237"/>
      <c r="CL204" s="237"/>
      <c r="CM204" s="237"/>
      <c r="CN204" s="187"/>
      <c r="CO204" s="187"/>
      <c r="CP204" s="237"/>
      <c r="CQ204" s="237"/>
      <c r="CR204" s="237"/>
      <c r="CS204" s="237"/>
      <c r="CT204" s="237"/>
      <c r="CU204" s="187"/>
      <c r="CV204" s="187"/>
      <c r="CW204" s="237"/>
      <c r="CX204" s="237"/>
      <c r="CY204" s="237"/>
      <c r="CZ204" s="237"/>
      <c r="DA204" s="237"/>
      <c r="DB204" s="187"/>
      <c r="DC204" s="187"/>
      <c r="DD204" s="237"/>
      <c r="DE204" s="237"/>
      <c r="DF204" s="237"/>
      <c r="DG204" s="237"/>
      <c r="DH204" s="237"/>
      <c r="DI204" s="187"/>
      <c r="DJ204" s="187"/>
      <c r="DK204" s="187"/>
      <c r="DL204" s="237"/>
      <c r="DM204" s="237"/>
      <c r="DN204" s="237"/>
      <c r="DO204" s="237"/>
      <c r="DP204" s="187"/>
      <c r="DQ204" s="187"/>
      <c r="DR204" s="237"/>
      <c r="DS204" s="237"/>
      <c r="DT204" s="237"/>
      <c r="DU204" s="237"/>
      <c r="DV204" s="237"/>
      <c r="DW204" s="187"/>
      <c r="DX204" s="187"/>
      <c r="DY204" s="237"/>
      <c r="DZ204" s="237"/>
      <c r="EA204" s="237"/>
      <c r="EB204" s="237"/>
      <c r="EC204" s="237"/>
      <c r="ED204" s="187"/>
      <c r="EE204" s="187"/>
      <c r="EF204" s="237"/>
      <c r="EG204" s="187"/>
      <c r="EH204" s="237"/>
      <c r="EI204" s="237"/>
      <c r="EJ204" s="237"/>
      <c r="EK204" s="187"/>
      <c r="EL204" s="187"/>
      <c r="EM204" s="237"/>
      <c r="EN204" s="237"/>
      <c r="EO204" s="237"/>
      <c r="EP204" s="237"/>
      <c r="EQ204" s="237"/>
      <c r="ER204" s="187"/>
      <c r="ES204" s="187"/>
      <c r="ET204" s="237"/>
      <c r="EU204" s="237"/>
      <c r="EV204" s="237"/>
      <c r="EW204" s="237"/>
      <c r="EX204" s="237"/>
      <c r="EY204" s="187"/>
      <c r="EZ204" s="187"/>
      <c r="FA204" s="237"/>
      <c r="FB204" s="237"/>
      <c r="FC204" s="237"/>
      <c r="FD204" s="237"/>
      <c r="FE204" s="237"/>
      <c r="FF204" s="187"/>
      <c r="FG204" s="187"/>
      <c r="FH204" s="237"/>
      <c r="FI204" s="237"/>
      <c r="FJ204" s="237"/>
      <c r="FK204" s="237"/>
      <c r="FL204" s="237"/>
      <c r="FM204" s="187"/>
      <c r="FN204" s="187"/>
      <c r="FO204" s="237"/>
      <c r="FP204" s="237"/>
      <c r="FQ204" s="237"/>
      <c r="FR204" s="237"/>
      <c r="FS204" s="237"/>
      <c r="FT204" s="187"/>
      <c r="FU204" s="187"/>
      <c r="FV204" s="187"/>
      <c r="FW204" s="187"/>
      <c r="FX204" s="187"/>
      <c r="FY204" s="237"/>
      <c r="FZ204" s="237"/>
      <c r="GA204" s="187"/>
      <c r="GB204" s="187"/>
      <c r="GC204" s="237"/>
      <c r="GD204" s="237"/>
      <c r="GE204" s="237"/>
      <c r="GF204" s="237"/>
      <c r="GG204" s="237"/>
      <c r="GH204" s="187"/>
      <c r="GI204" s="187"/>
      <c r="GJ204" s="237"/>
    </row>
    <row r="205" spans="2:192" ht="15">
      <c r="B205" s="240" t="s">
        <v>5205</v>
      </c>
      <c r="C205" s="240" t="s">
        <v>269</v>
      </c>
      <c r="D205" s="240" t="s">
        <v>271</v>
      </c>
      <c r="E205" s="241" t="s">
        <v>5216</v>
      </c>
      <c r="F205" s="182">
        <v>2.91</v>
      </c>
      <c r="G205" s="242">
        <v>2.91</v>
      </c>
      <c r="H205" s="188"/>
      <c r="I205" s="188"/>
      <c r="J205" s="242"/>
      <c r="K205" s="242"/>
      <c r="L205" s="242"/>
      <c r="M205" s="242"/>
      <c r="N205" s="242"/>
      <c r="O205" s="188"/>
      <c r="P205" s="188"/>
      <c r="Q205" s="242"/>
      <c r="R205" s="242"/>
      <c r="S205" s="242"/>
      <c r="T205" s="242"/>
      <c r="U205" s="242"/>
      <c r="V205" s="188"/>
      <c r="W205" s="188"/>
      <c r="X205" s="242"/>
      <c r="Y205" s="242"/>
      <c r="Z205" s="242"/>
      <c r="AA205" s="242"/>
      <c r="AB205" s="242"/>
      <c r="AC205" s="188"/>
      <c r="AD205" s="188"/>
      <c r="AE205" s="242"/>
      <c r="AF205" s="242"/>
      <c r="AG205" s="188"/>
      <c r="AH205" s="242"/>
      <c r="AI205" s="242"/>
      <c r="AJ205" s="188"/>
      <c r="AK205" s="188"/>
      <c r="AL205" s="188"/>
      <c r="AM205" s="188"/>
      <c r="AN205" s="188"/>
      <c r="AO205" s="242"/>
      <c r="AP205" s="242"/>
      <c r="AQ205" s="188"/>
      <c r="AR205" s="188"/>
      <c r="AS205" s="242"/>
      <c r="AT205" s="242"/>
      <c r="AU205" s="242"/>
      <c r="AV205" s="242"/>
      <c r="AW205" s="242"/>
      <c r="AX205" s="188"/>
      <c r="AY205" s="188"/>
      <c r="AZ205" s="242"/>
      <c r="BA205" s="242"/>
      <c r="BB205" s="242"/>
      <c r="BC205" s="242"/>
      <c r="BD205" s="242"/>
      <c r="BE205" s="188"/>
      <c r="BF205" s="188"/>
      <c r="BG205" s="242"/>
      <c r="BH205" s="242"/>
      <c r="BI205" s="242"/>
      <c r="BJ205" s="242"/>
      <c r="BK205" s="242"/>
      <c r="BL205" s="188"/>
      <c r="BM205" s="188"/>
      <c r="BN205" s="242"/>
      <c r="BO205" s="242"/>
      <c r="BP205" s="242"/>
      <c r="BQ205" s="242"/>
      <c r="BR205" s="242"/>
      <c r="BS205" s="188"/>
      <c r="BT205" s="188"/>
      <c r="BU205" s="242"/>
      <c r="BV205" s="242"/>
      <c r="BW205" s="242"/>
      <c r="BX205" s="242"/>
      <c r="BY205" s="242"/>
      <c r="BZ205" s="188"/>
      <c r="CA205" s="188"/>
      <c r="CB205" s="242"/>
      <c r="CC205" s="242"/>
      <c r="CD205" s="242"/>
      <c r="CE205" s="242"/>
      <c r="CF205" s="242"/>
      <c r="CG205" s="188"/>
      <c r="CH205" s="188"/>
      <c r="CI205" s="242"/>
      <c r="CJ205" s="242"/>
      <c r="CK205" s="242"/>
      <c r="CL205" s="242"/>
      <c r="CM205" s="242"/>
      <c r="CN205" s="188"/>
      <c r="CO205" s="188"/>
      <c r="CP205" s="242"/>
      <c r="CQ205" s="242"/>
      <c r="CR205" s="242"/>
      <c r="CS205" s="242"/>
      <c r="CT205" s="242"/>
      <c r="CU205" s="188"/>
      <c r="CV205" s="188"/>
      <c r="CW205" s="242"/>
      <c r="CX205" s="242"/>
      <c r="CY205" s="242"/>
      <c r="CZ205" s="242"/>
      <c r="DA205" s="242"/>
      <c r="DB205" s="188"/>
      <c r="DC205" s="188"/>
      <c r="DD205" s="242"/>
      <c r="DE205" s="242"/>
      <c r="DF205" s="242"/>
      <c r="DG205" s="242"/>
      <c r="DH205" s="242"/>
      <c r="DI205" s="188"/>
      <c r="DJ205" s="188"/>
      <c r="DK205" s="188"/>
      <c r="DL205" s="242"/>
      <c r="DM205" s="242"/>
      <c r="DN205" s="242"/>
      <c r="DO205" s="242"/>
      <c r="DP205" s="188"/>
      <c r="DQ205" s="188"/>
      <c r="DR205" s="242"/>
      <c r="DS205" s="242"/>
      <c r="DT205" s="242"/>
      <c r="DU205" s="242"/>
      <c r="DV205" s="242"/>
      <c r="DW205" s="188"/>
      <c r="DX205" s="188"/>
      <c r="DY205" s="242"/>
      <c r="DZ205" s="242"/>
      <c r="EA205" s="242"/>
      <c r="EB205" s="242"/>
      <c r="EC205" s="242"/>
      <c r="ED205" s="188"/>
      <c r="EE205" s="188"/>
      <c r="EF205" s="242"/>
      <c r="EG205" s="188"/>
      <c r="EH205" s="242"/>
      <c r="EI205" s="242"/>
      <c r="EJ205" s="242"/>
      <c r="EK205" s="188"/>
      <c r="EL205" s="188"/>
      <c r="EM205" s="242"/>
      <c r="EN205" s="242"/>
      <c r="EO205" s="242"/>
      <c r="EP205" s="242"/>
      <c r="EQ205" s="242"/>
      <c r="ER205" s="188"/>
      <c r="ES205" s="188"/>
      <c r="ET205" s="242"/>
      <c r="EU205" s="242"/>
      <c r="EV205" s="242"/>
      <c r="EW205" s="242"/>
      <c r="EX205" s="242"/>
      <c r="EY205" s="188"/>
      <c r="EZ205" s="188"/>
      <c r="FA205" s="242"/>
      <c r="FB205" s="242"/>
      <c r="FC205" s="242"/>
      <c r="FD205" s="242"/>
      <c r="FE205" s="242"/>
      <c r="FF205" s="188"/>
      <c r="FG205" s="188"/>
      <c r="FH205" s="242"/>
      <c r="FI205" s="242"/>
      <c r="FJ205" s="242"/>
      <c r="FK205" s="242"/>
      <c r="FL205" s="242"/>
      <c r="FM205" s="188"/>
      <c r="FN205" s="188"/>
      <c r="FO205" s="242"/>
      <c r="FP205" s="242"/>
      <c r="FQ205" s="242"/>
      <c r="FR205" s="242"/>
      <c r="FS205" s="242"/>
      <c r="FT205" s="188"/>
      <c r="FU205" s="188"/>
      <c r="FV205" s="188"/>
      <c r="FW205" s="188"/>
      <c r="FX205" s="188"/>
      <c r="FY205" s="242"/>
      <c r="FZ205" s="242"/>
      <c r="GA205" s="188"/>
      <c r="GB205" s="188"/>
      <c r="GC205" s="242"/>
      <c r="GD205" s="242"/>
      <c r="GE205" s="242"/>
      <c r="GF205" s="242"/>
      <c r="GG205" s="242"/>
      <c r="GH205" s="188"/>
      <c r="GI205" s="188"/>
      <c r="GJ205" s="242"/>
    </row>
    <row r="206" spans="2:192" ht="15.75" thickBot="1">
      <c r="B206" s="243" t="s">
        <v>5205</v>
      </c>
      <c r="C206" s="243" t="s">
        <v>269</v>
      </c>
      <c r="D206" s="243" t="s">
        <v>271</v>
      </c>
      <c r="E206" s="244" t="s">
        <v>5217</v>
      </c>
      <c r="F206" s="183">
        <v>20.58</v>
      </c>
      <c r="G206" s="245">
        <v>20.58</v>
      </c>
      <c r="H206" s="189"/>
      <c r="I206" s="189"/>
      <c r="J206" s="245"/>
      <c r="K206" s="245"/>
      <c r="L206" s="245"/>
      <c r="M206" s="245"/>
      <c r="N206" s="245"/>
      <c r="O206" s="189"/>
      <c r="P206" s="189"/>
      <c r="Q206" s="245"/>
      <c r="R206" s="245"/>
      <c r="S206" s="245"/>
      <c r="T206" s="245"/>
      <c r="U206" s="245"/>
      <c r="V206" s="189"/>
      <c r="W206" s="189"/>
      <c r="X206" s="245"/>
      <c r="Y206" s="245"/>
      <c r="Z206" s="245"/>
      <c r="AA206" s="245"/>
      <c r="AB206" s="245"/>
      <c r="AC206" s="189"/>
      <c r="AD206" s="189"/>
      <c r="AE206" s="245"/>
      <c r="AF206" s="245"/>
      <c r="AG206" s="189"/>
      <c r="AH206" s="245"/>
      <c r="AI206" s="245"/>
      <c r="AJ206" s="189"/>
      <c r="AK206" s="189"/>
      <c r="AL206" s="189"/>
      <c r="AM206" s="189"/>
      <c r="AN206" s="189"/>
      <c r="AO206" s="245"/>
      <c r="AP206" s="245"/>
      <c r="AQ206" s="189"/>
      <c r="AR206" s="189"/>
      <c r="AS206" s="245"/>
      <c r="AT206" s="245"/>
      <c r="AU206" s="245"/>
      <c r="AV206" s="245"/>
      <c r="AW206" s="245"/>
      <c r="AX206" s="189"/>
      <c r="AY206" s="189"/>
      <c r="AZ206" s="245"/>
      <c r="BA206" s="245"/>
      <c r="BB206" s="245"/>
      <c r="BC206" s="245"/>
      <c r="BD206" s="245"/>
      <c r="BE206" s="189"/>
      <c r="BF206" s="189"/>
      <c r="BG206" s="245"/>
      <c r="BH206" s="245"/>
      <c r="BI206" s="245"/>
      <c r="BJ206" s="245"/>
      <c r="BK206" s="245"/>
      <c r="BL206" s="189"/>
      <c r="BM206" s="189"/>
      <c r="BN206" s="245"/>
      <c r="BO206" s="245"/>
      <c r="BP206" s="245"/>
      <c r="BQ206" s="245"/>
      <c r="BR206" s="245"/>
      <c r="BS206" s="189"/>
      <c r="BT206" s="189"/>
      <c r="BU206" s="245"/>
      <c r="BV206" s="245"/>
      <c r="BW206" s="245"/>
      <c r="BX206" s="245"/>
      <c r="BY206" s="245"/>
      <c r="BZ206" s="189"/>
      <c r="CA206" s="189"/>
      <c r="CB206" s="245"/>
      <c r="CC206" s="245"/>
      <c r="CD206" s="245"/>
      <c r="CE206" s="245"/>
      <c r="CF206" s="245"/>
      <c r="CG206" s="189"/>
      <c r="CH206" s="189"/>
      <c r="CI206" s="245"/>
      <c r="CJ206" s="245"/>
      <c r="CK206" s="245"/>
      <c r="CL206" s="245"/>
      <c r="CM206" s="245"/>
      <c r="CN206" s="189"/>
      <c r="CO206" s="189"/>
      <c r="CP206" s="245"/>
      <c r="CQ206" s="245"/>
      <c r="CR206" s="245"/>
      <c r="CS206" s="245"/>
      <c r="CT206" s="245"/>
      <c r="CU206" s="189"/>
      <c r="CV206" s="189"/>
      <c r="CW206" s="245"/>
      <c r="CX206" s="245"/>
      <c r="CY206" s="245"/>
      <c r="CZ206" s="245"/>
      <c r="DA206" s="245"/>
      <c r="DB206" s="189"/>
      <c r="DC206" s="189"/>
      <c r="DD206" s="245"/>
      <c r="DE206" s="245"/>
      <c r="DF206" s="245"/>
      <c r="DG206" s="245"/>
      <c r="DH206" s="245"/>
      <c r="DI206" s="189"/>
      <c r="DJ206" s="189"/>
      <c r="DK206" s="189"/>
      <c r="DL206" s="245"/>
      <c r="DM206" s="245"/>
      <c r="DN206" s="245"/>
      <c r="DO206" s="245"/>
      <c r="DP206" s="189"/>
      <c r="DQ206" s="189"/>
      <c r="DR206" s="245"/>
      <c r="DS206" s="245"/>
      <c r="DT206" s="245"/>
      <c r="DU206" s="245"/>
      <c r="DV206" s="245"/>
      <c r="DW206" s="189"/>
      <c r="DX206" s="189"/>
      <c r="DY206" s="245"/>
      <c r="DZ206" s="245"/>
      <c r="EA206" s="245"/>
      <c r="EB206" s="245"/>
      <c r="EC206" s="245"/>
      <c r="ED206" s="189"/>
      <c r="EE206" s="189"/>
      <c r="EF206" s="245"/>
      <c r="EG206" s="189"/>
      <c r="EH206" s="245"/>
      <c r="EI206" s="245"/>
      <c r="EJ206" s="245"/>
      <c r="EK206" s="189"/>
      <c r="EL206" s="189"/>
      <c r="EM206" s="245"/>
      <c r="EN206" s="245"/>
      <c r="EO206" s="245"/>
      <c r="EP206" s="245"/>
      <c r="EQ206" s="245"/>
      <c r="ER206" s="189"/>
      <c r="ES206" s="189"/>
      <c r="ET206" s="245"/>
      <c r="EU206" s="245"/>
      <c r="EV206" s="245"/>
      <c r="EW206" s="245"/>
      <c r="EX206" s="245"/>
      <c r="EY206" s="189"/>
      <c r="EZ206" s="189"/>
      <c r="FA206" s="245"/>
      <c r="FB206" s="245"/>
      <c r="FC206" s="245"/>
      <c r="FD206" s="245"/>
      <c r="FE206" s="245"/>
      <c r="FF206" s="189"/>
      <c r="FG206" s="189"/>
      <c r="FH206" s="245"/>
      <c r="FI206" s="245"/>
      <c r="FJ206" s="245"/>
      <c r="FK206" s="245"/>
      <c r="FL206" s="245"/>
      <c r="FM206" s="189"/>
      <c r="FN206" s="189"/>
      <c r="FO206" s="245"/>
      <c r="FP206" s="245"/>
      <c r="FQ206" s="245"/>
      <c r="FR206" s="245"/>
      <c r="FS206" s="245"/>
      <c r="FT206" s="189"/>
      <c r="FU206" s="189"/>
      <c r="FV206" s="189"/>
      <c r="FW206" s="189"/>
      <c r="FX206" s="189"/>
      <c r="FY206" s="245"/>
      <c r="FZ206" s="245"/>
      <c r="GA206" s="189"/>
      <c r="GB206" s="189"/>
      <c r="GC206" s="245"/>
      <c r="GD206" s="245"/>
      <c r="GE206" s="245"/>
      <c r="GF206" s="245"/>
      <c r="GG206" s="245"/>
      <c r="GH206" s="189"/>
      <c r="GI206" s="189"/>
      <c r="GJ206" s="245"/>
    </row>
    <row r="207" spans="2:192" ht="15">
      <c r="B207" s="238" t="s">
        <v>5205</v>
      </c>
      <c r="C207" s="238" t="s">
        <v>263</v>
      </c>
      <c r="D207" s="238" t="s">
        <v>265</v>
      </c>
      <c r="E207" s="238" t="s">
        <v>5214</v>
      </c>
      <c r="F207" s="180">
        <v>106</v>
      </c>
      <c r="G207" s="239">
        <v>3</v>
      </c>
      <c r="H207" s="186"/>
      <c r="I207" s="186"/>
      <c r="J207" s="239"/>
      <c r="K207" s="239"/>
      <c r="L207" s="239"/>
      <c r="M207" s="239"/>
      <c r="N207" s="239"/>
      <c r="O207" s="186"/>
      <c r="P207" s="186"/>
      <c r="Q207" s="239"/>
      <c r="R207" s="239">
        <v>3</v>
      </c>
      <c r="S207" s="239">
        <v>5</v>
      </c>
      <c r="T207" s="239"/>
      <c r="U207" s="239"/>
      <c r="V207" s="186"/>
      <c r="W207" s="186"/>
      <c r="X207" s="239">
        <v>3</v>
      </c>
      <c r="Y207" s="239"/>
      <c r="Z207" s="239">
        <v>7</v>
      </c>
      <c r="AA207" s="239"/>
      <c r="AB207" s="239">
        <v>4</v>
      </c>
      <c r="AC207" s="186"/>
      <c r="AD207" s="186"/>
      <c r="AE207" s="239">
        <v>1</v>
      </c>
      <c r="AF207" s="239"/>
      <c r="AG207" s="186"/>
      <c r="AH207" s="239"/>
      <c r="AI207" s="239"/>
      <c r="AJ207" s="186"/>
      <c r="AK207" s="186"/>
      <c r="AL207" s="186"/>
      <c r="AM207" s="186"/>
      <c r="AN207" s="186"/>
      <c r="AO207" s="239"/>
      <c r="AP207" s="239"/>
      <c r="AQ207" s="186"/>
      <c r="AR207" s="186"/>
      <c r="AS207" s="239">
        <v>3</v>
      </c>
      <c r="AT207" s="239">
        <v>2</v>
      </c>
      <c r="AU207" s="239"/>
      <c r="AV207" s="239"/>
      <c r="AW207" s="239">
        <v>2</v>
      </c>
      <c r="AX207" s="186"/>
      <c r="AY207" s="186"/>
      <c r="AZ207" s="239"/>
      <c r="BA207" s="239">
        <v>4</v>
      </c>
      <c r="BB207" s="239"/>
      <c r="BC207" s="239"/>
      <c r="BD207" s="239">
        <v>1</v>
      </c>
      <c r="BE207" s="186"/>
      <c r="BF207" s="186"/>
      <c r="BG207" s="239"/>
      <c r="BH207" s="239"/>
      <c r="BI207" s="239">
        <v>4</v>
      </c>
      <c r="BJ207" s="239"/>
      <c r="BK207" s="239"/>
      <c r="BL207" s="186"/>
      <c r="BM207" s="186"/>
      <c r="BN207" s="239"/>
      <c r="BO207" s="239">
        <v>4</v>
      </c>
      <c r="BP207" s="239"/>
      <c r="BQ207" s="239"/>
      <c r="BR207" s="239"/>
      <c r="BS207" s="186"/>
      <c r="BT207" s="186"/>
      <c r="BU207" s="239"/>
      <c r="BV207" s="239"/>
      <c r="BW207" s="239"/>
      <c r="BX207" s="239"/>
      <c r="BY207" s="239"/>
      <c r="BZ207" s="186"/>
      <c r="CA207" s="186"/>
      <c r="CB207" s="239"/>
      <c r="CC207" s="239"/>
      <c r="CD207" s="239">
        <v>4</v>
      </c>
      <c r="CE207" s="239"/>
      <c r="CF207" s="239"/>
      <c r="CG207" s="186"/>
      <c r="CH207" s="186"/>
      <c r="CI207" s="239"/>
      <c r="CJ207" s="239"/>
      <c r="CK207" s="239">
        <v>3</v>
      </c>
      <c r="CL207" s="239"/>
      <c r="CM207" s="239"/>
      <c r="CN207" s="186"/>
      <c r="CO207" s="186"/>
      <c r="CP207" s="239">
        <v>1</v>
      </c>
      <c r="CQ207" s="239"/>
      <c r="CR207" s="239">
        <v>5</v>
      </c>
      <c r="CS207" s="239"/>
      <c r="CT207" s="239"/>
      <c r="CU207" s="186"/>
      <c r="CV207" s="186"/>
      <c r="CW207" s="239"/>
      <c r="CX207" s="239"/>
      <c r="CY207" s="239"/>
      <c r="CZ207" s="239"/>
      <c r="DA207" s="239"/>
      <c r="DB207" s="186"/>
      <c r="DC207" s="186"/>
      <c r="DD207" s="239"/>
      <c r="DE207" s="239">
        <v>4</v>
      </c>
      <c r="DF207" s="239">
        <v>2</v>
      </c>
      <c r="DG207" s="239"/>
      <c r="DH207" s="239">
        <v>5</v>
      </c>
      <c r="DI207" s="186"/>
      <c r="DJ207" s="186"/>
      <c r="DK207" s="186"/>
      <c r="DL207" s="239"/>
      <c r="DM207" s="239"/>
      <c r="DN207" s="239"/>
      <c r="DO207" s="239"/>
      <c r="DP207" s="186"/>
      <c r="DQ207" s="186"/>
      <c r="DR207" s="239"/>
      <c r="DS207" s="239"/>
      <c r="DT207" s="239"/>
      <c r="DU207" s="239"/>
      <c r="DV207" s="239">
        <v>2</v>
      </c>
      <c r="DW207" s="186"/>
      <c r="DX207" s="186"/>
      <c r="DY207" s="239"/>
      <c r="DZ207" s="239">
        <v>3</v>
      </c>
      <c r="EA207" s="239"/>
      <c r="EB207" s="239"/>
      <c r="EC207" s="239"/>
      <c r="ED207" s="186"/>
      <c r="EE207" s="186"/>
      <c r="EF207" s="239"/>
      <c r="EG207" s="186"/>
      <c r="EH207" s="239"/>
      <c r="EI207" s="239"/>
      <c r="EJ207" s="239"/>
      <c r="EK207" s="186"/>
      <c r="EL207" s="186"/>
      <c r="EM207" s="239"/>
      <c r="EN207" s="239"/>
      <c r="EO207" s="239"/>
      <c r="EP207" s="239"/>
      <c r="EQ207" s="239">
        <v>4</v>
      </c>
      <c r="ER207" s="186"/>
      <c r="ES207" s="186"/>
      <c r="ET207" s="239"/>
      <c r="EU207" s="239">
        <v>3</v>
      </c>
      <c r="EV207" s="239">
        <v>2</v>
      </c>
      <c r="EW207" s="239"/>
      <c r="EX207" s="239"/>
      <c r="EY207" s="186"/>
      <c r="EZ207" s="186"/>
      <c r="FA207" s="239"/>
      <c r="FB207" s="239"/>
      <c r="FC207" s="239"/>
      <c r="FD207" s="239"/>
      <c r="FE207" s="239"/>
      <c r="FF207" s="186"/>
      <c r="FG207" s="186"/>
      <c r="FH207" s="239"/>
      <c r="FI207" s="239">
        <v>9</v>
      </c>
      <c r="FJ207" s="239">
        <v>3</v>
      </c>
      <c r="FK207" s="239"/>
      <c r="FL207" s="239">
        <v>3</v>
      </c>
      <c r="FM207" s="186"/>
      <c r="FN207" s="186"/>
      <c r="FO207" s="239">
        <v>3</v>
      </c>
      <c r="FP207" s="239"/>
      <c r="FQ207" s="239"/>
      <c r="FR207" s="239"/>
      <c r="FS207" s="239">
        <v>4</v>
      </c>
      <c r="FT207" s="186"/>
      <c r="FU207" s="186"/>
      <c r="FV207" s="186"/>
      <c r="FW207" s="186"/>
      <c r="FX207" s="186"/>
      <c r="FY207" s="239"/>
      <c r="FZ207" s="239"/>
      <c r="GA207" s="186"/>
      <c r="GB207" s="186"/>
      <c r="GC207" s="239"/>
      <c r="GD207" s="239"/>
      <c r="GE207" s="239"/>
      <c r="GF207" s="239"/>
      <c r="GG207" s="239"/>
      <c r="GH207" s="186"/>
      <c r="GI207" s="186"/>
      <c r="GJ207" s="239"/>
    </row>
    <row r="208" spans="2:192" ht="15">
      <c r="B208" s="240" t="s">
        <v>5205</v>
      </c>
      <c r="C208" s="240" t="s">
        <v>263</v>
      </c>
      <c r="D208" s="240" t="s">
        <v>265</v>
      </c>
      <c r="E208" s="235" t="s">
        <v>5215</v>
      </c>
      <c r="F208" s="181">
        <v>2283.8000000000002</v>
      </c>
      <c r="G208" s="237">
        <v>91.8</v>
      </c>
      <c r="H208" s="187"/>
      <c r="I208" s="187"/>
      <c r="J208" s="237"/>
      <c r="K208" s="237"/>
      <c r="L208" s="237"/>
      <c r="M208" s="237"/>
      <c r="N208" s="237"/>
      <c r="O208" s="187"/>
      <c r="P208" s="187"/>
      <c r="Q208" s="237"/>
      <c r="R208" s="237">
        <v>102.2</v>
      </c>
      <c r="S208" s="237">
        <v>112.1</v>
      </c>
      <c r="T208" s="237"/>
      <c r="U208" s="237"/>
      <c r="V208" s="187"/>
      <c r="W208" s="187"/>
      <c r="X208" s="237">
        <v>69.099999999999994</v>
      </c>
      <c r="Y208" s="237"/>
      <c r="Z208" s="237">
        <v>115.8</v>
      </c>
      <c r="AA208" s="237"/>
      <c r="AB208" s="237">
        <v>70.400000000000006</v>
      </c>
      <c r="AC208" s="187"/>
      <c r="AD208" s="187"/>
      <c r="AE208" s="237">
        <v>36</v>
      </c>
      <c r="AF208" s="237"/>
      <c r="AG208" s="187"/>
      <c r="AH208" s="237"/>
      <c r="AI208" s="237"/>
      <c r="AJ208" s="187"/>
      <c r="AK208" s="187"/>
      <c r="AL208" s="187"/>
      <c r="AM208" s="187"/>
      <c r="AN208" s="187"/>
      <c r="AO208" s="237"/>
      <c r="AP208" s="237"/>
      <c r="AQ208" s="187"/>
      <c r="AR208" s="187"/>
      <c r="AS208" s="237">
        <v>55.6</v>
      </c>
      <c r="AT208" s="237">
        <v>43.8</v>
      </c>
      <c r="AU208" s="237"/>
      <c r="AV208" s="237"/>
      <c r="AW208" s="237">
        <v>23.6</v>
      </c>
      <c r="AX208" s="187"/>
      <c r="AY208" s="187"/>
      <c r="AZ208" s="237"/>
      <c r="BA208" s="237">
        <v>93.7</v>
      </c>
      <c r="BB208" s="237"/>
      <c r="BC208" s="237"/>
      <c r="BD208" s="237">
        <v>18</v>
      </c>
      <c r="BE208" s="187"/>
      <c r="BF208" s="187"/>
      <c r="BG208" s="237"/>
      <c r="BH208" s="237"/>
      <c r="BI208" s="237">
        <v>104.4</v>
      </c>
      <c r="BJ208" s="237"/>
      <c r="BK208" s="237"/>
      <c r="BL208" s="187"/>
      <c r="BM208" s="187"/>
      <c r="BN208" s="237"/>
      <c r="BO208" s="237">
        <v>73.3</v>
      </c>
      <c r="BP208" s="237"/>
      <c r="BQ208" s="237"/>
      <c r="BR208" s="237"/>
      <c r="BS208" s="187"/>
      <c r="BT208" s="187"/>
      <c r="BU208" s="237"/>
      <c r="BV208" s="237"/>
      <c r="BW208" s="237"/>
      <c r="BX208" s="237"/>
      <c r="BY208" s="237"/>
      <c r="BZ208" s="187"/>
      <c r="CA208" s="187"/>
      <c r="CB208" s="237"/>
      <c r="CC208" s="237"/>
      <c r="CD208" s="237">
        <v>55.3</v>
      </c>
      <c r="CE208" s="237"/>
      <c r="CF208" s="237"/>
      <c r="CG208" s="187"/>
      <c r="CH208" s="187"/>
      <c r="CI208" s="237"/>
      <c r="CJ208" s="237"/>
      <c r="CK208" s="237">
        <v>34.4</v>
      </c>
      <c r="CL208" s="237"/>
      <c r="CM208" s="237"/>
      <c r="CN208" s="187"/>
      <c r="CO208" s="187"/>
      <c r="CP208" s="237">
        <v>12.8</v>
      </c>
      <c r="CQ208" s="237"/>
      <c r="CR208" s="237">
        <v>81.599999999999994</v>
      </c>
      <c r="CS208" s="237"/>
      <c r="CT208" s="237"/>
      <c r="CU208" s="187"/>
      <c r="CV208" s="187"/>
      <c r="CW208" s="237"/>
      <c r="CX208" s="237"/>
      <c r="CY208" s="237"/>
      <c r="CZ208" s="237"/>
      <c r="DA208" s="237"/>
      <c r="DB208" s="187"/>
      <c r="DC208" s="187"/>
      <c r="DD208" s="237"/>
      <c r="DE208" s="237">
        <v>63.2</v>
      </c>
      <c r="DF208" s="237">
        <v>19</v>
      </c>
      <c r="DG208" s="237"/>
      <c r="DH208" s="237">
        <v>72.5</v>
      </c>
      <c r="DI208" s="187"/>
      <c r="DJ208" s="187"/>
      <c r="DK208" s="187"/>
      <c r="DL208" s="237"/>
      <c r="DM208" s="237"/>
      <c r="DN208" s="237"/>
      <c r="DO208" s="237"/>
      <c r="DP208" s="187"/>
      <c r="DQ208" s="187"/>
      <c r="DR208" s="237"/>
      <c r="DS208" s="237"/>
      <c r="DT208" s="237"/>
      <c r="DU208" s="237"/>
      <c r="DV208" s="237">
        <v>88</v>
      </c>
      <c r="DW208" s="187"/>
      <c r="DX208" s="187"/>
      <c r="DY208" s="237"/>
      <c r="DZ208" s="237">
        <v>71.2</v>
      </c>
      <c r="EA208" s="237"/>
      <c r="EB208" s="237"/>
      <c r="EC208" s="237"/>
      <c r="ED208" s="187"/>
      <c r="EE208" s="187"/>
      <c r="EF208" s="237"/>
      <c r="EG208" s="187"/>
      <c r="EH208" s="237"/>
      <c r="EI208" s="237"/>
      <c r="EJ208" s="237"/>
      <c r="EK208" s="187"/>
      <c r="EL208" s="187"/>
      <c r="EM208" s="237"/>
      <c r="EN208" s="237"/>
      <c r="EO208" s="237"/>
      <c r="EP208" s="237"/>
      <c r="EQ208" s="237">
        <v>67.5</v>
      </c>
      <c r="ER208" s="187"/>
      <c r="ES208" s="187"/>
      <c r="ET208" s="237"/>
      <c r="EU208" s="237">
        <v>81.099999999999994</v>
      </c>
      <c r="EV208" s="237">
        <v>49.4</v>
      </c>
      <c r="EW208" s="237"/>
      <c r="EX208" s="237"/>
      <c r="EY208" s="187"/>
      <c r="EZ208" s="187"/>
      <c r="FA208" s="237"/>
      <c r="FB208" s="237"/>
      <c r="FC208" s="237"/>
      <c r="FD208" s="237"/>
      <c r="FE208" s="237"/>
      <c r="FF208" s="187"/>
      <c r="FG208" s="187"/>
      <c r="FH208" s="237"/>
      <c r="FI208" s="237">
        <v>164</v>
      </c>
      <c r="FJ208" s="237">
        <v>93.2</v>
      </c>
      <c r="FK208" s="237"/>
      <c r="FL208" s="237">
        <v>56.4</v>
      </c>
      <c r="FM208" s="187"/>
      <c r="FN208" s="187"/>
      <c r="FO208" s="237">
        <v>158.80000000000001</v>
      </c>
      <c r="FP208" s="237"/>
      <c r="FQ208" s="237"/>
      <c r="FR208" s="237"/>
      <c r="FS208" s="237">
        <v>105.5</v>
      </c>
      <c r="FT208" s="187"/>
      <c r="FU208" s="187"/>
      <c r="FV208" s="187"/>
      <c r="FW208" s="187"/>
      <c r="FX208" s="187"/>
      <c r="FY208" s="237"/>
      <c r="FZ208" s="237"/>
      <c r="GA208" s="187"/>
      <c r="GB208" s="187"/>
      <c r="GC208" s="237"/>
      <c r="GD208" s="237"/>
      <c r="GE208" s="237"/>
      <c r="GF208" s="237"/>
      <c r="GG208" s="237"/>
      <c r="GH208" s="187"/>
      <c r="GI208" s="187"/>
      <c r="GJ208" s="237"/>
    </row>
    <row r="209" spans="2:192" ht="15">
      <c r="B209" s="240" t="s">
        <v>5205</v>
      </c>
      <c r="C209" s="240" t="s">
        <v>263</v>
      </c>
      <c r="D209" s="240" t="s">
        <v>265</v>
      </c>
      <c r="E209" s="241" t="s">
        <v>5216</v>
      </c>
      <c r="F209" s="182">
        <v>2.78</v>
      </c>
      <c r="G209" s="242">
        <v>1.96</v>
      </c>
      <c r="H209" s="188"/>
      <c r="I209" s="188"/>
      <c r="J209" s="242"/>
      <c r="K209" s="242"/>
      <c r="L209" s="242"/>
      <c r="M209" s="242"/>
      <c r="N209" s="242"/>
      <c r="O209" s="188"/>
      <c r="P209" s="188"/>
      <c r="Q209" s="242"/>
      <c r="R209" s="242">
        <v>1.76</v>
      </c>
      <c r="S209" s="242">
        <v>2.68</v>
      </c>
      <c r="T209" s="242"/>
      <c r="U209" s="242"/>
      <c r="V209" s="188"/>
      <c r="W209" s="188"/>
      <c r="X209" s="242">
        <v>2.6</v>
      </c>
      <c r="Y209" s="242"/>
      <c r="Z209" s="242">
        <v>3.63</v>
      </c>
      <c r="AA209" s="242"/>
      <c r="AB209" s="242">
        <v>3.41</v>
      </c>
      <c r="AC209" s="188"/>
      <c r="AD209" s="188"/>
      <c r="AE209" s="242">
        <v>1.67</v>
      </c>
      <c r="AF209" s="242"/>
      <c r="AG209" s="188"/>
      <c r="AH209" s="242"/>
      <c r="AI209" s="242"/>
      <c r="AJ209" s="188"/>
      <c r="AK209" s="188"/>
      <c r="AL209" s="188"/>
      <c r="AM209" s="188"/>
      <c r="AN209" s="188"/>
      <c r="AO209" s="242"/>
      <c r="AP209" s="242"/>
      <c r="AQ209" s="188"/>
      <c r="AR209" s="188"/>
      <c r="AS209" s="242">
        <v>3.24</v>
      </c>
      <c r="AT209" s="242">
        <v>2.74</v>
      </c>
      <c r="AU209" s="242"/>
      <c r="AV209" s="242"/>
      <c r="AW209" s="242">
        <v>5.08</v>
      </c>
      <c r="AX209" s="188"/>
      <c r="AY209" s="188"/>
      <c r="AZ209" s="242"/>
      <c r="BA209" s="242">
        <v>2.56</v>
      </c>
      <c r="BB209" s="242"/>
      <c r="BC209" s="242"/>
      <c r="BD209" s="242">
        <v>3.33</v>
      </c>
      <c r="BE209" s="188"/>
      <c r="BF209" s="188"/>
      <c r="BG209" s="242"/>
      <c r="BH209" s="242"/>
      <c r="BI209" s="242">
        <v>2.2999999999999998</v>
      </c>
      <c r="BJ209" s="242"/>
      <c r="BK209" s="242"/>
      <c r="BL209" s="188"/>
      <c r="BM209" s="188"/>
      <c r="BN209" s="242"/>
      <c r="BO209" s="242">
        <v>3.27</v>
      </c>
      <c r="BP209" s="242"/>
      <c r="BQ209" s="242"/>
      <c r="BR209" s="242"/>
      <c r="BS209" s="188"/>
      <c r="BT209" s="188"/>
      <c r="BU209" s="242"/>
      <c r="BV209" s="242"/>
      <c r="BW209" s="242"/>
      <c r="BX209" s="242"/>
      <c r="BY209" s="242"/>
      <c r="BZ209" s="188"/>
      <c r="CA209" s="188"/>
      <c r="CB209" s="242"/>
      <c r="CC209" s="242"/>
      <c r="CD209" s="242">
        <v>4.34</v>
      </c>
      <c r="CE209" s="242"/>
      <c r="CF209" s="242"/>
      <c r="CG209" s="188"/>
      <c r="CH209" s="188"/>
      <c r="CI209" s="242"/>
      <c r="CJ209" s="242"/>
      <c r="CK209" s="242">
        <v>5.24</v>
      </c>
      <c r="CL209" s="242"/>
      <c r="CM209" s="242"/>
      <c r="CN209" s="188"/>
      <c r="CO209" s="188"/>
      <c r="CP209" s="242">
        <v>4.71</v>
      </c>
      <c r="CQ209" s="242"/>
      <c r="CR209" s="242">
        <v>3.67</v>
      </c>
      <c r="CS209" s="242"/>
      <c r="CT209" s="242"/>
      <c r="CU209" s="188"/>
      <c r="CV209" s="188"/>
      <c r="CW209" s="242"/>
      <c r="CX209" s="242"/>
      <c r="CY209" s="242"/>
      <c r="CZ209" s="242"/>
      <c r="DA209" s="242"/>
      <c r="DB209" s="188"/>
      <c r="DC209" s="188"/>
      <c r="DD209" s="242"/>
      <c r="DE209" s="242">
        <v>3.79</v>
      </c>
      <c r="DF209" s="242">
        <v>6.3</v>
      </c>
      <c r="DG209" s="242"/>
      <c r="DH209" s="242">
        <v>4.1399999999999997</v>
      </c>
      <c r="DI209" s="188"/>
      <c r="DJ209" s="188"/>
      <c r="DK209" s="188"/>
      <c r="DL209" s="242"/>
      <c r="DM209" s="242"/>
      <c r="DN209" s="242"/>
      <c r="DO209" s="242"/>
      <c r="DP209" s="188"/>
      <c r="DQ209" s="188"/>
      <c r="DR209" s="242"/>
      <c r="DS209" s="242"/>
      <c r="DT209" s="242"/>
      <c r="DU209" s="242"/>
      <c r="DV209" s="242">
        <v>1.36</v>
      </c>
      <c r="DW209" s="188"/>
      <c r="DX209" s="188"/>
      <c r="DY209" s="242"/>
      <c r="DZ209" s="242">
        <v>2.5299999999999998</v>
      </c>
      <c r="EA209" s="242"/>
      <c r="EB209" s="242"/>
      <c r="EC209" s="242"/>
      <c r="ED209" s="188"/>
      <c r="EE209" s="188"/>
      <c r="EF209" s="242"/>
      <c r="EG209" s="188"/>
      <c r="EH209" s="242"/>
      <c r="EI209" s="242"/>
      <c r="EJ209" s="242"/>
      <c r="EK209" s="188"/>
      <c r="EL209" s="188"/>
      <c r="EM209" s="242"/>
      <c r="EN209" s="242"/>
      <c r="EO209" s="242"/>
      <c r="EP209" s="242"/>
      <c r="EQ209" s="242">
        <v>3.56</v>
      </c>
      <c r="ER209" s="188"/>
      <c r="ES209" s="188"/>
      <c r="ET209" s="242"/>
      <c r="EU209" s="242">
        <v>2.2200000000000002</v>
      </c>
      <c r="EV209" s="242">
        <v>2.4300000000000002</v>
      </c>
      <c r="EW209" s="242"/>
      <c r="EX209" s="242"/>
      <c r="EY209" s="188"/>
      <c r="EZ209" s="188"/>
      <c r="FA209" s="242"/>
      <c r="FB209" s="242"/>
      <c r="FC209" s="242"/>
      <c r="FD209" s="242"/>
      <c r="FE209" s="242"/>
      <c r="FF209" s="188"/>
      <c r="FG209" s="188"/>
      <c r="FH209" s="242"/>
      <c r="FI209" s="242">
        <v>3.29</v>
      </c>
      <c r="FJ209" s="242">
        <v>1.93</v>
      </c>
      <c r="FK209" s="242"/>
      <c r="FL209" s="242">
        <v>3.19</v>
      </c>
      <c r="FM209" s="188"/>
      <c r="FN209" s="188"/>
      <c r="FO209" s="242">
        <v>1.1299999999999999</v>
      </c>
      <c r="FP209" s="242"/>
      <c r="FQ209" s="242"/>
      <c r="FR209" s="242"/>
      <c r="FS209" s="242">
        <v>2.27</v>
      </c>
      <c r="FT209" s="188"/>
      <c r="FU209" s="188"/>
      <c r="FV209" s="188"/>
      <c r="FW209" s="188"/>
      <c r="FX209" s="188"/>
      <c r="FY209" s="242"/>
      <c r="FZ209" s="242"/>
      <c r="GA209" s="188"/>
      <c r="GB209" s="188"/>
      <c r="GC209" s="242"/>
      <c r="GD209" s="242"/>
      <c r="GE209" s="242"/>
      <c r="GF209" s="242"/>
      <c r="GG209" s="242"/>
      <c r="GH209" s="188"/>
      <c r="GI209" s="188"/>
      <c r="GJ209" s="242"/>
    </row>
    <row r="210" spans="2:192" ht="15.75" thickBot="1">
      <c r="B210" s="243" t="s">
        <v>5205</v>
      </c>
      <c r="C210" s="243" t="s">
        <v>263</v>
      </c>
      <c r="D210" s="243" t="s">
        <v>265</v>
      </c>
      <c r="E210" s="244" t="s">
        <v>5217</v>
      </c>
      <c r="F210" s="183">
        <v>21.55</v>
      </c>
      <c r="G210" s="245">
        <v>30.59</v>
      </c>
      <c r="H210" s="189"/>
      <c r="I210" s="189"/>
      <c r="J210" s="245"/>
      <c r="K210" s="245"/>
      <c r="L210" s="245"/>
      <c r="M210" s="245"/>
      <c r="N210" s="245"/>
      <c r="O210" s="189"/>
      <c r="P210" s="189"/>
      <c r="Q210" s="245"/>
      <c r="R210" s="245">
        <v>34.07</v>
      </c>
      <c r="S210" s="245">
        <v>22.43</v>
      </c>
      <c r="T210" s="245"/>
      <c r="U210" s="245"/>
      <c r="V210" s="189"/>
      <c r="W210" s="189"/>
      <c r="X210" s="245">
        <v>23.04</v>
      </c>
      <c r="Y210" s="245"/>
      <c r="Z210" s="245">
        <v>16.55</v>
      </c>
      <c r="AA210" s="245"/>
      <c r="AB210" s="245">
        <v>17.600000000000001</v>
      </c>
      <c r="AC210" s="189"/>
      <c r="AD210" s="189"/>
      <c r="AE210" s="245">
        <v>35.97</v>
      </c>
      <c r="AF210" s="245"/>
      <c r="AG210" s="189"/>
      <c r="AH210" s="245"/>
      <c r="AI210" s="245"/>
      <c r="AJ210" s="189"/>
      <c r="AK210" s="189"/>
      <c r="AL210" s="189"/>
      <c r="AM210" s="189"/>
      <c r="AN210" s="189"/>
      <c r="AO210" s="245"/>
      <c r="AP210" s="245"/>
      <c r="AQ210" s="189"/>
      <c r="AR210" s="189"/>
      <c r="AS210" s="245">
        <v>18.54</v>
      </c>
      <c r="AT210" s="245">
        <v>21.88</v>
      </c>
      <c r="AU210" s="245"/>
      <c r="AV210" s="245"/>
      <c r="AW210" s="245">
        <v>11.81</v>
      </c>
      <c r="AX210" s="189"/>
      <c r="AY210" s="189"/>
      <c r="AZ210" s="245"/>
      <c r="BA210" s="245">
        <v>23.42</v>
      </c>
      <c r="BB210" s="245"/>
      <c r="BC210" s="245"/>
      <c r="BD210" s="245">
        <v>18.03</v>
      </c>
      <c r="BE210" s="189"/>
      <c r="BF210" s="189"/>
      <c r="BG210" s="245"/>
      <c r="BH210" s="245"/>
      <c r="BI210" s="245">
        <v>26.09</v>
      </c>
      <c r="BJ210" s="245"/>
      <c r="BK210" s="245"/>
      <c r="BL210" s="189"/>
      <c r="BM210" s="189"/>
      <c r="BN210" s="245"/>
      <c r="BO210" s="245">
        <v>18.32</v>
      </c>
      <c r="BP210" s="245"/>
      <c r="BQ210" s="245"/>
      <c r="BR210" s="245"/>
      <c r="BS210" s="189"/>
      <c r="BT210" s="189"/>
      <c r="BU210" s="245"/>
      <c r="BV210" s="245"/>
      <c r="BW210" s="245"/>
      <c r="BX210" s="245"/>
      <c r="BY210" s="245"/>
      <c r="BZ210" s="189"/>
      <c r="CA210" s="189"/>
      <c r="CB210" s="245"/>
      <c r="CC210" s="245"/>
      <c r="CD210" s="245">
        <v>13.82</v>
      </c>
      <c r="CE210" s="245"/>
      <c r="CF210" s="245"/>
      <c r="CG210" s="189"/>
      <c r="CH210" s="189"/>
      <c r="CI210" s="245"/>
      <c r="CJ210" s="245"/>
      <c r="CK210" s="245">
        <v>11.46</v>
      </c>
      <c r="CL210" s="245"/>
      <c r="CM210" s="245"/>
      <c r="CN210" s="189"/>
      <c r="CO210" s="189"/>
      <c r="CP210" s="245">
        <v>12.75</v>
      </c>
      <c r="CQ210" s="245"/>
      <c r="CR210" s="245">
        <v>16.329999999999998</v>
      </c>
      <c r="CS210" s="245"/>
      <c r="CT210" s="245"/>
      <c r="CU210" s="189"/>
      <c r="CV210" s="189"/>
      <c r="CW210" s="245"/>
      <c r="CX210" s="245"/>
      <c r="CY210" s="245"/>
      <c r="CZ210" s="245"/>
      <c r="DA210" s="245"/>
      <c r="DB210" s="189"/>
      <c r="DC210" s="189"/>
      <c r="DD210" s="245"/>
      <c r="DE210" s="245">
        <v>15.81</v>
      </c>
      <c r="DF210" s="245">
        <v>9.52</v>
      </c>
      <c r="DG210" s="245"/>
      <c r="DH210" s="245">
        <v>14.5</v>
      </c>
      <c r="DI210" s="189"/>
      <c r="DJ210" s="189"/>
      <c r="DK210" s="189"/>
      <c r="DL210" s="245"/>
      <c r="DM210" s="245"/>
      <c r="DN210" s="245"/>
      <c r="DO210" s="245"/>
      <c r="DP210" s="189"/>
      <c r="DQ210" s="189"/>
      <c r="DR210" s="245"/>
      <c r="DS210" s="245"/>
      <c r="DT210" s="245"/>
      <c r="DU210" s="245"/>
      <c r="DV210" s="245">
        <v>43.98</v>
      </c>
      <c r="DW210" s="189"/>
      <c r="DX210" s="189"/>
      <c r="DY210" s="245"/>
      <c r="DZ210" s="245">
        <v>23.74</v>
      </c>
      <c r="EA210" s="245"/>
      <c r="EB210" s="245"/>
      <c r="EC210" s="245"/>
      <c r="ED210" s="189"/>
      <c r="EE210" s="189"/>
      <c r="EF210" s="245"/>
      <c r="EG210" s="189"/>
      <c r="EH210" s="245"/>
      <c r="EI210" s="245"/>
      <c r="EJ210" s="245"/>
      <c r="EK210" s="189"/>
      <c r="EL210" s="189"/>
      <c r="EM210" s="245"/>
      <c r="EN210" s="245"/>
      <c r="EO210" s="245"/>
      <c r="EP210" s="245"/>
      <c r="EQ210" s="245">
        <v>16.88</v>
      </c>
      <c r="ER210" s="189"/>
      <c r="ES210" s="189"/>
      <c r="ET210" s="245"/>
      <c r="EU210" s="245">
        <v>27.04</v>
      </c>
      <c r="EV210" s="245">
        <v>24.72</v>
      </c>
      <c r="EW210" s="245"/>
      <c r="EX210" s="245"/>
      <c r="EY210" s="189"/>
      <c r="EZ210" s="189"/>
      <c r="FA210" s="245"/>
      <c r="FB210" s="245"/>
      <c r="FC210" s="245"/>
      <c r="FD210" s="245"/>
      <c r="FE210" s="245"/>
      <c r="FF210" s="189"/>
      <c r="FG210" s="189"/>
      <c r="FH210" s="245"/>
      <c r="FI210" s="245">
        <v>18.23</v>
      </c>
      <c r="FJ210" s="245">
        <v>31.05</v>
      </c>
      <c r="FK210" s="245"/>
      <c r="FL210" s="245">
        <v>18.809999999999999</v>
      </c>
      <c r="FM210" s="189"/>
      <c r="FN210" s="189"/>
      <c r="FO210" s="245">
        <v>52.93</v>
      </c>
      <c r="FP210" s="245"/>
      <c r="FQ210" s="245"/>
      <c r="FR210" s="245"/>
      <c r="FS210" s="245">
        <v>26.38</v>
      </c>
      <c r="FT210" s="189"/>
      <c r="FU210" s="189"/>
      <c r="FV210" s="189"/>
      <c r="FW210" s="189"/>
      <c r="FX210" s="189"/>
      <c r="FY210" s="245"/>
      <c r="FZ210" s="245"/>
      <c r="GA210" s="189"/>
      <c r="GB210" s="189"/>
      <c r="GC210" s="245"/>
      <c r="GD210" s="245"/>
      <c r="GE210" s="245"/>
      <c r="GF210" s="245"/>
      <c r="GG210" s="245"/>
      <c r="GH210" s="189"/>
      <c r="GI210" s="189"/>
      <c r="GJ210" s="245"/>
    </row>
    <row r="211" spans="2:192" ht="15">
      <c r="B211" s="238" t="s">
        <v>5205</v>
      </c>
      <c r="C211" s="238" t="s">
        <v>299</v>
      </c>
      <c r="D211" s="238" t="s">
        <v>301</v>
      </c>
      <c r="E211" s="238" t="s">
        <v>5214</v>
      </c>
      <c r="F211" s="180">
        <v>72</v>
      </c>
      <c r="G211" s="239">
        <v>2</v>
      </c>
      <c r="H211" s="186"/>
      <c r="I211" s="186"/>
      <c r="J211" s="239"/>
      <c r="K211" s="239"/>
      <c r="L211" s="239"/>
      <c r="M211" s="239"/>
      <c r="N211" s="239">
        <v>4</v>
      </c>
      <c r="O211" s="186"/>
      <c r="P211" s="186"/>
      <c r="Q211" s="239"/>
      <c r="R211" s="239">
        <v>6</v>
      </c>
      <c r="S211" s="239">
        <v>5</v>
      </c>
      <c r="T211" s="239"/>
      <c r="U211" s="239"/>
      <c r="V211" s="186"/>
      <c r="W211" s="186"/>
      <c r="X211" s="239">
        <v>8</v>
      </c>
      <c r="Y211" s="239"/>
      <c r="Z211" s="239">
        <v>5</v>
      </c>
      <c r="AA211" s="239"/>
      <c r="AB211" s="239">
        <v>2</v>
      </c>
      <c r="AC211" s="186"/>
      <c r="AD211" s="186"/>
      <c r="AE211" s="239">
        <v>6</v>
      </c>
      <c r="AF211" s="239"/>
      <c r="AG211" s="186"/>
      <c r="AH211" s="239"/>
      <c r="AI211" s="239"/>
      <c r="AJ211" s="186"/>
      <c r="AK211" s="186"/>
      <c r="AL211" s="186"/>
      <c r="AM211" s="186"/>
      <c r="AN211" s="186"/>
      <c r="AO211" s="239"/>
      <c r="AP211" s="239"/>
      <c r="AQ211" s="186"/>
      <c r="AR211" s="186"/>
      <c r="AS211" s="239"/>
      <c r="AT211" s="239">
        <v>1</v>
      </c>
      <c r="AU211" s="239"/>
      <c r="AV211" s="239"/>
      <c r="AW211" s="239">
        <v>1</v>
      </c>
      <c r="AX211" s="186"/>
      <c r="AY211" s="186"/>
      <c r="AZ211" s="239"/>
      <c r="BA211" s="239"/>
      <c r="BB211" s="239">
        <v>1</v>
      </c>
      <c r="BC211" s="239"/>
      <c r="BD211" s="239">
        <v>2</v>
      </c>
      <c r="BE211" s="186"/>
      <c r="BF211" s="186"/>
      <c r="BG211" s="239"/>
      <c r="BH211" s="239"/>
      <c r="BI211" s="239">
        <v>5</v>
      </c>
      <c r="BJ211" s="239"/>
      <c r="BK211" s="239"/>
      <c r="BL211" s="186"/>
      <c r="BM211" s="186"/>
      <c r="BN211" s="239"/>
      <c r="BO211" s="239">
        <v>2</v>
      </c>
      <c r="BP211" s="239"/>
      <c r="BQ211" s="239"/>
      <c r="BR211" s="239"/>
      <c r="BS211" s="186"/>
      <c r="BT211" s="186"/>
      <c r="BU211" s="239"/>
      <c r="BV211" s="239"/>
      <c r="BW211" s="239"/>
      <c r="BX211" s="239"/>
      <c r="BY211" s="239"/>
      <c r="BZ211" s="186"/>
      <c r="CA211" s="186"/>
      <c r="CB211" s="239"/>
      <c r="CC211" s="239"/>
      <c r="CD211" s="239"/>
      <c r="CE211" s="239"/>
      <c r="CF211" s="239"/>
      <c r="CG211" s="186"/>
      <c r="CH211" s="186"/>
      <c r="CI211" s="239"/>
      <c r="CJ211" s="239"/>
      <c r="CK211" s="239">
        <v>1</v>
      </c>
      <c r="CL211" s="239"/>
      <c r="CM211" s="239"/>
      <c r="CN211" s="186"/>
      <c r="CO211" s="186"/>
      <c r="CP211" s="239">
        <v>3</v>
      </c>
      <c r="CQ211" s="239"/>
      <c r="CR211" s="239">
        <v>4</v>
      </c>
      <c r="CS211" s="239"/>
      <c r="CT211" s="239"/>
      <c r="CU211" s="186"/>
      <c r="CV211" s="186"/>
      <c r="CW211" s="239"/>
      <c r="CX211" s="239"/>
      <c r="CY211" s="239"/>
      <c r="CZ211" s="239"/>
      <c r="DA211" s="239"/>
      <c r="DB211" s="186"/>
      <c r="DC211" s="186"/>
      <c r="DD211" s="239"/>
      <c r="DE211" s="239">
        <v>3</v>
      </c>
      <c r="DF211" s="239">
        <v>2</v>
      </c>
      <c r="DG211" s="239"/>
      <c r="DH211" s="239">
        <v>2</v>
      </c>
      <c r="DI211" s="186"/>
      <c r="DJ211" s="186"/>
      <c r="DK211" s="186"/>
      <c r="DL211" s="239"/>
      <c r="DM211" s="239"/>
      <c r="DN211" s="239"/>
      <c r="DO211" s="239"/>
      <c r="DP211" s="186"/>
      <c r="DQ211" s="186"/>
      <c r="DR211" s="239"/>
      <c r="DS211" s="239"/>
      <c r="DT211" s="239"/>
      <c r="DU211" s="239"/>
      <c r="DV211" s="239">
        <v>2</v>
      </c>
      <c r="DW211" s="186"/>
      <c r="DX211" s="186"/>
      <c r="DY211" s="239"/>
      <c r="DZ211" s="239">
        <v>1</v>
      </c>
      <c r="EA211" s="239"/>
      <c r="EB211" s="239"/>
      <c r="EC211" s="239"/>
      <c r="ED211" s="186"/>
      <c r="EE211" s="186"/>
      <c r="EF211" s="239"/>
      <c r="EG211" s="186"/>
      <c r="EH211" s="239"/>
      <c r="EI211" s="239"/>
      <c r="EJ211" s="239"/>
      <c r="EK211" s="186"/>
      <c r="EL211" s="186"/>
      <c r="EM211" s="239"/>
      <c r="EN211" s="239"/>
      <c r="EO211" s="239"/>
      <c r="EP211" s="239"/>
      <c r="EQ211" s="239">
        <v>1</v>
      </c>
      <c r="ER211" s="186"/>
      <c r="ES211" s="186"/>
      <c r="ET211" s="239"/>
      <c r="EU211" s="239"/>
      <c r="EV211" s="239"/>
      <c r="EW211" s="239"/>
      <c r="EX211" s="239"/>
      <c r="EY211" s="186"/>
      <c r="EZ211" s="186"/>
      <c r="FA211" s="239"/>
      <c r="FB211" s="239"/>
      <c r="FC211" s="239">
        <v>1</v>
      </c>
      <c r="FD211" s="239"/>
      <c r="FE211" s="239"/>
      <c r="FF211" s="186"/>
      <c r="FG211" s="186"/>
      <c r="FH211" s="239"/>
      <c r="FI211" s="239"/>
      <c r="FJ211" s="239"/>
      <c r="FK211" s="239"/>
      <c r="FL211" s="239">
        <v>1</v>
      </c>
      <c r="FM211" s="186"/>
      <c r="FN211" s="186"/>
      <c r="FO211" s="239"/>
      <c r="FP211" s="239"/>
      <c r="FQ211" s="239"/>
      <c r="FR211" s="239"/>
      <c r="FS211" s="239">
        <v>1</v>
      </c>
      <c r="FT211" s="186"/>
      <c r="FU211" s="186"/>
      <c r="FV211" s="186"/>
      <c r="FW211" s="186"/>
      <c r="FX211" s="186"/>
      <c r="FY211" s="239"/>
      <c r="FZ211" s="239"/>
      <c r="GA211" s="186"/>
      <c r="GB211" s="186"/>
      <c r="GC211" s="239"/>
      <c r="GD211" s="239"/>
      <c r="GE211" s="239"/>
      <c r="GF211" s="239"/>
      <c r="GG211" s="239"/>
      <c r="GH211" s="186"/>
      <c r="GI211" s="186"/>
      <c r="GJ211" s="239"/>
    </row>
    <row r="212" spans="2:192" ht="15">
      <c r="B212" s="240" t="s">
        <v>5205</v>
      </c>
      <c r="C212" s="240" t="s">
        <v>299</v>
      </c>
      <c r="D212" s="240" t="s">
        <v>301</v>
      </c>
      <c r="E212" s="235" t="s">
        <v>5215</v>
      </c>
      <c r="F212" s="181">
        <v>914</v>
      </c>
      <c r="G212" s="237">
        <v>18.7</v>
      </c>
      <c r="H212" s="187"/>
      <c r="I212" s="187"/>
      <c r="J212" s="237"/>
      <c r="K212" s="237"/>
      <c r="L212" s="237"/>
      <c r="M212" s="237"/>
      <c r="N212" s="237">
        <v>64.099999999999994</v>
      </c>
      <c r="O212" s="187"/>
      <c r="P212" s="187"/>
      <c r="Q212" s="237"/>
      <c r="R212" s="237">
        <v>116.6</v>
      </c>
      <c r="S212" s="237">
        <v>83.3</v>
      </c>
      <c r="T212" s="237"/>
      <c r="U212" s="237"/>
      <c r="V212" s="187"/>
      <c r="W212" s="187"/>
      <c r="X212" s="237">
        <v>81.400000000000006</v>
      </c>
      <c r="Y212" s="237"/>
      <c r="Z212" s="237">
        <v>43.8</v>
      </c>
      <c r="AA212" s="237"/>
      <c r="AB212" s="237">
        <v>21.1</v>
      </c>
      <c r="AC212" s="187"/>
      <c r="AD212" s="187"/>
      <c r="AE212" s="237">
        <v>77.400000000000006</v>
      </c>
      <c r="AF212" s="237"/>
      <c r="AG212" s="187"/>
      <c r="AH212" s="237"/>
      <c r="AI212" s="237"/>
      <c r="AJ212" s="187"/>
      <c r="AK212" s="187"/>
      <c r="AL212" s="187"/>
      <c r="AM212" s="187"/>
      <c r="AN212" s="187"/>
      <c r="AO212" s="237"/>
      <c r="AP212" s="237"/>
      <c r="AQ212" s="187"/>
      <c r="AR212" s="187"/>
      <c r="AS212" s="237"/>
      <c r="AT212" s="237">
        <v>25.7</v>
      </c>
      <c r="AU212" s="237"/>
      <c r="AV212" s="237"/>
      <c r="AW212" s="237">
        <v>9.4</v>
      </c>
      <c r="AX212" s="187"/>
      <c r="AY212" s="187"/>
      <c r="AZ212" s="237"/>
      <c r="BA212" s="237"/>
      <c r="BB212" s="237">
        <v>10</v>
      </c>
      <c r="BC212" s="237"/>
      <c r="BD212" s="237">
        <v>23.4</v>
      </c>
      <c r="BE212" s="187"/>
      <c r="BF212" s="187"/>
      <c r="BG212" s="237"/>
      <c r="BH212" s="237"/>
      <c r="BI212" s="237">
        <v>54</v>
      </c>
      <c r="BJ212" s="237"/>
      <c r="BK212" s="237"/>
      <c r="BL212" s="187"/>
      <c r="BM212" s="187"/>
      <c r="BN212" s="237"/>
      <c r="BO212" s="237">
        <v>34.700000000000003</v>
      </c>
      <c r="BP212" s="237"/>
      <c r="BQ212" s="237"/>
      <c r="BR212" s="237"/>
      <c r="BS212" s="187"/>
      <c r="BT212" s="187"/>
      <c r="BU212" s="237"/>
      <c r="BV212" s="237"/>
      <c r="BW212" s="237"/>
      <c r="BX212" s="237"/>
      <c r="BY212" s="237"/>
      <c r="BZ212" s="187"/>
      <c r="CA212" s="187"/>
      <c r="CB212" s="237"/>
      <c r="CC212" s="237"/>
      <c r="CD212" s="237"/>
      <c r="CE212" s="237"/>
      <c r="CF212" s="237"/>
      <c r="CG212" s="187"/>
      <c r="CH212" s="187"/>
      <c r="CI212" s="237"/>
      <c r="CJ212" s="237"/>
      <c r="CK212" s="237">
        <v>11.7</v>
      </c>
      <c r="CL212" s="237"/>
      <c r="CM212" s="237"/>
      <c r="CN212" s="187"/>
      <c r="CO212" s="187"/>
      <c r="CP212" s="237">
        <v>27.1</v>
      </c>
      <c r="CQ212" s="237"/>
      <c r="CR212" s="237">
        <v>26.3</v>
      </c>
      <c r="CS212" s="237"/>
      <c r="CT212" s="237"/>
      <c r="CU212" s="187"/>
      <c r="CV212" s="187"/>
      <c r="CW212" s="237"/>
      <c r="CX212" s="237"/>
      <c r="CY212" s="237"/>
      <c r="CZ212" s="237"/>
      <c r="DA212" s="237"/>
      <c r="DB212" s="187"/>
      <c r="DC212" s="187"/>
      <c r="DD212" s="237"/>
      <c r="DE212" s="237">
        <v>33.9</v>
      </c>
      <c r="DF212" s="237">
        <v>14.2</v>
      </c>
      <c r="DG212" s="237"/>
      <c r="DH212" s="237">
        <v>19.5</v>
      </c>
      <c r="DI212" s="187"/>
      <c r="DJ212" s="187"/>
      <c r="DK212" s="187"/>
      <c r="DL212" s="237"/>
      <c r="DM212" s="237"/>
      <c r="DN212" s="237"/>
      <c r="DO212" s="237"/>
      <c r="DP212" s="187"/>
      <c r="DQ212" s="187"/>
      <c r="DR212" s="237"/>
      <c r="DS212" s="237"/>
      <c r="DT212" s="237"/>
      <c r="DU212" s="237"/>
      <c r="DV212" s="237">
        <v>37.4</v>
      </c>
      <c r="DW212" s="187"/>
      <c r="DX212" s="187"/>
      <c r="DY212" s="237"/>
      <c r="DZ212" s="237">
        <v>7.1</v>
      </c>
      <c r="EA212" s="237"/>
      <c r="EB212" s="237"/>
      <c r="EC212" s="237"/>
      <c r="ED212" s="187"/>
      <c r="EE212" s="187"/>
      <c r="EF212" s="237"/>
      <c r="EG212" s="187"/>
      <c r="EH212" s="237"/>
      <c r="EI212" s="237"/>
      <c r="EJ212" s="237"/>
      <c r="EK212" s="187"/>
      <c r="EL212" s="187"/>
      <c r="EM212" s="237"/>
      <c r="EN212" s="237"/>
      <c r="EO212" s="237"/>
      <c r="EP212" s="237"/>
      <c r="EQ212" s="237">
        <v>12.1</v>
      </c>
      <c r="ER212" s="187"/>
      <c r="ES212" s="187"/>
      <c r="ET212" s="237"/>
      <c r="EU212" s="237"/>
      <c r="EV212" s="237"/>
      <c r="EW212" s="237"/>
      <c r="EX212" s="237"/>
      <c r="EY212" s="187"/>
      <c r="EZ212" s="187"/>
      <c r="FA212" s="237"/>
      <c r="FB212" s="237"/>
      <c r="FC212" s="237">
        <v>17.2</v>
      </c>
      <c r="FD212" s="237"/>
      <c r="FE212" s="237"/>
      <c r="FF212" s="187"/>
      <c r="FG212" s="187"/>
      <c r="FH212" s="237"/>
      <c r="FI212" s="237"/>
      <c r="FJ212" s="237"/>
      <c r="FK212" s="237"/>
      <c r="FL212" s="237">
        <v>18.7</v>
      </c>
      <c r="FM212" s="187"/>
      <c r="FN212" s="187"/>
      <c r="FO212" s="237"/>
      <c r="FP212" s="237"/>
      <c r="FQ212" s="237"/>
      <c r="FR212" s="237"/>
      <c r="FS212" s="237">
        <v>25.1</v>
      </c>
      <c r="FT212" s="187"/>
      <c r="FU212" s="187"/>
      <c r="FV212" s="187"/>
      <c r="FW212" s="187"/>
      <c r="FX212" s="187"/>
      <c r="FY212" s="237"/>
      <c r="FZ212" s="237"/>
      <c r="GA212" s="187"/>
      <c r="GB212" s="187"/>
      <c r="GC212" s="237"/>
      <c r="GD212" s="237"/>
      <c r="GE212" s="237"/>
      <c r="GF212" s="237"/>
      <c r="GG212" s="237"/>
      <c r="GH212" s="187"/>
      <c r="GI212" s="187"/>
      <c r="GJ212" s="237"/>
    </row>
    <row r="213" spans="2:192" ht="15">
      <c r="B213" s="240" t="s">
        <v>5205</v>
      </c>
      <c r="C213" s="240" t="s">
        <v>299</v>
      </c>
      <c r="D213" s="240" t="s">
        <v>301</v>
      </c>
      <c r="E213" s="241" t="s">
        <v>5216</v>
      </c>
      <c r="F213" s="182">
        <v>4.7300000000000004</v>
      </c>
      <c r="G213" s="242">
        <v>6.43</v>
      </c>
      <c r="H213" s="188"/>
      <c r="I213" s="188"/>
      <c r="J213" s="242"/>
      <c r="K213" s="242"/>
      <c r="L213" s="242"/>
      <c r="M213" s="242"/>
      <c r="N213" s="242">
        <v>3.74</v>
      </c>
      <c r="O213" s="188"/>
      <c r="P213" s="188"/>
      <c r="Q213" s="242"/>
      <c r="R213" s="242">
        <v>3.09</v>
      </c>
      <c r="S213" s="242">
        <v>3.6</v>
      </c>
      <c r="T213" s="242"/>
      <c r="U213" s="242"/>
      <c r="V213" s="188"/>
      <c r="W213" s="188"/>
      <c r="X213" s="242">
        <v>5.89</v>
      </c>
      <c r="Y213" s="242"/>
      <c r="Z213" s="242">
        <v>6.85</v>
      </c>
      <c r="AA213" s="242"/>
      <c r="AB213" s="242">
        <v>5.68</v>
      </c>
      <c r="AC213" s="188"/>
      <c r="AD213" s="188"/>
      <c r="AE213" s="242">
        <v>4.6500000000000004</v>
      </c>
      <c r="AF213" s="242"/>
      <c r="AG213" s="188"/>
      <c r="AH213" s="242"/>
      <c r="AI213" s="242"/>
      <c r="AJ213" s="188"/>
      <c r="AK213" s="188"/>
      <c r="AL213" s="188"/>
      <c r="AM213" s="188"/>
      <c r="AN213" s="188"/>
      <c r="AO213" s="242"/>
      <c r="AP213" s="242"/>
      <c r="AQ213" s="188"/>
      <c r="AR213" s="188"/>
      <c r="AS213" s="242"/>
      <c r="AT213" s="242">
        <v>2.33</v>
      </c>
      <c r="AU213" s="242"/>
      <c r="AV213" s="242"/>
      <c r="AW213" s="242">
        <v>6.42</v>
      </c>
      <c r="AX213" s="188"/>
      <c r="AY213" s="188"/>
      <c r="AZ213" s="242"/>
      <c r="BA213" s="242"/>
      <c r="BB213" s="242">
        <v>5.98</v>
      </c>
      <c r="BC213" s="242"/>
      <c r="BD213" s="242">
        <v>5.12</v>
      </c>
      <c r="BE213" s="188"/>
      <c r="BF213" s="188"/>
      <c r="BG213" s="242"/>
      <c r="BH213" s="242"/>
      <c r="BI213" s="242">
        <v>5.56</v>
      </c>
      <c r="BJ213" s="242"/>
      <c r="BK213" s="242"/>
      <c r="BL213" s="188"/>
      <c r="BM213" s="188"/>
      <c r="BN213" s="242"/>
      <c r="BO213" s="242">
        <v>3.46</v>
      </c>
      <c r="BP213" s="242"/>
      <c r="BQ213" s="242"/>
      <c r="BR213" s="242"/>
      <c r="BS213" s="188"/>
      <c r="BT213" s="188"/>
      <c r="BU213" s="242"/>
      <c r="BV213" s="242"/>
      <c r="BW213" s="242"/>
      <c r="BX213" s="242"/>
      <c r="BY213" s="242"/>
      <c r="BZ213" s="188"/>
      <c r="CA213" s="188"/>
      <c r="CB213" s="242"/>
      <c r="CC213" s="242"/>
      <c r="CD213" s="242"/>
      <c r="CE213" s="242"/>
      <c r="CF213" s="242"/>
      <c r="CG213" s="188"/>
      <c r="CH213" s="188"/>
      <c r="CI213" s="242"/>
      <c r="CJ213" s="242"/>
      <c r="CK213" s="242">
        <v>5.12</v>
      </c>
      <c r="CL213" s="242"/>
      <c r="CM213" s="242"/>
      <c r="CN213" s="188"/>
      <c r="CO213" s="188"/>
      <c r="CP213" s="242">
        <v>6.65</v>
      </c>
      <c r="CQ213" s="242"/>
      <c r="CR213" s="242">
        <v>9.1300000000000008</v>
      </c>
      <c r="CS213" s="242"/>
      <c r="CT213" s="242"/>
      <c r="CU213" s="188"/>
      <c r="CV213" s="188"/>
      <c r="CW213" s="242"/>
      <c r="CX213" s="242"/>
      <c r="CY213" s="242"/>
      <c r="CZ213" s="242"/>
      <c r="DA213" s="242"/>
      <c r="DB213" s="188"/>
      <c r="DC213" s="188"/>
      <c r="DD213" s="242"/>
      <c r="DE213" s="242">
        <v>5.3</v>
      </c>
      <c r="DF213" s="242">
        <v>8.42</v>
      </c>
      <c r="DG213" s="242"/>
      <c r="DH213" s="242">
        <v>6.16</v>
      </c>
      <c r="DI213" s="188"/>
      <c r="DJ213" s="188"/>
      <c r="DK213" s="188"/>
      <c r="DL213" s="242"/>
      <c r="DM213" s="242"/>
      <c r="DN213" s="242"/>
      <c r="DO213" s="242"/>
      <c r="DP213" s="188"/>
      <c r="DQ213" s="188"/>
      <c r="DR213" s="242"/>
      <c r="DS213" s="242"/>
      <c r="DT213" s="242"/>
      <c r="DU213" s="242"/>
      <c r="DV213" s="242">
        <v>3.21</v>
      </c>
      <c r="DW213" s="188"/>
      <c r="DX213" s="188"/>
      <c r="DY213" s="242"/>
      <c r="DZ213" s="242">
        <v>8.49</v>
      </c>
      <c r="EA213" s="242"/>
      <c r="EB213" s="242"/>
      <c r="EC213" s="242"/>
      <c r="ED213" s="188"/>
      <c r="EE213" s="188"/>
      <c r="EF213" s="242"/>
      <c r="EG213" s="188"/>
      <c r="EH213" s="242"/>
      <c r="EI213" s="242"/>
      <c r="EJ213" s="242"/>
      <c r="EK213" s="188"/>
      <c r="EL213" s="188"/>
      <c r="EM213" s="242"/>
      <c r="EN213" s="242"/>
      <c r="EO213" s="242"/>
      <c r="EP213" s="242"/>
      <c r="EQ213" s="242">
        <v>4.95</v>
      </c>
      <c r="ER213" s="188"/>
      <c r="ES213" s="188"/>
      <c r="ET213" s="242"/>
      <c r="EU213" s="242"/>
      <c r="EV213" s="242"/>
      <c r="EW213" s="242"/>
      <c r="EX213" s="242"/>
      <c r="EY213" s="188"/>
      <c r="EZ213" s="188"/>
      <c r="FA213" s="242"/>
      <c r="FB213" s="242"/>
      <c r="FC213" s="242">
        <v>3.48</v>
      </c>
      <c r="FD213" s="242"/>
      <c r="FE213" s="242"/>
      <c r="FF213" s="188"/>
      <c r="FG213" s="188"/>
      <c r="FH213" s="242"/>
      <c r="FI213" s="242"/>
      <c r="FJ213" s="242"/>
      <c r="FK213" s="242"/>
      <c r="FL213" s="242">
        <v>3.2</v>
      </c>
      <c r="FM213" s="188"/>
      <c r="FN213" s="188"/>
      <c r="FO213" s="242"/>
      <c r="FP213" s="242"/>
      <c r="FQ213" s="242"/>
      <c r="FR213" s="242"/>
      <c r="FS213" s="242">
        <v>2.39</v>
      </c>
      <c r="FT213" s="188"/>
      <c r="FU213" s="188"/>
      <c r="FV213" s="188"/>
      <c r="FW213" s="188"/>
      <c r="FX213" s="188"/>
      <c r="FY213" s="242"/>
      <c r="FZ213" s="242"/>
      <c r="GA213" s="188"/>
      <c r="GB213" s="188"/>
      <c r="GC213" s="242"/>
      <c r="GD213" s="242"/>
      <c r="GE213" s="242"/>
      <c r="GF213" s="242"/>
      <c r="GG213" s="242"/>
      <c r="GH213" s="188"/>
      <c r="GI213" s="188"/>
      <c r="GJ213" s="242"/>
    </row>
    <row r="214" spans="2:192" ht="15.75" thickBot="1">
      <c r="B214" s="243" t="s">
        <v>5205</v>
      </c>
      <c r="C214" s="243" t="s">
        <v>299</v>
      </c>
      <c r="D214" s="243" t="s">
        <v>301</v>
      </c>
      <c r="E214" s="244" t="s">
        <v>5217</v>
      </c>
      <c r="F214" s="183">
        <v>12.69</v>
      </c>
      <c r="G214" s="245">
        <v>9.33</v>
      </c>
      <c r="H214" s="189"/>
      <c r="I214" s="189"/>
      <c r="J214" s="245"/>
      <c r="K214" s="245"/>
      <c r="L214" s="245"/>
      <c r="M214" s="245"/>
      <c r="N214" s="245">
        <v>16.02</v>
      </c>
      <c r="O214" s="189"/>
      <c r="P214" s="189"/>
      <c r="Q214" s="245"/>
      <c r="R214" s="245">
        <v>19.440000000000001</v>
      </c>
      <c r="S214" s="245">
        <v>16.66</v>
      </c>
      <c r="T214" s="245"/>
      <c r="U214" s="245"/>
      <c r="V214" s="189"/>
      <c r="W214" s="189"/>
      <c r="X214" s="245">
        <v>10.18</v>
      </c>
      <c r="Y214" s="245"/>
      <c r="Z214" s="245">
        <v>8.76</v>
      </c>
      <c r="AA214" s="245"/>
      <c r="AB214" s="245">
        <v>10.57</v>
      </c>
      <c r="AC214" s="189"/>
      <c r="AD214" s="189"/>
      <c r="AE214" s="245">
        <v>12.9</v>
      </c>
      <c r="AF214" s="245"/>
      <c r="AG214" s="189"/>
      <c r="AH214" s="245"/>
      <c r="AI214" s="245"/>
      <c r="AJ214" s="189"/>
      <c r="AK214" s="189"/>
      <c r="AL214" s="189"/>
      <c r="AM214" s="189"/>
      <c r="AN214" s="189"/>
      <c r="AO214" s="245"/>
      <c r="AP214" s="245"/>
      <c r="AQ214" s="189"/>
      <c r="AR214" s="189"/>
      <c r="AS214" s="245"/>
      <c r="AT214" s="245">
        <v>25.7</v>
      </c>
      <c r="AU214" s="245"/>
      <c r="AV214" s="245"/>
      <c r="AW214" s="245">
        <v>9.35</v>
      </c>
      <c r="AX214" s="189"/>
      <c r="AY214" s="189"/>
      <c r="AZ214" s="245"/>
      <c r="BA214" s="245"/>
      <c r="BB214" s="245">
        <v>10.029999999999999</v>
      </c>
      <c r="BC214" s="245"/>
      <c r="BD214" s="245">
        <v>11.72</v>
      </c>
      <c r="BE214" s="189"/>
      <c r="BF214" s="189"/>
      <c r="BG214" s="245"/>
      <c r="BH214" s="245"/>
      <c r="BI214" s="245">
        <v>10.79</v>
      </c>
      <c r="BJ214" s="245"/>
      <c r="BK214" s="245"/>
      <c r="BL214" s="189"/>
      <c r="BM214" s="189"/>
      <c r="BN214" s="245"/>
      <c r="BO214" s="245">
        <v>17.329999999999998</v>
      </c>
      <c r="BP214" s="245"/>
      <c r="BQ214" s="245"/>
      <c r="BR214" s="245"/>
      <c r="BS214" s="189"/>
      <c r="BT214" s="189"/>
      <c r="BU214" s="245"/>
      <c r="BV214" s="245"/>
      <c r="BW214" s="245"/>
      <c r="BX214" s="245"/>
      <c r="BY214" s="245"/>
      <c r="BZ214" s="189"/>
      <c r="CA214" s="189"/>
      <c r="CB214" s="245"/>
      <c r="CC214" s="245"/>
      <c r="CD214" s="245"/>
      <c r="CE214" s="245"/>
      <c r="CF214" s="245"/>
      <c r="CG214" s="189"/>
      <c r="CH214" s="189"/>
      <c r="CI214" s="245"/>
      <c r="CJ214" s="245"/>
      <c r="CK214" s="245">
        <v>11.72</v>
      </c>
      <c r="CL214" s="245"/>
      <c r="CM214" s="245"/>
      <c r="CN214" s="189"/>
      <c r="CO214" s="189"/>
      <c r="CP214" s="245">
        <v>9.0299999999999994</v>
      </c>
      <c r="CQ214" s="245"/>
      <c r="CR214" s="245">
        <v>6.57</v>
      </c>
      <c r="CS214" s="245"/>
      <c r="CT214" s="245"/>
      <c r="CU214" s="189"/>
      <c r="CV214" s="189"/>
      <c r="CW214" s="245"/>
      <c r="CX214" s="245"/>
      <c r="CY214" s="245"/>
      <c r="CZ214" s="245"/>
      <c r="DA214" s="245"/>
      <c r="DB214" s="189"/>
      <c r="DC214" s="189"/>
      <c r="DD214" s="245"/>
      <c r="DE214" s="245">
        <v>11.31</v>
      </c>
      <c r="DF214" s="245">
        <v>7.12</v>
      </c>
      <c r="DG214" s="245"/>
      <c r="DH214" s="245">
        <v>9.73</v>
      </c>
      <c r="DI214" s="189"/>
      <c r="DJ214" s="189"/>
      <c r="DK214" s="189"/>
      <c r="DL214" s="245"/>
      <c r="DM214" s="245"/>
      <c r="DN214" s="245"/>
      <c r="DO214" s="245"/>
      <c r="DP214" s="189"/>
      <c r="DQ214" s="189"/>
      <c r="DR214" s="245"/>
      <c r="DS214" s="245"/>
      <c r="DT214" s="245"/>
      <c r="DU214" s="245"/>
      <c r="DV214" s="245">
        <v>18.72</v>
      </c>
      <c r="DW214" s="189"/>
      <c r="DX214" s="189"/>
      <c r="DY214" s="245"/>
      <c r="DZ214" s="245">
        <v>7.07</v>
      </c>
      <c r="EA214" s="245"/>
      <c r="EB214" s="245"/>
      <c r="EC214" s="245"/>
      <c r="ED214" s="189"/>
      <c r="EE214" s="189"/>
      <c r="EF214" s="245"/>
      <c r="EG214" s="189"/>
      <c r="EH214" s="245"/>
      <c r="EI214" s="245"/>
      <c r="EJ214" s="245"/>
      <c r="EK214" s="189"/>
      <c r="EL214" s="189"/>
      <c r="EM214" s="245"/>
      <c r="EN214" s="245"/>
      <c r="EO214" s="245"/>
      <c r="EP214" s="245"/>
      <c r="EQ214" s="245">
        <v>12.13</v>
      </c>
      <c r="ER214" s="189"/>
      <c r="ES214" s="189"/>
      <c r="ET214" s="245"/>
      <c r="EU214" s="245"/>
      <c r="EV214" s="245"/>
      <c r="EW214" s="245"/>
      <c r="EX214" s="245"/>
      <c r="EY214" s="189"/>
      <c r="EZ214" s="189"/>
      <c r="FA214" s="245"/>
      <c r="FB214" s="245"/>
      <c r="FC214" s="245">
        <v>17.23</v>
      </c>
      <c r="FD214" s="245"/>
      <c r="FE214" s="245"/>
      <c r="FF214" s="189"/>
      <c r="FG214" s="189"/>
      <c r="FH214" s="245"/>
      <c r="FI214" s="245"/>
      <c r="FJ214" s="245"/>
      <c r="FK214" s="245"/>
      <c r="FL214" s="245">
        <v>18.73</v>
      </c>
      <c r="FM214" s="189"/>
      <c r="FN214" s="189"/>
      <c r="FO214" s="245"/>
      <c r="FP214" s="245"/>
      <c r="FQ214" s="245"/>
      <c r="FR214" s="245"/>
      <c r="FS214" s="245">
        <v>25.08</v>
      </c>
      <c r="FT214" s="189"/>
      <c r="FU214" s="189"/>
      <c r="FV214" s="189"/>
      <c r="FW214" s="189"/>
      <c r="FX214" s="189"/>
      <c r="FY214" s="245"/>
      <c r="FZ214" s="245"/>
      <c r="GA214" s="189"/>
      <c r="GB214" s="189"/>
      <c r="GC214" s="245"/>
      <c r="GD214" s="245"/>
      <c r="GE214" s="245"/>
      <c r="GF214" s="245"/>
      <c r="GG214" s="245"/>
      <c r="GH214" s="189"/>
      <c r="GI214" s="189"/>
      <c r="GJ214" s="245"/>
    </row>
    <row r="215" spans="2:192" ht="15">
      <c r="B215" s="238" t="s">
        <v>5203</v>
      </c>
      <c r="C215" s="238" t="s">
        <v>245</v>
      </c>
      <c r="D215" s="238" t="s">
        <v>247</v>
      </c>
      <c r="E215" s="238" t="s">
        <v>5214</v>
      </c>
      <c r="F215" s="180">
        <v>23</v>
      </c>
      <c r="G215" s="239">
        <v>1</v>
      </c>
      <c r="H215" s="186"/>
      <c r="I215" s="186"/>
      <c r="J215" s="239"/>
      <c r="K215" s="239"/>
      <c r="L215" s="239"/>
      <c r="M215" s="239"/>
      <c r="N215" s="239">
        <v>1</v>
      </c>
      <c r="O215" s="186"/>
      <c r="P215" s="186"/>
      <c r="Q215" s="239"/>
      <c r="R215" s="239">
        <v>1</v>
      </c>
      <c r="S215" s="239"/>
      <c r="T215" s="239"/>
      <c r="U215" s="239"/>
      <c r="V215" s="186"/>
      <c r="W215" s="186"/>
      <c r="X215" s="239">
        <v>1</v>
      </c>
      <c r="Y215" s="239"/>
      <c r="Z215" s="239">
        <v>1</v>
      </c>
      <c r="AA215" s="239"/>
      <c r="AB215" s="239">
        <v>1</v>
      </c>
      <c r="AC215" s="186"/>
      <c r="AD215" s="186"/>
      <c r="AE215" s="239">
        <v>1</v>
      </c>
      <c r="AF215" s="239"/>
      <c r="AG215" s="186"/>
      <c r="AH215" s="239"/>
      <c r="AI215" s="239"/>
      <c r="AJ215" s="186"/>
      <c r="AK215" s="186"/>
      <c r="AL215" s="186"/>
      <c r="AM215" s="186"/>
      <c r="AN215" s="186"/>
      <c r="AO215" s="239"/>
      <c r="AP215" s="239"/>
      <c r="AQ215" s="186"/>
      <c r="AR215" s="186"/>
      <c r="AS215" s="239"/>
      <c r="AT215" s="239"/>
      <c r="AU215" s="239"/>
      <c r="AV215" s="239"/>
      <c r="AW215" s="239">
        <v>1</v>
      </c>
      <c r="AX215" s="186"/>
      <c r="AY215" s="186"/>
      <c r="AZ215" s="239"/>
      <c r="BA215" s="239"/>
      <c r="BB215" s="239">
        <v>1</v>
      </c>
      <c r="BC215" s="239"/>
      <c r="BD215" s="239"/>
      <c r="BE215" s="186"/>
      <c r="BF215" s="186"/>
      <c r="BG215" s="239"/>
      <c r="BH215" s="239"/>
      <c r="BI215" s="239">
        <v>1</v>
      </c>
      <c r="BJ215" s="239"/>
      <c r="BK215" s="239"/>
      <c r="BL215" s="186"/>
      <c r="BM215" s="186"/>
      <c r="BN215" s="239"/>
      <c r="BO215" s="239"/>
      <c r="BP215" s="239"/>
      <c r="BQ215" s="239"/>
      <c r="BR215" s="239"/>
      <c r="BS215" s="186"/>
      <c r="BT215" s="186"/>
      <c r="BU215" s="239"/>
      <c r="BV215" s="239"/>
      <c r="BW215" s="239"/>
      <c r="BX215" s="239"/>
      <c r="BY215" s="239"/>
      <c r="BZ215" s="186"/>
      <c r="CA215" s="186"/>
      <c r="CB215" s="239">
        <v>1</v>
      </c>
      <c r="CC215" s="239"/>
      <c r="CD215" s="239">
        <v>1</v>
      </c>
      <c r="CE215" s="239"/>
      <c r="CF215" s="239"/>
      <c r="CG215" s="186"/>
      <c r="CH215" s="186"/>
      <c r="CI215" s="239"/>
      <c r="CJ215" s="239"/>
      <c r="CK215" s="239"/>
      <c r="CL215" s="239"/>
      <c r="CM215" s="239"/>
      <c r="CN215" s="186"/>
      <c r="CO215" s="186"/>
      <c r="CP215" s="239">
        <v>1</v>
      </c>
      <c r="CQ215" s="239"/>
      <c r="CR215" s="239"/>
      <c r="CS215" s="239"/>
      <c r="CT215" s="239"/>
      <c r="CU215" s="186"/>
      <c r="CV215" s="186"/>
      <c r="CW215" s="239"/>
      <c r="CX215" s="239"/>
      <c r="CY215" s="239"/>
      <c r="CZ215" s="239"/>
      <c r="DA215" s="239"/>
      <c r="DB215" s="186"/>
      <c r="DC215" s="186"/>
      <c r="DD215" s="239"/>
      <c r="DE215" s="239"/>
      <c r="DF215" s="239"/>
      <c r="DG215" s="239"/>
      <c r="DH215" s="239">
        <v>1</v>
      </c>
      <c r="DI215" s="186"/>
      <c r="DJ215" s="186"/>
      <c r="DK215" s="186"/>
      <c r="DL215" s="239"/>
      <c r="DM215" s="239"/>
      <c r="DN215" s="239"/>
      <c r="DO215" s="239"/>
      <c r="DP215" s="186"/>
      <c r="DQ215" s="186"/>
      <c r="DR215" s="239"/>
      <c r="DS215" s="239"/>
      <c r="DT215" s="239"/>
      <c r="DU215" s="239"/>
      <c r="DV215" s="239">
        <v>1</v>
      </c>
      <c r="DW215" s="186"/>
      <c r="DX215" s="186"/>
      <c r="DY215" s="239"/>
      <c r="DZ215" s="239">
        <v>1</v>
      </c>
      <c r="EA215" s="239"/>
      <c r="EB215" s="239"/>
      <c r="EC215" s="239">
        <v>1</v>
      </c>
      <c r="ED215" s="186"/>
      <c r="EE215" s="186"/>
      <c r="EF215" s="239"/>
      <c r="EG215" s="186"/>
      <c r="EH215" s="239"/>
      <c r="EI215" s="239"/>
      <c r="EJ215" s="239"/>
      <c r="EK215" s="186"/>
      <c r="EL215" s="186"/>
      <c r="EM215" s="239"/>
      <c r="EN215" s="239"/>
      <c r="EO215" s="239"/>
      <c r="EP215" s="239"/>
      <c r="EQ215" s="239"/>
      <c r="ER215" s="186"/>
      <c r="ES215" s="186"/>
      <c r="ET215" s="239"/>
      <c r="EU215" s="239"/>
      <c r="EV215" s="239">
        <v>1</v>
      </c>
      <c r="EW215" s="239"/>
      <c r="EX215" s="239">
        <v>1</v>
      </c>
      <c r="EY215" s="186"/>
      <c r="EZ215" s="186"/>
      <c r="FA215" s="239"/>
      <c r="FB215" s="239"/>
      <c r="FC215" s="239"/>
      <c r="FD215" s="239"/>
      <c r="FE215" s="239"/>
      <c r="FF215" s="186"/>
      <c r="FG215" s="186"/>
      <c r="FH215" s="239"/>
      <c r="FI215" s="239"/>
      <c r="FJ215" s="239"/>
      <c r="FK215" s="239"/>
      <c r="FL215" s="239"/>
      <c r="FM215" s="186"/>
      <c r="FN215" s="186"/>
      <c r="FO215" s="239">
        <v>1</v>
      </c>
      <c r="FP215" s="239"/>
      <c r="FQ215" s="239"/>
      <c r="FR215" s="239"/>
      <c r="FS215" s="239"/>
      <c r="FT215" s="186"/>
      <c r="FU215" s="186"/>
      <c r="FV215" s="186"/>
      <c r="FW215" s="186"/>
      <c r="FX215" s="186"/>
      <c r="FY215" s="239"/>
      <c r="FZ215" s="239">
        <v>1</v>
      </c>
      <c r="GA215" s="186"/>
      <c r="GB215" s="186"/>
      <c r="GC215" s="239"/>
      <c r="GD215" s="239"/>
      <c r="GE215" s="239">
        <v>2</v>
      </c>
      <c r="GF215" s="239"/>
      <c r="GG215" s="239"/>
      <c r="GH215" s="186"/>
      <c r="GI215" s="186"/>
      <c r="GJ215" s="239"/>
    </row>
    <row r="216" spans="2:192" ht="15">
      <c r="B216" s="240" t="s">
        <v>5203</v>
      </c>
      <c r="C216" s="240" t="s">
        <v>245</v>
      </c>
      <c r="D216" s="240" t="s">
        <v>247</v>
      </c>
      <c r="E216" s="235" t="s">
        <v>5215</v>
      </c>
      <c r="F216" s="181">
        <v>1222.5</v>
      </c>
      <c r="G216" s="237">
        <v>82.8</v>
      </c>
      <c r="H216" s="187"/>
      <c r="I216" s="187"/>
      <c r="J216" s="237"/>
      <c r="K216" s="237"/>
      <c r="L216" s="237"/>
      <c r="M216" s="237"/>
      <c r="N216" s="237">
        <v>121.2</v>
      </c>
      <c r="O216" s="187"/>
      <c r="P216" s="187"/>
      <c r="Q216" s="237"/>
      <c r="R216" s="237">
        <v>97.7</v>
      </c>
      <c r="S216" s="237"/>
      <c r="T216" s="237"/>
      <c r="U216" s="237"/>
      <c r="V216" s="187"/>
      <c r="W216" s="187"/>
      <c r="X216" s="237">
        <v>79.7</v>
      </c>
      <c r="Y216" s="237"/>
      <c r="Z216" s="237">
        <v>53.2</v>
      </c>
      <c r="AA216" s="237"/>
      <c r="AB216" s="237">
        <v>100.6</v>
      </c>
      <c r="AC216" s="187"/>
      <c r="AD216" s="187"/>
      <c r="AE216" s="237">
        <v>41.9</v>
      </c>
      <c r="AF216" s="237"/>
      <c r="AG216" s="187"/>
      <c r="AH216" s="237"/>
      <c r="AI216" s="237"/>
      <c r="AJ216" s="187"/>
      <c r="AK216" s="187"/>
      <c r="AL216" s="187"/>
      <c r="AM216" s="187"/>
      <c r="AN216" s="187"/>
      <c r="AO216" s="237"/>
      <c r="AP216" s="237"/>
      <c r="AQ216" s="187"/>
      <c r="AR216" s="187"/>
      <c r="AS216" s="237"/>
      <c r="AT216" s="237"/>
      <c r="AU216" s="237"/>
      <c r="AV216" s="237"/>
      <c r="AW216" s="237">
        <v>39.799999999999997</v>
      </c>
      <c r="AX216" s="187"/>
      <c r="AY216" s="187"/>
      <c r="AZ216" s="237"/>
      <c r="BA216" s="237"/>
      <c r="BB216" s="237">
        <v>38</v>
      </c>
      <c r="BC216" s="237"/>
      <c r="BD216" s="237"/>
      <c r="BE216" s="187"/>
      <c r="BF216" s="187"/>
      <c r="BG216" s="237"/>
      <c r="BH216" s="237"/>
      <c r="BI216" s="237">
        <v>29.2</v>
      </c>
      <c r="BJ216" s="237"/>
      <c r="BK216" s="237"/>
      <c r="BL216" s="187"/>
      <c r="BM216" s="187"/>
      <c r="BN216" s="237"/>
      <c r="BO216" s="237"/>
      <c r="BP216" s="237"/>
      <c r="BQ216" s="237"/>
      <c r="BR216" s="237"/>
      <c r="BS216" s="187"/>
      <c r="BT216" s="187"/>
      <c r="BU216" s="237"/>
      <c r="BV216" s="237"/>
      <c r="BW216" s="237"/>
      <c r="BX216" s="237"/>
      <c r="BY216" s="237"/>
      <c r="BZ216" s="187"/>
      <c r="CA216" s="187"/>
      <c r="CB216" s="237">
        <v>61.5</v>
      </c>
      <c r="CC216" s="237"/>
      <c r="CD216" s="237">
        <v>29</v>
      </c>
      <c r="CE216" s="237"/>
      <c r="CF216" s="237"/>
      <c r="CG216" s="187"/>
      <c r="CH216" s="187"/>
      <c r="CI216" s="237"/>
      <c r="CJ216" s="237"/>
      <c r="CK216" s="237"/>
      <c r="CL216" s="237"/>
      <c r="CM216" s="237"/>
      <c r="CN216" s="187"/>
      <c r="CO216" s="187"/>
      <c r="CP216" s="237">
        <v>36.4</v>
      </c>
      <c r="CQ216" s="237"/>
      <c r="CR216" s="237"/>
      <c r="CS216" s="237"/>
      <c r="CT216" s="237"/>
      <c r="CU216" s="187"/>
      <c r="CV216" s="187"/>
      <c r="CW216" s="237"/>
      <c r="CX216" s="237"/>
      <c r="CY216" s="237"/>
      <c r="CZ216" s="237"/>
      <c r="DA216" s="237"/>
      <c r="DB216" s="187"/>
      <c r="DC216" s="187"/>
      <c r="DD216" s="237"/>
      <c r="DE216" s="237"/>
      <c r="DF216" s="237"/>
      <c r="DG216" s="237"/>
      <c r="DH216" s="237">
        <v>37.4</v>
      </c>
      <c r="DI216" s="187"/>
      <c r="DJ216" s="187"/>
      <c r="DK216" s="187"/>
      <c r="DL216" s="237"/>
      <c r="DM216" s="237"/>
      <c r="DN216" s="237"/>
      <c r="DO216" s="237"/>
      <c r="DP216" s="187"/>
      <c r="DQ216" s="187"/>
      <c r="DR216" s="237"/>
      <c r="DS216" s="237"/>
      <c r="DT216" s="237"/>
      <c r="DU216" s="237"/>
      <c r="DV216" s="237">
        <v>56.3</v>
      </c>
      <c r="DW216" s="187"/>
      <c r="DX216" s="187"/>
      <c r="DY216" s="237"/>
      <c r="DZ216" s="237">
        <v>41</v>
      </c>
      <c r="EA216" s="237"/>
      <c r="EB216" s="237"/>
      <c r="EC216" s="237">
        <v>93.1</v>
      </c>
      <c r="ED216" s="187"/>
      <c r="EE216" s="187"/>
      <c r="EF216" s="237"/>
      <c r="EG216" s="187"/>
      <c r="EH216" s="237"/>
      <c r="EI216" s="237"/>
      <c r="EJ216" s="237"/>
      <c r="EK216" s="187"/>
      <c r="EL216" s="187"/>
      <c r="EM216" s="237"/>
      <c r="EN216" s="237"/>
      <c r="EO216" s="237"/>
      <c r="EP216" s="237"/>
      <c r="EQ216" s="237"/>
      <c r="ER216" s="187"/>
      <c r="ES216" s="187"/>
      <c r="ET216" s="237"/>
      <c r="EU216" s="237"/>
      <c r="EV216" s="237">
        <v>30.5</v>
      </c>
      <c r="EW216" s="237"/>
      <c r="EX216" s="237">
        <v>45.6</v>
      </c>
      <c r="EY216" s="187"/>
      <c r="EZ216" s="187"/>
      <c r="FA216" s="237"/>
      <c r="FB216" s="237"/>
      <c r="FC216" s="237"/>
      <c r="FD216" s="237"/>
      <c r="FE216" s="237"/>
      <c r="FF216" s="187"/>
      <c r="FG216" s="187"/>
      <c r="FH216" s="237"/>
      <c r="FI216" s="237"/>
      <c r="FJ216" s="237"/>
      <c r="FK216" s="237"/>
      <c r="FL216" s="237"/>
      <c r="FM216" s="187"/>
      <c r="FN216" s="187"/>
      <c r="FO216" s="237">
        <v>10.4</v>
      </c>
      <c r="FP216" s="237"/>
      <c r="FQ216" s="237"/>
      <c r="FR216" s="237"/>
      <c r="FS216" s="237"/>
      <c r="FT216" s="187"/>
      <c r="FU216" s="187"/>
      <c r="FV216" s="187"/>
      <c r="FW216" s="187"/>
      <c r="FX216" s="187"/>
      <c r="FY216" s="237"/>
      <c r="FZ216" s="237">
        <v>43.2</v>
      </c>
      <c r="GA216" s="187"/>
      <c r="GB216" s="187"/>
      <c r="GC216" s="237"/>
      <c r="GD216" s="237"/>
      <c r="GE216" s="237">
        <v>53.8</v>
      </c>
      <c r="GF216" s="237"/>
      <c r="GG216" s="237"/>
      <c r="GH216" s="187"/>
      <c r="GI216" s="187"/>
      <c r="GJ216" s="237"/>
    </row>
    <row r="217" spans="2:192" ht="15">
      <c r="B217" s="240" t="s">
        <v>5203</v>
      </c>
      <c r="C217" s="240" t="s">
        <v>245</v>
      </c>
      <c r="D217" s="240" t="s">
        <v>247</v>
      </c>
      <c r="E217" s="241" t="s">
        <v>5216</v>
      </c>
      <c r="F217" s="182"/>
      <c r="G217" s="242"/>
      <c r="H217" s="188"/>
      <c r="I217" s="188"/>
      <c r="J217" s="242"/>
      <c r="K217" s="242"/>
      <c r="L217" s="242"/>
      <c r="M217" s="242"/>
      <c r="N217" s="242"/>
      <c r="O217" s="188"/>
      <c r="P217" s="188"/>
      <c r="Q217" s="242"/>
      <c r="R217" s="242"/>
      <c r="S217" s="242"/>
      <c r="T217" s="242"/>
      <c r="U217" s="242"/>
      <c r="V217" s="188"/>
      <c r="W217" s="188"/>
      <c r="X217" s="242"/>
      <c r="Y217" s="242"/>
      <c r="Z217" s="242"/>
      <c r="AA217" s="242"/>
      <c r="AB217" s="242"/>
      <c r="AC217" s="188"/>
      <c r="AD217" s="188"/>
      <c r="AE217" s="242"/>
      <c r="AF217" s="242"/>
      <c r="AG217" s="188"/>
      <c r="AH217" s="242"/>
      <c r="AI217" s="242"/>
      <c r="AJ217" s="188"/>
      <c r="AK217" s="188"/>
      <c r="AL217" s="188"/>
      <c r="AM217" s="188"/>
      <c r="AN217" s="188"/>
      <c r="AO217" s="242"/>
      <c r="AP217" s="242"/>
      <c r="AQ217" s="188"/>
      <c r="AR217" s="188"/>
      <c r="AS217" s="242"/>
      <c r="AT217" s="242"/>
      <c r="AU217" s="242"/>
      <c r="AV217" s="242"/>
      <c r="AW217" s="242"/>
      <c r="AX217" s="188"/>
      <c r="AY217" s="188"/>
      <c r="AZ217" s="242"/>
      <c r="BA217" s="242"/>
      <c r="BB217" s="242"/>
      <c r="BC217" s="242"/>
      <c r="BD217" s="242"/>
      <c r="BE217" s="188"/>
      <c r="BF217" s="188"/>
      <c r="BG217" s="242"/>
      <c r="BH217" s="242"/>
      <c r="BI217" s="242"/>
      <c r="BJ217" s="242"/>
      <c r="BK217" s="242"/>
      <c r="BL217" s="188"/>
      <c r="BM217" s="188"/>
      <c r="BN217" s="242"/>
      <c r="BO217" s="242"/>
      <c r="BP217" s="242"/>
      <c r="BQ217" s="242"/>
      <c r="BR217" s="242"/>
      <c r="BS217" s="188"/>
      <c r="BT217" s="188"/>
      <c r="BU217" s="242"/>
      <c r="BV217" s="242"/>
      <c r="BW217" s="242"/>
      <c r="BX217" s="242"/>
      <c r="BY217" s="242"/>
      <c r="BZ217" s="188"/>
      <c r="CA217" s="188"/>
      <c r="CB217" s="242"/>
      <c r="CC217" s="242"/>
      <c r="CD217" s="242"/>
      <c r="CE217" s="242"/>
      <c r="CF217" s="242"/>
      <c r="CG217" s="188"/>
      <c r="CH217" s="188"/>
      <c r="CI217" s="242"/>
      <c r="CJ217" s="242"/>
      <c r="CK217" s="242"/>
      <c r="CL217" s="242"/>
      <c r="CM217" s="242"/>
      <c r="CN217" s="188"/>
      <c r="CO217" s="188"/>
      <c r="CP217" s="242"/>
      <c r="CQ217" s="242"/>
      <c r="CR217" s="242"/>
      <c r="CS217" s="242"/>
      <c r="CT217" s="242"/>
      <c r="CU217" s="188"/>
      <c r="CV217" s="188"/>
      <c r="CW217" s="242"/>
      <c r="CX217" s="242"/>
      <c r="CY217" s="242"/>
      <c r="CZ217" s="242"/>
      <c r="DA217" s="242"/>
      <c r="DB217" s="188"/>
      <c r="DC217" s="188"/>
      <c r="DD217" s="242"/>
      <c r="DE217" s="242"/>
      <c r="DF217" s="242"/>
      <c r="DG217" s="242"/>
      <c r="DH217" s="242"/>
      <c r="DI217" s="188"/>
      <c r="DJ217" s="188"/>
      <c r="DK217" s="188"/>
      <c r="DL217" s="242"/>
      <c r="DM217" s="242"/>
      <c r="DN217" s="242"/>
      <c r="DO217" s="242"/>
      <c r="DP217" s="188"/>
      <c r="DQ217" s="188"/>
      <c r="DR217" s="242"/>
      <c r="DS217" s="242"/>
      <c r="DT217" s="242"/>
      <c r="DU217" s="242"/>
      <c r="DV217" s="242"/>
      <c r="DW217" s="188"/>
      <c r="DX217" s="188"/>
      <c r="DY217" s="242"/>
      <c r="DZ217" s="242"/>
      <c r="EA217" s="242"/>
      <c r="EB217" s="242"/>
      <c r="EC217" s="242"/>
      <c r="ED217" s="188"/>
      <c r="EE217" s="188"/>
      <c r="EF217" s="242"/>
      <c r="EG217" s="188"/>
      <c r="EH217" s="242"/>
      <c r="EI217" s="242"/>
      <c r="EJ217" s="242"/>
      <c r="EK217" s="188"/>
      <c r="EL217" s="188"/>
      <c r="EM217" s="242"/>
      <c r="EN217" s="242"/>
      <c r="EO217" s="242"/>
      <c r="EP217" s="242"/>
      <c r="EQ217" s="242"/>
      <c r="ER217" s="188"/>
      <c r="ES217" s="188"/>
      <c r="ET217" s="242"/>
      <c r="EU217" s="242"/>
      <c r="EV217" s="242"/>
      <c r="EW217" s="242"/>
      <c r="EX217" s="242"/>
      <c r="EY217" s="188"/>
      <c r="EZ217" s="188"/>
      <c r="FA217" s="242"/>
      <c r="FB217" s="242"/>
      <c r="FC217" s="242"/>
      <c r="FD217" s="242"/>
      <c r="FE217" s="242"/>
      <c r="FF217" s="188"/>
      <c r="FG217" s="188"/>
      <c r="FH217" s="242"/>
      <c r="FI217" s="242"/>
      <c r="FJ217" s="242"/>
      <c r="FK217" s="242"/>
      <c r="FL217" s="242"/>
      <c r="FM217" s="188"/>
      <c r="FN217" s="188"/>
      <c r="FO217" s="242"/>
      <c r="FP217" s="242"/>
      <c r="FQ217" s="242"/>
      <c r="FR217" s="242"/>
      <c r="FS217" s="242"/>
      <c r="FT217" s="188"/>
      <c r="FU217" s="188"/>
      <c r="FV217" s="188"/>
      <c r="FW217" s="188"/>
      <c r="FX217" s="188"/>
      <c r="FY217" s="242"/>
      <c r="FZ217" s="242"/>
      <c r="GA217" s="188"/>
      <c r="GB217" s="188"/>
      <c r="GC217" s="242"/>
      <c r="GD217" s="242"/>
      <c r="GE217" s="242"/>
      <c r="GF217" s="242"/>
      <c r="GG217" s="242"/>
      <c r="GH217" s="188"/>
      <c r="GI217" s="188"/>
      <c r="GJ217" s="242"/>
    </row>
    <row r="218" spans="2:192" ht="15.75" thickBot="1">
      <c r="B218" s="243" t="s">
        <v>5203</v>
      </c>
      <c r="C218" s="243" t="s">
        <v>245</v>
      </c>
      <c r="D218" s="243" t="s">
        <v>247</v>
      </c>
      <c r="E218" s="244" t="s">
        <v>5217</v>
      </c>
      <c r="F218" s="183"/>
      <c r="G218" s="245"/>
      <c r="H218" s="189"/>
      <c r="I218" s="189"/>
      <c r="J218" s="245"/>
      <c r="K218" s="245"/>
      <c r="L218" s="245"/>
      <c r="M218" s="245"/>
      <c r="N218" s="245"/>
      <c r="O218" s="189"/>
      <c r="P218" s="189"/>
      <c r="Q218" s="245"/>
      <c r="R218" s="245"/>
      <c r="S218" s="245"/>
      <c r="T218" s="245"/>
      <c r="U218" s="245"/>
      <c r="V218" s="189"/>
      <c r="W218" s="189"/>
      <c r="X218" s="245"/>
      <c r="Y218" s="245"/>
      <c r="Z218" s="245"/>
      <c r="AA218" s="245"/>
      <c r="AB218" s="245"/>
      <c r="AC218" s="189"/>
      <c r="AD218" s="189"/>
      <c r="AE218" s="245"/>
      <c r="AF218" s="245"/>
      <c r="AG218" s="189"/>
      <c r="AH218" s="245"/>
      <c r="AI218" s="245"/>
      <c r="AJ218" s="189"/>
      <c r="AK218" s="189"/>
      <c r="AL218" s="189"/>
      <c r="AM218" s="189"/>
      <c r="AN218" s="189"/>
      <c r="AO218" s="245"/>
      <c r="AP218" s="245"/>
      <c r="AQ218" s="189"/>
      <c r="AR218" s="189"/>
      <c r="AS218" s="245"/>
      <c r="AT218" s="245"/>
      <c r="AU218" s="245"/>
      <c r="AV218" s="245"/>
      <c r="AW218" s="245"/>
      <c r="AX218" s="189"/>
      <c r="AY218" s="189"/>
      <c r="AZ218" s="245"/>
      <c r="BA218" s="245"/>
      <c r="BB218" s="245"/>
      <c r="BC218" s="245"/>
      <c r="BD218" s="245"/>
      <c r="BE218" s="189"/>
      <c r="BF218" s="189"/>
      <c r="BG218" s="245"/>
      <c r="BH218" s="245"/>
      <c r="BI218" s="245"/>
      <c r="BJ218" s="245"/>
      <c r="BK218" s="245"/>
      <c r="BL218" s="189"/>
      <c r="BM218" s="189"/>
      <c r="BN218" s="245"/>
      <c r="BO218" s="245"/>
      <c r="BP218" s="245"/>
      <c r="BQ218" s="245"/>
      <c r="BR218" s="245"/>
      <c r="BS218" s="189"/>
      <c r="BT218" s="189"/>
      <c r="BU218" s="245"/>
      <c r="BV218" s="245"/>
      <c r="BW218" s="245"/>
      <c r="BX218" s="245"/>
      <c r="BY218" s="245"/>
      <c r="BZ218" s="189"/>
      <c r="CA218" s="189"/>
      <c r="CB218" s="245"/>
      <c r="CC218" s="245"/>
      <c r="CD218" s="245"/>
      <c r="CE218" s="245"/>
      <c r="CF218" s="245"/>
      <c r="CG218" s="189"/>
      <c r="CH218" s="189"/>
      <c r="CI218" s="245"/>
      <c r="CJ218" s="245"/>
      <c r="CK218" s="245"/>
      <c r="CL218" s="245"/>
      <c r="CM218" s="245"/>
      <c r="CN218" s="189"/>
      <c r="CO218" s="189"/>
      <c r="CP218" s="245"/>
      <c r="CQ218" s="245"/>
      <c r="CR218" s="245"/>
      <c r="CS218" s="245"/>
      <c r="CT218" s="245"/>
      <c r="CU218" s="189"/>
      <c r="CV218" s="189"/>
      <c r="CW218" s="245"/>
      <c r="CX218" s="245"/>
      <c r="CY218" s="245"/>
      <c r="CZ218" s="245"/>
      <c r="DA218" s="245"/>
      <c r="DB218" s="189"/>
      <c r="DC218" s="189"/>
      <c r="DD218" s="245"/>
      <c r="DE218" s="245"/>
      <c r="DF218" s="245"/>
      <c r="DG218" s="245"/>
      <c r="DH218" s="245"/>
      <c r="DI218" s="189"/>
      <c r="DJ218" s="189"/>
      <c r="DK218" s="189"/>
      <c r="DL218" s="245"/>
      <c r="DM218" s="245"/>
      <c r="DN218" s="245"/>
      <c r="DO218" s="245"/>
      <c r="DP218" s="189"/>
      <c r="DQ218" s="189"/>
      <c r="DR218" s="245"/>
      <c r="DS218" s="245"/>
      <c r="DT218" s="245"/>
      <c r="DU218" s="245"/>
      <c r="DV218" s="245"/>
      <c r="DW218" s="189"/>
      <c r="DX218" s="189"/>
      <c r="DY218" s="245"/>
      <c r="DZ218" s="245"/>
      <c r="EA218" s="245"/>
      <c r="EB218" s="245"/>
      <c r="EC218" s="245"/>
      <c r="ED218" s="189"/>
      <c r="EE218" s="189"/>
      <c r="EF218" s="245"/>
      <c r="EG218" s="189"/>
      <c r="EH218" s="245"/>
      <c r="EI218" s="245"/>
      <c r="EJ218" s="245"/>
      <c r="EK218" s="189"/>
      <c r="EL218" s="189"/>
      <c r="EM218" s="245"/>
      <c r="EN218" s="245"/>
      <c r="EO218" s="245"/>
      <c r="EP218" s="245"/>
      <c r="EQ218" s="245"/>
      <c r="ER218" s="189"/>
      <c r="ES218" s="189"/>
      <c r="ET218" s="245"/>
      <c r="EU218" s="245"/>
      <c r="EV218" s="245"/>
      <c r="EW218" s="245"/>
      <c r="EX218" s="245"/>
      <c r="EY218" s="189"/>
      <c r="EZ218" s="189"/>
      <c r="FA218" s="245"/>
      <c r="FB218" s="245"/>
      <c r="FC218" s="245"/>
      <c r="FD218" s="245"/>
      <c r="FE218" s="245"/>
      <c r="FF218" s="189"/>
      <c r="FG218" s="189"/>
      <c r="FH218" s="245"/>
      <c r="FI218" s="245"/>
      <c r="FJ218" s="245"/>
      <c r="FK218" s="245"/>
      <c r="FL218" s="245"/>
      <c r="FM218" s="189"/>
      <c r="FN218" s="189"/>
      <c r="FO218" s="245"/>
      <c r="FP218" s="245"/>
      <c r="FQ218" s="245"/>
      <c r="FR218" s="245"/>
      <c r="FS218" s="245"/>
      <c r="FT218" s="189"/>
      <c r="FU218" s="189"/>
      <c r="FV218" s="189"/>
      <c r="FW218" s="189"/>
      <c r="FX218" s="189"/>
      <c r="FY218" s="245"/>
      <c r="FZ218" s="245"/>
      <c r="GA218" s="189"/>
      <c r="GB218" s="189"/>
      <c r="GC218" s="245"/>
      <c r="GD218" s="245"/>
      <c r="GE218" s="245"/>
      <c r="GF218" s="245"/>
      <c r="GG218" s="245"/>
      <c r="GH218" s="189"/>
      <c r="GI218" s="189"/>
      <c r="GJ218" s="245"/>
    </row>
    <row r="219" spans="2:192" ht="15">
      <c r="B219" s="238" t="s">
        <v>5203</v>
      </c>
      <c r="C219" s="238" t="s">
        <v>251</v>
      </c>
      <c r="D219" s="238" t="s">
        <v>253</v>
      </c>
      <c r="E219" s="238" t="s">
        <v>5214</v>
      </c>
      <c r="F219" s="180">
        <v>15</v>
      </c>
      <c r="G219" s="239">
        <v>1</v>
      </c>
      <c r="H219" s="186"/>
      <c r="I219" s="186"/>
      <c r="J219" s="239"/>
      <c r="K219" s="239"/>
      <c r="L219" s="239"/>
      <c r="M219" s="239"/>
      <c r="N219" s="239"/>
      <c r="O219" s="186"/>
      <c r="P219" s="186"/>
      <c r="Q219" s="239"/>
      <c r="R219" s="239">
        <v>1</v>
      </c>
      <c r="S219" s="239"/>
      <c r="T219" s="239"/>
      <c r="U219" s="239"/>
      <c r="V219" s="186"/>
      <c r="W219" s="186"/>
      <c r="X219" s="239">
        <v>1</v>
      </c>
      <c r="Y219" s="239"/>
      <c r="Z219" s="239">
        <v>1</v>
      </c>
      <c r="AA219" s="239"/>
      <c r="AB219" s="239"/>
      <c r="AC219" s="186"/>
      <c r="AD219" s="186"/>
      <c r="AE219" s="239">
        <v>1</v>
      </c>
      <c r="AF219" s="239"/>
      <c r="AG219" s="186"/>
      <c r="AH219" s="239"/>
      <c r="AI219" s="239"/>
      <c r="AJ219" s="186"/>
      <c r="AK219" s="186"/>
      <c r="AL219" s="186"/>
      <c r="AM219" s="186"/>
      <c r="AN219" s="186"/>
      <c r="AO219" s="239"/>
      <c r="AP219" s="239"/>
      <c r="AQ219" s="186"/>
      <c r="AR219" s="186"/>
      <c r="AS219" s="239"/>
      <c r="AT219" s="239"/>
      <c r="AU219" s="239"/>
      <c r="AV219" s="239"/>
      <c r="AW219" s="239">
        <v>1</v>
      </c>
      <c r="AX219" s="186"/>
      <c r="AY219" s="186"/>
      <c r="AZ219" s="239"/>
      <c r="BA219" s="239"/>
      <c r="BB219" s="239">
        <v>1</v>
      </c>
      <c r="BC219" s="239"/>
      <c r="BD219" s="239"/>
      <c r="BE219" s="186"/>
      <c r="BF219" s="186"/>
      <c r="BG219" s="239"/>
      <c r="BH219" s="239"/>
      <c r="BI219" s="239">
        <v>1</v>
      </c>
      <c r="BJ219" s="239"/>
      <c r="BK219" s="239"/>
      <c r="BL219" s="186"/>
      <c r="BM219" s="186"/>
      <c r="BN219" s="239"/>
      <c r="BO219" s="239"/>
      <c r="BP219" s="239"/>
      <c r="BQ219" s="239"/>
      <c r="BR219" s="239"/>
      <c r="BS219" s="186"/>
      <c r="BT219" s="186"/>
      <c r="BU219" s="239"/>
      <c r="BV219" s="239"/>
      <c r="BW219" s="239"/>
      <c r="BX219" s="239"/>
      <c r="BY219" s="239"/>
      <c r="BZ219" s="186"/>
      <c r="CA219" s="186"/>
      <c r="CB219" s="239">
        <v>1</v>
      </c>
      <c r="CC219" s="239"/>
      <c r="CD219" s="239">
        <v>1</v>
      </c>
      <c r="CE219" s="239"/>
      <c r="CF219" s="239"/>
      <c r="CG219" s="186"/>
      <c r="CH219" s="186"/>
      <c r="CI219" s="239"/>
      <c r="CJ219" s="239"/>
      <c r="CK219" s="239"/>
      <c r="CL219" s="239"/>
      <c r="CM219" s="239"/>
      <c r="CN219" s="186"/>
      <c r="CO219" s="186"/>
      <c r="CP219" s="239">
        <v>1</v>
      </c>
      <c r="CQ219" s="239"/>
      <c r="CR219" s="239"/>
      <c r="CS219" s="239"/>
      <c r="CT219" s="239"/>
      <c r="CU219" s="186"/>
      <c r="CV219" s="186"/>
      <c r="CW219" s="239"/>
      <c r="CX219" s="239"/>
      <c r="CY219" s="239"/>
      <c r="CZ219" s="239"/>
      <c r="DA219" s="239"/>
      <c r="DB219" s="186"/>
      <c r="DC219" s="186"/>
      <c r="DD219" s="239"/>
      <c r="DE219" s="239"/>
      <c r="DF219" s="239"/>
      <c r="DG219" s="239"/>
      <c r="DH219" s="239">
        <v>1</v>
      </c>
      <c r="DI219" s="186"/>
      <c r="DJ219" s="186"/>
      <c r="DK219" s="186"/>
      <c r="DL219" s="239"/>
      <c r="DM219" s="239"/>
      <c r="DN219" s="239"/>
      <c r="DO219" s="239"/>
      <c r="DP219" s="186"/>
      <c r="DQ219" s="186"/>
      <c r="DR219" s="239"/>
      <c r="DS219" s="239"/>
      <c r="DT219" s="239"/>
      <c r="DU219" s="239"/>
      <c r="DV219" s="239"/>
      <c r="DW219" s="186"/>
      <c r="DX219" s="186"/>
      <c r="DY219" s="239"/>
      <c r="DZ219" s="239">
        <v>1</v>
      </c>
      <c r="EA219" s="239"/>
      <c r="EB219" s="239"/>
      <c r="EC219" s="239">
        <v>1</v>
      </c>
      <c r="ED219" s="186"/>
      <c r="EE219" s="186"/>
      <c r="EF219" s="239"/>
      <c r="EG219" s="186"/>
      <c r="EH219" s="239"/>
      <c r="EI219" s="239"/>
      <c r="EJ219" s="239"/>
      <c r="EK219" s="186"/>
      <c r="EL219" s="186"/>
      <c r="EM219" s="239"/>
      <c r="EN219" s="239"/>
      <c r="EO219" s="239"/>
      <c r="EP219" s="239"/>
      <c r="EQ219" s="239"/>
      <c r="ER219" s="186"/>
      <c r="ES219" s="186"/>
      <c r="ET219" s="239"/>
      <c r="EU219" s="239"/>
      <c r="EV219" s="239"/>
      <c r="EW219" s="239"/>
      <c r="EX219" s="239"/>
      <c r="EY219" s="186"/>
      <c r="EZ219" s="186"/>
      <c r="FA219" s="239"/>
      <c r="FB219" s="239"/>
      <c r="FC219" s="239"/>
      <c r="FD219" s="239"/>
      <c r="FE219" s="239"/>
      <c r="FF219" s="186"/>
      <c r="FG219" s="186"/>
      <c r="FH219" s="239"/>
      <c r="FI219" s="239"/>
      <c r="FJ219" s="239"/>
      <c r="FK219" s="239"/>
      <c r="FL219" s="239"/>
      <c r="FM219" s="186"/>
      <c r="FN219" s="186"/>
      <c r="FO219" s="239"/>
      <c r="FP219" s="239"/>
      <c r="FQ219" s="239"/>
      <c r="FR219" s="239"/>
      <c r="FS219" s="239"/>
      <c r="FT219" s="186"/>
      <c r="FU219" s="186"/>
      <c r="FV219" s="186"/>
      <c r="FW219" s="186"/>
      <c r="FX219" s="186"/>
      <c r="FY219" s="239"/>
      <c r="FZ219" s="239">
        <v>1</v>
      </c>
      <c r="GA219" s="186"/>
      <c r="GB219" s="186"/>
      <c r="GC219" s="239"/>
      <c r="GD219" s="239"/>
      <c r="GE219" s="239"/>
      <c r="GF219" s="239"/>
      <c r="GG219" s="239"/>
      <c r="GH219" s="186"/>
      <c r="GI219" s="186"/>
      <c r="GJ219" s="239"/>
    </row>
    <row r="220" spans="2:192" ht="15">
      <c r="B220" s="240" t="s">
        <v>5203</v>
      </c>
      <c r="C220" s="240" t="s">
        <v>251</v>
      </c>
      <c r="D220" s="240" t="s">
        <v>253</v>
      </c>
      <c r="E220" s="235" t="s">
        <v>5215</v>
      </c>
      <c r="F220" s="181">
        <v>276.2</v>
      </c>
      <c r="G220" s="237">
        <v>8.6</v>
      </c>
      <c r="H220" s="187"/>
      <c r="I220" s="187"/>
      <c r="J220" s="237"/>
      <c r="K220" s="237"/>
      <c r="L220" s="237"/>
      <c r="M220" s="237"/>
      <c r="N220" s="237"/>
      <c r="O220" s="187"/>
      <c r="P220" s="187"/>
      <c r="Q220" s="237"/>
      <c r="R220" s="237">
        <v>28.3</v>
      </c>
      <c r="S220" s="237"/>
      <c r="T220" s="237"/>
      <c r="U220" s="237"/>
      <c r="V220" s="187"/>
      <c r="W220" s="187"/>
      <c r="X220" s="237">
        <v>18.899999999999999</v>
      </c>
      <c r="Y220" s="237"/>
      <c r="Z220" s="237">
        <v>26.8</v>
      </c>
      <c r="AA220" s="237"/>
      <c r="AB220" s="237"/>
      <c r="AC220" s="187"/>
      <c r="AD220" s="187"/>
      <c r="AE220" s="237">
        <v>8.6999999999999993</v>
      </c>
      <c r="AF220" s="237"/>
      <c r="AG220" s="187"/>
      <c r="AH220" s="237"/>
      <c r="AI220" s="237"/>
      <c r="AJ220" s="187"/>
      <c r="AK220" s="187"/>
      <c r="AL220" s="187"/>
      <c r="AM220" s="187"/>
      <c r="AN220" s="187"/>
      <c r="AO220" s="237"/>
      <c r="AP220" s="237"/>
      <c r="AQ220" s="187"/>
      <c r="AR220" s="187"/>
      <c r="AS220" s="237"/>
      <c r="AT220" s="237"/>
      <c r="AU220" s="237"/>
      <c r="AV220" s="237"/>
      <c r="AW220" s="237">
        <v>44.1</v>
      </c>
      <c r="AX220" s="187"/>
      <c r="AY220" s="187"/>
      <c r="AZ220" s="237"/>
      <c r="BA220" s="237"/>
      <c r="BB220" s="237">
        <v>10</v>
      </c>
      <c r="BC220" s="237"/>
      <c r="BD220" s="237"/>
      <c r="BE220" s="187"/>
      <c r="BF220" s="187"/>
      <c r="BG220" s="237"/>
      <c r="BH220" s="237"/>
      <c r="BI220" s="237">
        <v>14</v>
      </c>
      <c r="BJ220" s="237"/>
      <c r="BK220" s="237"/>
      <c r="BL220" s="187"/>
      <c r="BM220" s="187"/>
      <c r="BN220" s="237"/>
      <c r="BO220" s="237"/>
      <c r="BP220" s="237"/>
      <c r="BQ220" s="237"/>
      <c r="BR220" s="237"/>
      <c r="BS220" s="187"/>
      <c r="BT220" s="187"/>
      <c r="BU220" s="237"/>
      <c r="BV220" s="237"/>
      <c r="BW220" s="237"/>
      <c r="BX220" s="237"/>
      <c r="BY220" s="237"/>
      <c r="BZ220" s="187"/>
      <c r="CA220" s="187"/>
      <c r="CB220" s="237">
        <v>17</v>
      </c>
      <c r="CC220" s="237"/>
      <c r="CD220" s="237">
        <v>8</v>
      </c>
      <c r="CE220" s="237"/>
      <c r="CF220" s="237"/>
      <c r="CG220" s="187"/>
      <c r="CH220" s="187"/>
      <c r="CI220" s="237"/>
      <c r="CJ220" s="237"/>
      <c r="CK220" s="237"/>
      <c r="CL220" s="237"/>
      <c r="CM220" s="237"/>
      <c r="CN220" s="187"/>
      <c r="CO220" s="187"/>
      <c r="CP220" s="237">
        <v>8.9</v>
      </c>
      <c r="CQ220" s="237"/>
      <c r="CR220" s="237"/>
      <c r="CS220" s="237"/>
      <c r="CT220" s="237"/>
      <c r="CU220" s="187"/>
      <c r="CV220" s="187"/>
      <c r="CW220" s="237"/>
      <c r="CX220" s="237"/>
      <c r="CY220" s="237"/>
      <c r="CZ220" s="237"/>
      <c r="DA220" s="237"/>
      <c r="DB220" s="187"/>
      <c r="DC220" s="187"/>
      <c r="DD220" s="237"/>
      <c r="DE220" s="237"/>
      <c r="DF220" s="237"/>
      <c r="DG220" s="237"/>
      <c r="DH220" s="237">
        <v>9.6999999999999993</v>
      </c>
      <c r="DI220" s="187"/>
      <c r="DJ220" s="187"/>
      <c r="DK220" s="187"/>
      <c r="DL220" s="237"/>
      <c r="DM220" s="237"/>
      <c r="DN220" s="237"/>
      <c r="DO220" s="237"/>
      <c r="DP220" s="187"/>
      <c r="DQ220" s="187"/>
      <c r="DR220" s="237"/>
      <c r="DS220" s="237"/>
      <c r="DT220" s="237"/>
      <c r="DU220" s="237"/>
      <c r="DV220" s="237"/>
      <c r="DW220" s="187"/>
      <c r="DX220" s="187"/>
      <c r="DY220" s="237"/>
      <c r="DZ220" s="237">
        <v>9.8000000000000007</v>
      </c>
      <c r="EA220" s="237"/>
      <c r="EB220" s="237"/>
      <c r="EC220" s="237">
        <v>47.8</v>
      </c>
      <c r="ED220" s="187"/>
      <c r="EE220" s="187"/>
      <c r="EF220" s="237"/>
      <c r="EG220" s="187"/>
      <c r="EH220" s="237"/>
      <c r="EI220" s="237"/>
      <c r="EJ220" s="237"/>
      <c r="EK220" s="187"/>
      <c r="EL220" s="187"/>
      <c r="EM220" s="237"/>
      <c r="EN220" s="237"/>
      <c r="EO220" s="237"/>
      <c r="EP220" s="237"/>
      <c r="EQ220" s="237"/>
      <c r="ER220" s="187"/>
      <c r="ES220" s="187"/>
      <c r="ET220" s="237"/>
      <c r="EU220" s="237"/>
      <c r="EV220" s="237"/>
      <c r="EW220" s="237"/>
      <c r="EX220" s="237"/>
      <c r="EY220" s="187"/>
      <c r="EZ220" s="187"/>
      <c r="FA220" s="237"/>
      <c r="FB220" s="237"/>
      <c r="FC220" s="237"/>
      <c r="FD220" s="237"/>
      <c r="FE220" s="237"/>
      <c r="FF220" s="187"/>
      <c r="FG220" s="187"/>
      <c r="FH220" s="237"/>
      <c r="FI220" s="237"/>
      <c r="FJ220" s="237"/>
      <c r="FK220" s="237"/>
      <c r="FL220" s="237"/>
      <c r="FM220" s="187"/>
      <c r="FN220" s="187"/>
      <c r="FO220" s="237"/>
      <c r="FP220" s="237"/>
      <c r="FQ220" s="237"/>
      <c r="FR220" s="237"/>
      <c r="FS220" s="237"/>
      <c r="FT220" s="187"/>
      <c r="FU220" s="187"/>
      <c r="FV220" s="187"/>
      <c r="FW220" s="187"/>
      <c r="FX220" s="187"/>
      <c r="FY220" s="237"/>
      <c r="FZ220" s="237">
        <v>15.6</v>
      </c>
      <c r="GA220" s="187"/>
      <c r="GB220" s="187"/>
      <c r="GC220" s="237"/>
      <c r="GD220" s="237"/>
      <c r="GE220" s="237"/>
      <c r="GF220" s="237"/>
      <c r="GG220" s="237"/>
      <c r="GH220" s="187"/>
      <c r="GI220" s="187"/>
      <c r="GJ220" s="237"/>
    </row>
    <row r="221" spans="2:192" ht="15">
      <c r="B221" s="240" t="s">
        <v>5203</v>
      </c>
      <c r="C221" s="240" t="s">
        <v>251</v>
      </c>
      <c r="D221" s="240" t="s">
        <v>253</v>
      </c>
      <c r="E221" s="241" t="s">
        <v>5216</v>
      </c>
      <c r="F221" s="182"/>
      <c r="G221" s="242"/>
      <c r="H221" s="188"/>
      <c r="I221" s="188"/>
      <c r="J221" s="242"/>
      <c r="K221" s="242"/>
      <c r="L221" s="242"/>
      <c r="M221" s="242"/>
      <c r="N221" s="242"/>
      <c r="O221" s="188"/>
      <c r="P221" s="188"/>
      <c r="Q221" s="242"/>
      <c r="R221" s="242"/>
      <c r="S221" s="242"/>
      <c r="T221" s="242"/>
      <c r="U221" s="242"/>
      <c r="V221" s="188"/>
      <c r="W221" s="188"/>
      <c r="X221" s="242"/>
      <c r="Y221" s="242"/>
      <c r="Z221" s="242"/>
      <c r="AA221" s="242"/>
      <c r="AB221" s="242"/>
      <c r="AC221" s="188"/>
      <c r="AD221" s="188"/>
      <c r="AE221" s="242"/>
      <c r="AF221" s="242"/>
      <c r="AG221" s="188"/>
      <c r="AH221" s="242"/>
      <c r="AI221" s="242"/>
      <c r="AJ221" s="188"/>
      <c r="AK221" s="188"/>
      <c r="AL221" s="188"/>
      <c r="AM221" s="188"/>
      <c r="AN221" s="188"/>
      <c r="AO221" s="242"/>
      <c r="AP221" s="242"/>
      <c r="AQ221" s="188"/>
      <c r="AR221" s="188"/>
      <c r="AS221" s="242"/>
      <c r="AT221" s="242"/>
      <c r="AU221" s="242"/>
      <c r="AV221" s="242"/>
      <c r="AW221" s="242"/>
      <c r="AX221" s="188"/>
      <c r="AY221" s="188"/>
      <c r="AZ221" s="242"/>
      <c r="BA221" s="242"/>
      <c r="BB221" s="242"/>
      <c r="BC221" s="242"/>
      <c r="BD221" s="242"/>
      <c r="BE221" s="188"/>
      <c r="BF221" s="188"/>
      <c r="BG221" s="242"/>
      <c r="BH221" s="242"/>
      <c r="BI221" s="242"/>
      <c r="BJ221" s="242"/>
      <c r="BK221" s="242"/>
      <c r="BL221" s="188"/>
      <c r="BM221" s="188"/>
      <c r="BN221" s="242"/>
      <c r="BO221" s="242"/>
      <c r="BP221" s="242"/>
      <c r="BQ221" s="242"/>
      <c r="BR221" s="242"/>
      <c r="BS221" s="188"/>
      <c r="BT221" s="188"/>
      <c r="BU221" s="242"/>
      <c r="BV221" s="242"/>
      <c r="BW221" s="242"/>
      <c r="BX221" s="242"/>
      <c r="BY221" s="242"/>
      <c r="BZ221" s="188"/>
      <c r="CA221" s="188"/>
      <c r="CB221" s="242"/>
      <c r="CC221" s="242"/>
      <c r="CD221" s="242"/>
      <c r="CE221" s="242"/>
      <c r="CF221" s="242"/>
      <c r="CG221" s="188"/>
      <c r="CH221" s="188"/>
      <c r="CI221" s="242"/>
      <c r="CJ221" s="242"/>
      <c r="CK221" s="242"/>
      <c r="CL221" s="242"/>
      <c r="CM221" s="242"/>
      <c r="CN221" s="188"/>
      <c r="CO221" s="188"/>
      <c r="CP221" s="242"/>
      <c r="CQ221" s="242"/>
      <c r="CR221" s="242"/>
      <c r="CS221" s="242"/>
      <c r="CT221" s="242"/>
      <c r="CU221" s="188"/>
      <c r="CV221" s="188"/>
      <c r="CW221" s="242"/>
      <c r="CX221" s="242"/>
      <c r="CY221" s="242"/>
      <c r="CZ221" s="242"/>
      <c r="DA221" s="242"/>
      <c r="DB221" s="188"/>
      <c r="DC221" s="188"/>
      <c r="DD221" s="242"/>
      <c r="DE221" s="242"/>
      <c r="DF221" s="242"/>
      <c r="DG221" s="242"/>
      <c r="DH221" s="242"/>
      <c r="DI221" s="188"/>
      <c r="DJ221" s="188"/>
      <c r="DK221" s="188"/>
      <c r="DL221" s="242"/>
      <c r="DM221" s="242"/>
      <c r="DN221" s="242"/>
      <c r="DO221" s="242"/>
      <c r="DP221" s="188"/>
      <c r="DQ221" s="188"/>
      <c r="DR221" s="242"/>
      <c r="DS221" s="242"/>
      <c r="DT221" s="242"/>
      <c r="DU221" s="242"/>
      <c r="DV221" s="242"/>
      <c r="DW221" s="188"/>
      <c r="DX221" s="188"/>
      <c r="DY221" s="242"/>
      <c r="DZ221" s="242"/>
      <c r="EA221" s="242"/>
      <c r="EB221" s="242"/>
      <c r="EC221" s="242"/>
      <c r="ED221" s="188"/>
      <c r="EE221" s="188"/>
      <c r="EF221" s="242"/>
      <c r="EG221" s="188"/>
      <c r="EH221" s="242"/>
      <c r="EI221" s="242"/>
      <c r="EJ221" s="242"/>
      <c r="EK221" s="188"/>
      <c r="EL221" s="188"/>
      <c r="EM221" s="242"/>
      <c r="EN221" s="242"/>
      <c r="EO221" s="242"/>
      <c r="EP221" s="242"/>
      <c r="EQ221" s="242"/>
      <c r="ER221" s="188"/>
      <c r="ES221" s="188"/>
      <c r="ET221" s="242"/>
      <c r="EU221" s="242"/>
      <c r="EV221" s="242"/>
      <c r="EW221" s="242"/>
      <c r="EX221" s="242"/>
      <c r="EY221" s="188"/>
      <c r="EZ221" s="188"/>
      <c r="FA221" s="242"/>
      <c r="FB221" s="242"/>
      <c r="FC221" s="242"/>
      <c r="FD221" s="242"/>
      <c r="FE221" s="242"/>
      <c r="FF221" s="188"/>
      <c r="FG221" s="188"/>
      <c r="FH221" s="242"/>
      <c r="FI221" s="242"/>
      <c r="FJ221" s="242"/>
      <c r="FK221" s="242"/>
      <c r="FL221" s="242"/>
      <c r="FM221" s="188"/>
      <c r="FN221" s="188"/>
      <c r="FO221" s="242"/>
      <c r="FP221" s="242"/>
      <c r="FQ221" s="242"/>
      <c r="FR221" s="242"/>
      <c r="FS221" s="242"/>
      <c r="FT221" s="188"/>
      <c r="FU221" s="188"/>
      <c r="FV221" s="188"/>
      <c r="FW221" s="188"/>
      <c r="FX221" s="188"/>
      <c r="FY221" s="242"/>
      <c r="FZ221" s="242"/>
      <c r="GA221" s="188"/>
      <c r="GB221" s="188"/>
      <c r="GC221" s="242"/>
      <c r="GD221" s="242"/>
      <c r="GE221" s="242"/>
      <c r="GF221" s="242"/>
      <c r="GG221" s="242"/>
      <c r="GH221" s="188"/>
      <c r="GI221" s="188"/>
      <c r="GJ221" s="242"/>
    </row>
    <row r="222" spans="2:192" ht="15.75" thickBot="1">
      <c r="B222" s="243" t="s">
        <v>5203</v>
      </c>
      <c r="C222" s="243" t="s">
        <v>251</v>
      </c>
      <c r="D222" s="243" t="s">
        <v>253</v>
      </c>
      <c r="E222" s="244" t="s">
        <v>5217</v>
      </c>
      <c r="F222" s="183"/>
      <c r="G222" s="245"/>
      <c r="H222" s="189"/>
      <c r="I222" s="189"/>
      <c r="J222" s="245"/>
      <c r="K222" s="245"/>
      <c r="L222" s="245"/>
      <c r="M222" s="245"/>
      <c r="N222" s="245"/>
      <c r="O222" s="189"/>
      <c r="P222" s="189"/>
      <c r="Q222" s="245"/>
      <c r="R222" s="245"/>
      <c r="S222" s="245"/>
      <c r="T222" s="245"/>
      <c r="U222" s="245"/>
      <c r="V222" s="189"/>
      <c r="W222" s="189"/>
      <c r="X222" s="245"/>
      <c r="Y222" s="245"/>
      <c r="Z222" s="245"/>
      <c r="AA222" s="245"/>
      <c r="AB222" s="245"/>
      <c r="AC222" s="189"/>
      <c r="AD222" s="189"/>
      <c r="AE222" s="245"/>
      <c r="AF222" s="245"/>
      <c r="AG222" s="189"/>
      <c r="AH222" s="245"/>
      <c r="AI222" s="245"/>
      <c r="AJ222" s="189"/>
      <c r="AK222" s="189"/>
      <c r="AL222" s="189"/>
      <c r="AM222" s="189"/>
      <c r="AN222" s="189"/>
      <c r="AO222" s="245"/>
      <c r="AP222" s="245"/>
      <c r="AQ222" s="189"/>
      <c r="AR222" s="189"/>
      <c r="AS222" s="245"/>
      <c r="AT222" s="245"/>
      <c r="AU222" s="245"/>
      <c r="AV222" s="245"/>
      <c r="AW222" s="245"/>
      <c r="AX222" s="189"/>
      <c r="AY222" s="189"/>
      <c r="AZ222" s="245"/>
      <c r="BA222" s="245"/>
      <c r="BB222" s="245"/>
      <c r="BC222" s="245"/>
      <c r="BD222" s="245"/>
      <c r="BE222" s="189"/>
      <c r="BF222" s="189"/>
      <c r="BG222" s="245"/>
      <c r="BH222" s="245"/>
      <c r="BI222" s="245"/>
      <c r="BJ222" s="245"/>
      <c r="BK222" s="245"/>
      <c r="BL222" s="189"/>
      <c r="BM222" s="189"/>
      <c r="BN222" s="245"/>
      <c r="BO222" s="245"/>
      <c r="BP222" s="245"/>
      <c r="BQ222" s="245"/>
      <c r="BR222" s="245"/>
      <c r="BS222" s="189"/>
      <c r="BT222" s="189"/>
      <c r="BU222" s="245"/>
      <c r="BV222" s="245"/>
      <c r="BW222" s="245"/>
      <c r="BX222" s="245"/>
      <c r="BY222" s="245"/>
      <c r="BZ222" s="189"/>
      <c r="CA222" s="189"/>
      <c r="CB222" s="245"/>
      <c r="CC222" s="245"/>
      <c r="CD222" s="245"/>
      <c r="CE222" s="245"/>
      <c r="CF222" s="245"/>
      <c r="CG222" s="189"/>
      <c r="CH222" s="189"/>
      <c r="CI222" s="245"/>
      <c r="CJ222" s="245"/>
      <c r="CK222" s="245"/>
      <c r="CL222" s="245"/>
      <c r="CM222" s="245"/>
      <c r="CN222" s="189"/>
      <c r="CO222" s="189"/>
      <c r="CP222" s="245"/>
      <c r="CQ222" s="245"/>
      <c r="CR222" s="245"/>
      <c r="CS222" s="245"/>
      <c r="CT222" s="245"/>
      <c r="CU222" s="189"/>
      <c r="CV222" s="189"/>
      <c r="CW222" s="245"/>
      <c r="CX222" s="245"/>
      <c r="CY222" s="245"/>
      <c r="CZ222" s="245"/>
      <c r="DA222" s="245"/>
      <c r="DB222" s="189"/>
      <c r="DC222" s="189"/>
      <c r="DD222" s="245"/>
      <c r="DE222" s="245"/>
      <c r="DF222" s="245"/>
      <c r="DG222" s="245"/>
      <c r="DH222" s="245"/>
      <c r="DI222" s="189"/>
      <c r="DJ222" s="189"/>
      <c r="DK222" s="189"/>
      <c r="DL222" s="245"/>
      <c r="DM222" s="245"/>
      <c r="DN222" s="245"/>
      <c r="DO222" s="245"/>
      <c r="DP222" s="189"/>
      <c r="DQ222" s="189"/>
      <c r="DR222" s="245"/>
      <c r="DS222" s="245"/>
      <c r="DT222" s="245"/>
      <c r="DU222" s="245"/>
      <c r="DV222" s="245"/>
      <c r="DW222" s="189"/>
      <c r="DX222" s="189"/>
      <c r="DY222" s="245"/>
      <c r="DZ222" s="245"/>
      <c r="EA222" s="245"/>
      <c r="EB222" s="245"/>
      <c r="EC222" s="245"/>
      <c r="ED222" s="189"/>
      <c r="EE222" s="189"/>
      <c r="EF222" s="245"/>
      <c r="EG222" s="189"/>
      <c r="EH222" s="245"/>
      <c r="EI222" s="245"/>
      <c r="EJ222" s="245"/>
      <c r="EK222" s="189"/>
      <c r="EL222" s="189"/>
      <c r="EM222" s="245"/>
      <c r="EN222" s="245"/>
      <c r="EO222" s="245"/>
      <c r="EP222" s="245"/>
      <c r="EQ222" s="245"/>
      <c r="ER222" s="189"/>
      <c r="ES222" s="189"/>
      <c r="ET222" s="245"/>
      <c r="EU222" s="245"/>
      <c r="EV222" s="245"/>
      <c r="EW222" s="245"/>
      <c r="EX222" s="245"/>
      <c r="EY222" s="189"/>
      <c r="EZ222" s="189"/>
      <c r="FA222" s="245"/>
      <c r="FB222" s="245"/>
      <c r="FC222" s="245"/>
      <c r="FD222" s="245"/>
      <c r="FE222" s="245"/>
      <c r="FF222" s="189"/>
      <c r="FG222" s="189"/>
      <c r="FH222" s="245"/>
      <c r="FI222" s="245"/>
      <c r="FJ222" s="245"/>
      <c r="FK222" s="245"/>
      <c r="FL222" s="245"/>
      <c r="FM222" s="189"/>
      <c r="FN222" s="189"/>
      <c r="FO222" s="245"/>
      <c r="FP222" s="245"/>
      <c r="FQ222" s="245"/>
      <c r="FR222" s="245"/>
      <c r="FS222" s="245"/>
      <c r="FT222" s="189"/>
      <c r="FU222" s="189"/>
      <c r="FV222" s="189"/>
      <c r="FW222" s="189"/>
      <c r="FX222" s="189"/>
      <c r="FY222" s="245"/>
      <c r="FZ222" s="245"/>
      <c r="GA222" s="189"/>
      <c r="GB222" s="189"/>
      <c r="GC222" s="245"/>
      <c r="GD222" s="245"/>
      <c r="GE222" s="245"/>
      <c r="GF222" s="245"/>
      <c r="GG222" s="245"/>
      <c r="GH222" s="189"/>
      <c r="GI222" s="189"/>
      <c r="GJ222" s="245"/>
    </row>
    <row r="223" spans="2:192" ht="15">
      <c r="B223" s="238" t="s">
        <v>5203</v>
      </c>
      <c r="C223" s="238" t="s">
        <v>644</v>
      </c>
      <c r="D223" s="238" t="s">
        <v>397</v>
      </c>
      <c r="E223" s="238" t="s">
        <v>5214</v>
      </c>
      <c r="F223" s="180">
        <v>14</v>
      </c>
      <c r="G223" s="239"/>
      <c r="H223" s="186"/>
      <c r="I223" s="186"/>
      <c r="J223" s="239"/>
      <c r="K223" s="239"/>
      <c r="L223" s="239"/>
      <c r="M223" s="239"/>
      <c r="N223" s="239">
        <v>1</v>
      </c>
      <c r="O223" s="186"/>
      <c r="P223" s="186"/>
      <c r="Q223" s="239"/>
      <c r="R223" s="239"/>
      <c r="S223" s="239"/>
      <c r="T223" s="239"/>
      <c r="U223" s="239"/>
      <c r="V223" s="186"/>
      <c r="W223" s="186"/>
      <c r="X223" s="239"/>
      <c r="Y223" s="239"/>
      <c r="Z223" s="239"/>
      <c r="AA223" s="239"/>
      <c r="AB223" s="239"/>
      <c r="AC223" s="186"/>
      <c r="AD223" s="186"/>
      <c r="AE223" s="239"/>
      <c r="AF223" s="239"/>
      <c r="AG223" s="186"/>
      <c r="AH223" s="239"/>
      <c r="AI223" s="239"/>
      <c r="AJ223" s="186"/>
      <c r="AK223" s="186"/>
      <c r="AL223" s="186"/>
      <c r="AM223" s="186"/>
      <c r="AN223" s="186"/>
      <c r="AO223" s="239"/>
      <c r="AP223" s="239"/>
      <c r="AQ223" s="186"/>
      <c r="AR223" s="186"/>
      <c r="AS223" s="239"/>
      <c r="AT223" s="239"/>
      <c r="AU223" s="239"/>
      <c r="AV223" s="239"/>
      <c r="AW223" s="239"/>
      <c r="AX223" s="186"/>
      <c r="AY223" s="186"/>
      <c r="AZ223" s="239"/>
      <c r="BA223" s="239"/>
      <c r="BB223" s="239">
        <v>1</v>
      </c>
      <c r="BC223" s="239"/>
      <c r="BD223" s="239"/>
      <c r="BE223" s="186"/>
      <c r="BF223" s="186"/>
      <c r="BG223" s="239"/>
      <c r="BH223" s="239"/>
      <c r="BI223" s="239">
        <v>1</v>
      </c>
      <c r="BJ223" s="239"/>
      <c r="BK223" s="239"/>
      <c r="BL223" s="186"/>
      <c r="BM223" s="186"/>
      <c r="BN223" s="239"/>
      <c r="BO223" s="239"/>
      <c r="BP223" s="239"/>
      <c r="BQ223" s="239"/>
      <c r="BR223" s="239"/>
      <c r="BS223" s="186"/>
      <c r="BT223" s="186"/>
      <c r="BU223" s="239"/>
      <c r="BV223" s="239"/>
      <c r="BW223" s="239"/>
      <c r="BX223" s="239"/>
      <c r="BY223" s="239"/>
      <c r="BZ223" s="186"/>
      <c r="CA223" s="186"/>
      <c r="CB223" s="239">
        <v>1</v>
      </c>
      <c r="CC223" s="239"/>
      <c r="CD223" s="239">
        <v>1</v>
      </c>
      <c r="CE223" s="239"/>
      <c r="CF223" s="239"/>
      <c r="CG223" s="186"/>
      <c r="CH223" s="186"/>
      <c r="CI223" s="239"/>
      <c r="CJ223" s="239"/>
      <c r="CK223" s="239"/>
      <c r="CL223" s="239"/>
      <c r="CM223" s="239"/>
      <c r="CN223" s="186"/>
      <c r="CO223" s="186"/>
      <c r="CP223" s="239">
        <v>1</v>
      </c>
      <c r="CQ223" s="239"/>
      <c r="CR223" s="239"/>
      <c r="CS223" s="239"/>
      <c r="CT223" s="239"/>
      <c r="CU223" s="186"/>
      <c r="CV223" s="186"/>
      <c r="CW223" s="239"/>
      <c r="CX223" s="239"/>
      <c r="CY223" s="239"/>
      <c r="CZ223" s="239"/>
      <c r="DA223" s="239"/>
      <c r="DB223" s="186"/>
      <c r="DC223" s="186"/>
      <c r="DD223" s="239"/>
      <c r="DE223" s="239"/>
      <c r="DF223" s="239"/>
      <c r="DG223" s="239"/>
      <c r="DH223" s="239">
        <v>1</v>
      </c>
      <c r="DI223" s="186"/>
      <c r="DJ223" s="186"/>
      <c r="DK223" s="186"/>
      <c r="DL223" s="239"/>
      <c r="DM223" s="239"/>
      <c r="DN223" s="239"/>
      <c r="DO223" s="239"/>
      <c r="DP223" s="186"/>
      <c r="DQ223" s="186"/>
      <c r="DR223" s="239"/>
      <c r="DS223" s="239"/>
      <c r="DT223" s="239"/>
      <c r="DU223" s="239"/>
      <c r="DV223" s="239">
        <v>1</v>
      </c>
      <c r="DW223" s="186"/>
      <c r="DX223" s="186"/>
      <c r="DY223" s="239"/>
      <c r="DZ223" s="239">
        <v>1</v>
      </c>
      <c r="EA223" s="239"/>
      <c r="EB223" s="239"/>
      <c r="EC223" s="239">
        <v>1</v>
      </c>
      <c r="ED223" s="186"/>
      <c r="EE223" s="186"/>
      <c r="EF223" s="239"/>
      <c r="EG223" s="186"/>
      <c r="EH223" s="239"/>
      <c r="EI223" s="239"/>
      <c r="EJ223" s="239"/>
      <c r="EK223" s="186"/>
      <c r="EL223" s="186"/>
      <c r="EM223" s="239"/>
      <c r="EN223" s="239"/>
      <c r="EO223" s="239"/>
      <c r="EP223" s="239"/>
      <c r="EQ223" s="239"/>
      <c r="ER223" s="186"/>
      <c r="ES223" s="186"/>
      <c r="ET223" s="239"/>
      <c r="EU223" s="239"/>
      <c r="EV223" s="239">
        <v>1</v>
      </c>
      <c r="EW223" s="239"/>
      <c r="EX223" s="239">
        <v>1</v>
      </c>
      <c r="EY223" s="186"/>
      <c r="EZ223" s="186"/>
      <c r="FA223" s="239"/>
      <c r="FB223" s="239"/>
      <c r="FC223" s="239">
        <v>1</v>
      </c>
      <c r="FD223" s="239"/>
      <c r="FE223" s="239"/>
      <c r="FF223" s="186"/>
      <c r="FG223" s="186"/>
      <c r="FH223" s="239"/>
      <c r="FI223" s="239"/>
      <c r="FJ223" s="239"/>
      <c r="FK223" s="239"/>
      <c r="FL223" s="239"/>
      <c r="FM223" s="186"/>
      <c r="FN223" s="186"/>
      <c r="FO223" s="239"/>
      <c r="FP223" s="239"/>
      <c r="FQ223" s="239"/>
      <c r="FR223" s="239"/>
      <c r="FS223" s="239"/>
      <c r="FT223" s="186"/>
      <c r="FU223" s="186"/>
      <c r="FV223" s="186"/>
      <c r="FW223" s="186"/>
      <c r="FX223" s="186"/>
      <c r="FY223" s="239"/>
      <c r="FZ223" s="239"/>
      <c r="GA223" s="186"/>
      <c r="GB223" s="186"/>
      <c r="GC223" s="239"/>
      <c r="GD223" s="239"/>
      <c r="GE223" s="239">
        <v>1</v>
      </c>
      <c r="GF223" s="239"/>
      <c r="GG223" s="239"/>
      <c r="GH223" s="186"/>
      <c r="GI223" s="186"/>
      <c r="GJ223" s="239"/>
    </row>
    <row r="224" spans="2:192" ht="15">
      <c r="B224" s="240" t="s">
        <v>5203</v>
      </c>
      <c r="C224" s="240" t="s">
        <v>644</v>
      </c>
      <c r="D224" s="240" t="s">
        <v>397</v>
      </c>
      <c r="E224" s="235" t="s">
        <v>5215</v>
      </c>
      <c r="F224" s="181">
        <v>597.5</v>
      </c>
      <c r="G224" s="237"/>
      <c r="H224" s="187"/>
      <c r="I224" s="187"/>
      <c r="J224" s="237"/>
      <c r="K224" s="237"/>
      <c r="L224" s="237"/>
      <c r="M224" s="237"/>
      <c r="N224" s="237">
        <v>71.2</v>
      </c>
      <c r="O224" s="187"/>
      <c r="P224" s="187"/>
      <c r="Q224" s="237"/>
      <c r="R224" s="237"/>
      <c r="S224" s="237"/>
      <c r="T224" s="237"/>
      <c r="U224" s="237"/>
      <c r="V224" s="187"/>
      <c r="W224" s="187"/>
      <c r="X224" s="237"/>
      <c r="Y224" s="237"/>
      <c r="Z224" s="237"/>
      <c r="AA224" s="237"/>
      <c r="AB224" s="237"/>
      <c r="AC224" s="187"/>
      <c r="AD224" s="187"/>
      <c r="AE224" s="237"/>
      <c r="AF224" s="237"/>
      <c r="AG224" s="187"/>
      <c r="AH224" s="237"/>
      <c r="AI224" s="237"/>
      <c r="AJ224" s="187"/>
      <c r="AK224" s="187"/>
      <c r="AL224" s="187"/>
      <c r="AM224" s="187"/>
      <c r="AN224" s="187"/>
      <c r="AO224" s="237"/>
      <c r="AP224" s="237"/>
      <c r="AQ224" s="187"/>
      <c r="AR224" s="187"/>
      <c r="AS224" s="237"/>
      <c r="AT224" s="237"/>
      <c r="AU224" s="237"/>
      <c r="AV224" s="237"/>
      <c r="AW224" s="237"/>
      <c r="AX224" s="187"/>
      <c r="AY224" s="187"/>
      <c r="AZ224" s="237"/>
      <c r="BA224" s="237"/>
      <c r="BB224" s="237">
        <v>48.4</v>
      </c>
      <c r="BC224" s="237"/>
      <c r="BD224" s="237"/>
      <c r="BE224" s="187"/>
      <c r="BF224" s="187"/>
      <c r="BG224" s="237"/>
      <c r="BH224" s="237"/>
      <c r="BI224" s="237">
        <v>13</v>
      </c>
      <c r="BJ224" s="237"/>
      <c r="BK224" s="237"/>
      <c r="BL224" s="187"/>
      <c r="BM224" s="187"/>
      <c r="BN224" s="237"/>
      <c r="BO224" s="237"/>
      <c r="BP224" s="237"/>
      <c r="BQ224" s="237"/>
      <c r="BR224" s="237"/>
      <c r="BS224" s="187"/>
      <c r="BT224" s="187"/>
      <c r="BU224" s="237"/>
      <c r="BV224" s="237"/>
      <c r="BW224" s="237"/>
      <c r="BX224" s="237"/>
      <c r="BY224" s="237"/>
      <c r="BZ224" s="187"/>
      <c r="CA224" s="187"/>
      <c r="CB224" s="237">
        <v>44.7</v>
      </c>
      <c r="CC224" s="237"/>
      <c r="CD224" s="237">
        <v>15</v>
      </c>
      <c r="CE224" s="237"/>
      <c r="CF224" s="237"/>
      <c r="CG224" s="187"/>
      <c r="CH224" s="187"/>
      <c r="CI224" s="237"/>
      <c r="CJ224" s="237"/>
      <c r="CK224" s="237"/>
      <c r="CL224" s="237"/>
      <c r="CM224" s="237"/>
      <c r="CN224" s="187"/>
      <c r="CO224" s="187"/>
      <c r="CP224" s="237">
        <v>31</v>
      </c>
      <c r="CQ224" s="237"/>
      <c r="CR224" s="237"/>
      <c r="CS224" s="237"/>
      <c r="CT224" s="237"/>
      <c r="CU224" s="187"/>
      <c r="CV224" s="187"/>
      <c r="CW224" s="237"/>
      <c r="CX224" s="237"/>
      <c r="CY224" s="237"/>
      <c r="CZ224" s="237"/>
      <c r="DA224" s="237"/>
      <c r="DB224" s="187"/>
      <c r="DC224" s="187"/>
      <c r="DD224" s="237"/>
      <c r="DE224" s="237"/>
      <c r="DF224" s="237"/>
      <c r="DG224" s="237"/>
      <c r="DH224" s="237">
        <v>31</v>
      </c>
      <c r="DI224" s="187"/>
      <c r="DJ224" s="187"/>
      <c r="DK224" s="187"/>
      <c r="DL224" s="237"/>
      <c r="DM224" s="237"/>
      <c r="DN224" s="237"/>
      <c r="DO224" s="237"/>
      <c r="DP224" s="187"/>
      <c r="DQ224" s="187"/>
      <c r="DR224" s="237"/>
      <c r="DS224" s="237"/>
      <c r="DT224" s="237"/>
      <c r="DU224" s="237"/>
      <c r="DV224" s="237">
        <v>59.8</v>
      </c>
      <c r="DW224" s="187"/>
      <c r="DX224" s="187"/>
      <c r="DY224" s="237"/>
      <c r="DZ224" s="237">
        <v>39</v>
      </c>
      <c r="EA224" s="237"/>
      <c r="EB224" s="237"/>
      <c r="EC224" s="237">
        <v>65.7</v>
      </c>
      <c r="ED224" s="187"/>
      <c r="EE224" s="187"/>
      <c r="EF224" s="237"/>
      <c r="EG224" s="187"/>
      <c r="EH224" s="237"/>
      <c r="EI224" s="237"/>
      <c r="EJ224" s="237"/>
      <c r="EK224" s="187"/>
      <c r="EL224" s="187"/>
      <c r="EM224" s="237"/>
      <c r="EN224" s="237"/>
      <c r="EO224" s="237"/>
      <c r="EP224" s="237"/>
      <c r="EQ224" s="237"/>
      <c r="ER224" s="187"/>
      <c r="ES224" s="187"/>
      <c r="ET224" s="237"/>
      <c r="EU224" s="237"/>
      <c r="EV224" s="237">
        <v>20.3</v>
      </c>
      <c r="EW224" s="237"/>
      <c r="EX224" s="237">
        <v>46.6</v>
      </c>
      <c r="EY224" s="187"/>
      <c r="EZ224" s="187"/>
      <c r="FA224" s="237"/>
      <c r="FB224" s="237"/>
      <c r="FC224" s="237">
        <v>51.2</v>
      </c>
      <c r="FD224" s="237"/>
      <c r="FE224" s="237"/>
      <c r="FF224" s="187"/>
      <c r="FG224" s="187"/>
      <c r="FH224" s="237"/>
      <c r="FI224" s="237"/>
      <c r="FJ224" s="237"/>
      <c r="FK224" s="237"/>
      <c r="FL224" s="237"/>
      <c r="FM224" s="187"/>
      <c r="FN224" s="187"/>
      <c r="FO224" s="237"/>
      <c r="FP224" s="237"/>
      <c r="FQ224" s="237"/>
      <c r="FR224" s="237"/>
      <c r="FS224" s="237"/>
      <c r="FT224" s="187"/>
      <c r="FU224" s="187"/>
      <c r="FV224" s="187"/>
      <c r="FW224" s="187"/>
      <c r="FX224" s="187"/>
      <c r="FY224" s="237"/>
      <c r="FZ224" s="237"/>
      <c r="GA224" s="187"/>
      <c r="GB224" s="187"/>
      <c r="GC224" s="237"/>
      <c r="GD224" s="237"/>
      <c r="GE224" s="237">
        <v>60.5</v>
      </c>
      <c r="GF224" s="237"/>
      <c r="GG224" s="237"/>
      <c r="GH224" s="187"/>
      <c r="GI224" s="187"/>
      <c r="GJ224" s="237"/>
    </row>
    <row r="225" spans="2:192" ht="15">
      <c r="B225" s="240" t="s">
        <v>5203</v>
      </c>
      <c r="C225" s="240" t="s">
        <v>644</v>
      </c>
      <c r="D225" s="240" t="s">
        <v>397</v>
      </c>
      <c r="E225" s="241" t="s">
        <v>5216</v>
      </c>
      <c r="F225" s="182"/>
      <c r="G225" s="242"/>
      <c r="H225" s="188"/>
      <c r="I225" s="188"/>
      <c r="J225" s="242"/>
      <c r="K225" s="242"/>
      <c r="L225" s="242"/>
      <c r="M225" s="242"/>
      <c r="N225" s="242"/>
      <c r="O225" s="188"/>
      <c r="P225" s="188"/>
      <c r="Q225" s="242"/>
      <c r="R225" s="242"/>
      <c r="S225" s="242"/>
      <c r="T225" s="242"/>
      <c r="U225" s="242"/>
      <c r="V225" s="188"/>
      <c r="W225" s="188"/>
      <c r="X225" s="242"/>
      <c r="Y225" s="242"/>
      <c r="Z225" s="242"/>
      <c r="AA225" s="242"/>
      <c r="AB225" s="242"/>
      <c r="AC225" s="188"/>
      <c r="AD225" s="188"/>
      <c r="AE225" s="242"/>
      <c r="AF225" s="242"/>
      <c r="AG225" s="188"/>
      <c r="AH225" s="242"/>
      <c r="AI225" s="242"/>
      <c r="AJ225" s="188"/>
      <c r="AK225" s="188"/>
      <c r="AL225" s="188"/>
      <c r="AM225" s="188"/>
      <c r="AN225" s="188"/>
      <c r="AO225" s="242"/>
      <c r="AP225" s="242"/>
      <c r="AQ225" s="188"/>
      <c r="AR225" s="188"/>
      <c r="AS225" s="242"/>
      <c r="AT225" s="242"/>
      <c r="AU225" s="242"/>
      <c r="AV225" s="242"/>
      <c r="AW225" s="242"/>
      <c r="AX225" s="188"/>
      <c r="AY225" s="188"/>
      <c r="AZ225" s="242"/>
      <c r="BA225" s="242"/>
      <c r="BB225" s="242"/>
      <c r="BC225" s="242"/>
      <c r="BD225" s="242"/>
      <c r="BE225" s="188"/>
      <c r="BF225" s="188"/>
      <c r="BG225" s="242"/>
      <c r="BH225" s="242"/>
      <c r="BI225" s="242"/>
      <c r="BJ225" s="242"/>
      <c r="BK225" s="242"/>
      <c r="BL225" s="188"/>
      <c r="BM225" s="188"/>
      <c r="BN225" s="242"/>
      <c r="BO225" s="242"/>
      <c r="BP225" s="242"/>
      <c r="BQ225" s="242"/>
      <c r="BR225" s="242"/>
      <c r="BS225" s="188"/>
      <c r="BT225" s="188"/>
      <c r="BU225" s="242"/>
      <c r="BV225" s="242"/>
      <c r="BW225" s="242"/>
      <c r="BX225" s="242"/>
      <c r="BY225" s="242"/>
      <c r="BZ225" s="188"/>
      <c r="CA225" s="188"/>
      <c r="CB225" s="242"/>
      <c r="CC225" s="242"/>
      <c r="CD225" s="242"/>
      <c r="CE225" s="242"/>
      <c r="CF225" s="242"/>
      <c r="CG225" s="188"/>
      <c r="CH225" s="188"/>
      <c r="CI225" s="242"/>
      <c r="CJ225" s="242"/>
      <c r="CK225" s="242"/>
      <c r="CL225" s="242"/>
      <c r="CM225" s="242"/>
      <c r="CN225" s="188"/>
      <c r="CO225" s="188"/>
      <c r="CP225" s="242"/>
      <c r="CQ225" s="242"/>
      <c r="CR225" s="242"/>
      <c r="CS225" s="242"/>
      <c r="CT225" s="242"/>
      <c r="CU225" s="188"/>
      <c r="CV225" s="188"/>
      <c r="CW225" s="242"/>
      <c r="CX225" s="242"/>
      <c r="CY225" s="242"/>
      <c r="CZ225" s="242"/>
      <c r="DA225" s="242"/>
      <c r="DB225" s="188"/>
      <c r="DC225" s="188"/>
      <c r="DD225" s="242"/>
      <c r="DE225" s="242"/>
      <c r="DF225" s="242"/>
      <c r="DG225" s="242"/>
      <c r="DH225" s="242"/>
      <c r="DI225" s="188"/>
      <c r="DJ225" s="188"/>
      <c r="DK225" s="188"/>
      <c r="DL225" s="242"/>
      <c r="DM225" s="242"/>
      <c r="DN225" s="242"/>
      <c r="DO225" s="242"/>
      <c r="DP225" s="188"/>
      <c r="DQ225" s="188"/>
      <c r="DR225" s="242"/>
      <c r="DS225" s="242"/>
      <c r="DT225" s="242"/>
      <c r="DU225" s="242"/>
      <c r="DV225" s="242"/>
      <c r="DW225" s="188"/>
      <c r="DX225" s="188"/>
      <c r="DY225" s="242"/>
      <c r="DZ225" s="242"/>
      <c r="EA225" s="242"/>
      <c r="EB225" s="242"/>
      <c r="EC225" s="242"/>
      <c r="ED225" s="188"/>
      <c r="EE225" s="188"/>
      <c r="EF225" s="242"/>
      <c r="EG225" s="188"/>
      <c r="EH225" s="242"/>
      <c r="EI225" s="242"/>
      <c r="EJ225" s="242"/>
      <c r="EK225" s="188"/>
      <c r="EL225" s="188"/>
      <c r="EM225" s="242"/>
      <c r="EN225" s="242"/>
      <c r="EO225" s="242"/>
      <c r="EP225" s="242"/>
      <c r="EQ225" s="242"/>
      <c r="ER225" s="188"/>
      <c r="ES225" s="188"/>
      <c r="ET225" s="242"/>
      <c r="EU225" s="242"/>
      <c r="EV225" s="242"/>
      <c r="EW225" s="242"/>
      <c r="EX225" s="242"/>
      <c r="EY225" s="188"/>
      <c r="EZ225" s="188"/>
      <c r="FA225" s="242"/>
      <c r="FB225" s="242"/>
      <c r="FC225" s="242"/>
      <c r="FD225" s="242"/>
      <c r="FE225" s="242"/>
      <c r="FF225" s="188"/>
      <c r="FG225" s="188"/>
      <c r="FH225" s="242"/>
      <c r="FI225" s="242"/>
      <c r="FJ225" s="242"/>
      <c r="FK225" s="242"/>
      <c r="FL225" s="242"/>
      <c r="FM225" s="188"/>
      <c r="FN225" s="188"/>
      <c r="FO225" s="242"/>
      <c r="FP225" s="242"/>
      <c r="FQ225" s="242"/>
      <c r="FR225" s="242"/>
      <c r="FS225" s="242"/>
      <c r="FT225" s="188"/>
      <c r="FU225" s="188"/>
      <c r="FV225" s="188"/>
      <c r="FW225" s="188"/>
      <c r="FX225" s="188"/>
      <c r="FY225" s="242"/>
      <c r="FZ225" s="242"/>
      <c r="GA225" s="188"/>
      <c r="GB225" s="188"/>
      <c r="GC225" s="242"/>
      <c r="GD225" s="242"/>
      <c r="GE225" s="242"/>
      <c r="GF225" s="242"/>
      <c r="GG225" s="242"/>
      <c r="GH225" s="188"/>
      <c r="GI225" s="188"/>
      <c r="GJ225" s="242"/>
    </row>
    <row r="226" spans="2:192" ht="15.75" thickBot="1">
      <c r="B226" s="243" t="s">
        <v>5203</v>
      </c>
      <c r="C226" s="243" t="s">
        <v>644</v>
      </c>
      <c r="D226" s="243" t="s">
        <v>397</v>
      </c>
      <c r="E226" s="244" t="s">
        <v>5217</v>
      </c>
      <c r="F226" s="183"/>
      <c r="G226" s="245"/>
      <c r="H226" s="189"/>
      <c r="I226" s="189"/>
      <c r="J226" s="245"/>
      <c r="K226" s="245"/>
      <c r="L226" s="245"/>
      <c r="M226" s="245"/>
      <c r="N226" s="245"/>
      <c r="O226" s="189"/>
      <c r="P226" s="189"/>
      <c r="Q226" s="245"/>
      <c r="R226" s="245"/>
      <c r="S226" s="245"/>
      <c r="T226" s="245"/>
      <c r="U226" s="245"/>
      <c r="V226" s="189"/>
      <c r="W226" s="189"/>
      <c r="X226" s="245"/>
      <c r="Y226" s="245"/>
      <c r="Z226" s="245"/>
      <c r="AA226" s="245"/>
      <c r="AB226" s="245"/>
      <c r="AC226" s="189"/>
      <c r="AD226" s="189"/>
      <c r="AE226" s="245"/>
      <c r="AF226" s="245"/>
      <c r="AG226" s="189"/>
      <c r="AH226" s="245"/>
      <c r="AI226" s="245"/>
      <c r="AJ226" s="189"/>
      <c r="AK226" s="189"/>
      <c r="AL226" s="189"/>
      <c r="AM226" s="189"/>
      <c r="AN226" s="189"/>
      <c r="AO226" s="245"/>
      <c r="AP226" s="245"/>
      <c r="AQ226" s="189"/>
      <c r="AR226" s="189"/>
      <c r="AS226" s="245"/>
      <c r="AT226" s="245"/>
      <c r="AU226" s="245"/>
      <c r="AV226" s="245"/>
      <c r="AW226" s="245"/>
      <c r="AX226" s="189"/>
      <c r="AY226" s="189"/>
      <c r="AZ226" s="245"/>
      <c r="BA226" s="245"/>
      <c r="BB226" s="245"/>
      <c r="BC226" s="245"/>
      <c r="BD226" s="245"/>
      <c r="BE226" s="189"/>
      <c r="BF226" s="189"/>
      <c r="BG226" s="245"/>
      <c r="BH226" s="245"/>
      <c r="BI226" s="245"/>
      <c r="BJ226" s="245"/>
      <c r="BK226" s="245"/>
      <c r="BL226" s="189"/>
      <c r="BM226" s="189"/>
      <c r="BN226" s="245"/>
      <c r="BO226" s="245"/>
      <c r="BP226" s="245"/>
      <c r="BQ226" s="245"/>
      <c r="BR226" s="245"/>
      <c r="BS226" s="189"/>
      <c r="BT226" s="189"/>
      <c r="BU226" s="245"/>
      <c r="BV226" s="245"/>
      <c r="BW226" s="245"/>
      <c r="BX226" s="245"/>
      <c r="BY226" s="245"/>
      <c r="BZ226" s="189"/>
      <c r="CA226" s="189"/>
      <c r="CB226" s="245"/>
      <c r="CC226" s="245"/>
      <c r="CD226" s="245"/>
      <c r="CE226" s="245"/>
      <c r="CF226" s="245"/>
      <c r="CG226" s="189"/>
      <c r="CH226" s="189"/>
      <c r="CI226" s="245"/>
      <c r="CJ226" s="245"/>
      <c r="CK226" s="245"/>
      <c r="CL226" s="245"/>
      <c r="CM226" s="245"/>
      <c r="CN226" s="189"/>
      <c r="CO226" s="189"/>
      <c r="CP226" s="245"/>
      <c r="CQ226" s="245"/>
      <c r="CR226" s="245"/>
      <c r="CS226" s="245"/>
      <c r="CT226" s="245"/>
      <c r="CU226" s="189"/>
      <c r="CV226" s="189"/>
      <c r="CW226" s="245"/>
      <c r="CX226" s="245"/>
      <c r="CY226" s="245"/>
      <c r="CZ226" s="245"/>
      <c r="DA226" s="245"/>
      <c r="DB226" s="189"/>
      <c r="DC226" s="189"/>
      <c r="DD226" s="245"/>
      <c r="DE226" s="245"/>
      <c r="DF226" s="245"/>
      <c r="DG226" s="245"/>
      <c r="DH226" s="245"/>
      <c r="DI226" s="189"/>
      <c r="DJ226" s="189"/>
      <c r="DK226" s="189"/>
      <c r="DL226" s="245"/>
      <c r="DM226" s="245"/>
      <c r="DN226" s="245"/>
      <c r="DO226" s="245"/>
      <c r="DP226" s="189"/>
      <c r="DQ226" s="189"/>
      <c r="DR226" s="245"/>
      <c r="DS226" s="245"/>
      <c r="DT226" s="245"/>
      <c r="DU226" s="245"/>
      <c r="DV226" s="245"/>
      <c r="DW226" s="189"/>
      <c r="DX226" s="189"/>
      <c r="DY226" s="245"/>
      <c r="DZ226" s="245"/>
      <c r="EA226" s="245"/>
      <c r="EB226" s="245"/>
      <c r="EC226" s="245"/>
      <c r="ED226" s="189"/>
      <c r="EE226" s="189"/>
      <c r="EF226" s="245"/>
      <c r="EG226" s="189"/>
      <c r="EH226" s="245"/>
      <c r="EI226" s="245"/>
      <c r="EJ226" s="245"/>
      <c r="EK226" s="189"/>
      <c r="EL226" s="189"/>
      <c r="EM226" s="245"/>
      <c r="EN226" s="245"/>
      <c r="EO226" s="245"/>
      <c r="EP226" s="245"/>
      <c r="EQ226" s="245"/>
      <c r="ER226" s="189"/>
      <c r="ES226" s="189"/>
      <c r="ET226" s="245"/>
      <c r="EU226" s="245"/>
      <c r="EV226" s="245"/>
      <c r="EW226" s="245"/>
      <c r="EX226" s="245"/>
      <c r="EY226" s="189"/>
      <c r="EZ226" s="189"/>
      <c r="FA226" s="245"/>
      <c r="FB226" s="245"/>
      <c r="FC226" s="245"/>
      <c r="FD226" s="245"/>
      <c r="FE226" s="245"/>
      <c r="FF226" s="189"/>
      <c r="FG226" s="189"/>
      <c r="FH226" s="245"/>
      <c r="FI226" s="245"/>
      <c r="FJ226" s="245"/>
      <c r="FK226" s="245"/>
      <c r="FL226" s="245"/>
      <c r="FM226" s="189"/>
      <c r="FN226" s="189"/>
      <c r="FO226" s="245"/>
      <c r="FP226" s="245"/>
      <c r="FQ226" s="245"/>
      <c r="FR226" s="245"/>
      <c r="FS226" s="245"/>
      <c r="FT226" s="189"/>
      <c r="FU226" s="189"/>
      <c r="FV226" s="189"/>
      <c r="FW226" s="189"/>
      <c r="FX226" s="189"/>
      <c r="FY226" s="245"/>
      <c r="FZ226" s="245"/>
      <c r="GA226" s="189"/>
      <c r="GB226" s="189"/>
      <c r="GC226" s="245"/>
      <c r="GD226" s="245"/>
      <c r="GE226" s="245"/>
      <c r="GF226" s="245"/>
      <c r="GG226" s="245"/>
      <c r="GH226" s="189"/>
      <c r="GI226" s="189"/>
      <c r="GJ226" s="245"/>
    </row>
    <row r="227" spans="2:192" ht="15">
      <c r="B227" s="238" t="s">
        <v>5203</v>
      </c>
      <c r="C227" s="238" t="s">
        <v>4957</v>
      </c>
      <c r="D227" s="238" t="s">
        <v>4150</v>
      </c>
      <c r="E227" s="238" t="s">
        <v>5214</v>
      </c>
      <c r="F227" s="180">
        <v>1</v>
      </c>
      <c r="G227" s="239"/>
      <c r="H227" s="186"/>
      <c r="I227" s="186"/>
      <c r="J227" s="239"/>
      <c r="K227" s="239"/>
      <c r="L227" s="239"/>
      <c r="M227" s="239"/>
      <c r="N227" s="239"/>
      <c r="O227" s="186"/>
      <c r="P227" s="186"/>
      <c r="Q227" s="239"/>
      <c r="R227" s="239"/>
      <c r="S227" s="239"/>
      <c r="T227" s="239"/>
      <c r="U227" s="239"/>
      <c r="V227" s="186"/>
      <c r="W227" s="186"/>
      <c r="X227" s="239"/>
      <c r="Y227" s="239"/>
      <c r="Z227" s="239"/>
      <c r="AA227" s="239"/>
      <c r="AB227" s="239"/>
      <c r="AC227" s="186"/>
      <c r="AD227" s="186"/>
      <c r="AE227" s="239"/>
      <c r="AF227" s="239"/>
      <c r="AG227" s="186"/>
      <c r="AH227" s="239"/>
      <c r="AI227" s="239"/>
      <c r="AJ227" s="186"/>
      <c r="AK227" s="186"/>
      <c r="AL227" s="186"/>
      <c r="AM227" s="186"/>
      <c r="AN227" s="186"/>
      <c r="AO227" s="239"/>
      <c r="AP227" s="239"/>
      <c r="AQ227" s="186"/>
      <c r="AR227" s="186"/>
      <c r="AS227" s="239"/>
      <c r="AT227" s="239"/>
      <c r="AU227" s="239"/>
      <c r="AV227" s="239"/>
      <c r="AW227" s="239"/>
      <c r="AX227" s="186"/>
      <c r="AY227" s="186"/>
      <c r="AZ227" s="239"/>
      <c r="BA227" s="239"/>
      <c r="BB227" s="239"/>
      <c r="BC227" s="239"/>
      <c r="BD227" s="239"/>
      <c r="BE227" s="186"/>
      <c r="BF227" s="186"/>
      <c r="BG227" s="239"/>
      <c r="BH227" s="239"/>
      <c r="BI227" s="239"/>
      <c r="BJ227" s="239"/>
      <c r="BK227" s="239"/>
      <c r="BL227" s="186"/>
      <c r="BM227" s="186"/>
      <c r="BN227" s="239"/>
      <c r="BO227" s="239"/>
      <c r="BP227" s="239"/>
      <c r="BQ227" s="239"/>
      <c r="BR227" s="239"/>
      <c r="BS227" s="186"/>
      <c r="BT227" s="186"/>
      <c r="BU227" s="239"/>
      <c r="BV227" s="239"/>
      <c r="BW227" s="239"/>
      <c r="BX227" s="239"/>
      <c r="BY227" s="239"/>
      <c r="BZ227" s="186"/>
      <c r="CA227" s="186"/>
      <c r="CB227" s="239"/>
      <c r="CC227" s="239"/>
      <c r="CD227" s="239"/>
      <c r="CE227" s="239"/>
      <c r="CF227" s="239"/>
      <c r="CG227" s="186"/>
      <c r="CH227" s="186"/>
      <c r="CI227" s="239"/>
      <c r="CJ227" s="239"/>
      <c r="CK227" s="239"/>
      <c r="CL227" s="239"/>
      <c r="CM227" s="239"/>
      <c r="CN227" s="186"/>
      <c r="CO227" s="186"/>
      <c r="CP227" s="239"/>
      <c r="CQ227" s="239"/>
      <c r="CR227" s="239"/>
      <c r="CS227" s="239"/>
      <c r="CT227" s="239"/>
      <c r="CU227" s="186"/>
      <c r="CV227" s="186"/>
      <c r="CW227" s="239"/>
      <c r="CX227" s="239"/>
      <c r="CY227" s="239"/>
      <c r="CZ227" s="239"/>
      <c r="DA227" s="239"/>
      <c r="DB227" s="186"/>
      <c r="DC227" s="186"/>
      <c r="DD227" s="239"/>
      <c r="DE227" s="239"/>
      <c r="DF227" s="239"/>
      <c r="DG227" s="239"/>
      <c r="DH227" s="239"/>
      <c r="DI227" s="186"/>
      <c r="DJ227" s="186"/>
      <c r="DK227" s="186"/>
      <c r="DL227" s="239"/>
      <c r="DM227" s="239"/>
      <c r="DN227" s="239"/>
      <c r="DO227" s="239"/>
      <c r="DP227" s="186"/>
      <c r="DQ227" s="186"/>
      <c r="DR227" s="239"/>
      <c r="DS227" s="239"/>
      <c r="DT227" s="239"/>
      <c r="DU227" s="239"/>
      <c r="DV227" s="239"/>
      <c r="DW227" s="186"/>
      <c r="DX227" s="186"/>
      <c r="DY227" s="239"/>
      <c r="DZ227" s="239"/>
      <c r="EA227" s="239"/>
      <c r="EB227" s="239"/>
      <c r="EC227" s="239"/>
      <c r="ED227" s="186"/>
      <c r="EE227" s="186"/>
      <c r="EF227" s="239"/>
      <c r="EG227" s="186"/>
      <c r="EH227" s="239"/>
      <c r="EI227" s="239"/>
      <c r="EJ227" s="239"/>
      <c r="EK227" s="186"/>
      <c r="EL227" s="186"/>
      <c r="EM227" s="239"/>
      <c r="EN227" s="239"/>
      <c r="EO227" s="239"/>
      <c r="EP227" s="239"/>
      <c r="EQ227" s="239"/>
      <c r="ER227" s="186"/>
      <c r="ES227" s="186"/>
      <c r="ET227" s="239"/>
      <c r="EU227" s="239"/>
      <c r="EV227" s="239"/>
      <c r="EW227" s="239"/>
      <c r="EX227" s="239"/>
      <c r="EY227" s="186"/>
      <c r="EZ227" s="186"/>
      <c r="FA227" s="239"/>
      <c r="FB227" s="239"/>
      <c r="FC227" s="239"/>
      <c r="FD227" s="239"/>
      <c r="FE227" s="239"/>
      <c r="FF227" s="186"/>
      <c r="FG227" s="186"/>
      <c r="FH227" s="239"/>
      <c r="FI227" s="239"/>
      <c r="FJ227" s="239"/>
      <c r="FK227" s="239"/>
      <c r="FL227" s="239"/>
      <c r="FM227" s="186"/>
      <c r="FN227" s="186"/>
      <c r="FO227" s="239"/>
      <c r="FP227" s="239"/>
      <c r="FQ227" s="239"/>
      <c r="FR227" s="239"/>
      <c r="FS227" s="239"/>
      <c r="FT227" s="186"/>
      <c r="FU227" s="186"/>
      <c r="FV227" s="186"/>
      <c r="FW227" s="186"/>
      <c r="FX227" s="186"/>
      <c r="FY227" s="239"/>
      <c r="FZ227" s="239"/>
      <c r="GA227" s="186"/>
      <c r="GB227" s="186"/>
      <c r="GC227" s="239"/>
      <c r="GD227" s="239"/>
      <c r="GE227" s="239">
        <v>1</v>
      </c>
      <c r="GF227" s="239"/>
      <c r="GG227" s="239"/>
      <c r="GH227" s="186"/>
      <c r="GI227" s="186"/>
      <c r="GJ227" s="239"/>
    </row>
    <row r="228" spans="2:192" ht="15">
      <c r="B228" s="240" t="s">
        <v>5203</v>
      </c>
      <c r="C228" s="240" t="s">
        <v>4957</v>
      </c>
      <c r="D228" s="240" t="s">
        <v>4150</v>
      </c>
      <c r="E228" s="235" t="s">
        <v>5215</v>
      </c>
      <c r="F228" s="181">
        <v>25</v>
      </c>
      <c r="G228" s="237"/>
      <c r="H228" s="187"/>
      <c r="I228" s="187"/>
      <c r="J228" s="237"/>
      <c r="K228" s="237"/>
      <c r="L228" s="237"/>
      <c r="M228" s="237"/>
      <c r="N228" s="237"/>
      <c r="O228" s="187"/>
      <c r="P228" s="187"/>
      <c r="Q228" s="237"/>
      <c r="R228" s="237"/>
      <c r="S228" s="237"/>
      <c r="T228" s="237"/>
      <c r="U228" s="237"/>
      <c r="V228" s="187"/>
      <c r="W228" s="187"/>
      <c r="X228" s="237"/>
      <c r="Y228" s="237"/>
      <c r="Z228" s="237"/>
      <c r="AA228" s="237"/>
      <c r="AB228" s="237"/>
      <c r="AC228" s="187"/>
      <c r="AD228" s="187"/>
      <c r="AE228" s="237"/>
      <c r="AF228" s="237"/>
      <c r="AG228" s="187"/>
      <c r="AH228" s="237"/>
      <c r="AI228" s="237"/>
      <c r="AJ228" s="187"/>
      <c r="AK228" s="187"/>
      <c r="AL228" s="187"/>
      <c r="AM228" s="187"/>
      <c r="AN228" s="187"/>
      <c r="AO228" s="237"/>
      <c r="AP228" s="237"/>
      <c r="AQ228" s="187"/>
      <c r="AR228" s="187"/>
      <c r="AS228" s="237"/>
      <c r="AT228" s="237"/>
      <c r="AU228" s="237"/>
      <c r="AV228" s="237"/>
      <c r="AW228" s="237"/>
      <c r="AX228" s="187"/>
      <c r="AY228" s="187"/>
      <c r="AZ228" s="237"/>
      <c r="BA228" s="237"/>
      <c r="BB228" s="237"/>
      <c r="BC228" s="237"/>
      <c r="BD228" s="237"/>
      <c r="BE228" s="187"/>
      <c r="BF228" s="187"/>
      <c r="BG228" s="237"/>
      <c r="BH228" s="237"/>
      <c r="BI228" s="237"/>
      <c r="BJ228" s="237"/>
      <c r="BK228" s="237"/>
      <c r="BL228" s="187"/>
      <c r="BM228" s="187"/>
      <c r="BN228" s="237"/>
      <c r="BO228" s="237"/>
      <c r="BP228" s="237"/>
      <c r="BQ228" s="237"/>
      <c r="BR228" s="237"/>
      <c r="BS228" s="187"/>
      <c r="BT228" s="187"/>
      <c r="BU228" s="237"/>
      <c r="BV228" s="237"/>
      <c r="BW228" s="237"/>
      <c r="BX228" s="237"/>
      <c r="BY228" s="237"/>
      <c r="BZ228" s="187"/>
      <c r="CA228" s="187"/>
      <c r="CB228" s="237"/>
      <c r="CC228" s="237"/>
      <c r="CD228" s="237"/>
      <c r="CE228" s="237"/>
      <c r="CF228" s="237"/>
      <c r="CG228" s="187"/>
      <c r="CH228" s="187"/>
      <c r="CI228" s="237"/>
      <c r="CJ228" s="237"/>
      <c r="CK228" s="237"/>
      <c r="CL228" s="237"/>
      <c r="CM228" s="237"/>
      <c r="CN228" s="187"/>
      <c r="CO228" s="187"/>
      <c r="CP228" s="237"/>
      <c r="CQ228" s="237"/>
      <c r="CR228" s="237"/>
      <c r="CS228" s="237"/>
      <c r="CT228" s="237"/>
      <c r="CU228" s="187"/>
      <c r="CV228" s="187"/>
      <c r="CW228" s="237"/>
      <c r="CX228" s="237"/>
      <c r="CY228" s="237"/>
      <c r="CZ228" s="237"/>
      <c r="DA228" s="237"/>
      <c r="DB228" s="187"/>
      <c r="DC228" s="187"/>
      <c r="DD228" s="237"/>
      <c r="DE228" s="237"/>
      <c r="DF228" s="237"/>
      <c r="DG228" s="237"/>
      <c r="DH228" s="237"/>
      <c r="DI228" s="187"/>
      <c r="DJ228" s="187"/>
      <c r="DK228" s="187"/>
      <c r="DL228" s="237"/>
      <c r="DM228" s="237"/>
      <c r="DN228" s="237"/>
      <c r="DO228" s="237"/>
      <c r="DP228" s="187"/>
      <c r="DQ228" s="187"/>
      <c r="DR228" s="237"/>
      <c r="DS228" s="237"/>
      <c r="DT228" s="237"/>
      <c r="DU228" s="237"/>
      <c r="DV228" s="237"/>
      <c r="DW228" s="187"/>
      <c r="DX228" s="187"/>
      <c r="DY228" s="237"/>
      <c r="DZ228" s="237"/>
      <c r="EA228" s="237"/>
      <c r="EB228" s="237"/>
      <c r="EC228" s="237"/>
      <c r="ED228" s="187"/>
      <c r="EE228" s="187"/>
      <c r="EF228" s="237"/>
      <c r="EG228" s="187"/>
      <c r="EH228" s="237"/>
      <c r="EI228" s="237"/>
      <c r="EJ228" s="237"/>
      <c r="EK228" s="187"/>
      <c r="EL228" s="187"/>
      <c r="EM228" s="237"/>
      <c r="EN228" s="237"/>
      <c r="EO228" s="237"/>
      <c r="EP228" s="237"/>
      <c r="EQ228" s="237"/>
      <c r="ER228" s="187"/>
      <c r="ES228" s="187"/>
      <c r="ET228" s="237"/>
      <c r="EU228" s="237"/>
      <c r="EV228" s="237"/>
      <c r="EW228" s="237"/>
      <c r="EX228" s="237"/>
      <c r="EY228" s="187"/>
      <c r="EZ228" s="187"/>
      <c r="FA228" s="237"/>
      <c r="FB228" s="237"/>
      <c r="FC228" s="237"/>
      <c r="FD228" s="237"/>
      <c r="FE228" s="237"/>
      <c r="FF228" s="187"/>
      <c r="FG228" s="187"/>
      <c r="FH228" s="237"/>
      <c r="FI228" s="237"/>
      <c r="FJ228" s="237"/>
      <c r="FK228" s="237"/>
      <c r="FL228" s="237"/>
      <c r="FM228" s="187"/>
      <c r="FN228" s="187"/>
      <c r="FO228" s="237"/>
      <c r="FP228" s="237"/>
      <c r="FQ228" s="237"/>
      <c r="FR228" s="237"/>
      <c r="FS228" s="237"/>
      <c r="FT228" s="187"/>
      <c r="FU228" s="187"/>
      <c r="FV228" s="187"/>
      <c r="FW228" s="187"/>
      <c r="FX228" s="187"/>
      <c r="FY228" s="237"/>
      <c r="FZ228" s="237"/>
      <c r="GA228" s="187"/>
      <c r="GB228" s="187"/>
      <c r="GC228" s="237"/>
      <c r="GD228" s="237"/>
      <c r="GE228" s="237">
        <v>25</v>
      </c>
      <c r="GF228" s="237"/>
      <c r="GG228" s="237"/>
      <c r="GH228" s="187"/>
      <c r="GI228" s="187"/>
      <c r="GJ228" s="237"/>
    </row>
    <row r="229" spans="2:192" ht="15">
      <c r="B229" s="240" t="s">
        <v>5203</v>
      </c>
      <c r="C229" s="240" t="s">
        <v>4957</v>
      </c>
      <c r="D229" s="240" t="s">
        <v>4150</v>
      </c>
      <c r="E229" s="241" t="s">
        <v>5216</v>
      </c>
      <c r="F229" s="182"/>
      <c r="G229" s="242"/>
      <c r="H229" s="188"/>
      <c r="I229" s="188"/>
      <c r="J229" s="242"/>
      <c r="K229" s="242"/>
      <c r="L229" s="242"/>
      <c r="M229" s="242"/>
      <c r="N229" s="242"/>
      <c r="O229" s="188"/>
      <c r="P229" s="188"/>
      <c r="Q229" s="242"/>
      <c r="R229" s="242"/>
      <c r="S229" s="242"/>
      <c r="T229" s="242"/>
      <c r="U229" s="242"/>
      <c r="V229" s="188"/>
      <c r="W229" s="188"/>
      <c r="X229" s="242"/>
      <c r="Y229" s="242"/>
      <c r="Z229" s="242"/>
      <c r="AA229" s="242"/>
      <c r="AB229" s="242"/>
      <c r="AC229" s="188"/>
      <c r="AD229" s="188"/>
      <c r="AE229" s="242"/>
      <c r="AF229" s="242"/>
      <c r="AG229" s="188"/>
      <c r="AH229" s="242"/>
      <c r="AI229" s="242"/>
      <c r="AJ229" s="188"/>
      <c r="AK229" s="188"/>
      <c r="AL229" s="188"/>
      <c r="AM229" s="188"/>
      <c r="AN229" s="188"/>
      <c r="AO229" s="242"/>
      <c r="AP229" s="242"/>
      <c r="AQ229" s="188"/>
      <c r="AR229" s="188"/>
      <c r="AS229" s="242"/>
      <c r="AT229" s="242"/>
      <c r="AU229" s="242"/>
      <c r="AV229" s="242"/>
      <c r="AW229" s="242"/>
      <c r="AX229" s="188"/>
      <c r="AY229" s="188"/>
      <c r="AZ229" s="242"/>
      <c r="BA229" s="242"/>
      <c r="BB229" s="242"/>
      <c r="BC229" s="242"/>
      <c r="BD229" s="242"/>
      <c r="BE229" s="188"/>
      <c r="BF229" s="188"/>
      <c r="BG229" s="242"/>
      <c r="BH229" s="242"/>
      <c r="BI229" s="242"/>
      <c r="BJ229" s="242"/>
      <c r="BK229" s="242"/>
      <c r="BL229" s="188"/>
      <c r="BM229" s="188"/>
      <c r="BN229" s="242"/>
      <c r="BO229" s="242"/>
      <c r="BP229" s="242"/>
      <c r="BQ229" s="242"/>
      <c r="BR229" s="242"/>
      <c r="BS229" s="188"/>
      <c r="BT229" s="188"/>
      <c r="BU229" s="242"/>
      <c r="BV229" s="242"/>
      <c r="BW229" s="242"/>
      <c r="BX229" s="242"/>
      <c r="BY229" s="242"/>
      <c r="BZ229" s="188"/>
      <c r="CA229" s="188"/>
      <c r="CB229" s="242"/>
      <c r="CC229" s="242"/>
      <c r="CD229" s="242"/>
      <c r="CE229" s="242"/>
      <c r="CF229" s="242"/>
      <c r="CG229" s="188"/>
      <c r="CH229" s="188"/>
      <c r="CI229" s="242"/>
      <c r="CJ229" s="242"/>
      <c r="CK229" s="242"/>
      <c r="CL229" s="242"/>
      <c r="CM229" s="242"/>
      <c r="CN229" s="188"/>
      <c r="CO229" s="188"/>
      <c r="CP229" s="242"/>
      <c r="CQ229" s="242"/>
      <c r="CR229" s="242"/>
      <c r="CS229" s="242"/>
      <c r="CT229" s="242"/>
      <c r="CU229" s="188"/>
      <c r="CV229" s="188"/>
      <c r="CW229" s="242"/>
      <c r="CX229" s="242"/>
      <c r="CY229" s="242"/>
      <c r="CZ229" s="242"/>
      <c r="DA229" s="242"/>
      <c r="DB229" s="188"/>
      <c r="DC229" s="188"/>
      <c r="DD229" s="242"/>
      <c r="DE229" s="242"/>
      <c r="DF229" s="242"/>
      <c r="DG229" s="242"/>
      <c r="DH229" s="242"/>
      <c r="DI229" s="188"/>
      <c r="DJ229" s="188"/>
      <c r="DK229" s="188"/>
      <c r="DL229" s="242"/>
      <c r="DM229" s="242"/>
      <c r="DN229" s="242"/>
      <c r="DO229" s="242"/>
      <c r="DP229" s="188"/>
      <c r="DQ229" s="188"/>
      <c r="DR229" s="242"/>
      <c r="DS229" s="242"/>
      <c r="DT229" s="242"/>
      <c r="DU229" s="242"/>
      <c r="DV229" s="242"/>
      <c r="DW229" s="188"/>
      <c r="DX229" s="188"/>
      <c r="DY229" s="242"/>
      <c r="DZ229" s="242"/>
      <c r="EA229" s="242"/>
      <c r="EB229" s="242"/>
      <c r="EC229" s="242"/>
      <c r="ED229" s="188"/>
      <c r="EE229" s="188"/>
      <c r="EF229" s="242"/>
      <c r="EG229" s="188"/>
      <c r="EH229" s="242"/>
      <c r="EI229" s="242"/>
      <c r="EJ229" s="242"/>
      <c r="EK229" s="188"/>
      <c r="EL229" s="188"/>
      <c r="EM229" s="242"/>
      <c r="EN229" s="242"/>
      <c r="EO229" s="242"/>
      <c r="EP229" s="242"/>
      <c r="EQ229" s="242"/>
      <c r="ER229" s="188"/>
      <c r="ES229" s="188"/>
      <c r="ET229" s="242"/>
      <c r="EU229" s="242"/>
      <c r="EV229" s="242"/>
      <c r="EW229" s="242"/>
      <c r="EX229" s="242"/>
      <c r="EY229" s="188"/>
      <c r="EZ229" s="188"/>
      <c r="FA229" s="242"/>
      <c r="FB229" s="242"/>
      <c r="FC229" s="242"/>
      <c r="FD229" s="242"/>
      <c r="FE229" s="242"/>
      <c r="FF229" s="188"/>
      <c r="FG229" s="188"/>
      <c r="FH229" s="242"/>
      <c r="FI229" s="242"/>
      <c r="FJ229" s="242"/>
      <c r="FK229" s="242"/>
      <c r="FL229" s="242"/>
      <c r="FM229" s="188"/>
      <c r="FN229" s="188"/>
      <c r="FO229" s="242"/>
      <c r="FP229" s="242"/>
      <c r="FQ229" s="242"/>
      <c r="FR229" s="242"/>
      <c r="FS229" s="242"/>
      <c r="FT229" s="188"/>
      <c r="FU229" s="188"/>
      <c r="FV229" s="188"/>
      <c r="FW229" s="188"/>
      <c r="FX229" s="188"/>
      <c r="FY229" s="242"/>
      <c r="FZ229" s="242"/>
      <c r="GA229" s="188"/>
      <c r="GB229" s="188"/>
      <c r="GC229" s="242"/>
      <c r="GD229" s="242"/>
      <c r="GE229" s="242"/>
      <c r="GF229" s="242"/>
      <c r="GG229" s="242"/>
      <c r="GH229" s="188"/>
      <c r="GI229" s="188"/>
      <c r="GJ229" s="242"/>
    </row>
    <row r="230" spans="2:192" ht="15.75" thickBot="1">
      <c r="B230" s="243" t="s">
        <v>5203</v>
      </c>
      <c r="C230" s="243" t="s">
        <v>4957</v>
      </c>
      <c r="D230" s="243" t="s">
        <v>4150</v>
      </c>
      <c r="E230" s="244" t="s">
        <v>5217</v>
      </c>
      <c r="F230" s="183"/>
      <c r="G230" s="245"/>
      <c r="H230" s="189"/>
      <c r="I230" s="189"/>
      <c r="J230" s="245"/>
      <c r="K230" s="245"/>
      <c r="L230" s="245"/>
      <c r="M230" s="245"/>
      <c r="N230" s="245"/>
      <c r="O230" s="189"/>
      <c r="P230" s="189"/>
      <c r="Q230" s="245"/>
      <c r="R230" s="245"/>
      <c r="S230" s="245"/>
      <c r="T230" s="245"/>
      <c r="U230" s="245"/>
      <c r="V230" s="189"/>
      <c r="W230" s="189"/>
      <c r="X230" s="245"/>
      <c r="Y230" s="245"/>
      <c r="Z230" s="245"/>
      <c r="AA230" s="245"/>
      <c r="AB230" s="245"/>
      <c r="AC230" s="189"/>
      <c r="AD230" s="189"/>
      <c r="AE230" s="245"/>
      <c r="AF230" s="245"/>
      <c r="AG230" s="189"/>
      <c r="AH230" s="245"/>
      <c r="AI230" s="245"/>
      <c r="AJ230" s="189"/>
      <c r="AK230" s="189"/>
      <c r="AL230" s="189"/>
      <c r="AM230" s="189"/>
      <c r="AN230" s="189"/>
      <c r="AO230" s="245"/>
      <c r="AP230" s="245"/>
      <c r="AQ230" s="189"/>
      <c r="AR230" s="189"/>
      <c r="AS230" s="245"/>
      <c r="AT230" s="245"/>
      <c r="AU230" s="245"/>
      <c r="AV230" s="245"/>
      <c r="AW230" s="245"/>
      <c r="AX230" s="189"/>
      <c r="AY230" s="189"/>
      <c r="AZ230" s="245"/>
      <c r="BA230" s="245"/>
      <c r="BB230" s="245"/>
      <c r="BC230" s="245"/>
      <c r="BD230" s="245"/>
      <c r="BE230" s="189"/>
      <c r="BF230" s="189"/>
      <c r="BG230" s="245"/>
      <c r="BH230" s="245"/>
      <c r="BI230" s="245"/>
      <c r="BJ230" s="245"/>
      <c r="BK230" s="245"/>
      <c r="BL230" s="189"/>
      <c r="BM230" s="189"/>
      <c r="BN230" s="245"/>
      <c r="BO230" s="245"/>
      <c r="BP230" s="245"/>
      <c r="BQ230" s="245"/>
      <c r="BR230" s="245"/>
      <c r="BS230" s="189"/>
      <c r="BT230" s="189"/>
      <c r="BU230" s="245"/>
      <c r="BV230" s="245"/>
      <c r="BW230" s="245"/>
      <c r="BX230" s="245"/>
      <c r="BY230" s="245"/>
      <c r="BZ230" s="189"/>
      <c r="CA230" s="189"/>
      <c r="CB230" s="245"/>
      <c r="CC230" s="245"/>
      <c r="CD230" s="245"/>
      <c r="CE230" s="245"/>
      <c r="CF230" s="245"/>
      <c r="CG230" s="189"/>
      <c r="CH230" s="189"/>
      <c r="CI230" s="245"/>
      <c r="CJ230" s="245"/>
      <c r="CK230" s="245"/>
      <c r="CL230" s="245"/>
      <c r="CM230" s="245"/>
      <c r="CN230" s="189"/>
      <c r="CO230" s="189"/>
      <c r="CP230" s="245"/>
      <c r="CQ230" s="245"/>
      <c r="CR230" s="245"/>
      <c r="CS230" s="245"/>
      <c r="CT230" s="245"/>
      <c r="CU230" s="189"/>
      <c r="CV230" s="189"/>
      <c r="CW230" s="245"/>
      <c r="CX230" s="245"/>
      <c r="CY230" s="245"/>
      <c r="CZ230" s="245"/>
      <c r="DA230" s="245"/>
      <c r="DB230" s="189"/>
      <c r="DC230" s="189"/>
      <c r="DD230" s="245"/>
      <c r="DE230" s="245"/>
      <c r="DF230" s="245"/>
      <c r="DG230" s="245"/>
      <c r="DH230" s="245"/>
      <c r="DI230" s="189"/>
      <c r="DJ230" s="189"/>
      <c r="DK230" s="189"/>
      <c r="DL230" s="245"/>
      <c r="DM230" s="245"/>
      <c r="DN230" s="245"/>
      <c r="DO230" s="245"/>
      <c r="DP230" s="189"/>
      <c r="DQ230" s="189"/>
      <c r="DR230" s="245"/>
      <c r="DS230" s="245"/>
      <c r="DT230" s="245"/>
      <c r="DU230" s="245"/>
      <c r="DV230" s="245"/>
      <c r="DW230" s="189"/>
      <c r="DX230" s="189"/>
      <c r="DY230" s="245"/>
      <c r="DZ230" s="245"/>
      <c r="EA230" s="245"/>
      <c r="EB230" s="245"/>
      <c r="EC230" s="245"/>
      <c r="ED230" s="189"/>
      <c r="EE230" s="189"/>
      <c r="EF230" s="245"/>
      <c r="EG230" s="189"/>
      <c r="EH230" s="245"/>
      <c r="EI230" s="245"/>
      <c r="EJ230" s="245"/>
      <c r="EK230" s="189"/>
      <c r="EL230" s="189"/>
      <c r="EM230" s="245"/>
      <c r="EN230" s="245"/>
      <c r="EO230" s="245"/>
      <c r="EP230" s="245"/>
      <c r="EQ230" s="245"/>
      <c r="ER230" s="189"/>
      <c r="ES230" s="189"/>
      <c r="ET230" s="245"/>
      <c r="EU230" s="245"/>
      <c r="EV230" s="245"/>
      <c r="EW230" s="245"/>
      <c r="EX230" s="245"/>
      <c r="EY230" s="189"/>
      <c r="EZ230" s="189"/>
      <c r="FA230" s="245"/>
      <c r="FB230" s="245"/>
      <c r="FC230" s="245"/>
      <c r="FD230" s="245"/>
      <c r="FE230" s="245"/>
      <c r="FF230" s="189"/>
      <c r="FG230" s="189"/>
      <c r="FH230" s="245"/>
      <c r="FI230" s="245"/>
      <c r="FJ230" s="245"/>
      <c r="FK230" s="245"/>
      <c r="FL230" s="245"/>
      <c r="FM230" s="189"/>
      <c r="FN230" s="189"/>
      <c r="FO230" s="245"/>
      <c r="FP230" s="245"/>
      <c r="FQ230" s="245"/>
      <c r="FR230" s="245"/>
      <c r="FS230" s="245"/>
      <c r="FT230" s="189"/>
      <c r="FU230" s="189"/>
      <c r="FV230" s="189"/>
      <c r="FW230" s="189"/>
      <c r="FX230" s="189"/>
      <c r="FY230" s="245"/>
      <c r="FZ230" s="245"/>
      <c r="GA230" s="189"/>
      <c r="GB230" s="189"/>
      <c r="GC230" s="245"/>
      <c r="GD230" s="245"/>
      <c r="GE230" s="245"/>
      <c r="GF230" s="245"/>
      <c r="GG230" s="245"/>
      <c r="GH230" s="189"/>
      <c r="GI230" s="189"/>
      <c r="GJ230" s="245"/>
    </row>
    <row r="231" spans="2:192" ht="15">
      <c r="B231" s="238" t="s">
        <v>5203</v>
      </c>
      <c r="C231" s="238" t="s">
        <v>649</v>
      </c>
      <c r="D231" s="238" t="s">
        <v>651</v>
      </c>
      <c r="E231" s="238" t="s">
        <v>5214</v>
      </c>
      <c r="F231" s="180">
        <v>13</v>
      </c>
      <c r="G231" s="239"/>
      <c r="H231" s="186"/>
      <c r="I231" s="186"/>
      <c r="J231" s="239"/>
      <c r="K231" s="239"/>
      <c r="L231" s="239"/>
      <c r="M231" s="239"/>
      <c r="N231" s="239">
        <v>1</v>
      </c>
      <c r="O231" s="186"/>
      <c r="P231" s="186"/>
      <c r="Q231" s="239"/>
      <c r="R231" s="239">
        <v>1</v>
      </c>
      <c r="S231" s="239"/>
      <c r="T231" s="239"/>
      <c r="U231" s="239"/>
      <c r="V231" s="186"/>
      <c r="W231" s="186"/>
      <c r="X231" s="239"/>
      <c r="Y231" s="239"/>
      <c r="Z231" s="239">
        <v>1</v>
      </c>
      <c r="AA231" s="239"/>
      <c r="AB231" s="239">
        <v>1</v>
      </c>
      <c r="AC231" s="186"/>
      <c r="AD231" s="186"/>
      <c r="AE231" s="239">
        <v>1</v>
      </c>
      <c r="AF231" s="239"/>
      <c r="AG231" s="186"/>
      <c r="AH231" s="239"/>
      <c r="AI231" s="239"/>
      <c r="AJ231" s="186"/>
      <c r="AK231" s="186"/>
      <c r="AL231" s="186"/>
      <c r="AM231" s="186"/>
      <c r="AN231" s="186"/>
      <c r="AO231" s="239"/>
      <c r="AP231" s="239"/>
      <c r="AQ231" s="186"/>
      <c r="AR231" s="186"/>
      <c r="AS231" s="239"/>
      <c r="AT231" s="239">
        <v>1</v>
      </c>
      <c r="AU231" s="239"/>
      <c r="AV231" s="239"/>
      <c r="AW231" s="239"/>
      <c r="AX231" s="186"/>
      <c r="AY231" s="186"/>
      <c r="AZ231" s="239"/>
      <c r="BA231" s="239"/>
      <c r="BB231" s="239">
        <v>1</v>
      </c>
      <c r="BC231" s="239"/>
      <c r="BD231" s="239"/>
      <c r="BE231" s="186"/>
      <c r="BF231" s="186"/>
      <c r="BG231" s="239"/>
      <c r="BH231" s="239"/>
      <c r="BI231" s="239">
        <v>1</v>
      </c>
      <c r="BJ231" s="239"/>
      <c r="BK231" s="239"/>
      <c r="BL231" s="186"/>
      <c r="BM231" s="186"/>
      <c r="BN231" s="239"/>
      <c r="BO231" s="239"/>
      <c r="BP231" s="239"/>
      <c r="BQ231" s="239"/>
      <c r="BR231" s="239"/>
      <c r="BS231" s="186"/>
      <c r="BT231" s="186"/>
      <c r="BU231" s="239"/>
      <c r="BV231" s="239"/>
      <c r="BW231" s="239"/>
      <c r="BX231" s="239"/>
      <c r="BY231" s="239"/>
      <c r="BZ231" s="186"/>
      <c r="CA231" s="186"/>
      <c r="CB231" s="239">
        <v>1</v>
      </c>
      <c r="CC231" s="239"/>
      <c r="CD231" s="239">
        <v>1</v>
      </c>
      <c r="CE231" s="239"/>
      <c r="CF231" s="239"/>
      <c r="CG231" s="186"/>
      <c r="CH231" s="186"/>
      <c r="CI231" s="239"/>
      <c r="CJ231" s="239"/>
      <c r="CK231" s="239"/>
      <c r="CL231" s="239"/>
      <c r="CM231" s="239"/>
      <c r="CN231" s="186"/>
      <c r="CO231" s="186"/>
      <c r="CP231" s="239">
        <v>1</v>
      </c>
      <c r="CQ231" s="239"/>
      <c r="CR231" s="239"/>
      <c r="CS231" s="239"/>
      <c r="CT231" s="239"/>
      <c r="CU231" s="186"/>
      <c r="CV231" s="186"/>
      <c r="CW231" s="239"/>
      <c r="CX231" s="239"/>
      <c r="CY231" s="239"/>
      <c r="CZ231" s="239"/>
      <c r="DA231" s="239"/>
      <c r="DB231" s="186"/>
      <c r="DC231" s="186"/>
      <c r="DD231" s="239"/>
      <c r="DE231" s="239"/>
      <c r="DF231" s="239">
        <v>1</v>
      </c>
      <c r="DG231" s="239"/>
      <c r="DH231" s="239"/>
      <c r="DI231" s="186"/>
      <c r="DJ231" s="186"/>
      <c r="DK231" s="186"/>
      <c r="DL231" s="239"/>
      <c r="DM231" s="239"/>
      <c r="DN231" s="239"/>
      <c r="DO231" s="239"/>
      <c r="DP231" s="186"/>
      <c r="DQ231" s="186"/>
      <c r="DR231" s="239"/>
      <c r="DS231" s="239"/>
      <c r="DT231" s="239"/>
      <c r="DU231" s="239"/>
      <c r="DV231" s="239"/>
      <c r="DW231" s="186"/>
      <c r="DX231" s="186"/>
      <c r="DY231" s="239"/>
      <c r="DZ231" s="239"/>
      <c r="EA231" s="239"/>
      <c r="EB231" s="239"/>
      <c r="EC231" s="239"/>
      <c r="ED231" s="186"/>
      <c r="EE231" s="186"/>
      <c r="EF231" s="239"/>
      <c r="EG231" s="186"/>
      <c r="EH231" s="239"/>
      <c r="EI231" s="239"/>
      <c r="EJ231" s="239"/>
      <c r="EK231" s="186"/>
      <c r="EL231" s="186"/>
      <c r="EM231" s="239"/>
      <c r="EN231" s="239"/>
      <c r="EO231" s="239"/>
      <c r="EP231" s="239"/>
      <c r="EQ231" s="239"/>
      <c r="ER231" s="186"/>
      <c r="ES231" s="186"/>
      <c r="ET231" s="239"/>
      <c r="EU231" s="239"/>
      <c r="EV231" s="239"/>
      <c r="EW231" s="239"/>
      <c r="EX231" s="239"/>
      <c r="EY231" s="186"/>
      <c r="EZ231" s="186"/>
      <c r="FA231" s="239"/>
      <c r="FB231" s="239"/>
      <c r="FC231" s="239"/>
      <c r="FD231" s="239"/>
      <c r="FE231" s="239"/>
      <c r="FF231" s="186"/>
      <c r="FG231" s="186"/>
      <c r="FH231" s="239"/>
      <c r="FI231" s="239"/>
      <c r="FJ231" s="239"/>
      <c r="FK231" s="239"/>
      <c r="FL231" s="239"/>
      <c r="FM231" s="186"/>
      <c r="FN231" s="186"/>
      <c r="FO231" s="239"/>
      <c r="FP231" s="239"/>
      <c r="FQ231" s="239"/>
      <c r="FR231" s="239"/>
      <c r="FS231" s="239"/>
      <c r="FT231" s="186"/>
      <c r="FU231" s="186"/>
      <c r="FV231" s="186"/>
      <c r="FW231" s="186"/>
      <c r="FX231" s="186"/>
      <c r="FY231" s="239"/>
      <c r="FZ231" s="239"/>
      <c r="GA231" s="186"/>
      <c r="GB231" s="186"/>
      <c r="GC231" s="239"/>
      <c r="GD231" s="239"/>
      <c r="GE231" s="239">
        <v>1</v>
      </c>
      <c r="GF231" s="239"/>
      <c r="GG231" s="239"/>
      <c r="GH231" s="186"/>
      <c r="GI231" s="186"/>
      <c r="GJ231" s="239"/>
    </row>
    <row r="232" spans="2:192" ht="15">
      <c r="B232" s="240" t="s">
        <v>5203</v>
      </c>
      <c r="C232" s="240" t="s">
        <v>649</v>
      </c>
      <c r="D232" s="240" t="s">
        <v>651</v>
      </c>
      <c r="E232" s="235" t="s">
        <v>5215</v>
      </c>
      <c r="F232" s="181">
        <v>543.6</v>
      </c>
      <c r="G232" s="237"/>
      <c r="H232" s="187"/>
      <c r="I232" s="187"/>
      <c r="J232" s="237"/>
      <c r="K232" s="237"/>
      <c r="L232" s="237"/>
      <c r="M232" s="237"/>
      <c r="N232" s="237">
        <v>18.100000000000001</v>
      </c>
      <c r="O232" s="187"/>
      <c r="P232" s="187"/>
      <c r="Q232" s="237"/>
      <c r="R232" s="237">
        <v>60.3</v>
      </c>
      <c r="S232" s="237"/>
      <c r="T232" s="237"/>
      <c r="U232" s="237"/>
      <c r="V232" s="187"/>
      <c r="W232" s="187"/>
      <c r="X232" s="237"/>
      <c r="Y232" s="237"/>
      <c r="Z232" s="237">
        <v>56.6</v>
      </c>
      <c r="AA232" s="237"/>
      <c r="AB232" s="237">
        <v>45.6</v>
      </c>
      <c r="AC232" s="187"/>
      <c r="AD232" s="187"/>
      <c r="AE232" s="237">
        <v>38.6</v>
      </c>
      <c r="AF232" s="237"/>
      <c r="AG232" s="187"/>
      <c r="AH232" s="237"/>
      <c r="AI232" s="237"/>
      <c r="AJ232" s="187"/>
      <c r="AK232" s="187"/>
      <c r="AL232" s="187"/>
      <c r="AM232" s="187"/>
      <c r="AN232" s="187"/>
      <c r="AO232" s="237"/>
      <c r="AP232" s="237"/>
      <c r="AQ232" s="187"/>
      <c r="AR232" s="187"/>
      <c r="AS232" s="237"/>
      <c r="AT232" s="237">
        <v>27</v>
      </c>
      <c r="AU232" s="237"/>
      <c r="AV232" s="237"/>
      <c r="AW232" s="237"/>
      <c r="AX232" s="187"/>
      <c r="AY232" s="187"/>
      <c r="AZ232" s="237"/>
      <c r="BA232" s="237"/>
      <c r="BB232" s="237">
        <v>26.8</v>
      </c>
      <c r="BC232" s="237"/>
      <c r="BD232" s="237"/>
      <c r="BE232" s="187"/>
      <c r="BF232" s="187"/>
      <c r="BG232" s="237"/>
      <c r="BH232" s="237"/>
      <c r="BI232" s="237">
        <v>38.700000000000003</v>
      </c>
      <c r="BJ232" s="237"/>
      <c r="BK232" s="237"/>
      <c r="BL232" s="187"/>
      <c r="BM232" s="187"/>
      <c r="BN232" s="237"/>
      <c r="BO232" s="237"/>
      <c r="BP232" s="237"/>
      <c r="BQ232" s="237"/>
      <c r="BR232" s="237"/>
      <c r="BS232" s="187"/>
      <c r="BT232" s="187"/>
      <c r="BU232" s="237"/>
      <c r="BV232" s="237"/>
      <c r="BW232" s="237"/>
      <c r="BX232" s="237"/>
      <c r="BY232" s="237"/>
      <c r="BZ232" s="187"/>
      <c r="CA232" s="187"/>
      <c r="CB232" s="237">
        <v>40.299999999999997</v>
      </c>
      <c r="CC232" s="237"/>
      <c r="CD232" s="237">
        <v>46.4</v>
      </c>
      <c r="CE232" s="237"/>
      <c r="CF232" s="237"/>
      <c r="CG232" s="187"/>
      <c r="CH232" s="187"/>
      <c r="CI232" s="237"/>
      <c r="CJ232" s="237"/>
      <c r="CK232" s="237"/>
      <c r="CL232" s="237"/>
      <c r="CM232" s="237"/>
      <c r="CN232" s="187"/>
      <c r="CO232" s="187"/>
      <c r="CP232" s="237">
        <v>56.6</v>
      </c>
      <c r="CQ232" s="237"/>
      <c r="CR232" s="237"/>
      <c r="CS232" s="237"/>
      <c r="CT232" s="237"/>
      <c r="CU232" s="187"/>
      <c r="CV232" s="187"/>
      <c r="CW232" s="237"/>
      <c r="CX232" s="237"/>
      <c r="CY232" s="237"/>
      <c r="CZ232" s="237"/>
      <c r="DA232" s="237"/>
      <c r="DB232" s="187"/>
      <c r="DC232" s="187"/>
      <c r="DD232" s="237"/>
      <c r="DE232" s="237"/>
      <c r="DF232" s="237">
        <v>66.2</v>
      </c>
      <c r="DG232" s="237"/>
      <c r="DH232" s="237"/>
      <c r="DI232" s="187"/>
      <c r="DJ232" s="187"/>
      <c r="DK232" s="187"/>
      <c r="DL232" s="237"/>
      <c r="DM232" s="237"/>
      <c r="DN232" s="237"/>
      <c r="DO232" s="237"/>
      <c r="DP232" s="187"/>
      <c r="DQ232" s="187"/>
      <c r="DR232" s="237"/>
      <c r="DS232" s="237"/>
      <c r="DT232" s="237"/>
      <c r="DU232" s="237"/>
      <c r="DV232" s="237"/>
      <c r="DW232" s="187"/>
      <c r="DX232" s="187"/>
      <c r="DY232" s="237"/>
      <c r="DZ232" s="237"/>
      <c r="EA232" s="237"/>
      <c r="EB232" s="237"/>
      <c r="EC232" s="237"/>
      <c r="ED232" s="187"/>
      <c r="EE232" s="187"/>
      <c r="EF232" s="237"/>
      <c r="EG232" s="187"/>
      <c r="EH232" s="237"/>
      <c r="EI232" s="237"/>
      <c r="EJ232" s="237"/>
      <c r="EK232" s="187"/>
      <c r="EL232" s="187"/>
      <c r="EM232" s="237"/>
      <c r="EN232" s="237"/>
      <c r="EO232" s="237"/>
      <c r="EP232" s="237"/>
      <c r="EQ232" s="237"/>
      <c r="ER232" s="187"/>
      <c r="ES232" s="187"/>
      <c r="ET232" s="237"/>
      <c r="EU232" s="237"/>
      <c r="EV232" s="237"/>
      <c r="EW232" s="237"/>
      <c r="EX232" s="237"/>
      <c r="EY232" s="187"/>
      <c r="EZ232" s="187"/>
      <c r="FA232" s="237"/>
      <c r="FB232" s="237"/>
      <c r="FC232" s="237"/>
      <c r="FD232" s="237"/>
      <c r="FE232" s="237"/>
      <c r="FF232" s="187"/>
      <c r="FG232" s="187"/>
      <c r="FH232" s="237"/>
      <c r="FI232" s="237"/>
      <c r="FJ232" s="237"/>
      <c r="FK232" s="237"/>
      <c r="FL232" s="237"/>
      <c r="FM232" s="187"/>
      <c r="FN232" s="187"/>
      <c r="FO232" s="237"/>
      <c r="FP232" s="237"/>
      <c r="FQ232" s="237"/>
      <c r="FR232" s="237"/>
      <c r="FS232" s="237"/>
      <c r="FT232" s="187"/>
      <c r="FU232" s="187"/>
      <c r="FV232" s="187"/>
      <c r="FW232" s="187"/>
      <c r="FX232" s="187"/>
      <c r="FY232" s="237"/>
      <c r="FZ232" s="237"/>
      <c r="GA232" s="187"/>
      <c r="GB232" s="187"/>
      <c r="GC232" s="237"/>
      <c r="GD232" s="237"/>
      <c r="GE232" s="237">
        <v>22.2</v>
      </c>
      <c r="GF232" s="237"/>
      <c r="GG232" s="237"/>
      <c r="GH232" s="187"/>
      <c r="GI232" s="187"/>
      <c r="GJ232" s="237"/>
    </row>
    <row r="233" spans="2:192" ht="15">
      <c r="B233" s="240" t="s">
        <v>5203</v>
      </c>
      <c r="C233" s="240" t="s">
        <v>649</v>
      </c>
      <c r="D233" s="240" t="s">
        <v>651</v>
      </c>
      <c r="E233" s="241" t="s">
        <v>5216</v>
      </c>
      <c r="F233" s="182"/>
      <c r="G233" s="242"/>
      <c r="H233" s="188"/>
      <c r="I233" s="188"/>
      <c r="J233" s="242"/>
      <c r="K233" s="242"/>
      <c r="L233" s="242"/>
      <c r="M233" s="242"/>
      <c r="N233" s="242"/>
      <c r="O233" s="188"/>
      <c r="P233" s="188"/>
      <c r="Q233" s="242"/>
      <c r="R233" s="242"/>
      <c r="S233" s="242"/>
      <c r="T233" s="242"/>
      <c r="U233" s="242"/>
      <c r="V233" s="188"/>
      <c r="W233" s="188"/>
      <c r="X233" s="242"/>
      <c r="Y233" s="242"/>
      <c r="Z233" s="242"/>
      <c r="AA233" s="242"/>
      <c r="AB233" s="242"/>
      <c r="AC233" s="188"/>
      <c r="AD233" s="188"/>
      <c r="AE233" s="242"/>
      <c r="AF233" s="242"/>
      <c r="AG233" s="188"/>
      <c r="AH233" s="242"/>
      <c r="AI233" s="242"/>
      <c r="AJ233" s="188"/>
      <c r="AK233" s="188"/>
      <c r="AL233" s="188"/>
      <c r="AM233" s="188"/>
      <c r="AN233" s="188"/>
      <c r="AO233" s="242"/>
      <c r="AP233" s="242"/>
      <c r="AQ233" s="188"/>
      <c r="AR233" s="188"/>
      <c r="AS233" s="242"/>
      <c r="AT233" s="242"/>
      <c r="AU233" s="242"/>
      <c r="AV233" s="242"/>
      <c r="AW233" s="242"/>
      <c r="AX233" s="188"/>
      <c r="AY233" s="188"/>
      <c r="AZ233" s="242"/>
      <c r="BA233" s="242"/>
      <c r="BB233" s="242"/>
      <c r="BC233" s="242"/>
      <c r="BD233" s="242"/>
      <c r="BE233" s="188"/>
      <c r="BF233" s="188"/>
      <c r="BG233" s="242"/>
      <c r="BH233" s="242"/>
      <c r="BI233" s="242"/>
      <c r="BJ233" s="242"/>
      <c r="BK233" s="242"/>
      <c r="BL233" s="188"/>
      <c r="BM233" s="188"/>
      <c r="BN233" s="242"/>
      <c r="BO233" s="242"/>
      <c r="BP233" s="242"/>
      <c r="BQ233" s="242"/>
      <c r="BR233" s="242"/>
      <c r="BS233" s="188"/>
      <c r="BT233" s="188"/>
      <c r="BU233" s="242"/>
      <c r="BV233" s="242"/>
      <c r="BW233" s="242"/>
      <c r="BX233" s="242"/>
      <c r="BY233" s="242"/>
      <c r="BZ233" s="188"/>
      <c r="CA233" s="188"/>
      <c r="CB233" s="242"/>
      <c r="CC233" s="242"/>
      <c r="CD233" s="242"/>
      <c r="CE233" s="242"/>
      <c r="CF233" s="242"/>
      <c r="CG233" s="188"/>
      <c r="CH233" s="188"/>
      <c r="CI233" s="242"/>
      <c r="CJ233" s="242"/>
      <c r="CK233" s="242"/>
      <c r="CL233" s="242"/>
      <c r="CM233" s="242"/>
      <c r="CN233" s="188"/>
      <c r="CO233" s="188"/>
      <c r="CP233" s="242"/>
      <c r="CQ233" s="242"/>
      <c r="CR233" s="242"/>
      <c r="CS233" s="242"/>
      <c r="CT233" s="242"/>
      <c r="CU233" s="188"/>
      <c r="CV233" s="188"/>
      <c r="CW233" s="242"/>
      <c r="CX233" s="242"/>
      <c r="CY233" s="242"/>
      <c r="CZ233" s="242"/>
      <c r="DA233" s="242"/>
      <c r="DB233" s="188"/>
      <c r="DC233" s="188"/>
      <c r="DD233" s="242"/>
      <c r="DE233" s="242"/>
      <c r="DF233" s="242"/>
      <c r="DG233" s="242"/>
      <c r="DH233" s="242"/>
      <c r="DI233" s="188"/>
      <c r="DJ233" s="188"/>
      <c r="DK233" s="188"/>
      <c r="DL233" s="242"/>
      <c r="DM233" s="242"/>
      <c r="DN233" s="242"/>
      <c r="DO233" s="242"/>
      <c r="DP233" s="188"/>
      <c r="DQ233" s="188"/>
      <c r="DR233" s="242"/>
      <c r="DS233" s="242"/>
      <c r="DT233" s="242"/>
      <c r="DU233" s="242"/>
      <c r="DV233" s="242"/>
      <c r="DW233" s="188"/>
      <c r="DX233" s="188"/>
      <c r="DY233" s="242"/>
      <c r="DZ233" s="242"/>
      <c r="EA233" s="242"/>
      <c r="EB233" s="242"/>
      <c r="EC233" s="242"/>
      <c r="ED233" s="188"/>
      <c r="EE233" s="188"/>
      <c r="EF233" s="242"/>
      <c r="EG233" s="188"/>
      <c r="EH233" s="242"/>
      <c r="EI233" s="242"/>
      <c r="EJ233" s="242"/>
      <c r="EK233" s="188"/>
      <c r="EL233" s="188"/>
      <c r="EM233" s="242"/>
      <c r="EN233" s="242"/>
      <c r="EO233" s="242"/>
      <c r="EP233" s="242"/>
      <c r="EQ233" s="242"/>
      <c r="ER233" s="188"/>
      <c r="ES233" s="188"/>
      <c r="ET233" s="242"/>
      <c r="EU233" s="242"/>
      <c r="EV233" s="242"/>
      <c r="EW233" s="242"/>
      <c r="EX233" s="242"/>
      <c r="EY233" s="188"/>
      <c r="EZ233" s="188"/>
      <c r="FA233" s="242"/>
      <c r="FB233" s="242"/>
      <c r="FC233" s="242"/>
      <c r="FD233" s="242"/>
      <c r="FE233" s="242"/>
      <c r="FF233" s="188"/>
      <c r="FG233" s="188"/>
      <c r="FH233" s="242"/>
      <c r="FI233" s="242"/>
      <c r="FJ233" s="242"/>
      <c r="FK233" s="242"/>
      <c r="FL233" s="242"/>
      <c r="FM233" s="188"/>
      <c r="FN233" s="188"/>
      <c r="FO233" s="242"/>
      <c r="FP233" s="242"/>
      <c r="FQ233" s="242"/>
      <c r="FR233" s="242"/>
      <c r="FS233" s="242"/>
      <c r="FT233" s="188"/>
      <c r="FU233" s="188"/>
      <c r="FV233" s="188"/>
      <c r="FW233" s="188"/>
      <c r="FX233" s="188"/>
      <c r="FY233" s="242"/>
      <c r="FZ233" s="242"/>
      <c r="GA233" s="188"/>
      <c r="GB233" s="188"/>
      <c r="GC233" s="242"/>
      <c r="GD233" s="242"/>
      <c r="GE233" s="242"/>
      <c r="GF233" s="242"/>
      <c r="GG233" s="242"/>
      <c r="GH233" s="188"/>
      <c r="GI233" s="188"/>
      <c r="GJ233" s="242"/>
    </row>
    <row r="234" spans="2:192" ht="15.75" thickBot="1">
      <c r="B234" s="243" t="s">
        <v>5203</v>
      </c>
      <c r="C234" s="243" t="s">
        <v>649</v>
      </c>
      <c r="D234" s="243" t="s">
        <v>651</v>
      </c>
      <c r="E234" s="244" t="s">
        <v>5217</v>
      </c>
      <c r="F234" s="183"/>
      <c r="G234" s="245"/>
      <c r="H234" s="189"/>
      <c r="I234" s="189"/>
      <c r="J234" s="245"/>
      <c r="K234" s="245"/>
      <c r="L234" s="245"/>
      <c r="M234" s="245"/>
      <c r="N234" s="245"/>
      <c r="O234" s="189"/>
      <c r="P234" s="189"/>
      <c r="Q234" s="245"/>
      <c r="R234" s="245"/>
      <c r="S234" s="245"/>
      <c r="T234" s="245"/>
      <c r="U234" s="245"/>
      <c r="V234" s="189"/>
      <c r="W234" s="189"/>
      <c r="X234" s="245"/>
      <c r="Y234" s="245"/>
      <c r="Z234" s="245"/>
      <c r="AA234" s="245"/>
      <c r="AB234" s="245"/>
      <c r="AC234" s="189"/>
      <c r="AD234" s="189"/>
      <c r="AE234" s="245"/>
      <c r="AF234" s="245"/>
      <c r="AG234" s="189"/>
      <c r="AH234" s="245"/>
      <c r="AI234" s="245"/>
      <c r="AJ234" s="189"/>
      <c r="AK234" s="189"/>
      <c r="AL234" s="189"/>
      <c r="AM234" s="189"/>
      <c r="AN234" s="189"/>
      <c r="AO234" s="245"/>
      <c r="AP234" s="245"/>
      <c r="AQ234" s="189"/>
      <c r="AR234" s="189"/>
      <c r="AS234" s="245"/>
      <c r="AT234" s="245"/>
      <c r="AU234" s="245"/>
      <c r="AV234" s="245"/>
      <c r="AW234" s="245"/>
      <c r="AX234" s="189"/>
      <c r="AY234" s="189"/>
      <c r="AZ234" s="245"/>
      <c r="BA234" s="245"/>
      <c r="BB234" s="245"/>
      <c r="BC234" s="245"/>
      <c r="BD234" s="245"/>
      <c r="BE234" s="189"/>
      <c r="BF234" s="189"/>
      <c r="BG234" s="245"/>
      <c r="BH234" s="245"/>
      <c r="BI234" s="245"/>
      <c r="BJ234" s="245"/>
      <c r="BK234" s="245"/>
      <c r="BL234" s="189"/>
      <c r="BM234" s="189"/>
      <c r="BN234" s="245"/>
      <c r="BO234" s="245"/>
      <c r="BP234" s="245"/>
      <c r="BQ234" s="245"/>
      <c r="BR234" s="245"/>
      <c r="BS234" s="189"/>
      <c r="BT234" s="189"/>
      <c r="BU234" s="245"/>
      <c r="BV234" s="245"/>
      <c r="BW234" s="245"/>
      <c r="BX234" s="245"/>
      <c r="BY234" s="245"/>
      <c r="BZ234" s="189"/>
      <c r="CA234" s="189"/>
      <c r="CB234" s="245"/>
      <c r="CC234" s="245"/>
      <c r="CD234" s="245"/>
      <c r="CE234" s="245"/>
      <c r="CF234" s="245"/>
      <c r="CG234" s="189"/>
      <c r="CH234" s="189"/>
      <c r="CI234" s="245"/>
      <c r="CJ234" s="245"/>
      <c r="CK234" s="245"/>
      <c r="CL234" s="245"/>
      <c r="CM234" s="245"/>
      <c r="CN234" s="189"/>
      <c r="CO234" s="189"/>
      <c r="CP234" s="245"/>
      <c r="CQ234" s="245"/>
      <c r="CR234" s="245"/>
      <c r="CS234" s="245"/>
      <c r="CT234" s="245"/>
      <c r="CU234" s="189"/>
      <c r="CV234" s="189"/>
      <c r="CW234" s="245"/>
      <c r="CX234" s="245"/>
      <c r="CY234" s="245"/>
      <c r="CZ234" s="245"/>
      <c r="DA234" s="245"/>
      <c r="DB234" s="189"/>
      <c r="DC234" s="189"/>
      <c r="DD234" s="245"/>
      <c r="DE234" s="245"/>
      <c r="DF234" s="245"/>
      <c r="DG234" s="245"/>
      <c r="DH234" s="245"/>
      <c r="DI234" s="189"/>
      <c r="DJ234" s="189"/>
      <c r="DK234" s="189"/>
      <c r="DL234" s="245"/>
      <c r="DM234" s="245"/>
      <c r="DN234" s="245"/>
      <c r="DO234" s="245"/>
      <c r="DP234" s="189"/>
      <c r="DQ234" s="189"/>
      <c r="DR234" s="245"/>
      <c r="DS234" s="245"/>
      <c r="DT234" s="245"/>
      <c r="DU234" s="245"/>
      <c r="DV234" s="245"/>
      <c r="DW234" s="189"/>
      <c r="DX234" s="189"/>
      <c r="DY234" s="245"/>
      <c r="DZ234" s="245"/>
      <c r="EA234" s="245"/>
      <c r="EB234" s="245"/>
      <c r="EC234" s="245"/>
      <c r="ED234" s="189"/>
      <c r="EE234" s="189"/>
      <c r="EF234" s="245"/>
      <c r="EG234" s="189"/>
      <c r="EH234" s="245"/>
      <c r="EI234" s="245"/>
      <c r="EJ234" s="245"/>
      <c r="EK234" s="189"/>
      <c r="EL234" s="189"/>
      <c r="EM234" s="245"/>
      <c r="EN234" s="245"/>
      <c r="EO234" s="245"/>
      <c r="EP234" s="245"/>
      <c r="EQ234" s="245"/>
      <c r="ER234" s="189"/>
      <c r="ES234" s="189"/>
      <c r="ET234" s="245"/>
      <c r="EU234" s="245"/>
      <c r="EV234" s="245"/>
      <c r="EW234" s="245"/>
      <c r="EX234" s="245"/>
      <c r="EY234" s="189"/>
      <c r="EZ234" s="189"/>
      <c r="FA234" s="245"/>
      <c r="FB234" s="245"/>
      <c r="FC234" s="245"/>
      <c r="FD234" s="245"/>
      <c r="FE234" s="245"/>
      <c r="FF234" s="189"/>
      <c r="FG234" s="189"/>
      <c r="FH234" s="245"/>
      <c r="FI234" s="245"/>
      <c r="FJ234" s="245"/>
      <c r="FK234" s="245"/>
      <c r="FL234" s="245"/>
      <c r="FM234" s="189"/>
      <c r="FN234" s="189"/>
      <c r="FO234" s="245"/>
      <c r="FP234" s="245"/>
      <c r="FQ234" s="245"/>
      <c r="FR234" s="245"/>
      <c r="FS234" s="245"/>
      <c r="FT234" s="189"/>
      <c r="FU234" s="189"/>
      <c r="FV234" s="189"/>
      <c r="FW234" s="189"/>
      <c r="FX234" s="189"/>
      <c r="FY234" s="245"/>
      <c r="FZ234" s="245"/>
      <c r="GA234" s="189"/>
      <c r="GB234" s="189"/>
      <c r="GC234" s="245"/>
      <c r="GD234" s="245"/>
      <c r="GE234" s="245"/>
      <c r="GF234" s="245"/>
      <c r="GG234" s="245"/>
      <c r="GH234" s="189"/>
      <c r="GI234" s="189"/>
      <c r="GJ234" s="245"/>
    </row>
    <row r="235" spans="2:192" ht="15">
      <c r="B235" s="238" t="s">
        <v>5203</v>
      </c>
      <c r="C235" s="238" t="s">
        <v>281</v>
      </c>
      <c r="D235" s="238" t="s">
        <v>283</v>
      </c>
      <c r="E235" s="238" t="s">
        <v>5214</v>
      </c>
      <c r="F235" s="180">
        <v>28</v>
      </c>
      <c r="G235" s="239">
        <v>1</v>
      </c>
      <c r="H235" s="186"/>
      <c r="I235" s="186"/>
      <c r="J235" s="239"/>
      <c r="K235" s="239"/>
      <c r="L235" s="239"/>
      <c r="M235" s="239"/>
      <c r="N235" s="239"/>
      <c r="O235" s="186"/>
      <c r="P235" s="186"/>
      <c r="Q235" s="239"/>
      <c r="R235" s="239"/>
      <c r="S235" s="239">
        <v>1</v>
      </c>
      <c r="T235" s="239"/>
      <c r="U235" s="239"/>
      <c r="V235" s="186"/>
      <c r="W235" s="186"/>
      <c r="X235" s="239">
        <v>1</v>
      </c>
      <c r="Y235" s="239"/>
      <c r="Z235" s="239"/>
      <c r="AA235" s="239"/>
      <c r="AB235" s="239"/>
      <c r="AC235" s="186"/>
      <c r="AD235" s="186"/>
      <c r="AE235" s="239"/>
      <c r="AF235" s="239"/>
      <c r="AG235" s="186"/>
      <c r="AH235" s="239"/>
      <c r="AI235" s="239"/>
      <c r="AJ235" s="186"/>
      <c r="AK235" s="186"/>
      <c r="AL235" s="186"/>
      <c r="AM235" s="186"/>
      <c r="AN235" s="186"/>
      <c r="AO235" s="239"/>
      <c r="AP235" s="239"/>
      <c r="AQ235" s="186"/>
      <c r="AR235" s="186"/>
      <c r="AS235" s="239">
        <v>2</v>
      </c>
      <c r="AT235" s="239">
        <v>2</v>
      </c>
      <c r="AU235" s="239"/>
      <c r="AV235" s="239"/>
      <c r="AW235" s="239"/>
      <c r="AX235" s="186"/>
      <c r="AY235" s="186"/>
      <c r="AZ235" s="239"/>
      <c r="BA235" s="239">
        <v>1</v>
      </c>
      <c r="BB235" s="239"/>
      <c r="BC235" s="239"/>
      <c r="BD235" s="239">
        <v>1</v>
      </c>
      <c r="BE235" s="186"/>
      <c r="BF235" s="186"/>
      <c r="BG235" s="239"/>
      <c r="BH235" s="239"/>
      <c r="BI235" s="239">
        <v>1</v>
      </c>
      <c r="BJ235" s="239"/>
      <c r="BK235" s="239"/>
      <c r="BL235" s="186"/>
      <c r="BM235" s="186"/>
      <c r="BN235" s="239"/>
      <c r="BO235" s="239">
        <v>1</v>
      </c>
      <c r="BP235" s="239"/>
      <c r="BQ235" s="239"/>
      <c r="BR235" s="239"/>
      <c r="BS235" s="186"/>
      <c r="BT235" s="186"/>
      <c r="BU235" s="239"/>
      <c r="BV235" s="239"/>
      <c r="BW235" s="239"/>
      <c r="BX235" s="239"/>
      <c r="BY235" s="239"/>
      <c r="BZ235" s="186"/>
      <c r="CA235" s="186"/>
      <c r="CB235" s="239">
        <v>1</v>
      </c>
      <c r="CC235" s="239"/>
      <c r="CD235" s="239">
        <v>1</v>
      </c>
      <c r="CE235" s="239"/>
      <c r="CF235" s="239"/>
      <c r="CG235" s="186"/>
      <c r="CH235" s="186"/>
      <c r="CI235" s="239"/>
      <c r="CJ235" s="239"/>
      <c r="CK235" s="239">
        <v>1</v>
      </c>
      <c r="CL235" s="239"/>
      <c r="CM235" s="239"/>
      <c r="CN235" s="186"/>
      <c r="CO235" s="186"/>
      <c r="CP235" s="239">
        <v>1</v>
      </c>
      <c r="CQ235" s="239"/>
      <c r="CR235" s="239">
        <v>1</v>
      </c>
      <c r="CS235" s="239"/>
      <c r="CT235" s="239"/>
      <c r="CU235" s="186"/>
      <c r="CV235" s="186"/>
      <c r="CW235" s="239"/>
      <c r="CX235" s="239"/>
      <c r="CY235" s="239"/>
      <c r="CZ235" s="239"/>
      <c r="DA235" s="239"/>
      <c r="DB235" s="186"/>
      <c r="DC235" s="186"/>
      <c r="DD235" s="239"/>
      <c r="DE235" s="239">
        <v>1</v>
      </c>
      <c r="DF235" s="239">
        <v>1</v>
      </c>
      <c r="DG235" s="239"/>
      <c r="DH235" s="239"/>
      <c r="DI235" s="186"/>
      <c r="DJ235" s="186"/>
      <c r="DK235" s="186"/>
      <c r="DL235" s="239"/>
      <c r="DM235" s="239"/>
      <c r="DN235" s="239"/>
      <c r="DO235" s="239"/>
      <c r="DP235" s="186"/>
      <c r="DQ235" s="186"/>
      <c r="DR235" s="239"/>
      <c r="DS235" s="239"/>
      <c r="DT235" s="239"/>
      <c r="DU235" s="239"/>
      <c r="DV235" s="239">
        <v>1</v>
      </c>
      <c r="DW235" s="186"/>
      <c r="DX235" s="186"/>
      <c r="DY235" s="239"/>
      <c r="DZ235" s="239">
        <v>1</v>
      </c>
      <c r="EA235" s="239"/>
      <c r="EB235" s="239"/>
      <c r="EC235" s="239"/>
      <c r="ED235" s="186"/>
      <c r="EE235" s="186"/>
      <c r="EF235" s="239"/>
      <c r="EG235" s="186"/>
      <c r="EH235" s="239"/>
      <c r="EI235" s="239"/>
      <c r="EJ235" s="239"/>
      <c r="EK235" s="186"/>
      <c r="EL235" s="186"/>
      <c r="EM235" s="239"/>
      <c r="EN235" s="239"/>
      <c r="EO235" s="239"/>
      <c r="EP235" s="239"/>
      <c r="EQ235" s="239"/>
      <c r="ER235" s="186"/>
      <c r="ES235" s="186"/>
      <c r="ET235" s="239"/>
      <c r="EU235" s="239">
        <v>1</v>
      </c>
      <c r="EV235" s="239"/>
      <c r="EW235" s="239"/>
      <c r="EX235" s="239">
        <v>1</v>
      </c>
      <c r="EY235" s="186"/>
      <c r="EZ235" s="186"/>
      <c r="FA235" s="239"/>
      <c r="FB235" s="239"/>
      <c r="FC235" s="239">
        <v>1</v>
      </c>
      <c r="FD235" s="239"/>
      <c r="FE235" s="239"/>
      <c r="FF235" s="186"/>
      <c r="FG235" s="186"/>
      <c r="FH235" s="239"/>
      <c r="FI235" s="239">
        <v>1</v>
      </c>
      <c r="FJ235" s="239"/>
      <c r="FK235" s="239"/>
      <c r="FL235" s="239">
        <v>1</v>
      </c>
      <c r="FM235" s="186"/>
      <c r="FN235" s="186"/>
      <c r="FO235" s="239">
        <v>1</v>
      </c>
      <c r="FP235" s="239"/>
      <c r="FQ235" s="239"/>
      <c r="FR235" s="239"/>
      <c r="FS235" s="239">
        <v>1</v>
      </c>
      <c r="FT235" s="186"/>
      <c r="FU235" s="186"/>
      <c r="FV235" s="186"/>
      <c r="FW235" s="186"/>
      <c r="FX235" s="186"/>
      <c r="FY235" s="239"/>
      <c r="FZ235" s="239"/>
      <c r="GA235" s="186"/>
      <c r="GB235" s="186"/>
      <c r="GC235" s="239"/>
      <c r="GD235" s="239"/>
      <c r="GE235" s="239">
        <v>1</v>
      </c>
      <c r="GF235" s="239"/>
      <c r="GG235" s="239"/>
      <c r="GH235" s="186"/>
      <c r="GI235" s="186"/>
      <c r="GJ235" s="239"/>
    </row>
    <row r="236" spans="2:192" ht="15">
      <c r="B236" s="240" t="s">
        <v>5203</v>
      </c>
      <c r="C236" s="240" t="s">
        <v>281</v>
      </c>
      <c r="D236" s="240" t="s">
        <v>283</v>
      </c>
      <c r="E236" s="235" t="s">
        <v>5215</v>
      </c>
      <c r="F236" s="181">
        <v>2107</v>
      </c>
      <c r="G236" s="237">
        <v>90.6</v>
      </c>
      <c r="H236" s="187"/>
      <c r="I236" s="187"/>
      <c r="J236" s="237"/>
      <c r="K236" s="237"/>
      <c r="L236" s="237"/>
      <c r="M236" s="237"/>
      <c r="N236" s="237"/>
      <c r="O236" s="187"/>
      <c r="P236" s="187"/>
      <c r="Q236" s="237"/>
      <c r="R236" s="237"/>
      <c r="S236" s="237">
        <v>68.7</v>
      </c>
      <c r="T236" s="237"/>
      <c r="U236" s="237"/>
      <c r="V236" s="187"/>
      <c r="W236" s="187"/>
      <c r="X236" s="237">
        <v>73.8</v>
      </c>
      <c r="Y236" s="237"/>
      <c r="Z236" s="237"/>
      <c r="AA236" s="237"/>
      <c r="AB236" s="237"/>
      <c r="AC236" s="187"/>
      <c r="AD236" s="187"/>
      <c r="AE236" s="237"/>
      <c r="AF236" s="237"/>
      <c r="AG236" s="187"/>
      <c r="AH236" s="237"/>
      <c r="AI236" s="237"/>
      <c r="AJ236" s="187"/>
      <c r="AK236" s="187"/>
      <c r="AL236" s="187"/>
      <c r="AM236" s="187"/>
      <c r="AN236" s="187"/>
      <c r="AO236" s="237"/>
      <c r="AP236" s="237"/>
      <c r="AQ236" s="187"/>
      <c r="AR236" s="187"/>
      <c r="AS236" s="237">
        <v>326</v>
      </c>
      <c r="AT236" s="237">
        <v>178.3</v>
      </c>
      <c r="AU236" s="237"/>
      <c r="AV236" s="237"/>
      <c r="AW236" s="237"/>
      <c r="AX236" s="187"/>
      <c r="AY236" s="187"/>
      <c r="AZ236" s="237"/>
      <c r="BA236" s="237">
        <v>73</v>
      </c>
      <c r="BB236" s="237"/>
      <c r="BC236" s="237"/>
      <c r="BD236" s="237">
        <v>98.1</v>
      </c>
      <c r="BE236" s="187"/>
      <c r="BF236" s="187"/>
      <c r="BG236" s="237"/>
      <c r="BH236" s="237"/>
      <c r="BI236" s="237">
        <v>123.6</v>
      </c>
      <c r="BJ236" s="237"/>
      <c r="BK236" s="237"/>
      <c r="BL236" s="187"/>
      <c r="BM236" s="187"/>
      <c r="BN236" s="237"/>
      <c r="BO236" s="237">
        <v>87.9</v>
      </c>
      <c r="BP236" s="237"/>
      <c r="BQ236" s="237"/>
      <c r="BR236" s="237"/>
      <c r="BS236" s="187"/>
      <c r="BT236" s="187"/>
      <c r="BU236" s="237"/>
      <c r="BV236" s="237"/>
      <c r="BW236" s="237"/>
      <c r="BX236" s="237"/>
      <c r="BY236" s="237"/>
      <c r="BZ236" s="187"/>
      <c r="CA236" s="187"/>
      <c r="CB236" s="237">
        <v>42.6</v>
      </c>
      <c r="CC236" s="237"/>
      <c r="CD236" s="237">
        <v>77</v>
      </c>
      <c r="CE236" s="237"/>
      <c r="CF236" s="237"/>
      <c r="CG236" s="187"/>
      <c r="CH236" s="187"/>
      <c r="CI236" s="237"/>
      <c r="CJ236" s="237"/>
      <c r="CK236" s="237">
        <v>159.9</v>
      </c>
      <c r="CL236" s="237"/>
      <c r="CM236" s="237"/>
      <c r="CN236" s="187"/>
      <c r="CO236" s="187"/>
      <c r="CP236" s="237">
        <v>46.2</v>
      </c>
      <c r="CQ236" s="237"/>
      <c r="CR236" s="237">
        <v>86.7</v>
      </c>
      <c r="CS236" s="237"/>
      <c r="CT236" s="237"/>
      <c r="CU236" s="187"/>
      <c r="CV236" s="187"/>
      <c r="CW236" s="237"/>
      <c r="CX236" s="237"/>
      <c r="CY236" s="237"/>
      <c r="CZ236" s="237"/>
      <c r="DA236" s="237"/>
      <c r="DB236" s="187"/>
      <c r="DC236" s="187"/>
      <c r="DD236" s="237"/>
      <c r="DE236" s="237">
        <v>57.9</v>
      </c>
      <c r="DF236" s="237">
        <v>35.6</v>
      </c>
      <c r="DG236" s="237"/>
      <c r="DH236" s="237"/>
      <c r="DI236" s="187"/>
      <c r="DJ236" s="187"/>
      <c r="DK236" s="187"/>
      <c r="DL236" s="237"/>
      <c r="DM236" s="237"/>
      <c r="DN236" s="237"/>
      <c r="DO236" s="237"/>
      <c r="DP236" s="187"/>
      <c r="DQ236" s="187"/>
      <c r="DR236" s="237"/>
      <c r="DS236" s="237"/>
      <c r="DT236" s="237"/>
      <c r="DU236" s="237"/>
      <c r="DV236" s="237">
        <v>65.8</v>
      </c>
      <c r="DW236" s="187"/>
      <c r="DX236" s="187"/>
      <c r="DY236" s="237"/>
      <c r="DZ236" s="237">
        <v>35.6</v>
      </c>
      <c r="EA236" s="237"/>
      <c r="EB236" s="237"/>
      <c r="EC236" s="237"/>
      <c r="ED236" s="187"/>
      <c r="EE236" s="187"/>
      <c r="EF236" s="237"/>
      <c r="EG236" s="187"/>
      <c r="EH236" s="237"/>
      <c r="EI236" s="237"/>
      <c r="EJ236" s="237"/>
      <c r="EK236" s="187"/>
      <c r="EL236" s="187"/>
      <c r="EM236" s="237"/>
      <c r="EN236" s="237"/>
      <c r="EO236" s="237"/>
      <c r="EP236" s="237"/>
      <c r="EQ236" s="237"/>
      <c r="ER236" s="187"/>
      <c r="ES236" s="187"/>
      <c r="ET236" s="237"/>
      <c r="EU236" s="237">
        <v>28.2</v>
      </c>
      <c r="EV236" s="237"/>
      <c r="EW236" s="237"/>
      <c r="EX236" s="237">
        <v>61.6</v>
      </c>
      <c r="EY236" s="187"/>
      <c r="EZ236" s="187"/>
      <c r="FA236" s="237"/>
      <c r="FB236" s="237"/>
      <c r="FC236" s="237">
        <v>62</v>
      </c>
      <c r="FD236" s="237"/>
      <c r="FE236" s="237"/>
      <c r="FF236" s="187"/>
      <c r="FG236" s="187"/>
      <c r="FH236" s="237"/>
      <c r="FI236" s="237">
        <v>36.700000000000003</v>
      </c>
      <c r="FJ236" s="237"/>
      <c r="FK236" s="237"/>
      <c r="FL236" s="237">
        <v>58.6</v>
      </c>
      <c r="FM236" s="187"/>
      <c r="FN236" s="187"/>
      <c r="FO236" s="237">
        <v>52.8</v>
      </c>
      <c r="FP236" s="237"/>
      <c r="FQ236" s="237"/>
      <c r="FR236" s="237"/>
      <c r="FS236" s="237">
        <v>48.6</v>
      </c>
      <c r="FT236" s="187"/>
      <c r="FU236" s="187"/>
      <c r="FV236" s="187"/>
      <c r="FW236" s="187"/>
      <c r="FX236" s="187"/>
      <c r="FY236" s="237"/>
      <c r="FZ236" s="237"/>
      <c r="GA236" s="187"/>
      <c r="GB236" s="187"/>
      <c r="GC236" s="237"/>
      <c r="GD236" s="237"/>
      <c r="GE236" s="237">
        <v>31.2</v>
      </c>
      <c r="GF236" s="237"/>
      <c r="GG236" s="237"/>
      <c r="GH236" s="187"/>
      <c r="GI236" s="187"/>
      <c r="GJ236" s="237"/>
    </row>
    <row r="237" spans="2:192" ht="15">
      <c r="B237" s="240" t="s">
        <v>5203</v>
      </c>
      <c r="C237" s="240" t="s">
        <v>281</v>
      </c>
      <c r="D237" s="240" t="s">
        <v>283</v>
      </c>
      <c r="E237" s="241" t="s">
        <v>5216</v>
      </c>
      <c r="F237" s="182"/>
      <c r="G237" s="242"/>
      <c r="H237" s="188"/>
      <c r="I237" s="188"/>
      <c r="J237" s="242"/>
      <c r="K237" s="242"/>
      <c r="L237" s="242"/>
      <c r="M237" s="242"/>
      <c r="N237" s="242"/>
      <c r="O237" s="188"/>
      <c r="P237" s="188"/>
      <c r="Q237" s="242"/>
      <c r="R237" s="242"/>
      <c r="S237" s="242"/>
      <c r="T237" s="242"/>
      <c r="U237" s="242"/>
      <c r="V237" s="188"/>
      <c r="W237" s="188"/>
      <c r="X237" s="242"/>
      <c r="Y237" s="242"/>
      <c r="Z237" s="242"/>
      <c r="AA237" s="242"/>
      <c r="AB237" s="242"/>
      <c r="AC237" s="188"/>
      <c r="AD237" s="188"/>
      <c r="AE237" s="242"/>
      <c r="AF237" s="242"/>
      <c r="AG237" s="188"/>
      <c r="AH237" s="242"/>
      <c r="AI237" s="242"/>
      <c r="AJ237" s="188"/>
      <c r="AK237" s="188"/>
      <c r="AL237" s="188"/>
      <c r="AM237" s="188"/>
      <c r="AN237" s="188"/>
      <c r="AO237" s="242"/>
      <c r="AP237" s="242"/>
      <c r="AQ237" s="188"/>
      <c r="AR237" s="188"/>
      <c r="AS237" s="242"/>
      <c r="AT237" s="242"/>
      <c r="AU237" s="242"/>
      <c r="AV237" s="242"/>
      <c r="AW237" s="242"/>
      <c r="AX237" s="188"/>
      <c r="AY237" s="188"/>
      <c r="AZ237" s="242"/>
      <c r="BA237" s="242"/>
      <c r="BB237" s="242"/>
      <c r="BC237" s="242"/>
      <c r="BD237" s="242"/>
      <c r="BE237" s="188"/>
      <c r="BF237" s="188"/>
      <c r="BG237" s="242"/>
      <c r="BH237" s="242"/>
      <c r="BI237" s="242"/>
      <c r="BJ237" s="242"/>
      <c r="BK237" s="242"/>
      <c r="BL237" s="188"/>
      <c r="BM237" s="188"/>
      <c r="BN237" s="242"/>
      <c r="BO237" s="242"/>
      <c r="BP237" s="242"/>
      <c r="BQ237" s="242"/>
      <c r="BR237" s="242"/>
      <c r="BS237" s="188"/>
      <c r="BT237" s="188"/>
      <c r="BU237" s="242"/>
      <c r="BV237" s="242"/>
      <c r="BW237" s="242"/>
      <c r="BX237" s="242"/>
      <c r="BY237" s="242"/>
      <c r="BZ237" s="188"/>
      <c r="CA237" s="188"/>
      <c r="CB237" s="242"/>
      <c r="CC237" s="242"/>
      <c r="CD237" s="242"/>
      <c r="CE237" s="242"/>
      <c r="CF237" s="242"/>
      <c r="CG237" s="188"/>
      <c r="CH237" s="188"/>
      <c r="CI237" s="242"/>
      <c r="CJ237" s="242"/>
      <c r="CK237" s="242"/>
      <c r="CL237" s="242"/>
      <c r="CM237" s="242"/>
      <c r="CN237" s="188"/>
      <c r="CO237" s="188"/>
      <c r="CP237" s="242"/>
      <c r="CQ237" s="242"/>
      <c r="CR237" s="242"/>
      <c r="CS237" s="242"/>
      <c r="CT237" s="242"/>
      <c r="CU237" s="188"/>
      <c r="CV237" s="188"/>
      <c r="CW237" s="242"/>
      <c r="CX237" s="242"/>
      <c r="CY237" s="242"/>
      <c r="CZ237" s="242"/>
      <c r="DA237" s="242"/>
      <c r="DB237" s="188"/>
      <c r="DC237" s="188"/>
      <c r="DD237" s="242"/>
      <c r="DE237" s="242"/>
      <c r="DF237" s="242"/>
      <c r="DG237" s="242"/>
      <c r="DH237" s="242"/>
      <c r="DI237" s="188"/>
      <c r="DJ237" s="188"/>
      <c r="DK237" s="188"/>
      <c r="DL237" s="242"/>
      <c r="DM237" s="242"/>
      <c r="DN237" s="242"/>
      <c r="DO237" s="242"/>
      <c r="DP237" s="188"/>
      <c r="DQ237" s="188"/>
      <c r="DR237" s="242"/>
      <c r="DS237" s="242"/>
      <c r="DT237" s="242"/>
      <c r="DU237" s="242"/>
      <c r="DV237" s="242"/>
      <c r="DW237" s="188"/>
      <c r="DX237" s="188"/>
      <c r="DY237" s="242"/>
      <c r="DZ237" s="242"/>
      <c r="EA237" s="242"/>
      <c r="EB237" s="242"/>
      <c r="EC237" s="242"/>
      <c r="ED237" s="188"/>
      <c r="EE237" s="188"/>
      <c r="EF237" s="242"/>
      <c r="EG237" s="188"/>
      <c r="EH237" s="242"/>
      <c r="EI237" s="242"/>
      <c r="EJ237" s="242"/>
      <c r="EK237" s="188"/>
      <c r="EL237" s="188"/>
      <c r="EM237" s="242"/>
      <c r="EN237" s="242"/>
      <c r="EO237" s="242"/>
      <c r="EP237" s="242"/>
      <c r="EQ237" s="242"/>
      <c r="ER237" s="188"/>
      <c r="ES237" s="188"/>
      <c r="ET237" s="242"/>
      <c r="EU237" s="242"/>
      <c r="EV237" s="242"/>
      <c r="EW237" s="242"/>
      <c r="EX237" s="242"/>
      <c r="EY237" s="188"/>
      <c r="EZ237" s="188"/>
      <c r="FA237" s="242"/>
      <c r="FB237" s="242"/>
      <c r="FC237" s="242"/>
      <c r="FD237" s="242"/>
      <c r="FE237" s="242"/>
      <c r="FF237" s="188"/>
      <c r="FG237" s="188"/>
      <c r="FH237" s="242"/>
      <c r="FI237" s="242"/>
      <c r="FJ237" s="242"/>
      <c r="FK237" s="242"/>
      <c r="FL237" s="242"/>
      <c r="FM237" s="188"/>
      <c r="FN237" s="188"/>
      <c r="FO237" s="242"/>
      <c r="FP237" s="242"/>
      <c r="FQ237" s="242"/>
      <c r="FR237" s="242"/>
      <c r="FS237" s="242"/>
      <c r="FT237" s="188"/>
      <c r="FU237" s="188"/>
      <c r="FV237" s="188"/>
      <c r="FW237" s="188"/>
      <c r="FX237" s="188"/>
      <c r="FY237" s="242"/>
      <c r="FZ237" s="242"/>
      <c r="GA237" s="188"/>
      <c r="GB237" s="188"/>
      <c r="GC237" s="242"/>
      <c r="GD237" s="242"/>
      <c r="GE237" s="242"/>
      <c r="GF237" s="242"/>
      <c r="GG237" s="242"/>
      <c r="GH237" s="188"/>
      <c r="GI237" s="188"/>
      <c r="GJ237" s="242"/>
    </row>
    <row r="238" spans="2:192" ht="15.75" thickBot="1">
      <c r="B238" s="243" t="s">
        <v>5203</v>
      </c>
      <c r="C238" s="243" t="s">
        <v>281</v>
      </c>
      <c r="D238" s="243" t="s">
        <v>283</v>
      </c>
      <c r="E238" s="244" t="s">
        <v>5217</v>
      </c>
      <c r="F238" s="183"/>
      <c r="G238" s="245"/>
      <c r="H238" s="189"/>
      <c r="I238" s="189"/>
      <c r="J238" s="245"/>
      <c r="K238" s="245"/>
      <c r="L238" s="245"/>
      <c r="M238" s="245"/>
      <c r="N238" s="245"/>
      <c r="O238" s="189"/>
      <c r="P238" s="189"/>
      <c r="Q238" s="245"/>
      <c r="R238" s="245"/>
      <c r="S238" s="245"/>
      <c r="T238" s="245"/>
      <c r="U238" s="245"/>
      <c r="V238" s="189"/>
      <c r="W238" s="189"/>
      <c r="X238" s="245"/>
      <c r="Y238" s="245"/>
      <c r="Z238" s="245"/>
      <c r="AA238" s="245"/>
      <c r="AB238" s="245"/>
      <c r="AC238" s="189"/>
      <c r="AD238" s="189"/>
      <c r="AE238" s="245"/>
      <c r="AF238" s="245"/>
      <c r="AG238" s="189"/>
      <c r="AH238" s="245"/>
      <c r="AI238" s="245"/>
      <c r="AJ238" s="189"/>
      <c r="AK238" s="189"/>
      <c r="AL238" s="189"/>
      <c r="AM238" s="189"/>
      <c r="AN238" s="189"/>
      <c r="AO238" s="245"/>
      <c r="AP238" s="245"/>
      <c r="AQ238" s="189"/>
      <c r="AR238" s="189"/>
      <c r="AS238" s="245"/>
      <c r="AT238" s="245"/>
      <c r="AU238" s="245"/>
      <c r="AV238" s="245"/>
      <c r="AW238" s="245"/>
      <c r="AX238" s="189"/>
      <c r="AY238" s="189"/>
      <c r="AZ238" s="245"/>
      <c r="BA238" s="245"/>
      <c r="BB238" s="245"/>
      <c r="BC238" s="245"/>
      <c r="BD238" s="245"/>
      <c r="BE238" s="189"/>
      <c r="BF238" s="189"/>
      <c r="BG238" s="245"/>
      <c r="BH238" s="245"/>
      <c r="BI238" s="245"/>
      <c r="BJ238" s="245"/>
      <c r="BK238" s="245"/>
      <c r="BL238" s="189"/>
      <c r="BM238" s="189"/>
      <c r="BN238" s="245"/>
      <c r="BO238" s="245"/>
      <c r="BP238" s="245"/>
      <c r="BQ238" s="245"/>
      <c r="BR238" s="245"/>
      <c r="BS238" s="189"/>
      <c r="BT238" s="189"/>
      <c r="BU238" s="245"/>
      <c r="BV238" s="245"/>
      <c r="BW238" s="245"/>
      <c r="BX238" s="245"/>
      <c r="BY238" s="245"/>
      <c r="BZ238" s="189"/>
      <c r="CA238" s="189"/>
      <c r="CB238" s="245"/>
      <c r="CC238" s="245"/>
      <c r="CD238" s="245"/>
      <c r="CE238" s="245"/>
      <c r="CF238" s="245"/>
      <c r="CG238" s="189"/>
      <c r="CH238" s="189"/>
      <c r="CI238" s="245"/>
      <c r="CJ238" s="245"/>
      <c r="CK238" s="245"/>
      <c r="CL238" s="245"/>
      <c r="CM238" s="245"/>
      <c r="CN238" s="189"/>
      <c r="CO238" s="189"/>
      <c r="CP238" s="245"/>
      <c r="CQ238" s="245"/>
      <c r="CR238" s="245"/>
      <c r="CS238" s="245"/>
      <c r="CT238" s="245"/>
      <c r="CU238" s="189"/>
      <c r="CV238" s="189"/>
      <c r="CW238" s="245"/>
      <c r="CX238" s="245"/>
      <c r="CY238" s="245"/>
      <c r="CZ238" s="245"/>
      <c r="DA238" s="245"/>
      <c r="DB238" s="189"/>
      <c r="DC238" s="189"/>
      <c r="DD238" s="245"/>
      <c r="DE238" s="245"/>
      <c r="DF238" s="245"/>
      <c r="DG238" s="245"/>
      <c r="DH238" s="245"/>
      <c r="DI238" s="189"/>
      <c r="DJ238" s="189"/>
      <c r="DK238" s="189"/>
      <c r="DL238" s="245"/>
      <c r="DM238" s="245"/>
      <c r="DN238" s="245"/>
      <c r="DO238" s="245"/>
      <c r="DP238" s="189"/>
      <c r="DQ238" s="189"/>
      <c r="DR238" s="245"/>
      <c r="DS238" s="245"/>
      <c r="DT238" s="245"/>
      <c r="DU238" s="245"/>
      <c r="DV238" s="245"/>
      <c r="DW238" s="189"/>
      <c r="DX238" s="189"/>
      <c r="DY238" s="245"/>
      <c r="DZ238" s="245"/>
      <c r="EA238" s="245"/>
      <c r="EB238" s="245"/>
      <c r="EC238" s="245"/>
      <c r="ED238" s="189"/>
      <c r="EE238" s="189"/>
      <c r="EF238" s="245"/>
      <c r="EG238" s="189"/>
      <c r="EH238" s="245"/>
      <c r="EI238" s="245"/>
      <c r="EJ238" s="245"/>
      <c r="EK238" s="189"/>
      <c r="EL238" s="189"/>
      <c r="EM238" s="245"/>
      <c r="EN238" s="245"/>
      <c r="EO238" s="245"/>
      <c r="EP238" s="245"/>
      <c r="EQ238" s="245"/>
      <c r="ER238" s="189"/>
      <c r="ES238" s="189"/>
      <c r="ET238" s="245"/>
      <c r="EU238" s="245"/>
      <c r="EV238" s="245"/>
      <c r="EW238" s="245"/>
      <c r="EX238" s="245"/>
      <c r="EY238" s="189"/>
      <c r="EZ238" s="189"/>
      <c r="FA238" s="245"/>
      <c r="FB238" s="245"/>
      <c r="FC238" s="245"/>
      <c r="FD238" s="245"/>
      <c r="FE238" s="245"/>
      <c r="FF238" s="189"/>
      <c r="FG238" s="189"/>
      <c r="FH238" s="245"/>
      <c r="FI238" s="245"/>
      <c r="FJ238" s="245"/>
      <c r="FK238" s="245"/>
      <c r="FL238" s="245"/>
      <c r="FM238" s="189"/>
      <c r="FN238" s="189"/>
      <c r="FO238" s="245"/>
      <c r="FP238" s="245"/>
      <c r="FQ238" s="245"/>
      <c r="FR238" s="245"/>
      <c r="FS238" s="245"/>
      <c r="FT238" s="189"/>
      <c r="FU238" s="189"/>
      <c r="FV238" s="189"/>
      <c r="FW238" s="189"/>
      <c r="FX238" s="189"/>
      <c r="FY238" s="245"/>
      <c r="FZ238" s="245"/>
      <c r="GA238" s="189"/>
      <c r="GB238" s="189"/>
      <c r="GC238" s="245"/>
      <c r="GD238" s="245"/>
      <c r="GE238" s="245"/>
      <c r="GF238" s="245"/>
      <c r="GG238" s="245"/>
      <c r="GH238" s="189"/>
      <c r="GI238" s="189"/>
      <c r="GJ238" s="245"/>
    </row>
    <row r="239" spans="2:192" ht="15">
      <c r="B239" s="238" t="s">
        <v>5203</v>
      </c>
      <c r="C239" s="238" t="s">
        <v>4264</v>
      </c>
      <c r="D239" s="238" t="s">
        <v>1182</v>
      </c>
      <c r="E239" s="238" t="s">
        <v>5214</v>
      </c>
      <c r="F239" s="180">
        <v>2</v>
      </c>
      <c r="G239" s="239"/>
      <c r="H239" s="186"/>
      <c r="I239" s="186"/>
      <c r="J239" s="239"/>
      <c r="K239" s="239"/>
      <c r="L239" s="239"/>
      <c r="M239" s="239"/>
      <c r="N239" s="239"/>
      <c r="O239" s="186"/>
      <c r="P239" s="186"/>
      <c r="Q239" s="239"/>
      <c r="R239" s="239"/>
      <c r="S239" s="239"/>
      <c r="T239" s="239"/>
      <c r="U239" s="239"/>
      <c r="V239" s="186"/>
      <c r="W239" s="186"/>
      <c r="X239" s="239"/>
      <c r="Y239" s="239"/>
      <c r="Z239" s="239"/>
      <c r="AA239" s="239"/>
      <c r="AB239" s="239"/>
      <c r="AC239" s="186"/>
      <c r="AD239" s="186"/>
      <c r="AE239" s="239"/>
      <c r="AF239" s="239"/>
      <c r="AG239" s="186"/>
      <c r="AH239" s="239"/>
      <c r="AI239" s="239"/>
      <c r="AJ239" s="186"/>
      <c r="AK239" s="186"/>
      <c r="AL239" s="186"/>
      <c r="AM239" s="186"/>
      <c r="AN239" s="186"/>
      <c r="AO239" s="239"/>
      <c r="AP239" s="239"/>
      <c r="AQ239" s="186"/>
      <c r="AR239" s="186"/>
      <c r="AS239" s="239"/>
      <c r="AT239" s="239"/>
      <c r="AU239" s="239"/>
      <c r="AV239" s="239"/>
      <c r="AW239" s="239"/>
      <c r="AX239" s="186"/>
      <c r="AY239" s="186"/>
      <c r="AZ239" s="239"/>
      <c r="BA239" s="239"/>
      <c r="BB239" s="239"/>
      <c r="BC239" s="239"/>
      <c r="BD239" s="239"/>
      <c r="BE239" s="186"/>
      <c r="BF239" s="186"/>
      <c r="BG239" s="239"/>
      <c r="BH239" s="239"/>
      <c r="BI239" s="239"/>
      <c r="BJ239" s="239"/>
      <c r="BK239" s="239"/>
      <c r="BL239" s="186"/>
      <c r="BM239" s="186"/>
      <c r="BN239" s="239"/>
      <c r="BO239" s="239"/>
      <c r="BP239" s="239"/>
      <c r="BQ239" s="239"/>
      <c r="BR239" s="239"/>
      <c r="BS239" s="186"/>
      <c r="BT239" s="186"/>
      <c r="BU239" s="239"/>
      <c r="BV239" s="239"/>
      <c r="BW239" s="239"/>
      <c r="BX239" s="239"/>
      <c r="BY239" s="239"/>
      <c r="BZ239" s="186"/>
      <c r="CA239" s="186"/>
      <c r="CB239" s="239"/>
      <c r="CC239" s="239"/>
      <c r="CD239" s="239"/>
      <c r="CE239" s="239"/>
      <c r="CF239" s="239"/>
      <c r="CG239" s="186"/>
      <c r="CH239" s="186"/>
      <c r="CI239" s="239"/>
      <c r="CJ239" s="239"/>
      <c r="CK239" s="239"/>
      <c r="CL239" s="239"/>
      <c r="CM239" s="239"/>
      <c r="CN239" s="186"/>
      <c r="CO239" s="186"/>
      <c r="CP239" s="239"/>
      <c r="CQ239" s="239"/>
      <c r="CR239" s="239"/>
      <c r="CS239" s="239"/>
      <c r="CT239" s="239"/>
      <c r="CU239" s="186"/>
      <c r="CV239" s="186"/>
      <c r="CW239" s="239"/>
      <c r="CX239" s="239"/>
      <c r="CY239" s="239"/>
      <c r="CZ239" s="239"/>
      <c r="DA239" s="239"/>
      <c r="DB239" s="186"/>
      <c r="DC239" s="186"/>
      <c r="DD239" s="239"/>
      <c r="DE239" s="239"/>
      <c r="DF239" s="239"/>
      <c r="DG239" s="239"/>
      <c r="DH239" s="239"/>
      <c r="DI239" s="186"/>
      <c r="DJ239" s="186"/>
      <c r="DK239" s="186"/>
      <c r="DL239" s="239"/>
      <c r="DM239" s="239"/>
      <c r="DN239" s="239"/>
      <c r="DO239" s="239"/>
      <c r="DP239" s="186"/>
      <c r="DQ239" s="186"/>
      <c r="DR239" s="239"/>
      <c r="DS239" s="239"/>
      <c r="DT239" s="239"/>
      <c r="DU239" s="239"/>
      <c r="DV239" s="239"/>
      <c r="DW239" s="186"/>
      <c r="DX239" s="186"/>
      <c r="DY239" s="239"/>
      <c r="DZ239" s="239"/>
      <c r="EA239" s="239"/>
      <c r="EB239" s="239"/>
      <c r="EC239" s="239"/>
      <c r="ED239" s="186"/>
      <c r="EE239" s="186"/>
      <c r="EF239" s="239"/>
      <c r="EG239" s="186"/>
      <c r="EH239" s="239"/>
      <c r="EI239" s="239"/>
      <c r="EJ239" s="239"/>
      <c r="EK239" s="186"/>
      <c r="EL239" s="186"/>
      <c r="EM239" s="239"/>
      <c r="EN239" s="239"/>
      <c r="EO239" s="239"/>
      <c r="EP239" s="239"/>
      <c r="EQ239" s="239"/>
      <c r="ER239" s="186"/>
      <c r="ES239" s="186"/>
      <c r="ET239" s="239"/>
      <c r="EU239" s="239"/>
      <c r="EV239" s="239">
        <v>1</v>
      </c>
      <c r="EW239" s="239"/>
      <c r="EX239" s="239"/>
      <c r="EY239" s="186"/>
      <c r="EZ239" s="186"/>
      <c r="FA239" s="239"/>
      <c r="FB239" s="239"/>
      <c r="FC239" s="239"/>
      <c r="FD239" s="239"/>
      <c r="FE239" s="239"/>
      <c r="FF239" s="186"/>
      <c r="FG239" s="186"/>
      <c r="FH239" s="239"/>
      <c r="FI239" s="239">
        <v>1</v>
      </c>
      <c r="FJ239" s="239"/>
      <c r="FK239" s="239"/>
      <c r="FL239" s="239"/>
      <c r="FM239" s="186"/>
      <c r="FN239" s="186"/>
      <c r="FO239" s="239"/>
      <c r="FP239" s="239"/>
      <c r="FQ239" s="239"/>
      <c r="FR239" s="239"/>
      <c r="FS239" s="239"/>
      <c r="FT239" s="186"/>
      <c r="FU239" s="186"/>
      <c r="FV239" s="186"/>
      <c r="FW239" s="186"/>
      <c r="FX239" s="186"/>
      <c r="FY239" s="239"/>
      <c r="FZ239" s="239"/>
      <c r="GA239" s="186"/>
      <c r="GB239" s="186"/>
      <c r="GC239" s="239"/>
      <c r="GD239" s="239"/>
      <c r="GE239" s="239"/>
      <c r="GF239" s="239"/>
      <c r="GG239" s="239"/>
      <c r="GH239" s="186"/>
      <c r="GI239" s="186"/>
      <c r="GJ239" s="239"/>
    </row>
    <row r="240" spans="2:192" ht="15">
      <c r="B240" s="240" t="s">
        <v>5203</v>
      </c>
      <c r="C240" s="240" t="s">
        <v>4264</v>
      </c>
      <c r="D240" s="240" t="s">
        <v>1182</v>
      </c>
      <c r="E240" s="235" t="s">
        <v>5215</v>
      </c>
      <c r="F240" s="181">
        <v>90.7</v>
      </c>
      <c r="G240" s="237"/>
      <c r="H240" s="187"/>
      <c r="I240" s="187"/>
      <c r="J240" s="237"/>
      <c r="K240" s="237"/>
      <c r="L240" s="237"/>
      <c r="M240" s="237"/>
      <c r="N240" s="237"/>
      <c r="O240" s="187"/>
      <c r="P240" s="187"/>
      <c r="Q240" s="237"/>
      <c r="R240" s="237"/>
      <c r="S240" s="237"/>
      <c r="T240" s="237"/>
      <c r="U240" s="237"/>
      <c r="V240" s="187"/>
      <c r="W240" s="187"/>
      <c r="X240" s="237"/>
      <c r="Y240" s="237"/>
      <c r="Z240" s="237"/>
      <c r="AA240" s="237"/>
      <c r="AB240" s="237"/>
      <c r="AC240" s="187"/>
      <c r="AD240" s="187"/>
      <c r="AE240" s="237"/>
      <c r="AF240" s="237"/>
      <c r="AG240" s="187"/>
      <c r="AH240" s="237"/>
      <c r="AI240" s="237"/>
      <c r="AJ240" s="187"/>
      <c r="AK240" s="187"/>
      <c r="AL240" s="187"/>
      <c r="AM240" s="187"/>
      <c r="AN240" s="187"/>
      <c r="AO240" s="237"/>
      <c r="AP240" s="237"/>
      <c r="AQ240" s="187"/>
      <c r="AR240" s="187"/>
      <c r="AS240" s="237"/>
      <c r="AT240" s="237"/>
      <c r="AU240" s="237"/>
      <c r="AV240" s="237"/>
      <c r="AW240" s="237"/>
      <c r="AX240" s="187"/>
      <c r="AY240" s="187"/>
      <c r="AZ240" s="237"/>
      <c r="BA240" s="237"/>
      <c r="BB240" s="237"/>
      <c r="BC240" s="237"/>
      <c r="BD240" s="237"/>
      <c r="BE240" s="187"/>
      <c r="BF240" s="187"/>
      <c r="BG240" s="237"/>
      <c r="BH240" s="237"/>
      <c r="BI240" s="237"/>
      <c r="BJ240" s="237"/>
      <c r="BK240" s="237"/>
      <c r="BL240" s="187"/>
      <c r="BM240" s="187"/>
      <c r="BN240" s="237"/>
      <c r="BO240" s="237"/>
      <c r="BP240" s="237"/>
      <c r="BQ240" s="237"/>
      <c r="BR240" s="237"/>
      <c r="BS240" s="187"/>
      <c r="BT240" s="187"/>
      <c r="BU240" s="237"/>
      <c r="BV240" s="237"/>
      <c r="BW240" s="237"/>
      <c r="BX240" s="237"/>
      <c r="BY240" s="237"/>
      <c r="BZ240" s="187"/>
      <c r="CA240" s="187"/>
      <c r="CB240" s="237"/>
      <c r="CC240" s="237"/>
      <c r="CD240" s="237"/>
      <c r="CE240" s="237"/>
      <c r="CF240" s="237"/>
      <c r="CG240" s="187"/>
      <c r="CH240" s="187"/>
      <c r="CI240" s="237"/>
      <c r="CJ240" s="237"/>
      <c r="CK240" s="237"/>
      <c r="CL240" s="237"/>
      <c r="CM240" s="237"/>
      <c r="CN240" s="187"/>
      <c r="CO240" s="187"/>
      <c r="CP240" s="237"/>
      <c r="CQ240" s="237"/>
      <c r="CR240" s="237"/>
      <c r="CS240" s="237"/>
      <c r="CT240" s="237"/>
      <c r="CU240" s="187"/>
      <c r="CV240" s="187"/>
      <c r="CW240" s="237"/>
      <c r="CX240" s="237"/>
      <c r="CY240" s="237"/>
      <c r="CZ240" s="237"/>
      <c r="DA240" s="237"/>
      <c r="DB240" s="187"/>
      <c r="DC240" s="187"/>
      <c r="DD240" s="237"/>
      <c r="DE240" s="237"/>
      <c r="DF240" s="237"/>
      <c r="DG240" s="237"/>
      <c r="DH240" s="237"/>
      <c r="DI240" s="187"/>
      <c r="DJ240" s="187"/>
      <c r="DK240" s="187"/>
      <c r="DL240" s="237"/>
      <c r="DM240" s="237"/>
      <c r="DN240" s="237"/>
      <c r="DO240" s="237"/>
      <c r="DP240" s="187"/>
      <c r="DQ240" s="187"/>
      <c r="DR240" s="237"/>
      <c r="DS240" s="237"/>
      <c r="DT240" s="237"/>
      <c r="DU240" s="237"/>
      <c r="DV240" s="237"/>
      <c r="DW240" s="187"/>
      <c r="DX240" s="187"/>
      <c r="DY240" s="237"/>
      <c r="DZ240" s="237"/>
      <c r="EA240" s="237"/>
      <c r="EB240" s="237"/>
      <c r="EC240" s="237"/>
      <c r="ED240" s="187"/>
      <c r="EE240" s="187"/>
      <c r="EF240" s="237"/>
      <c r="EG240" s="187"/>
      <c r="EH240" s="237"/>
      <c r="EI240" s="237"/>
      <c r="EJ240" s="237"/>
      <c r="EK240" s="187"/>
      <c r="EL240" s="187"/>
      <c r="EM240" s="237"/>
      <c r="EN240" s="237"/>
      <c r="EO240" s="237"/>
      <c r="EP240" s="237"/>
      <c r="EQ240" s="237"/>
      <c r="ER240" s="187"/>
      <c r="ES240" s="187"/>
      <c r="ET240" s="237"/>
      <c r="EU240" s="237"/>
      <c r="EV240" s="237">
        <v>49.2</v>
      </c>
      <c r="EW240" s="237"/>
      <c r="EX240" s="237"/>
      <c r="EY240" s="187"/>
      <c r="EZ240" s="187"/>
      <c r="FA240" s="237"/>
      <c r="FB240" s="237"/>
      <c r="FC240" s="237"/>
      <c r="FD240" s="237"/>
      <c r="FE240" s="237"/>
      <c r="FF240" s="187"/>
      <c r="FG240" s="187"/>
      <c r="FH240" s="237"/>
      <c r="FI240" s="237">
        <v>41.6</v>
      </c>
      <c r="FJ240" s="237"/>
      <c r="FK240" s="237"/>
      <c r="FL240" s="237"/>
      <c r="FM240" s="187"/>
      <c r="FN240" s="187"/>
      <c r="FO240" s="237"/>
      <c r="FP240" s="237"/>
      <c r="FQ240" s="237"/>
      <c r="FR240" s="237"/>
      <c r="FS240" s="237"/>
      <c r="FT240" s="187"/>
      <c r="FU240" s="187"/>
      <c r="FV240" s="187"/>
      <c r="FW240" s="187"/>
      <c r="FX240" s="187"/>
      <c r="FY240" s="237"/>
      <c r="FZ240" s="237"/>
      <c r="GA240" s="187"/>
      <c r="GB240" s="187"/>
      <c r="GC240" s="237"/>
      <c r="GD240" s="237"/>
      <c r="GE240" s="237"/>
      <c r="GF240" s="237"/>
      <c r="GG240" s="237"/>
      <c r="GH240" s="187"/>
      <c r="GI240" s="187"/>
      <c r="GJ240" s="237"/>
    </row>
    <row r="241" spans="2:192" ht="15">
      <c r="B241" s="240" t="s">
        <v>5203</v>
      </c>
      <c r="C241" s="240" t="s">
        <v>4264</v>
      </c>
      <c r="D241" s="240" t="s">
        <v>1182</v>
      </c>
      <c r="E241" s="241" t="s">
        <v>5216</v>
      </c>
      <c r="F241" s="182"/>
      <c r="G241" s="242"/>
      <c r="H241" s="188"/>
      <c r="I241" s="188"/>
      <c r="J241" s="242"/>
      <c r="K241" s="242"/>
      <c r="L241" s="242"/>
      <c r="M241" s="242"/>
      <c r="N241" s="242"/>
      <c r="O241" s="188"/>
      <c r="P241" s="188"/>
      <c r="Q241" s="242"/>
      <c r="R241" s="242"/>
      <c r="S241" s="242"/>
      <c r="T241" s="242"/>
      <c r="U241" s="242"/>
      <c r="V241" s="188"/>
      <c r="W241" s="188"/>
      <c r="X241" s="242"/>
      <c r="Y241" s="242"/>
      <c r="Z241" s="242"/>
      <c r="AA241" s="242"/>
      <c r="AB241" s="242"/>
      <c r="AC241" s="188"/>
      <c r="AD241" s="188"/>
      <c r="AE241" s="242"/>
      <c r="AF241" s="242"/>
      <c r="AG241" s="188"/>
      <c r="AH241" s="242"/>
      <c r="AI241" s="242"/>
      <c r="AJ241" s="188"/>
      <c r="AK241" s="188"/>
      <c r="AL241" s="188"/>
      <c r="AM241" s="188"/>
      <c r="AN241" s="188"/>
      <c r="AO241" s="242"/>
      <c r="AP241" s="242"/>
      <c r="AQ241" s="188"/>
      <c r="AR241" s="188"/>
      <c r="AS241" s="242"/>
      <c r="AT241" s="242"/>
      <c r="AU241" s="242"/>
      <c r="AV241" s="242"/>
      <c r="AW241" s="242"/>
      <c r="AX241" s="188"/>
      <c r="AY241" s="188"/>
      <c r="AZ241" s="242"/>
      <c r="BA241" s="242"/>
      <c r="BB241" s="242"/>
      <c r="BC241" s="242"/>
      <c r="BD241" s="242"/>
      <c r="BE241" s="188"/>
      <c r="BF241" s="188"/>
      <c r="BG241" s="242"/>
      <c r="BH241" s="242"/>
      <c r="BI241" s="242"/>
      <c r="BJ241" s="242"/>
      <c r="BK241" s="242"/>
      <c r="BL241" s="188"/>
      <c r="BM241" s="188"/>
      <c r="BN241" s="242"/>
      <c r="BO241" s="242"/>
      <c r="BP241" s="242"/>
      <c r="BQ241" s="242"/>
      <c r="BR241" s="242"/>
      <c r="BS241" s="188"/>
      <c r="BT241" s="188"/>
      <c r="BU241" s="242"/>
      <c r="BV241" s="242"/>
      <c r="BW241" s="242"/>
      <c r="BX241" s="242"/>
      <c r="BY241" s="242"/>
      <c r="BZ241" s="188"/>
      <c r="CA241" s="188"/>
      <c r="CB241" s="242"/>
      <c r="CC241" s="242"/>
      <c r="CD241" s="242"/>
      <c r="CE241" s="242"/>
      <c r="CF241" s="242"/>
      <c r="CG241" s="188"/>
      <c r="CH241" s="188"/>
      <c r="CI241" s="242"/>
      <c r="CJ241" s="242"/>
      <c r="CK241" s="242"/>
      <c r="CL241" s="242"/>
      <c r="CM241" s="242"/>
      <c r="CN241" s="188"/>
      <c r="CO241" s="188"/>
      <c r="CP241" s="242"/>
      <c r="CQ241" s="242"/>
      <c r="CR241" s="242"/>
      <c r="CS241" s="242"/>
      <c r="CT241" s="242"/>
      <c r="CU241" s="188"/>
      <c r="CV241" s="188"/>
      <c r="CW241" s="242"/>
      <c r="CX241" s="242"/>
      <c r="CY241" s="242"/>
      <c r="CZ241" s="242"/>
      <c r="DA241" s="242"/>
      <c r="DB241" s="188"/>
      <c r="DC241" s="188"/>
      <c r="DD241" s="242"/>
      <c r="DE241" s="242"/>
      <c r="DF241" s="242"/>
      <c r="DG241" s="242"/>
      <c r="DH241" s="242"/>
      <c r="DI241" s="188"/>
      <c r="DJ241" s="188"/>
      <c r="DK241" s="188"/>
      <c r="DL241" s="242"/>
      <c r="DM241" s="242"/>
      <c r="DN241" s="242"/>
      <c r="DO241" s="242"/>
      <c r="DP241" s="188"/>
      <c r="DQ241" s="188"/>
      <c r="DR241" s="242"/>
      <c r="DS241" s="242"/>
      <c r="DT241" s="242"/>
      <c r="DU241" s="242"/>
      <c r="DV241" s="242"/>
      <c r="DW241" s="188"/>
      <c r="DX241" s="188"/>
      <c r="DY241" s="242"/>
      <c r="DZ241" s="242"/>
      <c r="EA241" s="242"/>
      <c r="EB241" s="242"/>
      <c r="EC241" s="242"/>
      <c r="ED241" s="188"/>
      <c r="EE241" s="188"/>
      <c r="EF241" s="242"/>
      <c r="EG241" s="188"/>
      <c r="EH241" s="242"/>
      <c r="EI241" s="242"/>
      <c r="EJ241" s="242"/>
      <c r="EK241" s="188"/>
      <c r="EL241" s="188"/>
      <c r="EM241" s="242"/>
      <c r="EN241" s="242"/>
      <c r="EO241" s="242"/>
      <c r="EP241" s="242"/>
      <c r="EQ241" s="242"/>
      <c r="ER241" s="188"/>
      <c r="ES241" s="188"/>
      <c r="ET241" s="242"/>
      <c r="EU241" s="242"/>
      <c r="EV241" s="242"/>
      <c r="EW241" s="242"/>
      <c r="EX241" s="242"/>
      <c r="EY241" s="188"/>
      <c r="EZ241" s="188"/>
      <c r="FA241" s="242"/>
      <c r="FB241" s="242"/>
      <c r="FC241" s="242"/>
      <c r="FD241" s="242"/>
      <c r="FE241" s="242"/>
      <c r="FF241" s="188"/>
      <c r="FG241" s="188"/>
      <c r="FH241" s="242"/>
      <c r="FI241" s="242"/>
      <c r="FJ241" s="242"/>
      <c r="FK241" s="242"/>
      <c r="FL241" s="242"/>
      <c r="FM241" s="188"/>
      <c r="FN241" s="188"/>
      <c r="FO241" s="242"/>
      <c r="FP241" s="242"/>
      <c r="FQ241" s="242"/>
      <c r="FR241" s="242"/>
      <c r="FS241" s="242"/>
      <c r="FT241" s="188"/>
      <c r="FU241" s="188"/>
      <c r="FV241" s="188"/>
      <c r="FW241" s="188"/>
      <c r="FX241" s="188"/>
      <c r="FY241" s="242"/>
      <c r="FZ241" s="242"/>
      <c r="GA241" s="188"/>
      <c r="GB241" s="188"/>
      <c r="GC241" s="242"/>
      <c r="GD241" s="242"/>
      <c r="GE241" s="242"/>
      <c r="GF241" s="242"/>
      <c r="GG241" s="242"/>
      <c r="GH241" s="188"/>
      <c r="GI241" s="188"/>
      <c r="GJ241" s="242"/>
    </row>
    <row r="242" spans="2:192" ht="15.75" thickBot="1">
      <c r="B242" s="243" t="s">
        <v>5203</v>
      </c>
      <c r="C242" s="243" t="s">
        <v>4264</v>
      </c>
      <c r="D242" s="243" t="s">
        <v>1182</v>
      </c>
      <c r="E242" s="244" t="s">
        <v>5217</v>
      </c>
      <c r="F242" s="183"/>
      <c r="G242" s="245"/>
      <c r="H242" s="189"/>
      <c r="I242" s="189"/>
      <c r="J242" s="245"/>
      <c r="K242" s="245"/>
      <c r="L242" s="245"/>
      <c r="M242" s="245"/>
      <c r="N242" s="245"/>
      <c r="O242" s="189"/>
      <c r="P242" s="189"/>
      <c r="Q242" s="245"/>
      <c r="R242" s="245"/>
      <c r="S242" s="245"/>
      <c r="T242" s="245"/>
      <c r="U242" s="245"/>
      <c r="V242" s="189"/>
      <c r="W242" s="189"/>
      <c r="X242" s="245"/>
      <c r="Y242" s="245"/>
      <c r="Z242" s="245"/>
      <c r="AA242" s="245"/>
      <c r="AB242" s="245"/>
      <c r="AC242" s="189"/>
      <c r="AD242" s="189"/>
      <c r="AE242" s="245"/>
      <c r="AF242" s="245"/>
      <c r="AG242" s="189"/>
      <c r="AH242" s="245"/>
      <c r="AI242" s="245"/>
      <c r="AJ242" s="189"/>
      <c r="AK242" s="189"/>
      <c r="AL242" s="189"/>
      <c r="AM242" s="189"/>
      <c r="AN242" s="189"/>
      <c r="AO242" s="245"/>
      <c r="AP242" s="245"/>
      <c r="AQ242" s="189"/>
      <c r="AR242" s="189"/>
      <c r="AS242" s="245"/>
      <c r="AT242" s="245"/>
      <c r="AU242" s="245"/>
      <c r="AV242" s="245"/>
      <c r="AW242" s="245"/>
      <c r="AX242" s="189"/>
      <c r="AY242" s="189"/>
      <c r="AZ242" s="245"/>
      <c r="BA242" s="245"/>
      <c r="BB242" s="245"/>
      <c r="BC242" s="245"/>
      <c r="BD242" s="245"/>
      <c r="BE242" s="189"/>
      <c r="BF242" s="189"/>
      <c r="BG242" s="245"/>
      <c r="BH242" s="245"/>
      <c r="BI242" s="245"/>
      <c r="BJ242" s="245"/>
      <c r="BK242" s="245"/>
      <c r="BL242" s="189"/>
      <c r="BM242" s="189"/>
      <c r="BN242" s="245"/>
      <c r="BO242" s="245"/>
      <c r="BP242" s="245"/>
      <c r="BQ242" s="245"/>
      <c r="BR242" s="245"/>
      <c r="BS242" s="189"/>
      <c r="BT242" s="189"/>
      <c r="BU242" s="245"/>
      <c r="BV242" s="245"/>
      <c r="BW242" s="245"/>
      <c r="BX242" s="245"/>
      <c r="BY242" s="245"/>
      <c r="BZ242" s="189"/>
      <c r="CA242" s="189"/>
      <c r="CB242" s="245"/>
      <c r="CC242" s="245"/>
      <c r="CD242" s="245"/>
      <c r="CE242" s="245"/>
      <c r="CF242" s="245"/>
      <c r="CG242" s="189"/>
      <c r="CH242" s="189"/>
      <c r="CI242" s="245"/>
      <c r="CJ242" s="245"/>
      <c r="CK242" s="245"/>
      <c r="CL242" s="245"/>
      <c r="CM242" s="245"/>
      <c r="CN242" s="189"/>
      <c r="CO242" s="189"/>
      <c r="CP242" s="245"/>
      <c r="CQ242" s="245"/>
      <c r="CR242" s="245"/>
      <c r="CS242" s="245"/>
      <c r="CT242" s="245"/>
      <c r="CU242" s="189"/>
      <c r="CV242" s="189"/>
      <c r="CW242" s="245"/>
      <c r="CX242" s="245"/>
      <c r="CY242" s="245"/>
      <c r="CZ242" s="245"/>
      <c r="DA242" s="245"/>
      <c r="DB242" s="189"/>
      <c r="DC242" s="189"/>
      <c r="DD242" s="245"/>
      <c r="DE242" s="245"/>
      <c r="DF242" s="245"/>
      <c r="DG242" s="245"/>
      <c r="DH242" s="245"/>
      <c r="DI242" s="189"/>
      <c r="DJ242" s="189"/>
      <c r="DK242" s="189"/>
      <c r="DL242" s="245"/>
      <c r="DM242" s="245"/>
      <c r="DN242" s="245"/>
      <c r="DO242" s="245"/>
      <c r="DP242" s="189"/>
      <c r="DQ242" s="189"/>
      <c r="DR242" s="245"/>
      <c r="DS242" s="245"/>
      <c r="DT242" s="245"/>
      <c r="DU242" s="245"/>
      <c r="DV242" s="245"/>
      <c r="DW242" s="189"/>
      <c r="DX242" s="189"/>
      <c r="DY242" s="245"/>
      <c r="DZ242" s="245"/>
      <c r="EA242" s="245"/>
      <c r="EB242" s="245"/>
      <c r="EC242" s="245"/>
      <c r="ED242" s="189"/>
      <c r="EE242" s="189"/>
      <c r="EF242" s="245"/>
      <c r="EG242" s="189"/>
      <c r="EH242" s="245"/>
      <c r="EI242" s="245"/>
      <c r="EJ242" s="245"/>
      <c r="EK242" s="189"/>
      <c r="EL242" s="189"/>
      <c r="EM242" s="245"/>
      <c r="EN242" s="245"/>
      <c r="EO242" s="245"/>
      <c r="EP242" s="245"/>
      <c r="EQ242" s="245"/>
      <c r="ER242" s="189"/>
      <c r="ES242" s="189"/>
      <c r="ET242" s="245"/>
      <c r="EU242" s="245"/>
      <c r="EV242" s="245"/>
      <c r="EW242" s="245"/>
      <c r="EX242" s="245"/>
      <c r="EY242" s="189"/>
      <c r="EZ242" s="189"/>
      <c r="FA242" s="245"/>
      <c r="FB242" s="245"/>
      <c r="FC242" s="245"/>
      <c r="FD242" s="245"/>
      <c r="FE242" s="245"/>
      <c r="FF242" s="189"/>
      <c r="FG242" s="189"/>
      <c r="FH242" s="245"/>
      <c r="FI242" s="245"/>
      <c r="FJ242" s="245"/>
      <c r="FK242" s="245"/>
      <c r="FL242" s="245"/>
      <c r="FM242" s="189"/>
      <c r="FN242" s="189"/>
      <c r="FO242" s="245"/>
      <c r="FP242" s="245"/>
      <c r="FQ242" s="245"/>
      <c r="FR242" s="245"/>
      <c r="FS242" s="245"/>
      <c r="FT242" s="189"/>
      <c r="FU242" s="189"/>
      <c r="FV242" s="189"/>
      <c r="FW242" s="189"/>
      <c r="FX242" s="189"/>
      <c r="FY242" s="245"/>
      <c r="FZ242" s="245"/>
      <c r="GA242" s="189"/>
      <c r="GB242" s="189"/>
      <c r="GC242" s="245"/>
      <c r="GD242" s="245"/>
      <c r="GE242" s="245"/>
      <c r="GF242" s="245"/>
      <c r="GG242" s="245"/>
      <c r="GH242" s="189"/>
      <c r="GI242" s="189"/>
      <c r="GJ242" s="245"/>
    </row>
    <row r="243" spans="2:192" ht="15">
      <c r="B243" s="238" t="s">
        <v>5203</v>
      </c>
      <c r="C243" s="238" t="s">
        <v>323</v>
      </c>
      <c r="D243" s="238" t="s">
        <v>325</v>
      </c>
      <c r="E243" s="238" t="s">
        <v>5214</v>
      </c>
      <c r="F243" s="180">
        <v>33</v>
      </c>
      <c r="G243" s="239">
        <v>1</v>
      </c>
      <c r="H243" s="186"/>
      <c r="I243" s="186"/>
      <c r="J243" s="239"/>
      <c r="K243" s="239"/>
      <c r="L243" s="239"/>
      <c r="M243" s="239"/>
      <c r="N243" s="239">
        <v>1</v>
      </c>
      <c r="O243" s="186"/>
      <c r="P243" s="186"/>
      <c r="Q243" s="239"/>
      <c r="R243" s="239">
        <v>1</v>
      </c>
      <c r="S243" s="239">
        <v>1</v>
      </c>
      <c r="T243" s="239"/>
      <c r="U243" s="239"/>
      <c r="V243" s="186"/>
      <c r="W243" s="186"/>
      <c r="X243" s="239">
        <v>1</v>
      </c>
      <c r="Y243" s="239"/>
      <c r="Z243" s="239">
        <v>1</v>
      </c>
      <c r="AA243" s="239"/>
      <c r="AB243" s="239">
        <v>1</v>
      </c>
      <c r="AC243" s="186"/>
      <c r="AD243" s="186"/>
      <c r="AE243" s="239">
        <v>1</v>
      </c>
      <c r="AF243" s="239"/>
      <c r="AG243" s="186"/>
      <c r="AH243" s="239"/>
      <c r="AI243" s="239"/>
      <c r="AJ243" s="186"/>
      <c r="AK243" s="186"/>
      <c r="AL243" s="186"/>
      <c r="AM243" s="186"/>
      <c r="AN243" s="186"/>
      <c r="AO243" s="239"/>
      <c r="AP243" s="239"/>
      <c r="AQ243" s="186"/>
      <c r="AR243" s="186"/>
      <c r="AS243" s="239">
        <v>1</v>
      </c>
      <c r="AT243" s="239">
        <v>1</v>
      </c>
      <c r="AU243" s="239"/>
      <c r="AV243" s="239"/>
      <c r="AW243" s="239">
        <v>1</v>
      </c>
      <c r="AX243" s="186"/>
      <c r="AY243" s="186"/>
      <c r="AZ243" s="239"/>
      <c r="BA243" s="239">
        <v>1</v>
      </c>
      <c r="BB243" s="239"/>
      <c r="BC243" s="239"/>
      <c r="BD243" s="239">
        <v>1</v>
      </c>
      <c r="BE243" s="186"/>
      <c r="BF243" s="186"/>
      <c r="BG243" s="239"/>
      <c r="BH243" s="239"/>
      <c r="BI243" s="239">
        <v>1</v>
      </c>
      <c r="BJ243" s="239"/>
      <c r="BK243" s="239"/>
      <c r="BL243" s="186"/>
      <c r="BM243" s="186"/>
      <c r="BN243" s="239"/>
      <c r="BO243" s="239">
        <v>1</v>
      </c>
      <c r="BP243" s="239"/>
      <c r="BQ243" s="239"/>
      <c r="BR243" s="239"/>
      <c r="BS243" s="186"/>
      <c r="BT243" s="186"/>
      <c r="BU243" s="239"/>
      <c r="BV243" s="239"/>
      <c r="BW243" s="239"/>
      <c r="BX243" s="239"/>
      <c r="BY243" s="239"/>
      <c r="BZ243" s="186"/>
      <c r="CA243" s="186"/>
      <c r="CB243" s="239">
        <v>1</v>
      </c>
      <c r="CC243" s="239"/>
      <c r="CD243" s="239">
        <v>1</v>
      </c>
      <c r="CE243" s="239"/>
      <c r="CF243" s="239"/>
      <c r="CG243" s="186"/>
      <c r="CH243" s="186"/>
      <c r="CI243" s="239"/>
      <c r="CJ243" s="239"/>
      <c r="CK243" s="239">
        <v>1</v>
      </c>
      <c r="CL243" s="239"/>
      <c r="CM243" s="239"/>
      <c r="CN243" s="186"/>
      <c r="CO243" s="186"/>
      <c r="CP243" s="239">
        <v>1</v>
      </c>
      <c r="CQ243" s="239"/>
      <c r="CR243" s="239">
        <v>1</v>
      </c>
      <c r="CS243" s="239"/>
      <c r="CT243" s="239"/>
      <c r="CU243" s="186"/>
      <c r="CV243" s="186"/>
      <c r="CW243" s="239"/>
      <c r="CX243" s="239"/>
      <c r="CY243" s="239"/>
      <c r="CZ243" s="239"/>
      <c r="DA243" s="239"/>
      <c r="DB243" s="186"/>
      <c r="DC243" s="186"/>
      <c r="DD243" s="239"/>
      <c r="DE243" s="239">
        <v>1</v>
      </c>
      <c r="DF243" s="239">
        <v>1</v>
      </c>
      <c r="DG243" s="239"/>
      <c r="DH243" s="239">
        <v>1</v>
      </c>
      <c r="DI243" s="186"/>
      <c r="DJ243" s="186"/>
      <c r="DK243" s="186"/>
      <c r="DL243" s="239"/>
      <c r="DM243" s="239"/>
      <c r="DN243" s="239"/>
      <c r="DO243" s="239"/>
      <c r="DP243" s="186"/>
      <c r="DQ243" s="186"/>
      <c r="DR243" s="239"/>
      <c r="DS243" s="239"/>
      <c r="DT243" s="239"/>
      <c r="DU243" s="239"/>
      <c r="DV243" s="239">
        <v>1</v>
      </c>
      <c r="DW243" s="186"/>
      <c r="DX243" s="186"/>
      <c r="DY243" s="239"/>
      <c r="DZ243" s="239">
        <v>2</v>
      </c>
      <c r="EA243" s="239"/>
      <c r="EB243" s="239"/>
      <c r="EC243" s="239"/>
      <c r="ED243" s="186"/>
      <c r="EE243" s="186"/>
      <c r="EF243" s="239"/>
      <c r="EG243" s="186"/>
      <c r="EH243" s="239"/>
      <c r="EI243" s="239"/>
      <c r="EJ243" s="239"/>
      <c r="EK243" s="186"/>
      <c r="EL243" s="186"/>
      <c r="EM243" s="239">
        <v>1</v>
      </c>
      <c r="EN243" s="239"/>
      <c r="EO243" s="239"/>
      <c r="EP243" s="239"/>
      <c r="EQ243" s="239">
        <v>1</v>
      </c>
      <c r="ER243" s="186"/>
      <c r="ES243" s="186"/>
      <c r="ET243" s="239"/>
      <c r="EU243" s="239">
        <v>1</v>
      </c>
      <c r="EV243" s="239">
        <v>1</v>
      </c>
      <c r="EW243" s="239"/>
      <c r="EX243" s="239"/>
      <c r="EY243" s="186"/>
      <c r="EZ243" s="186"/>
      <c r="FA243" s="239"/>
      <c r="FB243" s="239"/>
      <c r="FC243" s="239">
        <v>1</v>
      </c>
      <c r="FD243" s="239"/>
      <c r="FE243" s="239"/>
      <c r="FF243" s="186"/>
      <c r="FG243" s="186"/>
      <c r="FH243" s="239"/>
      <c r="FI243" s="239">
        <v>1</v>
      </c>
      <c r="FJ243" s="239"/>
      <c r="FK243" s="239"/>
      <c r="FL243" s="239"/>
      <c r="FM243" s="186"/>
      <c r="FN243" s="186"/>
      <c r="FO243" s="239"/>
      <c r="FP243" s="239"/>
      <c r="FQ243" s="239"/>
      <c r="FR243" s="239"/>
      <c r="FS243" s="239"/>
      <c r="FT243" s="186"/>
      <c r="FU243" s="186"/>
      <c r="FV243" s="186"/>
      <c r="FW243" s="186"/>
      <c r="FX243" s="186"/>
      <c r="FY243" s="239"/>
      <c r="FZ243" s="239"/>
      <c r="GA243" s="186"/>
      <c r="GB243" s="186"/>
      <c r="GC243" s="239"/>
      <c r="GD243" s="239"/>
      <c r="GE243" s="239">
        <v>1</v>
      </c>
      <c r="GF243" s="239"/>
      <c r="GG243" s="239"/>
      <c r="GH243" s="186"/>
      <c r="GI243" s="186"/>
      <c r="GJ243" s="239"/>
    </row>
    <row r="244" spans="2:192" ht="15">
      <c r="B244" s="240" t="s">
        <v>5203</v>
      </c>
      <c r="C244" s="240" t="s">
        <v>323</v>
      </c>
      <c r="D244" s="240" t="s">
        <v>325</v>
      </c>
      <c r="E244" s="235" t="s">
        <v>5215</v>
      </c>
      <c r="F244" s="181">
        <v>800.2</v>
      </c>
      <c r="G244" s="237">
        <v>14</v>
      </c>
      <c r="H244" s="187"/>
      <c r="I244" s="187"/>
      <c r="J244" s="237"/>
      <c r="K244" s="237"/>
      <c r="L244" s="237"/>
      <c r="M244" s="237"/>
      <c r="N244" s="237">
        <v>39.700000000000003</v>
      </c>
      <c r="O244" s="187"/>
      <c r="P244" s="187"/>
      <c r="Q244" s="237"/>
      <c r="R244" s="237">
        <v>9.6999999999999993</v>
      </c>
      <c r="S244" s="237">
        <v>27.2</v>
      </c>
      <c r="T244" s="237"/>
      <c r="U244" s="237"/>
      <c r="V244" s="187"/>
      <c r="W244" s="187"/>
      <c r="X244" s="237">
        <v>16</v>
      </c>
      <c r="Y244" s="237"/>
      <c r="Z244" s="237">
        <v>27.8</v>
      </c>
      <c r="AA244" s="237"/>
      <c r="AB244" s="237">
        <v>16.2</v>
      </c>
      <c r="AC244" s="187"/>
      <c r="AD244" s="187"/>
      <c r="AE244" s="237">
        <v>21.8</v>
      </c>
      <c r="AF244" s="237"/>
      <c r="AG244" s="187"/>
      <c r="AH244" s="237"/>
      <c r="AI244" s="237"/>
      <c r="AJ244" s="187"/>
      <c r="AK244" s="187"/>
      <c r="AL244" s="187"/>
      <c r="AM244" s="187"/>
      <c r="AN244" s="187"/>
      <c r="AO244" s="237"/>
      <c r="AP244" s="237"/>
      <c r="AQ244" s="187"/>
      <c r="AR244" s="187"/>
      <c r="AS244" s="237">
        <v>9.4</v>
      </c>
      <c r="AT244" s="237">
        <v>44.9</v>
      </c>
      <c r="AU244" s="237"/>
      <c r="AV244" s="237"/>
      <c r="AW244" s="237">
        <v>38.4</v>
      </c>
      <c r="AX244" s="187"/>
      <c r="AY244" s="187"/>
      <c r="AZ244" s="237"/>
      <c r="BA244" s="237">
        <v>22</v>
      </c>
      <c r="BB244" s="237"/>
      <c r="BC244" s="237"/>
      <c r="BD244" s="237">
        <v>35</v>
      </c>
      <c r="BE244" s="187"/>
      <c r="BF244" s="187"/>
      <c r="BG244" s="237"/>
      <c r="BH244" s="237"/>
      <c r="BI244" s="237">
        <v>30.4</v>
      </c>
      <c r="BJ244" s="237"/>
      <c r="BK244" s="237"/>
      <c r="BL244" s="187"/>
      <c r="BM244" s="187"/>
      <c r="BN244" s="237"/>
      <c r="BO244" s="237">
        <v>58.7</v>
      </c>
      <c r="BP244" s="237"/>
      <c r="BQ244" s="237"/>
      <c r="BR244" s="237"/>
      <c r="BS244" s="187"/>
      <c r="BT244" s="187"/>
      <c r="BU244" s="237"/>
      <c r="BV244" s="237"/>
      <c r="BW244" s="237"/>
      <c r="BX244" s="237"/>
      <c r="BY244" s="237"/>
      <c r="BZ244" s="187"/>
      <c r="CA244" s="187"/>
      <c r="CB244" s="237">
        <v>21.7</v>
      </c>
      <c r="CC244" s="237"/>
      <c r="CD244" s="237">
        <v>33.6</v>
      </c>
      <c r="CE244" s="237"/>
      <c r="CF244" s="237"/>
      <c r="CG244" s="187"/>
      <c r="CH244" s="187"/>
      <c r="CI244" s="237"/>
      <c r="CJ244" s="237"/>
      <c r="CK244" s="237">
        <v>23.8</v>
      </c>
      <c r="CL244" s="237"/>
      <c r="CM244" s="237"/>
      <c r="CN244" s="187"/>
      <c r="CO244" s="187"/>
      <c r="CP244" s="237">
        <v>27.5</v>
      </c>
      <c r="CQ244" s="237"/>
      <c r="CR244" s="237">
        <v>34</v>
      </c>
      <c r="CS244" s="237"/>
      <c r="CT244" s="237"/>
      <c r="CU244" s="187"/>
      <c r="CV244" s="187"/>
      <c r="CW244" s="237"/>
      <c r="CX244" s="237"/>
      <c r="CY244" s="237"/>
      <c r="CZ244" s="237"/>
      <c r="DA244" s="237"/>
      <c r="DB244" s="187"/>
      <c r="DC244" s="187"/>
      <c r="DD244" s="237"/>
      <c r="DE244" s="237">
        <v>31.1</v>
      </c>
      <c r="DF244" s="237">
        <v>30.9</v>
      </c>
      <c r="DG244" s="237"/>
      <c r="DH244" s="237">
        <v>14.9</v>
      </c>
      <c r="DI244" s="187"/>
      <c r="DJ244" s="187"/>
      <c r="DK244" s="187"/>
      <c r="DL244" s="237"/>
      <c r="DM244" s="237"/>
      <c r="DN244" s="237"/>
      <c r="DO244" s="237"/>
      <c r="DP244" s="187"/>
      <c r="DQ244" s="187"/>
      <c r="DR244" s="237"/>
      <c r="DS244" s="237"/>
      <c r="DT244" s="237"/>
      <c r="DU244" s="237"/>
      <c r="DV244" s="237">
        <v>9.6999999999999993</v>
      </c>
      <c r="DW244" s="187"/>
      <c r="DX244" s="187"/>
      <c r="DY244" s="237"/>
      <c r="DZ244" s="237">
        <v>9.5</v>
      </c>
      <c r="EA244" s="237"/>
      <c r="EB244" s="237"/>
      <c r="EC244" s="237"/>
      <c r="ED244" s="187"/>
      <c r="EE244" s="187"/>
      <c r="EF244" s="237"/>
      <c r="EG244" s="187"/>
      <c r="EH244" s="237"/>
      <c r="EI244" s="237"/>
      <c r="EJ244" s="237"/>
      <c r="EK244" s="187"/>
      <c r="EL244" s="187"/>
      <c r="EM244" s="237">
        <v>21</v>
      </c>
      <c r="EN244" s="237"/>
      <c r="EO244" s="237"/>
      <c r="EP244" s="237"/>
      <c r="EQ244" s="237">
        <v>16.8</v>
      </c>
      <c r="ER244" s="187"/>
      <c r="ES244" s="187"/>
      <c r="ET244" s="237"/>
      <c r="EU244" s="237">
        <v>27</v>
      </c>
      <c r="EV244" s="237">
        <v>20.8</v>
      </c>
      <c r="EW244" s="237"/>
      <c r="EX244" s="237"/>
      <c r="EY244" s="187"/>
      <c r="EZ244" s="187"/>
      <c r="FA244" s="237"/>
      <c r="FB244" s="237"/>
      <c r="FC244" s="237">
        <v>28.8</v>
      </c>
      <c r="FD244" s="237"/>
      <c r="FE244" s="237"/>
      <c r="FF244" s="187"/>
      <c r="FG244" s="187"/>
      <c r="FH244" s="237"/>
      <c r="FI244" s="237">
        <v>19.2</v>
      </c>
      <c r="FJ244" s="237"/>
      <c r="FK244" s="237"/>
      <c r="FL244" s="237"/>
      <c r="FM244" s="187"/>
      <c r="FN244" s="187"/>
      <c r="FO244" s="237"/>
      <c r="FP244" s="237"/>
      <c r="FQ244" s="237"/>
      <c r="FR244" s="237"/>
      <c r="FS244" s="237"/>
      <c r="FT244" s="187"/>
      <c r="FU244" s="187"/>
      <c r="FV244" s="187"/>
      <c r="FW244" s="187"/>
      <c r="FX244" s="187"/>
      <c r="FY244" s="237"/>
      <c r="FZ244" s="237"/>
      <c r="GA244" s="187"/>
      <c r="GB244" s="187"/>
      <c r="GC244" s="237"/>
      <c r="GD244" s="237"/>
      <c r="GE244" s="237">
        <v>18.7</v>
      </c>
      <c r="GF244" s="237"/>
      <c r="GG244" s="237"/>
      <c r="GH244" s="187"/>
      <c r="GI244" s="187"/>
      <c r="GJ244" s="237"/>
    </row>
    <row r="245" spans="2:192" ht="15">
      <c r="B245" s="240" t="s">
        <v>5203</v>
      </c>
      <c r="C245" s="240" t="s">
        <v>323</v>
      </c>
      <c r="D245" s="240" t="s">
        <v>325</v>
      </c>
      <c r="E245" s="241" t="s">
        <v>5216</v>
      </c>
      <c r="F245" s="182"/>
      <c r="G245" s="242"/>
      <c r="H245" s="188"/>
      <c r="I245" s="188"/>
      <c r="J245" s="242"/>
      <c r="K245" s="242"/>
      <c r="L245" s="242"/>
      <c r="M245" s="242"/>
      <c r="N245" s="242"/>
      <c r="O245" s="188"/>
      <c r="P245" s="188"/>
      <c r="Q245" s="242"/>
      <c r="R245" s="242"/>
      <c r="S245" s="242"/>
      <c r="T245" s="242"/>
      <c r="U245" s="242"/>
      <c r="V245" s="188"/>
      <c r="W245" s="188"/>
      <c r="X245" s="242"/>
      <c r="Y245" s="242"/>
      <c r="Z245" s="242"/>
      <c r="AA245" s="242"/>
      <c r="AB245" s="242"/>
      <c r="AC245" s="188"/>
      <c r="AD245" s="188"/>
      <c r="AE245" s="242"/>
      <c r="AF245" s="242"/>
      <c r="AG245" s="188"/>
      <c r="AH245" s="242"/>
      <c r="AI245" s="242"/>
      <c r="AJ245" s="188"/>
      <c r="AK245" s="188"/>
      <c r="AL245" s="188"/>
      <c r="AM245" s="188"/>
      <c r="AN245" s="188"/>
      <c r="AO245" s="242"/>
      <c r="AP245" s="242"/>
      <c r="AQ245" s="188"/>
      <c r="AR245" s="188"/>
      <c r="AS245" s="242"/>
      <c r="AT245" s="242"/>
      <c r="AU245" s="242"/>
      <c r="AV245" s="242"/>
      <c r="AW245" s="242"/>
      <c r="AX245" s="188"/>
      <c r="AY245" s="188"/>
      <c r="AZ245" s="242"/>
      <c r="BA245" s="242"/>
      <c r="BB245" s="242"/>
      <c r="BC245" s="242"/>
      <c r="BD245" s="242"/>
      <c r="BE245" s="188"/>
      <c r="BF245" s="188"/>
      <c r="BG245" s="242"/>
      <c r="BH245" s="242"/>
      <c r="BI245" s="242"/>
      <c r="BJ245" s="242"/>
      <c r="BK245" s="242"/>
      <c r="BL245" s="188"/>
      <c r="BM245" s="188"/>
      <c r="BN245" s="242"/>
      <c r="BO245" s="242"/>
      <c r="BP245" s="242"/>
      <c r="BQ245" s="242"/>
      <c r="BR245" s="242"/>
      <c r="BS245" s="188"/>
      <c r="BT245" s="188"/>
      <c r="BU245" s="242"/>
      <c r="BV245" s="242"/>
      <c r="BW245" s="242"/>
      <c r="BX245" s="242"/>
      <c r="BY245" s="242"/>
      <c r="BZ245" s="188"/>
      <c r="CA245" s="188"/>
      <c r="CB245" s="242"/>
      <c r="CC245" s="242"/>
      <c r="CD245" s="242"/>
      <c r="CE245" s="242"/>
      <c r="CF245" s="242"/>
      <c r="CG245" s="188"/>
      <c r="CH245" s="188"/>
      <c r="CI245" s="242"/>
      <c r="CJ245" s="242"/>
      <c r="CK245" s="242"/>
      <c r="CL245" s="242"/>
      <c r="CM245" s="242"/>
      <c r="CN245" s="188"/>
      <c r="CO245" s="188"/>
      <c r="CP245" s="242"/>
      <c r="CQ245" s="242"/>
      <c r="CR245" s="242"/>
      <c r="CS245" s="242"/>
      <c r="CT245" s="242"/>
      <c r="CU245" s="188"/>
      <c r="CV245" s="188"/>
      <c r="CW245" s="242"/>
      <c r="CX245" s="242"/>
      <c r="CY245" s="242"/>
      <c r="CZ245" s="242"/>
      <c r="DA245" s="242"/>
      <c r="DB245" s="188"/>
      <c r="DC245" s="188"/>
      <c r="DD245" s="242"/>
      <c r="DE245" s="242"/>
      <c r="DF245" s="242"/>
      <c r="DG245" s="242"/>
      <c r="DH245" s="242"/>
      <c r="DI245" s="188"/>
      <c r="DJ245" s="188"/>
      <c r="DK245" s="188"/>
      <c r="DL245" s="242"/>
      <c r="DM245" s="242"/>
      <c r="DN245" s="242"/>
      <c r="DO245" s="242"/>
      <c r="DP245" s="188"/>
      <c r="DQ245" s="188"/>
      <c r="DR245" s="242"/>
      <c r="DS245" s="242"/>
      <c r="DT245" s="242"/>
      <c r="DU245" s="242"/>
      <c r="DV245" s="242"/>
      <c r="DW245" s="188"/>
      <c r="DX245" s="188"/>
      <c r="DY245" s="242"/>
      <c r="DZ245" s="242"/>
      <c r="EA245" s="242"/>
      <c r="EB245" s="242"/>
      <c r="EC245" s="242"/>
      <c r="ED245" s="188"/>
      <c r="EE245" s="188"/>
      <c r="EF245" s="242"/>
      <c r="EG245" s="188"/>
      <c r="EH245" s="242"/>
      <c r="EI245" s="242"/>
      <c r="EJ245" s="242"/>
      <c r="EK245" s="188"/>
      <c r="EL245" s="188"/>
      <c r="EM245" s="242"/>
      <c r="EN245" s="242"/>
      <c r="EO245" s="242"/>
      <c r="EP245" s="242"/>
      <c r="EQ245" s="242"/>
      <c r="ER245" s="188"/>
      <c r="ES245" s="188"/>
      <c r="ET245" s="242"/>
      <c r="EU245" s="242"/>
      <c r="EV245" s="242"/>
      <c r="EW245" s="242"/>
      <c r="EX245" s="242"/>
      <c r="EY245" s="188"/>
      <c r="EZ245" s="188"/>
      <c r="FA245" s="242"/>
      <c r="FB245" s="242"/>
      <c r="FC245" s="242"/>
      <c r="FD245" s="242"/>
      <c r="FE245" s="242"/>
      <c r="FF245" s="188"/>
      <c r="FG245" s="188"/>
      <c r="FH245" s="242"/>
      <c r="FI245" s="242"/>
      <c r="FJ245" s="242"/>
      <c r="FK245" s="242"/>
      <c r="FL245" s="242"/>
      <c r="FM245" s="188"/>
      <c r="FN245" s="188"/>
      <c r="FO245" s="242"/>
      <c r="FP245" s="242"/>
      <c r="FQ245" s="242"/>
      <c r="FR245" s="242"/>
      <c r="FS245" s="242"/>
      <c r="FT245" s="188"/>
      <c r="FU245" s="188"/>
      <c r="FV245" s="188"/>
      <c r="FW245" s="188"/>
      <c r="FX245" s="188"/>
      <c r="FY245" s="242"/>
      <c r="FZ245" s="242"/>
      <c r="GA245" s="188"/>
      <c r="GB245" s="188"/>
      <c r="GC245" s="242"/>
      <c r="GD245" s="242"/>
      <c r="GE245" s="242"/>
      <c r="GF245" s="242"/>
      <c r="GG245" s="242"/>
      <c r="GH245" s="188"/>
      <c r="GI245" s="188"/>
      <c r="GJ245" s="242"/>
    </row>
    <row r="246" spans="2:192" ht="15.75" thickBot="1">
      <c r="B246" s="243" t="s">
        <v>5203</v>
      </c>
      <c r="C246" s="243" t="s">
        <v>323</v>
      </c>
      <c r="D246" s="243" t="s">
        <v>325</v>
      </c>
      <c r="E246" s="244" t="s">
        <v>5217</v>
      </c>
      <c r="F246" s="183"/>
      <c r="G246" s="245"/>
      <c r="H246" s="189"/>
      <c r="I246" s="189"/>
      <c r="J246" s="245"/>
      <c r="K246" s="245"/>
      <c r="L246" s="245"/>
      <c r="M246" s="245"/>
      <c r="N246" s="245"/>
      <c r="O246" s="189"/>
      <c r="P246" s="189"/>
      <c r="Q246" s="245"/>
      <c r="R246" s="245"/>
      <c r="S246" s="245"/>
      <c r="T246" s="245"/>
      <c r="U246" s="245"/>
      <c r="V246" s="189"/>
      <c r="W246" s="189"/>
      <c r="X246" s="245"/>
      <c r="Y246" s="245"/>
      <c r="Z246" s="245"/>
      <c r="AA246" s="245"/>
      <c r="AB246" s="245"/>
      <c r="AC246" s="189"/>
      <c r="AD246" s="189"/>
      <c r="AE246" s="245"/>
      <c r="AF246" s="245"/>
      <c r="AG246" s="189"/>
      <c r="AH246" s="245"/>
      <c r="AI246" s="245"/>
      <c r="AJ246" s="189"/>
      <c r="AK246" s="189"/>
      <c r="AL246" s="189"/>
      <c r="AM246" s="189"/>
      <c r="AN246" s="189"/>
      <c r="AO246" s="245"/>
      <c r="AP246" s="245"/>
      <c r="AQ246" s="189"/>
      <c r="AR246" s="189"/>
      <c r="AS246" s="245"/>
      <c r="AT246" s="245"/>
      <c r="AU246" s="245"/>
      <c r="AV246" s="245"/>
      <c r="AW246" s="245"/>
      <c r="AX246" s="189"/>
      <c r="AY246" s="189"/>
      <c r="AZ246" s="245"/>
      <c r="BA246" s="245"/>
      <c r="BB246" s="245"/>
      <c r="BC246" s="245"/>
      <c r="BD246" s="245"/>
      <c r="BE246" s="189"/>
      <c r="BF246" s="189"/>
      <c r="BG246" s="245"/>
      <c r="BH246" s="245"/>
      <c r="BI246" s="245"/>
      <c r="BJ246" s="245"/>
      <c r="BK246" s="245"/>
      <c r="BL246" s="189"/>
      <c r="BM246" s="189"/>
      <c r="BN246" s="245"/>
      <c r="BO246" s="245"/>
      <c r="BP246" s="245"/>
      <c r="BQ246" s="245"/>
      <c r="BR246" s="245"/>
      <c r="BS246" s="189"/>
      <c r="BT246" s="189"/>
      <c r="BU246" s="245"/>
      <c r="BV246" s="245"/>
      <c r="BW246" s="245"/>
      <c r="BX246" s="245"/>
      <c r="BY246" s="245"/>
      <c r="BZ246" s="189"/>
      <c r="CA246" s="189"/>
      <c r="CB246" s="245"/>
      <c r="CC246" s="245"/>
      <c r="CD246" s="245"/>
      <c r="CE246" s="245"/>
      <c r="CF246" s="245"/>
      <c r="CG246" s="189"/>
      <c r="CH246" s="189"/>
      <c r="CI246" s="245"/>
      <c r="CJ246" s="245"/>
      <c r="CK246" s="245"/>
      <c r="CL246" s="245"/>
      <c r="CM246" s="245"/>
      <c r="CN246" s="189"/>
      <c r="CO246" s="189"/>
      <c r="CP246" s="245"/>
      <c r="CQ246" s="245"/>
      <c r="CR246" s="245"/>
      <c r="CS246" s="245"/>
      <c r="CT246" s="245"/>
      <c r="CU246" s="189"/>
      <c r="CV246" s="189"/>
      <c r="CW246" s="245"/>
      <c r="CX246" s="245"/>
      <c r="CY246" s="245"/>
      <c r="CZ246" s="245"/>
      <c r="DA246" s="245"/>
      <c r="DB246" s="189"/>
      <c r="DC246" s="189"/>
      <c r="DD246" s="245"/>
      <c r="DE246" s="245"/>
      <c r="DF246" s="245"/>
      <c r="DG246" s="245"/>
      <c r="DH246" s="245"/>
      <c r="DI246" s="189"/>
      <c r="DJ246" s="189"/>
      <c r="DK246" s="189"/>
      <c r="DL246" s="245"/>
      <c r="DM246" s="245"/>
      <c r="DN246" s="245"/>
      <c r="DO246" s="245"/>
      <c r="DP246" s="189"/>
      <c r="DQ246" s="189"/>
      <c r="DR246" s="245"/>
      <c r="DS246" s="245"/>
      <c r="DT246" s="245"/>
      <c r="DU246" s="245"/>
      <c r="DV246" s="245"/>
      <c r="DW246" s="189"/>
      <c r="DX246" s="189"/>
      <c r="DY246" s="245"/>
      <c r="DZ246" s="245"/>
      <c r="EA246" s="245"/>
      <c r="EB246" s="245"/>
      <c r="EC246" s="245"/>
      <c r="ED246" s="189"/>
      <c r="EE246" s="189"/>
      <c r="EF246" s="245"/>
      <c r="EG246" s="189"/>
      <c r="EH246" s="245"/>
      <c r="EI246" s="245"/>
      <c r="EJ246" s="245"/>
      <c r="EK246" s="189"/>
      <c r="EL246" s="189"/>
      <c r="EM246" s="245"/>
      <c r="EN246" s="245"/>
      <c r="EO246" s="245"/>
      <c r="EP246" s="245"/>
      <c r="EQ246" s="245"/>
      <c r="ER246" s="189"/>
      <c r="ES246" s="189"/>
      <c r="ET246" s="245"/>
      <c r="EU246" s="245"/>
      <c r="EV246" s="245"/>
      <c r="EW246" s="245"/>
      <c r="EX246" s="245"/>
      <c r="EY246" s="189"/>
      <c r="EZ246" s="189"/>
      <c r="FA246" s="245"/>
      <c r="FB246" s="245"/>
      <c r="FC246" s="245"/>
      <c r="FD246" s="245"/>
      <c r="FE246" s="245"/>
      <c r="FF246" s="189"/>
      <c r="FG246" s="189"/>
      <c r="FH246" s="245"/>
      <c r="FI246" s="245"/>
      <c r="FJ246" s="245"/>
      <c r="FK246" s="245"/>
      <c r="FL246" s="245"/>
      <c r="FM246" s="189"/>
      <c r="FN246" s="189"/>
      <c r="FO246" s="245"/>
      <c r="FP246" s="245"/>
      <c r="FQ246" s="245"/>
      <c r="FR246" s="245"/>
      <c r="FS246" s="245"/>
      <c r="FT246" s="189"/>
      <c r="FU246" s="189"/>
      <c r="FV246" s="189"/>
      <c r="FW246" s="189"/>
      <c r="FX246" s="189"/>
      <c r="FY246" s="245"/>
      <c r="FZ246" s="245"/>
      <c r="GA246" s="189"/>
      <c r="GB246" s="189"/>
      <c r="GC246" s="245"/>
      <c r="GD246" s="245"/>
      <c r="GE246" s="245"/>
      <c r="GF246" s="245"/>
      <c r="GG246" s="245"/>
      <c r="GH246" s="189"/>
      <c r="GI246" s="189"/>
      <c r="GJ246" s="245"/>
    </row>
    <row r="247" spans="2:192" ht="15">
      <c r="B247" s="238" t="s">
        <v>5203</v>
      </c>
      <c r="C247" s="238" t="s">
        <v>471</v>
      </c>
      <c r="D247" s="238" t="s">
        <v>247</v>
      </c>
      <c r="E247" s="238" t="s">
        <v>5214</v>
      </c>
      <c r="F247" s="180">
        <v>16</v>
      </c>
      <c r="G247" s="239"/>
      <c r="H247" s="186"/>
      <c r="I247" s="186"/>
      <c r="J247" s="239"/>
      <c r="K247" s="239">
        <v>1</v>
      </c>
      <c r="L247" s="239"/>
      <c r="M247" s="239"/>
      <c r="N247" s="239"/>
      <c r="O247" s="186"/>
      <c r="P247" s="186"/>
      <c r="Q247" s="239"/>
      <c r="R247" s="239"/>
      <c r="S247" s="239"/>
      <c r="T247" s="239"/>
      <c r="U247" s="239"/>
      <c r="V247" s="186"/>
      <c r="W247" s="186"/>
      <c r="X247" s="239"/>
      <c r="Y247" s="239"/>
      <c r="Z247" s="239"/>
      <c r="AA247" s="239"/>
      <c r="AB247" s="239"/>
      <c r="AC247" s="186"/>
      <c r="AD247" s="186"/>
      <c r="AE247" s="239"/>
      <c r="AF247" s="239"/>
      <c r="AG247" s="186"/>
      <c r="AH247" s="239"/>
      <c r="AI247" s="239"/>
      <c r="AJ247" s="186"/>
      <c r="AK247" s="186"/>
      <c r="AL247" s="186"/>
      <c r="AM247" s="186"/>
      <c r="AN247" s="186"/>
      <c r="AO247" s="239"/>
      <c r="AP247" s="239"/>
      <c r="AQ247" s="186"/>
      <c r="AR247" s="186"/>
      <c r="AS247" s="239"/>
      <c r="AT247" s="239"/>
      <c r="AU247" s="239"/>
      <c r="AV247" s="239"/>
      <c r="AW247" s="239"/>
      <c r="AX247" s="186"/>
      <c r="AY247" s="186"/>
      <c r="AZ247" s="239"/>
      <c r="BA247" s="239"/>
      <c r="BB247" s="239"/>
      <c r="BC247" s="239"/>
      <c r="BD247" s="239"/>
      <c r="BE247" s="186"/>
      <c r="BF247" s="186"/>
      <c r="BG247" s="239"/>
      <c r="BH247" s="239">
        <v>1</v>
      </c>
      <c r="BI247" s="239"/>
      <c r="BJ247" s="239"/>
      <c r="BK247" s="239"/>
      <c r="BL247" s="186"/>
      <c r="BM247" s="186"/>
      <c r="BN247" s="239"/>
      <c r="BO247" s="239"/>
      <c r="BP247" s="239"/>
      <c r="BQ247" s="239"/>
      <c r="BR247" s="239">
        <v>1</v>
      </c>
      <c r="BS247" s="186"/>
      <c r="BT247" s="186"/>
      <c r="BU247" s="239"/>
      <c r="BV247" s="239">
        <v>1</v>
      </c>
      <c r="BW247" s="239"/>
      <c r="BX247" s="239"/>
      <c r="BY247" s="239"/>
      <c r="BZ247" s="186"/>
      <c r="CA247" s="186"/>
      <c r="CB247" s="239"/>
      <c r="CC247" s="239"/>
      <c r="CD247" s="239"/>
      <c r="CE247" s="239"/>
      <c r="CF247" s="239"/>
      <c r="CG247" s="186"/>
      <c r="CH247" s="186"/>
      <c r="CI247" s="239"/>
      <c r="CJ247" s="239"/>
      <c r="CK247" s="239"/>
      <c r="CL247" s="239"/>
      <c r="CM247" s="239"/>
      <c r="CN247" s="186"/>
      <c r="CO247" s="186"/>
      <c r="CP247" s="239"/>
      <c r="CQ247" s="239"/>
      <c r="CR247" s="239"/>
      <c r="CS247" s="239"/>
      <c r="CT247" s="239"/>
      <c r="CU247" s="186"/>
      <c r="CV247" s="186"/>
      <c r="CW247" s="239"/>
      <c r="CX247" s="239"/>
      <c r="CY247" s="239">
        <v>1</v>
      </c>
      <c r="CZ247" s="239"/>
      <c r="DA247" s="239"/>
      <c r="DB247" s="186"/>
      <c r="DC247" s="186"/>
      <c r="DD247" s="239"/>
      <c r="DE247" s="239"/>
      <c r="DF247" s="239"/>
      <c r="DG247" s="239"/>
      <c r="DH247" s="239"/>
      <c r="DI247" s="186"/>
      <c r="DJ247" s="186"/>
      <c r="DK247" s="186"/>
      <c r="DL247" s="239"/>
      <c r="DM247" s="239">
        <v>1</v>
      </c>
      <c r="DN247" s="239"/>
      <c r="DO247" s="239"/>
      <c r="DP247" s="186"/>
      <c r="DQ247" s="186"/>
      <c r="DR247" s="239">
        <v>1</v>
      </c>
      <c r="DS247" s="239"/>
      <c r="DT247" s="239">
        <v>1</v>
      </c>
      <c r="DU247" s="239"/>
      <c r="DV247" s="239"/>
      <c r="DW247" s="186"/>
      <c r="DX247" s="186"/>
      <c r="DY247" s="239"/>
      <c r="DZ247" s="239"/>
      <c r="EA247" s="239">
        <v>2</v>
      </c>
      <c r="EB247" s="239"/>
      <c r="EC247" s="239"/>
      <c r="ED247" s="186"/>
      <c r="EE247" s="186"/>
      <c r="EF247" s="239"/>
      <c r="EG247" s="186"/>
      <c r="EH247" s="239"/>
      <c r="EI247" s="239"/>
      <c r="EJ247" s="239"/>
      <c r="EK247" s="186"/>
      <c r="EL247" s="186"/>
      <c r="EM247" s="239"/>
      <c r="EN247" s="239">
        <v>1</v>
      </c>
      <c r="EO247" s="239"/>
      <c r="EP247" s="239"/>
      <c r="EQ247" s="239">
        <v>1</v>
      </c>
      <c r="ER247" s="186"/>
      <c r="ES247" s="186"/>
      <c r="ET247" s="239"/>
      <c r="EU247" s="239"/>
      <c r="EV247" s="239"/>
      <c r="EW247" s="239"/>
      <c r="EX247" s="239"/>
      <c r="EY247" s="186"/>
      <c r="EZ247" s="186"/>
      <c r="FA247" s="239"/>
      <c r="FB247" s="239"/>
      <c r="FC247" s="239"/>
      <c r="FD247" s="239"/>
      <c r="FE247" s="239"/>
      <c r="FF247" s="186"/>
      <c r="FG247" s="186"/>
      <c r="FH247" s="239"/>
      <c r="FI247" s="239"/>
      <c r="FJ247" s="239">
        <v>1</v>
      </c>
      <c r="FK247" s="239"/>
      <c r="FL247" s="239"/>
      <c r="FM247" s="186"/>
      <c r="FN247" s="186"/>
      <c r="FO247" s="239"/>
      <c r="FP247" s="239"/>
      <c r="FQ247" s="239">
        <v>1</v>
      </c>
      <c r="FR247" s="239"/>
      <c r="FS247" s="239"/>
      <c r="FT247" s="186"/>
      <c r="FU247" s="186"/>
      <c r="FV247" s="186"/>
      <c r="FW247" s="186"/>
      <c r="FX247" s="186"/>
      <c r="FY247" s="239"/>
      <c r="FZ247" s="239"/>
      <c r="GA247" s="186"/>
      <c r="GB247" s="186"/>
      <c r="GC247" s="239"/>
      <c r="GD247" s="239">
        <v>1</v>
      </c>
      <c r="GE247" s="239"/>
      <c r="GF247" s="239"/>
      <c r="GG247" s="239">
        <v>1</v>
      </c>
      <c r="GH247" s="186"/>
      <c r="GI247" s="186"/>
      <c r="GJ247" s="239"/>
    </row>
    <row r="248" spans="2:192" ht="15">
      <c r="B248" s="240" t="s">
        <v>5203</v>
      </c>
      <c r="C248" s="240" t="s">
        <v>471</v>
      </c>
      <c r="D248" s="240" t="s">
        <v>247</v>
      </c>
      <c r="E248" s="235" t="s">
        <v>5215</v>
      </c>
      <c r="F248" s="181">
        <v>643</v>
      </c>
      <c r="G248" s="237"/>
      <c r="H248" s="187"/>
      <c r="I248" s="187"/>
      <c r="J248" s="237"/>
      <c r="K248" s="237">
        <v>74.5</v>
      </c>
      <c r="L248" s="237"/>
      <c r="M248" s="237"/>
      <c r="N248" s="237"/>
      <c r="O248" s="187"/>
      <c r="P248" s="187"/>
      <c r="Q248" s="237"/>
      <c r="R248" s="237"/>
      <c r="S248" s="237"/>
      <c r="T248" s="237"/>
      <c r="U248" s="237"/>
      <c r="V248" s="187"/>
      <c r="W248" s="187"/>
      <c r="X248" s="237"/>
      <c r="Y248" s="237"/>
      <c r="Z248" s="237"/>
      <c r="AA248" s="237"/>
      <c r="AB248" s="237"/>
      <c r="AC248" s="187"/>
      <c r="AD248" s="187"/>
      <c r="AE248" s="237"/>
      <c r="AF248" s="237"/>
      <c r="AG248" s="187"/>
      <c r="AH248" s="237"/>
      <c r="AI248" s="237"/>
      <c r="AJ248" s="187"/>
      <c r="AK248" s="187"/>
      <c r="AL248" s="187"/>
      <c r="AM248" s="187"/>
      <c r="AN248" s="187"/>
      <c r="AO248" s="237"/>
      <c r="AP248" s="237"/>
      <c r="AQ248" s="187"/>
      <c r="AR248" s="187"/>
      <c r="AS248" s="237"/>
      <c r="AT248" s="237"/>
      <c r="AU248" s="237"/>
      <c r="AV248" s="237"/>
      <c r="AW248" s="237"/>
      <c r="AX248" s="187"/>
      <c r="AY248" s="187"/>
      <c r="AZ248" s="237"/>
      <c r="BA248" s="237"/>
      <c r="BB248" s="237"/>
      <c r="BC248" s="237"/>
      <c r="BD248" s="237"/>
      <c r="BE248" s="187"/>
      <c r="BF248" s="187"/>
      <c r="BG248" s="237"/>
      <c r="BH248" s="237">
        <v>60.5</v>
      </c>
      <c r="BI248" s="237"/>
      <c r="BJ248" s="237"/>
      <c r="BK248" s="237"/>
      <c r="BL248" s="187"/>
      <c r="BM248" s="187"/>
      <c r="BN248" s="237"/>
      <c r="BO248" s="237"/>
      <c r="BP248" s="237"/>
      <c r="BQ248" s="237"/>
      <c r="BR248" s="237">
        <v>22.5</v>
      </c>
      <c r="BS248" s="187"/>
      <c r="BT248" s="187"/>
      <c r="BU248" s="237"/>
      <c r="BV248" s="237">
        <v>71.5</v>
      </c>
      <c r="BW248" s="237"/>
      <c r="BX248" s="237"/>
      <c r="BY248" s="237"/>
      <c r="BZ248" s="187"/>
      <c r="CA248" s="187"/>
      <c r="CB248" s="237"/>
      <c r="CC248" s="237"/>
      <c r="CD248" s="237"/>
      <c r="CE248" s="237"/>
      <c r="CF248" s="237"/>
      <c r="CG248" s="187"/>
      <c r="CH248" s="187"/>
      <c r="CI248" s="237"/>
      <c r="CJ248" s="237"/>
      <c r="CK248" s="237"/>
      <c r="CL248" s="237"/>
      <c r="CM248" s="237"/>
      <c r="CN248" s="187"/>
      <c r="CO248" s="187"/>
      <c r="CP248" s="237"/>
      <c r="CQ248" s="237"/>
      <c r="CR248" s="237"/>
      <c r="CS248" s="237"/>
      <c r="CT248" s="237"/>
      <c r="CU248" s="187"/>
      <c r="CV248" s="187"/>
      <c r="CW248" s="237"/>
      <c r="CX248" s="237"/>
      <c r="CY248" s="237">
        <v>30.1</v>
      </c>
      <c r="CZ248" s="237"/>
      <c r="DA248" s="237"/>
      <c r="DB248" s="187"/>
      <c r="DC248" s="187"/>
      <c r="DD248" s="237"/>
      <c r="DE248" s="237"/>
      <c r="DF248" s="237"/>
      <c r="DG248" s="237"/>
      <c r="DH248" s="237"/>
      <c r="DI248" s="187"/>
      <c r="DJ248" s="187"/>
      <c r="DK248" s="187"/>
      <c r="DL248" s="237"/>
      <c r="DM248" s="237">
        <v>36</v>
      </c>
      <c r="DN248" s="237"/>
      <c r="DO248" s="237"/>
      <c r="DP248" s="187"/>
      <c r="DQ248" s="187"/>
      <c r="DR248" s="237">
        <v>38.4</v>
      </c>
      <c r="DS248" s="237"/>
      <c r="DT248" s="237">
        <v>33</v>
      </c>
      <c r="DU248" s="237"/>
      <c r="DV248" s="237"/>
      <c r="DW248" s="187"/>
      <c r="DX248" s="187"/>
      <c r="DY248" s="237"/>
      <c r="DZ248" s="237"/>
      <c r="EA248" s="237">
        <v>44.6</v>
      </c>
      <c r="EB248" s="237"/>
      <c r="EC248" s="237"/>
      <c r="ED248" s="187"/>
      <c r="EE248" s="187"/>
      <c r="EF248" s="237"/>
      <c r="EG248" s="187"/>
      <c r="EH248" s="237"/>
      <c r="EI248" s="237"/>
      <c r="EJ248" s="237"/>
      <c r="EK248" s="187"/>
      <c r="EL248" s="187"/>
      <c r="EM248" s="237"/>
      <c r="EN248" s="237">
        <v>19</v>
      </c>
      <c r="EO248" s="237"/>
      <c r="EP248" s="237"/>
      <c r="EQ248" s="237">
        <v>32.799999999999997</v>
      </c>
      <c r="ER248" s="187"/>
      <c r="ES248" s="187"/>
      <c r="ET248" s="237"/>
      <c r="EU248" s="237"/>
      <c r="EV248" s="237"/>
      <c r="EW248" s="237"/>
      <c r="EX248" s="237"/>
      <c r="EY248" s="187"/>
      <c r="EZ248" s="187"/>
      <c r="FA248" s="237"/>
      <c r="FB248" s="237"/>
      <c r="FC248" s="237"/>
      <c r="FD248" s="237"/>
      <c r="FE248" s="237"/>
      <c r="FF248" s="187"/>
      <c r="FG248" s="187"/>
      <c r="FH248" s="237"/>
      <c r="FI248" s="237"/>
      <c r="FJ248" s="237">
        <v>26.2</v>
      </c>
      <c r="FK248" s="237"/>
      <c r="FL248" s="237"/>
      <c r="FM248" s="187"/>
      <c r="FN248" s="187"/>
      <c r="FO248" s="237"/>
      <c r="FP248" s="237"/>
      <c r="FQ248" s="237">
        <v>18.8</v>
      </c>
      <c r="FR248" s="237"/>
      <c r="FS248" s="237"/>
      <c r="FT248" s="187"/>
      <c r="FU248" s="187"/>
      <c r="FV248" s="187"/>
      <c r="FW248" s="187"/>
      <c r="FX248" s="187"/>
      <c r="FY248" s="237"/>
      <c r="FZ248" s="237"/>
      <c r="GA248" s="187"/>
      <c r="GB248" s="187"/>
      <c r="GC248" s="237"/>
      <c r="GD248" s="237">
        <v>70.599999999999994</v>
      </c>
      <c r="GE248" s="237"/>
      <c r="GF248" s="237"/>
      <c r="GG248" s="237">
        <v>64.599999999999994</v>
      </c>
      <c r="GH248" s="187"/>
      <c r="GI248" s="187"/>
      <c r="GJ248" s="237"/>
    </row>
    <row r="249" spans="2:192" ht="15">
      <c r="B249" s="240" t="s">
        <v>5203</v>
      </c>
      <c r="C249" s="240" t="s">
        <v>471</v>
      </c>
      <c r="D249" s="240" t="s">
        <v>247</v>
      </c>
      <c r="E249" s="241" t="s">
        <v>5216</v>
      </c>
      <c r="F249" s="182"/>
      <c r="G249" s="242"/>
      <c r="H249" s="188"/>
      <c r="I249" s="188"/>
      <c r="J249" s="242"/>
      <c r="K249" s="242"/>
      <c r="L249" s="242"/>
      <c r="M249" s="242"/>
      <c r="N249" s="242"/>
      <c r="O249" s="188"/>
      <c r="P249" s="188"/>
      <c r="Q249" s="242"/>
      <c r="R249" s="242"/>
      <c r="S249" s="242"/>
      <c r="T249" s="242"/>
      <c r="U249" s="242"/>
      <c r="V249" s="188"/>
      <c r="W249" s="188"/>
      <c r="X249" s="242"/>
      <c r="Y249" s="242"/>
      <c r="Z249" s="242"/>
      <c r="AA249" s="242"/>
      <c r="AB249" s="242"/>
      <c r="AC249" s="188"/>
      <c r="AD249" s="188"/>
      <c r="AE249" s="242"/>
      <c r="AF249" s="242"/>
      <c r="AG249" s="188"/>
      <c r="AH249" s="242"/>
      <c r="AI249" s="242"/>
      <c r="AJ249" s="188"/>
      <c r="AK249" s="188"/>
      <c r="AL249" s="188"/>
      <c r="AM249" s="188"/>
      <c r="AN249" s="188"/>
      <c r="AO249" s="242"/>
      <c r="AP249" s="242"/>
      <c r="AQ249" s="188"/>
      <c r="AR249" s="188"/>
      <c r="AS249" s="242"/>
      <c r="AT249" s="242"/>
      <c r="AU249" s="242"/>
      <c r="AV249" s="242"/>
      <c r="AW249" s="242"/>
      <c r="AX249" s="188"/>
      <c r="AY249" s="188"/>
      <c r="AZ249" s="242"/>
      <c r="BA249" s="242"/>
      <c r="BB249" s="242"/>
      <c r="BC249" s="242"/>
      <c r="BD249" s="242"/>
      <c r="BE249" s="188"/>
      <c r="BF249" s="188"/>
      <c r="BG249" s="242"/>
      <c r="BH249" s="242"/>
      <c r="BI249" s="242"/>
      <c r="BJ249" s="242"/>
      <c r="BK249" s="242"/>
      <c r="BL249" s="188"/>
      <c r="BM249" s="188"/>
      <c r="BN249" s="242"/>
      <c r="BO249" s="242"/>
      <c r="BP249" s="242"/>
      <c r="BQ249" s="242"/>
      <c r="BR249" s="242"/>
      <c r="BS249" s="188"/>
      <c r="BT249" s="188"/>
      <c r="BU249" s="242"/>
      <c r="BV249" s="242"/>
      <c r="BW249" s="242"/>
      <c r="BX249" s="242"/>
      <c r="BY249" s="242"/>
      <c r="BZ249" s="188"/>
      <c r="CA249" s="188"/>
      <c r="CB249" s="242"/>
      <c r="CC249" s="242"/>
      <c r="CD249" s="242"/>
      <c r="CE249" s="242"/>
      <c r="CF249" s="242"/>
      <c r="CG249" s="188"/>
      <c r="CH249" s="188"/>
      <c r="CI249" s="242"/>
      <c r="CJ249" s="242"/>
      <c r="CK249" s="242"/>
      <c r="CL249" s="242"/>
      <c r="CM249" s="242"/>
      <c r="CN249" s="188"/>
      <c r="CO249" s="188"/>
      <c r="CP249" s="242"/>
      <c r="CQ249" s="242"/>
      <c r="CR249" s="242"/>
      <c r="CS249" s="242"/>
      <c r="CT249" s="242"/>
      <c r="CU249" s="188"/>
      <c r="CV249" s="188"/>
      <c r="CW249" s="242"/>
      <c r="CX249" s="242"/>
      <c r="CY249" s="242"/>
      <c r="CZ249" s="242"/>
      <c r="DA249" s="242"/>
      <c r="DB249" s="188"/>
      <c r="DC249" s="188"/>
      <c r="DD249" s="242"/>
      <c r="DE249" s="242"/>
      <c r="DF249" s="242"/>
      <c r="DG249" s="242"/>
      <c r="DH249" s="242"/>
      <c r="DI249" s="188"/>
      <c r="DJ249" s="188"/>
      <c r="DK249" s="188"/>
      <c r="DL249" s="242"/>
      <c r="DM249" s="242"/>
      <c r="DN249" s="242"/>
      <c r="DO249" s="242"/>
      <c r="DP249" s="188"/>
      <c r="DQ249" s="188"/>
      <c r="DR249" s="242"/>
      <c r="DS249" s="242"/>
      <c r="DT249" s="242"/>
      <c r="DU249" s="242"/>
      <c r="DV249" s="242"/>
      <c r="DW249" s="188"/>
      <c r="DX249" s="188"/>
      <c r="DY249" s="242"/>
      <c r="DZ249" s="242"/>
      <c r="EA249" s="242"/>
      <c r="EB249" s="242"/>
      <c r="EC249" s="242"/>
      <c r="ED249" s="188"/>
      <c r="EE249" s="188"/>
      <c r="EF249" s="242"/>
      <c r="EG249" s="188"/>
      <c r="EH249" s="242"/>
      <c r="EI249" s="242"/>
      <c r="EJ249" s="242"/>
      <c r="EK249" s="188"/>
      <c r="EL249" s="188"/>
      <c r="EM249" s="242"/>
      <c r="EN249" s="242"/>
      <c r="EO249" s="242"/>
      <c r="EP249" s="242"/>
      <c r="EQ249" s="242"/>
      <c r="ER249" s="188"/>
      <c r="ES249" s="188"/>
      <c r="ET249" s="242"/>
      <c r="EU249" s="242"/>
      <c r="EV249" s="242"/>
      <c r="EW249" s="242"/>
      <c r="EX249" s="242"/>
      <c r="EY249" s="188"/>
      <c r="EZ249" s="188"/>
      <c r="FA249" s="242"/>
      <c r="FB249" s="242"/>
      <c r="FC249" s="242"/>
      <c r="FD249" s="242"/>
      <c r="FE249" s="242"/>
      <c r="FF249" s="188"/>
      <c r="FG249" s="188"/>
      <c r="FH249" s="242"/>
      <c r="FI249" s="242"/>
      <c r="FJ249" s="242"/>
      <c r="FK249" s="242"/>
      <c r="FL249" s="242"/>
      <c r="FM249" s="188"/>
      <c r="FN249" s="188"/>
      <c r="FO249" s="242"/>
      <c r="FP249" s="242"/>
      <c r="FQ249" s="242"/>
      <c r="FR249" s="242"/>
      <c r="FS249" s="242"/>
      <c r="FT249" s="188"/>
      <c r="FU249" s="188"/>
      <c r="FV249" s="188"/>
      <c r="FW249" s="188"/>
      <c r="FX249" s="188"/>
      <c r="FY249" s="242"/>
      <c r="FZ249" s="242"/>
      <c r="GA249" s="188"/>
      <c r="GB249" s="188"/>
      <c r="GC249" s="242"/>
      <c r="GD249" s="242"/>
      <c r="GE249" s="242"/>
      <c r="GF249" s="242"/>
      <c r="GG249" s="242"/>
      <c r="GH249" s="188"/>
      <c r="GI249" s="188"/>
      <c r="GJ249" s="242"/>
    </row>
    <row r="250" spans="2:192" ht="15.75" thickBot="1">
      <c r="B250" s="243" t="s">
        <v>5203</v>
      </c>
      <c r="C250" s="243" t="s">
        <v>471</v>
      </c>
      <c r="D250" s="243" t="s">
        <v>247</v>
      </c>
      <c r="E250" s="244" t="s">
        <v>5217</v>
      </c>
      <c r="F250" s="183"/>
      <c r="G250" s="245"/>
      <c r="H250" s="189"/>
      <c r="I250" s="189"/>
      <c r="J250" s="245"/>
      <c r="K250" s="245"/>
      <c r="L250" s="245"/>
      <c r="M250" s="245"/>
      <c r="N250" s="245"/>
      <c r="O250" s="189"/>
      <c r="P250" s="189"/>
      <c r="Q250" s="245"/>
      <c r="R250" s="245"/>
      <c r="S250" s="245"/>
      <c r="T250" s="245"/>
      <c r="U250" s="245"/>
      <c r="V250" s="189"/>
      <c r="W250" s="189"/>
      <c r="X250" s="245"/>
      <c r="Y250" s="245"/>
      <c r="Z250" s="245"/>
      <c r="AA250" s="245"/>
      <c r="AB250" s="245"/>
      <c r="AC250" s="189"/>
      <c r="AD250" s="189"/>
      <c r="AE250" s="245"/>
      <c r="AF250" s="245"/>
      <c r="AG250" s="189"/>
      <c r="AH250" s="245"/>
      <c r="AI250" s="245"/>
      <c r="AJ250" s="189"/>
      <c r="AK250" s="189"/>
      <c r="AL250" s="189"/>
      <c r="AM250" s="189"/>
      <c r="AN250" s="189"/>
      <c r="AO250" s="245"/>
      <c r="AP250" s="245"/>
      <c r="AQ250" s="189"/>
      <c r="AR250" s="189"/>
      <c r="AS250" s="245"/>
      <c r="AT250" s="245"/>
      <c r="AU250" s="245"/>
      <c r="AV250" s="245"/>
      <c r="AW250" s="245"/>
      <c r="AX250" s="189"/>
      <c r="AY250" s="189"/>
      <c r="AZ250" s="245"/>
      <c r="BA250" s="245"/>
      <c r="BB250" s="245"/>
      <c r="BC250" s="245"/>
      <c r="BD250" s="245"/>
      <c r="BE250" s="189"/>
      <c r="BF250" s="189"/>
      <c r="BG250" s="245"/>
      <c r="BH250" s="245"/>
      <c r="BI250" s="245"/>
      <c r="BJ250" s="245"/>
      <c r="BK250" s="245"/>
      <c r="BL250" s="189"/>
      <c r="BM250" s="189"/>
      <c r="BN250" s="245"/>
      <c r="BO250" s="245"/>
      <c r="BP250" s="245"/>
      <c r="BQ250" s="245"/>
      <c r="BR250" s="245"/>
      <c r="BS250" s="189"/>
      <c r="BT250" s="189"/>
      <c r="BU250" s="245"/>
      <c r="BV250" s="245"/>
      <c r="BW250" s="245"/>
      <c r="BX250" s="245"/>
      <c r="BY250" s="245"/>
      <c r="BZ250" s="189"/>
      <c r="CA250" s="189"/>
      <c r="CB250" s="245"/>
      <c r="CC250" s="245"/>
      <c r="CD250" s="245"/>
      <c r="CE250" s="245"/>
      <c r="CF250" s="245"/>
      <c r="CG250" s="189"/>
      <c r="CH250" s="189"/>
      <c r="CI250" s="245"/>
      <c r="CJ250" s="245"/>
      <c r="CK250" s="245"/>
      <c r="CL250" s="245"/>
      <c r="CM250" s="245"/>
      <c r="CN250" s="189"/>
      <c r="CO250" s="189"/>
      <c r="CP250" s="245"/>
      <c r="CQ250" s="245"/>
      <c r="CR250" s="245"/>
      <c r="CS250" s="245"/>
      <c r="CT250" s="245"/>
      <c r="CU250" s="189"/>
      <c r="CV250" s="189"/>
      <c r="CW250" s="245"/>
      <c r="CX250" s="245"/>
      <c r="CY250" s="245"/>
      <c r="CZ250" s="245"/>
      <c r="DA250" s="245"/>
      <c r="DB250" s="189"/>
      <c r="DC250" s="189"/>
      <c r="DD250" s="245"/>
      <c r="DE250" s="245"/>
      <c r="DF250" s="245"/>
      <c r="DG250" s="245"/>
      <c r="DH250" s="245"/>
      <c r="DI250" s="189"/>
      <c r="DJ250" s="189"/>
      <c r="DK250" s="189"/>
      <c r="DL250" s="245"/>
      <c r="DM250" s="245"/>
      <c r="DN250" s="245"/>
      <c r="DO250" s="245"/>
      <c r="DP250" s="189"/>
      <c r="DQ250" s="189"/>
      <c r="DR250" s="245"/>
      <c r="DS250" s="245"/>
      <c r="DT250" s="245"/>
      <c r="DU250" s="245"/>
      <c r="DV250" s="245"/>
      <c r="DW250" s="189"/>
      <c r="DX250" s="189"/>
      <c r="DY250" s="245"/>
      <c r="DZ250" s="245"/>
      <c r="EA250" s="245"/>
      <c r="EB250" s="245"/>
      <c r="EC250" s="245"/>
      <c r="ED250" s="189"/>
      <c r="EE250" s="189"/>
      <c r="EF250" s="245"/>
      <c r="EG250" s="189"/>
      <c r="EH250" s="245"/>
      <c r="EI250" s="245"/>
      <c r="EJ250" s="245"/>
      <c r="EK250" s="189"/>
      <c r="EL250" s="189"/>
      <c r="EM250" s="245"/>
      <c r="EN250" s="245"/>
      <c r="EO250" s="245"/>
      <c r="EP250" s="245"/>
      <c r="EQ250" s="245"/>
      <c r="ER250" s="189"/>
      <c r="ES250" s="189"/>
      <c r="ET250" s="245"/>
      <c r="EU250" s="245"/>
      <c r="EV250" s="245"/>
      <c r="EW250" s="245"/>
      <c r="EX250" s="245"/>
      <c r="EY250" s="189"/>
      <c r="EZ250" s="189"/>
      <c r="FA250" s="245"/>
      <c r="FB250" s="245"/>
      <c r="FC250" s="245"/>
      <c r="FD250" s="245"/>
      <c r="FE250" s="245"/>
      <c r="FF250" s="189"/>
      <c r="FG250" s="189"/>
      <c r="FH250" s="245"/>
      <c r="FI250" s="245"/>
      <c r="FJ250" s="245"/>
      <c r="FK250" s="245"/>
      <c r="FL250" s="245"/>
      <c r="FM250" s="189"/>
      <c r="FN250" s="189"/>
      <c r="FO250" s="245"/>
      <c r="FP250" s="245"/>
      <c r="FQ250" s="245"/>
      <c r="FR250" s="245"/>
      <c r="FS250" s="245"/>
      <c r="FT250" s="189"/>
      <c r="FU250" s="189"/>
      <c r="FV250" s="189"/>
      <c r="FW250" s="189"/>
      <c r="FX250" s="189"/>
      <c r="FY250" s="245"/>
      <c r="FZ250" s="245"/>
      <c r="GA250" s="189"/>
      <c r="GB250" s="189"/>
      <c r="GC250" s="245"/>
      <c r="GD250" s="245"/>
      <c r="GE250" s="245"/>
      <c r="GF250" s="245"/>
      <c r="GG250" s="245"/>
      <c r="GH250" s="189"/>
      <c r="GI250" s="189"/>
      <c r="GJ250" s="245"/>
    </row>
    <row r="251" spans="2:192" ht="15">
      <c r="B251" s="238" t="s">
        <v>5203</v>
      </c>
      <c r="C251" s="238" t="s">
        <v>476</v>
      </c>
      <c r="D251" s="238" t="s">
        <v>253</v>
      </c>
      <c r="E251" s="238" t="s">
        <v>5214</v>
      </c>
      <c r="F251" s="180">
        <v>13</v>
      </c>
      <c r="G251" s="239"/>
      <c r="H251" s="186"/>
      <c r="I251" s="186"/>
      <c r="J251" s="239"/>
      <c r="K251" s="239">
        <v>1</v>
      </c>
      <c r="L251" s="239"/>
      <c r="M251" s="239"/>
      <c r="N251" s="239"/>
      <c r="O251" s="186"/>
      <c r="P251" s="186"/>
      <c r="Q251" s="239"/>
      <c r="R251" s="239"/>
      <c r="S251" s="239"/>
      <c r="T251" s="239"/>
      <c r="U251" s="239"/>
      <c r="V251" s="186"/>
      <c r="W251" s="186"/>
      <c r="X251" s="239"/>
      <c r="Y251" s="239"/>
      <c r="Z251" s="239"/>
      <c r="AA251" s="239"/>
      <c r="AB251" s="239"/>
      <c r="AC251" s="186"/>
      <c r="AD251" s="186"/>
      <c r="AE251" s="239"/>
      <c r="AF251" s="239"/>
      <c r="AG251" s="186"/>
      <c r="AH251" s="239"/>
      <c r="AI251" s="239"/>
      <c r="AJ251" s="186"/>
      <c r="AK251" s="186"/>
      <c r="AL251" s="186"/>
      <c r="AM251" s="186"/>
      <c r="AN251" s="186"/>
      <c r="AO251" s="239"/>
      <c r="AP251" s="239"/>
      <c r="AQ251" s="186"/>
      <c r="AR251" s="186"/>
      <c r="AS251" s="239"/>
      <c r="AT251" s="239"/>
      <c r="AU251" s="239"/>
      <c r="AV251" s="239"/>
      <c r="AW251" s="239"/>
      <c r="AX251" s="186"/>
      <c r="AY251" s="186"/>
      <c r="AZ251" s="239"/>
      <c r="BA251" s="239"/>
      <c r="BB251" s="239"/>
      <c r="BC251" s="239"/>
      <c r="BD251" s="239"/>
      <c r="BE251" s="186"/>
      <c r="BF251" s="186"/>
      <c r="BG251" s="239"/>
      <c r="BH251" s="239">
        <v>1</v>
      </c>
      <c r="BI251" s="239"/>
      <c r="BJ251" s="239"/>
      <c r="BK251" s="239"/>
      <c r="BL251" s="186"/>
      <c r="BM251" s="186"/>
      <c r="BN251" s="239"/>
      <c r="BO251" s="239"/>
      <c r="BP251" s="239"/>
      <c r="BQ251" s="239"/>
      <c r="BR251" s="239">
        <v>1</v>
      </c>
      <c r="BS251" s="186"/>
      <c r="BT251" s="186"/>
      <c r="BU251" s="239"/>
      <c r="BV251" s="239">
        <v>1</v>
      </c>
      <c r="BW251" s="239"/>
      <c r="BX251" s="239"/>
      <c r="BY251" s="239"/>
      <c r="BZ251" s="186"/>
      <c r="CA251" s="186"/>
      <c r="CB251" s="239"/>
      <c r="CC251" s="239"/>
      <c r="CD251" s="239"/>
      <c r="CE251" s="239"/>
      <c r="CF251" s="239"/>
      <c r="CG251" s="186"/>
      <c r="CH251" s="186"/>
      <c r="CI251" s="239"/>
      <c r="CJ251" s="239"/>
      <c r="CK251" s="239"/>
      <c r="CL251" s="239"/>
      <c r="CM251" s="239"/>
      <c r="CN251" s="186"/>
      <c r="CO251" s="186"/>
      <c r="CP251" s="239"/>
      <c r="CQ251" s="239"/>
      <c r="CR251" s="239"/>
      <c r="CS251" s="239"/>
      <c r="CT251" s="239"/>
      <c r="CU251" s="186"/>
      <c r="CV251" s="186"/>
      <c r="CW251" s="239"/>
      <c r="CX251" s="239"/>
      <c r="CY251" s="239">
        <v>1</v>
      </c>
      <c r="CZ251" s="239"/>
      <c r="DA251" s="239"/>
      <c r="DB251" s="186"/>
      <c r="DC251" s="186"/>
      <c r="DD251" s="239"/>
      <c r="DE251" s="239"/>
      <c r="DF251" s="239"/>
      <c r="DG251" s="239"/>
      <c r="DH251" s="239"/>
      <c r="DI251" s="186"/>
      <c r="DJ251" s="186"/>
      <c r="DK251" s="186"/>
      <c r="DL251" s="239"/>
      <c r="DM251" s="239">
        <v>1</v>
      </c>
      <c r="DN251" s="239"/>
      <c r="DO251" s="239"/>
      <c r="DP251" s="186"/>
      <c r="DQ251" s="186"/>
      <c r="DR251" s="239">
        <v>1</v>
      </c>
      <c r="DS251" s="239"/>
      <c r="DT251" s="239">
        <v>1</v>
      </c>
      <c r="DU251" s="239"/>
      <c r="DV251" s="239"/>
      <c r="DW251" s="186"/>
      <c r="DX251" s="186"/>
      <c r="DY251" s="239"/>
      <c r="DZ251" s="239"/>
      <c r="EA251" s="239">
        <v>1</v>
      </c>
      <c r="EB251" s="239"/>
      <c r="EC251" s="239"/>
      <c r="ED251" s="186"/>
      <c r="EE251" s="186"/>
      <c r="EF251" s="239"/>
      <c r="EG251" s="186"/>
      <c r="EH251" s="239"/>
      <c r="EI251" s="239"/>
      <c r="EJ251" s="239"/>
      <c r="EK251" s="186"/>
      <c r="EL251" s="186"/>
      <c r="EM251" s="239"/>
      <c r="EN251" s="239">
        <v>1</v>
      </c>
      <c r="EO251" s="239"/>
      <c r="EP251" s="239"/>
      <c r="EQ251" s="239"/>
      <c r="ER251" s="186"/>
      <c r="ES251" s="186"/>
      <c r="ET251" s="239"/>
      <c r="EU251" s="239"/>
      <c r="EV251" s="239"/>
      <c r="EW251" s="239"/>
      <c r="EX251" s="239"/>
      <c r="EY251" s="186"/>
      <c r="EZ251" s="186"/>
      <c r="FA251" s="239"/>
      <c r="FB251" s="239"/>
      <c r="FC251" s="239"/>
      <c r="FD251" s="239"/>
      <c r="FE251" s="239"/>
      <c r="FF251" s="186"/>
      <c r="FG251" s="186"/>
      <c r="FH251" s="239"/>
      <c r="FI251" s="239"/>
      <c r="FJ251" s="239">
        <v>1</v>
      </c>
      <c r="FK251" s="239"/>
      <c r="FL251" s="239"/>
      <c r="FM251" s="186"/>
      <c r="FN251" s="186"/>
      <c r="FO251" s="239"/>
      <c r="FP251" s="239"/>
      <c r="FQ251" s="239"/>
      <c r="FR251" s="239"/>
      <c r="FS251" s="239"/>
      <c r="FT251" s="186"/>
      <c r="FU251" s="186"/>
      <c r="FV251" s="186"/>
      <c r="FW251" s="186"/>
      <c r="FX251" s="186"/>
      <c r="FY251" s="239"/>
      <c r="FZ251" s="239"/>
      <c r="GA251" s="186"/>
      <c r="GB251" s="186"/>
      <c r="GC251" s="239"/>
      <c r="GD251" s="239">
        <v>1</v>
      </c>
      <c r="GE251" s="239"/>
      <c r="GF251" s="239"/>
      <c r="GG251" s="239">
        <v>1</v>
      </c>
      <c r="GH251" s="186"/>
      <c r="GI251" s="186"/>
      <c r="GJ251" s="239"/>
    </row>
    <row r="252" spans="2:192" ht="15">
      <c r="B252" s="240" t="s">
        <v>5203</v>
      </c>
      <c r="C252" s="240" t="s">
        <v>476</v>
      </c>
      <c r="D252" s="240" t="s">
        <v>253</v>
      </c>
      <c r="E252" s="235" t="s">
        <v>5215</v>
      </c>
      <c r="F252" s="181">
        <v>217.7</v>
      </c>
      <c r="G252" s="237"/>
      <c r="H252" s="187"/>
      <c r="I252" s="187"/>
      <c r="J252" s="237"/>
      <c r="K252" s="237">
        <v>39.6</v>
      </c>
      <c r="L252" s="237"/>
      <c r="M252" s="237"/>
      <c r="N252" s="237"/>
      <c r="O252" s="187"/>
      <c r="P252" s="187"/>
      <c r="Q252" s="237"/>
      <c r="R252" s="237"/>
      <c r="S252" s="237"/>
      <c r="T252" s="237"/>
      <c r="U252" s="237"/>
      <c r="V252" s="187"/>
      <c r="W252" s="187"/>
      <c r="X252" s="237"/>
      <c r="Y252" s="237"/>
      <c r="Z252" s="237"/>
      <c r="AA252" s="237"/>
      <c r="AB252" s="237"/>
      <c r="AC252" s="187"/>
      <c r="AD252" s="187"/>
      <c r="AE252" s="237"/>
      <c r="AF252" s="237"/>
      <c r="AG252" s="187"/>
      <c r="AH252" s="237"/>
      <c r="AI252" s="237"/>
      <c r="AJ252" s="187"/>
      <c r="AK252" s="187"/>
      <c r="AL252" s="187"/>
      <c r="AM252" s="187"/>
      <c r="AN252" s="187"/>
      <c r="AO252" s="237"/>
      <c r="AP252" s="237"/>
      <c r="AQ252" s="187"/>
      <c r="AR252" s="187"/>
      <c r="AS252" s="237"/>
      <c r="AT252" s="237"/>
      <c r="AU252" s="237"/>
      <c r="AV252" s="237"/>
      <c r="AW252" s="237"/>
      <c r="AX252" s="187"/>
      <c r="AY252" s="187"/>
      <c r="AZ252" s="237"/>
      <c r="BA252" s="237"/>
      <c r="BB252" s="237"/>
      <c r="BC252" s="237"/>
      <c r="BD252" s="237"/>
      <c r="BE252" s="187"/>
      <c r="BF252" s="187"/>
      <c r="BG252" s="237"/>
      <c r="BH252" s="237">
        <v>23</v>
      </c>
      <c r="BI252" s="237"/>
      <c r="BJ252" s="237"/>
      <c r="BK252" s="237"/>
      <c r="BL252" s="187"/>
      <c r="BM252" s="187"/>
      <c r="BN252" s="237"/>
      <c r="BO252" s="237"/>
      <c r="BP252" s="237"/>
      <c r="BQ252" s="237"/>
      <c r="BR252" s="237">
        <v>5.2</v>
      </c>
      <c r="BS252" s="187"/>
      <c r="BT252" s="187"/>
      <c r="BU252" s="237"/>
      <c r="BV252" s="237">
        <v>8.6999999999999993</v>
      </c>
      <c r="BW252" s="237"/>
      <c r="BX252" s="237"/>
      <c r="BY252" s="237"/>
      <c r="BZ252" s="187"/>
      <c r="CA252" s="187"/>
      <c r="CB252" s="237"/>
      <c r="CC252" s="237"/>
      <c r="CD252" s="237"/>
      <c r="CE252" s="237"/>
      <c r="CF252" s="237"/>
      <c r="CG252" s="187"/>
      <c r="CH252" s="187"/>
      <c r="CI252" s="237"/>
      <c r="CJ252" s="237"/>
      <c r="CK252" s="237"/>
      <c r="CL252" s="237"/>
      <c r="CM252" s="237"/>
      <c r="CN252" s="187"/>
      <c r="CO252" s="187"/>
      <c r="CP252" s="237"/>
      <c r="CQ252" s="237"/>
      <c r="CR252" s="237"/>
      <c r="CS252" s="237"/>
      <c r="CT252" s="237"/>
      <c r="CU252" s="187"/>
      <c r="CV252" s="187"/>
      <c r="CW252" s="237"/>
      <c r="CX252" s="237"/>
      <c r="CY252" s="237">
        <v>5</v>
      </c>
      <c r="CZ252" s="237"/>
      <c r="DA252" s="237"/>
      <c r="DB252" s="187"/>
      <c r="DC252" s="187"/>
      <c r="DD252" s="237"/>
      <c r="DE252" s="237"/>
      <c r="DF252" s="237"/>
      <c r="DG252" s="237"/>
      <c r="DH252" s="237"/>
      <c r="DI252" s="187"/>
      <c r="DJ252" s="187"/>
      <c r="DK252" s="187"/>
      <c r="DL252" s="237"/>
      <c r="DM252" s="237">
        <v>11</v>
      </c>
      <c r="DN252" s="237"/>
      <c r="DO252" s="237"/>
      <c r="DP252" s="187"/>
      <c r="DQ252" s="187"/>
      <c r="DR252" s="237">
        <v>31.7</v>
      </c>
      <c r="DS252" s="237"/>
      <c r="DT252" s="237">
        <v>1.8</v>
      </c>
      <c r="DU252" s="237"/>
      <c r="DV252" s="237"/>
      <c r="DW252" s="187"/>
      <c r="DX252" s="187"/>
      <c r="DY252" s="237"/>
      <c r="DZ252" s="237"/>
      <c r="EA252" s="237">
        <v>7.2</v>
      </c>
      <c r="EB252" s="237"/>
      <c r="EC252" s="237"/>
      <c r="ED252" s="187"/>
      <c r="EE252" s="187"/>
      <c r="EF252" s="237"/>
      <c r="EG252" s="187"/>
      <c r="EH252" s="237"/>
      <c r="EI252" s="237"/>
      <c r="EJ252" s="237"/>
      <c r="EK252" s="187"/>
      <c r="EL252" s="187"/>
      <c r="EM252" s="237"/>
      <c r="EN252" s="237">
        <v>8.8000000000000007</v>
      </c>
      <c r="EO252" s="237"/>
      <c r="EP252" s="237"/>
      <c r="EQ252" s="237"/>
      <c r="ER252" s="187"/>
      <c r="ES252" s="187"/>
      <c r="ET252" s="237"/>
      <c r="EU252" s="237"/>
      <c r="EV252" s="237"/>
      <c r="EW252" s="237"/>
      <c r="EX252" s="237"/>
      <c r="EY252" s="187"/>
      <c r="EZ252" s="187"/>
      <c r="FA252" s="237"/>
      <c r="FB252" s="237"/>
      <c r="FC252" s="237"/>
      <c r="FD252" s="237"/>
      <c r="FE252" s="237"/>
      <c r="FF252" s="187"/>
      <c r="FG252" s="187"/>
      <c r="FH252" s="237"/>
      <c r="FI252" s="237"/>
      <c r="FJ252" s="237">
        <v>10.8</v>
      </c>
      <c r="FK252" s="237"/>
      <c r="FL252" s="237"/>
      <c r="FM252" s="187"/>
      <c r="FN252" s="187"/>
      <c r="FO252" s="237"/>
      <c r="FP252" s="237"/>
      <c r="FQ252" s="237"/>
      <c r="FR252" s="237"/>
      <c r="FS252" s="237"/>
      <c r="FT252" s="187"/>
      <c r="FU252" s="187"/>
      <c r="FV252" s="187"/>
      <c r="FW252" s="187"/>
      <c r="FX252" s="187"/>
      <c r="FY252" s="237"/>
      <c r="FZ252" s="237"/>
      <c r="GA252" s="187"/>
      <c r="GB252" s="187"/>
      <c r="GC252" s="237"/>
      <c r="GD252" s="237">
        <v>29.2</v>
      </c>
      <c r="GE252" s="237"/>
      <c r="GF252" s="237"/>
      <c r="GG252" s="237">
        <v>35.700000000000003</v>
      </c>
      <c r="GH252" s="187"/>
      <c r="GI252" s="187"/>
      <c r="GJ252" s="237"/>
    </row>
    <row r="253" spans="2:192" ht="15">
      <c r="B253" s="240" t="s">
        <v>5203</v>
      </c>
      <c r="C253" s="240" t="s">
        <v>476</v>
      </c>
      <c r="D253" s="240" t="s">
        <v>253</v>
      </c>
      <c r="E253" s="241" t="s">
        <v>5216</v>
      </c>
      <c r="F253" s="182"/>
      <c r="G253" s="242"/>
      <c r="H253" s="188"/>
      <c r="I253" s="188"/>
      <c r="J253" s="242"/>
      <c r="K253" s="242"/>
      <c r="L253" s="242"/>
      <c r="M253" s="242"/>
      <c r="N253" s="242"/>
      <c r="O253" s="188"/>
      <c r="P253" s="188"/>
      <c r="Q253" s="242"/>
      <c r="R253" s="242"/>
      <c r="S253" s="242"/>
      <c r="T253" s="242"/>
      <c r="U253" s="242"/>
      <c r="V253" s="188"/>
      <c r="W253" s="188"/>
      <c r="X253" s="242"/>
      <c r="Y253" s="242"/>
      <c r="Z253" s="242"/>
      <c r="AA253" s="242"/>
      <c r="AB253" s="242"/>
      <c r="AC253" s="188"/>
      <c r="AD253" s="188"/>
      <c r="AE253" s="242"/>
      <c r="AF253" s="242"/>
      <c r="AG253" s="188"/>
      <c r="AH253" s="242"/>
      <c r="AI253" s="242"/>
      <c r="AJ253" s="188"/>
      <c r="AK253" s="188"/>
      <c r="AL253" s="188"/>
      <c r="AM253" s="188"/>
      <c r="AN253" s="188"/>
      <c r="AO253" s="242"/>
      <c r="AP253" s="242"/>
      <c r="AQ253" s="188"/>
      <c r="AR253" s="188"/>
      <c r="AS253" s="242"/>
      <c r="AT253" s="242"/>
      <c r="AU253" s="242"/>
      <c r="AV253" s="242"/>
      <c r="AW253" s="242"/>
      <c r="AX253" s="188"/>
      <c r="AY253" s="188"/>
      <c r="AZ253" s="242"/>
      <c r="BA253" s="242"/>
      <c r="BB253" s="242"/>
      <c r="BC253" s="242"/>
      <c r="BD253" s="242"/>
      <c r="BE253" s="188"/>
      <c r="BF253" s="188"/>
      <c r="BG253" s="242"/>
      <c r="BH253" s="242"/>
      <c r="BI253" s="242"/>
      <c r="BJ253" s="242"/>
      <c r="BK253" s="242"/>
      <c r="BL253" s="188"/>
      <c r="BM253" s="188"/>
      <c r="BN253" s="242"/>
      <c r="BO253" s="242"/>
      <c r="BP253" s="242"/>
      <c r="BQ253" s="242"/>
      <c r="BR253" s="242"/>
      <c r="BS253" s="188"/>
      <c r="BT253" s="188"/>
      <c r="BU253" s="242"/>
      <c r="BV253" s="242"/>
      <c r="BW253" s="242"/>
      <c r="BX253" s="242"/>
      <c r="BY253" s="242"/>
      <c r="BZ253" s="188"/>
      <c r="CA253" s="188"/>
      <c r="CB253" s="242"/>
      <c r="CC253" s="242"/>
      <c r="CD253" s="242"/>
      <c r="CE253" s="242"/>
      <c r="CF253" s="242"/>
      <c r="CG253" s="188"/>
      <c r="CH253" s="188"/>
      <c r="CI253" s="242"/>
      <c r="CJ253" s="242"/>
      <c r="CK253" s="242"/>
      <c r="CL253" s="242"/>
      <c r="CM253" s="242"/>
      <c r="CN253" s="188"/>
      <c r="CO253" s="188"/>
      <c r="CP253" s="242"/>
      <c r="CQ253" s="242"/>
      <c r="CR253" s="242"/>
      <c r="CS253" s="242"/>
      <c r="CT253" s="242"/>
      <c r="CU253" s="188"/>
      <c r="CV253" s="188"/>
      <c r="CW253" s="242"/>
      <c r="CX253" s="242"/>
      <c r="CY253" s="242"/>
      <c r="CZ253" s="242"/>
      <c r="DA253" s="242"/>
      <c r="DB253" s="188"/>
      <c r="DC253" s="188"/>
      <c r="DD253" s="242"/>
      <c r="DE253" s="242"/>
      <c r="DF253" s="242"/>
      <c r="DG253" s="242"/>
      <c r="DH253" s="242"/>
      <c r="DI253" s="188"/>
      <c r="DJ253" s="188"/>
      <c r="DK253" s="188"/>
      <c r="DL253" s="242"/>
      <c r="DM253" s="242"/>
      <c r="DN253" s="242"/>
      <c r="DO253" s="242"/>
      <c r="DP253" s="188"/>
      <c r="DQ253" s="188"/>
      <c r="DR253" s="242"/>
      <c r="DS253" s="242"/>
      <c r="DT253" s="242"/>
      <c r="DU253" s="242"/>
      <c r="DV253" s="242"/>
      <c r="DW253" s="188"/>
      <c r="DX253" s="188"/>
      <c r="DY253" s="242"/>
      <c r="DZ253" s="242"/>
      <c r="EA253" s="242"/>
      <c r="EB253" s="242"/>
      <c r="EC253" s="242"/>
      <c r="ED253" s="188"/>
      <c r="EE253" s="188"/>
      <c r="EF253" s="242"/>
      <c r="EG253" s="188"/>
      <c r="EH253" s="242"/>
      <c r="EI253" s="242"/>
      <c r="EJ253" s="242"/>
      <c r="EK253" s="188"/>
      <c r="EL253" s="188"/>
      <c r="EM253" s="242"/>
      <c r="EN253" s="242"/>
      <c r="EO253" s="242"/>
      <c r="EP253" s="242"/>
      <c r="EQ253" s="242"/>
      <c r="ER253" s="188"/>
      <c r="ES253" s="188"/>
      <c r="ET253" s="242"/>
      <c r="EU253" s="242"/>
      <c r="EV253" s="242"/>
      <c r="EW253" s="242"/>
      <c r="EX253" s="242"/>
      <c r="EY253" s="188"/>
      <c r="EZ253" s="188"/>
      <c r="FA253" s="242"/>
      <c r="FB253" s="242"/>
      <c r="FC253" s="242"/>
      <c r="FD253" s="242"/>
      <c r="FE253" s="242"/>
      <c r="FF253" s="188"/>
      <c r="FG253" s="188"/>
      <c r="FH253" s="242"/>
      <c r="FI253" s="242"/>
      <c r="FJ253" s="242"/>
      <c r="FK253" s="242"/>
      <c r="FL253" s="242"/>
      <c r="FM253" s="188"/>
      <c r="FN253" s="188"/>
      <c r="FO253" s="242"/>
      <c r="FP253" s="242"/>
      <c r="FQ253" s="242"/>
      <c r="FR253" s="242"/>
      <c r="FS253" s="242"/>
      <c r="FT253" s="188"/>
      <c r="FU253" s="188"/>
      <c r="FV253" s="188"/>
      <c r="FW253" s="188"/>
      <c r="FX253" s="188"/>
      <c r="FY253" s="242"/>
      <c r="FZ253" s="242"/>
      <c r="GA253" s="188"/>
      <c r="GB253" s="188"/>
      <c r="GC253" s="242"/>
      <c r="GD253" s="242"/>
      <c r="GE253" s="242"/>
      <c r="GF253" s="242"/>
      <c r="GG253" s="242"/>
      <c r="GH253" s="188"/>
      <c r="GI253" s="188"/>
      <c r="GJ253" s="242"/>
    </row>
    <row r="254" spans="2:192" ht="15.75" thickBot="1">
      <c r="B254" s="243" t="s">
        <v>5203</v>
      </c>
      <c r="C254" s="243" t="s">
        <v>476</v>
      </c>
      <c r="D254" s="243" t="s">
        <v>253</v>
      </c>
      <c r="E254" s="244" t="s">
        <v>5217</v>
      </c>
      <c r="F254" s="183"/>
      <c r="G254" s="245"/>
      <c r="H254" s="189"/>
      <c r="I254" s="189"/>
      <c r="J254" s="245"/>
      <c r="K254" s="245"/>
      <c r="L254" s="245"/>
      <c r="M254" s="245"/>
      <c r="N254" s="245"/>
      <c r="O254" s="189"/>
      <c r="P254" s="189"/>
      <c r="Q254" s="245"/>
      <c r="R254" s="245"/>
      <c r="S254" s="245"/>
      <c r="T254" s="245"/>
      <c r="U254" s="245"/>
      <c r="V254" s="189"/>
      <c r="W254" s="189"/>
      <c r="X254" s="245"/>
      <c r="Y254" s="245"/>
      <c r="Z254" s="245"/>
      <c r="AA254" s="245"/>
      <c r="AB254" s="245"/>
      <c r="AC254" s="189"/>
      <c r="AD254" s="189"/>
      <c r="AE254" s="245"/>
      <c r="AF254" s="245"/>
      <c r="AG254" s="189"/>
      <c r="AH254" s="245"/>
      <c r="AI254" s="245"/>
      <c r="AJ254" s="189"/>
      <c r="AK254" s="189"/>
      <c r="AL254" s="189"/>
      <c r="AM254" s="189"/>
      <c r="AN254" s="189"/>
      <c r="AO254" s="245"/>
      <c r="AP254" s="245"/>
      <c r="AQ254" s="189"/>
      <c r="AR254" s="189"/>
      <c r="AS254" s="245"/>
      <c r="AT254" s="245"/>
      <c r="AU254" s="245"/>
      <c r="AV254" s="245"/>
      <c r="AW254" s="245"/>
      <c r="AX254" s="189"/>
      <c r="AY254" s="189"/>
      <c r="AZ254" s="245"/>
      <c r="BA254" s="245"/>
      <c r="BB254" s="245"/>
      <c r="BC254" s="245"/>
      <c r="BD254" s="245"/>
      <c r="BE254" s="189"/>
      <c r="BF254" s="189"/>
      <c r="BG254" s="245"/>
      <c r="BH254" s="245"/>
      <c r="BI254" s="245"/>
      <c r="BJ254" s="245"/>
      <c r="BK254" s="245"/>
      <c r="BL254" s="189"/>
      <c r="BM254" s="189"/>
      <c r="BN254" s="245"/>
      <c r="BO254" s="245"/>
      <c r="BP254" s="245"/>
      <c r="BQ254" s="245"/>
      <c r="BR254" s="245"/>
      <c r="BS254" s="189"/>
      <c r="BT254" s="189"/>
      <c r="BU254" s="245"/>
      <c r="BV254" s="245"/>
      <c r="BW254" s="245"/>
      <c r="BX254" s="245"/>
      <c r="BY254" s="245"/>
      <c r="BZ254" s="189"/>
      <c r="CA254" s="189"/>
      <c r="CB254" s="245"/>
      <c r="CC254" s="245"/>
      <c r="CD254" s="245"/>
      <c r="CE254" s="245"/>
      <c r="CF254" s="245"/>
      <c r="CG254" s="189"/>
      <c r="CH254" s="189"/>
      <c r="CI254" s="245"/>
      <c r="CJ254" s="245"/>
      <c r="CK254" s="245"/>
      <c r="CL254" s="245"/>
      <c r="CM254" s="245"/>
      <c r="CN254" s="189"/>
      <c r="CO254" s="189"/>
      <c r="CP254" s="245"/>
      <c r="CQ254" s="245"/>
      <c r="CR254" s="245"/>
      <c r="CS254" s="245"/>
      <c r="CT254" s="245"/>
      <c r="CU254" s="189"/>
      <c r="CV254" s="189"/>
      <c r="CW254" s="245"/>
      <c r="CX254" s="245"/>
      <c r="CY254" s="245"/>
      <c r="CZ254" s="245"/>
      <c r="DA254" s="245"/>
      <c r="DB254" s="189"/>
      <c r="DC254" s="189"/>
      <c r="DD254" s="245"/>
      <c r="DE254" s="245"/>
      <c r="DF254" s="245"/>
      <c r="DG254" s="245"/>
      <c r="DH254" s="245"/>
      <c r="DI254" s="189"/>
      <c r="DJ254" s="189"/>
      <c r="DK254" s="189"/>
      <c r="DL254" s="245"/>
      <c r="DM254" s="245"/>
      <c r="DN254" s="245"/>
      <c r="DO254" s="245"/>
      <c r="DP254" s="189"/>
      <c r="DQ254" s="189"/>
      <c r="DR254" s="245"/>
      <c r="DS254" s="245"/>
      <c r="DT254" s="245"/>
      <c r="DU254" s="245"/>
      <c r="DV254" s="245"/>
      <c r="DW254" s="189"/>
      <c r="DX254" s="189"/>
      <c r="DY254" s="245"/>
      <c r="DZ254" s="245"/>
      <c r="EA254" s="245"/>
      <c r="EB254" s="245"/>
      <c r="EC254" s="245"/>
      <c r="ED254" s="189"/>
      <c r="EE254" s="189"/>
      <c r="EF254" s="245"/>
      <c r="EG254" s="189"/>
      <c r="EH254" s="245"/>
      <c r="EI254" s="245"/>
      <c r="EJ254" s="245"/>
      <c r="EK254" s="189"/>
      <c r="EL254" s="189"/>
      <c r="EM254" s="245"/>
      <c r="EN254" s="245"/>
      <c r="EO254" s="245"/>
      <c r="EP254" s="245"/>
      <c r="EQ254" s="245"/>
      <c r="ER254" s="189"/>
      <c r="ES254" s="189"/>
      <c r="ET254" s="245"/>
      <c r="EU254" s="245"/>
      <c r="EV254" s="245"/>
      <c r="EW254" s="245"/>
      <c r="EX254" s="245"/>
      <c r="EY254" s="189"/>
      <c r="EZ254" s="189"/>
      <c r="FA254" s="245"/>
      <c r="FB254" s="245"/>
      <c r="FC254" s="245"/>
      <c r="FD254" s="245"/>
      <c r="FE254" s="245"/>
      <c r="FF254" s="189"/>
      <c r="FG254" s="189"/>
      <c r="FH254" s="245"/>
      <c r="FI254" s="245"/>
      <c r="FJ254" s="245"/>
      <c r="FK254" s="245"/>
      <c r="FL254" s="245"/>
      <c r="FM254" s="189"/>
      <c r="FN254" s="189"/>
      <c r="FO254" s="245"/>
      <c r="FP254" s="245"/>
      <c r="FQ254" s="245"/>
      <c r="FR254" s="245"/>
      <c r="FS254" s="245"/>
      <c r="FT254" s="189"/>
      <c r="FU254" s="189"/>
      <c r="FV254" s="189"/>
      <c r="FW254" s="189"/>
      <c r="FX254" s="189"/>
      <c r="FY254" s="245"/>
      <c r="FZ254" s="245"/>
      <c r="GA254" s="189"/>
      <c r="GB254" s="189"/>
      <c r="GC254" s="245"/>
      <c r="GD254" s="245"/>
      <c r="GE254" s="245"/>
      <c r="GF254" s="245"/>
      <c r="GG254" s="245"/>
      <c r="GH254" s="189"/>
      <c r="GI254" s="189"/>
      <c r="GJ254" s="245"/>
    </row>
    <row r="255" spans="2:192" ht="15">
      <c r="B255" s="238" t="s">
        <v>5203</v>
      </c>
      <c r="C255" s="238" t="s">
        <v>1916</v>
      </c>
      <c r="D255" s="238" t="s">
        <v>397</v>
      </c>
      <c r="E255" s="238" t="s">
        <v>5214</v>
      </c>
      <c r="F255" s="180">
        <v>9</v>
      </c>
      <c r="G255" s="239"/>
      <c r="H255" s="186"/>
      <c r="I255" s="186"/>
      <c r="J255" s="239"/>
      <c r="K255" s="239"/>
      <c r="L255" s="239"/>
      <c r="M255" s="239"/>
      <c r="N255" s="239"/>
      <c r="O255" s="186"/>
      <c r="P255" s="186"/>
      <c r="Q255" s="239"/>
      <c r="R255" s="239"/>
      <c r="S255" s="239"/>
      <c r="T255" s="239"/>
      <c r="U255" s="239"/>
      <c r="V255" s="186"/>
      <c r="W255" s="186"/>
      <c r="X255" s="239"/>
      <c r="Y255" s="239"/>
      <c r="Z255" s="239"/>
      <c r="AA255" s="239"/>
      <c r="AB255" s="239"/>
      <c r="AC255" s="186"/>
      <c r="AD255" s="186"/>
      <c r="AE255" s="239"/>
      <c r="AF255" s="239"/>
      <c r="AG255" s="186"/>
      <c r="AH255" s="239"/>
      <c r="AI255" s="239"/>
      <c r="AJ255" s="186"/>
      <c r="AK255" s="186"/>
      <c r="AL255" s="186"/>
      <c r="AM255" s="186"/>
      <c r="AN255" s="186"/>
      <c r="AO255" s="239"/>
      <c r="AP255" s="239"/>
      <c r="AQ255" s="186"/>
      <c r="AR255" s="186"/>
      <c r="AS255" s="239"/>
      <c r="AT255" s="239"/>
      <c r="AU255" s="239"/>
      <c r="AV255" s="239"/>
      <c r="AW255" s="239"/>
      <c r="AX255" s="186"/>
      <c r="AY255" s="186"/>
      <c r="AZ255" s="239"/>
      <c r="BA255" s="239"/>
      <c r="BB255" s="239"/>
      <c r="BC255" s="239"/>
      <c r="BD255" s="239"/>
      <c r="BE255" s="186"/>
      <c r="BF255" s="186"/>
      <c r="BG255" s="239"/>
      <c r="BH255" s="239">
        <v>1</v>
      </c>
      <c r="BI255" s="239"/>
      <c r="BJ255" s="239"/>
      <c r="BK255" s="239"/>
      <c r="BL255" s="186"/>
      <c r="BM255" s="186"/>
      <c r="BN255" s="239"/>
      <c r="BO255" s="239"/>
      <c r="BP255" s="239"/>
      <c r="BQ255" s="239"/>
      <c r="BR255" s="239">
        <v>1</v>
      </c>
      <c r="BS255" s="186"/>
      <c r="BT255" s="186"/>
      <c r="BU255" s="239"/>
      <c r="BV255" s="239">
        <v>1</v>
      </c>
      <c r="BW255" s="239"/>
      <c r="BX255" s="239"/>
      <c r="BY255" s="239"/>
      <c r="BZ255" s="186"/>
      <c r="CA255" s="186"/>
      <c r="CB255" s="239"/>
      <c r="CC255" s="239"/>
      <c r="CD255" s="239"/>
      <c r="CE255" s="239"/>
      <c r="CF255" s="239"/>
      <c r="CG255" s="186"/>
      <c r="CH255" s="186"/>
      <c r="CI255" s="239"/>
      <c r="CJ255" s="239"/>
      <c r="CK255" s="239"/>
      <c r="CL255" s="239"/>
      <c r="CM255" s="239"/>
      <c r="CN255" s="186"/>
      <c r="CO255" s="186"/>
      <c r="CP255" s="239"/>
      <c r="CQ255" s="239"/>
      <c r="CR255" s="239"/>
      <c r="CS255" s="239"/>
      <c r="CT255" s="239"/>
      <c r="CU255" s="186"/>
      <c r="CV255" s="186"/>
      <c r="CW255" s="239"/>
      <c r="CX255" s="239"/>
      <c r="CY255" s="239">
        <v>1</v>
      </c>
      <c r="CZ255" s="239"/>
      <c r="DA255" s="239"/>
      <c r="DB255" s="186"/>
      <c r="DC255" s="186"/>
      <c r="DD255" s="239"/>
      <c r="DE255" s="239"/>
      <c r="DF255" s="239"/>
      <c r="DG255" s="239"/>
      <c r="DH255" s="239"/>
      <c r="DI255" s="186"/>
      <c r="DJ255" s="186"/>
      <c r="DK255" s="186"/>
      <c r="DL255" s="239"/>
      <c r="DM255" s="239">
        <v>1</v>
      </c>
      <c r="DN255" s="239"/>
      <c r="DO255" s="239"/>
      <c r="DP255" s="186"/>
      <c r="DQ255" s="186"/>
      <c r="DR255" s="239">
        <v>1</v>
      </c>
      <c r="DS255" s="239"/>
      <c r="DT255" s="239">
        <v>1</v>
      </c>
      <c r="DU255" s="239"/>
      <c r="DV255" s="239"/>
      <c r="DW255" s="186"/>
      <c r="DX255" s="186"/>
      <c r="DY255" s="239"/>
      <c r="DZ255" s="239"/>
      <c r="EA255" s="239"/>
      <c r="EB255" s="239"/>
      <c r="EC255" s="239"/>
      <c r="ED255" s="186"/>
      <c r="EE255" s="186"/>
      <c r="EF255" s="239"/>
      <c r="EG255" s="186"/>
      <c r="EH255" s="239"/>
      <c r="EI255" s="239"/>
      <c r="EJ255" s="239"/>
      <c r="EK255" s="186"/>
      <c r="EL255" s="186"/>
      <c r="EM255" s="239"/>
      <c r="EN255" s="239">
        <v>1</v>
      </c>
      <c r="EO255" s="239"/>
      <c r="EP255" s="239"/>
      <c r="EQ255" s="239"/>
      <c r="ER255" s="186"/>
      <c r="ES255" s="186"/>
      <c r="ET255" s="239"/>
      <c r="EU255" s="239"/>
      <c r="EV255" s="239"/>
      <c r="EW255" s="239"/>
      <c r="EX255" s="239"/>
      <c r="EY255" s="186"/>
      <c r="EZ255" s="186"/>
      <c r="FA255" s="239"/>
      <c r="FB255" s="239"/>
      <c r="FC255" s="239"/>
      <c r="FD255" s="239"/>
      <c r="FE255" s="239"/>
      <c r="FF255" s="186"/>
      <c r="FG255" s="186"/>
      <c r="FH255" s="239"/>
      <c r="FI255" s="239"/>
      <c r="FJ255" s="239"/>
      <c r="FK255" s="239"/>
      <c r="FL255" s="239"/>
      <c r="FM255" s="186"/>
      <c r="FN255" s="186"/>
      <c r="FO255" s="239"/>
      <c r="FP255" s="239"/>
      <c r="FQ255" s="239"/>
      <c r="FR255" s="239"/>
      <c r="FS255" s="239"/>
      <c r="FT255" s="186"/>
      <c r="FU255" s="186"/>
      <c r="FV255" s="186"/>
      <c r="FW255" s="186"/>
      <c r="FX255" s="186"/>
      <c r="FY255" s="239"/>
      <c r="FZ255" s="239"/>
      <c r="GA255" s="186"/>
      <c r="GB255" s="186"/>
      <c r="GC255" s="239"/>
      <c r="GD255" s="239">
        <v>1</v>
      </c>
      <c r="GE255" s="239"/>
      <c r="GF255" s="239"/>
      <c r="GG255" s="239"/>
      <c r="GH255" s="186"/>
      <c r="GI255" s="186"/>
      <c r="GJ255" s="239"/>
    </row>
    <row r="256" spans="2:192" ht="15">
      <c r="B256" s="240" t="s">
        <v>5203</v>
      </c>
      <c r="C256" s="240" t="s">
        <v>1916</v>
      </c>
      <c r="D256" s="240" t="s">
        <v>397</v>
      </c>
      <c r="E256" s="235" t="s">
        <v>5215</v>
      </c>
      <c r="F256" s="181">
        <v>250</v>
      </c>
      <c r="G256" s="237"/>
      <c r="H256" s="187"/>
      <c r="I256" s="187"/>
      <c r="J256" s="237"/>
      <c r="K256" s="237"/>
      <c r="L256" s="237"/>
      <c r="M256" s="237"/>
      <c r="N256" s="237"/>
      <c r="O256" s="187"/>
      <c r="P256" s="187"/>
      <c r="Q256" s="237"/>
      <c r="R256" s="237"/>
      <c r="S256" s="237"/>
      <c r="T256" s="237"/>
      <c r="U256" s="237"/>
      <c r="V256" s="187"/>
      <c r="W256" s="187"/>
      <c r="X256" s="237"/>
      <c r="Y256" s="237"/>
      <c r="Z256" s="237"/>
      <c r="AA256" s="237"/>
      <c r="AB256" s="237"/>
      <c r="AC256" s="187"/>
      <c r="AD256" s="187"/>
      <c r="AE256" s="237"/>
      <c r="AF256" s="237"/>
      <c r="AG256" s="187"/>
      <c r="AH256" s="237"/>
      <c r="AI256" s="237"/>
      <c r="AJ256" s="187"/>
      <c r="AK256" s="187"/>
      <c r="AL256" s="187"/>
      <c r="AM256" s="187"/>
      <c r="AN256" s="187"/>
      <c r="AO256" s="237"/>
      <c r="AP256" s="237"/>
      <c r="AQ256" s="187"/>
      <c r="AR256" s="187"/>
      <c r="AS256" s="237"/>
      <c r="AT256" s="237"/>
      <c r="AU256" s="237"/>
      <c r="AV256" s="237"/>
      <c r="AW256" s="237"/>
      <c r="AX256" s="187"/>
      <c r="AY256" s="187"/>
      <c r="AZ256" s="237"/>
      <c r="BA256" s="237"/>
      <c r="BB256" s="237"/>
      <c r="BC256" s="237"/>
      <c r="BD256" s="237"/>
      <c r="BE256" s="187"/>
      <c r="BF256" s="187"/>
      <c r="BG256" s="237"/>
      <c r="BH256" s="237">
        <v>16.100000000000001</v>
      </c>
      <c r="BI256" s="237"/>
      <c r="BJ256" s="237"/>
      <c r="BK256" s="237"/>
      <c r="BL256" s="187"/>
      <c r="BM256" s="187"/>
      <c r="BN256" s="237"/>
      <c r="BO256" s="237"/>
      <c r="BP256" s="237"/>
      <c r="BQ256" s="237"/>
      <c r="BR256" s="237">
        <v>12.4</v>
      </c>
      <c r="BS256" s="187"/>
      <c r="BT256" s="187"/>
      <c r="BU256" s="237"/>
      <c r="BV256" s="237">
        <v>96</v>
      </c>
      <c r="BW256" s="237"/>
      <c r="BX256" s="237"/>
      <c r="BY256" s="237"/>
      <c r="BZ256" s="187"/>
      <c r="CA256" s="187"/>
      <c r="CB256" s="237"/>
      <c r="CC256" s="237"/>
      <c r="CD256" s="237"/>
      <c r="CE256" s="237"/>
      <c r="CF256" s="237"/>
      <c r="CG256" s="187"/>
      <c r="CH256" s="187"/>
      <c r="CI256" s="237"/>
      <c r="CJ256" s="237"/>
      <c r="CK256" s="237"/>
      <c r="CL256" s="237"/>
      <c r="CM256" s="237"/>
      <c r="CN256" s="187"/>
      <c r="CO256" s="187"/>
      <c r="CP256" s="237"/>
      <c r="CQ256" s="237"/>
      <c r="CR256" s="237"/>
      <c r="CS256" s="237"/>
      <c r="CT256" s="237"/>
      <c r="CU256" s="187"/>
      <c r="CV256" s="187"/>
      <c r="CW256" s="237"/>
      <c r="CX256" s="237"/>
      <c r="CY256" s="237">
        <v>23.2</v>
      </c>
      <c r="CZ256" s="237"/>
      <c r="DA256" s="237"/>
      <c r="DB256" s="187"/>
      <c r="DC256" s="187"/>
      <c r="DD256" s="237"/>
      <c r="DE256" s="237"/>
      <c r="DF256" s="237"/>
      <c r="DG256" s="237"/>
      <c r="DH256" s="237"/>
      <c r="DI256" s="187"/>
      <c r="DJ256" s="187"/>
      <c r="DK256" s="187"/>
      <c r="DL256" s="237"/>
      <c r="DM256" s="237">
        <v>25.3</v>
      </c>
      <c r="DN256" s="237"/>
      <c r="DO256" s="237"/>
      <c r="DP256" s="187"/>
      <c r="DQ256" s="187"/>
      <c r="DR256" s="237">
        <v>23.2</v>
      </c>
      <c r="DS256" s="237"/>
      <c r="DT256" s="237">
        <v>32</v>
      </c>
      <c r="DU256" s="237"/>
      <c r="DV256" s="237"/>
      <c r="DW256" s="187"/>
      <c r="DX256" s="187"/>
      <c r="DY256" s="237"/>
      <c r="DZ256" s="237"/>
      <c r="EA256" s="237"/>
      <c r="EB256" s="237"/>
      <c r="EC256" s="237"/>
      <c r="ED256" s="187"/>
      <c r="EE256" s="187"/>
      <c r="EF256" s="237"/>
      <c r="EG256" s="187"/>
      <c r="EH256" s="237"/>
      <c r="EI256" s="237"/>
      <c r="EJ256" s="237"/>
      <c r="EK256" s="187"/>
      <c r="EL256" s="187"/>
      <c r="EM256" s="237"/>
      <c r="EN256" s="237">
        <v>13</v>
      </c>
      <c r="EO256" s="237"/>
      <c r="EP256" s="237"/>
      <c r="EQ256" s="237"/>
      <c r="ER256" s="187"/>
      <c r="ES256" s="187"/>
      <c r="ET256" s="237"/>
      <c r="EU256" s="237"/>
      <c r="EV256" s="237"/>
      <c r="EW256" s="237"/>
      <c r="EX256" s="237"/>
      <c r="EY256" s="187"/>
      <c r="EZ256" s="187"/>
      <c r="FA256" s="237"/>
      <c r="FB256" s="237"/>
      <c r="FC256" s="237"/>
      <c r="FD256" s="237"/>
      <c r="FE256" s="237"/>
      <c r="FF256" s="187"/>
      <c r="FG256" s="187"/>
      <c r="FH256" s="237"/>
      <c r="FI256" s="237"/>
      <c r="FJ256" s="237"/>
      <c r="FK256" s="237"/>
      <c r="FL256" s="237"/>
      <c r="FM256" s="187"/>
      <c r="FN256" s="187"/>
      <c r="FO256" s="237"/>
      <c r="FP256" s="237"/>
      <c r="FQ256" s="237"/>
      <c r="FR256" s="237"/>
      <c r="FS256" s="237"/>
      <c r="FT256" s="187"/>
      <c r="FU256" s="187"/>
      <c r="FV256" s="187"/>
      <c r="FW256" s="187"/>
      <c r="FX256" s="187"/>
      <c r="FY256" s="237"/>
      <c r="FZ256" s="237"/>
      <c r="GA256" s="187"/>
      <c r="GB256" s="187"/>
      <c r="GC256" s="237"/>
      <c r="GD256" s="237">
        <v>8.6999999999999993</v>
      </c>
      <c r="GE256" s="237"/>
      <c r="GF256" s="237"/>
      <c r="GG256" s="237"/>
      <c r="GH256" s="187"/>
      <c r="GI256" s="187"/>
      <c r="GJ256" s="237"/>
    </row>
    <row r="257" spans="2:192" ht="15">
      <c r="B257" s="240" t="s">
        <v>5203</v>
      </c>
      <c r="C257" s="240" t="s">
        <v>1916</v>
      </c>
      <c r="D257" s="240" t="s">
        <v>397</v>
      </c>
      <c r="E257" s="241" t="s">
        <v>5216</v>
      </c>
      <c r="F257" s="182"/>
      <c r="G257" s="242"/>
      <c r="H257" s="188"/>
      <c r="I257" s="188"/>
      <c r="J257" s="242"/>
      <c r="K257" s="242"/>
      <c r="L257" s="242"/>
      <c r="M257" s="242"/>
      <c r="N257" s="242"/>
      <c r="O257" s="188"/>
      <c r="P257" s="188"/>
      <c r="Q257" s="242"/>
      <c r="R257" s="242"/>
      <c r="S257" s="242"/>
      <c r="T257" s="242"/>
      <c r="U257" s="242"/>
      <c r="V257" s="188"/>
      <c r="W257" s="188"/>
      <c r="X257" s="242"/>
      <c r="Y257" s="242"/>
      <c r="Z257" s="242"/>
      <c r="AA257" s="242"/>
      <c r="AB257" s="242"/>
      <c r="AC257" s="188"/>
      <c r="AD257" s="188"/>
      <c r="AE257" s="242"/>
      <c r="AF257" s="242"/>
      <c r="AG257" s="188"/>
      <c r="AH257" s="242"/>
      <c r="AI257" s="242"/>
      <c r="AJ257" s="188"/>
      <c r="AK257" s="188"/>
      <c r="AL257" s="188"/>
      <c r="AM257" s="188"/>
      <c r="AN257" s="188"/>
      <c r="AO257" s="242"/>
      <c r="AP257" s="242"/>
      <c r="AQ257" s="188"/>
      <c r="AR257" s="188"/>
      <c r="AS257" s="242"/>
      <c r="AT257" s="242"/>
      <c r="AU257" s="242"/>
      <c r="AV257" s="242"/>
      <c r="AW257" s="242"/>
      <c r="AX257" s="188"/>
      <c r="AY257" s="188"/>
      <c r="AZ257" s="242"/>
      <c r="BA257" s="242"/>
      <c r="BB257" s="242"/>
      <c r="BC257" s="242"/>
      <c r="BD257" s="242"/>
      <c r="BE257" s="188"/>
      <c r="BF257" s="188"/>
      <c r="BG257" s="242"/>
      <c r="BH257" s="242"/>
      <c r="BI257" s="242"/>
      <c r="BJ257" s="242"/>
      <c r="BK257" s="242"/>
      <c r="BL257" s="188"/>
      <c r="BM257" s="188"/>
      <c r="BN257" s="242"/>
      <c r="BO257" s="242"/>
      <c r="BP257" s="242"/>
      <c r="BQ257" s="242"/>
      <c r="BR257" s="242"/>
      <c r="BS257" s="188"/>
      <c r="BT257" s="188"/>
      <c r="BU257" s="242"/>
      <c r="BV257" s="242"/>
      <c r="BW257" s="242"/>
      <c r="BX257" s="242"/>
      <c r="BY257" s="242"/>
      <c r="BZ257" s="188"/>
      <c r="CA257" s="188"/>
      <c r="CB257" s="242"/>
      <c r="CC257" s="242"/>
      <c r="CD257" s="242"/>
      <c r="CE257" s="242"/>
      <c r="CF257" s="242"/>
      <c r="CG257" s="188"/>
      <c r="CH257" s="188"/>
      <c r="CI257" s="242"/>
      <c r="CJ257" s="242"/>
      <c r="CK257" s="242"/>
      <c r="CL257" s="242"/>
      <c r="CM257" s="242"/>
      <c r="CN257" s="188"/>
      <c r="CO257" s="188"/>
      <c r="CP257" s="242"/>
      <c r="CQ257" s="242"/>
      <c r="CR257" s="242"/>
      <c r="CS257" s="242"/>
      <c r="CT257" s="242"/>
      <c r="CU257" s="188"/>
      <c r="CV257" s="188"/>
      <c r="CW257" s="242"/>
      <c r="CX257" s="242"/>
      <c r="CY257" s="242"/>
      <c r="CZ257" s="242"/>
      <c r="DA257" s="242"/>
      <c r="DB257" s="188"/>
      <c r="DC257" s="188"/>
      <c r="DD257" s="242"/>
      <c r="DE257" s="242"/>
      <c r="DF257" s="242"/>
      <c r="DG257" s="242"/>
      <c r="DH257" s="242"/>
      <c r="DI257" s="188"/>
      <c r="DJ257" s="188"/>
      <c r="DK257" s="188"/>
      <c r="DL257" s="242"/>
      <c r="DM257" s="242"/>
      <c r="DN257" s="242"/>
      <c r="DO257" s="242"/>
      <c r="DP257" s="188"/>
      <c r="DQ257" s="188"/>
      <c r="DR257" s="242"/>
      <c r="DS257" s="242"/>
      <c r="DT257" s="242"/>
      <c r="DU257" s="242"/>
      <c r="DV257" s="242"/>
      <c r="DW257" s="188"/>
      <c r="DX257" s="188"/>
      <c r="DY257" s="242"/>
      <c r="DZ257" s="242"/>
      <c r="EA257" s="242"/>
      <c r="EB257" s="242"/>
      <c r="EC257" s="242"/>
      <c r="ED257" s="188"/>
      <c r="EE257" s="188"/>
      <c r="EF257" s="242"/>
      <c r="EG257" s="188"/>
      <c r="EH257" s="242"/>
      <c r="EI257" s="242"/>
      <c r="EJ257" s="242"/>
      <c r="EK257" s="188"/>
      <c r="EL257" s="188"/>
      <c r="EM257" s="242"/>
      <c r="EN257" s="242"/>
      <c r="EO257" s="242"/>
      <c r="EP257" s="242"/>
      <c r="EQ257" s="242"/>
      <c r="ER257" s="188"/>
      <c r="ES257" s="188"/>
      <c r="ET257" s="242"/>
      <c r="EU257" s="242"/>
      <c r="EV257" s="242"/>
      <c r="EW257" s="242"/>
      <c r="EX257" s="242"/>
      <c r="EY257" s="188"/>
      <c r="EZ257" s="188"/>
      <c r="FA257" s="242"/>
      <c r="FB257" s="242"/>
      <c r="FC257" s="242"/>
      <c r="FD257" s="242"/>
      <c r="FE257" s="242"/>
      <c r="FF257" s="188"/>
      <c r="FG257" s="188"/>
      <c r="FH257" s="242"/>
      <c r="FI257" s="242"/>
      <c r="FJ257" s="242"/>
      <c r="FK257" s="242"/>
      <c r="FL257" s="242"/>
      <c r="FM257" s="188"/>
      <c r="FN257" s="188"/>
      <c r="FO257" s="242"/>
      <c r="FP257" s="242"/>
      <c r="FQ257" s="242"/>
      <c r="FR257" s="242"/>
      <c r="FS257" s="242"/>
      <c r="FT257" s="188"/>
      <c r="FU257" s="188"/>
      <c r="FV257" s="188"/>
      <c r="FW257" s="188"/>
      <c r="FX257" s="188"/>
      <c r="FY257" s="242"/>
      <c r="FZ257" s="242"/>
      <c r="GA257" s="188"/>
      <c r="GB257" s="188"/>
      <c r="GC257" s="242"/>
      <c r="GD257" s="242"/>
      <c r="GE257" s="242"/>
      <c r="GF257" s="242"/>
      <c r="GG257" s="242"/>
      <c r="GH257" s="188"/>
      <c r="GI257" s="188"/>
      <c r="GJ257" s="242"/>
    </row>
    <row r="258" spans="2:192" ht="15.75" thickBot="1">
      <c r="B258" s="243" t="s">
        <v>5203</v>
      </c>
      <c r="C258" s="243" t="s">
        <v>1916</v>
      </c>
      <c r="D258" s="243" t="s">
        <v>397</v>
      </c>
      <c r="E258" s="244" t="s">
        <v>5217</v>
      </c>
      <c r="F258" s="183"/>
      <c r="G258" s="245"/>
      <c r="H258" s="189"/>
      <c r="I258" s="189"/>
      <c r="J258" s="245"/>
      <c r="K258" s="245"/>
      <c r="L258" s="245"/>
      <c r="M258" s="245"/>
      <c r="N258" s="245"/>
      <c r="O258" s="189"/>
      <c r="P258" s="189"/>
      <c r="Q258" s="245"/>
      <c r="R258" s="245"/>
      <c r="S258" s="245"/>
      <c r="T258" s="245"/>
      <c r="U258" s="245"/>
      <c r="V258" s="189"/>
      <c r="W258" s="189"/>
      <c r="X258" s="245"/>
      <c r="Y258" s="245"/>
      <c r="Z258" s="245"/>
      <c r="AA258" s="245"/>
      <c r="AB258" s="245"/>
      <c r="AC258" s="189"/>
      <c r="AD258" s="189"/>
      <c r="AE258" s="245"/>
      <c r="AF258" s="245"/>
      <c r="AG258" s="189"/>
      <c r="AH258" s="245"/>
      <c r="AI258" s="245"/>
      <c r="AJ258" s="189"/>
      <c r="AK258" s="189"/>
      <c r="AL258" s="189"/>
      <c r="AM258" s="189"/>
      <c r="AN258" s="189"/>
      <c r="AO258" s="245"/>
      <c r="AP258" s="245"/>
      <c r="AQ258" s="189"/>
      <c r="AR258" s="189"/>
      <c r="AS258" s="245"/>
      <c r="AT258" s="245"/>
      <c r="AU258" s="245"/>
      <c r="AV258" s="245"/>
      <c r="AW258" s="245"/>
      <c r="AX258" s="189"/>
      <c r="AY258" s="189"/>
      <c r="AZ258" s="245"/>
      <c r="BA258" s="245"/>
      <c r="BB258" s="245"/>
      <c r="BC258" s="245"/>
      <c r="BD258" s="245"/>
      <c r="BE258" s="189"/>
      <c r="BF258" s="189"/>
      <c r="BG258" s="245"/>
      <c r="BH258" s="245"/>
      <c r="BI258" s="245"/>
      <c r="BJ258" s="245"/>
      <c r="BK258" s="245"/>
      <c r="BL258" s="189"/>
      <c r="BM258" s="189"/>
      <c r="BN258" s="245"/>
      <c r="BO258" s="245"/>
      <c r="BP258" s="245"/>
      <c r="BQ258" s="245"/>
      <c r="BR258" s="245"/>
      <c r="BS258" s="189"/>
      <c r="BT258" s="189"/>
      <c r="BU258" s="245"/>
      <c r="BV258" s="245"/>
      <c r="BW258" s="245"/>
      <c r="BX258" s="245"/>
      <c r="BY258" s="245"/>
      <c r="BZ258" s="189"/>
      <c r="CA258" s="189"/>
      <c r="CB258" s="245"/>
      <c r="CC258" s="245"/>
      <c r="CD258" s="245"/>
      <c r="CE258" s="245"/>
      <c r="CF258" s="245"/>
      <c r="CG258" s="189"/>
      <c r="CH258" s="189"/>
      <c r="CI258" s="245"/>
      <c r="CJ258" s="245"/>
      <c r="CK258" s="245"/>
      <c r="CL258" s="245"/>
      <c r="CM258" s="245"/>
      <c r="CN258" s="189"/>
      <c r="CO258" s="189"/>
      <c r="CP258" s="245"/>
      <c r="CQ258" s="245"/>
      <c r="CR258" s="245"/>
      <c r="CS258" s="245"/>
      <c r="CT258" s="245"/>
      <c r="CU258" s="189"/>
      <c r="CV258" s="189"/>
      <c r="CW258" s="245"/>
      <c r="CX258" s="245"/>
      <c r="CY258" s="245"/>
      <c r="CZ258" s="245"/>
      <c r="DA258" s="245"/>
      <c r="DB258" s="189"/>
      <c r="DC258" s="189"/>
      <c r="DD258" s="245"/>
      <c r="DE258" s="245"/>
      <c r="DF258" s="245"/>
      <c r="DG258" s="245"/>
      <c r="DH258" s="245"/>
      <c r="DI258" s="189"/>
      <c r="DJ258" s="189"/>
      <c r="DK258" s="189"/>
      <c r="DL258" s="245"/>
      <c r="DM258" s="245"/>
      <c r="DN258" s="245"/>
      <c r="DO258" s="245"/>
      <c r="DP258" s="189"/>
      <c r="DQ258" s="189"/>
      <c r="DR258" s="245"/>
      <c r="DS258" s="245"/>
      <c r="DT258" s="245"/>
      <c r="DU258" s="245"/>
      <c r="DV258" s="245"/>
      <c r="DW258" s="189"/>
      <c r="DX258" s="189"/>
      <c r="DY258" s="245"/>
      <c r="DZ258" s="245"/>
      <c r="EA258" s="245"/>
      <c r="EB258" s="245"/>
      <c r="EC258" s="245"/>
      <c r="ED258" s="189"/>
      <c r="EE258" s="189"/>
      <c r="EF258" s="245"/>
      <c r="EG258" s="189"/>
      <c r="EH258" s="245"/>
      <c r="EI258" s="245"/>
      <c r="EJ258" s="245"/>
      <c r="EK258" s="189"/>
      <c r="EL258" s="189"/>
      <c r="EM258" s="245"/>
      <c r="EN258" s="245"/>
      <c r="EO258" s="245"/>
      <c r="EP258" s="245"/>
      <c r="EQ258" s="245"/>
      <c r="ER258" s="189"/>
      <c r="ES258" s="189"/>
      <c r="ET258" s="245"/>
      <c r="EU258" s="245"/>
      <c r="EV258" s="245"/>
      <c r="EW258" s="245"/>
      <c r="EX258" s="245"/>
      <c r="EY258" s="189"/>
      <c r="EZ258" s="189"/>
      <c r="FA258" s="245"/>
      <c r="FB258" s="245"/>
      <c r="FC258" s="245"/>
      <c r="FD258" s="245"/>
      <c r="FE258" s="245"/>
      <c r="FF258" s="189"/>
      <c r="FG258" s="189"/>
      <c r="FH258" s="245"/>
      <c r="FI258" s="245"/>
      <c r="FJ258" s="245"/>
      <c r="FK258" s="245"/>
      <c r="FL258" s="245"/>
      <c r="FM258" s="189"/>
      <c r="FN258" s="189"/>
      <c r="FO258" s="245"/>
      <c r="FP258" s="245"/>
      <c r="FQ258" s="245"/>
      <c r="FR258" s="245"/>
      <c r="FS258" s="245"/>
      <c r="FT258" s="189"/>
      <c r="FU258" s="189"/>
      <c r="FV258" s="189"/>
      <c r="FW258" s="189"/>
      <c r="FX258" s="189"/>
      <c r="FY258" s="245"/>
      <c r="FZ258" s="245"/>
      <c r="GA258" s="189"/>
      <c r="GB258" s="189"/>
      <c r="GC258" s="245"/>
      <c r="GD258" s="245"/>
      <c r="GE258" s="245"/>
      <c r="GF258" s="245"/>
      <c r="GG258" s="245"/>
      <c r="GH258" s="189"/>
      <c r="GI258" s="189"/>
      <c r="GJ258" s="245"/>
    </row>
    <row r="259" spans="2:192" ht="15">
      <c r="B259" s="238" t="s">
        <v>5203</v>
      </c>
      <c r="C259" s="238" t="s">
        <v>4149</v>
      </c>
      <c r="D259" s="238" t="s">
        <v>4150</v>
      </c>
      <c r="E259" s="238" t="s">
        <v>5214</v>
      </c>
      <c r="F259" s="180">
        <v>1</v>
      </c>
      <c r="G259" s="239"/>
      <c r="H259" s="186"/>
      <c r="I259" s="186"/>
      <c r="J259" s="239"/>
      <c r="K259" s="239"/>
      <c r="L259" s="239"/>
      <c r="M259" s="239"/>
      <c r="N259" s="239"/>
      <c r="O259" s="186"/>
      <c r="P259" s="186"/>
      <c r="Q259" s="239"/>
      <c r="R259" s="239"/>
      <c r="S259" s="239"/>
      <c r="T259" s="239"/>
      <c r="U259" s="239"/>
      <c r="V259" s="186"/>
      <c r="W259" s="186"/>
      <c r="X259" s="239"/>
      <c r="Y259" s="239"/>
      <c r="Z259" s="239"/>
      <c r="AA259" s="239"/>
      <c r="AB259" s="239"/>
      <c r="AC259" s="186"/>
      <c r="AD259" s="186"/>
      <c r="AE259" s="239"/>
      <c r="AF259" s="239"/>
      <c r="AG259" s="186"/>
      <c r="AH259" s="239"/>
      <c r="AI259" s="239"/>
      <c r="AJ259" s="186"/>
      <c r="AK259" s="186"/>
      <c r="AL259" s="186"/>
      <c r="AM259" s="186"/>
      <c r="AN259" s="186"/>
      <c r="AO259" s="239"/>
      <c r="AP259" s="239"/>
      <c r="AQ259" s="186"/>
      <c r="AR259" s="186"/>
      <c r="AS259" s="239"/>
      <c r="AT259" s="239"/>
      <c r="AU259" s="239"/>
      <c r="AV259" s="239"/>
      <c r="AW259" s="239"/>
      <c r="AX259" s="186"/>
      <c r="AY259" s="186"/>
      <c r="AZ259" s="239"/>
      <c r="BA259" s="239"/>
      <c r="BB259" s="239"/>
      <c r="BC259" s="239"/>
      <c r="BD259" s="239"/>
      <c r="BE259" s="186"/>
      <c r="BF259" s="186"/>
      <c r="BG259" s="239"/>
      <c r="BH259" s="239"/>
      <c r="BI259" s="239"/>
      <c r="BJ259" s="239"/>
      <c r="BK259" s="239"/>
      <c r="BL259" s="186"/>
      <c r="BM259" s="186"/>
      <c r="BN259" s="239"/>
      <c r="BO259" s="239"/>
      <c r="BP259" s="239"/>
      <c r="BQ259" s="239"/>
      <c r="BR259" s="239"/>
      <c r="BS259" s="186"/>
      <c r="BT259" s="186"/>
      <c r="BU259" s="239"/>
      <c r="BV259" s="239"/>
      <c r="BW259" s="239"/>
      <c r="BX259" s="239"/>
      <c r="BY259" s="239"/>
      <c r="BZ259" s="186"/>
      <c r="CA259" s="186"/>
      <c r="CB259" s="239"/>
      <c r="CC259" s="239"/>
      <c r="CD259" s="239"/>
      <c r="CE259" s="239"/>
      <c r="CF259" s="239"/>
      <c r="CG259" s="186"/>
      <c r="CH259" s="186"/>
      <c r="CI259" s="239"/>
      <c r="CJ259" s="239"/>
      <c r="CK259" s="239"/>
      <c r="CL259" s="239"/>
      <c r="CM259" s="239"/>
      <c r="CN259" s="186"/>
      <c r="CO259" s="186"/>
      <c r="CP259" s="239"/>
      <c r="CQ259" s="239"/>
      <c r="CR259" s="239"/>
      <c r="CS259" s="239"/>
      <c r="CT259" s="239"/>
      <c r="CU259" s="186"/>
      <c r="CV259" s="186"/>
      <c r="CW259" s="239"/>
      <c r="CX259" s="239"/>
      <c r="CY259" s="239"/>
      <c r="CZ259" s="239"/>
      <c r="DA259" s="239"/>
      <c r="DB259" s="186"/>
      <c r="DC259" s="186"/>
      <c r="DD259" s="239"/>
      <c r="DE259" s="239"/>
      <c r="DF259" s="239"/>
      <c r="DG259" s="239"/>
      <c r="DH259" s="239"/>
      <c r="DI259" s="186"/>
      <c r="DJ259" s="186"/>
      <c r="DK259" s="186"/>
      <c r="DL259" s="239"/>
      <c r="DM259" s="239"/>
      <c r="DN259" s="239"/>
      <c r="DO259" s="239"/>
      <c r="DP259" s="186"/>
      <c r="DQ259" s="186"/>
      <c r="DR259" s="239"/>
      <c r="DS259" s="239"/>
      <c r="DT259" s="239"/>
      <c r="DU259" s="239"/>
      <c r="DV259" s="239"/>
      <c r="DW259" s="186"/>
      <c r="DX259" s="186"/>
      <c r="DY259" s="239"/>
      <c r="DZ259" s="239"/>
      <c r="EA259" s="239"/>
      <c r="EB259" s="239"/>
      <c r="EC259" s="239"/>
      <c r="ED259" s="186"/>
      <c r="EE259" s="186"/>
      <c r="EF259" s="239"/>
      <c r="EG259" s="186"/>
      <c r="EH259" s="239"/>
      <c r="EI259" s="239"/>
      <c r="EJ259" s="239"/>
      <c r="EK259" s="186"/>
      <c r="EL259" s="186"/>
      <c r="EM259" s="239"/>
      <c r="EN259" s="239"/>
      <c r="EO259" s="239"/>
      <c r="EP259" s="239"/>
      <c r="EQ259" s="239">
        <v>1</v>
      </c>
      <c r="ER259" s="186"/>
      <c r="ES259" s="186"/>
      <c r="ET259" s="239"/>
      <c r="EU259" s="239"/>
      <c r="EV259" s="239"/>
      <c r="EW259" s="239"/>
      <c r="EX259" s="239"/>
      <c r="EY259" s="186"/>
      <c r="EZ259" s="186"/>
      <c r="FA259" s="239"/>
      <c r="FB259" s="239"/>
      <c r="FC259" s="239"/>
      <c r="FD259" s="239"/>
      <c r="FE259" s="239"/>
      <c r="FF259" s="186"/>
      <c r="FG259" s="186"/>
      <c r="FH259" s="239"/>
      <c r="FI259" s="239"/>
      <c r="FJ259" s="239"/>
      <c r="FK259" s="239"/>
      <c r="FL259" s="239"/>
      <c r="FM259" s="186"/>
      <c r="FN259" s="186"/>
      <c r="FO259" s="239"/>
      <c r="FP259" s="239"/>
      <c r="FQ259" s="239"/>
      <c r="FR259" s="239"/>
      <c r="FS259" s="239"/>
      <c r="FT259" s="186"/>
      <c r="FU259" s="186"/>
      <c r="FV259" s="186"/>
      <c r="FW259" s="186"/>
      <c r="FX259" s="186"/>
      <c r="FY259" s="239"/>
      <c r="FZ259" s="239"/>
      <c r="GA259" s="186"/>
      <c r="GB259" s="186"/>
      <c r="GC259" s="239"/>
      <c r="GD259" s="239"/>
      <c r="GE259" s="239"/>
      <c r="GF259" s="239"/>
      <c r="GG259" s="239"/>
      <c r="GH259" s="186"/>
      <c r="GI259" s="186"/>
      <c r="GJ259" s="239"/>
    </row>
    <row r="260" spans="2:192" ht="15">
      <c r="B260" s="240" t="s">
        <v>5203</v>
      </c>
      <c r="C260" s="240" t="s">
        <v>4149</v>
      </c>
      <c r="D260" s="240" t="s">
        <v>4150</v>
      </c>
      <c r="E260" s="235" t="s">
        <v>5215</v>
      </c>
      <c r="F260" s="181">
        <v>18.100000000000001</v>
      </c>
      <c r="G260" s="237"/>
      <c r="H260" s="187"/>
      <c r="I260" s="187"/>
      <c r="J260" s="237"/>
      <c r="K260" s="237"/>
      <c r="L260" s="237"/>
      <c r="M260" s="237"/>
      <c r="N260" s="237"/>
      <c r="O260" s="187"/>
      <c r="P260" s="187"/>
      <c r="Q260" s="237"/>
      <c r="R260" s="237"/>
      <c r="S260" s="237"/>
      <c r="T260" s="237"/>
      <c r="U260" s="237"/>
      <c r="V260" s="187"/>
      <c r="W260" s="187"/>
      <c r="X260" s="237"/>
      <c r="Y260" s="237"/>
      <c r="Z260" s="237"/>
      <c r="AA260" s="237"/>
      <c r="AB260" s="237"/>
      <c r="AC260" s="187"/>
      <c r="AD260" s="187"/>
      <c r="AE260" s="237"/>
      <c r="AF260" s="237"/>
      <c r="AG260" s="187"/>
      <c r="AH260" s="237"/>
      <c r="AI260" s="237"/>
      <c r="AJ260" s="187"/>
      <c r="AK260" s="187"/>
      <c r="AL260" s="187"/>
      <c r="AM260" s="187"/>
      <c r="AN260" s="187"/>
      <c r="AO260" s="237"/>
      <c r="AP260" s="237"/>
      <c r="AQ260" s="187"/>
      <c r="AR260" s="187"/>
      <c r="AS260" s="237"/>
      <c r="AT260" s="237"/>
      <c r="AU260" s="237"/>
      <c r="AV260" s="237"/>
      <c r="AW260" s="237"/>
      <c r="AX260" s="187"/>
      <c r="AY260" s="187"/>
      <c r="AZ260" s="237"/>
      <c r="BA260" s="237"/>
      <c r="BB260" s="237"/>
      <c r="BC260" s="237"/>
      <c r="BD260" s="237"/>
      <c r="BE260" s="187"/>
      <c r="BF260" s="187"/>
      <c r="BG260" s="237"/>
      <c r="BH260" s="237"/>
      <c r="BI260" s="237"/>
      <c r="BJ260" s="237"/>
      <c r="BK260" s="237"/>
      <c r="BL260" s="187"/>
      <c r="BM260" s="187"/>
      <c r="BN260" s="237"/>
      <c r="BO260" s="237"/>
      <c r="BP260" s="237"/>
      <c r="BQ260" s="237"/>
      <c r="BR260" s="237"/>
      <c r="BS260" s="187"/>
      <c r="BT260" s="187"/>
      <c r="BU260" s="237"/>
      <c r="BV260" s="237"/>
      <c r="BW260" s="237"/>
      <c r="BX260" s="237"/>
      <c r="BY260" s="237"/>
      <c r="BZ260" s="187"/>
      <c r="CA260" s="187"/>
      <c r="CB260" s="237"/>
      <c r="CC260" s="237"/>
      <c r="CD260" s="237"/>
      <c r="CE260" s="237"/>
      <c r="CF260" s="237"/>
      <c r="CG260" s="187"/>
      <c r="CH260" s="187"/>
      <c r="CI260" s="237"/>
      <c r="CJ260" s="237"/>
      <c r="CK260" s="237"/>
      <c r="CL260" s="237"/>
      <c r="CM260" s="237"/>
      <c r="CN260" s="187"/>
      <c r="CO260" s="187"/>
      <c r="CP260" s="237"/>
      <c r="CQ260" s="237"/>
      <c r="CR260" s="237"/>
      <c r="CS260" s="237"/>
      <c r="CT260" s="237"/>
      <c r="CU260" s="187"/>
      <c r="CV260" s="187"/>
      <c r="CW260" s="237"/>
      <c r="CX260" s="237"/>
      <c r="CY260" s="237"/>
      <c r="CZ260" s="237"/>
      <c r="DA260" s="237"/>
      <c r="DB260" s="187"/>
      <c r="DC260" s="187"/>
      <c r="DD260" s="237"/>
      <c r="DE260" s="237"/>
      <c r="DF260" s="237"/>
      <c r="DG260" s="237"/>
      <c r="DH260" s="237"/>
      <c r="DI260" s="187"/>
      <c r="DJ260" s="187"/>
      <c r="DK260" s="187"/>
      <c r="DL260" s="237"/>
      <c r="DM260" s="237"/>
      <c r="DN260" s="237"/>
      <c r="DO260" s="237"/>
      <c r="DP260" s="187"/>
      <c r="DQ260" s="187"/>
      <c r="DR260" s="237"/>
      <c r="DS260" s="237"/>
      <c r="DT260" s="237"/>
      <c r="DU260" s="237"/>
      <c r="DV260" s="237"/>
      <c r="DW260" s="187"/>
      <c r="DX260" s="187"/>
      <c r="DY260" s="237"/>
      <c r="DZ260" s="237"/>
      <c r="EA260" s="237"/>
      <c r="EB260" s="237"/>
      <c r="EC260" s="237"/>
      <c r="ED260" s="187"/>
      <c r="EE260" s="187"/>
      <c r="EF260" s="237"/>
      <c r="EG260" s="187"/>
      <c r="EH260" s="237"/>
      <c r="EI260" s="237"/>
      <c r="EJ260" s="237"/>
      <c r="EK260" s="187"/>
      <c r="EL260" s="187"/>
      <c r="EM260" s="237"/>
      <c r="EN260" s="237"/>
      <c r="EO260" s="237"/>
      <c r="EP260" s="237"/>
      <c r="EQ260" s="237">
        <v>18.100000000000001</v>
      </c>
      <c r="ER260" s="187"/>
      <c r="ES260" s="187"/>
      <c r="ET260" s="237"/>
      <c r="EU260" s="237"/>
      <c r="EV260" s="237"/>
      <c r="EW260" s="237"/>
      <c r="EX260" s="237"/>
      <c r="EY260" s="187"/>
      <c r="EZ260" s="187"/>
      <c r="FA260" s="237"/>
      <c r="FB260" s="237"/>
      <c r="FC260" s="237"/>
      <c r="FD260" s="237"/>
      <c r="FE260" s="237"/>
      <c r="FF260" s="187"/>
      <c r="FG260" s="187"/>
      <c r="FH260" s="237"/>
      <c r="FI260" s="237"/>
      <c r="FJ260" s="237"/>
      <c r="FK260" s="237"/>
      <c r="FL260" s="237"/>
      <c r="FM260" s="187"/>
      <c r="FN260" s="187"/>
      <c r="FO260" s="237"/>
      <c r="FP260" s="237"/>
      <c r="FQ260" s="237"/>
      <c r="FR260" s="237"/>
      <c r="FS260" s="237"/>
      <c r="FT260" s="187"/>
      <c r="FU260" s="187"/>
      <c r="FV260" s="187"/>
      <c r="FW260" s="187"/>
      <c r="FX260" s="187"/>
      <c r="FY260" s="237"/>
      <c r="FZ260" s="237"/>
      <c r="GA260" s="187"/>
      <c r="GB260" s="187"/>
      <c r="GC260" s="237"/>
      <c r="GD260" s="237"/>
      <c r="GE260" s="237"/>
      <c r="GF260" s="237"/>
      <c r="GG260" s="237"/>
      <c r="GH260" s="187"/>
      <c r="GI260" s="187"/>
      <c r="GJ260" s="237"/>
    </row>
    <row r="261" spans="2:192" ht="15">
      <c r="B261" s="240" t="s">
        <v>5203</v>
      </c>
      <c r="C261" s="240" t="s">
        <v>4149</v>
      </c>
      <c r="D261" s="240" t="s">
        <v>4150</v>
      </c>
      <c r="E261" s="241" t="s">
        <v>5216</v>
      </c>
      <c r="F261" s="182"/>
      <c r="G261" s="242"/>
      <c r="H261" s="188"/>
      <c r="I261" s="188"/>
      <c r="J261" s="242"/>
      <c r="K261" s="242"/>
      <c r="L261" s="242"/>
      <c r="M261" s="242"/>
      <c r="N261" s="242"/>
      <c r="O261" s="188"/>
      <c r="P261" s="188"/>
      <c r="Q261" s="242"/>
      <c r="R261" s="242"/>
      <c r="S261" s="242"/>
      <c r="T261" s="242"/>
      <c r="U261" s="242"/>
      <c r="V261" s="188"/>
      <c r="W261" s="188"/>
      <c r="X261" s="242"/>
      <c r="Y261" s="242"/>
      <c r="Z261" s="242"/>
      <c r="AA261" s="242"/>
      <c r="AB261" s="242"/>
      <c r="AC261" s="188"/>
      <c r="AD261" s="188"/>
      <c r="AE261" s="242"/>
      <c r="AF261" s="242"/>
      <c r="AG261" s="188"/>
      <c r="AH261" s="242"/>
      <c r="AI261" s="242"/>
      <c r="AJ261" s="188"/>
      <c r="AK261" s="188"/>
      <c r="AL261" s="188"/>
      <c r="AM261" s="188"/>
      <c r="AN261" s="188"/>
      <c r="AO261" s="242"/>
      <c r="AP261" s="242"/>
      <c r="AQ261" s="188"/>
      <c r="AR261" s="188"/>
      <c r="AS261" s="242"/>
      <c r="AT261" s="242"/>
      <c r="AU261" s="242"/>
      <c r="AV261" s="242"/>
      <c r="AW261" s="242"/>
      <c r="AX261" s="188"/>
      <c r="AY261" s="188"/>
      <c r="AZ261" s="242"/>
      <c r="BA261" s="242"/>
      <c r="BB261" s="242"/>
      <c r="BC261" s="242"/>
      <c r="BD261" s="242"/>
      <c r="BE261" s="188"/>
      <c r="BF261" s="188"/>
      <c r="BG261" s="242"/>
      <c r="BH261" s="242"/>
      <c r="BI261" s="242"/>
      <c r="BJ261" s="242"/>
      <c r="BK261" s="242"/>
      <c r="BL261" s="188"/>
      <c r="BM261" s="188"/>
      <c r="BN261" s="242"/>
      <c r="BO261" s="242"/>
      <c r="BP261" s="242"/>
      <c r="BQ261" s="242"/>
      <c r="BR261" s="242"/>
      <c r="BS261" s="188"/>
      <c r="BT261" s="188"/>
      <c r="BU261" s="242"/>
      <c r="BV261" s="242"/>
      <c r="BW261" s="242"/>
      <c r="BX261" s="242"/>
      <c r="BY261" s="242"/>
      <c r="BZ261" s="188"/>
      <c r="CA261" s="188"/>
      <c r="CB261" s="242"/>
      <c r="CC261" s="242"/>
      <c r="CD261" s="242"/>
      <c r="CE261" s="242"/>
      <c r="CF261" s="242"/>
      <c r="CG261" s="188"/>
      <c r="CH261" s="188"/>
      <c r="CI261" s="242"/>
      <c r="CJ261" s="242"/>
      <c r="CK261" s="242"/>
      <c r="CL261" s="242"/>
      <c r="CM261" s="242"/>
      <c r="CN261" s="188"/>
      <c r="CO261" s="188"/>
      <c r="CP261" s="242"/>
      <c r="CQ261" s="242"/>
      <c r="CR261" s="242"/>
      <c r="CS261" s="242"/>
      <c r="CT261" s="242"/>
      <c r="CU261" s="188"/>
      <c r="CV261" s="188"/>
      <c r="CW261" s="242"/>
      <c r="CX261" s="242"/>
      <c r="CY261" s="242"/>
      <c r="CZ261" s="242"/>
      <c r="DA261" s="242"/>
      <c r="DB261" s="188"/>
      <c r="DC261" s="188"/>
      <c r="DD261" s="242"/>
      <c r="DE261" s="242"/>
      <c r="DF261" s="242"/>
      <c r="DG261" s="242"/>
      <c r="DH261" s="242"/>
      <c r="DI261" s="188"/>
      <c r="DJ261" s="188"/>
      <c r="DK261" s="188"/>
      <c r="DL261" s="242"/>
      <c r="DM261" s="242"/>
      <c r="DN261" s="242"/>
      <c r="DO261" s="242"/>
      <c r="DP261" s="188"/>
      <c r="DQ261" s="188"/>
      <c r="DR261" s="242"/>
      <c r="DS261" s="242"/>
      <c r="DT261" s="242"/>
      <c r="DU261" s="242"/>
      <c r="DV261" s="242"/>
      <c r="DW261" s="188"/>
      <c r="DX261" s="188"/>
      <c r="DY261" s="242"/>
      <c r="DZ261" s="242"/>
      <c r="EA261" s="242"/>
      <c r="EB261" s="242"/>
      <c r="EC261" s="242"/>
      <c r="ED261" s="188"/>
      <c r="EE261" s="188"/>
      <c r="EF261" s="242"/>
      <c r="EG261" s="188"/>
      <c r="EH261" s="242"/>
      <c r="EI261" s="242"/>
      <c r="EJ261" s="242"/>
      <c r="EK261" s="188"/>
      <c r="EL261" s="188"/>
      <c r="EM261" s="242"/>
      <c r="EN261" s="242"/>
      <c r="EO261" s="242"/>
      <c r="EP261" s="242"/>
      <c r="EQ261" s="242"/>
      <c r="ER261" s="188"/>
      <c r="ES261" s="188"/>
      <c r="ET261" s="242"/>
      <c r="EU261" s="242"/>
      <c r="EV261" s="242"/>
      <c r="EW261" s="242"/>
      <c r="EX261" s="242"/>
      <c r="EY261" s="188"/>
      <c r="EZ261" s="188"/>
      <c r="FA261" s="242"/>
      <c r="FB261" s="242"/>
      <c r="FC261" s="242"/>
      <c r="FD261" s="242"/>
      <c r="FE261" s="242"/>
      <c r="FF261" s="188"/>
      <c r="FG261" s="188"/>
      <c r="FH261" s="242"/>
      <c r="FI261" s="242"/>
      <c r="FJ261" s="242"/>
      <c r="FK261" s="242"/>
      <c r="FL261" s="242"/>
      <c r="FM261" s="188"/>
      <c r="FN261" s="188"/>
      <c r="FO261" s="242"/>
      <c r="FP261" s="242"/>
      <c r="FQ261" s="242"/>
      <c r="FR261" s="242"/>
      <c r="FS261" s="242"/>
      <c r="FT261" s="188"/>
      <c r="FU261" s="188"/>
      <c r="FV261" s="188"/>
      <c r="FW261" s="188"/>
      <c r="FX261" s="188"/>
      <c r="FY261" s="242"/>
      <c r="FZ261" s="242"/>
      <c r="GA261" s="188"/>
      <c r="GB261" s="188"/>
      <c r="GC261" s="242"/>
      <c r="GD261" s="242"/>
      <c r="GE261" s="242"/>
      <c r="GF261" s="242"/>
      <c r="GG261" s="242"/>
      <c r="GH261" s="188"/>
      <c r="GI261" s="188"/>
      <c r="GJ261" s="242"/>
    </row>
    <row r="262" spans="2:192" ht="15.75" thickBot="1">
      <c r="B262" s="243" t="s">
        <v>5203</v>
      </c>
      <c r="C262" s="243" t="s">
        <v>4149</v>
      </c>
      <c r="D262" s="243" t="s">
        <v>4150</v>
      </c>
      <c r="E262" s="244" t="s">
        <v>5217</v>
      </c>
      <c r="F262" s="183"/>
      <c r="G262" s="245"/>
      <c r="H262" s="189"/>
      <c r="I262" s="189"/>
      <c r="J262" s="245"/>
      <c r="K262" s="245"/>
      <c r="L262" s="245"/>
      <c r="M262" s="245"/>
      <c r="N262" s="245"/>
      <c r="O262" s="189"/>
      <c r="P262" s="189"/>
      <c r="Q262" s="245"/>
      <c r="R262" s="245"/>
      <c r="S262" s="245"/>
      <c r="T262" s="245"/>
      <c r="U262" s="245"/>
      <c r="V262" s="189"/>
      <c r="W262" s="189"/>
      <c r="X262" s="245"/>
      <c r="Y262" s="245"/>
      <c r="Z262" s="245"/>
      <c r="AA262" s="245"/>
      <c r="AB262" s="245"/>
      <c r="AC262" s="189"/>
      <c r="AD262" s="189"/>
      <c r="AE262" s="245"/>
      <c r="AF262" s="245"/>
      <c r="AG262" s="189"/>
      <c r="AH262" s="245"/>
      <c r="AI262" s="245"/>
      <c r="AJ262" s="189"/>
      <c r="AK262" s="189"/>
      <c r="AL262" s="189"/>
      <c r="AM262" s="189"/>
      <c r="AN262" s="189"/>
      <c r="AO262" s="245"/>
      <c r="AP262" s="245"/>
      <c r="AQ262" s="189"/>
      <c r="AR262" s="189"/>
      <c r="AS262" s="245"/>
      <c r="AT262" s="245"/>
      <c r="AU262" s="245"/>
      <c r="AV262" s="245"/>
      <c r="AW262" s="245"/>
      <c r="AX262" s="189"/>
      <c r="AY262" s="189"/>
      <c r="AZ262" s="245"/>
      <c r="BA262" s="245"/>
      <c r="BB262" s="245"/>
      <c r="BC262" s="245"/>
      <c r="BD262" s="245"/>
      <c r="BE262" s="189"/>
      <c r="BF262" s="189"/>
      <c r="BG262" s="245"/>
      <c r="BH262" s="245"/>
      <c r="BI262" s="245"/>
      <c r="BJ262" s="245"/>
      <c r="BK262" s="245"/>
      <c r="BL262" s="189"/>
      <c r="BM262" s="189"/>
      <c r="BN262" s="245"/>
      <c r="BO262" s="245"/>
      <c r="BP262" s="245"/>
      <c r="BQ262" s="245"/>
      <c r="BR262" s="245"/>
      <c r="BS262" s="189"/>
      <c r="BT262" s="189"/>
      <c r="BU262" s="245"/>
      <c r="BV262" s="245"/>
      <c r="BW262" s="245"/>
      <c r="BX262" s="245"/>
      <c r="BY262" s="245"/>
      <c r="BZ262" s="189"/>
      <c r="CA262" s="189"/>
      <c r="CB262" s="245"/>
      <c r="CC262" s="245"/>
      <c r="CD262" s="245"/>
      <c r="CE262" s="245"/>
      <c r="CF262" s="245"/>
      <c r="CG262" s="189"/>
      <c r="CH262" s="189"/>
      <c r="CI262" s="245"/>
      <c r="CJ262" s="245"/>
      <c r="CK262" s="245"/>
      <c r="CL262" s="245"/>
      <c r="CM262" s="245"/>
      <c r="CN262" s="189"/>
      <c r="CO262" s="189"/>
      <c r="CP262" s="245"/>
      <c r="CQ262" s="245"/>
      <c r="CR262" s="245"/>
      <c r="CS262" s="245"/>
      <c r="CT262" s="245"/>
      <c r="CU262" s="189"/>
      <c r="CV262" s="189"/>
      <c r="CW262" s="245"/>
      <c r="CX262" s="245"/>
      <c r="CY262" s="245"/>
      <c r="CZ262" s="245"/>
      <c r="DA262" s="245"/>
      <c r="DB262" s="189"/>
      <c r="DC262" s="189"/>
      <c r="DD262" s="245"/>
      <c r="DE262" s="245"/>
      <c r="DF262" s="245"/>
      <c r="DG262" s="245"/>
      <c r="DH262" s="245"/>
      <c r="DI262" s="189"/>
      <c r="DJ262" s="189"/>
      <c r="DK262" s="189"/>
      <c r="DL262" s="245"/>
      <c r="DM262" s="245"/>
      <c r="DN262" s="245"/>
      <c r="DO262" s="245"/>
      <c r="DP262" s="189"/>
      <c r="DQ262" s="189"/>
      <c r="DR262" s="245"/>
      <c r="DS262" s="245"/>
      <c r="DT262" s="245"/>
      <c r="DU262" s="245"/>
      <c r="DV262" s="245"/>
      <c r="DW262" s="189"/>
      <c r="DX262" s="189"/>
      <c r="DY262" s="245"/>
      <c r="DZ262" s="245"/>
      <c r="EA262" s="245"/>
      <c r="EB262" s="245"/>
      <c r="EC262" s="245"/>
      <c r="ED262" s="189"/>
      <c r="EE262" s="189"/>
      <c r="EF262" s="245"/>
      <c r="EG262" s="189"/>
      <c r="EH262" s="245"/>
      <c r="EI262" s="245"/>
      <c r="EJ262" s="245"/>
      <c r="EK262" s="189"/>
      <c r="EL262" s="189"/>
      <c r="EM262" s="245"/>
      <c r="EN262" s="245"/>
      <c r="EO262" s="245"/>
      <c r="EP262" s="245"/>
      <c r="EQ262" s="245"/>
      <c r="ER262" s="189"/>
      <c r="ES262" s="189"/>
      <c r="ET262" s="245"/>
      <c r="EU262" s="245"/>
      <c r="EV262" s="245"/>
      <c r="EW262" s="245"/>
      <c r="EX262" s="245"/>
      <c r="EY262" s="189"/>
      <c r="EZ262" s="189"/>
      <c r="FA262" s="245"/>
      <c r="FB262" s="245"/>
      <c r="FC262" s="245"/>
      <c r="FD262" s="245"/>
      <c r="FE262" s="245"/>
      <c r="FF262" s="189"/>
      <c r="FG262" s="189"/>
      <c r="FH262" s="245"/>
      <c r="FI262" s="245"/>
      <c r="FJ262" s="245"/>
      <c r="FK262" s="245"/>
      <c r="FL262" s="245"/>
      <c r="FM262" s="189"/>
      <c r="FN262" s="189"/>
      <c r="FO262" s="245"/>
      <c r="FP262" s="245"/>
      <c r="FQ262" s="245"/>
      <c r="FR262" s="245"/>
      <c r="FS262" s="245"/>
      <c r="FT262" s="189"/>
      <c r="FU262" s="189"/>
      <c r="FV262" s="189"/>
      <c r="FW262" s="189"/>
      <c r="FX262" s="189"/>
      <c r="FY262" s="245"/>
      <c r="FZ262" s="245"/>
      <c r="GA262" s="189"/>
      <c r="GB262" s="189"/>
      <c r="GC262" s="245"/>
      <c r="GD262" s="245"/>
      <c r="GE262" s="245"/>
      <c r="GF262" s="245"/>
      <c r="GG262" s="245"/>
      <c r="GH262" s="189"/>
      <c r="GI262" s="189"/>
      <c r="GJ262" s="245"/>
    </row>
    <row r="263" spans="2:192" ht="15">
      <c r="B263" s="238" t="s">
        <v>5203</v>
      </c>
      <c r="C263" s="238" t="s">
        <v>1921</v>
      </c>
      <c r="D263" s="238" t="s">
        <v>651</v>
      </c>
      <c r="E263" s="238" t="s">
        <v>5214</v>
      </c>
      <c r="F263" s="180">
        <v>8</v>
      </c>
      <c r="G263" s="239"/>
      <c r="H263" s="186"/>
      <c r="I263" s="186"/>
      <c r="J263" s="239"/>
      <c r="K263" s="239"/>
      <c r="L263" s="239"/>
      <c r="M263" s="239"/>
      <c r="N263" s="239"/>
      <c r="O263" s="186"/>
      <c r="P263" s="186"/>
      <c r="Q263" s="239"/>
      <c r="R263" s="239"/>
      <c r="S263" s="239"/>
      <c r="T263" s="239"/>
      <c r="U263" s="239"/>
      <c r="V263" s="186"/>
      <c r="W263" s="186"/>
      <c r="X263" s="239"/>
      <c r="Y263" s="239"/>
      <c r="Z263" s="239"/>
      <c r="AA263" s="239"/>
      <c r="AB263" s="239"/>
      <c r="AC263" s="186"/>
      <c r="AD263" s="186"/>
      <c r="AE263" s="239"/>
      <c r="AF263" s="239"/>
      <c r="AG263" s="186"/>
      <c r="AH263" s="239"/>
      <c r="AI263" s="239"/>
      <c r="AJ263" s="186"/>
      <c r="AK263" s="186"/>
      <c r="AL263" s="186"/>
      <c r="AM263" s="186"/>
      <c r="AN263" s="186"/>
      <c r="AO263" s="239"/>
      <c r="AP263" s="239"/>
      <c r="AQ263" s="186"/>
      <c r="AR263" s="186"/>
      <c r="AS263" s="239"/>
      <c r="AT263" s="239"/>
      <c r="AU263" s="239"/>
      <c r="AV263" s="239"/>
      <c r="AW263" s="239"/>
      <c r="AX263" s="186"/>
      <c r="AY263" s="186"/>
      <c r="AZ263" s="239"/>
      <c r="BA263" s="239"/>
      <c r="BB263" s="239"/>
      <c r="BC263" s="239"/>
      <c r="BD263" s="239"/>
      <c r="BE263" s="186"/>
      <c r="BF263" s="186"/>
      <c r="BG263" s="239"/>
      <c r="BH263" s="239">
        <v>1</v>
      </c>
      <c r="BI263" s="239"/>
      <c r="BJ263" s="239"/>
      <c r="BK263" s="239"/>
      <c r="BL263" s="186"/>
      <c r="BM263" s="186"/>
      <c r="BN263" s="239"/>
      <c r="BO263" s="239"/>
      <c r="BP263" s="239"/>
      <c r="BQ263" s="239"/>
      <c r="BR263" s="239"/>
      <c r="BS263" s="186"/>
      <c r="BT263" s="186"/>
      <c r="BU263" s="239"/>
      <c r="BV263" s="239">
        <v>1</v>
      </c>
      <c r="BW263" s="239"/>
      <c r="BX263" s="239"/>
      <c r="BY263" s="239"/>
      <c r="BZ263" s="186"/>
      <c r="CA263" s="186"/>
      <c r="CB263" s="239"/>
      <c r="CC263" s="239"/>
      <c r="CD263" s="239"/>
      <c r="CE263" s="239"/>
      <c r="CF263" s="239"/>
      <c r="CG263" s="186"/>
      <c r="CH263" s="186"/>
      <c r="CI263" s="239"/>
      <c r="CJ263" s="239"/>
      <c r="CK263" s="239"/>
      <c r="CL263" s="239"/>
      <c r="CM263" s="239"/>
      <c r="CN263" s="186"/>
      <c r="CO263" s="186"/>
      <c r="CP263" s="239"/>
      <c r="CQ263" s="239"/>
      <c r="CR263" s="239"/>
      <c r="CS263" s="239"/>
      <c r="CT263" s="239"/>
      <c r="CU263" s="186"/>
      <c r="CV263" s="186"/>
      <c r="CW263" s="239"/>
      <c r="CX263" s="239"/>
      <c r="CY263" s="239">
        <v>1</v>
      </c>
      <c r="CZ263" s="239"/>
      <c r="DA263" s="239"/>
      <c r="DB263" s="186"/>
      <c r="DC263" s="186"/>
      <c r="DD263" s="239">
        <v>1</v>
      </c>
      <c r="DE263" s="239"/>
      <c r="DF263" s="239"/>
      <c r="DG263" s="239"/>
      <c r="DH263" s="239"/>
      <c r="DI263" s="186"/>
      <c r="DJ263" s="186"/>
      <c r="DK263" s="186"/>
      <c r="DL263" s="239"/>
      <c r="DM263" s="239"/>
      <c r="DN263" s="239"/>
      <c r="DO263" s="239"/>
      <c r="DP263" s="186"/>
      <c r="DQ263" s="186"/>
      <c r="DR263" s="239">
        <v>1</v>
      </c>
      <c r="DS263" s="239"/>
      <c r="DT263" s="239">
        <v>1</v>
      </c>
      <c r="DU263" s="239"/>
      <c r="DV263" s="239"/>
      <c r="DW263" s="186"/>
      <c r="DX263" s="186"/>
      <c r="DY263" s="239"/>
      <c r="DZ263" s="239"/>
      <c r="EA263" s="239">
        <v>1</v>
      </c>
      <c r="EB263" s="239"/>
      <c r="EC263" s="239"/>
      <c r="ED263" s="186"/>
      <c r="EE263" s="186"/>
      <c r="EF263" s="239"/>
      <c r="EG263" s="186"/>
      <c r="EH263" s="239"/>
      <c r="EI263" s="239"/>
      <c r="EJ263" s="239"/>
      <c r="EK263" s="186"/>
      <c r="EL263" s="186"/>
      <c r="EM263" s="239"/>
      <c r="EN263" s="239"/>
      <c r="EO263" s="239"/>
      <c r="EP263" s="239"/>
      <c r="EQ263" s="239">
        <v>1</v>
      </c>
      <c r="ER263" s="186"/>
      <c r="ES263" s="186"/>
      <c r="ET263" s="239"/>
      <c r="EU263" s="239"/>
      <c r="EV263" s="239"/>
      <c r="EW263" s="239"/>
      <c r="EX263" s="239"/>
      <c r="EY263" s="186"/>
      <c r="EZ263" s="186"/>
      <c r="FA263" s="239"/>
      <c r="FB263" s="239"/>
      <c r="FC263" s="239"/>
      <c r="FD263" s="239"/>
      <c r="FE263" s="239"/>
      <c r="FF263" s="186"/>
      <c r="FG263" s="186"/>
      <c r="FH263" s="239"/>
      <c r="FI263" s="239"/>
      <c r="FJ263" s="239"/>
      <c r="FK263" s="239"/>
      <c r="FL263" s="239"/>
      <c r="FM263" s="186"/>
      <c r="FN263" s="186"/>
      <c r="FO263" s="239"/>
      <c r="FP263" s="239"/>
      <c r="FQ263" s="239"/>
      <c r="FR263" s="239"/>
      <c r="FS263" s="239"/>
      <c r="FT263" s="186"/>
      <c r="FU263" s="186"/>
      <c r="FV263" s="186"/>
      <c r="FW263" s="186"/>
      <c r="FX263" s="186"/>
      <c r="FY263" s="239"/>
      <c r="FZ263" s="239"/>
      <c r="GA263" s="186"/>
      <c r="GB263" s="186"/>
      <c r="GC263" s="239"/>
      <c r="GD263" s="239"/>
      <c r="GE263" s="239"/>
      <c r="GF263" s="239"/>
      <c r="GG263" s="239"/>
      <c r="GH263" s="186"/>
      <c r="GI263" s="186"/>
      <c r="GJ263" s="239"/>
    </row>
    <row r="264" spans="2:192" ht="15">
      <c r="B264" s="240" t="s">
        <v>5203</v>
      </c>
      <c r="C264" s="240" t="s">
        <v>1921</v>
      </c>
      <c r="D264" s="240" t="s">
        <v>651</v>
      </c>
      <c r="E264" s="235" t="s">
        <v>5215</v>
      </c>
      <c r="F264" s="181">
        <v>387.3</v>
      </c>
      <c r="G264" s="237"/>
      <c r="H264" s="187"/>
      <c r="I264" s="187"/>
      <c r="J264" s="237"/>
      <c r="K264" s="237"/>
      <c r="L264" s="237"/>
      <c r="M264" s="237"/>
      <c r="N264" s="237"/>
      <c r="O264" s="187"/>
      <c r="P264" s="187"/>
      <c r="Q264" s="237"/>
      <c r="R264" s="237"/>
      <c r="S264" s="237"/>
      <c r="T264" s="237"/>
      <c r="U264" s="237"/>
      <c r="V264" s="187"/>
      <c r="W264" s="187"/>
      <c r="X264" s="237"/>
      <c r="Y264" s="237"/>
      <c r="Z264" s="237"/>
      <c r="AA264" s="237"/>
      <c r="AB264" s="237"/>
      <c r="AC264" s="187"/>
      <c r="AD264" s="187"/>
      <c r="AE264" s="237"/>
      <c r="AF264" s="237"/>
      <c r="AG264" s="187"/>
      <c r="AH264" s="237"/>
      <c r="AI264" s="237"/>
      <c r="AJ264" s="187"/>
      <c r="AK264" s="187"/>
      <c r="AL264" s="187"/>
      <c r="AM264" s="187"/>
      <c r="AN264" s="187"/>
      <c r="AO264" s="237"/>
      <c r="AP264" s="237"/>
      <c r="AQ264" s="187"/>
      <c r="AR264" s="187"/>
      <c r="AS264" s="237"/>
      <c r="AT264" s="237"/>
      <c r="AU264" s="237"/>
      <c r="AV264" s="237"/>
      <c r="AW264" s="237"/>
      <c r="AX264" s="187"/>
      <c r="AY264" s="187"/>
      <c r="AZ264" s="237"/>
      <c r="BA264" s="237"/>
      <c r="BB264" s="237"/>
      <c r="BC264" s="237"/>
      <c r="BD264" s="237"/>
      <c r="BE264" s="187"/>
      <c r="BF264" s="187"/>
      <c r="BG264" s="237"/>
      <c r="BH264" s="237">
        <v>21.3</v>
      </c>
      <c r="BI264" s="237"/>
      <c r="BJ264" s="237"/>
      <c r="BK264" s="237"/>
      <c r="BL264" s="187"/>
      <c r="BM264" s="187"/>
      <c r="BN264" s="237"/>
      <c r="BO264" s="237"/>
      <c r="BP264" s="237"/>
      <c r="BQ264" s="237"/>
      <c r="BR264" s="237"/>
      <c r="BS264" s="187"/>
      <c r="BT264" s="187"/>
      <c r="BU264" s="237"/>
      <c r="BV264" s="237">
        <v>21</v>
      </c>
      <c r="BW264" s="237"/>
      <c r="BX264" s="237"/>
      <c r="BY264" s="237"/>
      <c r="BZ264" s="187"/>
      <c r="CA264" s="187"/>
      <c r="CB264" s="237"/>
      <c r="CC264" s="237"/>
      <c r="CD264" s="237"/>
      <c r="CE264" s="237"/>
      <c r="CF264" s="237"/>
      <c r="CG264" s="187"/>
      <c r="CH264" s="187"/>
      <c r="CI264" s="237"/>
      <c r="CJ264" s="237"/>
      <c r="CK264" s="237"/>
      <c r="CL264" s="237"/>
      <c r="CM264" s="237"/>
      <c r="CN264" s="187"/>
      <c r="CO264" s="187"/>
      <c r="CP264" s="237"/>
      <c r="CQ264" s="237"/>
      <c r="CR264" s="237"/>
      <c r="CS264" s="237"/>
      <c r="CT264" s="237"/>
      <c r="CU264" s="187"/>
      <c r="CV264" s="187"/>
      <c r="CW264" s="237"/>
      <c r="CX264" s="237"/>
      <c r="CY264" s="237">
        <v>42.2</v>
      </c>
      <c r="CZ264" s="237"/>
      <c r="DA264" s="237"/>
      <c r="DB264" s="187"/>
      <c r="DC264" s="187"/>
      <c r="DD264" s="237">
        <v>35.9</v>
      </c>
      <c r="DE264" s="237"/>
      <c r="DF264" s="237"/>
      <c r="DG264" s="237"/>
      <c r="DH264" s="237"/>
      <c r="DI264" s="187"/>
      <c r="DJ264" s="187"/>
      <c r="DK264" s="187"/>
      <c r="DL264" s="237"/>
      <c r="DM264" s="237"/>
      <c r="DN264" s="237"/>
      <c r="DO264" s="237"/>
      <c r="DP264" s="187"/>
      <c r="DQ264" s="187"/>
      <c r="DR264" s="237">
        <v>33.9</v>
      </c>
      <c r="DS264" s="237"/>
      <c r="DT264" s="237">
        <v>64</v>
      </c>
      <c r="DU264" s="237"/>
      <c r="DV264" s="237"/>
      <c r="DW264" s="187"/>
      <c r="DX264" s="187"/>
      <c r="DY264" s="237"/>
      <c r="DZ264" s="237"/>
      <c r="EA264" s="237">
        <v>125.3</v>
      </c>
      <c r="EB264" s="237"/>
      <c r="EC264" s="237"/>
      <c r="ED264" s="187"/>
      <c r="EE264" s="187"/>
      <c r="EF264" s="237"/>
      <c r="EG264" s="187"/>
      <c r="EH264" s="237"/>
      <c r="EI264" s="237"/>
      <c r="EJ264" s="237"/>
      <c r="EK264" s="187"/>
      <c r="EL264" s="187"/>
      <c r="EM264" s="237"/>
      <c r="EN264" s="237"/>
      <c r="EO264" s="237"/>
      <c r="EP264" s="237"/>
      <c r="EQ264" s="237">
        <v>43.6</v>
      </c>
      <c r="ER264" s="187"/>
      <c r="ES264" s="187"/>
      <c r="ET264" s="237"/>
      <c r="EU264" s="237"/>
      <c r="EV264" s="237"/>
      <c r="EW264" s="237"/>
      <c r="EX264" s="237"/>
      <c r="EY264" s="187"/>
      <c r="EZ264" s="187"/>
      <c r="FA264" s="237"/>
      <c r="FB264" s="237"/>
      <c r="FC264" s="237"/>
      <c r="FD264" s="237"/>
      <c r="FE264" s="237"/>
      <c r="FF264" s="187"/>
      <c r="FG264" s="187"/>
      <c r="FH264" s="237"/>
      <c r="FI264" s="237"/>
      <c r="FJ264" s="237"/>
      <c r="FK264" s="237"/>
      <c r="FL264" s="237"/>
      <c r="FM264" s="187"/>
      <c r="FN264" s="187"/>
      <c r="FO264" s="237"/>
      <c r="FP264" s="237"/>
      <c r="FQ264" s="237"/>
      <c r="FR264" s="237"/>
      <c r="FS264" s="237"/>
      <c r="FT264" s="187"/>
      <c r="FU264" s="187"/>
      <c r="FV264" s="187"/>
      <c r="FW264" s="187"/>
      <c r="FX264" s="187"/>
      <c r="FY264" s="237"/>
      <c r="FZ264" s="237"/>
      <c r="GA264" s="187"/>
      <c r="GB264" s="187"/>
      <c r="GC264" s="237"/>
      <c r="GD264" s="237"/>
      <c r="GE264" s="237"/>
      <c r="GF264" s="237"/>
      <c r="GG264" s="237"/>
      <c r="GH264" s="187"/>
      <c r="GI264" s="187"/>
      <c r="GJ264" s="237"/>
    </row>
    <row r="265" spans="2:192" ht="15">
      <c r="B265" s="240" t="s">
        <v>5203</v>
      </c>
      <c r="C265" s="240" t="s">
        <v>1921</v>
      </c>
      <c r="D265" s="240" t="s">
        <v>651</v>
      </c>
      <c r="E265" s="241" t="s">
        <v>5216</v>
      </c>
      <c r="F265" s="182"/>
      <c r="G265" s="242"/>
      <c r="H265" s="188"/>
      <c r="I265" s="188"/>
      <c r="J265" s="242"/>
      <c r="K265" s="242"/>
      <c r="L265" s="242"/>
      <c r="M265" s="242"/>
      <c r="N265" s="242"/>
      <c r="O265" s="188"/>
      <c r="P265" s="188"/>
      <c r="Q265" s="242"/>
      <c r="R265" s="242"/>
      <c r="S265" s="242"/>
      <c r="T265" s="242"/>
      <c r="U265" s="242"/>
      <c r="V265" s="188"/>
      <c r="W265" s="188"/>
      <c r="X265" s="242"/>
      <c r="Y265" s="242"/>
      <c r="Z265" s="242"/>
      <c r="AA265" s="242"/>
      <c r="AB265" s="242"/>
      <c r="AC265" s="188"/>
      <c r="AD265" s="188"/>
      <c r="AE265" s="242"/>
      <c r="AF265" s="242"/>
      <c r="AG265" s="188"/>
      <c r="AH265" s="242"/>
      <c r="AI265" s="242"/>
      <c r="AJ265" s="188"/>
      <c r="AK265" s="188"/>
      <c r="AL265" s="188"/>
      <c r="AM265" s="188"/>
      <c r="AN265" s="188"/>
      <c r="AO265" s="242"/>
      <c r="AP265" s="242"/>
      <c r="AQ265" s="188"/>
      <c r="AR265" s="188"/>
      <c r="AS265" s="242"/>
      <c r="AT265" s="242"/>
      <c r="AU265" s="242"/>
      <c r="AV265" s="242"/>
      <c r="AW265" s="242"/>
      <c r="AX265" s="188"/>
      <c r="AY265" s="188"/>
      <c r="AZ265" s="242"/>
      <c r="BA265" s="242"/>
      <c r="BB265" s="242"/>
      <c r="BC265" s="242"/>
      <c r="BD265" s="242"/>
      <c r="BE265" s="188"/>
      <c r="BF265" s="188"/>
      <c r="BG265" s="242"/>
      <c r="BH265" s="242"/>
      <c r="BI265" s="242"/>
      <c r="BJ265" s="242"/>
      <c r="BK265" s="242"/>
      <c r="BL265" s="188"/>
      <c r="BM265" s="188"/>
      <c r="BN265" s="242"/>
      <c r="BO265" s="242"/>
      <c r="BP265" s="242"/>
      <c r="BQ265" s="242"/>
      <c r="BR265" s="242"/>
      <c r="BS265" s="188"/>
      <c r="BT265" s="188"/>
      <c r="BU265" s="242"/>
      <c r="BV265" s="242"/>
      <c r="BW265" s="242"/>
      <c r="BX265" s="242"/>
      <c r="BY265" s="242"/>
      <c r="BZ265" s="188"/>
      <c r="CA265" s="188"/>
      <c r="CB265" s="242"/>
      <c r="CC265" s="242"/>
      <c r="CD265" s="242"/>
      <c r="CE265" s="242"/>
      <c r="CF265" s="242"/>
      <c r="CG265" s="188"/>
      <c r="CH265" s="188"/>
      <c r="CI265" s="242"/>
      <c r="CJ265" s="242"/>
      <c r="CK265" s="242"/>
      <c r="CL265" s="242"/>
      <c r="CM265" s="242"/>
      <c r="CN265" s="188"/>
      <c r="CO265" s="188"/>
      <c r="CP265" s="242"/>
      <c r="CQ265" s="242"/>
      <c r="CR265" s="242"/>
      <c r="CS265" s="242"/>
      <c r="CT265" s="242"/>
      <c r="CU265" s="188"/>
      <c r="CV265" s="188"/>
      <c r="CW265" s="242"/>
      <c r="CX265" s="242"/>
      <c r="CY265" s="242"/>
      <c r="CZ265" s="242"/>
      <c r="DA265" s="242"/>
      <c r="DB265" s="188"/>
      <c r="DC265" s="188"/>
      <c r="DD265" s="242"/>
      <c r="DE265" s="242"/>
      <c r="DF265" s="242"/>
      <c r="DG265" s="242"/>
      <c r="DH265" s="242"/>
      <c r="DI265" s="188"/>
      <c r="DJ265" s="188"/>
      <c r="DK265" s="188"/>
      <c r="DL265" s="242"/>
      <c r="DM265" s="242"/>
      <c r="DN265" s="242"/>
      <c r="DO265" s="242"/>
      <c r="DP265" s="188"/>
      <c r="DQ265" s="188"/>
      <c r="DR265" s="242"/>
      <c r="DS265" s="242"/>
      <c r="DT265" s="242"/>
      <c r="DU265" s="242"/>
      <c r="DV265" s="242"/>
      <c r="DW265" s="188"/>
      <c r="DX265" s="188"/>
      <c r="DY265" s="242"/>
      <c r="DZ265" s="242"/>
      <c r="EA265" s="242"/>
      <c r="EB265" s="242"/>
      <c r="EC265" s="242"/>
      <c r="ED265" s="188"/>
      <c r="EE265" s="188"/>
      <c r="EF265" s="242"/>
      <c r="EG265" s="188"/>
      <c r="EH265" s="242"/>
      <c r="EI265" s="242"/>
      <c r="EJ265" s="242"/>
      <c r="EK265" s="188"/>
      <c r="EL265" s="188"/>
      <c r="EM265" s="242"/>
      <c r="EN265" s="242"/>
      <c r="EO265" s="242"/>
      <c r="EP265" s="242"/>
      <c r="EQ265" s="242"/>
      <c r="ER265" s="188"/>
      <c r="ES265" s="188"/>
      <c r="ET265" s="242"/>
      <c r="EU265" s="242"/>
      <c r="EV265" s="242"/>
      <c r="EW265" s="242"/>
      <c r="EX265" s="242"/>
      <c r="EY265" s="188"/>
      <c r="EZ265" s="188"/>
      <c r="FA265" s="242"/>
      <c r="FB265" s="242"/>
      <c r="FC265" s="242"/>
      <c r="FD265" s="242"/>
      <c r="FE265" s="242"/>
      <c r="FF265" s="188"/>
      <c r="FG265" s="188"/>
      <c r="FH265" s="242"/>
      <c r="FI265" s="242"/>
      <c r="FJ265" s="242"/>
      <c r="FK265" s="242"/>
      <c r="FL265" s="242"/>
      <c r="FM265" s="188"/>
      <c r="FN265" s="188"/>
      <c r="FO265" s="242"/>
      <c r="FP265" s="242"/>
      <c r="FQ265" s="242"/>
      <c r="FR265" s="242"/>
      <c r="FS265" s="242"/>
      <c r="FT265" s="188"/>
      <c r="FU265" s="188"/>
      <c r="FV265" s="188"/>
      <c r="FW265" s="188"/>
      <c r="FX265" s="188"/>
      <c r="FY265" s="242"/>
      <c r="FZ265" s="242"/>
      <c r="GA265" s="188"/>
      <c r="GB265" s="188"/>
      <c r="GC265" s="242"/>
      <c r="GD265" s="242"/>
      <c r="GE265" s="242"/>
      <c r="GF265" s="242"/>
      <c r="GG265" s="242"/>
      <c r="GH265" s="188"/>
      <c r="GI265" s="188"/>
      <c r="GJ265" s="242"/>
    </row>
    <row r="266" spans="2:192" ht="15.75" thickBot="1">
      <c r="B266" s="243" t="s">
        <v>5203</v>
      </c>
      <c r="C266" s="243" t="s">
        <v>1921</v>
      </c>
      <c r="D266" s="243" t="s">
        <v>651</v>
      </c>
      <c r="E266" s="244" t="s">
        <v>5217</v>
      </c>
      <c r="F266" s="183"/>
      <c r="G266" s="245"/>
      <c r="H266" s="189"/>
      <c r="I266" s="189"/>
      <c r="J266" s="245"/>
      <c r="K266" s="245"/>
      <c r="L266" s="245"/>
      <c r="M266" s="245"/>
      <c r="N266" s="245"/>
      <c r="O266" s="189"/>
      <c r="P266" s="189"/>
      <c r="Q266" s="245"/>
      <c r="R266" s="245"/>
      <c r="S266" s="245"/>
      <c r="T266" s="245"/>
      <c r="U266" s="245"/>
      <c r="V266" s="189"/>
      <c r="W266" s="189"/>
      <c r="X266" s="245"/>
      <c r="Y266" s="245"/>
      <c r="Z266" s="245"/>
      <c r="AA266" s="245"/>
      <c r="AB266" s="245"/>
      <c r="AC266" s="189"/>
      <c r="AD266" s="189"/>
      <c r="AE266" s="245"/>
      <c r="AF266" s="245"/>
      <c r="AG266" s="189"/>
      <c r="AH266" s="245"/>
      <c r="AI266" s="245"/>
      <c r="AJ266" s="189"/>
      <c r="AK266" s="189"/>
      <c r="AL266" s="189"/>
      <c r="AM266" s="189"/>
      <c r="AN266" s="189"/>
      <c r="AO266" s="245"/>
      <c r="AP266" s="245"/>
      <c r="AQ266" s="189"/>
      <c r="AR266" s="189"/>
      <c r="AS266" s="245"/>
      <c r="AT266" s="245"/>
      <c r="AU266" s="245"/>
      <c r="AV266" s="245"/>
      <c r="AW266" s="245"/>
      <c r="AX266" s="189"/>
      <c r="AY266" s="189"/>
      <c r="AZ266" s="245"/>
      <c r="BA266" s="245"/>
      <c r="BB266" s="245"/>
      <c r="BC266" s="245"/>
      <c r="BD266" s="245"/>
      <c r="BE266" s="189"/>
      <c r="BF266" s="189"/>
      <c r="BG266" s="245"/>
      <c r="BH266" s="245"/>
      <c r="BI266" s="245"/>
      <c r="BJ266" s="245"/>
      <c r="BK266" s="245"/>
      <c r="BL266" s="189"/>
      <c r="BM266" s="189"/>
      <c r="BN266" s="245"/>
      <c r="BO266" s="245"/>
      <c r="BP266" s="245"/>
      <c r="BQ266" s="245"/>
      <c r="BR266" s="245"/>
      <c r="BS266" s="189"/>
      <c r="BT266" s="189"/>
      <c r="BU266" s="245"/>
      <c r="BV266" s="245"/>
      <c r="BW266" s="245"/>
      <c r="BX266" s="245"/>
      <c r="BY266" s="245"/>
      <c r="BZ266" s="189"/>
      <c r="CA266" s="189"/>
      <c r="CB266" s="245"/>
      <c r="CC266" s="245"/>
      <c r="CD266" s="245"/>
      <c r="CE266" s="245"/>
      <c r="CF266" s="245"/>
      <c r="CG266" s="189"/>
      <c r="CH266" s="189"/>
      <c r="CI266" s="245"/>
      <c r="CJ266" s="245"/>
      <c r="CK266" s="245"/>
      <c r="CL266" s="245"/>
      <c r="CM266" s="245"/>
      <c r="CN266" s="189"/>
      <c r="CO266" s="189"/>
      <c r="CP266" s="245"/>
      <c r="CQ266" s="245"/>
      <c r="CR266" s="245"/>
      <c r="CS266" s="245"/>
      <c r="CT266" s="245"/>
      <c r="CU266" s="189"/>
      <c r="CV266" s="189"/>
      <c r="CW266" s="245"/>
      <c r="CX266" s="245"/>
      <c r="CY266" s="245"/>
      <c r="CZ266" s="245"/>
      <c r="DA266" s="245"/>
      <c r="DB266" s="189"/>
      <c r="DC266" s="189"/>
      <c r="DD266" s="245"/>
      <c r="DE266" s="245"/>
      <c r="DF266" s="245"/>
      <c r="DG266" s="245"/>
      <c r="DH266" s="245"/>
      <c r="DI266" s="189"/>
      <c r="DJ266" s="189"/>
      <c r="DK266" s="189"/>
      <c r="DL266" s="245"/>
      <c r="DM266" s="245"/>
      <c r="DN266" s="245"/>
      <c r="DO266" s="245"/>
      <c r="DP266" s="189"/>
      <c r="DQ266" s="189"/>
      <c r="DR266" s="245"/>
      <c r="DS266" s="245"/>
      <c r="DT266" s="245"/>
      <c r="DU266" s="245"/>
      <c r="DV266" s="245"/>
      <c r="DW266" s="189"/>
      <c r="DX266" s="189"/>
      <c r="DY266" s="245"/>
      <c r="DZ266" s="245"/>
      <c r="EA266" s="245"/>
      <c r="EB266" s="245"/>
      <c r="EC266" s="245"/>
      <c r="ED266" s="189"/>
      <c r="EE266" s="189"/>
      <c r="EF266" s="245"/>
      <c r="EG266" s="189"/>
      <c r="EH266" s="245"/>
      <c r="EI266" s="245"/>
      <c r="EJ266" s="245"/>
      <c r="EK266" s="189"/>
      <c r="EL266" s="189"/>
      <c r="EM266" s="245"/>
      <c r="EN266" s="245"/>
      <c r="EO266" s="245"/>
      <c r="EP266" s="245"/>
      <c r="EQ266" s="245"/>
      <c r="ER266" s="189"/>
      <c r="ES266" s="189"/>
      <c r="ET266" s="245"/>
      <c r="EU266" s="245"/>
      <c r="EV266" s="245"/>
      <c r="EW266" s="245"/>
      <c r="EX266" s="245"/>
      <c r="EY266" s="189"/>
      <c r="EZ266" s="189"/>
      <c r="FA266" s="245"/>
      <c r="FB266" s="245"/>
      <c r="FC266" s="245"/>
      <c r="FD266" s="245"/>
      <c r="FE266" s="245"/>
      <c r="FF266" s="189"/>
      <c r="FG266" s="189"/>
      <c r="FH266" s="245"/>
      <c r="FI266" s="245"/>
      <c r="FJ266" s="245"/>
      <c r="FK266" s="245"/>
      <c r="FL266" s="245"/>
      <c r="FM266" s="189"/>
      <c r="FN266" s="189"/>
      <c r="FO266" s="245"/>
      <c r="FP266" s="245"/>
      <c r="FQ266" s="245"/>
      <c r="FR266" s="245"/>
      <c r="FS266" s="245"/>
      <c r="FT266" s="189"/>
      <c r="FU266" s="189"/>
      <c r="FV266" s="189"/>
      <c r="FW266" s="189"/>
      <c r="FX266" s="189"/>
      <c r="FY266" s="245"/>
      <c r="FZ266" s="245"/>
      <c r="GA266" s="189"/>
      <c r="GB266" s="189"/>
      <c r="GC266" s="245"/>
      <c r="GD266" s="245"/>
      <c r="GE266" s="245"/>
      <c r="GF266" s="245"/>
      <c r="GG266" s="245"/>
      <c r="GH266" s="189"/>
      <c r="GI266" s="189"/>
      <c r="GJ266" s="245"/>
    </row>
    <row r="267" spans="2:192" ht="15">
      <c r="B267" s="238" t="s">
        <v>5203</v>
      </c>
      <c r="C267" s="238" t="s">
        <v>3200</v>
      </c>
      <c r="D267" s="238" t="s">
        <v>283</v>
      </c>
      <c r="E267" s="238" t="s">
        <v>5214</v>
      </c>
      <c r="F267" s="180">
        <v>4</v>
      </c>
      <c r="G267" s="239"/>
      <c r="H267" s="186"/>
      <c r="I267" s="186"/>
      <c r="J267" s="239"/>
      <c r="K267" s="239"/>
      <c r="L267" s="239"/>
      <c r="M267" s="239"/>
      <c r="N267" s="239"/>
      <c r="O267" s="186"/>
      <c r="P267" s="186"/>
      <c r="Q267" s="239"/>
      <c r="R267" s="239"/>
      <c r="S267" s="239"/>
      <c r="T267" s="239"/>
      <c r="U267" s="239"/>
      <c r="V267" s="186"/>
      <c r="W267" s="186"/>
      <c r="X267" s="239"/>
      <c r="Y267" s="239"/>
      <c r="Z267" s="239"/>
      <c r="AA267" s="239"/>
      <c r="AB267" s="239"/>
      <c r="AC267" s="186"/>
      <c r="AD267" s="186"/>
      <c r="AE267" s="239"/>
      <c r="AF267" s="239"/>
      <c r="AG267" s="186"/>
      <c r="AH267" s="239"/>
      <c r="AI267" s="239"/>
      <c r="AJ267" s="186"/>
      <c r="AK267" s="186"/>
      <c r="AL267" s="186"/>
      <c r="AM267" s="186"/>
      <c r="AN267" s="186"/>
      <c r="AO267" s="239"/>
      <c r="AP267" s="239"/>
      <c r="AQ267" s="186"/>
      <c r="AR267" s="186"/>
      <c r="AS267" s="239"/>
      <c r="AT267" s="239"/>
      <c r="AU267" s="239"/>
      <c r="AV267" s="239"/>
      <c r="AW267" s="239"/>
      <c r="AX267" s="186"/>
      <c r="AY267" s="186"/>
      <c r="AZ267" s="239"/>
      <c r="BA267" s="239"/>
      <c r="BB267" s="239"/>
      <c r="BC267" s="239"/>
      <c r="BD267" s="239"/>
      <c r="BE267" s="186"/>
      <c r="BF267" s="186"/>
      <c r="BG267" s="239"/>
      <c r="BH267" s="239"/>
      <c r="BI267" s="239"/>
      <c r="BJ267" s="239"/>
      <c r="BK267" s="239"/>
      <c r="BL267" s="186"/>
      <c r="BM267" s="186"/>
      <c r="BN267" s="239"/>
      <c r="BO267" s="239"/>
      <c r="BP267" s="239"/>
      <c r="BQ267" s="239"/>
      <c r="BR267" s="239"/>
      <c r="BS267" s="186"/>
      <c r="BT267" s="186"/>
      <c r="BU267" s="239"/>
      <c r="BV267" s="239"/>
      <c r="BW267" s="239"/>
      <c r="BX267" s="239"/>
      <c r="BY267" s="239"/>
      <c r="BZ267" s="186"/>
      <c r="CA267" s="186"/>
      <c r="CB267" s="239"/>
      <c r="CC267" s="239"/>
      <c r="CD267" s="239"/>
      <c r="CE267" s="239"/>
      <c r="CF267" s="239"/>
      <c r="CG267" s="186"/>
      <c r="CH267" s="186"/>
      <c r="CI267" s="239"/>
      <c r="CJ267" s="239"/>
      <c r="CK267" s="239"/>
      <c r="CL267" s="239"/>
      <c r="CM267" s="239"/>
      <c r="CN267" s="186"/>
      <c r="CO267" s="186"/>
      <c r="CP267" s="239"/>
      <c r="CQ267" s="239"/>
      <c r="CR267" s="239"/>
      <c r="CS267" s="239"/>
      <c r="CT267" s="239"/>
      <c r="CU267" s="186"/>
      <c r="CV267" s="186"/>
      <c r="CW267" s="239"/>
      <c r="CX267" s="239"/>
      <c r="CY267" s="239">
        <v>1</v>
      </c>
      <c r="CZ267" s="239"/>
      <c r="DA267" s="239"/>
      <c r="DB267" s="186"/>
      <c r="DC267" s="186"/>
      <c r="DD267" s="239"/>
      <c r="DE267" s="239"/>
      <c r="DF267" s="239"/>
      <c r="DG267" s="239"/>
      <c r="DH267" s="239"/>
      <c r="DI267" s="186"/>
      <c r="DJ267" s="186"/>
      <c r="DK267" s="186"/>
      <c r="DL267" s="239"/>
      <c r="DM267" s="239"/>
      <c r="DN267" s="239"/>
      <c r="DO267" s="239"/>
      <c r="DP267" s="186"/>
      <c r="DQ267" s="186"/>
      <c r="DR267" s="239"/>
      <c r="DS267" s="239"/>
      <c r="DT267" s="239"/>
      <c r="DU267" s="239"/>
      <c r="DV267" s="239"/>
      <c r="DW267" s="186"/>
      <c r="DX267" s="186"/>
      <c r="DY267" s="239"/>
      <c r="DZ267" s="239"/>
      <c r="EA267" s="239"/>
      <c r="EB267" s="239"/>
      <c r="EC267" s="239"/>
      <c r="ED267" s="186"/>
      <c r="EE267" s="186"/>
      <c r="EF267" s="239"/>
      <c r="EG267" s="186"/>
      <c r="EH267" s="239"/>
      <c r="EI267" s="239"/>
      <c r="EJ267" s="239"/>
      <c r="EK267" s="186"/>
      <c r="EL267" s="186"/>
      <c r="EM267" s="239"/>
      <c r="EN267" s="239"/>
      <c r="EO267" s="239"/>
      <c r="EP267" s="239"/>
      <c r="EQ267" s="239"/>
      <c r="ER267" s="186"/>
      <c r="ES267" s="186"/>
      <c r="ET267" s="239"/>
      <c r="EU267" s="239"/>
      <c r="EV267" s="239"/>
      <c r="EW267" s="239"/>
      <c r="EX267" s="239"/>
      <c r="EY267" s="186"/>
      <c r="EZ267" s="186"/>
      <c r="FA267" s="239"/>
      <c r="FB267" s="239"/>
      <c r="FC267" s="239"/>
      <c r="FD267" s="239"/>
      <c r="FE267" s="239"/>
      <c r="FF267" s="186"/>
      <c r="FG267" s="186"/>
      <c r="FH267" s="239"/>
      <c r="FI267" s="239"/>
      <c r="FJ267" s="239">
        <v>1</v>
      </c>
      <c r="FK267" s="239"/>
      <c r="FL267" s="239"/>
      <c r="FM267" s="186"/>
      <c r="FN267" s="186"/>
      <c r="FO267" s="239"/>
      <c r="FP267" s="239"/>
      <c r="FQ267" s="239">
        <v>1</v>
      </c>
      <c r="FR267" s="239"/>
      <c r="FS267" s="239"/>
      <c r="FT267" s="186"/>
      <c r="FU267" s="186"/>
      <c r="FV267" s="186"/>
      <c r="FW267" s="186"/>
      <c r="FX267" s="186"/>
      <c r="FY267" s="239"/>
      <c r="FZ267" s="239"/>
      <c r="GA267" s="186"/>
      <c r="GB267" s="186"/>
      <c r="GC267" s="239"/>
      <c r="GD267" s="239"/>
      <c r="GE267" s="239"/>
      <c r="GF267" s="239"/>
      <c r="GG267" s="239">
        <v>1</v>
      </c>
      <c r="GH267" s="186"/>
      <c r="GI267" s="186"/>
      <c r="GJ267" s="239"/>
    </row>
    <row r="268" spans="2:192" ht="15">
      <c r="B268" s="240" t="s">
        <v>5203</v>
      </c>
      <c r="C268" s="240" t="s">
        <v>3200</v>
      </c>
      <c r="D268" s="240" t="s">
        <v>283</v>
      </c>
      <c r="E268" s="235" t="s">
        <v>5215</v>
      </c>
      <c r="F268" s="181">
        <v>170.7</v>
      </c>
      <c r="G268" s="237"/>
      <c r="H268" s="187"/>
      <c r="I268" s="187"/>
      <c r="J268" s="237"/>
      <c r="K268" s="237"/>
      <c r="L268" s="237"/>
      <c r="M268" s="237"/>
      <c r="N268" s="237"/>
      <c r="O268" s="187"/>
      <c r="P268" s="187"/>
      <c r="Q268" s="237"/>
      <c r="R268" s="237"/>
      <c r="S268" s="237"/>
      <c r="T268" s="237"/>
      <c r="U268" s="237"/>
      <c r="V268" s="187"/>
      <c r="W268" s="187"/>
      <c r="X268" s="237"/>
      <c r="Y268" s="237"/>
      <c r="Z268" s="237"/>
      <c r="AA268" s="237"/>
      <c r="AB268" s="237"/>
      <c r="AC268" s="187"/>
      <c r="AD268" s="187"/>
      <c r="AE268" s="237"/>
      <c r="AF268" s="237"/>
      <c r="AG268" s="187"/>
      <c r="AH268" s="237"/>
      <c r="AI268" s="237"/>
      <c r="AJ268" s="187"/>
      <c r="AK268" s="187"/>
      <c r="AL268" s="187"/>
      <c r="AM268" s="187"/>
      <c r="AN268" s="187"/>
      <c r="AO268" s="237"/>
      <c r="AP268" s="237"/>
      <c r="AQ268" s="187"/>
      <c r="AR268" s="187"/>
      <c r="AS268" s="237"/>
      <c r="AT268" s="237"/>
      <c r="AU268" s="237"/>
      <c r="AV268" s="237"/>
      <c r="AW268" s="237"/>
      <c r="AX268" s="187"/>
      <c r="AY268" s="187"/>
      <c r="AZ268" s="237"/>
      <c r="BA268" s="237"/>
      <c r="BB268" s="237"/>
      <c r="BC268" s="237"/>
      <c r="BD268" s="237"/>
      <c r="BE268" s="187"/>
      <c r="BF268" s="187"/>
      <c r="BG268" s="237"/>
      <c r="BH268" s="237"/>
      <c r="BI268" s="237"/>
      <c r="BJ268" s="237"/>
      <c r="BK268" s="237"/>
      <c r="BL268" s="187"/>
      <c r="BM268" s="187"/>
      <c r="BN268" s="237"/>
      <c r="BO268" s="237"/>
      <c r="BP268" s="237"/>
      <c r="BQ268" s="237"/>
      <c r="BR268" s="237"/>
      <c r="BS268" s="187"/>
      <c r="BT268" s="187"/>
      <c r="BU268" s="237"/>
      <c r="BV268" s="237"/>
      <c r="BW268" s="237"/>
      <c r="BX268" s="237"/>
      <c r="BY268" s="237"/>
      <c r="BZ268" s="187"/>
      <c r="CA268" s="187"/>
      <c r="CB268" s="237"/>
      <c r="CC268" s="237"/>
      <c r="CD268" s="237"/>
      <c r="CE268" s="237"/>
      <c r="CF268" s="237"/>
      <c r="CG268" s="187"/>
      <c r="CH268" s="187"/>
      <c r="CI268" s="237"/>
      <c r="CJ268" s="237"/>
      <c r="CK268" s="237"/>
      <c r="CL268" s="237"/>
      <c r="CM268" s="237"/>
      <c r="CN268" s="187"/>
      <c r="CO268" s="187"/>
      <c r="CP268" s="237"/>
      <c r="CQ268" s="237"/>
      <c r="CR268" s="237"/>
      <c r="CS268" s="237"/>
      <c r="CT268" s="237"/>
      <c r="CU268" s="187"/>
      <c r="CV268" s="187"/>
      <c r="CW268" s="237"/>
      <c r="CX268" s="237"/>
      <c r="CY268" s="237">
        <v>56.1</v>
      </c>
      <c r="CZ268" s="237"/>
      <c r="DA268" s="237"/>
      <c r="DB268" s="187"/>
      <c r="DC268" s="187"/>
      <c r="DD268" s="237"/>
      <c r="DE268" s="237"/>
      <c r="DF268" s="237"/>
      <c r="DG268" s="237"/>
      <c r="DH268" s="237"/>
      <c r="DI268" s="187"/>
      <c r="DJ268" s="187"/>
      <c r="DK268" s="187"/>
      <c r="DL268" s="237"/>
      <c r="DM268" s="237"/>
      <c r="DN268" s="237"/>
      <c r="DO268" s="237"/>
      <c r="DP268" s="187"/>
      <c r="DQ268" s="187"/>
      <c r="DR268" s="237"/>
      <c r="DS268" s="237"/>
      <c r="DT268" s="237"/>
      <c r="DU268" s="237"/>
      <c r="DV268" s="237"/>
      <c r="DW268" s="187"/>
      <c r="DX268" s="187"/>
      <c r="DY268" s="237"/>
      <c r="DZ268" s="237"/>
      <c r="EA268" s="237"/>
      <c r="EB268" s="237"/>
      <c r="EC268" s="237"/>
      <c r="ED268" s="187"/>
      <c r="EE268" s="187"/>
      <c r="EF268" s="237"/>
      <c r="EG268" s="187"/>
      <c r="EH268" s="237"/>
      <c r="EI268" s="237"/>
      <c r="EJ268" s="237"/>
      <c r="EK268" s="187"/>
      <c r="EL268" s="187"/>
      <c r="EM268" s="237"/>
      <c r="EN268" s="237"/>
      <c r="EO268" s="237"/>
      <c r="EP268" s="237"/>
      <c r="EQ268" s="237"/>
      <c r="ER268" s="187"/>
      <c r="ES268" s="187"/>
      <c r="ET268" s="237"/>
      <c r="EU268" s="237"/>
      <c r="EV268" s="237"/>
      <c r="EW268" s="237"/>
      <c r="EX268" s="237"/>
      <c r="EY268" s="187"/>
      <c r="EZ268" s="187"/>
      <c r="FA268" s="237"/>
      <c r="FB268" s="237"/>
      <c r="FC268" s="237"/>
      <c r="FD268" s="237"/>
      <c r="FE268" s="237"/>
      <c r="FF268" s="187"/>
      <c r="FG268" s="187"/>
      <c r="FH268" s="237"/>
      <c r="FI268" s="237"/>
      <c r="FJ268" s="237">
        <v>36</v>
      </c>
      <c r="FK268" s="237"/>
      <c r="FL268" s="237"/>
      <c r="FM268" s="187"/>
      <c r="FN268" s="187"/>
      <c r="FO268" s="237"/>
      <c r="FP268" s="237"/>
      <c r="FQ268" s="237">
        <v>49.6</v>
      </c>
      <c r="FR268" s="237"/>
      <c r="FS268" s="237"/>
      <c r="FT268" s="187"/>
      <c r="FU268" s="187"/>
      <c r="FV268" s="187"/>
      <c r="FW268" s="187"/>
      <c r="FX268" s="187"/>
      <c r="FY268" s="237"/>
      <c r="FZ268" s="237"/>
      <c r="GA268" s="187"/>
      <c r="GB268" s="187"/>
      <c r="GC268" s="237"/>
      <c r="GD268" s="237"/>
      <c r="GE268" s="237"/>
      <c r="GF268" s="237"/>
      <c r="GG268" s="237">
        <v>29</v>
      </c>
      <c r="GH268" s="187"/>
      <c r="GI268" s="187"/>
      <c r="GJ268" s="237"/>
    </row>
    <row r="269" spans="2:192" ht="15">
      <c r="B269" s="240" t="s">
        <v>5203</v>
      </c>
      <c r="C269" s="240" t="s">
        <v>3200</v>
      </c>
      <c r="D269" s="240" t="s">
        <v>283</v>
      </c>
      <c r="E269" s="241" t="s">
        <v>5216</v>
      </c>
      <c r="F269" s="182"/>
      <c r="G269" s="242"/>
      <c r="H269" s="188"/>
      <c r="I269" s="188"/>
      <c r="J269" s="242"/>
      <c r="K269" s="242"/>
      <c r="L269" s="242"/>
      <c r="M269" s="242"/>
      <c r="N269" s="242"/>
      <c r="O269" s="188"/>
      <c r="P269" s="188"/>
      <c r="Q269" s="242"/>
      <c r="R269" s="242"/>
      <c r="S269" s="242"/>
      <c r="T269" s="242"/>
      <c r="U269" s="242"/>
      <c r="V269" s="188"/>
      <c r="W269" s="188"/>
      <c r="X269" s="242"/>
      <c r="Y269" s="242"/>
      <c r="Z269" s="242"/>
      <c r="AA269" s="242"/>
      <c r="AB269" s="242"/>
      <c r="AC269" s="188"/>
      <c r="AD269" s="188"/>
      <c r="AE269" s="242"/>
      <c r="AF269" s="242"/>
      <c r="AG269" s="188"/>
      <c r="AH269" s="242"/>
      <c r="AI269" s="242"/>
      <c r="AJ269" s="188"/>
      <c r="AK269" s="188"/>
      <c r="AL269" s="188"/>
      <c r="AM269" s="188"/>
      <c r="AN269" s="188"/>
      <c r="AO269" s="242"/>
      <c r="AP269" s="242"/>
      <c r="AQ269" s="188"/>
      <c r="AR269" s="188"/>
      <c r="AS269" s="242"/>
      <c r="AT269" s="242"/>
      <c r="AU269" s="242"/>
      <c r="AV269" s="242"/>
      <c r="AW269" s="242"/>
      <c r="AX269" s="188"/>
      <c r="AY269" s="188"/>
      <c r="AZ269" s="242"/>
      <c r="BA269" s="242"/>
      <c r="BB269" s="242"/>
      <c r="BC269" s="242"/>
      <c r="BD269" s="242"/>
      <c r="BE269" s="188"/>
      <c r="BF269" s="188"/>
      <c r="BG269" s="242"/>
      <c r="BH269" s="242"/>
      <c r="BI269" s="242"/>
      <c r="BJ269" s="242"/>
      <c r="BK269" s="242"/>
      <c r="BL269" s="188"/>
      <c r="BM269" s="188"/>
      <c r="BN269" s="242"/>
      <c r="BO269" s="242"/>
      <c r="BP269" s="242"/>
      <c r="BQ269" s="242"/>
      <c r="BR269" s="242"/>
      <c r="BS269" s="188"/>
      <c r="BT269" s="188"/>
      <c r="BU269" s="242"/>
      <c r="BV269" s="242"/>
      <c r="BW269" s="242"/>
      <c r="BX269" s="242"/>
      <c r="BY269" s="242"/>
      <c r="BZ269" s="188"/>
      <c r="CA269" s="188"/>
      <c r="CB269" s="242"/>
      <c r="CC269" s="242"/>
      <c r="CD269" s="242"/>
      <c r="CE269" s="242"/>
      <c r="CF269" s="242"/>
      <c r="CG269" s="188"/>
      <c r="CH269" s="188"/>
      <c r="CI269" s="242"/>
      <c r="CJ269" s="242"/>
      <c r="CK269" s="242"/>
      <c r="CL269" s="242"/>
      <c r="CM269" s="242"/>
      <c r="CN269" s="188"/>
      <c r="CO269" s="188"/>
      <c r="CP269" s="242"/>
      <c r="CQ269" s="242"/>
      <c r="CR269" s="242"/>
      <c r="CS269" s="242"/>
      <c r="CT269" s="242"/>
      <c r="CU269" s="188"/>
      <c r="CV269" s="188"/>
      <c r="CW269" s="242"/>
      <c r="CX269" s="242"/>
      <c r="CY269" s="242"/>
      <c r="CZ269" s="242"/>
      <c r="DA269" s="242"/>
      <c r="DB269" s="188"/>
      <c r="DC269" s="188"/>
      <c r="DD269" s="242"/>
      <c r="DE269" s="242"/>
      <c r="DF269" s="242"/>
      <c r="DG269" s="242"/>
      <c r="DH269" s="242"/>
      <c r="DI269" s="188"/>
      <c r="DJ269" s="188"/>
      <c r="DK269" s="188"/>
      <c r="DL269" s="242"/>
      <c r="DM269" s="242"/>
      <c r="DN269" s="242"/>
      <c r="DO269" s="242"/>
      <c r="DP269" s="188"/>
      <c r="DQ269" s="188"/>
      <c r="DR269" s="242"/>
      <c r="DS269" s="242"/>
      <c r="DT269" s="242"/>
      <c r="DU269" s="242"/>
      <c r="DV269" s="242"/>
      <c r="DW269" s="188"/>
      <c r="DX269" s="188"/>
      <c r="DY269" s="242"/>
      <c r="DZ269" s="242"/>
      <c r="EA269" s="242"/>
      <c r="EB269" s="242"/>
      <c r="EC269" s="242"/>
      <c r="ED269" s="188"/>
      <c r="EE269" s="188"/>
      <c r="EF269" s="242"/>
      <c r="EG269" s="188"/>
      <c r="EH269" s="242"/>
      <c r="EI269" s="242"/>
      <c r="EJ269" s="242"/>
      <c r="EK269" s="188"/>
      <c r="EL269" s="188"/>
      <c r="EM269" s="242"/>
      <c r="EN269" s="242"/>
      <c r="EO269" s="242"/>
      <c r="EP269" s="242"/>
      <c r="EQ269" s="242"/>
      <c r="ER269" s="188"/>
      <c r="ES269" s="188"/>
      <c r="ET269" s="242"/>
      <c r="EU269" s="242"/>
      <c r="EV269" s="242"/>
      <c r="EW269" s="242"/>
      <c r="EX269" s="242"/>
      <c r="EY269" s="188"/>
      <c r="EZ269" s="188"/>
      <c r="FA269" s="242"/>
      <c r="FB269" s="242"/>
      <c r="FC269" s="242"/>
      <c r="FD269" s="242"/>
      <c r="FE269" s="242"/>
      <c r="FF269" s="188"/>
      <c r="FG269" s="188"/>
      <c r="FH269" s="242"/>
      <c r="FI269" s="242"/>
      <c r="FJ269" s="242"/>
      <c r="FK269" s="242"/>
      <c r="FL269" s="242"/>
      <c r="FM269" s="188"/>
      <c r="FN269" s="188"/>
      <c r="FO269" s="242"/>
      <c r="FP269" s="242"/>
      <c r="FQ269" s="242"/>
      <c r="FR269" s="242"/>
      <c r="FS269" s="242"/>
      <c r="FT269" s="188"/>
      <c r="FU269" s="188"/>
      <c r="FV269" s="188"/>
      <c r="FW269" s="188"/>
      <c r="FX269" s="188"/>
      <c r="FY269" s="242"/>
      <c r="FZ269" s="242"/>
      <c r="GA269" s="188"/>
      <c r="GB269" s="188"/>
      <c r="GC269" s="242"/>
      <c r="GD269" s="242"/>
      <c r="GE269" s="242"/>
      <c r="GF269" s="242"/>
      <c r="GG269" s="242"/>
      <c r="GH269" s="188"/>
      <c r="GI269" s="188"/>
      <c r="GJ269" s="242"/>
    </row>
    <row r="270" spans="2:192" ht="15.75" thickBot="1">
      <c r="B270" s="243" t="s">
        <v>5203</v>
      </c>
      <c r="C270" s="243" t="s">
        <v>3200</v>
      </c>
      <c r="D270" s="243" t="s">
        <v>283</v>
      </c>
      <c r="E270" s="244" t="s">
        <v>5217</v>
      </c>
      <c r="F270" s="183"/>
      <c r="G270" s="245"/>
      <c r="H270" s="189"/>
      <c r="I270" s="189"/>
      <c r="J270" s="245"/>
      <c r="K270" s="245"/>
      <c r="L270" s="245"/>
      <c r="M270" s="245"/>
      <c r="N270" s="245"/>
      <c r="O270" s="189"/>
      <c r="P270" s="189"/>
      <c r="Q270" s="245"/>
      <c r="R270" s="245"/>
      <c r="S270" s="245"/>
      <c r="T270" s="245"/>
      <c r="U270" s="245"/>
      <c r="V270" s="189"/>
      <c r="W270" s="189"/>
      <c r="X270" s="245"/>
      <c r="Y270" s="245"/>
      <c r="Z270" s="245"/>
      <c r="AA270" s="245"/>
      <c r="AB270" s="245"/>
      <c r="AC270" s="189"/>
      <c r="AD270" s="189"/>
      <c r="AE270" s="245"/>
      <c r="AF270" s="245"/>
      <c r="AG270" s="189"/>
      <c r="AH270" s="245"/>
      <c r="AI270" s="245"/>
      <c r="AJ270" s="189"/>
      <c r="AK270" s="189"/>
      <c r="AL270" s="189"/>
      <c r="AM270" s="189"/>
      <c r="AN270" s="189"/>
      <c r="AO270" s="245"/>
      <c r="AP270" s="245"/>
      <c r="AQ270" s="189"/>
      <c r="AR270" s="189"/>
      <c r="AS270" s="245"/>
      <c r="AT270" s="245"/>
      <c r="AU270" s="245"/>
      <c r="AV270" s="245"/>
      <c r="AW270" s="245"/>
      <c r="AX270" s="189"/>
      <c r="AY270" s="189"/>
      <c r="AZ270" s="245"/>
      <c r="BA270" s="245"/>
      <c r="BB270" s="245"/>
      <c r="BC270" s="245"/>
      <c r="BD270" s="245"/>
      <c r="BE270" s="189"/>
      <c r="BF270" s="189"/>
      <c r="BG270" s="245"/>
      <c r="BH270" s="245"/>
      <c r="BI270" s="245"/>
      <c r="BJ270" s="245"/>
      <c r="BK270" s="245"/>
      <c r="BL270" s="189"/>
      <c r="BM270" s="189"/>
      <c r="BN270" s="245"/>
      <c r="BO270" s="245"/>
      <c r="BP270" s="245"/>
      <c r="BQ270" s="245"/>
      <c r="BR270" s="245"/>
      <c r="BS270" s="189"/>
      <c r="BT270" s="189"/>
      <c r="BU270" s="245"/>
      <c r="BV270" s="245"/>
      <c r="BW270" s="245"/>
      <c r="BX270" s="245"/>
      <c r="BY270" s="245"/>
      <c r="BZ270" s="189"/>
      <c r="CA270" s="189"/>
      <c r="CB270" s="245"/>
      <c r="CC270" s="245"/>
      <c r="CD270" s="245"/>
      <c r="CE270" s="245"/>
      <c r="CF270" s="245"/>
      <c r="CG270" s="189"/>
      <c r="CH270" s="189"/>
      <c r="CI270" s="245"/>
      <c r="CJ270" s="245"/>
      <c r="CK270" s="245"/>
      <c r="CL270" s="245"/>
      <c r="CM270" s="245"/>
      <c r="CN270" s="189"/>
      <c r="CO270" s="189"/>
      <c r="CP270" s="245"/>
      <c r="CQ270" s="245"/>
      <c r="CR270" s="245"/>
      <c r="CS270" s="245"/>
      <c r="CT270" s="245"/>
      <c r="CU270" s="189"/>
      <c r="CV270" s="189"/>
      <c r="CW270" s="245"/>
      <c r="CX270" s="245"/>
      <c r="CY270" s="245"/>
      <c r="CZ270" s="245"/>
      <c r="DA270" s="245"/>
      <c r="DB270" s="189"/>
      <c r="DC270" s="189"/>
      <c r="DD270" s="245"/>
      <c r="DE270" s="245"/>
      <c r="DF270" s="245"/>
      <c r="DG270" s="245"/>
      <c r="DH270" s="245"/>
      <c r="DI270" s="189"/>
      <c r="DJ270" s="189"/>
      <c r="DK270" s="189"/>
      <c r="DL270" s="245"/>
      <c r="DM270" s="245"/>
      <c r="DN270" s="245"/>
      <c r="DO270" s="245"/>
      <c r="DP270" s="189"/>
      <c r="DQ270" s="189"/>
      <c r="DR270" s="245"/>
      <c r="DS270" s="245"/>
      <c r="DT270" s="245"/>
      <c r="DU270" s="245"/>
      <c r="DV270" s="245"/>
      <c r="DW270" s="189"/>
      <c r="DX270" s="189"/>
      <c r="DY270" s="245"/>
      <c r="DZ270" s="245"/>
      <c r="EA270" s="245"/>
      <c r="EB270" s="245"/>
      <c r="EC270" s="245"/>
      <c r="ED270" s="189"/>
      <c r="EE270" s="189"/>
      <c r="EF270" s="245"/>
      <c r="EG270" s="189"/>
      <c r="EH270" s="245"/>
      <c r="EI270" s="245"/>
      <c r="EJ270" s="245"/>
      <c r="EK270" s="189"/>
      <c r="EL270" s="189"/>
      <c r="EM270" s="245"/>
      <c r="EN270" s="245"/>
      <c r="EO270" s="245"/>
      <c r="EP270" s="245"/>
      <c r="EQ270" s="245"/>
      <c r="ER270" s="189"/>
      <c r="ES270" s="189"/>
      <c r="ET270" s="245"/>
      <c r="EU270" s="245"/>
      <c r="EV270" s="245"/>
      <c r="EW270" s="245"/>
      <c r="EX270" s="245"/>
      <c r="EY270" s="189"/>
      <c r="EZ270" s="189"/>
      <c r="FA270" s="245"/>
      <c r="FB270" s="245"/>
      <c r="FC270" s="245"/>
      <c r="FD270" s="245"/>
      <c r="FE270" s="245"/>
      <c r="FF270" s="189"/>
      <c r="FG270" s="189"/>
      <c r="FH270" s="245"/>
      <c r="FI270" s="245"/>
      <c r="FJ270" s="245"/>
      <c r="FK270" s="245"/>
      <c r="FL270" s="245"/>
      <c r="FM270" s="189"/>
      <c r="FN270" s="189"/>
      <c r="FO270" s="245"/>
      <c r="FP270" s="245"/>
      <c r="FQ270" s="245"/>
      <c r="FR270" s="245"/>
      <c r="FS270" s="245"/>
      <c r="FT270" s="189"/>
      <c r="FU270" s="189"/>
      <c r="FV270" s="189"/>
      <c r="FW270" s="189"/>
      <c r="FX270" s="189"/>
      <c r="FY270" s="245"/>
      <c r="FZ270" s="245"/>
      <c r="GA270" s="189"/>
      <c r="GB270" s="189"/>
      <c r="GC270" s="245"/>
      <c r="GD270" s="245"/>
      <c r="GE270" s="245"/>
      <c r="GF270" s="245"/>
      <c r="GG270" s="245"/>
      <c r="GH270" s="189"/>
      <c r="GI270" s="189"/>
      <c r="GJ270" s="245"/>
    </row>
    <row r="271" spans="2:192" ht="15">
      <c r="B271" s="238" t="s">
        <v>5203</v>
      </c>
      <c r="C271" s="238" t="s">
        <v>3255</v>
      </c>
      <c r="D271" s="238" t="s">
        <v>1182</v>
      </c>
      <c r="E271" s="238" t="s">
        <v>5214</v>
      </c>
      <c r="F271" s="180">
        <v>1</v>
      </c>
      <c r="G271" s="239"/>
      <c r="H271" s="186"/>
      <c r="I271" s="186"/>
      <c r="J271" s="239"/>
      <c r="K271" s="239"/>
      <c r="L271" s="239"/>
      <c r="M271" s="239"/>
      <c r="N271" s="239"/>
      <c r="O271" s="186"/>
      <c r="P271" s="186"/>
      <c r="Q271" s="239"/>
      <c r="R271" s="239"/>
      <c r="S271" s="239"/>
      <c r="T271" s="239"/>
      <c r="U271" s="239"/>
      <c r="V271" s="186"/>
      <c r="W271" s="186"/>
      <c r="X271" s="239"/>
      <c r="Y271" s="239"/>
      <c r="Z271" s="239"/>
      <c r="AA271" s="239"/>
      <c r="AB271" s="239"/>
      <c r="AC271" s="186"/>
      <c r="AD271" s="186"/>
      <c r="AE271" s="239"/>
      <c r="AF271" s="239"/>
      <c r="AG271" s="186"/>
      <c r="AH271" s="239"/>
      <c r="AI271" s="239"/>
      <c r="AJ271" s="186"/>
      <c r="AK271" s="186"/>
      <c r="AL271" s="186"/>
      <c r="AM271" s="186"/>
      <c r="AN271" s="186"/>
      <c r="AO271" s="239"/>
      <c r="AP271" s="239"/>
      <c r="AQ271" s="186"/>
      <c r="AR271" s="186"/>
      <c r="AS271" s="239"/>
      <c r="AT271" s="239"/>
      <c r="AU271" s="239"/>
      <c r="AV271" s="239"/>
      <c r="AW271" s="239"/>
      <c r="AX271" s="186"/>
      <c r="AY271" s="186"/>
      <c r="AZ271" s="239"/>
      <c r="BA271" s="239"/>
      <c r="BB271" s="239"/>
      <c r="BC271" s="239"/>
      <c r="BD271" s="239"/>
      <c r="BE271" s="186"/>
      <c r="BF271" s="186"/>
      <c r="BG271" s="239"/>
      <c r="BH271" s="239"/>
      <c r="BI271" s="239"/>
      <c r="BJ271" s="239"/>
      <c r="BK271" s="239"/>
      <c r="BL271" s="186"/>
      <c r="BM271" s="186"/>
      <c r="BN271" s="239"/>
      <c r="BO271" s="239"/>
      <c r="BP271" s="239"/>
      <c r="BQ271" s="239"/>
      <c r="BR271" s="239"/>
      <c r="BS271" s="186"/>
      <c r="BT271" s="186"/>
      <c r="BU271" s="239"/>
      <c r="BV271" s="239"/>
      <c r="BW271" s="239"/>
      <c r="BX271" s="239"/>
      <c r="BY271" s="239"/>
      <c r="BZ271" s="186"/>
      <c r="CA271" s="186"/>
      <c r="CB271" s="239"/>
      <c r="CC271" s="239"/>
      <c r="CD271" s="239"/>
      <c r="CE271" s="239"/>
      <c r="CF271" s="239"/>
      <c r="CG271" s="186"/>
      <c r="CH271" s="186"/>
      <c r="CI271" s="239"/>
      <c r="CJ271" s="239"/>
      <c r="CK271" s="239"/>
      <c r="CL271" s="239"/>
      <c r="CM271" s="239"/>
      <c r="CN271" s="186"/>
      <c r="CO271" s="186"/>
      <c r="CP271" s="239"/>
      <c r="CQ271" s="239"/>
      <c r="CR271" s="239"/>
      <c r="CS271" s="239"/>
      <c r="CT271" s="239"/>
      <c r="CU271" s="186"/>
      <c r="CV271" s="186"/>
      <c r="CW271" s="239"/>
      <c r="CX271" s="239"/>
      <c r="CY271" s="239"/>
      <c r="CZ271" s="239"/>
      <c r="DA271" s="239"/>
      <c r="DB271" s="186"/>
      <c r="DC271" s="186"/>
      <c r="DD271" s="239">
        <v>1</v>
      </c>
      <c r="DE271" s="239"/>
      <c r="DF271" s="239"/>
      <c r="DG271" s="239"/>
      <c r="DH271" s="239"/>
      <c r="DI271" s="186"/>
      <c r="DJ271" s="186"/>
      <c r="DK271" s="186"/>
      <c r="DL271" s="239"/>
      <c r="DM271" s="239"/>
      <c r="DN271" s="239"/>
      <c r="DO271" s="239"/>
      <c r="DP271" s="186"/>
      <c r="DQ271" s="186"/>
      <c r="DR271" s="239"/>
      <c r="DS271" s="239"/>
      <c r="DT271" s="239"/>
      <c r="DU271" s="239"/>
      <c r="DV271" s="239"/>
      <c r="DW271" s="186"/>
      <c r="DX271" s="186"/>
      <c r="DY271" s="239"/>
      <c r="DZ271" s="239"/>
      <c r="EA271" s="239"/>
      <c r="EB271" s="239"/>
      <c r="EC271" s="239"/>
      <c r="ED271" s="186"/>
      <c r="EE271" s="186"/>
      <c r="EF271" s="239"/>
      <c r="EG271" s="186"/>
      <c r="EH271" s="239"/>
      <c r="EI271" s="239"/>
      <c r="EJ271" s="239"/>
      <c r="EK271" s="186"/>
      <c r="EL271" s="186"/>
      <c r="EM271" s="239"/>
      <c r="EN271" s="239"/>
      <c r="EO271" s="239"/>
      <c r="EP271" s="239"/>
      <c r="EQ271" s="239"/>
      <c r="ER271" s="186"/>
      <c r="ES271" s="186"/>
      <c r="ET271" s="239"/>
      <c r="EU271" s="239"/>
      <c r="EV271" s="239"/>
      <c r="EW271" s="239"/>
      <c r="EX271" s="239"/>
      <c r="EY271" s="186"/>
      <c r="EZ271" s="186"/>
      <c r="FA271" s="239"/>
      <c r="FB271" s="239"/>
      <c r="FC271" s="239"/>
      <c r="FD271" s="239"/>
      <c r="FE271" s="239"/>
      <c r="FF271" s="186"/>
      <c r="FG271" s="186"/>
      <c r="FH271" s="239"/>
      <c r="FI271" s="239"/>
      <c r="FJ271" s="239"/>
      <c r="FK271" s="239"/>
      <c r="FL271" s="239"/>
      <c r="FM271" s="186"/>
      <c r="FN271" s="186"/>
      <c r="FO271" s="239"/>
      <c r="FP271" s="239"/>
      <c r="FQ271" s="239"/>
      <c r="FR271" s="239"/>
      <c r="FS271" s="239"/>
      <c r="FT271" s="186"/>
      <c r="FU271" s="186"/>
      <c r="FV271" s="186"/>
      <c r="FW271" s="186"/>
      <c r="FX271" s="186"/>
      <c r="FY271" s="239"/>
      <c r="FZ271" s="239"/>
      <c r="GA271" s="186"/>
      <c r="GB271" s="186"/>
      <c r="GC271" s="239"/>
      <c r="GD271" s="239"/>
      <c r="GE271" s="239"/>
      <c r="GF271" s="239"/>
      <c r="GG271" s="239"/>
      <c r="GH271" s="186"/>
      <c r="GI271" s="186"/>
      <c r="GJ271" s="239"/>
    </row>
    <row r="272" spans="2:192" ht="15">
      <c r="B272" s="240" t="s">
        <v>5203</v>
      </c>
      <c r="C272" s="240" t="s">
        <v>3255</v>
      </c>
      <c r="D272" s="240" t="s">
        <v>1182</v>
      </c>
      <c r="E272" s="235" t="s">
        <v>5215</v>
      </c>
      <c r="F272" s="181">
        <v>52.2</v>
      </c>
      <c r="G272" s="237"/>
      <c r="H272" s="187"/>
      <c r="I272" s="187"/>
      <c r="J272" s="237"/>
      <c r="K272" s="237"/>
      <c r="L272" s="237"/>
      <c r="M272" s="237"/>
      <c r="N272" s="237"/>
      <c r="O272" s="187"/>
      <c r="P272" s="187"/>
      <c r="Q272" s="237"/>
      <c r="R272" s="237"/>
      <c r="S272" s="237"/>
      <c r="T272" s="237"/>
      <c r="U272" s="237"/>
      <c r="V272" s="187"/>
      <c r="W272" s="187"/>
      <c r="X272" s="237"/>
      <c r="Y272" s="237"/>
      <c r="Z272" s="237"/>
      <c r="AA272" s="237"/>
      <c r="AB272" s="237"/>
      <c r="AC272" s="187"/>
      <c r="AD272" s="187"/>
      <c r="AE272" s="237"/>
      <c r="AF272" s="237"/>
      <c r="AG272" s="187"/>
      <c r="AH272" s="237"/>
      <c r="AI272" s="237"/>
      <c r="AJ272" s="187"/>
      <c r="AK272" s="187"/>
      <c r="AL272" s="187"/>
      <c r="AM272" s="187"/>
      <c r="AN272" s="187"/>
      <c r="AO272" s="237"/>
      <c r="AP272" s="237"/>
      <c r="AQ272" s="187"/>
      <c r="AR272" s="187"/>
      <c r="AS272" s="237"/>
      <c r="AT272" s="237"/>
      <c r="AU272" s="237"/>
      <c r="AV272" s="237"/>
      <c r="AW272" s="237"/>
      <c r="AX272" s="187"/>
      <c r="AY272" s="187"/>
      <c r="AZ272" s="237"/>
      <c r="BA272" s="237"/>
      <c r="BB272" s="237"/>
      <c r="BC272" s="237"/>
      <c r="BD272" s="237"/>
      <c r="BE272" s="187"/>
      <c r="BF272" s="187"/>
      <c r="BG272" s="237"/>
      <c r="BH272" s="237"/>
      <c r="BI272" s="237"/>
      <c r="BJ272" s="237"/>
      <c r="BK272" s="237"/>
      <c r="BL272" s="187"/>
      <c r="BM272" s="187"/>
      <c r="BN272" s="237"/>
      <c r="BO272" s="237"/>
      <c r="BP272" s="237"/>
      <c r="BQ272" s="237"/>
      <c r="BR272" s="237"/>
      <c r="BS272" s="187"/>
      <c r="BT272" s="187"/>
      <c r="BU272" s="237"/>
      <c r="BV272" s="237"/>
      <c r="BW272" s="237"/>
      <c r="BX272" s="237"/>
      <c r="BY272" s="237"/>
      <c r="BZ272" s="187"/>
      <c r="CA272" s="187"/>
      <c r="CB272" s="237"/>
      <c r="CC272" s="237"/>
      <c r="CD272" s="237"/>
      <c r="CE272" s="237"/>
      <c r="CF272" s="237"/>
      <c r="CG272" s="187"/>
      <c r="CH272" s="187"/>
      <c r="CI272" s="237"/>
      <c r="CJ272" s="237"/>
      <c r="CK272" s="237"/>
      <c r="CL272" s="237"/>
      <c r="CM272" s="237"/>
      <c r="CN272" s="187"/>
      <c r="CO272" s="187"/>
      <c r="CP272" s="237"/>
      <c r="CQ272" s="237"/>
      <c r="CR272" s="237"/>
      <c r="CS272" s="237"/>
      <c r="CT272" s="237"/>
      <c r="CU272" s="187"/>
      <c r="CV272" s="187"/>
      <c r="CW272" s="237"/>
      <c r="CX272" s="237"/>
      <c r="CY272" s="237"/>
      <c r="CZ272" s="237"/>
      <c r="DA272" s="237"/>
      <c r="DB272" s="187"/>
      <c r="DC272" s="187"/>
      <c r="DD272" s="237">
        <v>52.2</v>
      </c>
      <c r="DE272" s="237"/>
      <c r="DF272" s="237"/>
      <c r="DG272" s="237"/>
      <c r="DH272" s="237"/>
      <c r="DI272" s="187"/>
      <c r="DJ272" s="187"/>
      <c r="DK272" s="187"/>
      <c r="DL272" s="237"/>
      <c r="DM272" s="237"/>
      <c r="DN272" s="237"/>
      <c r="DO272" s="237"/>
      <c r="DP272" s="187"/>
      <c r="DQ272" s="187"/>
      <c r="DR272" s="237"/>
      <c r="DS272" s="237"/>
      <c r="DT272" s="237"/>
      <c r="DU272" s="237"/>
      <c r="DV272" s="237"/>
      <c r="DW272" s="187"/>
      <c r="DX272" s="187"/>
      <c r="DY272" s="237"/>
      <c r="DZ272" s="237"/>
      <c r="EA272" s="237"/>
      <c r="EB272" s="237"/>
      <c r="EC272" s="237"/>
      <c r="ED272" s="187"/>
      <c r="EE272" s="187"/>
      <c r="EF272" s="237"/>
      <c r="EG272" s="187"/>
      <c r="EH272" s="237"/>
      <c r="EI272" s="237"/>
      <c r="EJ272" s="237"/>
      <c r="EK272" s="187"/>
      <c r="EL272" s="187"/>
      <c r="EM272" s="237"/>
      <c r="EN272" s="237"/>
      <c r="EO272" s="237"/>
      <c r="EP272" s="237"/>
      <c r="EQ272" s="237"/>
      <c r="ER272" s="187"/>
      <c r="ES272" s="187"/>
      <c r="ET272" s="237"/>
      <c r="EU272" s="237"/>
      <c r="EV272" s="237"/>
      <c r="EW272" s="237"/>
      <c r="EX272" s="237"/>
      <c r="EY272" s="187"/>
      <c r="EZ272" s="187"/>
      <c r="FA272" s="237"/>
      <c r="FB272" s="237"/>
      <c r="FC272" s="237"/>
      <c r="FD272" s="237"/>
      <c r="FE272" s="237"/>
      <c r="FF272" s="187"/>
      <c r="FG272" s="187"/>
      <c r="FH272" s="237"/>
      <c r="FI272" s="237"/>
      <c r="FJ272" s="237"/>
      <c r="FK272" s="237"/>
      <c r="FL272" s="237"/>
      <c r="FM272" s="187"/>
      <c r="FN272" s="187"/>
      <c r="FO272" s="237"/>
      <c r="FP272" s="237"/>
      <c r="FQ272" s="237"/>
      <c r="FR272" s="237"/>
      <c r="FS272" s="237"/>
      <c r="FT272" s="187"/>
      <c r="FU272" s="187"/>
      <c r="FV272" s="187"/>
      <c r="FW272" s="187"/>
      <c r="FX272" s="187"/>
      <c r="FY272" s="237"/>
      <c r="FZ272" s="237"/>
      <c r="GA272" s="187"/>
      <c r="GB272" s="187"/>
      <c r="GC272" s="237"/>
      <c r="GD272" s="237"/>
      <c r="GE272" s="237"/>
      <c r="GF272" s="237"/>
      <c r="GG272" s="237"/>
      <c r="GH272" s="187"/>
      <c r="GI272" s="187"/>
      <c r="GJ272" s="237"/>
    </row>
    <row r="273" spans="2:192" ht="15">
      <c r="B273" s="240" t="s">
        <v>5203</v>
      </c>
      <c r="C273" s="240" t="s">
        <v>3255</v>
      </c>
      <c r="D273" s="240" t="s">
        <v>1182</v>
      </c>
      <c r="E273" s="241" t="s">
        <v>5216</v>
      </c>
      <c r="F273" s="182"/>
      <c r="G273" s="242"/>
      <c r="H273" s="188"/>
      <c r="I273" s="188"/>
      <c r="J273" s="242"/>
      <c r="K273" s="242"/>
      <c r="L273" s="242"/>
      <c r="M273" s="242"/>
      <c r="N273" s="242"/>
      <c r="O273" s="188"/>
      <c r="P273" s="188"/>
      <c r="Q273" s="242"/>
      <c r="R273" s="242"/>
      <c r="S273" s="242"/>
      <c r="T273" s="242"/>
      <c r="U273" s="242"/>
      <c r="V273" s="188"/>
      <c r="W273" s="188"/>
      <c r="X273" s="242"/>
      <c r="Y273" s="242"/>
      <c r="Z273" s="242"/>
      <c r="AA273" s="242"/>
      <c r="AB273" s="242"/>
      <c r="AC273" s="188"/>
      <c r="AD273" s="188"/>
      <c r="AE273" s="242"/>
      <c r="AF273" s="242"/>
      <c r="AG273" s="188"/>
      <c r="AH273" s="242"/>
      <c r="AI273" s="242"/>
      <c r="AJ273" s="188"/>
      <c r="AK273" s="188"/>
      <c r="AL273" s="188"/>
      <c r="AM273" s="188"/>
      <c r="AN273" s="188"/>
      <c r="AO273" s="242"/>
      <c r="AP273" s="242"/>
      <c r="AQ273" s="188"/>
      <c r="AR273" s="188"/>
      <c r="AS273" s="242"/>
      <c r="AT273" s="242"/>
      <c r="AU273" s="242"/>
      <c r="AV273" s="242"/>
      <c r="AW273" s="242"/>
      <c r="AX273" s="188"/>
      <c r="AY273" s="188"/>
      <c r="AZ273" s="242"/>
      <c r="BA273" s="242"/>
      <c r="BB273" s="242"/>
      <c r="BC273" s="242"/>
      <c r="BD273" s="242"/>
      <c r="BE273" s="188"/>
      <c r="BF273" s="188"/>
      <c r="BG273" s="242"/>
      <c r="BH273" s="242"/>
      <c r="BI273" s="242"/>
      <c r="BJ273" s="242"/>
      <c r="BK273" s="242"/>
      <c r="BL273" s="188"/>
      <c r="BM273" s="188"/>
      <c r="BN273" s="242"/>
      <c r="BO273" s="242"/>
      <c r="BP273" s="242"/>
      <c r="BQ273" s="242"/>
      <c r="BR273" s="242"/>
      <c r="BS273" s="188"/>
      <c r="BT273" s="188"/>
      <c r="BU273" s="242"/>
      <c r="BV273" s="242"/>
      <c r="BW273" s="242"/>
      <c r="BX273" s="242"/>
      <c r="BY273" s="242"/>
      <c r="BZ273" s="188"/>
      <c r="CA273" s="188"/>
      <c r="CB273" s="242"/>
      <c r="CC273" s="242"/>
      <c r="CD273" s="242"/>
      <c r="CE273" s="242"/>
      <c r="CF273" s="242"/>
      <c r="CG273" s="188"/>
      <c r="CH273" s="188"/>
      <c r="CI273" s="242"/>
      <c r="CJ273" s="242"/>
      <c r="CK273" s="242"/>
      <c r="CL273" s="242"/>
      <c r="CM273" s="242"/>
      <c r="CN273" s="188"/>
      <c r="CO273" s="188"/>
      <c r="CP273" s="242"/>
      <c r="CQ273" s="242"/>
      <c r="CR273" s="242"/>
      <c r="CS273" s="242"/>
      <c r="CT273" s="242"/>
      <c r="CU273" s="188"/>
      <c r="CV273" s="188"/>
      <c r="CW273" s="242"/>
      <c r="CX273" s="242"/>
      <c r="CY273" s="242"/>
      <c r="CZ273" s="242"/>
      <c r="DA273" s="242"/>
      <c r="DB273" s="188"/>
      <c r="DC273" s="188"/>
      <c r="DD273" s="242"/>
      <c r="DE273" s="242"/>
      <c r="DF273" s="242"/>
      <c r="DG273" s="242"/>
      <c r="DH273" s="242"/>
      <c r="DI273" s="188"/>
      <c r="DJ273" s="188"/>
      <c r="DK273" s="188"/>
      <c r="DL273" s="242"/>
      <c r="DM273" s="242"/>
      <c r="DN273" s="242"/>
      <c r="DO273" s="242"/>
      <c r="DP273" s="188"/>
      <c r="DQ273" s="188"/>
      <c r="DR273" s="242"/>
      <c r="DS273" s="242"/>
      <c r="DT273" s="242"/>
      <c r="DU273" s="242"/>
      <c r="DV273" s="242"/>
      <c r="DW273" s="188"/>
      <c r="DX273" s="188"/>
      <c r="DY273" s="242"/>
      <c r="DZ273" s="242"/>
      <c r="EA273" s="242"/>
      <c r="EB273" s="242"/>
      <c r="EC273" s="242"/>
      <c r="ED273" s="188"/>
      <c r="EE273" s="188"/>
      <c r="EF273" s="242"/>
      <c r="EG273" s="188"/>
      <c r="EH273" s="242"/>
      <c r="EI273" s="242"/>
      <c r="EJ273" s="242"/>
      <c r="EK273" s="188"/>
      <c r="EL273" s="188"/>
      <c r="EM273" s="242"/>
      <c r="EN273" s="242"/>
      <c r="EO273" s="242"/>
      <c r="EP273" s="242"/>
      <c r="EQ273" s="242"/>
      <c r="ER273" s="188"/>
      <c r="ES273" s="188"/>
      <c r="ET273" s="242"/>
      <c r="EU273" s="242"/>
      <c r="EV273" s="242"/>
      <c r="EW273" s="242"/>
      <c r="EX273" s="242"/>
      <c r="EY273" s="188"/>
      <c r="EZ273" s="188"/>
      <c r="FA273" s="242"/>
      <c r="FB273" s="242"/>
      <c r="FC273" s="242"/>
      <c r="FD273" s="242"/>
      <c r="FE273" s="242"/>
      <c r="FF273" s="188"/>
      <c r="FG273" s="188"/>
      <c r="FH273" s="242"/>
      <c r="FI273" s="242"/>
      <c r="FJ273" s="242"/>
      <c r="FK273" s="242"/>
      <c r="FL273" s="242"/>
      <c r="FM273" s="188"/>
      <c r="FN273" s="188"/>
      <c r="FO273" s="242"/>
      <c r="FP273" s="242"/>
      <c r="FQ273" s="242"/>
      <c r="FR273" s="242"/>
      <c r="FS273" s="242"/>
      <c r="FT273" s="188"/>
      <c r="FU273" s="188"/>
      <c r="FV273" s="188"/>
      <c r="FW273" s="188"/>
      <c r="FX273" s="188"/>
      <c r="FY273" s="242"/>
      <c r="FZ273" s="242"/>
      <c r="GA273" s="188"/>
      <c r="GB273" s="188"/>
      <c r="GC273" s="242"/>
      <c r="GD273" s="242"/>
      <c r="GE273" s="242"/>
      <c r="GF273" s="242"/>
      <c r="GG273" s="242"/>
      <c r="GH273" s="188"/>
      <c r="GI273" s="188"/>
      <c r="GJ273" s="242"/>
    </row>
    <row r="274" spans="2:192" ht="15.75" thickBot="1">
      <c r="B274" s="243" t="s">
        <v>5203</v>
      </c>
      <c r="C274" s="243" t="s">
        <v>3255</v>
      </c>
      <c r="D274" s="243" t="s">
        <v>1182</v>
      </c>
      <c r="E274" s="244" t="s">
        <v>5217</v>
      </c>
      <c r="F274" s="183"/>
      <c r="G274" s="245"/>
      <c r="H274" s="189"/>
      <c r="I274" s="189"/>
      <c r="J274" s="245"/>
      <c r="K274" s="245"/>
      <c r="L274" s="245"/>
      <c r="M274" s="245"/>
      <c r="N274" s="245"/>
      <c r="O274" s="189"/>
      <c r="P274" s="189"/>
      <c r="Q274" s="245"/>
      <c r="R274" s="245"/>
      <c r="S274" s="245"/>
      <c r="T274" s="245"/>
      <c r="U274" s="245"/>
      <c r="V274" s="189"/>
      <c r="W274" s="189"/>
      <c r="X274" s="245"/>
      <c r="Y274" s="245"/>
      <c r="Z274" s="245"/>
      <c r="AA274" s="245"/>
      <c r="AB274" s="245"/>
      <c r="AC274" s="189"/>
      <c r="AD274" s="189"/>
      <c r="AE274" s="245"/>
      <c r="AF274" s="245"/>
      <c r="AG274" s="189"/>
      <c r="AH274" s="245"/>
      <c r="AI274" s="245"/>
      <c r="AJ274" s="189"/>
      <c r="AK274" s="189"/>
      <c r="AL274" s="189"/>
      <c r="AM274" s="189"/>
      <c r="AN274" s="189"/>
      <c r="AO274" s="245"/>
      <c r="AP274" s="245"/>
      <c r="AQ274" s="189"/>
      <c r="AR274" s="189"/>
      <c r="AS274" s="245"/>
      <c r="AT274" s="245"/>
      <c r="AU274" s="245"/>
      <c r="AV274" s="245"/>
      <c r="AW274" s="245"/>
      <c r="AX274" s="189"/>
      <c r="AY274" s="189"/>
      <c r="AZ274" s="245"/>
      <c r="BA274" s="245"/>
      <c r="BB274" s="245"/>
      <c r="BC274" s="245"/>
      <c r="BD274" s="245"/>
      <c r="BE274" s="189"/>
      <c r="BF274" s="189"/>
      <c r="BG274" s="245"/>
      <c r="BH274" s="245"/>
      <c r="BI274" s="245"/>
      <c r="BJ274" s="245"/>
      <c r="BK274" s="245"/>
      <c r="BL274" s="189"/>
      <c r="BM274" s="189"/>
      <c r="BN274" s="245"/>
      <c r="BO274" s="245"/>
      <c r="BP274" s="245"/>
      <c r="BQ274" s="245"/>
      <c r="BR274" s="245"/>
      <c r="BS274" s="189"/>
      <c r="BT274" s="189"/>
      <c r="BU274" s="245"/>
      <c r="BV274" s="245"/>
      <c r="BW274" s="245"/>
      <c r="BX274" s="245"/>
      <c r="BY274" s="245"/>
      <c r="BZ274" s="189"/>
      <c r="CA274" s="189"/>
      <c r="CB274" s="245"/>
      <c r="CC274" s="245"/>
      <c r="CD274" s="245"/>
      <c r="CE274" s="245"/>
      <c r="CF274" s="245"/>
      <c r="CG274" s="189"/>
      <c r="CH274" s="189"/>
      <c r="CI274" s="245"/>
      <c r="CJ274" s="245"/>
      <c r="CK274" s="245"/>
      <c r="CL274" s="245"/>
      <c r="CM274" s="245"/>
      <c r="CN274" s="189"/>
      <c r="CO274" s="189"/>
      <c r="CP274" s="245"/>
      <c r="CQ274" s="245"/>
      <c r="CR274" s="245"/>
      <c r="CS274" s="245"/>
      <c r="CT274" s="245"/>
      <c r="CU274" s="189"/>
      <c r="CV274" s="189"/>
      <c r="CW274" s="245"/>
      <c r="CX274" s="245"/>
      <c r="CY274" s="245"/>
      <c r="CZ274" s="245"/>
      <c r="DA274" s="245"/>
      <c r="DB274" s="189"/>
      <c r="DC274" s="189"/>
      <c r="DD274" s="245"/>
      <c r="DE274" s="245"/>
      <c r="DF274" s="245"/>
      <c r="DG274" s="245"/>
      <c r="DH274" s="245"/>
      <c r="DI274" s="189"/>
      <c r="DJ274" s="189"/>
      <c r="DK274" s="189"/>
      <c r="DL274" s="245"/>
      <c r="DM274" s="245"/>
      <c r="DN274" s="245"/>
      <c r="DO274" s="245"/>
      <c r="DP274" s="189"/>
      <c r="DQ274" s="189"/>
      <c r="DR274" s="245"/>
      <c r="DS274" s="245"/>
      <c r="DT274" s="245"/>
      <c r="DU274" s="245"/>
      <c r="DV274" s="245"/>
      <c r="DW274" s="189"/>
      <c r="DX274" s="189"/>
      <c r="DY274" s="245"/>
      <c r="DZ274" s="245"/>
      <c r="EA274" s="245"/>
      <c r="EB274" s="245"/>
      <c r="EC274" s="245"/>
      <c r="ED274" s="189"/>
      <c r="EE274" s="189"/>
      <c r="EF274" s="245"/>
      <c r="EG274" s="189"/>
      <c r="EH274" s="245"/>
      <c r="EI274" s="245"/>
      <c r="EJ274" s="245"/>
      <c r="EK274" s="189"/>
      <c r="EL274" s="189"/>
      <c r="EM274" s="245"/>
      <c r="EN274" s="245"/>
      <c r="EO274" s="245"/>
      <c r="EP274" s="245"/>
      <c r="EQ274" s="245"/>
      <c r="ER274" s="189"/>
      <c r="ES274" s="189"/>
      <c r="ET274" s="245"/>
      <c r="EU274" s="245"/>
      <c r="EV274" s="245"/>
      <c r="EW274" s="245"/>
      <c r="EX274" s="245"/>
      <c r="EY274" s="189"/>
      <c r="EZ274" s="189"/>
      <c r="FA274" s="245"/>
      <c r="FB274" s="245"/>
      <c r="FC274" s="245"/>
      <c r="FD274" s="245"/>
      <c r="FE274" s="245"/>
      <c r="FF274" s="189"/>
      <c r="FG274" s="189"/>
      <c r="FH274" s="245"/>
      <c r="FI274" s="245"/>
      <c r="FJ274" s="245"/>
      <c r="FK274" s="245"/>
      <c r="FL274" s="245"/>
      <c r="FM274" s="189"/>
      <c r="FN274" s="189"/>
      <c r="FO274" s="245"/>
      <c r="FP274" s="245"/>
      <c r="FQ274" s="245"/>
      <c r="FR274" s="245"/>
      <c r="FS274" s="245"/>
      <c r="FT274" s="189"/>
      <c r="FU274" s="189"/>
      <c r="FV274" s="189"/>
      <c r="FW274" s="189"/>
      <c r="FX274" s="189"/>
      <c r="FY274" s="245"/>
      <c r="FZ274" s="245"/>
      <c r="GA274" s="189"/>
      <c r="GB274" s="189"/>
      <c r="GC274" s="245"/>
      <c r="GD274" s="245"/>
      <c r="GE274" s="245"/>
      <c r="GF274" s="245"/>
      <c r="GG274" s="245"/>
      <c r="GH274" s="189"/>
      <c r="GI274" s="189"/>
      <c r="GJ274" s="245"/>
    </row>
    <row r="275" spans="2:192" ht="15">
      <c r="B275" s="238" t="s">
        <v>5203</v>
      </c>
      <c r="C275" s="238" t="s">
        <v>509</v>
      </c>
      <c r="D275" s="238" t="s">
        <v>325</v>
      </c>
      <c r="E275" s="238" t="s">
        <v>5214</v>
      </c>
      <c r="F275" s="180">
        <v>9</v>
      </c>
      <c r="G275" s="239"/>
      <c r="H275" s="186"/>
      <c r="I275" s="186"/>
      <c r="J275" s="239"/>
      <c r="K275" s="239">
        <v>1</v>
      </c>
      <c r="L275" s="239"/>
      <c r="M275" s="239"/>
      <c r="N275" s="239"/>
      <c r="O275" s="186"/>
      <c r="P275" s="186"/>
      <c r="Q275" s="239"/>
      <c r="R275" s="239"/>
      <c r="S275" s="239"/>
      <c r="T275" s="239"/>
      <c r="U275" s="239"/>
      <c r="V275" s="186"/>
      <c r="W275" s="186"/>
      <c r="X275" s="239"/>
      <c r="Y275" s="239"/>
      <c r="Z275" s="239"/>
      <c r="AA275" s="239"/>
      <c r="AB275" s="239"/>
      <c r="AC275" s="186"/>
      <c r="AD275" s="186"/>
      <c r="AE275" s="239"/>
      <c r="AF275" s="239"/>
      <c r="AG275" s="186"/>
      <c r="AH275" s="239"/>
      <c r="AI275" s="239"/>
      <c r="AJ275" s="186"/>
      <c r="AK275" s="186"/>
      <c r="AL275" s="186"/>
      <c r="AM275" s="186"/>
      <c r="AN275" s="186"/>
      <c r="AO275" s="239"/>
      <c r="AP275" s="239"/>
      <c r="AQ275" s="186"/>
      <c r="AR275" s="186"/>
      <c r="AS275" s="239"/>
      <c r="AT275" s="239"/>
      <c r="AU275" s="239"/>
      <c r="AV275" s="239"/>
      <c r="AW275" s="239"/>
      <c r="AX275" s="186"/>
      <c r="AY275" s="186"/>
      <c r="AZ275" s="239"/>
      <c r="BA275" s="239"/>
      <c r="BB275" s="239"/>
      <c r="BC275" s="239"/>
      <c r="BD275" s="239"/>
      <c r="BE275" s="186"/>
      <c r="BF275" s="186"/>
      <c r="BG275" s="239"/>
      <c r="BH275" s="239"/>
      <c r="BI275" s="239"/>
      <c r="BJ275" s="239"/>
      <c r="BK275" s="239"/>
      <c r="BL275" s="186"/>
      <c r="BM275" s="186"/>
      <c r="BN275" s="239"/>
      <c r="BO275" s="239"/>
      <c r="BP275" s="239"/>
      <c r="BQ275" s="239"/>
      <c r="BR275" s="239">
        <v>1</v>
      </c>
      <c r="BS275" s="186"/>
      <c r="BT275" s="186"/>
      <c r="BU275" s="239"/>
      <c r="BV275" s="239"/>
      <c r="BW275" s="239"/>
      <c r="BX275" s="239"/>
      <c r="BY275" s="239"/>
      <c r="BZ275" s="186"/>
      <c r="CA275" s="186"/>
      <c r="CB275" s="239"/>
      <c r="CC275" s="239"/>
      <c r="CD275" s="239"/>
      <c r="CE275" s="239"/>
      <c r="CF275" s="239"/>
      <c r="CG275" s="186"/>
      <c r="CH275" s="186"/>
      <c r="CI275" s="239"/>
      <c r="CJ275" s="239"/>
      <c r="CK275" s="239"/>
      <c r="CL275" s="239"/>
      <c r="CM275" s="239"/>
      <c r="CN275" s="186"/>
      <c r="CO275" s="186"/>
      <c r="CP275" s="239"/>
      <c r="CQ275" s="239"/>
      <c r="CR275" s="239"/>
      <c r="CS275" s="239"/>
      <c r="CT275" s="239"/>
      <c r="CU275" s="186"/>
      <c r="CV275" s="186"/>
      <c r="CW275" s="239"/>
      <c r="CX275" s="239"/>
      <c r="CY275" s="239"/>
      <c r="CZ275" s="239"/>
      <c r="DA275" s="239"/>
      <c r="DB275" s="186"/>
      <c r="DC275" s="186"/>
      <c r="DD275" s="239">
        <v>1</v>
      </c>
      <c r="DE275" s="239"/>
      <c r="DF275" s="239"/>
      <c r="DG275" s="239"/>
      <c r="DH275" s="239"/>
      <c r="DI275" s="186"/>
      <c r="DJ275" s="186"/>
      <c r="DK275" s="186"/>
      <c r="DL275" s="239"/>
      <c r="DM275" s="239">
        <v>2</v>
      </c>
      <c r="DN275" s="239"/>
      <c r="DO275" s="239"/>
      <c r="DP275" s="186"/>
      <c r="DQ275" s="186"/>
      <c r="DR275" s="239"/>
      <c r="DS275" s="239"/>
      <c r="DT275" s="239">
        <v>1</v>
      </c>
      <c r="DU275" s="239"/>
      <c r="DV275" s="239"/>
      <c r="DW275" s="186"/>
      <c r="DX275" s="186"/>
      <c r="DY275" s="239"/>
      <c r="DZ275" s="239"/>
      <c r="EA275" s="239">
        <v>1</v>
      </c>
      <c r="EB275" s="239"/>
      <c r="EC275" s="239"/>
      <c r="ED275" s="186"/>
      <c r="EE275" s="186"/>
      <c r="EF275" s="239"/>
      <c r="EG275" s="186"/>
      <c r="EH275" s="239"/>
      <c r="EI275" s="239"/>
      <c r="EJ275" s="239"/>
      <c r="EK275" s="186"/>
      <c r="EL275" s="186"/>
      <c r="EM275" s="239"/>
      <c r="EN275" s="239"/>
      <c r="EO275" s="239"/>
      <c r="EP275" s="239"/>
      <c r="EQ275" s="239"/>
      <c r="ER275" s="186"/>
      <c r="ES275" s="186"/>
      <c r="ET275" s="239"/>
      <c r="EU275" s="239"/>
      <c r="EV275" s="239"/>
      <c r="EW275" s="239"/>
      <c r="EX275" s="239"/>
      <c r="EY275" s="186"/>
      <c r="EZ275" s="186"/>
      <c r="FA275" s="239"/>
      <c r="FB275" s="239"/>
      <c r="FC275" s="239"/>
      <c r="FD275" s="239"/>
      <c r="FE275" s="239"/>
      <c r="FF275" s="186"/>
      <c r="FG275" s="186"/>
      <c r="FH275" s="239"/>
      <c r="FI275" s="239"/>
      <c r="FJ275" s="239">
        <v>1</v>
      </c>
      <c r="FK275" s="239"/>
      <c r="FL275" s="239"/>
      <c r="FM275" s="186"/>
      <c r="FN275" s="186"/>
      <c r="FO275" s="239"/>
      <c r="FP275" s="239"/>
      <c r="FQ275" s="239"/>
      <c r="FR275" s="239"/>
      <c r="FS275" s="239"/>
      <c r="FT275" s="186"/>
      <c r="FU275" s="186"/>
      <c r="FV275" s="186"/>
      <c r="FW275" s="186"/>
      <c r="FX275" s="186"/>
      <c r="FY275" s="239"/>
      <c r="FZ275" s="239"/>
      <c r="GA275" s="186"/>
      <c r="GB275" s="186"/>
      <c r="GC275" s="239"/>
      <c r="GD275" s="239"/>
      <c r="GE275" s="239"/>
      <c r="GF275" s="239"/>
      <c r="GG275" s="239">
        <v>1</v>
      </c>
      <c r="GH275" s="186"/>
      <c r="GI275" s="186"/>
      <c r="GJ275" s="239"/>
    </row>
    <row r="276" spans="2:192" ht="15">
      <c r="B276" s="240" t="s">
        <v>5203</v>
      </c>
      <c r="C276" s="240" t="s">
        <v>509</v>
      </c>
      <c r="D276" s="240" t="s">
        <v>325</v>
      </c>
      <c r="E276" s="235" t="s">
        <v>5215</v>
      </c>
      <c r="F276" s="181">
        <v>169.3</v>
      </c>
      <c r="G276" s="237"/>
      <c r="H276" s="187"/>
      <c r="I276" s="187"/>
      <c r="J276" s="237"/>
      <c r="K276" s="237">
        <v>25.8</v>
      </c>
      <c r="L276" s="237"/>
      <c r="M276" s="237"/>
      <c r="N276" s="237"/>
      <c r="O276" s="187"/>
      <c r="P276" s="187"/>
      <c r="Q276" s="237"/>
      <c r="R276" s="237"/>
      <c r="S276" s="237"/>
      <c r="T276" s="237"/>
      <c r="U276" s="237"/>
      <c r="V276" s="187"/>
      <c r="W276" s="187"/>
      <c r="X276" s="237"/>
      <c r="Y276" s="237"/>
      <c r="Z276" s="237"/>
      <c r="AA276" s="237"/>
      <c r="AB276" s="237"/>
      <c r="AC276" s="187"/>
      <c r="AD276" s="187"/>
      <c r="AE276" s="237"/>
      <c r="AF276" s="237"/>
      <c r="AG276" s="187"/>
      <c r="AH276" s="237"/>
      <c r="AI276" s="237"/>
      <c r="AJ276" s="187"/>
      <c r="AK276" s="187"/>
      <c r="AL276" s="187"/>
      <c r="AM276" s="187"/>
      <c r="AN276" s="187"/>
      <c r="AO276" s="237"/>
      <c r="AP276" s="237"/>
      <c r="AQ276" s="187"/>
      <c r="AR276" s="187"/>
      <c r="AS276" s="237"/>
      <c r="AT276" s="237"/>
      <c r="AU276" s="237"/>
      <c r="AV276" s="237"/>
      <c r="AW276" s="237"/>
      <c r="AX276" s="187"/>
      <c r="AY276" s="187"/>
      <c r="AZ276" s="237"/>
      <c r="BA276" s="237"/>
      <c r="BB276" s="237"/>
      <c r="BC276" s="237"/>
      <c r="BD276" s="237"/>
      <c r="BE276" s="187"/>
      <c r="BF276" s="187"/>
      <c r="BG276" s="237"/>
      <c r="BH276" s="237"/>
      <c r="BI276" s="237"/>
      <c r="BJ276" s="237"/>
      <c r="BK276" s="237"/>
      <c r="BL276" s="187"/>
      <c r="BM276" s="187"/>
      <c r="BN276" s="237"/>
      <c r="BO276" s="237"/>
      <c r="BP276" s="237"/>
      <c r="BQ276" s="237"/>
      <c r="BR276" s="237">
        <v>12.8</v>
      </c>
      <c r="BS276" s="187"/>
      <c r="BT276" s="187"/>
      <c r="BU276" s="237"/>
      <c r="BV276" s="237"/>
      <c r="BW276" s="237"/>
      <c r="BX276" s="237"/>
      <c r="BY276" s="237"/>
      <c r="BZ276" s="187"/>
      <c r="CA276" s="187"/>
      <c r="CB276" s="237"/>
      <c r="CC276" s="237"/>
      <c r="CD276" s="237"/>
      <c r="CE276" s="237"/>
      <c r="CF276" s="237"/>
      <c r="CG276" s="187"/>
      <c r="CH276" s="187"/>
      <c r="CI276" s="237"/>
      <c r="CJ276" s="237"/>
      <c r="CK276" s="237"/>
      <c r="CL276" s="237"/>
      <c r="CM276" s="237"/>
      <c r="CN276" s="187"/>
      <c r="CO276" s="187"/>
      <c r="CP276" s="237"/>
      <c r="CQ276" s="237"/>
      <c r="CR276" s="237"/>
      <c r="CS276" s="237"/>
      <c r="CT276" s="237"/>
      <c r="CU276" s="187"/>
      <c r="CV276" s="187"/>
      <c r="CW276" s="237"/>
      <c r="CX276" s="237"/>
      <c r="CY276" s="237"/>
      <c r="CZ276" s="237"/>
      <c r="DA276" s="237"/>
      <c r="DB276" s="187"/>
      <c r="DC276" s="187"/>
      <c r="DD276" s="237">
        <v>11.9</v>
      </c>
      <c r="DE276" s="237"/>
      <c r="DF276" s="237"/>
      <c r="DG276" s="237"/>
      <c r="DH276" s="237"/>
      <c r="DI276" s="187"/>
      <c r="DJ276" s="187"/>
      <c r="DK276" s="187"/>
      <c r="DL276" s="237"/>
      <c r="DM276" s="237">
        <v>39.6</v>
      </c>
      <c r="DN276" s="237"/>
      <c r="DO276" s="237"/>
      <c r="DP276" s="187"/>
      <c r="DQ276" s="187"/>
      <c r="DR276" s="237"/>
      <c r="DS276" s="237"/>
      <c r="DT276" s="237">
        <v>37.5</v>
      </c>
      <c r="DU276" s="237"/>
      <c r="DV276" s="237"/>
      <c r="DW276" s="187"/>
      <c r="DX276" s="187"/>
      <c r="DY276" s="237"/>
      <c r="DZ276" s="237"/>
      <c r="EA276" s="237">
        <v>31.4</v>
      </c>
      <c r="EB276" s="237"/>
      <c r="EC276" s="237"/>
      <c r="ED276" s="187"/>
      <c r="EE276" s="187"/>
      <c r="EF276" s="237"/>
      <c r="EG276" s="187"/>
      <c r="EH276" s="237"/>
      <c r="EI276" s="237"/>
      <c r="EJ276" s="237"/>
      <c r="EK276" s="187"/>
      <c r="EL276" s="187"/>
      <c r="EM276" s="237"/>
      <c r="EN276" s="237"/>
      <c r="EO276" s="237"/>
      <c r="EP276" s="237"/>
      <c r="EQ276" s="237"/>
      <c r="ER276" s="187"/>
      <c r="ES276" s="187"/>
      <c r="ET276" s="237"/>
      <c r="EU276" s="237"/>
      <c r="EV276" s="237"/>
      <c r="EW276" s="237"/>
      <c r="EX276" s="237"/>
      <c r="EY276" s="187"/>
      <c r="EZ276" s="187"/>
      <c r="FA276" s="237"/>
      <c r="FB276" s="237"/>
      <c r="FC276" s="237"/>
      <c r="FD276" s="237"/>
      <c r="FE276" s="237"/>
      <c r="FF276" s="187"/>
      <c r="FG276" s="187"/>
      <c r="FH276" s="237"/>
      <c r="FI276" s="237"/>
      <c r="FJ276" s="237">
        <v>9.1999999999999993</v>
      </c>
      <c r="FK276" s="237"/>
      <c r="FL276" s="237"/>
      <c r="FM276" s="187"/>
      <c r="FN276" s="187"/>
      <c r="FO276" s="237"/>
      <c r="FP276" s="237"/>
      <c r="FQ276" s="237"/>
      <c r="FR276" s="237"/>
      <c r="FS276" s="237"/>
      <c r="FT276" s="187"/>
      <c r="FU276" s="187"/>
      <c r="FV276" s="187"/>
      <c r="FW276" s="187"/>
      <c r="FX276" s="187"/>
      <c r="FY276" s="237"/>
      <c r="FZ276" s="237"/>
      <c r="GA276" s="187"/>
      <c r="GB276" s="187"/>
      <c r="GC276" s="237"/>
      <c r="GD276" s="237"/>
      <c r="GE276" s="237"/>
      <c r="GF276" s="237"/>
      <c r="GG276" s="237">
        <v>1</v>
      </c>
      <c r="GH276" s="187"/>
      <c r="GI276" s="187"/>
      <c r="GJ276" s="237"/>
    </row>
    <row r="277" spans="2:192" ht="15">
      <c r="B277" s="240" t="s">
        <v>5203</v>
      </c>
      <c r="C277" s="240" t="s">
        <v>509</v>
      </c>
      <c r="D277" s="240" t="s">
        <v>325</v>
      </c>
      <c r="E277" s="241" t="s">
        <v>5216</v>
      </c>
      <c r="F277" s="182"/>
      <c r="G277" s="242"/>
      <c r="H277" s="188"/>
      <c r="I277" s="188"/>
      <c r="J277" s="242"/>
      <c r="K277" s="242"/>
      <c r="L277" s="242"/>
      <c r="M277" s="242"/>
      <c r="N277" s="242"/>
      <c r="O277" s="188"/>
      <c r="P277" s="188"/>
      <c r="Q277" s="242"/>
      <c r="R277" s="242"/>
      <c r="S277" s="242"/>
      <c r="T277" s="242"/>
      <c r="U277" s="242"/>
      <c r="V277" s="188"/>
      <c r="W277" s="188"/>
      <c r="X277" s="242"/>
      <c r="Y277" s="242"/>
      <c r="Z277" s="242"/>
      <c r="AA277" s="242"/>
      <c r="AB277" s="242"/>
      <c r="AC277" s="188"/>
      <c r="AD277" s="188"/>
      <c r="AE277" s="242"/>
      <c r="AF277" s="242"/>
      <c r="AG277" s="188"/>
      <c r="AH277" s="242"/>
      <c r="AI277" s="242"/>
      <c r="AJ277" s="188"/>
      <c r="AK277" s="188"/>
      <c r="AL277" s="188"/>
      <c r="AM277" s="188"/>
      <c r="AN277" s="188"/>
      <c r="AO277" s="242"/>
      <c r="AP277" s="242"/>
      <c r="AQ277" s="188"/>
      <c r="AR277" s="188"/>
      <c r="AS277" s="242"/>
      <c r="AT277" s="242"/>
      <c r="AU277" s="242"/>
      <c r="AV277" s="242"/>
      <c r="AW277" s="242"/>
      <c r="AX277" s="188"/>
      <c r="AY277" s="188"/>
      <c r="AZ277" s="242"/>
      <c r="BA277" s="242"/>
      <c r="BB277" s="242"/>
      <c r="BC277" s="242"/>
      <c r="BD277" s="242"/>
      <c r="BE277" s="188"/>
      <c r="BF277" s="188"/>
      <c r="BG277" s="242"/>
      <c r="BH277" s="242"/>
      <c r="BI277" s="242"/>
      <c r="BJ277" s="242"/>
      <c r="BK277" s="242"/>
      <c r="BL277" s="188"/>
      <c r="BM277" s="188"/>
      <c r="BN277" s="242"/>
      <c r="BO277" s="242"/>
      <c r="BP277" s="242"/>
      <c r="BQ277" s="242"/>
      <c r="BR277" s="242"/>
      <c r="BS277" s="188"/>
      <c r="BT277" s="188"/>
      <c r="BU277" s="242"/>
      <c r="BV277" s="242"/>
      <c r="BW277" s="242"/>
      <c r="BX277" s="242"/>
      <c r="BY277" s="242"/>
      <c r="BZ277" s="188"/>
      <c r="CA277" s="188"/>
      <c r="CB277" s="242"/>
      <c r="CC277" s="242"/>
      <c r="CD277" s="242"/>
      <c r="CE277" s="242"/>
      <c r="CF277" s="242"/>
      <c r="CG277" s="188"/>
      <c r="CH277" s="188"/>
      <c r="CI277" s="242"/>
      <c r="CJ277" s="242"/>
      <c r="CK277" s="242"/>
      <c r="CL277" s="242"/>
      <c r="CM277" s="242"/>
      <c r="CN277" s="188"/>
      <c r="CO277" s="188"/>
      <c r="CP277" s="242"/>
      <c r="CQ277" s="242"/>
      <c r="CR277" s="242"/>
      <c r="CS277" s="242"/>
      <c r="CT277" s="242"/>
      <c r="CU277" s="188"/>
      <c r="CV277" s="188"/>
      <c r="CW277" s="242"/>
      <c r="CX277" s="242"/>
      <c r="CY277" s="242"/>
      <c r="CZ277" s="242"/>
      <c r="DA277" s="242"/>
      <c r="DB277" s="188"/>
      <c r="DC277" s="188"/>
      <c r="DD277" s="242"/>
      <c r="DE277" s="242"/>
      <c r="DF277" s="242"/>
      <c r="DG277" s="242"/>
      <c r="DH277" s="242"/>
      <c r="DI277" s="188"/>
      <c r="DJ277" s="188"/>
      <c r="DK277" s="188"/>
      <c r="DL277" s="242"/>
      <c r="DM277" s="242"/>
      <c r="DN277" s="242"/>
      <c r="DO277" s="242"/>
      <c r="DP277" s="188"/>
      <c r="DQ277" s="188"/>
      <c r="DR277" s="242"/>
      <c r="DS277" s="242"/>
      <c r="DT277" s="242"/>
      <c r="DU277" s="242"/>
      <c r="DV277" s="242"/>
      <c r="DW277" s="188"/>
      <c r="DX277" s="188"/>
      <c r="DY277" s="242"/>
      <c r="DZ277" s="242"/>
      <c r="EA277" s="242"/>
      <c r="EB277" s="242"/>
      <c r="EC277" s="242"/>
      <c r="ED277" s="188"/>
      <c r="EE277" s="188"/>
      <c r="EF277" s="242"/>
      <c r="EG277" s="188"/>
      <c r="EH277" s="242"/>
      <c r="EI277" s="242"/>
      <c r="EJ277" s="242"/>
      <c r="EK277" s="188"/>
      <c r="EL277" s="188"/>
      <c r="EM277" s="242"/>
      <c r="EN277" s="242"/>
      <c r="EO277" s="242"/>
      <c r="EP277" s="242"/>
      <c r="EQ277" s="242"/>
      <c r="ER277" s="188"/>
      <c r="ES277" s="188"/>
      <c r="ET277" s="242"/>
      <c r="EU277" s="242"/>
      <c r="EV277" s="242"/>
      <c r="EW277" s="242"/>
      <c r="EX277" s="242"/>
      <c r="EY277" s="188"/>
      <c r="EZ277" s="188"/>
      <c r="FA277" s="242"/>
      <c r="FB277" s="242"/>
      <c r="FC277" s="242"/>
      <c r="FD277" s="242"/>
      <c r="FE277" s="242"/>
      <c r="FF277" s="188"/>
      <c r="FG277" s="188"/>
      <c r="FH277" s="242"/>
      <c r="FI277" s="242"/>
      <c r="FJ277" s="242"/>
      <c r="FK277" s="242"/>
      <c r="FL277" s="242"/>
      <c r="FM277" s="188"/>
      <c r="FN277" s="188"/>
      <c r="FO277" s="242"/>
      <c r="FP277" s="242"/>
      <c r="FQ277" s="242"/>
      <c r="FR277" s="242"/>
      <c r="FS277" s="242"/>
      <c r="FT277" s="188"/>
      <c r="FU277" s="188"/>
      <c r="FV277" s="188"/>
      <c r="FW277" s="188"/>
      <c r="FX277" s="188"/>
      <c r="FY277" s="242"/>
      <c r="FZ277" s="242"/>
      <c r="GA277" s="188"/>
      <c r="GB277" s="188"/>
      <c r="GC277" s="242"/>
      <c r="GD277" s="242"/>
      <c r="GE277" s="242"/>
      <c r="GF277" s="242"/>
      <c r="GG277" s="242"/>
      <c r="GH277" s="188"/>
      <c r="GI277" s="188"/>
      <c r="GJ277" s="242"/>
    </row>
    <row r="278" spans="2:192" ht="15.75" thickBot="1">
      <c r="B278" s="243" t="s">
        <v>5203</v>
      </c>
      <c r="C278" s="243" t="s">
        <v>509</v>
      </c>
      <c r="D278" s="243" t="s">
        <v>325</v>
      </c>
      <c r="E278" s="244" t="s">
        <v>5217</v>
      </c>
      <c r="F278" s="183"/>
      <c r="G278" s="245"/>
      <c r="H278" s="189"/>
      <c r="I278" s="189"/>
      <c r="J278" s="245"/>
      <c r="K278" s="245"/>
      <c r="L278" s="245"/>
      <c r="M278" s="245"/>
      <c r="N278" s="245"/>
      <c r="O278" s="189"/>
      <c r="P278" s="189"/>
      <c r="Q278" s="245"/>
      <c r="R278" s="245"/>
      <c r="S278" s="245"/>
      <c r="T278" s="245"/>
      <c r="U278" s="245"/>
      <c r="V278" s="189"/>
      <c r="W278" s="189"/>
      <c r="X278" s="245"/>
      <c r="Y278" s="245"/>
      <c r="Z278" s="245"/>
      <c r="AA278" s="245"/>
      <c r="AB278" s="245"/>
      <c r="AC278" s="189"/>
      <c r="AD278" s="189"/>
      <c r="AE278" s="245"/>
      <c r="AF278" s="245"/>
      <c r="AG278" s="189"/>
      <c r="AH278" s="245"/>
      <c r="AI278" s="245"/>
      <c r="AJ278" s="189"/>
      <c r="AK278" s="189"/>
      <c r="AL278" s="189"/>
      <c r="AM278" s="189"/>
      <c r="AN278" s="189"/>
      <c r="AO278" s="245"/>
      <c r="AP278" s="245"/>
      <c r="AQ278" s="189"/>
      <c r="AR278" s="189"/>
      <c r="AS278" s="245"/>
      <c r="AT278" s="245"/>
      <c r="AU278" s="245"/>
      <c r="AV278" s="245"/>
      <c r="AW278" s="245"/>
      <c r="AX278" s="189"/>
      <c r="AY278" s="189"/>
      <c r="AZ278" s="245"/>
      <c r="BA278" s="245"/>
      <c r="BB278" s="245"/>
      <c r="BC278" s="245"/>
      <c r="BD278" s="245"/>
      <c r="BE278" s="189"/>
      <c r="BF278" s="189"/>
      <c r="BG278" s="245"/>
      <c r="BH278" s="245"/>
      <c r="BI278" s="245"/>
      <c r="BJ278" s="245"/>
      <c r="BK278" s="245"/>
      <c r="BL278" s="189"/>
      <c r="BM278" s="189"/>
      <c r="BN278" s="245"/>
      <c r="BO278" s="245"/>
      <c r="BP278" s="245"/>
      <c r="BQ278" s="245"/>
      <c r="BR278" s="245"/>
      <c r="BS278" s="189"/>
      <c r="BT278" s="189"/>
      <c r="BU278" s="245"/>
      <c r="BV278" s="245"/>
      <c r="BW278" s="245"/>
      <c r="BX278" s="245"/>
      <c r="BY278" s="245"/>
      <c r="BZ278" s="189"/>
      <c r="CA278" s="189"/>
      <c r="CB278" s="245"/>
      <c r="CC278" s="245"/>
      <c r="CD278" s="245"/>
      <c r="CE278" s="245"/>
      <c r="CF278" s="245"/>
      <c r="CG278" s="189"/>
      <c r="CH278" s="189"/>
      <c r="CI278" s="245"/>
      <c r="CJ278" s="245"/>
      <c r="CK278" s="245"/>
      <c r="CL278" s="245"/>
      <c r="CM278" s="245"/>
      <c r="CN278" s="189"/>
      <c r="CO278" s="189"/>
      <c r="CP278" s="245"/>
      <c r="CQ278" s="245"/>
      <c r="CR278" s="245"/>
      <c r="CS278" s="245"/>
      <c r="CT278" s="245"/>
      <c r="CU278" s="189"/>
      <c r="CV278" s="189"/>
      <c r="CW278" s="245"/>
      <c r="CX278" s="245"/>
      <c r="CY278" s="245"/>
      <c r="CZ278" s="245"/>
      <c r="DA278" s="245"/>
      <c r="DB278" s="189"/>
      <c r="DC278" s="189"/>
      <c r="DD278" s="245"/>
      <c r="DE278" s="245"/>
      <c r="DF278" s="245"/>
      <c r="DG278" s="245"/>
      <c r="DH278" s="245"/>
      <c r="DI278" s="189"/>
      <c r="DJ278" s="189"/>
      <c r="DK278" s="189"/>
      <c r="DL278" s="245"/>
      <c r="DM278" s="245"/>
      <c r="DN278" s="245"/>
      <c r="DO278" s="245"/>
      <c r="DP278" s="189"/>
      <c r="DQ278" s="189"/>
      <c r="DR278" s="245"/>
      <c r="DS278" s="245"/>
      <c r="DT278" s="245"/>
      <c r="DU278" s="245"/>
      <c r="DV278" s="245"/>
      <c r="DW278" s="189"/>
      <c r="DX278" s="189"/>
      <c r="DY278" s="245"/>
      <c r="DZ278" s="245"/>
      <c r="EA278" s="245"/>
      <c r="EB278" s="245"/>
      <c r="EC278" s="245"/>
      <c r="ED278" s="189"/>
      <c r="EE278" s="189"/>
      <c r="EF278" s="245"/>
      <c r="EG278" s="189"/>
      <c r="EH278" s="245"/>
      <c r="EI278" s="245"/>
      <c r="EJ278" s="245"/>
      <c r="EK278" s="189"/>
      <c r="EL278" s="189"/>
      <c r="EM278" s="245"/>
      <c r="EN278" s="245"/>
      <c r="EO278" s="245"/>
      <c r="EP278" s="245"/>
      <c r="EQ278" s="245"/>
      <c r="ER278" s="189"/>
      <c r="ES278" s="189"/>
      <c r="ET278" s="245"/>
      <c r="EU278" s="245"/>
      <c r="EV278" s="245"/>
      <c r="EW278" s="245"/>
      <c r="EX278" s="245"/>
      <c r="EY278" s="189"/>
      <c r="EZ278" s="189"/>
      <c r="FA278" s="245"/>
      <c r="FB278" s="245"/>
      <c r="FC278" s="245"/>
      <c r="FD278" s="245"/>
      <c r="FE278" s="245"/>
      <c r="FF278" s="189"/>
      <c r="FG278" s="189"/>
      <c r="FH278" s="245"/>
      <c r="FI278" s="245"/>
      <c r="FJ278" s="245"/>
      <c r="FK278" s="245"/>
      <c r="FL278" s="245"/>
      <c r="FM278" s="189"/>
      <c r="FN278" s="189"/>
      <c r="FO278" s="245"/>
      <c r="FP278" s="245"/>
      <c r="FQ278" s="245"/>
      <c r="FR278" s="245"/>
      <c r="FS278" s="245"/>
      <c r="FT278" s="189"/>
      <c r="FU278" s="189"/>
      <c r="FV278" s="189"/>
      <c r="FW278" s="189"/>
      <c r="FX278" s="189"/>
      <c r="FY278" s="245"/>
      <c r="FZ278" s="245"/>
      <c r="GA278" s="189"/>
      <c r="GB278" s="189"/>
      <c r="GC278" s="245"/>
      <c r="GD278" s="245"/>
      <c r="GE278" s="245"/>
      <c r="GF278" s="245"/>
      <c r="GG278" s="245"/>
      <c r="GH278" s="189"/>
      <c r="GI278" s="189"/>
      <c r="GJ278" s="245"/>
    </row>
    <row r="279" spans="2:192" ht="15">
      <c r="B279" s="238" t="s">
        <v>5203</v>
      </c>
      <c r="C279" s="238" t="s">
        <v>385</v>
      </c>
      <c r="D279" s="238" t="s">
        <v>247</v>
      </c>
      <c r="E279" s="238" t="s">
        <v>5214</v>
      </c>
      <c r="F279" s="180">
        <v>17</v>
      </c>
      <c r="G279" s="239"/>
      <c r="H279" s="186"/>
      <c r="I279" s="186"/>
      <c r="J279" s="239">
        <v>1</v>
      </c>
      <c r="K279" s="239"/>
      <c r="L279" s="239">
        <v>1</v>
      </c>
      <c r="M279" s="239"/>
      <c r="N279" s="239"/>
      <c r="O279" s="186"/>
      <c r="P279" s="186"/>
      <c r="Q279" s="239"/>
      <c r="R279" s="239"/>
      <c r="S279" s="239"/>
      <c r="T279" s="239"/>
      <c r="U279" s="239"/>
      <c r="V279" s="186"/>
      <c r="W279" s="186"/>
      <c r="X279" s="239"/>
      <c r="Y279" s="239">
        <v>1</v>
      </c>
      <c r="Z279" s="239"/>
      <c r="AA279" s="239"/>
      <c r="AB279" s="239"/>
      <c r="AC279" s="186"/>
      <c r="AD279" s="186"/>
      <c r="AE279" s="239"/>
      <c r="AF279" s="239"/>
      <c r="AG279" s="186"/>
      <c r="AH279" s="239"/>
      <c r="AI279" s="239">
        <v>1</v>
      </c>
      <c r="AJ279" s="186"/>
      <c r="AK279" s="186"/>
      <c r="AL279" s="186"/>
      <c r="AM279" s="186"/>
      <c r="AN279" s="186"/>
      <c r="AO279" s="239"/>
      <c r="AP279" s="239"/>
      <c r="AQ279" s="186"/>
      <c r="AR279" s="186"/>
      <c r="AS279" s="239"/>
      <c r="AT279" s="239"/>
      <c r="AU279" s="239">
        <v>1</v>
      </c>
      <c r="AV279" s="239"/>
      <c r="AW279" s="239"/>
      <c r="AX279" s="186"/>
      <c r="AY279" s="186"/>
      <c r="AZ279" s="239"/>
      <c r="BA279" s="239"/>
      <c r="BB279" s="239"/>
      <c r="BC279" s="239"/>
      <c r="BD279" s="239"/>
      <c r="BE279" s="186"/>
      <c r="BF279" s="186"/>
      <c r="BG279" s="239">
        <v>1</v>
      </c>
      <c r="BH279" s="239"/>
      <c r="BI279" s="239"/>
      <c r="BJ279" s="239"/>
      <c r="BK279" s="239"/>
      <c r="BL279" s="186"/>
      <c r="BM279" s="186"/>
      <c r="BN279" s="239"/>
      <c r="BO279" s="239"/>
      <c r="BP279" s="239"/>
      <c r="BQ279" s="239"/>
      <c r="BR279" s="239"/>
      <c r="BS279" s="186"/>
      <c r="BT279" s="186"/>
      <c r="BU279" s="239"/>
      <c r="BV279" s="239"/>
      <c r="BW279" s="239"/>
      <c r="BX279" s="239"/>
      <c r="BY279" s="239"/>
      <c r="BZ279" s="186"/>
      <c r="CA279" s="186"/>
      <c r="CB279" s="239"/>
      <c r="CC279" s="239"/>
      <c r="CD279" s="239"/>
      <c r="CE279" s="239"/>
      <c r="CF279" s="239"/>
      <c r="CG279" s="186"/>
      <c r="CH279" s="186"/>
      <c r="CI279" s="239"/>
      <c r="CJ279" s="239"/>
      <c r="CK279" s="239"/>
      <c r="CL279" s="239"/>
      <c r="CM279" s="239">
        <v>1</v>
      </c>
      <c r="CN279" s="186"/>
      <c r="CO279" s="186"/>
      <c r="CP279" s="239"/>
      <c r="CQ279" s="239">
        <v>1</v>
      </c>
      <c r="CR279" s="239"/>
      <c r="CS279" s="239"/>
      <c r="CT279" s="239"/>
      <c r="CU279" s="186"/>
      <c r="CV279" s="186"/>
      <c r="CW279" s="239"/>
      <c r="CX279" s="239">
        <v>1</v>
      </c>
      <c r="CY279" s="239"/>
      <c r="CZ279" s="239"/>
      <c r="DA279" s="239"/>
      <c r="DB279" s="186"/>
      <c r="DC279" s="186"/>
      <c r="DD279" s="239"/>
      <c r="DE279" s="239"/>
      <c r="DF279" s="239"/>
      <c r="DG279" s="239"/>
      <c r="DH279" s="239"/>
      <c r="DI279" s="186"/>
      <c r="DJ279" s="186"/>
      <c r="DK279" s="186"/>
      <c r="DL279" s="239">
        <v>1</v>
      </c>
      <c r="DM279" s="239"/>
      <c r="DN279" s="239"/>
      <c r="DO279" s="239"/>
      <c r="DP279" s="186"/>
      <c r="DQ279" s="186"/>
      <c r="DR279" s="239"/>
      <c r="DS279" s="239"/>
      <c r="DT279" s="239"/>
      <c r="DU279" s="239"/>
      <c r="DV279" s="239"/>
      <c r="DW279" s="186"/>
      <c r="DX279" s="186"/>
      <c r="DY279" s="239"/>
      <c r="DZ279" s="239"/>
      <c r="EA279" s="239"/>
      <c r="EB279" s="239"/>
      <c r="EC279" s="239"/>
      <c r="ED279" s="186"/>
      <c r="EE279" s="186"/>
      <c r="EF279" s="239"/>
      <c r="EG279" s="186"/>
      <c r="EH279" s="239"/>
      <c r="EI279" s="239"/>
      <c r="EJ279" s="239"/>
      <c r="EK279" s="186"/>
      <c r="EL279" s="186"/>
      <c r="EM279" s="239"/>
      <c r="EN279" s="239"/>
      <c r="EO279" s="239"/>
      <c r="EP279" s="239"/>
      <c r="EQ279" s="239"/>
      <c r="ER279" s="186"/>
      <c r="ES279" s="186"/>
      <c r="ET279" s="239"/>
      <c r="EU279" s="239"/>
      <c r="EV279" s="239"/>
      <c r="EW279" s="239"/>
      <c r="EX279" s="239"/>
      <c r="EY279" s="186"/>
      <c r="EZ279" s="186"/>
      <c r="FA279" s="239"/>
      <c r="FB279" s="239"/>
      <c r="FC279" s="239"/>
      <c r="FD279" s="239"/>
      <c r="FE279" s="239">
        <v>1</v>
      </c>
      <c r="FF279" s="186"/>
      <c r="FG279" s="186"/>
      <c r="FH279" s="239">
        <v>1</v>
      </c>
      <c r="FI279" s="239"/>
      <c r="FJ279" s="239"/>
      <c r="FK279" s="239"/>
      <c r="FL279" s="239"/>
      <c r="FM279" s="186"/>
      <c r="FN279" s="186"/>
      <c r="FO279" s="239"/>
      <c r="FP279" s="239">
        <v>1</v>
      </c>
      <c r="FQ279" s="239"/>
      <c r="FR279" s="239"/>
      <c r="FS279" s="239"/>
      <c r="FT279" s="186"/>
      <c r="FU279" s="186"/>
      <c r="FV279" s="186"/>
      <c r="FW279" s="186"/>
      <c r="FX279" s="186"/>
      <c r="FY279" s="239"/>
      <c r="FZ279" s="239"/>
      <c r="GA279" s="186"/>
      <c r="GB279" s="186"/>
      <c r="GC279" s="239">
        <v>2</v>
      </c>
      <c r="GD279" s="239"/>
      <c r="GE279" s="239"/>
      <c r="GF279" s="239"/>
      <c r="GG279" s="239"/>
      <c r="GH279" s="186"/>
      <c r="GI279" s="186"/>
      <c r="GJ279" s="239">
        <v>2</v>
      </c>
    </row>
    <row r="280" spans="2:192" ht="15">
      <c r="B280" s="240" t="s">
        <v>5203</v>
      </c>
      <c r="C280" s="240" t="s">
        <v>385</v>
      </c>
      <c r="D280" s="240" t="s">
        <v>247</v>
      </c>
      <c r="E280" s="235" t="s">
        <v>5215</v>
      </c>
      <c r="F280" s="181">
        <v>835.5</v>
      </c>
      <c r="G280" s="237"/>
      <c r="H280" s="187"/>
      <c r="I280" s="187"/>
      <c r="J280" s="237">
        <v>48.1</v>
      </c>
      <c r="K280" s="237"/>
      <c r="L280" s="237">
        <v>64.099999999999994</v>
      </c>
      <c r="M280" s="237"/>
      <c r="N280" s="237"/>
      <c r="O280" s="187"/>
      <c r="P280" s="187"/>
      <c r="Q280" s="237"/>
      <c r="R280" s="237"/>
      <c r="S280" s="237"/>
      <c r="T280" s="237"/>
      <c r="U280" s="237"/>
      <c r="V280" s="187"/>
      <c r="W280" s="187"/>
      <c r="X280" s="237"/>
      <c r="Y280" s="237">
        <v>58.1</v>
      </c>
      <c r="Z280" s="237"/>
      <c r="AA280" s="237"/>
      <c r="AB280" s="237"/>
      <c r="AC280" s="187"/>
      <c r="AD280" s="187"/>
      <c r="AE280" s="237"/>
      <c r="AF280" s="237"/>
      <c r="AG280" s="187"/>
      <c r="AH280" s="237"/>
      <c r="AI280" s="237">
        <v>60.2</v>
      </c>
      <c r="AJ280" s="187"/>
      <c r="AK280" s="187"/>
      <c r="AL280" s="187"/>
      <c r="AM280" s="187"/>
      <c r="AN280" s="187"/>
      <c r="AO280" s="237"/>
      <c r="AP280" s="237"/>
      <c r="AQ280" s="187"/>
      <c r="AR280" s="187"/>
      <c r="AS280" s="237"/>
      <c r="AT280" s="237"/>
      <c r="AU280" s="237">
        <v>54.1</v>
      </c>
      <c r="AV280" s="237"/>
      <c r="AW280" s="237"/>
      <c r="AX280" s="187"/>
      <c r="AY280" s="187"/>
      <c r="AZ280" s="237"/>
      <c r="BA280" s="237"/>
      <c r="BB280" s="237"/>
      <c r="BC280" s="237"/>
      <c r="BD280" s="237"/>
      <c r="BE280" s="187"/>
      <c r="BF280" s="187"/>
      <c r="BG280" s="237">
        <v>54.7</v>
      </c>
      <c r="BH280" s="237"/>
      <c r="BI280" s="237"/>
      <c r="BJ280" s="237"/>
      <c r="BK280" s="237"/>
      <c r="BL280" s="187"/>
      <c r="BM280" s="187"/>
      <c r="BN280" s="237"/>
      <c r="BO280" s="237"/>
      <c r="BP280" s="237"/>
      <c r="BQ280" s="237"/>
      <c r="BR280" s="237"/>
      <c r="BS280" s="187"/>
      <c r="BT280" s="187"/>
      <c r="BU280" s="237"/>
      <c r="BV280" s="237"/>
      <c r="BW280" s="237"/>
      <c r="BX280" s="237"/>
      <c r="BY280" s="237"/>
      <c r="BZ280" s="187"/>
      <c r="CA280" s="187"/>
      <c r="CB280" s="237"/>
      <c r="CC280" s="237"/>
      <c r="CD280" s="237"/>
      <c r="CE280" s="237"/>
      <c r="CF280" s="237"/>
      <c r="CG280" s="187"/>
      <c r="CH280" s="187"/>
      <c r="CI280" s="237"/>
      <c r="CJ280" s="237"/>
      <c r="CK280" s="237"/>
      <c r="CL280" s="237"/>
      <c r="CM280" s="237">
        <v>60</v>
      </c>
      <c r="CN280" s="187"/>
      <c r="CO280" s="187"/>
      <c r="CP280" s="237"/>
      <c r="CQ280" s="237">
        <v>39.700000000000003</v>
      </c>
      <c r="CR280" s="237"/>
      <c r="CS280" s="237"/>
      <c r="CT280" s="237"/>
      <c r="CU280" s="187"/>
      <c r="CV280" s="187"/>
      <c r="CW280" s="237"/>
      <c r="CX280" s="237">
        <v>57.3</v>
      </c>
      <c r="CY280" s="237"/>
      <c r="CZ280" s="237"/>
      <c r="DA280" s="237"/>
      <c r="DB280" s="187"/>
      <c r="DC280" s="187"/>
      <c r="DD280" s="237"/>
      <c r="DE280" s="237"/>
      <c r="DF280" s="237"/>
      <c r="DG280" s="237"/>
      <c r="DH280" s="237"/>
      <c r="DI280" s="187"/>
      <c r="DJ280" s="187"/>
      <c r="DK280" s="187"/>
      <c r="DL280" s="237">
        <v>54</v>
      </c>
      <c r="DM280" s="237"/>
      <c r="DN280" s="237"/>
      <c r="DO280" s="237"/>
      <c r="DP280" s="187"/>
      <c r="DQ280" s="187"/>
      <c r="DR280" s="237"/>
      <c r="DS280" s="237"/>
      <c r="DT280" s="237"/>
      <c r="DU280" s="237"/>
      <c r="DV280" s="237"/>
      <c r="DW280" s="187"/>
      <c r="DX280" s="187"/>
      <c r="DY280" s="237"/>
      <c r="DZ280" s="237"/>
      <c r="EA280" s="237"/>
      <c r="EB280" s="237"/>
      <c r="EC280" s="237"/>
      <c r="ED280" s="187"/>
      <c r="EE280" s="187"/>
      <c r="EF280" s="237"/>
      <c r="EG280" s="187"/>
      <c r="EH280" s="237"/>
      <c r="EI280" s="237"/>
      <c r="EJ280" s="237"/>
      <c r="EK280" s="187"/>
      <c r="EL280" s="187"/>
      <c r="EM280" s="237"/>
      <c r="EN280" s="237"/>
      <c r="EO280" s="237"/>
      <c r="EP280" s="237"/>
      <c r="EQ280" s="237"/>
      <c r="ER280" s="187"/>
      <c r="ES280" s="187"/>
      <c r="ET280" s="237"/>
      <c r="EU280" s="237"/>
      <c r="EV280" s="237"/>
      <c r="EW280" s="237"/>
      <c r="EX280" s="237"/>
      <c r="EY280" s="187"/>
      <c r="EZ280" s="187"/>
      <c r="FA280" s="237"/>
      <c r="FB280" s="237"/>
      <c r="FC280" s="237"/>
      <c r="FD280" s="237"/>
      <c r="FE280" s="237">
        <v>61.4</v>
      </c>
      <c r="FF280" s="187"/>
      <c r="FG280" s="187"/>
      <c r="FH280" s="237">
        <v>43.2</v>
      </c>
      <c r="FI280" s="237"/>
      <c r="FJ280" s="237"/>
      <c r="FK280" s="237"/>
      <c r="FL280" s="237"/>
      <c r="FM280" s="187"/>
      <c r="FN280" s="187"/>
      <c r="FO280" s="237"/>
      <c r="FP280" s="237">
        <v>32.200000000000003</v>
      </c>
      <c r="FQ280" s="237"/>
      <c r="FR280" s="237"/>
      <c r="FS280" s="237"/>
      <c r="FT280" s="187"/>
      <c r="FU280" s="187"/>
      <c r="FV280" s="187"/>
      <c r="FW280" s="187"/>
      <c r="FX280" s="187"/>
      <c r="FY280" s="237"/>
      <c r="FZ280" s="237"/>
      <c r="GA280" s="187"/>
      <c r="GB280" s="187"/>
      <c r="GC280" s="237">
        <v>94.2</v>
      </c>
      <c r="GD280" s="237"/>
      <c r="GE280" s="237"/>
      <c r="GF280" s="237"/>
      <c r="GG280" s="237"/>
      <c r="GH280" s="187"/>
      <c r="GI280" s="187"/>
      <c r="GJ280" s="237">
        <v>54.1</v>
      </c>
    </row>
    <row r="281" spans="2:192" ht="15">
      <c r="B281" s="240" t="s">
        <v>5203</v>
      </c>
      <c r="C281" s="240" t="s">
        <v>385</v>
      </c>
      <c r="D281" s="240" t="s">
        <v>247</v>
      </c>
      <c r="E281" s="241" t="s">
        <v>5216</v>
      </c>
      <c r="F281" s="182"/>
      <c r="G281" s="242"/>
      <c r="H281" s="188"/>
      <c r="I281" s="188"/>
      <c r="J281" s="242"/>
      <c r="K281" s="242"/>
      <c r="L281" s="242"/>
      <c r="M281" s="242"/>
      <c r="N281" s="242"/>
      <c r="O281" s="188"/>
      <c r="P281" s="188"/>
      <c r="Q281" s="242"/>
      <c r="R281" s="242"/>
      <c r="S281" s="242"/>
      <c r="T281" s="242"/>
      <c r="U281" s="242"/>
      <c r="V281" s="188"/>
      <c r="W281" s="188"/>
      <c r="X281" s="242"/>
      <c r="Y281" s="242"/>
      <c r="Z281" s="242"/>
      <c r="AA281" s="242"/>
      <c r="AB281" s="242"/>
      <c r="AC281" s="188"/>
      <c r="AD281" s="188"/>
      <c r="AE281" s="242"/>
      <c r="AF281" s="242"/>
      <c r="AG281" s="188"/>
      <c r="AH281" s="242"/>
      <c r="AI281" s="242"/>
      <c r="AJ281" s="188"/>
      <c r="AK281" s="188"/>
      <c r="AL281" s="188"/>
      <c r="AM281" s="188"/>
      <c r="AN281" s="188"/>
      <c r="AO281" s="242"/>
      <c r="AP281" s="242"/>
      <c r="AQ281" s="188"/>
      <c r="AR281" s="188"/>
      <c r="AS281" s="242"/>
      <c r="AT281" s="242"/>
      <c r="AU281" s="242"/>
      <c r="AV281" s="242"/>
      <c r="AW281" s="242"/>
      <c r="AX281" s="188"/>
      <c r="AY281" s="188"/>
      <c r="AZ281" s="242"/>
      <c r="BA281" s="242"/>
      <c r="BB281" s="242"/>
      <c r="BC281" s="242"/>
      <c r="BD281" s="242"/>
      <c r="BE281" s="188"/>
      <c r="BF281" s="188"/>
      <c r="BG281" s="242"/>
      <c r="BH281" s="242"/>
      <c r="BI281" s="242"/>
      <c r="BJ281" s="242"/>
      <c r="BK281" s="242"/>
      <c r="BL281" s="188"/>
      <c r="BM281" s="188"/>
      <c r="BN281" s="242"/>
      <c r="BO281" s="242"/>
      <c r="BP281" s="242"/>
      <c r="BQ281" s="242"/>
      <c r="BR281" s="242"/>
      <c r="BS281" s="188"/>
      <c r="BT281" s="188"/>
      <c r="BU281" s="242"/>
      <c r="BV281" s="242"/>
      <c r="BW281" s="242"/>
      <c r="BX281" s="242"/>
      <c r="BY281" s="242"/>
      <c r="BZ281" s="188"/>
      <c r="CA281" s="188"/>
      <c r="CB281" s="242"/>
      <c r="CC281" s="242"/>
      <c r="CD281" s="242"/>
      <c r="CE281" s="242"/>
      <c r="CF281" s="242"/>
      <c r="CG281" s="188"/>
      <c r="CH281" s="188"/>
      <c r="CI281" s="242"/>
      <c r="CJ281" s="242"/>
      <c r="CK281" s="242"/>
      <c r="CL281" s="242"/>
      <c r="CM281" s="242"/>
      <c r="CN281" s="188"/>
      <c r="CO281" s="188"/>
      <c r="CP281" s="242"/>
      <c r="CQ281" s="242"/>
      <c r="CR281" s="242"/>
      <c r="CS281" s="242"/>
      <c r="CT281" s="242"/>
      <c r="CU281" s="188"/>
      <c r="CV281" s="188"/>
      <c r="CW281" s="242"/>
      <c r="CX281" s="242"/>
      <c r="CY281" s="242"/>
      <c r="CZ281" s="242"/>
      <c r="DA281" s="242"/>
      <c r="DB281" s="188"/>
      <c r="DC281" s="188"/>
      <c r="DD281" s="242"/>
      <c r="DE281" s="242"/>
      <c r="DF281" s="242"/>
      <c r="DG281" s="242"/>
      <c r="DH281" s="242"/>
      <c r="DI281" s="188"/>
      <c r="DJ281" s="188"/>
      <c r="DK281" s="188"/>
      <c r="DL281" s="242"/>
      <c r="DM281" s="242"/>
      <c r="DN281" s="242"/>
      <c r="DO281" s="242"/>
      <c r="DP281" s="188"/>
      <c r="DQ281" s="188"/>
      <c r="DR281" s="242"/>
      <c r="DS281" s="242"/>
      <c r="DT281" s="242"/>
      <c r="DU281" s="242"/>
      <c r="DV281" s="242"/>
      <c r="DW281" s="188"/>
      <c r="DX281" s="188"/>
      <c r="DY281" s="242"/>
      <c r="DZ281" s="242"/>
      <c r="EA281" s="242"/>
      <c r="EB281" s="242"/>
      <c r="EC281" s="242"/>
      <c r="ED281" s="188"/>
      <c r="EE281" s="188"/>
      <c r="EF281" s="242"/>
      <c r="EG281" s="188"/>
      <c r="EH281" s="242"/>
      <c r="EI281" s="242"/>
      <c r="EJ281" s="242"/>
      <c r="EK281" s="188"/>
      <c r="EL281" s="188"/>
      <c r="EM281" s="242"/>
      <c r="EN281" s="242"/>
      <c r="EO281" s="242"/>
      <c r="EP281" s="242"/>
      <c r="EQ281" s="242"/>
      <c r="ER281" s="188"/>
      <c r="ES281" s="188"/>
      <c r="ET281" s="242"/>
      <c r="EU281" s="242"/>
      <c r="EV281" s="242"/>
      <c r="EW281" s="242"/>
      <c r="EX281" s="242"/>
      <c r="EY281" s="188"/>
      <c r="EZ281" s="188"/>
      <c r="FA281" s="242"/>
      <c r="FB281" s="242"/>
      <c r="FC281" s="242"/>
      <c r="FD281" s="242"/>
      <c r="FE281" s="242"/>
      <c r="FF281" s="188"/>
      <c r="FG281" s="188"/>
      <c r="FH281" s="242"/>
      <c r="FI281" s="242"/>
      <c r="FJ281" s="242"/>
      <c r="FK281" s="242"/>
      <c r="FL281" s="242"/>
      <c r="FM281" s="188"/>
      <c r="FN281" s="188"/>
      <c r="FO281" s="242"/>
      <c r="FP281" s="242"/>
      <c r="FQ281" s="242"/>
      <c r="FR281" s="242"/>
      <c r="FS281" s="242"/>
      <c r="FT281" s="188"/>
      <c r="FU281" s="188"/>
      <c r="FV281" s="188"/>
      <c r="FW281" s="188"/>
      <c r="FX281" s="188"/>
      <c r="FY281" s="242"/>
      <c r="FZ281" s="242"/>
      <c r="GA281" s="188"/>
      <c r="GB281" s="188"/>
      <c r="GC281" s="242"/>
      <c r="GD281" s="242"/>
      <c r="GE281" s="242"/>
      <c r="GF281" s="242"/>
      <c r="GG281" s="242"/>
      <c r="GH281" s="188"/>
      <c r="GI281" s="188"/>
      <c r="GJ281" s="242"/>
    </row>
    <row r="282" spans="2:192" ht="15.75" thickBot="1">
      <c r="B282" s="243" t="s">
        <v>5203</v>
      </c>
      <c r="C282" s="243" t="s">
        <v>385</v>
      </c>
      <c r="D282" s="243" t="s">
        <v>247</v>
      </c>
      <c r="E282" s="244" t="s">
        <v>5217</v>
      </c>
      <c r="F282" s="183"/>
      <c r="G282" s="245"/>
      <c r="H282" s="189"/>
      <c r="I282" s="189"/>
      <c r="J282" s="245"/>
      <c r="K282" s="245"/>
      <c r="L282" s="245"/>
      <c r="M282" s="245"/>
      <c r="N282" s="245"/>
      <c r="O282" s="189"/>
      <c r="P282" s="189"/>
      <c r="Q282" s="245"/>
      <c r="R282" s="245"/>
      <c r="S282" s="245"/>
      <c r="T282" s="245"/>
      <c r="U282" s="245"/>
      <c r="V282" s="189"/>
      <c r="W282" s="189"/>
      <c r="X282" s="245"/>
      <c r="Y282" s="245"/>
      <c r="Z282" s="245"/>
      <c r="AA282" s="245"/>
      <c r="AB282" s="245"/>
      <c r="AC282" s="189"/>
      <c r="AD282" s="189"/>
      <c r="AE282" s="245"/>
      <c r="AF282" s="245"/>
      <c r="AG282" s="189"/>
      <c r="AH282" s="245"/>
      <c r="AI282" s="245"/>
      <c r="AJ282" s="189"/>
      <c r="AK282" s="189"/>
      <c r="AL282" s="189"/>
      <c r="AM282" s="189"/>
      <c r="AN282" s="189"/>
      <c r="AO282" s="245"/>
      <c r="AP282" s="245"/>
      <c r="AQ282" s="189"/>
      <c r="AR282" s="189"/>
      <c r="AS282" s="245"/>
      <c r="AT282" s="245"/>
      <c r="AU282" s="245"/>
      <c r="AV282" s="245"/>
      <c r="AW282" s="245"/>
      <c r="AX282" s="189"/>
      <c r="AY282" s="189"/>
      <c r="AZ282" s="245"/>
      <c r="BA282" s="245"/>
      <c r="BB282" s="245"/>
      <c r="BC282" s="245"/>
      <c r="BD282" s="245"/>
      <c r="BE282" s="189"/>
      <c r="BF282" s="189"/>
      <c r="BG282" s="245"/>
      <c r="BH282" s="245"/>
      <c r="BI282" s="245"/>
      <c r="BJ282" s="245"/>
      <c r="BK282" s="245"/>
      <c r="BL282" s="189"/>
      <c r="BM282" s="189"/>
      <c r="BN282" s="245"/>
      <c r="BO282" s="245"/>
      <c r="BP282" s="245"/>
      <c r="BQ282" s="245"/>
      <c r="BR282" s="245"/>
      <c r="BS282" s="189"/>
      <c r="BT282" s="189"/>
      <c r="BU282" s="245"/>
      <c r="BV282" s="245"/>
      <c r="BW282" s="245"/>
      <c r="BX282" s="245"/>
      <c r="BY282" s="245"/>
      <c r="BZ282" s="189"/>
      <c r="CA282" s="189"/>
      <c r="CB282" s="245"/>
      <c r="CC282" s="245"/>
      <c r="CD282" s="245"/>
      <c r="CE282" s="245"/>
      <c r="CF282" s="245"/>
      <c r="CG282" s="189"/>
      <c r="CH282" s="189"/>
      <c r="CI282" s="245"/>
      <c r="CJ282" s="245"/>
      <c r="CK282" s="245"/>
      <c r="CL282" s="245"/>
      <c r="CM282" s="245"/>
      <c r="CN282" s="189"/>
      <c r="CO282" s="189"/>
      <c r="CP282" s="245"/>
      <c r="CQ282" s="245"/>
      <c r="CR282" s="245"/>
      <c r="CS282" s="245"/>
      <c r="CT282" s="245"/>
      <c r="CU282" s="189"/>
      <c r="CV282" s="189"/>
      <c r="CW282" s="245"/>
      <c r="CX282" s="245"/>
      <c r="CY282" s="245"/>
      <c r="CZ282" s="245"/>
      <c r="DA282" s="245"/>
      <c r="DB282" s="189"/>
      <c r="DC282" s="189"/>
      <c r="DD282" s="245"/>
      <c r="DE282" s="245"/>
      <c r="DF282" s="245"/>
      <c r="DG282" s="245"/>
      <c r="DH282" s="245"/>
      <c r="DI282" s="189"/>
      <c r="DJ282" s="189"/>
      <c r="DK282" s="189"/>
      <c r="DL282" s="245"/>
      <c r="DM282" s="245"/>
      <c r="DN282" s="245"/>
      <c r="DO282" s="245"/>
      <c r="DP282" s="189"/>
      <c r="DQ282" s="189"/>
      <c r="DR282" s="245"/>
      <c r="DS282" s="245"/>
      <c r="DT282" s="245"/>
      <c r="DU282" s="245"/>
      <c r="DV282" s="245"/>
      <c r="DW282" s="189"/>
      <c r="DX282" s="189"/>
      <c r="DY282" s="245"/>
      <c r="DZ282" s="245"/>
      <c r="EA282" s="245"/>
      <c r="EB282" s="245"/>
      <c r="EC282" s="245"/>
      <c r="ED282" s="189"/>
      <c r="EE282" s="189"/>
      <c r="EF282" s="245"/>
      <c r="EG282" s="189"/>
      <c r="EH282" s="245"/>
      <c r="EI282" s="245"/>
      <c r="EJ282" s="245"/>
      <c r="EK282" s="189"/>
      <c r="EL282" s="189"/>
      <c r="EM282" s="245"/>
      <c r="EN282" s="245"/>
      <c r="EO282" s="245"/>
      <c r="EP282" s="245"/>
      <c r="EQ282" s="245"/>
      <c r="ER282" s="189"/>
      <c r="ES282" s="189"/>
      <c r="ET282" s="245"/>
      <c r="EU282" s="245"/>
      <c r="EV282" s="245"/>
      <c r="EW282" s="245"/>
      <c r="EX282" s="245"/>
      <c r="EY282" s="189"/>
      <c r="EZ282" s="189"/>
      <c r="FA282" s="245"/>
      <c r="FB282" s="245"/>
      <c r="FC282" s="245"/>
      <c r="FD282" s="245"/>
      <c r="FE282" s="245"/>
      <c r="FF282" s="189"/>
      <c r="FG282" s="189"/>
      <c r="FH282" s="245"/>
      <c r="FI282" s="245"/>
      <c r="FJ282" s="245"/>
      <c r="FK282" s="245"/>
      <c r="FL282" s="245"/>
      <c r="FM282" s="189"/>
      <c r="FN282" s="189"/>
      <c r="FO282" s="245"/>
      <c r="FP282" s="245"/>
      <c r="FQ282" s="245"/>
      <c r="FR282" s="245"/>
      <c r="FS282" s="245"/>
      <c r="FT282" s="189"/>
      <c r="FU282" s="189"/>
      <c r="FV282" s="189"/>
      <c r="FW282" s="189"/>
      <c r="FX282" s="189"/>
      <c r="FY282" s="245"/>
      <c r="FZ282" s="245"/>
      <c r="GA282" s="189"/>
      <c r="GB282" s="189"/>
      <c r="GC282" s="245"/>
      <c r="GD282" s="245"/>
      <c r="GE282" s="245"/>
      <c r="GF282" s="245"/>
      <c r="GG282" s="245"/>
      <c r="GH282" s="189"/>
      <c r="GI282" s="189"/>
      <c r="GJ282" s="245"/>
    </row>
    <row r="283" spans="2:192" ht="15">
      <c r="B283" s="238" t="s">
        <v>5203</v>
      </c>
      <c r="C283" s="238" t="s">
        <v>390</v>
      </c>
      <c r="D283" s="238" t="s">
        <v>253</v>
      </c>
      <c r="E283" s="238" t="s">
        <v>5214</v>
      </c>
      <c r="F283" s="180">
        <v>8</v>
      </c>
      <c r="G283" s="239"/>
      <c r="H283" s="186"/>
      <c r="I283" s="186"/>
      <c r="J283" s="239">
        <v>1</v>
      </c>
      <c r="K283" s="239"/>
      <c r="L283" s="239"/>
      <c r="M283" s="239"/>
      <c r="N283" s="239"/>
      <c r="O283" s="186"/>
      <c r="P283" s="186"/>
      <c r="Q283" s="239"/>
      <c r="R283" s="239"/>
      <c r="S283" s="239"/>
      <c r="T283" s="239"/>
      <c r="U283" s="239"/>
      <c r="V283" s="186"/>
      <c r="W283" s="186"/>
      <c r="X283" s="239"/>
      <c r="Y283" s="239"/>
      <c r="Z283" s="239"/>
      <c r="AA283" s="239"/>
      <c r="AB283" s="239"/>
      <c r="AC283" s="186"/>
      <c r="AD283" s="186"/>
      <c r="AE283" s="239"/>
      <c r="AF283" s="239"/>
      <c r="AG283" s="186"/>
      <c r="AH283" s="239"/>
      <c r="AI283" s="239"/>
      <c r="AJ283" s="186"/>
      <c r="AK283" s="186"/>
      <c r="AL283" s="186"/>
      <c r="AM283" s="186"/>
      <c r="AN283" s="186"/>
      <c r="AO283" s="239"/>
      <c r="AP283" s="239"/>
      <c r="AQ283" s="186"/>
      <c r="AR283" s="186"/>
      <c r="AS283" s="239"/>
      <c r="AT283" s="239"/>
      <c r="AU283" s="239"/>
      <c r="AV283" s="239"/>
      <c r="AW283" s="239"/>
      <c r="AX283" s="186"/>
      <c r="AY283" s="186"/>
      <c r="AZ283" s="239"/>
      <c r="BA283" s="239"/>
      <c r="BB283" s="239"/>
      <c r="BC283" s="239"/>
      <c r="BD283" s="239"/>
      <c r="BE283" s="186"/>
      <c r="BF283" s="186"/>
      <c r="BG283" s="239">
        <v>1</v>
      </c>
      <c r="BH283" s="239"/>
      <c r="BI283" s="239"/>
      <c r="BJ283" s="239"/>
      <c r="BK283" s="239"/>
      <c r="BL283" s="186"/>
      <c r="BM283" s="186"/>
      <c r="BN283" s="239"/>
      <c r="BO283" s="239"/>
      <c r="BP283" s="239">
        <v>1</v>
      </c>
      <c r="BQ283" s="239"/>
      <c r="BR283" s="239"/>
      <c r="BS283" s="186"/>
      <c r="BT283" s="186"/>
      <c r="BU283" s="239"/>
      <c r="BV283" s="239"/>
      <c r="BW283" s="239"/>
      <c r="BX283" s="239"/>
      <c r="BY283" s="239"/>
      <c r="BZ283" s="186"/>
      <c r="CA283" s="186"/>
      <c r="CB283" s="239"/>
      <c r="CC283" s="239"/>
      <c r="CD283" s="239"/>
      <c r="CE283" s="239"/>
      <c r="CF283" s="239"/>
      <c r="CG283" s="186"/>
      <c r="CH283" s="186"/>
      <c r="CI283" s="239"/>
      <c r="CJ283" s="239"/>
      <c r="CK283" s="239"/>
      <c r="CL283" s="239"/>
      <c r="CM283" s="239"/>
      <c r="CN283" s="186"/>
      <c r="CO283" s="186"/>
      <c r="CP283" s="239"/>
      <c r="CQ283" s="239">
        <v>1</v>
      </c>
      <c r="CR283" s="239"/>
      <c r="CS283" s="239"/>
      <c r="CT283" s="239"/>
      <c r="CU283" s="186"/>
      <c r="CV283" s="186"/>
      <c r="CW283" s="239"/>
      <c r="CX283" s="239">
        <v>1</v>
      </c>
      <c r="CY283" s="239"/>
      <c r="CZ283" s="239"/>
      <c r="DA283" s="239"/>
      <c r="DB283" s="186"/>
      <c r="DC283" s="186"/>
      <c r="DD283" s="239"/>
      <c r="DE283" s="239"/>
      <c r="DF283" s="239"/>
      <c r="DG283" s="239"/>
      <c r="DH283" s="239"/>
      <c r="DI283" s="186"/>
      <c r="DJ283" s="186"/>
      <c r="DK283" s="186"/>
      <c r="DL283" s="239">
        <v>1</v>
      </c>
      <c r="DM283" s="239"/>
      <c r="DN283" s="239"/>
      <c r="DO283" s="239"/>
      <c r="DP283" s="186"/>
      <c r="DQ283" s="186"/>
      <c r="DR283" s="239"/>
      <c r="DS283" s="239"/>
      <c r="DT283" s="239"/>
      <c r="DU283" s="239"/>
      <c r="DV283" s="239"/>
      <c r="DW283" s="186"/>
      <c r="DX283" s="186"/>
      <c r="DY283" s="239"/>
      <c r="DZ283" s="239"/>
      <c r="EA283" s="239"/>
      <c r="EB283" s="239"/>
      <c r="EC283" s="239"/>
      <c r="ED283" s="186"/>
      <c r="EE283" s="186"/>
      <c r="EF283" s="239"/>
      <c r="EG283" s="186"/>
      <c r="EH283" s="239"/>
      <c r="EI283" s="239"/>
      <c r="EJ283" s="239"/>
      <c r="EK283" s="186"/>
      <c r="EL283" s="186"/>
      <c r="EM283" s="239"/>
      <c r="EN283" s="239"/>
      <c r="EO283" s="239"/>
      <c r="EP283" s="239"/>
      <c r="EQ283" s="239"/>
      <c r="ER283" s="186"/>
      <c r="ES283" s="186"/>
      <c r="ET283" s="239"/>
      <c r="EU283" s="239"/>
      <c r="EV283" s="239"/>
      <c r="EW283" s="239"/>
      <c r="EX283" s="239"/>
      <c r="EY283" s="186"/>
      <c r="EZ283" s="186"/>
      <c r="FA283" s="239"/>
      <c r="FB283" s="239"/>
      <c r="FC283" s="239"/>
      <c r="FD283" s="239"/>
      <c r="FE283" s="239"/>
      <c r="FF283" s="186"/>
      <c r="FG283" s="186"/>
      <c r="FH283" s="239"/>
      <c r="FI283" s="239"/>
      <c r="FJ283" s="239"/>
      <c r="FK283" s="239"/>
      <c r="FL283" s="239"/>
      <c r="FM283" s="186"/>
      <c r="FN283" s="186"/>
      <c r="FO283" s="239"/>
      <c r="FP283" s="239">
        <v>1</v>
      </c>
      <c r="FQ283" s="239"/>
      <c r="FR283" s="239"/>
      <c r="FS283" s="239"/>
      <c r="FT283" s="186"/>
      <c r="FU283" s="186"/>
      <c r="FV283" s="186"/>
      <c r="FW283" s="186"/>
      <c r="FX283" s="186"/>
      <c r="FY283" s="239"/>
      <c r="FZ283" s="239"/>
      <c r="GA283" s="186"/>
      <c r="GB283" s="186"/>
      <c r="GC283" s="239">
        <v>1</v>
      </c>
      <c r="GD283" s="239"/>
      <c r="GE283" s="239"/>
      <c r="GF283" s="239"/>
      <c r="GG283" s="239"/>
      <c r="GH283" s="186"/>
      <c r="GI283" s="186"/>
      <c r="GJ283" s="239"/>
    </row>
    <row r="284" spans="2:192" ht="15">
      <c r="B284" s="240" t="s">
        <v>5203</v>
      </c>
      <c r="C284" s="240" t="s">
        <v>390</v>
      </c>
      <c r="D284" s="240" t="s">
        <v>253</v>
      </c>
      <c r="E284" s="235" t="s">
        <v>5215</v>
      </c>
      <c r="F284" s="181">
        <v>120.1</v>
      </c>
      <c r="G284" s="237"/>
      <c r="H284" s="187"/>
      <c r="I284" s="187"/>
      <c r="J284" s="237">
        <v>26</v>
      </c>
      <c r="K284" s="237"/>
      <c r="L284" s="237"/>
      <c r="M284" s="237"/>
      <c r="N284" s="237"/>
      <c r="O284" s="187"/>
      <c r="P284" s="187"/>
      <c r="Q284" s="237"/>
      <c r="R284" s="237"/>
      <c r="S284" s="237"/>
      <c r="T284" s="237"/>
      <c r="U284" s="237"/>
      <c r="V284" s="187"/>
      <c r="W284" s="187"/>
      <c r="X284" s="237"/>
      <c r="Y284" s="237"/>
      <c r="Z284" s="237"/>
      <c r="AA284" s="237"/>
      <c r="AB284" s="237"/>
      <c r="AC284" s="187"/>
      <c r="AD284" s="187"/>
      <c r="AE284" s="237"/>
      <c r="AF284" s="237"/>
      <c r="AG284" s="187"/>
      <c r="AH284" s="237"/>
      <c r="AI284" s="237"/>
      <c r="AJ284" s="187"/>
      <c r="AK284" s="187"/>
      <c r="AL284" s="187"/>
      <c r="AM284" s="187"/>
      <c r="AN284" s="187"/>
      <c r="AO284" s="237"/>
      <c r="AP284" s="237"/>
      <c r="AQ284" s="187"/>
      <c r="AR284" s="187"/>
      <c r="AS284" s="237"/>
      <c r="AT284" s="237"/>
      <c r="AU284" s="237"/>
      <c r="AV284" s="237"/>
      <c r="AW284" s="237"/>
      <c r="AX284" s="187"/>
      <c r="AY284" s="187"/>
      <c r="AZ284" s="237"/>
      <c r="BA284" s="237"/>
      <c r="BB284" s="237"/>
      <c r="BC284" s="237"/>
      <c r="BD284" s="237"/>
      <c r="BE284" s="187"/>
      <c r="BF284" s="187"/>
      <c r="BG284" s="237">
        <v>26.3</v>
      </c>
      <c r="BH284" s="237"/>
      <c r="BI284" s="237"/>
      <c r="BJ284" s="237"/>
      <c r="BK284" s="237"/>
      <c r="BL284" s="187"/>
      <c r="BM284" s="187"/>
      <c r="BN284" s="237"/>
      <c r="BO284" s="237"/>
      <c r="BP284" s="237">
        <v>11.1</v>
      </c>
      <c r="BQ284" s="237"/>
      <c r="BR284" s="237"/>
      <c r="BS284" s="187"/>
      <c r="BT284" s="187"/>
      <c r="BU284" s="237"/>
      <c r="BV284" s="237"/>
      <c r="BW284" s="237"/>
      <c r="BX284" s="237"/>
      <c r="BY284" s="237"/>
      <c r="BZ284" s="187"/>
      <c r="CA284" s="187"/>
      <c r="CB284" s="237"/>
      <c r="CC284" s="237"/>
      <c r="CD284" s="237"/>
      <c r="CE284" s="237"/>
      <c r="CF284" s="237"/>
      <c r="CG284" s="187"/>
      <c r="CH284" s="187"/>
      <c r="CI284" s="237"/>
      <c r="CJ284" s="237"/>
      <c r="CK284" s="237"/>
      <c r="CL284" s="237"/>
      <c r="CM284" s="237"/>
      <c r="CN284" s="187"/>
      <c r="CO284" s="187"/>
      <c r="CP284" s="237"/>
      <c r="CQ284" s="237">
        <v>10</v>
      </c>
      <c r="CR284" s="237"/>
      <c r="CS284" s="237"/>
      <c r="CT284" s="237"/>
      <c r="CU284" s="187"/>
      <c r="CV284" s="187"/>
      <c r="CW284" s="237"/>
      <c r="CX284" s="237">
        <v>10</v>
      </c>
      <c r="CY284" s="237"/>
      <c r="CZ284" s="237"/>
      <c r="DA284" s="237"/>
      <c r="DB284" s="187"/>
      <c r="DC284" s="187"/>
      <c r="DD284" s="237"/>
      <c r="DE284" s="237"/>
      <c r="DF284" s="237"/>
      <c r="DG284" s="237"/>
      <c r="DH284" s="237"/>
      <c r="DI284" s="187"/>
      <c r="DJ284" s="187"/>
      <c r="DK284" s="187"/>
      <c r="DL284" s="237">
        <v>13.5</v>
      </c>
      <c r="DM284" s="237"/>
      <c r="DN284" s="237"/>
      <c r="DO284" s="237"/>
      <c r="DP284" s="187"/>
      <c r="DQ284" s="187"/>
      <c r="DR284" s="237"/>
      <c r="DS284" s="237"/>
      <c r="DT284" s="237"/>
      <c r="DU284" s="237"/>
      <c r="DV284" s="237"/>
      <c r="DW284" s="187"/>
      <c r="DX284" s="187"/>
      <c r="DY284" s="237"/>
      <c r="DZ284" s="237"/>
      <c r="EA284" s="237"/>
      <c r="EB284" s="237"/>
      <c r="EC284" s="237"/>
      <c r="ED284" s="187"/>
      <c r="EE284" s="187"/>
      <c r="EF284" s="237"/>
      <c r="EG284" s="187"/>
      <c r="EH284" s="237"/>
      <c r="EI284" s="237"/>
      <c r="EJ284" s="237"/>
      <c r="EK284" s="187"/>
      <c r="EL284" s="187"/>
      <c r="EM284" s="237"/>
      <c r="EN284" s="237"/>
      <c r="EO284" s="237"/>
      <c r="EP284" s="237"/>
      <c r="EQ284" s="237"/>
      <c r="ER284" s="187"/>
      <c r="ES284" s="187"/>
      <c r="ET284" s="237"/>
      <c r="EU284" s="237"/>
      <c r="EV284" s="237"/>
      <c r="EW284" s="237"/>
      <c r="EX284" s="237"/>
      <c r="EY284" s="187"/>
      <c r="EZ284" s="187"/>
      <c r="FA284" s="237"/>
      <c r="FB284" s="237"/>
      <c r="FC284" s="237"/>
      <c r="FD284" s="237"/>
      <c r="FE284" s="237"/>
      <c r="FF284" s="187"/>
      <c r="FG284" s="187"/>
      <c r="FH284" s="237"/>
      <c r="FI284" s="237"/>
      <c r="FJ284" s="237"/>
      <c r="FK284" s="237"/>
      <c r="FL284" s="237"/>
      <c r="FM284" s="187"/>
      <c r="FN284" s="187"/>
      <c r="FO284" s="237"/>
      <c r="FP284" s="237">
        <v>17.8</v>
      </c>
      <c r="FQ284" s="237"/>
      <c r="FR284" s="237"/>
      <c r="FS284" s="237"/>
      <c r="FT284" s="187"/>
      <c r="FU284" s="187"/>
      <c r="FV284" s="187"/>
      <c r="FW284" s="187"/>
      <c r="FX284" s="187"/>
      <c r="FY284" s="237"/>
      <c r="FZ284" s="237"/>
      <c r="GA284" s="187"/>
      <c r="GB284" s="187"/>
      <c r="GC284" s="237">
        <v>5.4</v>
      </c>
      <c r="GD284" s="237"/>
      <c r="GE284" s="237"/>
      <c r="GF284" s="237"/>
      <c r="GG284" s="237"/>
      <c r="GH284" s="187"/>
      <c r="GI284" s="187"/>
      <c r="GJ284" s="237"/>
    </row>
    <row r="285" spans="2:192" ht="15">
      <c r="B285" s="240" t="s">
        <v>5203</v>
      </c>
      <c r="C285" s="240" t="s">
        <v>390</v>
      </c>
      <c r="D285" s="240" t="s">
        <v>253</v>
      </c>
      <c r="E285" s="241" t="s">
        <v>5216</v>
      </c>
      <c r="F285" s="182"/>
      <c r="G285" s="242"/>
      <c r="H285" s="188"/>
      <c r="I285" s="188"/>
      <c r="J285" s="242"/>
      <c r="K285" s="242"/>
      <c r="L285" s="242"/>
      <c r="M285" s="242"/>
      <c r="N285" s="242"/>
      <c r="O285" s="188"/>
      <c r="P285" s="188"/>
      <c r="Q285" s="242"/>
      <c r="R285" s="242"/>
      <c r="S285" s="242"/>
      <c r="T285" s="242"/>
      <c r="U285" s="242"/>
      <c r="V285" s="188"/>
      <c r="W285" s="188"/>
      <c r="X285" s="242"/>
      <c r="Y285" s="242"/>
      <c r="Z285" s="242"/>
      <c r="AA285" s="242"/>
      <c r="AB285" s="242"/>
      <c r="AC285" s="188"/>
      <c r="AD285" s="188"/>
      <c r="AE285" s="242"/>
      <c r="AF285" s="242"/>
      <c r="AG285" s="188"/>
      <c r="AH285" s="242"/>
      <c r="AI285" s="242"/>
      <c r="AJ285" s="188"/>
      <c r="AK285" s="188"/>
      <c r="AL285" s="188"/>
      <c r="AM285" s="188"/>
      <c r="AN285" s="188"/>
      <c r="AO285" s="242"/>
      <c r="AP285" s="242"/>
      <c r="AQ285" s="188"/>
      <c r="AR285" s="188"/>
      <c r="AS285" s="242"/>
      <c r="AT285" s="242"/>
      <c r="AU285" s="242"/>
      <c r="AV285" s="242"/>
      <c r="AW285" s="242"/>
      <c r="AX285" s="188"/>
      <c r="AY285" s="188"/>
      <c r="AZ285" s="242"/>
      <c r="BA285" s="242"/>
      <c r="BB285" s="242"/>
      <c r="BC285" s="242"/>
      <c r="BD285" s="242"/>
      <c r="BE285" s="188"/>
      <c r="BF285" s="188"/>
      <c r="BG285" s="242"/>
      <c r="BH285" s="242"/>
      <c r="BI285" s="242"/>
      <c r="BJ285" s="242"/>
      <c r="BK285" s="242"/>
      <c r="BL285" s="188"/>
      <c r="BM285" s="188"/>
      <c r="BN285" s="242"/>
      <c r="BO285" s="242"/>
      <c r="BP285" s="242"/>
      <c r="BQ285" s="242"/>
      <c r="BR285" s="242"/>
      <c r="BS285" s="188"/>
      <c r="BT285" s="188"/>
      <c r="BU285" s="242"/>
      <c r="BV285" s="242"/>
      <c r="BW285" s="242"/>
      <c r="BX285" s="242"/>
      <c r="BY285" s="242"/>
      <c r="BZ285" s="188"/>
      <c r="CA285" s="188"/>
      <c r="CB285" s="242"/>
      <c r="CC285" s="242"/>
      <c r="CD285" s="242"/>
      <c r="CE285" s="242"/>
      <c r="CF285" s="242"/>
      <c r="CG285" s="188"/>
      <c r="CH285" s="188"/>
      <c r="CI285" s="242"/>
      <c r="CJ285" s="242"/>
      <c r="CK285" s="242"/>
      <c r="CL285" s="242"/>
      <c r="CM285" s="242"/>
      <c r="CN285" s="188"/>
      <c r="CO285" s="188"/>
      <c r="CP285" s="242"/>
      <c r="CQ285" s="242"/>
      <c r="CR285" s="242"/>
      <c r="CS285" s="242"/>
      <c r="CT285" s="242"/>
      <c r="CU285" s="188"/>
      <c r="CV285" s="188"/>
      <c r="CW285" s="242"/>
      <c r="CX285" s="242"/>
      <c r="CY285" s="242"/>
      <c r="CZ285" s="242"/>
      <c r="DA285" s="242"/>
      <c r="DB285" s="188"/>
      <c r="DC285" s="188"/>
      <c r="DD285" s="242"/>
      <c r="DE285" s="242"/>
      <c r="DF285" s="242"/>
      <c r="DG285" s="242"/>
      <c r="DH285" s="242"/>
      <c r="DI285" s="188"/>
      <c r="DJ285" s="188"/>
      <c r="DK285" s="188"/>
      <c r="DL285" s="242"/>
      <c r="DM285" s="242"/>
      <c r="DN285" s="242"/>
      <c r="DO285" s="242"/>
      <c r="DP285" s="188"/>
      <c r="DQ285" s="188"/>
      <c r="DR285" s="242"/>
      <c r="DS285" s="242"/>
      <c r="DT285" s="242"/>
      <c r="DU285" s="242"/>
      <c r="DV285" s="242"/>
      <c r="DW285" s="188"/>
      <c r="DX285" s="188"/>
      <c r="DY285" s="242"/>
      <c r="DZ285" s="242"/>
      <c r="EA285" s="242"/>
      <c r="EB285" s="242"/>
      <c r="EC285" s="242"/>
      <c r="ED285" s="188"/>
      <c r="EE285" s="188"/>
      <c r="EF285" s="242"/>
      <c r="EG285" s="188"/>
      <c r="EH285" s="242"/>
      <c r="EI285" s="242"/>
      <c r="EJ285" s="242"/>
      <c r="EK285" s="188"/>
      <c r="EL285" s="188"/>
      <c r="EM285" s="242"/>
      <c r="EN285" s="242"/>
      <c r="EO285" s="242"/>
      <c r="EP285" s="242"/>
      <c r="EQ285" s="242"/>
      <c r="ER285" s="188"/>
      <c r="ES285" s="188"/>
      <c r="ET285" s="242"/>
      <c r="EU285" s="242"/>
      <c r="EV285" s="242"/>
      <c r="EW285" s="242"/>
      <c r="EX285" s="242"/>
      <c r="EY285" s="188"/>
      <c r="EZ285" s="188"/>
      <c r="FA285" s="242"/>
      <c r="FB285" s="242"/>
      <c r="FC285" s="242"/>
      <c r="FD285" s="242"/>
      <c r="FE285" s="242"/>
      <c r="FF285" s="188"/>
      <c r="FG285" s="188"/>
      <c r="FH285" s="242"/>
      <c r="FI285" s="242"/>
      <c r="FJ285" s="242"/>
      <c r="FK285" s="242"/>
      <c r="FL285" s="242"/>
      <c r="FM285" s="188"/>
      <c r="FN285" s="188"/>
      <c r="FO285" s="242"/>
      <c r="FP285" s="242"/>
      <c r="FQ285" s="242"/>
      <c r="FR285" s="242"/>
      <c r="FS285" s="242"/>
      <c r="FT285" s="188"/>
      <c r="FU285" s="188"/>
      <c r="FV285" s="188"/>
      <c r="FW285" s="188"/>
      <c r="FX285" s="188"/>
      <c r="FY285" s="242"/>
      <c r="FZ285" s="242"/>
      <c r="GA285" s="188"/>
      <c r="GB285" s="188"/>
      <c r="GC285" s="242"/>
      <c r="GD285" s="242"/>
      <c r="GE285" s="242"/>
      <c r="GF285" s="242"/>
      <c r="GG285" s="242"/>
      <c r="GH285" s="188"/>
      <c r="GI285" s="188"/>
      <c r="GJ285" s="242"/>
    </row>
    <row r="286" spans="2:192" ht="15.75" thickBot="1">
      <c r="B286" s="243" t="s">
        <v>5203</v>
      </c>
      <c r="C286" s="243" t="s">
        <v>390</v>
      </c>
      <c r="D286" s="243" t="s">
        <v>253</v>
      </c>
      <c r="E286" s="244" t="s">
        <v>5217</v>
      </c>
      <c r="F286" s="183"/>
      <c r="G286" s="245"/>
      <c r="H286" s="189"/>
      <c r="I286" s="189"/>
      <c r="J286" s="245"/>
      <c r="K286" s="245"/>
      <c r="L286" s="245"/>
      <c r="M286" s="245"/>
      <c r="N286" s="245"/>
      <c r="O286" s="189"/>
      <c r="P286" s="189"/>
      <c r="Q286" s="245"/>
      <c r="R286" s="245"/>
      <c r="S286" s="245"/>
      <c r="T286" s="245"/>
      <c r="U286" s="245"/>
      <c r="V286" s="189"/>
      <c r="W286" s="189"/>
      <c r="X286" s="245"/>
      <c r="Y286" s="245"/>
      <c r="Z286" s="245"/>
      <c r="AA286" s="245"/>
      <c r="AB286" s="245"/>
      <c r="AC286" s="189"/>
      <c r="AD286" s="189"/>
      <c r="AE286" s="245"/>
      <c r="AF286" s="245"/>
      <c r="AG286" s="189"/>
      <c r="AH286" s="245"/>
      <c r="AI286" s="245"/>
      <c r="AJ286" s="189"/>
      <c r="AK286" s="189"/>
      <c r="AL286" s="189"/>
      <c r="AM286" s="189"/>
      <c r="AN286" s="189"/>
      <c r="AO286" s="245"/>
      <c r="AP286" s="245"/>
      <c r="AQ286" s="189"/>
      <c r="AR286" s="189"/>
      <c r="AS286" s="245"/>
      <c r="AT286" s="245"/>
      <c r="AU286" s="245"/>
      <c r="AV286" s="245"/>
      <c r="AW286" s="245"/>
      <c r="AX286" s="189"/>
      <c r="AY286" s="189"/>
      <c r="AZ286" s="245"/>
      <c r="BA286" s="245"/>
      <c r="BB286" s="245"/>
      <c r="BC286" s="245"/>
      <c r="BD286" s="245"/>
      <c r="BE286" s="189"/>
      <c r="BF286" s="189"/>
      <c r="BG286" s="245"/>
      <c r="BH286" s="245"/>
      <c r="BI286" s="245"/>
      <c r="BJ286" s="245"/>
      <c r="BK286" s="245"/>
      <c r="BL286" s="189"/>
      <c r="BM286" s="189"/>
      <c r="BN286" s="245"/>
      <c r="BO286" s="245"/>
      <c r="BP286" s="245"/>
      <c r="BQ286" s="245"/>
      <c r="BR286" s="245"/>
      <c r="BS286" s="189"/>
      <c r="BT286" s="189"/>
      <c r="BU286" s="245"/>
      <c r="BV286" s="245"/>
      <c r="BW286" s="245"/>
      <c r="BX286" s="245"/>
      <c r="BY286" s="245"/>
      <c r="BZ286" s="189"/>
      <c r="CA286" s="189"/>
      <c r="CB286" s="245"/>
      <c r="CC286" s="245"/>
      <c r="CD286" s="245"/>
      <c r="CE286" s="245"/>
      <c r="CF286" s="245"/>
      <c r="CG286" s="189"/>
      <c r="CH286" s="189"/>
      <c r="CI286" s="245"/>
      <c r="CJ286" s="245"/>
      <c r="CK286" s="245"/>
      <c r="CL286" s="245"/>
      <c r="CM286" s="245"/>
      <c r="CN286" s="189"/>
      <c r="CO286" s="189"/>
      <c r="CP286" s="245"/>
      <c r="CQ286" s="245"/>
      <c r="CR286" s="245"/>
      <c r="CS286" s="245"/>
      <c r="CT286" s="245"/>
      <c r="CU286" s="189"/>
      <c r="CV286" s="189"/>
      <c r="CW286" s="245"/>
      <c r="CX286" s="245"/>
      <c r="CY286" s="245"/>
      <c r="CZ286" s="245"/>
      <c r="DA286" s="245"/>
      <c r="DB286" s="189"/>
      <c r="DC286" s="189"/>
      <c r="DD286" s="245"/>
      <c r="DE286" s="245"/>
      <c r="DF286" s="245"/>
      <c r="DG286" s="245"/>
      <c r="DH286" s="245"/>
      <c r="DI286" s="189"/>
      <c r="DJ286" s="189"/>
      <c r="DK286" s="189"/>
      <c r="DL286" s="245"/>
      <c r="DM286" s="245"/>
      <c r="DN286" s="245"/>
      <c r="DO286" s="245"/>
      <c r="DP286" s="189"/>
      <c r="DQ286" s="189"/>
      <c r="DR286" s="245"/>
      <c r="DS286" s="245"/>
      <c r="DT286" s="245"/>
      <c r="DU286" s="245"/>
      <c r="DV286" s="245"/>
      <c r="DW286" s="189"/>
      <c r="DX286" s="189"/>
      <c r="DY286" s="245"/>
      <c r="DZ286" s="245"/>
      <c r="EA286" s="245"/>
      <c r="EB286" s="245"/>
      <c r="EC286" s="245"/>
      <c r="ED286" s="189"/>
      <c r="EE286" s="189"/>
      <c r="EF286" s="245"/>
      <c r="EG286" s="189"/>
      <c r="EH286" s="245"/>
      <c r="EI286" s="245"/>
      <c r="EJ286" s="245"/>
      <c r="EK286" s="189"/>
      <c r="EL286" s="189"/>
      <c r="EM286" s="245"/>
      <c r="EN286" s="245"/>
      <c r="EO286" s="245"/>
      <c r="EP286" s="245"/>
      <c r="EQ286" s="245"/>
      <c r="ER286" s="189"/>
      <c r="ES286" s="189"/>
      <c r="ET286" s="245"/>
      <c r="EU286" s="245"/>
      <c r="EV286" s="245"/>
      <c r="EW286" s="245"/>
      <c r="EX286" s="245"/>
      <c r="EY286" s="189"/>
      <c r="EZ286" s="189"/>
      <c r="FA286" s="245"/>
      <c r="FB286" s="245"/>
      <c r="FC286" s="245"/>
      <c r="FD286" s="245"/>
      <c r="FE286" s="245"/>
      <c r="FF286" s="189"/>
      <c r="FG286" s="189"/>
      <c r="FH286" s="245"/>
      <c r="FI286" s="245"/>
      <c r="FJ286" s="245"/>
      <c r="FK286" s="245"/>
      <c r="FL286" s="245"/>
      <c r="FM286" s="189"/>
      <c r="FN286" s="189"/>
      <c r="FO286" s="245"/>
      <c r="FP286" s="245"/>
      <c r="FQ286" s="245"/>
      <c r="FR286" s="245"/>
      <c r="FS286" s="245"/>
      <c r="FT286" s="189"/>
      <c r="FU286" s="189"/>
      <c r="FV286" s="189"/>
      <c r="FW286" s="189"/>
      <c r="FX286" s="189"/>
      <c r="FY286" s="245"/>
      <c r="FZ286" s="245"/>
      <c r="GA286" s="189"/>
      <c r="GB286" s="189"/>
      <c r="GC286" s="245"/>
      <c r="GD286" s="245"/>
      <c r="GE286" s="245"/>
      <c r="GF286" s="245"/>
      <c r="GG286" s="245"/>
      <c r="GH286" s="189"/>
      <c r="GI286" s="189"/>
      <c r="GJ286" s="245"/>
    </row>
    <row r="287" spans="2:192" ht="15">
      <c r="B287" s="238" t="s">
        <v>5203</v>
      </c>
      <c r="C287" s="238" t="s">
        <v>395</v>
      </c>
      <c r="D287" s="238" t="s">
        <v>397</v>
      </c>
      <c r="E287" s="238" t="s">
        <v>5214</v>
      </c>
      <c r="F287" s="180">
        <v>13</v>
      </c>
      <c r="G287" s="239"/>
      <c r="H287" s="186"/>
      <c r="I287" s="186"/>
      <c r="J287" s="239">
        <v>1</v>
      </c>
      <c r="K287" s="239"/>
      <c r="L287" s="239">
        <v>1</v>
      </c>
      <c r="M287" s="239"/>
      <c r="N287" s="239"/>
      <c r="O287" s="186"/>
      <c r="P287" s="186"/>
      <c r="Q287" s="239"/>
      <c r="R287" s="239"/>
      <c r="S287" s="239"/>
      <c r="T287" s="239"/>
      <c r="U287" s="239"/>
      <c r="V287" s="186"/>
      <c r="W287" s="186"/>
      <c r="X287" s="239"/>
      <c r="Y287" s="239">
        <v>1</v>
      </c>
      <c r="Z287" s="239"/>
      <c r="AA287" s="239"/>
      <c r="AB287" s="239"/>
      <c r="AC287" s="186"/>
      <c r="AD287" s="186"/>
      <c r="AE287" s="239"/>
      <c r="AF287" s="239"/>
      <c r="AG287" s="186"/>
      <c r="AH287" s="239"/>
      <c r="AI287" s="239">
        <v>1</v>
      </c>
      <c r="AJ287" s="186"/>
      <c r="AK287" s="186"/>
      <c r="AL287" s="186"/>
      <c r="AM287" s="186"/>
      <c r="AN287" s="186"/>
      <c r="AO287" s="239"/>
      <c r="AP287" s="239"/>
      <c r="AQ287" s="186"/>
      <c r="AR287" s="186"/>
      <c r="AS287" s="239"/>
      <c r="AT287" s="239"/>
      <c r="AU287" s="239">
        <v>1</v>
      </c>
      <c r="AV287" s="239"/>
      <c r="AW287" s="239"/>
      <c r="AX287" s="186"/>
      <c r="AY287" s="186"/>
      <c r="AZ287" s="239"/>
      <c r="BA287" s="239"/>
      <c r="BB287" s="239"/>
      <c r="BC287" s="239"/>
      <c r="BD287" s="239"/>
      <c r="BE287" s="186"/>
      <c r="BF287" s="186"/>
      <c r="BG287" s="239">
        <v>1</v>
      </c>
      <c r="BH287" s="239"/>
      <c r="BI287" s="239"/>
      <c r="BJ287" s="239"/>
      <c r="BK287" s="239"/>
      <c r="BL287" s="186"/>
      <c r="BM287" s="186"/>
      <c r="BN287" s="239"/>
      <c r="BO287" s="239"/>
      <c r="BP287" s="239"/>
      <c r="BQ287" s="239"/>
      <c r="BR287" s="239"/>
      <c r="BS287" s="186"/>
      <c r="BT287" s="186"/>
      <c r="BU287" s="239"/>
      <c r="BV287" s="239"/>
      <c r="BW287" s="239"/>
      <c r="BX287" s="239"/>
      <c r="BY287" s="239"/>
      <c r="BZ287" s="186"/>
      <c r="CA287" s="186"/>
      <c r="CB287" s="239"/>
      <c r="CC287" s="239"/>
      <c r="CD287" s="239"/>
      <c r="CE287" s="239"/>
      <c r="CF287" s="239"/>
      <c r="CG287" s="186"/>
      <c r="CH287" s="186"/>
      <c r="CI287" s="239"/>
      <c r="CJ287" s="239"/>
      <c r="CK287" s="239"/>
      <c r="CL287" s="239"/>
      <c r="CM287" s="239">
        <v>1</v>
      </c>
      <c r="CN287" s="186"/>
      <c r="CO287" s="186"/>
      <c r="CP287" s="239"/>
      <c r="CQ287" s="239">
        <v>1</v>
      </c>
      <c r="CR287" s="239"/>
      <c r="CS287" s="239"/>
      <c r="CT287" s="239"/>
      <c r="CU287" s="186"/>
      <c r="CV287" s="186"/>
      <c r="CW287" s="239"/>
      <c r="CX287" s="239">
        <v>1</v>
      </c>
      <c r="CY287" s="239"/>
      <c r="CZ287" s="239"/>
      <c r="DA287" s="239"/>
      <c r="DB287" s="186"/>
      <c r="DC287" s="186"/>
      <c r="DD287" s="239"/>
      <c r="DE287" s="239"/>
      <c r="DF287" s="239"/>
      <c r="DG287" s="239"/>
      <c r="DH287" s="239"/>
      <c r="DI287" s="186"/>
      <c r="DJ287" s="186"/>
      <c r="DK287" s="186"/>
      <c r="DL287" s="239">
        <v>1</v>
      </c>
      <c r="DM287" s="239"/>
      <c r="DN287" s="239"/>
      <c r="DO287" s="239"/>
      <c r="DP287" s="186"/>
      <c r="DQ287" s="186"/>
      <c r="DR287" s="239"/>
      <c r="DS287" s="239"/>
      <c r="DT287" s="239"/>
      <c r="DU287" s="239"/>
      <c r="DV287" s="239"/>
      <c r="DW287" s="186"/>
      <c r="DX287" s="186"/>
      <c r="DY287" s="239"/>
      <c r="DZ287" s="239"/>
      <c r="EA287" s="239"/>
      <c r="EB287" s="239"/>
      <c r="EC287" s="239"/>
      <c r="ED287" s="186"/>
      <c r="EE287" s="186"/>
      <c r="EF287" s="239"/>
      <c r="EG287" s="186"/>
      <c r="EH287" s="239"/>
      <c r="EI287" s="239"/>
      <c r="EJ287" s="239"/>
      <c r="EK287" s="186"/>
      <c r="EL287" s="186"/>
      <c r="EM287" s="239"/>
      <c r="EN287" s="239"/>
      <c r="EO287" s="239"/>
      <c r="EP287" s="239"/>
      <c r="EQ287" s="239"/>
      <c r="ER287" s="186"/>
      <c r="ES287" s="186"/>
      <c r="ET287" s="239"/>
      <c r="EU287" s="239"/>
      <c r="EV287" s="239"/>
      <c r="EW287" s="239"/>
      <c r="EX287" s="239"/>
      <c r="EY287" s="186"/>
      <c r="EZ287" s="186"/>
      <c r="FA287" s="239"/>
      <c r="FB287" s="239"/>
      <c r="FC287" s="239"/>
      <c r="FD287" s="239"/>
      <c r="FE287" s="239"/>
      <c r="FF287" s="186"/>
      <c r="FG287" s="186"/>
      <c r="FH287" s="239">
        <v>1</v>
      </c>
      <c r="FI287" s="239"/>
      <c r="FJ287" s="239"/>
      <c r="FK287" s="239"/>
      <c r="FL287" s="239"/>
      <c r="FM287" s="186"/>
      <c r="FN287" s="186"/>
      <c r="FO287" s="239"/>
      <c r="FP287" s="239"/>
      <c r="FQ287" s="239"/>
      <c r="FR287" s="239"/>
      <c r="FS287" s="239"/>
      <c r="FT287" s="186"/>
      <c r="FU287" s="186"/>
      <c r="FV287" s="186"/>
      <c r="FW287" s="186"/>
      <c r="FX287" s="186"/>
      <c r="FY287" s="239"/>
      <c r="FZ287" s="239"/>
      <c r="GA287" s="186"/>
      <c r="GB287" s="186"/>
      <c r="GC287" s="239">
        <v>1</v>
      </c>
      <c r="GD287" s="239"/>
      <c r="GE287" s="239"/>
      <c r="GF287" s="239"/>
      <c r="GG287" s="239"/>
      <c r="GH287" s="186"/>
      <c r="GI287" s="186"/>
      <c r="GJ287" s="239">
        <v>1</v>
      </c>
    </row>
    <row r="288" spans="2:192" ht="15">
      <c r="B288" s="240" t="s">
        <v>5203</v>
      </c>
      <c r="C288" s="240" t="s">
        <v>395</v>
      </c>
      <c r="D288" s="240" t="s">
        <v>397</v>
      </c>
      <c r="E288" s="235" t="s">
        <v>5215</v>
      </c>
      <c r="F288" s="181">
        <v>585.4</v>
      </c>
      <c r="G288" s="237"/>
      <c r="H288" s="187"/>
      <c r="I288" s="187"/>
      <c r="J288" s="237">
        <v>30</v>
      </c>
      <c r="K288" s="237"/>
      <c r="L288" s="237">
        <v>34.6</v>
      </c>
      <c r="M288" s="237"/>
      <c r="N288" s="237"/>
      <c r="O288" s="187"/>
      <c r="P288" s="187"/>
      <c r="Q288" s="237"/>
      <c r="R288" s="237"/>
      <c r="S288" s="237"/>
      <c r="T288" s="237"/>
      <c r="U288" s="237"/>
      <c r="V288" s="187"/>
      <c r="W288" s="187"/>
      <c r="X288" s="237"/>
      <c r="Y288" s="237">
        <v>76.5</v>
      </c>
      <c r="Z288" s="237"/>
      <c r="AA288" s="237"/>
      <c r="AB288" s="237"/>
      <c r="AC288" s="187"/>
      <c r="AD288" s="187"/>
      <c r="AE288" s="237"/>
      <c r="AF288" s="237"/>
      <c r="AG288" s="187"/>
      <c r="AH288" s="237"/>
      <c r="AI288" s="237">
        <v>42.1</v>
      </c>
      <c r="AJ288" s="187"/>
      <c r="AK288" s="187"/>
      <c r="AL288" s="187"/>
      <c r="AM288" s="187"/>
      <c r="AN288" s="187"/>
      <c r="AO288" s="237"/>
      <c r="AP288" s="237"/>
      <c r="AQ288" s="187"/>
      <c r="AR288" s="187"/>
      <c r="AS288" s="237"/>
      <c r="AT288" s="237"/>
      <c r="AU288" s="237">
        <v>66.7</v>
      </c>
      <c r="AV288" s="237"/>
      <c r="AW288" s="237"/>
      <c r="AX288" s="187"/>
      <c r="AY288" s="187"/>
      <c r="AZ288" s="237"/>
      <c r="BA288" s="237"/>
      <c r="BB288" s="237"/>
      <c r="BC288" s="237"/>
      <c r="BD288" s="237"/>
      <c r="BE288" s="187"/>
      <c r="BF288" s="187"/>
      <c r="BG288" s="237">
        <v>54.5</v>
      </c>
      <c r="BH288" s="237"/>
      <c r="BI288" s="237"/>
      <c r="BJ288" s="237"/>
      <c r="BK288" s="237"/>
      <c r="BL288" s="187"/>
      <c r="BM288" s="187"/>
      <c r="BN288" s="237"/>
      <c r="BO288" s="237"/>
      <c r="BP288" s="237"/>
      <c r="BQ288" s="237"/>
      <c r="BR288" s="237"/>
      <c r="BS288" s="187"/>
      <c r="BT288" s="187"/>
      <c r="BU288" s="237"/>
      <c r="BV288" s="237"/>
      <c r="BW288" s="237"/>
      <c r="BX288" s="237"/>
      <c r="BY288" s="237"/>
      <c r="BZ288" s="187"/>
      <c r="CA288" s="187"/>
      <c r="CB288" s="237"/>
      <c r="CC288" s="237"/>
      <c r="CD288" s="237"/>
      <c r="CE288" s="237"/>
      <c r="CF288" s="237"/>
      <c r="CG288" s="187"/>
      <c r="CH288" s="187"/>
      <c r="CI288" s="237"/>
      <c r="CJ288" s="237"/>
      <c r="CK288" s="237"/>
      <c r="CL288" s="237"/>
      <c r="CM288" s="237">
        <v>39.6</v>
      </c>
      <c r="CN288" s="187"/>
      <c r="CO288" s="187"/>
      <c r="CP288" s="237"/>
      <c r="CQ288" s="237">
        <v>50.1</v>
      </c>
      <c r="CR288" s="237"/>
      <c r="CS288" s="237"/>
      <c r="CT288" s="237"/>
      <c r="CU288" s="187"/>
      <c r="CV288" s="187"/>
      <c r="CW288" s="237"/>
      <c r="CX288" s="237">
        <v>25</v>
      </c>
      <c r="CY288" s="237"/>
      <c r="CZ288" s="237"/>
      <c r="DA288" s="237"/>
      <c r="DB288" s="187"/>
      <c r="DC288" s="187"/>
      <c r="DD288" s="237"/>
      <c r="DE288" s="237"/>
      <c r="DF288" s="237"/>
      <c r="DG288" s="237"/>
      <c r="DH288" s="237"/>
      <c r="DI288" s="187"/>
      <c r="DJ288" s="187"/>
      <c r="DK288" s="187"/>
      <c r="DL288" s="237">
        <v>43.7</v>
      </c>
      <c r="DM288" s="237"/>
      <c r="DN288" s="237"/>
      <c r="DO288" s="237"/>
      <c r="DP288" s="187"/>
      <c r="DQ288" s="187"/>
      <c r="DR288" s="237"/>
      <c r="DS288" s="237"/>
      <c r="DT288" s="237"/>
      <c r="DU288" s="237"/>
      <c r="DV288" s="237"/>
      <c r="DW288" s="187"/>
      <c r="DX288" s="187"/>
      <c r="DY288" s="237"/>
      <c r="DZ288" s="237"/>
      <c r="EA288" s="237"/>
      <c r="EB288" s="237"/>
      <c r="EC288" s="237"/>
      <c r="ED288" s="187"/>
      <c r="EE288" s="187"/>
      <c r="EF288" s="237"/>
      <c r="EG288" s="187"/>
      <c r="EH288" s="237"/>
      <c r="EI288" s="237"/>
      <c r="EJ288" s="237"/>
      <c r="EK288" s="187"/>
      <c r="EL288" s="187"/>
      <c r="EM288" s="237"/>
      <c r="EN288" s="237"/>
      <c r="EO288" s="237"/>
      <c r="EP288" s="237"/>
      <c r="EQ288" s="237"/>
      <c r="ER288" s="187"/>
      <c r="ES288" s="187"/>
      <c r="ET288" s="237"/>
      <c r="EU288" s="237"/>
      <c r="EV288" s="237"/>
      <c r="EW288" s="237"/>
      <c r="EX288" s="237"/>
      <c r="EY288" s="187"/>
      <c r="EZ288" s="187"/>
      <c r="FA288" s="237"/>
      <c r="FB288" s="237"/>
      <c r="FC288" s="237"/>
      <c r="FD288" s="237"/>
      <c r="FE288" s="237"/>
      <c r="FF288" s="187"/>
      <c r="FG288" s="187"/>
      <c r="FH288" s="237">
        <v>35.299999999999997</v>
      </c>
      <c r="FI288" s="237"/>
      <c r="FJ288" s="237"/>
      <c r="FK288" s="237"/>
      <c r="FL288" s="237"/>
      <c r="FM288" s="187"/>
      <c r="FN288" s="187"/>
      <c r="FO288" s="237"/>
      <c r="FP288" s="237"/>
      <c r="FQ288" s="237"/>
      <c r="FR288" s="237"/>
      <c r="FS288" s="237"/>
      <c r="FT288" s="187"/>
      <c r="FU288" s="187"/>
      <c r="FV288" s="187"/>
      <c r="FW288" s="187"/>
      <c r="FX288" s="187"/>
      <c r="FY288" s="237"/>
      <c r="FZ288" s="237"/>
      <c r="GA288" s="187"/>
      <c r="GB288" s="187"/>
      <c r="GC288" s="237">
        <v>28</v>
      </c>
      <c r="GD288" s="237"/>
      <c r="GE288" s="237"/>
      <c r="GF288" s="237"/>
      <c r="GG288" s="237"/>
      <c r="GH288" s="187"/>
      <c r="GI288" s="187"/>
      <c r="GJ288" s="237">
        <v>59.2</v>
      </c>
    </row>
    <row r="289" spans="2:192" ht="15">
      <c r="B289" s="240" t="s">
        <v>5203</v>
      </c>
      <c r="C289" s="240" t="s">
        <v>395</v>
      </c>
      <c r="D289" s="240" t="s">
        <v>397</v>
      </c>
      <c r="E289" s="241" t="s">
        <v>5216</v>
      </c>
      <c r="F289" s="182"/>
      <c r="G289" s="242"/>
      <c r="H289" s="188"/>
      <c r="I289" s="188"/>
      <c r="J289" s="242"/>
      <c r="K289" s="242"/>
      <c r="L289" s="242"/>
      <c r="M289" s="242"/>
      <c r="N289" s="242"/>
      <c r="O289" s="188"/>
      <c r="P289" s="188"/>
      <c r="Q289" s="242"/>
      <c r="R289" s="242"/>
      <c r="S289" s="242"/>
      <c r="T289" s="242"/>
      <c r="U289" s="242"/>
      <c r="V289" s="188"/>
      <c r="W289" s="188"/>
      <c r="X289" s="242"/>
      <c r="Y289" s="242"/>
      <c r="Z289" s="242"/>
      <c r="AA289" s="242"/>
      <c r="AB289" s="242"/>
      <c r="AC289" s="188"/>
      <c r="AD289" s="188"/>
      <c r="AE289" s="242"/>
      <c r="AF289" s="242"/>
      <c r="AG289" s="188"/>
      <c r="AH289" s="242"/>
      <c r="AI289" s="242"/>
      <c r="AJ289" s="188"/>
      <c r="AK289" s="188"/>
      <c r="AL289" s="188"/>
      <c r="AM289" s="188"/>
      <c r="AN289" s="188"/>
      <c r="AO289" s="242"/>
      <c r="AP289" s="242"/>
      <c r="AQ289" s="188"/>
      <c r="AR289" s="188"/>
      <c r="AS289" s="242"/>
      <c r="AT289" s="242"/>
      <c r="AU289" s="242"/>
      <c r="AV289" s="242"/>
      <c r="AW289" s="242"/>
      <c r="AX289" s="188"/>
      <c r="AY289" s="188"/>
      <c r="AZ289" s="242"/>
      <c r="BA289" s="242"/>
      <c r="BB289" s="242"/>
      <c r="BC289" s="242"/>
      <c r="BD289" s="242"/>
      <c r="BE289" s="188"/>
      <c r="BF289" s="188"/>
      <c r="BG289" s="242"/>
      <c r="BH289" s="242"/>
      <c r="BI289" s="242"/>
      <c r="BJ289" s="242"/>
      <c r="BK289" s="242"/>
      <c r="BL289" s="188"/>
      <c r="BM289" s="188"/>
      <c r="BN289" s="242"/>
      <c r="BO289" s="242"/>
      <c r="BP289" s="242"/>
      <c r="BQ289" s="242"/>
      <c r="BR289" s="242"/>
      <c r="BS289" s="188"/>
      <c r="BT289" s="188"/>
      <c r="BU289" s="242"/>
      <c r="BV289" s="242"/>
      <c r="BW289" s="242"/>
      <c r="BX289" s="242"/>
      <c r="BY289" s="242"/>
      <c r="BZ289" s="188"/>
      <c r="CA289" s="188"/>
      <c r="CB289" s="242"/>
      <c r="CC289" s="242"/>
      <c r="CD289" s="242"/>
      <c r="CE289" s="242"/>
      <c r="CF289" s="242"/>
      <c r="CG289" s="188"/>
      <c r="CH289" s="188"/>
      <c r="CI289" s="242"/>
      <c r="CJ289" s="242"/>
      <c r="CK289" s="242"/>
      <c r="CL289" s="242"/>
      <c r="CM289" s="242"/>
      <c r="CN289" s="188"/>
      <c r="CO289" s="188"/>
      <c r="CP289" s="242"/>
      <c r="CQ289" s="242"/>
      <c r="CR289" s="242"/>
      <c r="CS289" s="242"/>
      <c r="CT289" s="242"/>
      <c r="CU289" s="188"/>
      <c r="CV289" s="188"/>
      <c r="CW289" s="242"/>
      <c r="CX289" s="242"/>
      <c r="CY289" s="242"/>
      <c r="CZ289" s="242"/>
      <c r="DA289" s="242"/>
      <c r="DB289" s="188"/>
      <c r="DC289" s="188"/>
      <c r="DD289" s="242"/>
      <c r="DE289" s="242"/>
      <c r="DF289" s="242"/>
      <c r="DG289" s="242"/>
      <c r="DH289" s="242"/>
      <c r="DI289" s="188"/>
      <c r="DJ289" s="188"/>
      <c r="DK289" s="188"/>
      <c r="DL289" s="242"/>
      <c r="DM289" s="242"/>
      <c r="DN289" s="242"/>
      <c r="DO289" s="242"/>
      <c r="DP289" s="188"/>
      <c r="DQ289" s="188"/>
      <c r="DR289" s="242"/>
      <c r="DS289" s="242"/>
      <c r="DT289" s="242"/>
      <c r="DU289" s="242"/>
      <c r="DV289" s="242"/>
      <c r="DW289" s="188"/>
      <c r="DX289" s="188"/>
      <c r="DY289" s="242"/>
      <c r="DZ289" s="242"/>
      <c r="EA289" s="242"/>
      <c r="EB289" s="242"/>
      <c r="EC289" s="242"/>
      <c r="ED289" s="188"/>
      <c r="EE289" s="188"/>
      <c r="EF289" s="242"/>
      <c r="EG289" s="188"/>
      <c r="EH289" s="242"/>
      <c r="EI289" s="242"/>
      <c r="EJ289" s="242"/>
      <c r="EK289" s="188"/>
      <c r="EL289" s="188"/>
      <c r="EM289" s="242"/>
      <c r="EN289" s="242"/>
      <c r="EO289" s="242"/>
      <c r="EP289" s="242"/>
      <c r="EQ289" s="242"/>
      <c r="ER289" s="188"/>
      <c r="ES289" s="188"/>
      <c r="ET289" s="242"/>
      <c r="EU289" s="242"/>
      <c r="EV289" s="242"/>
      <c r="EW289" s="242"/>
      <c r="EX289" s="242"/>
      <c r="EY289" s="188"/>
      <c r="EZ289" s="188"/>
      <c r="FA289" s="242"/>
      <c r="FB289" s="242"/>
      <c r="FC289" s="242"/>
      <c r="FD289" s="242"/>
      <c r="FE289" s="242"/>
      <c r="FF289" s="188"/>
      <c r="FG289" s="188"/>
      <c r="FH289" s="242"/>
      <c r="FI289" s="242"/>
      <c r="FJ289" s="242"/>
      <c r="FK289" s="242"/>
      <c r="FL289" s="242"/>
      <c r="FM289" s="188"/>
      <c r="FN289" s="188"/>
      <c r="FO289" s="242"/>
      <c r="FP289" s="242"/>
      <c r="FQ289" s="242"/>
      <c r="FR289" s="242"/>
      <c r="FS289" s="242"/>
      <c r="FT289" s="188"/>
      <c r="FU289" s="188"/>
      <c r="FV289" s="188"/>
      <c r="FW289" s="188"/>
      <c r="FX289" s="188"/>
      <c r="FY289" s="242"/>
      <c r="FZ289" s="242"/>
      <c r="GA289" s="188"/>
      <c r="GB289" s="188"/>
      <c r="GC289" s="242"/>
      <c r="GD289" s="242"/>
      <c r="GE289" s="242"/>
      <c r="GF289" s="242"/>
      <c r="GG289" s="242"/>
      <c r="GH289" s="188"/>
      <c r="GI289" s="188"/>
      <c r="GJ289" s="242"/>
    </row>
    <row r="290" spans="2:192" ht="15.75" thickBot="1">
      <c r="B290" s="243" t="s">
        <v>5203</v>
      </c>
      <c r="C290" s="243" t="s">
        <v>395</v>
      </c>
      <c r="D290" s="243" t="s">
        <v>397</v>
      </c>
      <c r="E290" s="244" t="s">
        <v>5217</v>
      </c>
      <c r="F290" s="183"/>
      <c r="G290" s="245"/>
      <c r="H290" s="189"/>
      <c r="I290" s="189"/>
      <c r="J290" s="245"/>
      <c r="K290" s="245"/>
      <c r="L290" s="245"/>
      <c r="M290" s="245"/>
      <c r="N290" s="245"/>
      <c r="O290" s="189"/>
      <c r="P290" s="189"/>
      <c r="Q290" s="245"/>
      <c r="R290" s="245"/>
      <c r="S290" s="245"/>
      <c r="T290" s="245"/>
      <c r="U290" s="245"/>
      <c r="V290" s="189"/>
      <c r="W290" s="189"/>
      <c r="X290" s="245"/>
      <c r="Y290" s="245"/>
      <c r="Z290" s="245"/>
      <c r="AA290" s="245"/>
      <c r="AB290" s="245"/>
      <c r="AC290" s="189"/>
      <c r="AD290" s="189"/>
      <c r="AE290" s="245"/>
      <c r="AF290" s="245"/>
      <c r="AG290" s="189"/>
      <c r="AH290" s="245"/>
      <c r="AI290" s="245"/>
      <c r="AJ290" s="189"/>
      <c r="AK290" s="189"/>
      <c r="AL290" s="189"/>
      <c r="AM290" s="189"/>
      <c r="AN290" s="189"/>
      <c r="AO290" s="245"/>
      <c r="AP290" s="245"/>
      <c r="AQ290" s="189"/>
      <c r="AR290" s="189"/>
      <c r="AS290" s="245"/>
      <c r="AT290" s="245"/>
      <c r="AU290" s="245"/>
      <c r="AV290" s="245"/>
      <c r="AW290" s="245"/>
      <c r="AX290" s="189"/>
      <c r="AY290" s="189"/>
      <c r="AZ290" s="245"/>
      <c r="BA290" s="245"/>
      <c r="BB290" s="245"/>
      <c r="BC290" s="245"/>
      <c r="BD290" s="245"/>
      <c r="BE290" s="189"/>
      <c r="BF290" s="189"/>
      <c r="BG290" s="245"/>
      <c r="BH290" s="245"/>
      <c r="BI290" s="245"/>
      <c r="BJ290" s="245"/>
      <c r="BK290" s="245"/>
      <c r="BL290" s="189"/>
      <c r="BM290" s="189"/>
      <c r="BN290" s="245"/>
      <c r="BO290" s="245"/>
      <c r="BP290" s="245"/>
      <c r="BQ290" s="245"/>
      <c r="BR290" s="245"/>
      <c r="BS290" s="189"/>
      <c r="BT290" s="189"/>
      <c r="BU290" s="245"/>
      <c r="BV290" s="245"/>
      <c r="BW290" s="245"/>
      <c r="BX290" s="245"/>
      <c r="BY290" s="245"/>
      <c r="BZ290" s="189"/>
      <c r="CA290" s="189"/>
      <c r="CB290" s="245"/>
      <c r="CC290" s="245"/>
      <c r="CD290" s="245"/>
      <c r="CE290" s="245"/>
      <c r="CF290" s="245"/>
      <c r="CG290" s="189"/>
      <c r="CH290" s="189"/>
      <c r="CI290" s="245"/>
      <c r="CJ290" s="245"/>
      <c r="CK290" s="245"/>
      <c r="CL290" s="245"/>
      <c r="CM290" s="245"/>
      <c r="CN290" s="189"/>
      <c r="CO290" s="189"/>
      <c r="CP290" s="245"/>
      <c r="CQ290" s="245"/>
      <c r="CR290" s="245"/>
      <c r="CS290" s="245"/>
      <c r="CT290" s="245"/>
      <c r="CU290" s="189"/>
      <c r="CV290" s="189"/>
      <c r="CW290" s="245"/>
      <c r="CX290" s="245"/>
      <c r="CY290" s="245"/>
      <c r="CZ290" s="245"/>
      <c r="DA290" s="245"/>
      <c r="DB290" s="189"/>
      <c r="DC290" s="189"/>
      <c r="DD290" s="245"/>
      <c r="DE290" s="245"/>
      <c r="DF290" s="245"/>
      <c r="DG290" s="245"/>
      <c r="DH290" s="245"/>
      <c r="DI290" s="189"/>
      <c r="DJ290" s="189"/>
      <c r="DK290" s="189"/>
      <c r="DL290" s="245"/>
      <c r="DM290" s="245"/>
      <c r="DN290" s="245"/>
      <c r="DO290" s="245"/>
      <c r="DP290" s="189"/>
      <c r="DQ290" s="189"/>
      <c r="DR290" s="245"/>
      <c r="DS290" s="245"/>
      <c r="DT290" s="245"/>
      <c r="DU290" s="245"/>
      <c r="DV290" s="245"/>
      <c r="DW290" s="189"/>
      <c r="DX290" s="189"/>
      <c r="DY290" s="245"/>
      <c r="DZ290" s="245"/>
      <c r="EA290" s="245"/>
      <c r="EB290" s="245"/>
      <c r="EC290" s="245"/>
      <c r="ED290" s="189"/>
      <c r="EE290" s="189"/>
      <c r="EF290" s="245"/>
      <c r="EG290" s="189"/>
      <c r="EH290" s="245"/>
      <c r="EI290" s="245"/>
      <c r="EJ290" s="245"/>
      <c r="EK290" s="189"/>
      <c r="EL290" s="189"/>
      <c r="EM290" s="245"/>
      <c r="EN290" s="245"/>
      <c r="EO290" s="245"/>
      <c r="EP290" s="245"/>
      <c r="EQ290" s="245"/>
      <c r="ER290" s="189"/>
      <c r="ES290" s="189"/>
      <c r="ET290" s="245"/>
      <c r="EU290" s="245"/>
      <c r="EV290" s="245"/>
      <c r="EW290" s="245"/>
      <c r="EX290" s="245"/>
      <c r="EY290" s="189"/>
      <c r="EZ290" s="189"/>
      <c r="FA290" s="245"/>
      <c r="FB290" s="245"/>
      <c r="FC290" s="245"/>
      <c r="FD290" s="245"/>
      <c r="FE290" s="245"/>
      <c r="FF290" s="189"/>
      <c r="FG290" s="189"/>
      <c r="FH290" s="245"/>
      <c r="FI290" s="245"/>
      <c r="FJ290" s="245"/>
      <c r="FK290" s="245"/>
      <c r="FL290" s="245"/>
      <c r="FM290" s="189"/>
      <c r="FN290" s="189"/>
      <c r="FO290" s="245"/>
      <c r="FP290" s="245"/>
      <c r="FQ290" s="245"/>
      <c r="FR290" s="245"/>
      <c r="FS290" s="245"/>
      <c r="FT290" s="189"/>
      <c r="FU290" s="189"/>
      <c r="FV290" s="189"/>
      <c r="FW290" s="189"/>
      <c r="FX290" s="189"/>
      <c r="FY290" s="245"/>
      <c r="FZ290" s="245"/>
      <c r="GA290" s="189"/>
      <c r="GB290" s="189"/>
      <c r="GC290" s="245"/>
      <c r="GD290" s="245"/>
      <c r="GE290" s="245"/>
      <c r="GF290" s="245"/>
      <c r="GG290" s="245"/>
      <c r="GH290" s="189"/>
      <c r="GI290" s="189"/>
      <c r="GJ290" s="245"/>
    </row>
    <row r="291" spans="2:192" ht="15">
      <c r="B291" s="238" t="s">
        <v>5203</v>
      </c>
      <c r="C291" s="238" t="s">
        <v>4410</v>
      </c>
      <c r="D291" s="238" t="s">
        <v>4150</v>
      </c>
      <c r="E291" s="238" t="s">
        <v>5214</v>
      </c>
      <c r="F291" s="180">
        <v>1</v>
      </c>
      <c r="G291" s="239"/>
      <c r="H291" s="186"/>
      <c r="I291" s="186"/>
      <c r="J291" s="239"/>
      <c r="K291" s="239"/>
      <c r="L291" s="239"/>
      <c r="M291" s="239"/>
      <c r="N291" s="239"/>
      <c r="O291" s="186"/>
      <c r="P291" s="186"/>
      <c r="Q291" s="239"/>
      <c r="R291" s="239"/>
      <c r="S291" s="239"/>
      <c r="T291" s="239"/>
      <c r="U291" s="239"/>
      <c r="V291" s="186"/>
      <c r="W291" s="186"/>
      <c r="X291" s="239"/>
      <c r="Y291" s="239"/>
      <c r="Z291" s="239"/>
      <c r="AA291" s="239"/>
      <c r="AB291" s="239"/>
      <c r="AC291" s="186"/>
      <c r="AD291" s="186"/>
      <c r="AE291" s="239"/>
      <c r="AF291" s="239"/>
      <c r="AG291" s="186"/>
      <c r="AH291" s="239"/>
      <c r="AI291" s="239"/>
      <c r="AJ291" s="186"/>
      <c r="AK291" s="186"/>
      <c r="AL291" s="186"/>
      <c r="AM291" s="186"/>
      <c r="AN291" s="186"/>
      <c r="AO291" s="239"/>
      <c r="AP291" s="239"/>
      <c r="AQ291" s="186"/>
      <c r="AR291" s="186"/>
      <c r="AS291" s="239"/>
      <c r="AT291" s="239"/>
      <c r="AU291" s="239"/>
      <c r="AV291" s="239"/>
      <c r="AW291" s="239"/>
      <c r="AX291" s="186"/>
      <c r="AY291" s="186"/>
      <c r="AZ291" s="239"/>
      <c r="BA291" s="239"/>
      <c r="BB291" s="239"/>
      <c r="BC291" s="239"/>
      <c r="BD291" s="239"/>
      <c r="BE291" s="186"/>
      <c r="BF291" s="186"/>
      <c r="BG291" s="239"/>
      <c r="BH291" s="239"/>
      <c r="BI291" s="239"/>
      <c r="BJ291" s="239"/>
      <c r="BK291" s="239"/>
      <c r="BL291" s="186"/>
      <c r="BM291" s="186"/>
      <c r="BN291" s="239"/>
      <c r="BO291" s="239"/>
      <c r="BP291" s="239"/>
      <c r="BQ291" s="239"/>
      <c r="BR291" s="239"/>
      <c r="BS291" s="186"/>
      <c r="BT291" s="186"/>
      <c r="BU291" s="239"/>
      <c r="BV291" s="239"/>
      <c r="BW291" s="239"/>
      <c r="BX291" s="239"/>
      <c r="BY291" s="239"/>
      <c r="BZ291" s="186"/>
      <c r="CA291" s="186"/>
      <c r="CB291" s="239"/>
      <c r="CC291" s="239"/>
      <c r="CD291" s="239"/>
      <c r="CE291" s="239"/>
      <c r="CF291" s="239"/>
      <c r="CG291" s="186"/>
      <c r="CH291" s="186"/>
      <c r="CI291" s="239"/>
      <c r="CJ291" s="239"/>
      <c r="CK291" s="239"/>
      <c r="CL291" s="239"/>
      <c r="CM291" s="239"/>
      <c r="CN291" s="186"/>
      <c r="CO291" s="186"/>
      <c r="CP291" s="239"/>
      <c r="CQ291" s="239"/>
      <c r="CR291" s="239"/>
      <c r="CS291" s="239"/>
      <c r="CT291" s="239"/>
      <c r="CU291" s="186"/>
      <c r="CV291" s="186"/>
      <c r="CW291" s="239"/>
      <c r="CX291" s="239"/>
      <c r="CY291" s="239"/>
      <c r="CZ291" s="239"/>
      <c r="DA291" s="239"/>
      <c r="DB291" s="186"/>
      <c r="DC291" s="186"/>
      <c r="DD291" s="239"/>
      <c r="DE291" s="239"/>
      <c r="DF291" s="239"/>
      <c r="DG291" s="239"/>
      <c r="DH291" s="239"/>
      <c r="DI291" s="186"/>
      <c r="DJ291" s="186"/>
      <c r="DK291" s="186"/>
      <c r="DL291" s="239"/>
      <c r="DM291" s="239"/>
      <c r="DN291" s="239"/>
      <c r="DO291" s="239"/>
      <c r="DP291" s="186"/>
      <c r="DQ291" s="186"/>
      <c r="DR291" s="239"/>
      <c r="DS291" s="239"/>
      <c r="DT291" s="239"/>
      <c r="DU291" s="239"/>
      <c r="DV291" s="239"/>
      <c r="DW291" s="186"/>
      <c r="DX291" s="186"/>
      <c r="DY291" s="239"/>
      <c r="DZ291" s="239"/>
      <c r="EA291" s="239"/>
      <c r="EB291" s="239"/>
      <c r="EC291" s="239"/>
      <c r="ED291" s="186"/>
      <c r="EE291" s="186"/>
      <c r="EF291" s="239"/>
      <c r="EG291" s="186"/>
      <c r="EH291" s="239"/>
      <c r="EI291" s="239"/>
      <c r="EJ291" s="239"/>
      <c r="EK291" s="186"/>
      <c r="EL291" s="186"/>
      <c r="EM291" s="239"/>
      <c r="EN291" s="239"/>
      <c r="EO291" s="239"/>
      <c r="EP291" s="239"/>
      <c r="EQ291" s="239"/>
      <c r="ER291" s="186"/>
      <c r="ES291" s="186"/>
      <c r="ET291" s="239"/>
      <c r="EU291" s="239"/>
      <c r="EV291" s="239"/>
      <c r="EW291" s="239"/>
      <c r="EX291" s="239"/>
      <c r="EY291" s="186"/>
      <c r="EZ291" s="186"/>
      <c r="FA291" s="239"/>
      <c r="FB291" s="239"/>
      <c r="FC291" s="239"/>
      <c r="FD291" s="239"/>
      <c r="FE291" s="239">
        <v>1</v>
      </c>
      <c r="FF291" s="186"/>
      <c r="FG291" s="186"/>
      <c r="FH291" s="239"/>
      <c r="FI291" s="239"/>
      <c r="FJ291" s="239"/>
      <c r="FK291" s="239"/>
      <c r="FL291" s="239"/>
      <c r="FM291" s="186"/>
      <c r="FN291" s="186"/>
      <c r="FO291" s="239"/>
      <c r="FP291" s="239"/>
      <c r="FQ291" s="239"/>
      <c r="FR291" s="239"/>
      <c r="FS291" s="239"/>
      <c r="FT291" s="186"/>
      <c r="FU291" s="186"/>
      <c r="FV291" s="186"/>
      <c r="FW291" s="186"/>
      <c r="FX291" s="186"/>
      <c r="FY291" s="239"/>
      <c r="FZ291" s="239"/>
      <c r="GA291" s="186"/>
      <c r="GB291" s="186"/>
      <c r="GC291" s="239"/>
      <c r="GD291" s="239"/>
      <c r="GE291" s="239"/>
      <c r="GF291" s="239"/>
      <c r="GG291" s="239"/>
      <c r="GH291" s="186"/>
      <c r="GI291" s="186"/>
      <c r="GJ291" s="239"/>
    </row>
    <row r="292" spans="2:192" ht="15">
      <c r="B292" s="240" t="s">
        <v>5203</v>
      </c>
      <c r="C292" s="240" t="s">
        <v>4410</v>
      </c>
      <c r="D292" s="240" t="s">
        <v>4150</v>
      </c>
      <c r="E292" s="235" t="s">
        <v>5215</v>
      </c>
      <c r="F292" s="181">
        <v>29.3</v>
      </c>
      <c r="G292" s="237"/>
      <c r="H292" s="187"/>
      <c r="I292" s="187"/>
      <c r="J292" s="237"/>
      <c r="K292" s="237"/>
      <c r="L292" s="237"/>
      <c r="M292" s="237"/>
      <c r="N292" s="237"/>
      <c r="O292" s="187"/>
      <c r="P292" s="187"/>
      <c r="Q292" s="237"/>
      <c r="R292" s="237"/>
      <c r="S292" s="237"/>
      <c r="T292" s="237"/>
      <c r="U292" s="237"/>
      <c r="V292" s="187"/>
      <c r="W292" s="187"/>
      <c r="X292" s="237"/>
      <c r="Y292" s="237"/>
      <c r="Z292" s="237"/>
      <c r="AA292" s="237"/>
      <c r="AB292" s="237"/>
      <c r="AC292" s="187"/>
      <c r="AD292" s="187"/>
      <c r="AE292" s="237"/>
      <c r="AF292" s="237"/>
      <c r="AG292" s="187"/>
      <c r="AH292" s="237"/>
      <c r="AI292" s="237"/>
      <c r="AJ292" s="187"/>
      <c r="AK292" s="187"/>
      <c r="AL292" s="187"/>
      <c r="AM292" s="187"/>
      <c r="AN292" s="187"/>
      <c r="AO292" s="237"/>
      <c r="AP292" s="237"/>
      <c r="AQ292" s="187"/>
      <c r="AR292" s="187"/>
      <c r="AS292" s="237"/>
      <c r="AT292" s="237"/>
      <c r="AU292" s="237"/>
      <c r="AV292" s="237"/>
      <c r="AW292" s="237"/>
      <c r="AX292" s="187"/>
      <c r="AY292" s="187"/>
      <c r="AZ292" s="237"/>
      <c r="BA292" s="237"/>
      <c r="BB292" s="237"/>
      <c r="BC292" s="237"/>
      <c r="BD292" s="237"/>
      <c r="BE292" s="187"/>
      <c r="BF292" s="187"/>
      <c r="BG292" s="237"/>
      <c r="BH292" s="237"/>
      <c r="BI292" s="237"/>
      <c r="BJ292" s="237"/>
      <c r="BK292" s="237"/>
      <c r="BL292" s="187"/>
      <c r="BM292" s="187"/>
      <c r="BN292" s="237"/>
      <c r="BO292" s="237"/>
      <c r="BP292" s="237"/>
      <c r="BQ292" s="237"/>
      <c r="BR292" s="237"/>
      <c r="BS292" s="187"/>
      <c r="BT292" s="187"/>
      <c r="BU292" s="237"/>
      <c r="BV292" s="237"/>
      <c r="BW292" s="237"/>
      <c r="BX292" s="237"/>
      <c r="BY292" s="237"/>
      <c r="BZ292" s="187"/>
      <c r="CA292" s="187"/>
      <c r="CB292" s="237"/>
      <c r="CC292" s="237"/>
      <c r="CD292" s="237"/>
      <c r="CE292" s="237"/>
      <c r="CF292" s="237"/>
      <c r="CG292" s="187"/>
      <c r="CH292" s="187"/>
      <c r="CI292" s="237"/>
      <c r="CJ292" s="237"/>
      <c r="CK292" s="237"/>
      <c r="CL292" s="237"/>
      <c r="CM292" s="237"/>
      <c r="CN292" s="187"/>
      <c r="CO292" s="187"/>
      <c r="CP292" s="237"/>
      <c r="CQ292" s="237"/>
      <c r="CR292" s="237"/>
      <c r="CS292" s="237"/>
      <c r="CT292" s="237"/>
      <c r="CU292" s="187"/>
      <c r="CV292" s="187"/>
      <c r="CW292" s="237"/>
      <c r="CX292" s="237"/>
      <c r="CY292" s="237"/>
      <c r="CZ292" s="237"/>
      <c r="DA292" s="237"/>
      <c r="DB292" s="187"/>
      <c r="DC292" s="187"/>
      <c r="DD292" s="237"/>
      <c r="DE292" s="237"/>
      <c r="DF292" s="237"/>
      <c r="DG292" s="237"/>
      <c r="DH292" s="237"/>
      <c r="DI292" s="187"/>
      <c r="DJ292" s="187"/>
      <c r="DK292" s="187"/>
      <c r="DL292" s="237"/>
      <c r="DM292" s="237"/>
      <c r="DN292" s="237"/>
      <c r="DO292" s="237"/>
      <c r="DP292" s="187"/>
      <c r="DQ292" s="187"/>
      <c r="DR292" s="237"/>
      <c r="DS292" s="237"/>
      <c r="DT292" s="237"/>
      <c r="DU292" s="237"/>
      <c r="DV292" s="237"/>
      <c r="DW292" s="187"/>
      <c r="DX292" s="187"/>
      <c r="DY292" s="237"/>
      <c r="DZ292" s="237"/>
      <c r="EA292" s="237"/>
      <c r="EB292" s="237"/>
      <c r="EC292" s="237"/>
      <c r="ED292" s="187"/>
      <c r="EE292" s="187"/>
      <c r="EF292" s="237"/>
      <c r="EG292" s="187"/>
      <c r="EH292" s="237"/>
      <c r="EI292" s="237"/>
      <c r="EJ292" s="237"/>
      <c r="EK292" s="187"/>
      <c r="EL292" s="187"/>
      <c r="EM292" s="237"/>
      <c r="EN292" s="237"/>
      <c r="EO292" s="237"/>
      <c r="EP292" s="237"/>
      <c r="EQ292" s="237"/>
      <c r="ER292" s="187"/>
      <c r="ES292" s="187"/>
      <c r="ET292" s="237"/>
      <c r="EU292" s="237"/>
      <c r="EV292" s="237"/>
      <c r="EW292" s="237"/>
      <c r="EX292" s="237"/>
      <c r="EY292" s="187"/>
      <c r="EZ292" s="187"/>
      <c r="FA292" s="237"/>
      <c r="FB292" s="237"/>
      <c r="FC292" s="237"/>
      <c r="FD292" s="237"/>
      <c r="FE292" s="237">
        <v>29.3</v>
      </c>
      <c r="FF292" s="187"/>
      <c r="FG292" s="187"/>
      <c r="FH292" s="237"/>
      <c r="FI292" s="237"/>
      <c r="FJ292" s="237"/>
      <c r="FK292" s="237"/>
      <c r="FL292" s="237"/>
      <c r="FM292" s="187"/>
      <c r="FN292" s="187"/>
      <c r="FO292" s="237"/>
      <c r="FP292" s="237"/>
      <c r="FQ292" s="237"/>
      <c r="FR292" s="237"/>
      <c r="FS292" s="237"/>
      <c r="FT292" s="187"/>
      <c r="FU292" s="187"/>
      <c r="FV292" s="187"/>
      <c r="FW292" s="187"/>
      <c r="FX292" s="187"/>
      <c r="FY292" s="237"/>
      <c r="FZ292" s="237"/>
      <c r="GA292" s="187"/>
      <c r="GB292" s="187"/>
      <c r="GC292" s="237"/>
      <c r="GD292" s="237"/>
      <c r="GE292" s="237"/>
      <c r="GF292" s="237"/>
      <c r="GG292" s="237"/>
      <c r="GH292" s="187"/>
      <c r="GI292" s="187"/>
      <c r="GJ292" s="237"/>
    </row>
    <row r="293" spans="2:192" ht="15">
      <c r="B293" s="240" t="s">
        <v>5203</v>
      </c>
      <c r="C293" s="240" t="s">
        <v>4410</v>
      </c>
      <c r="D293" s="240" t="s">
        <v>4150</v>
      </c>
      <c r="E293" s="241" t="s">
        <v>5216</v>
      </c>
      <c r="F293" s="182"/>
      <c r="G293" s="242"/>
      <c r="H293" s="188"/>
      <c r="I293" s="188"/>
      <c r="J293" s="242"/>
      <c r="K293" s="242"/>
      <c r="L293" s="242"/>
      <c r="M293" s="242"/>
      <c r="N293" s="242"/>
      <c r="O293" s="188"/>
      <c r="P293" s="188"/>
      <c r="Q293" s="242"/>
      <c r="R293" s="242"/>
      <c r="S293" s="242"/>
      <c r="T293" s="242"/>
      <c r="U293" s="242"/>
      <c r="V293" s="188"/>
      <c r="W293" s="188"/>
      <c r="X293" s="242"/>
      <c r="Y293" s="242"/>
      <c r="Z293" s="242"/>
      <c r="AA293" s="242"/>
      <c r="AB293" s="242"/>
      <c r="AC293" s="188"/>
      <c r="AD293" s="188"/>
      <c r="AE293" s="242"/>
      <c r="AF293" s="242"/>
      <c r="AG293" s="188"/>
      <c r="AH293" s="242"/>
      <c r="AI293" s="242"/>
      <c r="AJ293" s="188"/>
      <c r="AK293" s="188"/>
      <c r="AL293" s="188"/>
      <c r="AM293" s="188"/>
      <c r="AN293" s="188"/>
      <c r="AO293" s="242"/>
      <c r="AP293" s="242"/>
      <c r="AQ293" s="188"/>
      <c r="AR293" s="188"/>
      <c r="AS293" s="242"/>
      <c r="AT293" s="242"/>
      <c r="AU293" s="242"/>
      <c r="AV293" s="242"/>
      <c r="AW293" s="242"/>
      <c r="AX293" s="188"/>
      <c r="AY293" s="188"/>
      <c r="AZ293" s="242"/>
      <c r="BA293" s="242"/>
      <c r="BB293" s="242"/>
      <c r="BC293" s="242"/>
      <c r="BD293" s="242"/>
      <c r="BE293" s="188"/>
      <c r="BF293" s="188"/>
      <c r="BG293" s="242"/>
      <c r="BH293" s="242"/>
      <c r="BI293" s="242"/>
      <c r="BJ293" s="242"/>
      <c r="BK293" s="242"/>
      <c r="BL293" s="188"/>
      <c r="BM293" s="188"/>
      <c r="BN293" s="242"/>
      <c r="BO293" s="242"/>
      <c r="BP293" s="242"/>
      <c r="BQ293" s="242"/>
      <c r="BR293" s="242"/>
      <c r="BS293" s="188"/>
      <c r="BT293" s="188"/>
      <c r="BU293" s="242"/>
      <c r="BV293" s="242"/>
      <c r="BW293" s="242"/>
      <c r="BX293" s="242"/>
      <c r="BY293" s="242"/>
      <c r="BZ293" s="188"/>
      <c r="CA293" s="188"/>
      <c r="CB293" s="242"/>
      <c r="CC293" s="242"/>
      <c r="CD293" s="242"/>
      <c r="CE293" s="242"/>
      <c r="CF293" s="242"/>
      <c r="CG293" s="188"/>
      <c r="CH293" s="188"/>
      <c r="CI293" s="242"/>
      <c r="CJ293" s="242"/>
      <c r="CK293" s="242"/>
      <c r="CL293" s="242"/>
      <c r="CM293" s="242"/>
      <c r="CN293" s="188"/>
      <c r="CO293" s="188"/>
      <c r="CP293" s="242"/>
      <c r="CQ293" s="242"/>
      <c r="CR293" s="242"/>
      <c r="CS293" s="242"/>
      <c r="CT293" s="242"/>
      <c r="CU293" s="188"/>
      <c r="CV293" s="188"/>
      <c r="CW293" s="242"/>
      <c r="CX293" s="242"/>
      <c r="CY293" s="242"/>
      <c r="CZ293" s="242"/>
      <c r="DA293" s="242"/>
      <c r="DB293" s="188"/>
      <c r="DC293" s="188"/>
      <c r="DD293" s="242"/>
      <c r="DE293" s="242"/>
      <c r="DF293" s="242"/>
      <c r="DG293" s="242"/>
      <c r="DH293" s="242"/>
      <c r="DI293" s="188"/>
      <c r="DJ293" s="188"/>
      <c r="DK293" s="188"/>
      <c r="DL293" s="242"/>
      <c r="DM293" s="242"/>
      <c r="DN293" s="242"/>
      <c r="DO293" s="242"/>
      <c r="DP293" s="188"/>
      <c r="DQ293" s="188"/>
      <c r="DR293" s="242"/>
      <c r="DS293" s="242"/>
      <c r="DT293" s="242"/>
      <c r="DU293" s="242"/>
      <c r="DV293" s="242"/>
      <c r="DW293" s="188"/>
      <c r="DX293" s="188"/>
      <c r="DY293" s="242"/>
      <c r="DZ293" s="242"/>
      <c r="EA293" s="242"/>
      <c r="EB293" s="242"/>
      <c r="EC293" s="242"/>
      <c r="ED293" s="188"/>
      <c r="EE293" s="188"/>
      <c r="EF293" s="242"/>
      <c r="EG293" s="188"/>
      <c r="EH293" s="242"/>
      <c r="EI293" s="242"/>
      <c r="EJ293" s="242"/>
      <c r="EK293" s="188"/>
      <c r="EL293" s="188"/>
      <c r="EM293" s="242"/>
      <c r="EN293" s="242"/>
      <c r="EO293" s="242"/>
      <c r="EP293" s="242"/>
      <c r="EQ293" s="242"/>
      <c r="ER293" s="188"/>
      <c r="ES293" s="188"/>
      <c r="ET293" s="242"/>
      <c r="EU293" s="242"/>
      <c r="EV293" s="242"/>
      <c r="EW293" s="242"/>
      <c r="EX293" s="242"/>
      <c r="EY293" s="188"/>
      <c r="EZ293" s="188"/>
      <c r="FA293" s="242"/>
      <c r="FB293" s="242"/>
      <c r="FC293" s="242"/>
      <c r="FD293" s="242"/>
      <c r="FE293" s="242"/>
      <c r="FF293" s="188"/>
      <c r="FG293" s="188"/>
      <c r="FH293" s="242"/>
      <c r="FI293" s="242"/>
      <c r="FJ293" s="242"/>
      <c r="FK293" s="242"/>
      <c r="FL293" s="242"/>
      <c r="FM293" s="188"/>
      <c r="FN293" s="188"/>
      <c r="FO293" s="242"/>
      <c r="FP293" s="242"/>
      <c r="FQ293" s="242"/>
      <c r="FR293" s="242"/>
      <c r="FS293" s="242"/>
      <c r="FT293" s="188"/>
      <c r="FU293" s="188"/>
      <c r="FV293" s="188"/>
      <c r="FW293" s="188"/>
      <c r="FX293" s="188"/>
      <c r="FY293" s="242"/>
      <c r="FZ293" s="242"/>
      <c r="GA293" s="188"/>
      <c r="GB293" s="188"/>
      <c r="GC293" s="242"/>
      <c r="GD293" s="242"/>
      <c r="GE293" s="242"/>
      <c r="GF293" s="242"/>
      <c r="GG293" s="242"/>
      <c r="GH293" s="188"/>
      <c r="GI293" s="188"/>
      <c r="GJ293" s="242"/>
    </row>
    <row r="294" spans="2:192" ht="15.75" thickBot="1">
      <c r="B294" s="243" t="s">
        <v>5203</v>
      </c>
      <c r="C294" s="243" t="s">
        <v>4410</v>
      </c>
      <c r="D294" s="243" t="s">
        <v>4150</v>
      </c>
      <c r="E294" s="244" t="s">
        <v>5217</v>
      </c>
      <c r="F294" s="183"/>
      <c r="G294" s="245"/>
      <c r="H294" s="189"/>
      <c r="I294" s="189"/>
      <c r="J294" s="245"/>
      <c r="K294" s="245"/>
      <c r="L294" s="245"/>
      <c r="M294" s="245"/>
      <c r="N294" s="245"/>
      <c r="O294" s="189"/>
      <c r="P294" s="189"/>
      <c r="Q294" s="245"/>
      <c r="R294" s="245"/>
      <c r="S294" s="245"/>
      <c r="T294" s="245"/>
      <c r="U294" s="245"/>
      <c r="V294" s="189"/>
      <c r="W294" s="189"/>
      <c r="X294" s="245"/>
      <c r="Y294" s="245"/>
      <c r="Z294" s="245"/>
      <c r="AA294" s="245"/>
      <c r="AB294" s="245"/>
      <c r="AC294" s="189"/>
      <c r="AD294" s="189"/>
      <c r="AE294" s="245"/>
      <c r="AF294" s="245"/>
      <c r="AG294" s="189"/>
      <c r="AH294" s="245"/>
      <c r="AI294" s="245"/>
      <c r="AJ294" s="189"/>
      <c r="AK294" s="189"/>
      <c r="AL294" s="189"/>
      <c r="AM294" s="189"/>
      <c r="AN294" s="189"/>
      <c r="AO294" s="245"/>
      <c r="AP294" s="245"/>
      <c r="AQ294" s="189"/>
      <c r="AR294" s="189"/>
      <c r="AS294" s="245"/>
      <c r="AT294" s="245"/>
      <c r="AU294" s="245"/>
      <c r="AV294" s="245"/>
      <c r="AW294" s="245"/>
      <c r="AX294" s="189"/>
      <c r="AY294" s="189"/>
      <c r="AZ294" s="245"/>
      <c r="BA294" s="245"/>
      <c r="BB294" s="245"/>
      <c r="BC294" s="245"/>
      <c r="BD294" s="245"/>
      <c r="BE294" s="189"/>
      <c r="BF294" s="189"/>
      <c r="BG294" s="245"/>
      <c r="BH294" s="245"/>
      <c r="BI294" s="245"/>
      <c r="BJ294" s="245"/>
      <c r="BK294" s="245"/>
      <c r="BL294" s="189"/>
      <c r="BM294" s="189"/>
      <c r="BN294" s="245"/>
      <c r="BO294" s="245"/>
      <c r="BP294" s="245"/>
      <c r="BQ294" s="245"/>
      <c r="BR294" s="245"/>
      <c r="BS294" s="189"/>
      <c r="BT294" s="189"/>
      <c r="BU294" s="245"/>
      <c r="BV294" s="245"/>
      <c r="BW294" s="245"/>
      <c r="BX294" s="245"/>
      <c r="BY294" s="245"/>
      <c r="BZ294" s="189"/>
      <c r="CA294" s="189"/>
      <c r="CB294" s="245"/>
      <c r="CC294" s="245"/>
      <c r="CD294" s="245"/>
      <c r="CE294" s="245"/>
      <c r="CF294" s="245"/>
      <c r="CG294" s="189"/>
      <c r="CH294" s="189"/>
      <c r="CI294" s="245"/>
      <c r="CJ294" s="245"/>
      <c r="CK294" s="245"/>
      <c r="CL294" s="245"/>
      <c r="CM294" s="245"/>
      <c r="CN294" s="189"/>
      <c r="CO294" s="189"/>
      <c r="CP294" s="245"/>
      <c r="CQ294" s="245"/>
      <c r="CR294" s="245"/>
      <c r="CS294" s="245"/>
      <c r="CT294" s="245"/>
      <c r="CU294" s="189"/>
      <c r="CV294" s="189"/>
      <c r="CW294" s="245"/>
      <c r="CX294" s="245"/>
      <c r="CY294" s="245"/>
      <c r="CZ294" s="245"/>
      <c r="DA294" s="245"/>
      <c r="DB294" s="189"/>
      <c r="DC294" s="189"/>
      <c r="DD294" s="245"/>
      <c r="DE294" s="245"/>
      <c r="DF294" s="245"/>
      <c r="DG294" s="245"/>
      <c r="DH294" s="245"/>
      <c r="DI294" s="189"/>
      <c r="DJ294" s="189"/>
      <c r="DK294" s="189"/>
      <c r="DL294" s="245"/>
      <c r="DM294" s="245"/>
      <c r="DN294" s="245"/>
      <c r="DO294" s="245"/>
      <c r="DP294" s="189"/>
      <c r="DQ294" s="189"/>
      <c r="DR294" s="245"/>
      <c r="DS294" s="245"/>
      <c r="DT294" s="245"/>
      <c r="DU294" s="245"/>
      <c r="DV294" s="245"/>
      <c r="DW294" s="189"/>
      <c r="DX294" s="189"/>
      <c r="DY294" s="245"/>
      <c r="DZ294" s="245"/>
      <c r="EA294" s="245"/>
      <c r="EB294" s="245"/>
      <c r="EC294" s="245"/>
      <c r="ED294" s="189"/>
      <c r="EE294" s="189"/>
      <c r="EF294" s="245"/>
      <c r="EG294" s="189"/>
      <c r="EH294" s="245"/>
      <c r="EI294" s="245"/>
      <c r="EJ294" s="245"/>
      <c r="EK294" s="189"/>
      <c r="EL294" s="189"/>
      <c r="EM294" s="245"/>
      <c r="EN294" s="245"/>
      <c r="EO294" s="245"/>
      <c r="EP294" s="245"/>
      <c r="EQ294" s="245"/>
      <c r="ER294" s="189"/>
      <c r="ES294" s="189"/>
      <c r="ET294" s="245"/>
      <c r="EU294" s="245"/>
      <c r="EV294" s="245"/>
      <c r="EW294" s="245"/>
      <c r="EX294" s="245"/>
      <c r="EY294" s="189"/>
      <c r="EZ294" s="189"/>
      <c r="FA294" s="245"/>
      <c r="FB294" s="245"/>
      <c r="FC294" s="245"/>
      <c r="FD294" s="245"/>
      <c r="FE294" s="245"/>
      <c r="FF294" s="189"/>
      <c r="FG294" s="189"/>
      <c r="FH294" s="245"/>
      <c r="FI294" s="245"/>
      <c r="FJ294" s="245"/>
      <c r="FK294" s="245"/>
      <c r="FL294" s="245"/>
      <c r="FM294" s="189"/>
      <c r="FN294" s="189"/>
      <c r="FO294" s="245"/>
      <c r="FP294" s="245"/>
      <c r="FQ294" s="245"/>
      <c r="FR294" s="245"/>
      <c r="FS294" s="245"/>
      <c r="FT294" s="189"/>
      <c r="FU294" s="189"/>
      <c r="FV294" s="189"/>
      <c r="FW294" s="189"/>
      <c r="FX294" s="189"/>
      <c r="FY294" s="245"/>
      <c r="FZ294" s="245"/>
      <c r="GA294" s="189"/>
      <c r="GB294" s="189"/>
      <c r="GC294" s="245"/>
      <c r="GD294" s="245"/>
      <c r="GE294" s="245"/>
      <c r="GF294" s="245"/>
      <c r="GG294" s="245"/>
      <c r="GH294" s="189"/>
      <c r="GI294" s="189"/>
      <c r="GJ294" s="245"/>
    </row>
    <row r="295" spans="2:192" ht="15">
      <c r="B295" s="238" t="s">
        <v>5203</v>
      </c>
      <c r="C295" s="238" t="s">
        <v>4453</v>
      </c>
      <c r="D295" s="238" t="s">
        <v>651</v>
      </c>
      <c r="E295" s="238" t="s">
        <v>5214</v>
      </c>
      <c r="F295" s="180">
        <v>2</v>
      </c>
      <c r="G295" s="239"/>
      <c r="H295" s="186"/>
      <c r="I295" s="186"/>
      <c r="J295" s="239"/>
      <c r="K295" s="239"/>
      <c r="L295" s="239"/>
      <c r="M295" s="239"/>
      <c r="N295" s="239"/>
      <c r="O295" s="186"/>
      <c r="P295" s="186"/>
      <c r="Q295" s="239"/>
      <c r="R295" s="239"/>
      <c r="S295" s="239"/>
      <c r="T295" s="239"/>
      <c r="U295" s="239"/>
      <c r="V295" s="186"/>
      <c r="W295" s="186"/>
      <c r="X295" s="239"/>
      <c r="Y295" s="239"/>
      <c r="Z295" s="239"/>
      <c r="AA295" s="239"/>
      <c r="AB295" s="239"/>
      <c r="AC295" s="186"/>
      <c r="AD295" s="186"/>
      <c r="AE295" s="239"/>
      <c r="AF295" s="239"/>
      <c r="AG295" s="186"/>
      <c r="AH295" s="239"/>
      <c r="AI295" s="239"/>
      <c r="AJ295" s="186"/>
      <c r="AK295" s="186"/>
      <c r="AL295" s="186"/>
      <c r="AM295" s="186"/>
      <c r="AN295" s="186"/>
      <c r="AO295" s="239"/>
      <c r="AP295" s="239"/>
      <c r="AQ295" s="186"/>
      <c r="AR295" s="186"/>
      <c r="AS295" s="239"/>
      <c r="AT295" s="239"/>
      <c r="AU295" s="239"/>
      <c r="AV295" s="239"/>
      <c r="AW295" s="239"/>
      <c r="AX295" s="186"/>
      <c r="AY295" s="186"/>
      <c r="AZ295" s="239"/>
      <c r="BA295" s="239"/>
      <c r="BB295" s="239"/>
      <c r="BC295" s="239"/>
      <c r="BD295" s="239"/>
      <c r="BE295" s="186"/>
      <c r="BF295" s="186"/>
      <c r="BG295" s="239"/>
      <c r="BH295" s="239"/>
      <c r="BI295" s="239"/>
      <c r="BJ295" s="239"/>
      <c r="BK295" s="239"/>
      <c r="BL295" s="186"/>
      <c r="BM295" s="186"/>
      <c r="BN295" s="239"/>
      <c r="BO295" s="239"/>
      <c r="BP295" s="239"/>
      <c r="BQ295" s="239"/>
      <c r="BR295" s="239"/>
      <c r="BS295" s="186"/>
      <c r="BT295" s="186"/>
      <c r="BU295" s="239"/>
      <c r="BV295" s="239"/>
      <c r="BW295" s="239"/>
      <c r="BX295" s="239"/>
      <c r="BY295" s="239"/>
      <c r="BZ295" s="186"/>
      <c r="CA295" s="186"/>
      <c r="CB295" s="239"/>
      <c r="CC295" s="239"/>
      <c r="CD295" s="239"/>
      <c r="CE295" s="239"/>
      <c r="CF295" s="239"/>
      <c r="CG295" s="186"/>
      <c r="CH295" s="186"/>
      <c r="CI295" s="239"/>
      <c r="CJ295" s="239"/>
      <c r="CK295" s="239"/>
      <c r="CL295" s="239"/>
      <c r="CM295" s="239"/>
      <c r="CN295" s="186"/>
      <c r="CO295" s="186"/>
      <c r="CP295" s="239"/>
      <c r="CQ295" s="239"/>
      <c r="CR295" s="239"/>
      <c r="CS295" s="239"/>
      <c r="CT295" s="239"/>
      <c r="CU295" s="186"/>
      <c r="CV295" s="186"/>
      <c r="CW295" s="239"/>
      <c r="CX295" s="239"/>
      <c r="CY295" s="239"/>
      <c r="CZ295" s="239"/>
      <c r="DA295" s="239"/>
      <c r="DB295" s="186"/>
      <c r="DC295" s="186"/>
      <c r="DD295" s="239"/>
      <c r="DE295" s="239"/>
      <c r="DF295" s="239"/>
      <c r="DG295" s="239"/>
      <c r="DH295" s="239"/>
      <c r="DI295" s="186"/>
      <c r="DJ295" s="186"/>
      <c r="DK295" s="186"/>
      <c r="DL295" s="239"/>
      <c r="DM295" s="239"/>
      <c r="DN295" s="239"/>
      <c r="DO295" s="239"/>
      <c r="DP295" s="186"/>
      <c r="DQ295" s="186"/>
      <c r="DR295" s="239"/>
      <c r="DS295" s="239"/>
      <c r="DT295" s="239"/>
      <c r="DU295" s="239"/>
      <c r="DV295" s="239"/>
      <c r="DW295" s="186"/>
      <c r="DX295" s="186"/>
      <c r="DY295" s="239"/>
      <c r="DZ295" s="239"/>
      <c r="EA295" s="239"/>
      <c r="EB295" s="239"/>
      <c r="EC295" s="239"/>
      <c r="ED295" s="186"/>
      <c r="EE295" s="186"/>
      <c r="EF295" s="239"/>
      <c r="EG295" s="186"/>
      <c r="EH295" s="239"/>
      <c r="EI295" s="239"/>
      <c r="EJ295" s="239"/>
      <c r="EK295" s="186"/>
      <c r="EL295" s="186"/>
      <c r="EM295" s="239"/>
      <c r="EN295" s="239"/>
      <c r="EO295" s="239"/>
      <c r="EP295" s="239"/>
      <c r="EQ295" s="239"/>
      <c r="ER295" s="186"/>
      <c r="ES295" s="186"/>
      <c r="ET295" s="239"/>
      <c r="EU295" s="239"/>
      <c r="EV295" s="239"/>
      <c r="EW295" s="239"/>
      <c r="EX295" s="239"/>
      <c r="EY295" s="186"/>
      <c r="EZ295" s="186"/>
      <c r="FA295" s="239"/>
      <c r="FB295" s="239"/>
      <c r="FC295" s="239"/>
      <c r="FD295" s="239"/>
      <c r="FE295" s="239"/>
      <c r="FF295" s="186"/>
      <c r="FG295" s="186"/>
      <c r="FH295" s="239">
        <v>1</v>
      </c>
      <c r="FI295" s="239"/>
      <c r="FJ295" s="239"/>
      <c r="FK295" s="239"/>
      <c r="FL295" s="239"/>
      <c r="FM295" s="186"/>
      <c r="FN295" s="186"/>
      <c r="FO295" s="239"/>
      <c r="FP295" s="239"/>
      <c r="FQ295" s="239"/>
      <c r="FR295" s="239"/>
      <c r="FS295" s="239"/>
      <c r="FT295" s="186"/>
      <c r="FU295" s="186"/>
      <c r="FV295" s="186"/>
      <c r="FW295" s="186"/>
      <c r="FX295" s="186"/>
      <c r="FY295" s="239"/>
      <c r="FZ295" s="239"/>
      <c r="GA295" s="186"/>
      <c r="GB295" s="186"/>
      <c r="GC295" s="239">
        <v>1</v>
      </c>
      <c r="GD295" s="239"/>
      <c r="GE295" s="239"/>
      <c r="GF295" s="239"/>
      <c r="GG295" s="239"/>
      <c r="GH295" s="186"/>
      <c r="GI295" s="186"/>
      <c r="GJ295" s="239"/>
    </row>
    <row r="296" spans="2:192" ht="15">
      <c r="B296" s="240" t="s">
        <v>5203</v>
      </c>
      <c r="C296" s="240" t="s">
        <v>4453</v>
      </c>
      <c r="D296" s="240" t="s">
        <v>651</v>
      </c>
      <c r="E296" s="235" t="s">
        <v>5215</v>
      </c>
      <c r="F296" s="181">
        <v>122</v>
      </c>
      <c r="G296" s="237"/>
      <c r="H296" s="187"/>
      <c r="I296" s="187"/>
      <c r="J296" s="237"/>
      <c r="K296" s="237"/>
      <c r="L296" s="237"/>
      <c r="M296" s="237"/>
      <c r="N296" s="237"/>
      <c r="O296" s="187"/>
      <c r="P296" s="187"/>
      <c r="Q296" s="237"/>
      <c r="R296" s="237"/>
      <c r="S296" s="237"/>
      <c r="T296" s="237"/>
      <c r="U296" s="237"/>
      <c r="V296" s="187"/>
      <c r="W296" s="187"/>
      <c r="X296" s="237"/>
      <c r="Y296" s="237"/>
      <c r="Z296" s="237"/>
      <c r="AA296" s="237"/>
      <c r="AB296" s="237"/>
      <c r="AC296" s="187"/>
      <c r="AD296" s="187"/>
      <c r="AE296" s="237"/>
      <c r="AF296" s="237"/>
      <c r="AG296" s="187"/>
      <c r="AH296" s="237"/>
      <c r="AI296" s="237"/>
      <c r="AJ296" s="187"/>
      <c r="AK296" s="187"/>
      <c r="AL296" s="187"/>
      <c r="AM296" s="187"/>
      <c r="AN296" s="187"/>
      <c r="AO296" s="237"/>
      <c r="AP296" s="237"/>
      <c r="AQ296" s="187"/>
      <c r="AR296" s="187"/>
      <c r="AS296" s="237"/>
      <c r="AT296" s="237"/>
      <c r="AU296" s="237"/>
      <c r="AV296" s="237"/>
      <c r="AW296" s="237"/>
      <c r="AX296" s="187"/>
      <c r="AY296" s="187"/>
      <c r="AZ296" s="237"/>
      <c r="BA296" s="237"/>
      <c r="BB296" s="237"/>
      <c r="BC296" s="237"/>
      <c r="BD296" s="237"/>
      <c r="BE296" s="187"/>
      <c r="BF296" s="187"/>
      <c r="BG296" s="237"/>
      <c r="BH296" s="237"/>
      <c r="BI296" s="237"/>
      <c r="BJ296" s="237"/>
      <c r="BK296" s="237"/>
      <c r="BL296" s="187"/>
      <c r="BM296" s="187"/>
      <c r="BN296" s="237"/>
      <c r="BO296" s="237"/>
      <c r="BP296" s="237"/>
      <c r="BQ296" s="237"/>
      <c r="BR296" s="237"/>
      <c r="BS296" s="187"/>
      <c r="BT296" s="187"/>
      <c r="BU296" s="237"/>
      <c r="BV296" s="237"/>
      <c r="BW296" s="237"/>
      <c r="BX296" s="237"/>
      <c r="BY296" s="237"/>
      <c r="BZ296" s="187"/>
      <c r="CA296" s="187"/>
      <c r="CB296" s="237"/>
      <c r="CC296" s="237"/>
      <c r="CD296" s="237"/>
      <c r="CE296" s="237"/>
      <c r="CF296" s="237"/>
      <c r="CG296" s="187"/>
      <c r="CH296" s="187"/>
      <c r="CI296" s="237"/>
      <c r="CJ296" s="237"/>
      <c r="CK296" s="237"/>
      <c r="CL296" s="237"/>
      <c r="CM296" s="237"/>
      <c r="CN296" s="187"/>
      <c r="CO296" s="187"/>
      <c r="CP296" s="237"/>
      <c r="CQ296" s="237"/>
      <c r="CR296" s="237"/>
      <c r="CS296" s="237"/>
      <c r="CT296" s="237"/>
      <c r="CU296" s="187"/>
      <c r="CV296" s="187"/>
      <c r="CW296" s="237"/>
      <c r="CX296" s="237"/>
      <c r="CY296" s="237"/>
      <c r="CZ296" s="237"/>
      <c r="DA296" s="237"/>
      <c r="DB296" s="187"/>
      <c r="DC296" s="187"/>
      <c r="DD296" s="237"/>
      <c r="DE296" s="237"/>
      <c r="DF296" s="237"/>
      <c r="DG296" s="237"/>
      <c r="DH296" s="237"/>
      <c r="DI296" s="187"/>
      <c r="DJ296" s="187"/>
      <c r="DK296" s="187"/>
      <c r="DL296" s="237"/>
      <c r="DM296" s="237"/>
      <c r="DN296" s="237"/>
      <c r="DO296" s="237"/>
      <c r="DP296" s="187"/>
      <c r="DQ296" s="187"/>
      <c r="DR296" s="237"/>
      <c r="DS296" s="237"/>
      <c r="DT296" s="237"/>
      <c r="DU296" s="237"/>
      <c r="DV296" s="237"/>
      <c r="DW296" s="187"/>
      <c r="DX296" s="187"/>
      <c r="DY296" s="237"/>
      <c r="DZ296" s="237"/>
      <c r="EA296" s="237"/>
      <c r="EB296" s="237"/>
      <c r="EC296" s="237"/>
      <c r="ED296" s="187"/>
      <c r="EE296" s="187"/>
      <c r="EF296" s="237"/>
      <c r="EG296" s="187"/>
      <c r="EH296" s="237"/>
      <c r="EI296" s="237"/>
      <c r="EJ296" s="237"/>
      <c r="EK296" s="187"/>
      <c r="EL296" s="187"/>
      <c r="EM296" s="237"/>
      <c r="EN296" s="237"/>
      <c r="EO296" s="237"/>
      <c r="EP296" s="237"/>
      <c r="EQ296" s="237"/>
      <c r="ER296" s="187"/>
      <c r="ES296" s="187"/>
      <c r="ET296" s="237"/>
      <c r="EU296" s="237"/>
      <c r="EV296" s="237"/>
      <c r="EW296" s="237"/>
      <c r="EX296" s="237"/>
      <c r="EY296" s="187"/>
      <c r="EZ296" s="187"/>
      <c r="FA296" s="237"/>
      <c r="FB296" s="237"/>
      <c r="FC296" s="237"/>
      <c r="FD296" s="237"/>
      <c r="FE296" s="237"/>
      <c r="FF296" s="187"/>
      <c r="FG296" s="187"/>
      <c r="FH296" s="237">
        <v>92.3</v>
      </c>
      <c r="FI296" s="237"/>
      <c r="FJ296" s="237"/>
      <c r="FK296" s="237"/>
      <c r="FL296" s="237"/>
      <c r="FM296" s="187"/>
      <c r="FN296" s="187"/>
      <c r="FO296" s="237"/>
      <c r="FP296" s="237"/>
      <c r="FQ296" s="237"/>
      <c r="FR296" s="237"/>
      <c r="FS296" s="237"/>
      <c r="FT296" s="187"/>
      <c r="FU296" s="187"/>
      <c r="FV296" s="187"/>
      <c r="FW296" s="187"/>
      <c r="FX296" s="187"/>
      <c r="FY296" s="237"/>
      <c r="FZ296" s="237"/>
      <c r="GA296" s="187"/>
      <c r="GB296" s="187"/>
      <c r="GC296" s="237">
        <v>29.8</v>
      </c>
      <c r="GD296" s="237"/>
      <c r="GE296" s="237"/>
      <c r="GF296" s="237"/>
      <c r="GG296" s="237"/>
      <c r="GH296" s="187"/>
      <c r="GI296" s="187"/>
      <c r="GJ296" s="237"/>
    </row>
    <row r="297" spans="2:192" ht="15">
      <c r="B297" s="240" t="s">
        <v>5203</v>
      </c>
      <c r="C297" s="240" t="s">
        <v>4453</v>
      </c>
      <c r="D297" s="240" t="s">
        <v>651</v>
      </c>
      <c r="E297" s="241" t="s">
        <v>5216</v>
      </c>
      <c r="F297" s="182"/>
      <c r="G297" s="242"/>
      <c r="H297" s="188"/>
      <c r="I297" s="188"/>
      <c r="J297" s="242"/>
      <c r="K297" s="242"/>
      <c r="L297" s="242"/>
      <c r="M297" s="242"/>
      <c r="N297" s="242"/>
      <c r="O297" s="188"/>
      <c r="P297" s="188"/>
      <c r="Q297" s="242"/>
      <c r="R297" s="242"/>
      <c r="S297" s="242"/>
      <c r="T297" s="242"/>
      <c r="U297" s="242"/>
      <c r="V297" s="188"/>
      <c r="W297" s="188"/>
      <c r="X297" s="242"/>
      <c r="Y297" s="242"/>
      <c r="Z297" s="242"/>
      <c r="AA297" s="242"/>
      <c r="AB297" s="242"/>
      <c r="AC297" s="188"/>
      <c r="AD297" s="188"/>
      <c r="AE297" s="242"/>
      <c r="AF297" s="242"/>
      <c r="AG297" s="188"/>
      <c r="AH297" s="242"/>
      <c r="AI297" s="242"/>
      <c r="AJ297" s="188"/>
      <c r="AK297" s="188"/>
      <c r="AL297" s="188"/>
      <c r="AM297" s="188"/>
      <c r="AN297" s="188"/>
      <c r="AO297" s="242"/>
      <c r="AP297" s="242"/>
      <c r="AQ297" s="188"/>
      <c r="AR297" s="188"/>
      <c r="AS297" s="242"/>
      <c r="AT297" s="242"/>
      <c r="AU297" s="242"/>
      <c r="AV297" s="242"/>
      <c r="AW297" s="242"/>
      <c r="AX297" s="188"/>
      <c r="AY297" s="188"/>
      <c r="AZ297" s="242"/>
      <c r="BA297" s="242"/>
      <c r="BB297" s="242"/>
      <c r="BC297" s="242"/>
      <c r="BD297" s="242"/>
      <c r="BE297" s="188"/>
      <c r="BF297" s="188"/>
      <c r="BG297" s="242"/>
      <c r="BH297" s="242"/>
      <c r="BI297" s="242"/>
      <c r="BJ297" s="242"/>
      <c r="BK297" s="242"/>
      <c r="BL297" s="188"/>
      <c r="BM297" s="188"/>
      <c r="BN297" s="242"/>
      <c r="BO297" s="242"/>
      <c r="BP297" s="242"/>
      <c r="BQ297" s="242"/>
      <c r="BR297" s="242"/>
      <c r="BS297" s="188"/>
      <c r="BT297" s="188"/>
      <c r="BU297" s="242"/>
      <c r="BV297" s="242"/>
      <c r="BW297" s="242"/>
      <c r="BX297" s="242"/>
      <c r="BY297" s="242"/>
      <c r="BZ297" s="188"/>
      <c r="CA297" s="188"/>
      <c r="CB297" s="242"/>
      <c r="CC297" s="242"/>
      <c r="CD297" s="242"/>
      <c r="CE297" s="242"/>
      <c r="CF297" s="242"/>
      <c r="CG297" s="188"/>
      <c r="CH297" s="188"/>
      <c r="CI297" s="242"/>
      <c r="CJ297" s="242"/>
      <c r="CK297" s="242"/>
      <c r="CL297" s="242"/>
      <c r="CM297" s="242"/>
      <c r="CN297" s="188"/>
      <c r="CO297" s="188"/>
      <c r="CP297" s="242"/>
      <c r="CQ297" s="242"/>
      <c r="CR297" s="242"/>
      <c r="CS297" s="242"/>
      <c r="CT297" s="242"/>
      <c r="CU297" s="188"/>
      <c r="CV297" s="188"/>
      <c r="CW297" s="242"/>
      <c r="CX297" s="242"/>
      <c r="CY297" s="242"/>
      <c r="CZ297" s="242"/>
      <c r="DA297" s="242"/>
      <c r="DB297" s="188"/>
      <c r="DC297" s="188"/>
      <c r="DD297" s="242"/>
      <c r="DE297" s="242"/>
      <c r="DF297" s="242"/>
      <c r="DG297" s="242"/>
      <c r="DH297" s="242"/>
      <c r="DI297" s="188"/>
      <c r="DJ297" s="188"/>
      <c r="DK297" s="188"/>
      <c r="DL297" s="242"/>
      <c r="DM297" s="242"/>
      <c r="DN297" s="242"/>
      <c r="DO297" s="242"/>
      <c r="DP297" s="188"/>
      <c r="DQ297" s="188"/>
      <c r="DR297" s="242"/>
      <c r="DS297" s="242"/>
      <c r="DT297" s="242"/>
      <c r="DU297" s="242"/>
      <c r="DV297" s="242"/>
      <c r="DW297" s="188"/>
      <c r="DX297" s="188"/>
      <c r="DY297" s="242"/>
      <c r="DZ297" s="242"/>
      <c r="EA297" s="242"/>
      <c r="EB297" s="242"/>
      <c r="EC297" s="242"/>
      <c r="ED297" s="188"/>
      <c r="EE297" s="188"/>
      <c r="EF297" s="242"/>
      <c r="EG297" s="188"/>
      <c r="EH297" s="242"/>
      <c r="EI297" s="242"/>
      <c r="EJ297" s="242"/>
      <c r="EK297" s="188"/>
      <c r="EL297" s="188"/>
      <c r="EM297" s="242"/>
      <c r="EN297" s="242"/>
      <c r="EO297" s="242"/>
      <c r="EP297" s="242"/>
      <c r="EQ297" s="242"/>
      <c r="ER297" s="188"/>
      <c r="ES297" s="188"/>
      <c r="ET297" s="242"/>
      <c r="EU297" s="242"/>
      <c r="EV297" s="242"/>
      <c r="EW297" s="242"/>
      <c r="EX297" s="242"/>
      <c r="EY297" s="188"/>
      <c r="EZ297" s="188"/>
      <c r="FA297" s="242"/>
      <c r="FB297" s="242"/>
      <c r="FC297" s="242"/>
      <c r="FD297" s="242"/>
      <c r="FE297" s="242"/>
      <c r="FF297" s="188"/>
      <c r="FG297" s="188"/>
      <c r="FH297" s="242"/>
      <c r="FI297" s="242"/>
      <c r="FJ297" s="242"/>
      <c r="FK297" s="242"/>
      <c r="FL297" s="242"/>
      <c r="FM297" s="188"/>
      <c r="FN297" s="188"/>
      <c r="FO297" s="242"/>
      <c r="FP297" s="242"/>
      <c r="FQ297" s="242"/>
      <c r="FR297" s="242"/>
      <c r="FS297" s="242"/>
      <c r="FT297" s="188"/>
      <c r="FU297" s="188"/>
      <c r="FV297" s="188"/>
      <c r="FW297" s="188"/>
      <c r="FX297" s="188"/>
      <c r="FY297" s="242"/>
      <c r="FZ297" s="242"/>
      <c r="GA297" s="188"/>
      <c r="GB297" s="188"/>
      <c r="GC297" s="242"/>
      <c r="GD297" s="242"/>
      <c r="GE297" s="242"/>
      <c r="GF297" s="242"/>
      <c r="GG297" s="242"/>
      <c r="GH297" s="188"/>
      <c r="GI297" s="188"/>
      <c r="GJ297" s="242"/>
    </row>
    <row r="298" spans="2:192" ht="15.75" thickBot="1">
      <c r="B298" s="243" t="s">
        <v>5203</v>
      </c>
      <c r="C298" s="243" t="s">
        <v>4453</v>
      </c>
      <c r="D298" s="243" t="s">
        <v>651</v>
      </c>
      <c r="E298" s="244" t="s">
        <v>5217</v>
      </c>
      <c r="F298" s="183"/>
      <c r="G298" s="245"/>
      <c r="H298" s="189"/>
      <c r="I298" s="189"/>
      <c r="J298" s="245"/>
      <c r="K298" s="245"/>
      <c r="L298" s="245"/>
      <c r="M298" s="245"/>
      <c r="N298" s="245"/>
      <c r="O298" s="189"/>
      <c r="P298" s="189"/>
      <c r="Q298" s="245"/>
      <c r="R298" s="245"/>
      <c r="S298" s="245"/>
      <c r="T298" s="245"/>
      <c r="U298" s="245"/>
      <c r="V298" s="189"/>
      <c r="W298" s="189"/>
      <c r="X298" s="245"/>
      <c r="Y298" s="245"/>
      <c r="Z298" s="245"/>
      <c r="AA298" s="245"/>
      <c r="AB298" s="245"/>
      <c r="AC298" s="189"/>
      <c r="AD298" s="189"/>
      <c r="AE298" s="245"/>
      <c r="AF298" s="245"/>
      <c r="AG298" s="189"/>
      <c r="AH298" s="245"/>
      <c r="AI298" s="245"/>
      <c r="AJ298" s="189"/>
      <c r="AK298" s="189"/>
      <c r="AL298" s="189"/>
      <c r="AM298" s="189"/>
      <c r="AN298" s="189"/>
      <c r="AO298" s="245"/>
      <c r="AP298" s="245"/>
      <c r="AQ298" s="189"/>
      <c r="AR298" s="189"/>
      <c r="AS298" s="245"/>
      <c r="AT298" s="245"/>
      <c r="AU298" s="245"/>
      <c r="AV298" s="245"/>
      <c r="AW298" s="245"/>
      <c r="AX298" s="189"/>
      <c r="AY298" s="189"/>
      <c r="AZ298" s="245"/>
      <c r="BA298" s="245"/>
      <c r="BB298" s="245"/>
      <c r="BC298" s="245"/>
      <c r="BD298" s="245"/>
      <c r="BE298" s="189"/>
      <c r="BF298" s="189"/>
      <c r="BG298" s="245"/>
      <c r="BH298" s="245"/>
      <c r="BI298" s="245"/>
      <c r="BJ298" s="245"/>
      <c r="BK298" s="245"/>
      <c r="BL298" s="189"/>
      <c r="BM298" s="189"/>
      <c r="BN298" s="245"/>
      <c r="BO298" s="245"/>
      <c r="BP298" s="245"/>
      <c r="BQ298" s="245"/>
      <c r="BR298" s="245"/>
      <c r="BS298" s="189"/>
      <c r="BT298" s="189"/>
      <c r="BU298" s="245"/>
      <c r="BV298" s="245"/>
      <c r="BW298" s="245"/>
      <c r="BX298" s="245"/>
      <c r="BY298" s="245"/>
      <c r="BZ298" s="189"/>
      <c r="CA298" s="189"/>
      <c r="CB298" s="245"/>
      <c r="CC298" s="245"/>
      <c r="CD298" s="245"/>
      <c r="CE298" s="245"/>
      <c r="CF298" s="245"/>
      <c r="CG298" s="189"/>
      <c r="CH298" s="189"/>
      <c r="CI298" s="245"/>
      <c r="CJ298" s="245"/>
      <c r="CK298" s="245"/>
      <c r="CL298" s="245"/>
      <c r="CM298" s="245"/>
      <c r="CN298" s="189"/>
      <c r="CO298" s="189"/>
      <c r="CP298" s="245"/>
      <c r="CQ298" s="245"/>
      <c r="CR298" s="245"/>
      <c r="CS298" s="245"/>
      <c r="CT298" s="245"/>
      <c r="CU298" s="189"/>
      <c r="CV298" s="189"/>
      <c r="CW298" s="245"/>
      <c r="CX298" s="245"/>
      <c r="CY298" s="245"/>
      <c r="CZ298" s="245"/>
      <c r="DA298" s="245"/>
      <c r="DB298" s="189"/>
      <c r="DC298" s="189"/>
      <c r="DD298" s="245"/>
      <c r="DE298" s="245"/>
      <c r="DF298" s="245"/>
      <c r="DG298" s="245"/>
      <c r="DH298" s="245"/>
      <c r="DI298" s="189"/>
      <c r="DJ298" s="189"/>
      <c r="DK298" s="189"/>
      <c r="DL298" s="245"/>
      <c r="DM298" s="245"/>
      <c r="DN298" s="245"/>
      <c r="DO298" s="245"/>
      <c r="DP298" s="189"/>
      <c r="DQ298" s="189"/>
      <c r="DR298" s="245"/>
      <c r="DS298" s="245"/>
      <c r="DT298" s="245"/>
      <c r="DU298" s="245"/>
      <c r="DV298" s="245"/>
      <c r="DW298" s="189"/>
      <c r="DX298" s="189"/>
      <c r="DY298" s="245"/>
      <c r="DZ298" s="245"/>
      <c r="EA298" s="245"/>
      <c r="EB298" s="245"/>
      <c r="EC298" s="245"/>
      <c r="ED298" s="189"/>
      <c r="EE298" s="189"/>
      <c r="EF298" s="245"/>
      <c r="EG298" s="189"/>
      <c r="EH298" s="245"/>
      <c r="EI298" s="245"/>
      <c r="EJ298" s="245"/>
      <c r="EK298" s="189"/>
      <c r="EL298" s="189"/>
      <c r="EM298" s="245"/>
      <c r="EN298" s="245"/>
      <c r="EO298" s="245"/>
      <c r="EP298" s="245"/>
      <c r="EQ298" s="245"/>
      <c r="ER298" s="189"/>
      <c r="ES298" s="189"/>
      <c r="ET298" s="245"/>
      <c r="EU298" s="245"/>
      <c r="EV298" s="245"/>
      <c r="EW298" s="245"/>
      <c r="EX298" s="245"/>
      <c r="EY298" s="189"/>
      <c r="EZ298" s="189"/>
      <c r="FA298" s="245"/>
      <c r="FB298" s="245"/>
      <c r="FC298" s="245"/>
      <c r="FD298" s="245"/>
      <c r="FE298" s="245"/>
      <c r="FF298" s="189"/>
      <c r="FG298" s="189"/>
      <c r="FH298" s="245"/>
      <c r="FI298" s="245"/>
      <c r="FJ298" s="245"/>
      <c r="FK298" s="245"/>
      <c r="FL298" s="245"/>
      <c r="FM298" s="189"/>
      <c r="FN298" s="189"/>
      <c r="FO298" s="245"/>
      <c r="FP298" s="245"/>
      <c r="FQ298" s="245"/>
      <c r="FR298" s="245"/>
      <c r="FS298" s="245"/>
      <c r="FT298" s="189"/>
      <c r="FU298" s="189"/>
      <c r="FV298" s="189"/>
      <c r="FW298" s="189"/>
      <c r="FX298" s="189"/>
      <c r="FY298" s="245"/>
      <c r="FZ298" s="245"/>
      <c r="GA298" s="189"/>
      <c r="GB298" s="189"/>
      <c r="GC298" s="245"/>
      <c r="GD298" s="245"/>
      <c r="GE298" s="245"/>
      <c r="GF298" s="245"/>
      <c r="GG298" s="245"/>
      <c r="GH298" s="189"/>
      <c r="GI298" s="189"/>
      <c r="GJ298" s="245"/>
    </row>
    <row r="299" spans="2:192" ht="15">
      <c r="B299" s="238" t="s">
        <v>5203</v>
      </c>
      <c r="C299" s="238" t="s">
        <v>1288</v>
      </c>
      <c r="D299" s="238" t="s">
        <v>283</v>
      </c>
      <c r="E299" s="238" t="s">
        <v>5214</v>
      </c>
      <c r="F299" s="180">
        <v>1</v>
      </c>
      <c r="G299" s="239"/>
      <c r="H299" s="186"/>
      <c r="I299" s="186"/>
      <c r="J299" s="239"/>
      <c r="K299" s="239"/>
      <c r="L299" s="239"/>
      <c r="M299" s="239"/>
      <c r="N299" s="239"/>
      <c r="O299" s="186"/>
      <c r="P299" s="186"/>
      <c r="Q299" s="239"/>
      <c r="R299" s="239"/>
      <c r="S299" s="239"/>
      <c r="T299" s="239"/>
      <c r="U299" s="239"/>
      <c r="V299" s="186"/>
      <c r="W299" s="186"/>
      <c r="X299" s="239"/>
      <c r="Y299" s="239"/>
      <c r="Z299" s="239"/>
      <c r="AA299" s="239"/>
      <c r="AB299" s="239"/>
      <c r="AC299" s="186"/>
      <c r="AD299" s="186"/>
      <c r="AE299" s="239"/>
      <c r="AF299" s="239"/>
      <c r="AG299" s="186"/>
      <c r="AH299" s="239"/>
      <c r="AI299" s="239"/>
      <c r="AJ299" s="186"/>
      <c r="AK299" s="186"/>
      <c r="AL299" s="186"/>
      <c r="AM299" s="186"/>
      <c r="AN299" s="186"/>
      <c r="AO299" s="239"/>
      <c r="AP299" s="239">
        <v>1</v>
      </c>
      <c r="AQ299" s="186"/>
      <c r="AR299" s="186"/>
      <c r="AS299" s="239"/>
      <c r="AT299" s="239"/>
      <c r="AU299" s="239"/>
      <c r="AV299" s="239"/>
      <c r="AW299" s="239"/>
      <c r="AX299" s="186"/>
      <c r="AY299" s="186"/>
      <c r="AZ299" s="239"/>
      <c r="BA299" s="239"/>
      <c r="BB299" s="239"/>
      <c r="BC299" s="239"/>
      <c r="BD299" s="239"/>
      <c r="BE299" s="186"/>
      <c r="BF299" s="186"/>
      <c r="BG299" s="239"/>
      <c r="BH299" s="239"/>
      <c r="BI299" s="239"/>
      <c r="BJ299" s="239"/>
      <c r="BK299" s="239"/>
      <c r="BL299" s="186"/>
      <c r="BM299" s="186"/>
      <c r="BN299" s="239"/>
      <c r="BO299" s="239"/>
      <c r="BP299" s="239"/>
      <c r="BQ299" s="239"/>
      <c r="BR299" s="239"/>
      <c r="BS299" s="186"/>
      <c r="BT299" s="186"/>
      <c r="BU299" s="239"/>
      <c r="BV299" s="239"/>
      <c r="BW299" s="239"/>
      <c r="BX299" s="239"/>
      <c r="BY299" s="239"/>
      <c r="BZ299" s="186"/>
      <c r="CA299" s="186"/>
      <c r="CB299" s="239"/>
      <c r="CC299" s="239"/>
      <c r="CD299" s="239"/>
      <c r="CE299" s="239"/>
      <c r="CF299" s="239"/>
      <c r="CG299" s="186"/>
      <c r="CH299" s="186"/>
      <c r="CI299" s="239"/>
      <c r="CJ299" s="239"/>
      <c r="CK299" s="239"/>
      <c r="CL299" s="239"/>
      <c r="CM299" s="239"/>
      <c r="CN299" s="186"/>
      <c r="CO299" s="186"/>
      <c r="CP299" s="239"/>
      <c r="CQ299" s="239"/>
      <c r="CR299" s="239"/>
      <c r="CS299" s="239"/>
      <c r="CT299" s="239"/>
      <c r="CU299" s="186"/>
      <c r="CV299" s="186"/>
      <c r="CW299" s="239"/>
      <c r="CX299" s="239"/>
      <c r="CY299" s="239"/>
      <c r="CZ299" s="239"/>
      <c r="DA299" s="239"/>
      <c r="DB299" s="186"/>
      <c r="DC299" s="186"/>
      <c r="DD299" s="239"/>
      <c r="DE299" s="239"/>
      <c r="DF299" s="239"/>
      <c r="DG299" s="239"/>
      <c r="DH299" s="239"/>
      <c r="DI299" s="186"/>
      <c r="DJ299" s="186"/>
      <c r="DK299" s="186"/>
      <c r="DL299" s="239"/>
      <c r="DM299" s="239"/>
      <c r="DN299" s="239"/>
      <c r="DO299" s="239"/>
      <c r="DP299" s="186"/>
      <c r="DQ299" s="186"/>
      <c r="DR299" s="239"/>
      <c r="DS299" s="239"/>
      <c r="DT299" s="239"/>
      <c r="DU299" s="239"/>
      <c r="DV299" s="239"/>
      <c r="DW299" s="186"/>
      <c r="DX299" s="186"/>
      <c r="DY299" s="239"/>
      <c r="DZ299" s="239"/>
      <c r="EA299" s="239"/>
      <c r="EB299" s="239"/>
      <c r="EC299" s="239"/>
      <c r="ED299" s="186"/>
      <c r="EE299" s="186"/>
      <c r="EF299" s="239"/>
      <c r="EG299" s="186"/>
      <c r="EH299" s="239"/>
      <c r="EI299" s="239"/>
      <c r="EJ299" s="239"/>
      <c r="EK299" s="186"/>
      <c r="EL299" s="186"/>
      <c r="EM299" s="239"/>
      <c r="EN299" s="239"/>
      <c r="EO299" s="239"/>
      <c r="EP299" s="239"/>
      <c r="EQ299" s="239"/>
      <c r="ER299" s="186"/>
      <c r="ES299" s="186"/>
      <c r="ET299" s="239"/>
      <c r="EU299" s="239"/>
      <c r="EV299" s="239"/>
      <c r="EW299" s="239"/>
      <c r="EX299" s="239"/>
      <c r="EY299" s="186"/>
      <c r="EZ299" s="186"/>
      <c r="FA299" s="239"/>
      <c r="FB299" s="239"/>
      <c r="FC299" s="239"/>
      <c r="FD299" s="239"/>
      <c r="FE299" s="239"/>
      <c r="FF299" s="186"/>
      <c r="FG299" s="186"/>
      <c r="FH299" s="239"/>
      <c r="FI299" s="239"/>
      <c r="FJ299" s="239"/>
      <c r="FK299" s="239"/>
      <c r="FL299" s="239"/>
      <c r="FM299" s="186"/>
      <c r="FN299" s="186"/>
      <c r="FO299" s="239"/>
      <c r="FP299" s="239"/>
      <c r="FQ299" s="239"/>
      <c r="FR299" s="239"/>
      <c r="FS299" s="239"/>
      <c r="FT299" s="186"/>
      <c r="FU299" s="186"/>
      <c r="FV299" s="186"/>
      <c r="FW299" s="186"/>
      <c r="FX299" s="186"/>
      <c r="FY299" s="239"/>
      <c r="FZ299" s="239"/>
      <c r="GA299" s="186"/>
      <c r="GB299" s="186"/>
      <c r="GC299" s="239"/>
      <c r="GD299" s="239"/>
      <c r="GE299" s="239"/>
      <c r="GF299" s="239"/>
      <c r="GG299" s="239"/>
      <c r="GH299" s="186"/>
      <c r="GI299" s="186"/>
      <c r="GJ299" s="239"/>
    </row>
    <row r="300" spans="2:192" ht="15">
      <c r="B300" s="240" t="s">
        <v>5203</v>
      </c>
      <c r="C300" s="240" t="s">
        <v>1288</v>
      </c>
      <c r="D300" s="240" t="s">
        <v>283</v>
      </c>
      <c r="E300" s="235" t="s">
        <v>5215</v>
      </c>
      <c r="F300" s="181">
        <v>80.599999999999994</v>
      </c>
      <c r="G300" s="237"/>
      <c r="H300" s="187"/>
      <c r="I300" s="187"/>
      <c r="J300" s="237"/>
      <c r="K300" s="237"/>
      <c r="L300" s="237"/>
      <c r="M300" s="237"/>
      <c r="N300" s="237"/>
      <c r="O300" s="187"/>
      <c r="P300" s="187"/>
      <c r="Q300" s="237"/>
      <c r="R300" s="237"/>
      <c r="S300" s="237"/>
      <c r="T300" s="237"/>
      <c r="U300" s="237"/>
      <c r="V300" s="187"/>
      <c r="W300" s="187"/>
      <c r="X300" s="237"/>
      <c r="Y300" s="237"/>
      <c r="Z300" s="237"/>
      <c r="AA300" s="237"/>
      <c r="AB300" s="237"/>
      <c r="AC300" s="187"/>
      <c r="AD300" s="187"/>
      <c r="AE300" s="237"/>
      <c r="AF300" s="237"/>
      <c r="AG300" s="187"/>
      <c r="AH300" s="237"/>
      <c r="AI300" s="237"/>
      <c r="AJ300" s="187"/>
      <c r="AK300" s="187"/>
      <c r="AL300" s="187"/>
      <c r="AM300" s="187"/>
      <c r="AN300" s="187"/>
      <c r="AO300" s="237"/>
      <c r="AP300" s="237">
        <v>80.599999999999994</v>
      </c>
      <c r="AQ300" s="187"/>
      <c r="AR300" s="187"/>
      <c r="AS300" s="237"/>
      <c r="AT300" s="237"/>
      <c r="AU300" s="237"/>
      <c r="AV300" s="237"/>
      <c r="AW300" s="237"/>
      <c r="AX300" s="187"/>
      <c r="AY300" s="187"/>
      <c r="AZ300" s="237"/>
      <c r="BA300" s="237"/>
      <c r="BB300" s="237"/>
      <c r="BC300" s="237"/>
      <c r="BD300" s="237"/>
      <c r="BE300" s="187"/>
      <c r="BF300" s="187"/>
      <c r="BG300" s="237"/>
      <c r="BH300" s="237"/>
      <c r="BI300" s="237"/>
      <c r="BJ300" s="237"/>
      <c r="BK300" s="237"/>
      <c r="BL300" s="187"/>
      <c r="BM300" s="187"/>
      <c r="BN300" s="237"/>
      <c r="BO300" s="237"/>
      <c r="BP300" s="237"/>
      <c r="BQ300" s="237"/>
      <c r="BR300" s="237"/>
      <c r="BS300" s="187"/>
      <c r="BT300" s="187"/>
      <c r="BU300" s="237"/>
      <c r="BV300" s="237"/>
      <c r="BW300" s="237"/>
      <c r="BX300" s="237"/>
      <c r="BY300" s="237"/>
      <c r="BZ300" s="187"/>
      <c r="CA300" s="187"/>
      <c r="CB300" s="237"/>
      <c r="CC300" s="237"/>
      <c r="CD300" s="237"/>
      <c r="CE300" s="237"/>
      <c r="CF300" s="237"/>
      <c r="CG300" s="187"/>
      <c r="CH300" s="187"/>
      <c r="CI300" s="237"/>
      <c r="CJ300" s="237"/>
      <c r="CK300" s="237"/>
      <c r="CL300" s="237"/>
      <c r="CM300" s="237"/>
      <c r="CN300" s="187"/>
      <c r="CO300" s="187"/>
      <c r="CP300" s="237"/>
      <c r="CQ300" s="237"/>
      <c r="CR300" s="237"/>
      <c r="CS300" s="237"/>
      <c r="CT300" s="237"/>
      <c r="CU300" s="187"/>
      <c r="CV300" s="187"/>
      <c r="CW300" s="237"/>
      <c r="CX300" s="237"/>
      <c r="CY300" s="237"/>
      <c r="CZ300" s="237"/>
      <c r="DA300" s="237"/>
      <c r="DB300" s="187"/>
      <c r="DC300" s="187"/>
      <c r="DD300" s="237"/>
      <c r="DE300" s="237"/>
      <c r="DF300" s="237"/>
      <c r="DG300" s="237"/>
      <c r="DH300" s="237"/>
      <c r="DI300" s="187"/>
      <c r="DJ300" s="187"/>
      <c r="DK300" s="187"/>
      <c r="DL300" s="237"/>
      <c r="DM300" s="237"/>
      <c r="DN300" s="237"/>
      <c r="DO300" s="237"/>
      <c r="DP300" s="187"/>
      <c r="DQ300" s="187"/>
      <c r="DR300" s="237"/>
      <c r="DS300" s="237"/>
      <c r="DT300" s="237"/>
      <c r="DU300" s="237"/>
      <c r="DV300" s="237"/>
      <c r="DW300" s="187"/>
      <c r="DX300" s="187"/>
      <c r="DY300" s="237"/>
      <c r="DZ300" s="237"/>
      <c r="EA300" s="237"/>
      <c r="EB300" s="237"/>
      <c r="EC300" s="237"/>
      <c r="ED300" s="187"/>
      <c r="EE300" s="187"/>
      <c r="EF300" s="237"/>
      <c r="EG300" s="187"/>
      <c r="EH300" s="237"/>
      <c r="EI300" s="237"/>
      <c r="EJ300" s="237"/>
      <c r="EK300" s="187"/>
      <c r="EL300" s="187"/>
      <c r="EM300" s="237"/>
      <c r="EN300" s="237"/>
      <c r="EO300" s="237"/>
      <c r="EP300" s="237"/>
      <c r="EQ300" s="237"/>
      <c r="ER300" s="187"/>
      <c r="ES300" s="187"/>
      <c r="ET300" s="237"/>
      <c r="EU300" s="237"/>
      <c r="EV300" s="237"/>
      <c r="EW300" s="237"/>
      <c r="EX300" s="237"/>
      <c r="EY300" s="187"/>
      <c r="EZ300" s="187"/>
      <c r="FA300" s="237"/>
      <c r="FB300" s="237"/>
      <c r="FC300" s="237"/>
      <c r="FD300" s="237"/>
      <c r="FE300" s="237"/>
      <c r="FF300" s="187"/>
      <c r="FG300" s="187"/>
      <c r="FH300" s="237"/>
      <c r="FI300" s="237"/>
      <c r="FJ300" s="237"/>
      <c r="FK300" s="237"/>
      <c r="FL300" s="237"/>
      <c r="FM300" s="187"/>
      <c r="FN300" s="187"/>
      <c r="FO300" s="237"/>
      <c r="FP300" s="237"/>
      <c r="FQ300" s="237"/>
      <c r="FR300" s="237"/>
      <c r="FS300" s="237"/>
      <c r="FT300" s="187"/>
      <c r="FU300" s="187"/>
      <c r="FV300" s="187"/>
      <c r="FW300" s="187"/>
      <c r="FX300" s="187"/>
      <c r="FY300" s="237"/>
      <c r="FZ300" s="237"/>
      <c r="GA300" s="187"/>
      <c r="GB300" s="187"/>
      <c r="GC300" s="237"/>
      <c r="GD300" s="237"/>
      <c r="GE300" s="237"/>
      <c r="GF300" s="237"/>
      <c r="GG300" s="237"/>
      <c r="GH300" s="187"/>
      <c r="GI300" s="187"/>
      <c r="GJ300" s="237"/>
    </row>
    <row r="301" spans="2:192" ht="15">
      <c r="B301" s="240" t="s">
        <v>5203</v>
      </c>
      <c r="C301" s="240" t="s">
        <v>1288</v>
      </c>
      <c r="D301" s="240" t="s">
        <v>283</v>
      </c>
      <c r="E301" s="241" t="s">
        <v>5216</v>
      </c>
      <c r="F301" s="182"/>
      <c r="G301" s="242"/>
      <c r="H301" s="188"/>
      <c r="I301" s="188"/>
      <c r="J301" s="242"/>
      <c r="K301" s="242"/>
      <c r="L301" s="242"/>
      <c r="M301" s="242"/>
      <c r="N301" s="242"/>
      <c r="O301" s="188"/>
      <c r="P301" s="188"/>
      <c r="Q301" s="242"/>
      <c r="R301" s="242"/>
      <c r="S301" s="242"/>
      <c r="T301" s="242"/>
      <c r="U301" s="242"/>
      <c r="V301" s="188"/>
      <c r="W301" s="188"/>
      <c r="X301" s="242"/>
      <c r="Y301" s="242"/>
      <c r="Z301" s="242"/>
      <c r="AA301" s="242"/>
      <c r="AB301" s="242"/>
      <c r="AC301" s="188"/>
      <c r="AD301" s="188"/>
      <c r="AE301" s="242"/>
      <c r="AF301" s="242"/>
      <c r="AG301" s="188"/>
      <c r="AH301" s="242"/>
      <c r="AI301" s="242"/>
      <c r="AJ301" s="188"/>
      <c r="AK301" s="188"/>
      <c r="AL301" s="188"/>
      <c r="AM301" s="188"/>
      <c r="AN301" s="188"/>
      <c r="AO301" s="242"/>
      <c r="AP301" s="242"/>
      <c r="AQ301" s="188"/>
      <c r="AR301" s="188"/>
      <c r="AS301" s="242"/>
      <c r="AT301" s="242"/>
      <c r="AU301" s="242"/>
      <c r="AV301" s="242"/>
      <c r="AW301" s="242"/>
      <c r="AX301" s="188"/>
      <c r="AY301" s="188"/>
      <c r="AZ301" s="242"/>
      <c r="BA301" s="242"/>
      <c r="BB301" s="242"/>
      <c r="BC301" s="242"/>
      <c r="BD301" s="242"/>
      <c r="BE301" s="188"/>
      <c r="BF301" s="188"/>
      <c r="BG301" s="242"/>
      <c r="BH301" s="242"/>
      <c r="BI301" s="242"/>
      <c r="BJ301" s="242"/>
      <c r="BK301" s="242"/>
      <c r="BL301" s="188"/>
      <c r="BM301" s="188"/>
      <c r="BN301" s="242"/>
      <c r="BO301" s="242"/>
      <c r="BP301" s="242"/>
      <c r="BQ301" s="242"/>
      <c r="BR301" s="242"/>
      <c r="BS301" s="188"/>
      <c r="BT301" s="188"/>
      <c r="BU301" s="242"/>
      <c r="BV301" s="242"/>
      <c r="BW301" s="242"/>
      <c r="BX301" s="242"/>
      <c r="BY301" s="242"/>
      <c r="BZ301" s="188"/>
      <c r="CA301" s="188"/>
      <c r="CB301" s="242"/>
      <c r="CC301" s="242"/>
      <c r="CD301" s="242"/>
      <c r="CE301" s="242"/>
      <c r="CF301" s="242"/>
      <c r="CG301" s="188"/>
      <c r="CH301" s="188"/>
      <c r="CI301" s="242"/>
      <c r="CJ301" s="242"/>
      <c r="CK301" s="242"/>
      <c r="CL301" s="242"/>
      <c r="CM301" s="242"/>
      <c r="CN301" s="188"/>
      <c r="CO301" s="188"/>
      <c r="CP301" s="242"/>
      <c r="CQ301" s="242"/>
      <c r="CR301" s="242"/>
      <c r="CS301" s="242"/>
      <c r="CT301" s="242"/>
      <c r="CU301" s="188"/>
      <c r="CV301" s="188"/>
      <c r="CW301" s="242"/>
      <c r="CX301" s="242"/>
      <c r="CY301" s="242"/>
      <c r="CZ301" s="242"/>
      <c r="DA301" s="242"/>
      <c r="DB301" s="188"/>
      <c r="DC301" s="188"/>
      <c r="DD301" s="242"/>
      <c r="DE301" s="242"/>
      <c r="DF301" s="242"/>
      <c r="DG301" s="242"/>
      <c r="DH301" s="242"/>
      <c r="DI301" s="188"/>
      <c r="DJ301" s="188"/>
      <c r="DK301" s="188"/>
      <c r="DL301" s="242"/>
      <c r="DM301" s="242"/>
      <c r="DN301" s="242"/>
      <c r="DO301" s="242"/>
      <c r="DP301" s="188"/>
      <c r="DQ301" s="188"/>
      <c r="DR301" s="242"/>
      <c r="DS301" s="242"/>
      <c r="DT301" s="242"/>
      <c r="DU301" s="242"/>
      <c r="DV301" s="242"/>
      <c r="DW301" s="188"/>
      <c r="DX301" s="188"/>
      <c r="DY301" s="242"/>
      <c r="DZ301" s="242"/>
      <c r="EA301" s="242"/>
      <c r="EB301" s="242"/>
      <c r="EC301" s="242"/>
      <c r="ED301" s="188"/>
      <c r="EE301" s="188"/>
      <c r="EF301" s="242"/>
      <c r="EG301" s="188"/>
      <c r="EH301" s="242"/>
      <c r="EI301" s="242"/>
      <c r="EJ301" s="242"/>
      <c r="EK301" s="188"/>
      <c r="EL301" s="188"/>
      <c r="EM301" s="242"/>
      <c r="EN301" s="242"/>
      <c r="EO301" s="242"/>
      <c r="EP301" s="242"/>
      <c r="EQ301" s="242"/>
      <c r="ER301" s="188"/>
      <c r="ES301" s="188"/>
      <c r="ET301" s="242"/>
      <c r="EU301" s="242"/>
      <c r="EV301" s="242"/>
      <c r="EW301" s="242"/>
      <c r="EX301" s="242"/>
      <c r="EY301" s="188"/>
      <c r="EZ301" s="188"/>
      <c r="FA301" s="242"/>
      <c r="FB301" s="242"/>
      <c r="FC301" s="242"/>
      <c r="FD301" s="242"/>
      <c r="FE301" s="242"/>
      <c r="FF301" s="188"/>
      <c r="FG301" s="188"/>
      <c r="FH301" s="242"/>
      <c r="FI301" s="242"/>
      <c r="FJ301" s="242"/>
      <c r="FK301" s="242"/>
      <c r="FL301" s="242"/>
      <c r="FM301" s="188"/>
      <c r="FN301" s="188"/>
      <c r="FO301" s="242"/>
      <c r="FP301" s="242"/>
      <c r="FQ301" s="242"/>
      <c r="FR301" s="242"/>
      <c r="FS301" s="242"/>
      <c r="FT301" s="188"/>
      <c r="FU301" s="188"/>
      <c r="FV301" s="188"/>
      <c r="FW301" s="188"/>
      <c r="FX301" s="188"/>
      <c r="FY301" s="242"/>
      <c r="FZ301" s="242"/>
      <c r="GA301" s="188"/>
      <c r="GB301" s="188"/>
      <c r="GC301" s="242"/>
      <c r="GD301" s="242"/>
      <c r="GE301" s="242"/>
      <c r="GF301" s="242"/>
      <c r="GG301" s="242"/>
      <c r="GH301" s="188"/>
      <c r="GI301" s="188"/>
      <c r="GJ301" s="242"/>
    </row>
    <row r="302" spans="2:192" ht="15.75" thickBot="1">
      <c r="B302" s="243" t="s">
        <v>5203</v>
      </c>
      <c r="C302" s="243" t="s">
        <v>1288</v>
      </c>
      <c r="D302" s="243" t="s">
        <v>283</v>
      </c>
      <c r="E302" s="244" t="s">
        <v>5217</v>
      </c>
      <c r="F302" s="183"/>
      <c r="G302" s="245"/>
      <c r="H302" s="189"/>
      <c r="I302" s="189"/>
      <c r="J302" s="245"/>
      <c r="K302" s="245"/>
      <c r="L302" s="245"/>
      <c r="M302" s="245"/>
      <c r="N302" s="245"/>
      <c r="O302" s="189"/>
      <c r="P302" s="189"/>
      <c r="Q302" s="245"/>
      <c r="R302" s="245"/>
      <c r="S302" s="245"/>
      <c r="T302" s="245"/>
      <c r="U302" s="245"/>
      <c r="V302" s="189"/>
      <c r="W302" s="189"/>
      <c r="X302" s="245"/>
      <c r="Y302" s="245"/>
      <c r="Z302" s="245"/>
      <c r="AA302" s="245"/>
      <c r="AB302" s="245"/>
      <c r="AC302" s="189"/>
      <c r="AD302" s="189"/>
      <c r="AE302" s="245"/>
      <c r="AF302" s="245"/>
      <c r="AG302" s="189"/>
      <c r="AH302" s="245"/>
      <c r="AI302" s="245"/>
      <c r="AJ302" s="189"/>
      <c r="AK302" s="189"/>
      <c r="AL302" s="189"/>
      <c r="AM302" s="189"/>
      <c r="AN302" s="189"/>
      <c r="AO302" s="245"/>
      <c r="AP302" s="245"/>
      <c r="AQ302" s="189"/>
      <c r="AR302" s="189"/>
      <c r="AS302" s="245"/>
      <c r="AT302" s="245"/>
      <c r="AU302" s="245"/>
      <c r="AV302" s="245"/>
      <c r="AW302" s="245"/>
      <c r="AX302" s="189"/>
      <c r="AY302" s="189"/>
      <c r="AZ302" s="245"/>
      <c r="BA302" s="245"/>
      <c r="BB302" s="245"/>
      <c r="BC302" s="245"/>
      <c r="BD302" s="245"/>
      <c r="BE302" s="189"/>
      <c r="BF302" s="189"/>
      <c r="BG302" s="245"/>
      <c r="BH302" s="245"/>
      <c r="BI302" s="245"/>
      <c r="BJ302" s="245"/>
      <c r="BK302" s="245"/>
      <c r="BL302" s="189"/>
      <c r="BM302" s="189"/>
      <c r="BN302" s="245"/>
      <c r="BO302" s="245"/>
      <c r="BP302" s="245"/>
      <c r="BQ302" s="245"/>
      <c r="BR302" s="245"/>
      <c r="BS302" s="189"/>
      <c r="BT302" s="189"/>
      <c r="BU302" s="245"/>
      <c r="BV302" s="245"/>
      <c r="BW302" s="245"/>
      <c r="BX302" s="245"/>
      <c r="BY302" s="245"/>
      <c r="BZ302" s="189"/>
      <c r="CA302" s="189"/>
      <c r="CB302" s="245"/>
      <c r="CC302" s="245"/>
      <c r="CD302" s="245"/>
      <c r="CE302" s="245"/>
      <c r="CF302" s="245"/>
      <c r="CG302" s="189"/>
      <c r="CH302" s="189"/>
      <c r="CI302" s="245"/>
      <c r="CJ302" s="245"/>
      <c r="CK302" s="245"/>
      <c r="CL302" s="245"/>
      <c r="CM302" s="245"/>
      <c r="CN302" s="189"/>
      <c r="CO302" s="189"/>
      <c r="CP302" s="245"/>
      <c r="CQ302" s="245"/>
      <c r="CR302" s="245"/>
      <c r="CS302" s="245"/>
      <c r="CT302" s="245"/>
      <c r="CU302" s="189"/>
      <c r="CV302" s="189"/>
      <c r="CW302" s="245"/>
      <c r="CX302" s="245"/>
      <c r="CY302" s="245"/>
      <c r="CZ302" s="245"/>
      <c r="DA302" s="245"/>
      <c r="DB302" s="189"/>
      <c r="DC302" s="189"/>
      <c r="DD302" s="245"/>
      <c r="DE302" s="245"/>
      <c r="DF302" s="245"/>
      <c r="DG302" s="245"/>
      <c r="DH302" s="245"/>
      <c r="DI302" s="189"/>
      <c r="DJ302" s="189"/>
      <c r="DK302" s="189"/>
      <c r="DL302" s="245"/>
      <c r="DM302" s="245"/>
      <c r="DN302" s="245"/>
      <c r="DO302" s="245"/>
      <c r="DP302" s="189"/>
      <c r="DQ302" s="189"/>
      <c r="DR302" s="245"/>
      <c r="DS302" s="245"/>
      <c r="DT302" s="245"/>
      <c r="DU302" s="245"/>
      <c r="DV302" s="245"/>
      <c r="DW302" s="189"/>
      <c r="DX302" s="189"/>
      <c r="DY302" s="245"/>
      <c r="DZ302" s="245"/>
      <c r="EA302" s="245"/>
      <c r="EB302" s="245"/>
      <c r="EC302" s="245"/>
      <c r="ED302" s="189"/>
      <c r="EE302" s="189"/>
      <c r="EF302" s="245"/>
      <c r="EG302" s="189"/>
      <c r="EH302" s="245"/>
      <c r="EI302" s="245"/>
      <c r="EJ302" s="245"/>
      <c r="EK302" s="189"/>
      <c r="EL302" s="189"/>
      <c r="EM302" s="245"/>
      <c r="EN302" s="245"/>
      <c r="EO302" s="245"/>
      <c r="EP302" s="245"/>
      <c r="EQ302" s="245"/>
      <c r="ER302" s="189"/>
      <c r="ES302" s="189"/>
      <c r="ET302" s="245"/>
      <c r="EU302" s="245"/>
      <c r="EV302" s="245"/>
      <c r="EW302" s="245"/>
      <c r="EX302" s="245"/>
      <c r="EY302" s="189"/>
      <c r="EZ302" s="189"/>
      <c r="FA302" s="245"/>
      <c r="FB302" s="245"/>
      <c r="FC302" s="245"/>
      <c r="FD302" s="245"/>
      <c r="FE302" s="245"/>
      <c r="FF302" s="189"/>
      <c r="FG302" s="189"/>
      <c r="FH302" s="245"/>
      <c r="FI302" s="245"/>
      <c r="FJ302" s="245"/>
      <c r="FK302" s="245"/>
      <c r="FL302" s="245"/>
      <c r="FM302" s="189"/>
      <c r="FN302" s="189"/>
      <c r="FO302" s="245"/>
      <c r="FP302" s="245"/>
      <c r="FQ302" s="245"/>
      <c r="FR302" s="245"/>
      <c r="FS302" s="245"/>
      <c r="FT302" s="189"/>
      <c r="FU302" s="189"/>
      <c r="FV302" s="189"/>
      <c r="FW302" s="189"/>
      <c r="FX302" s="189"/>
      <c r="FY302" s="245"/>
      <c r="FZ302" s="245"/>
      <c r="GA302" s="189"/>
      <c r="GB302" s="189"/>
      <c r="GC302" s="245"/>
      <c r="GD302" s="245"/>
      <c r="GE302" s="245"/>
      <c r="GF302" s="245"/>
      <c r="GG302" s="245"/>
      <c r="GH302" s="189"/>
      <c r="GI302" s="189"/>
      <c r="GJ302" s="245"/>
    </row>
    <row r="303" spans="2:192" ht="15">
      <c r="B303" s="238" t="s">
        <v>5203</v>
      </c>
      <c r="C303" s="238" t="s">
        <v>1180</v>
      </c>
      <c r="D303" s="238" t="s">
        <v>1182</v>
      </c>
      <c r="E303" s="238" t="s">
        <v>5214</v>
      </c>
      <c r="F303" s="180">
        <v>11</v>
      </c>
      <c r="G303" s="239"/>
      <c r="H303" s="186"/>
      <c r="I303" s="186"/>
      <c r="J303" s="239"/>
      <c r="K303" s="239"/>
      <c r="L303" s="239"/>
      <c r="M303" s="239"/>
      <c r="N303" s="239"/>
      <c r="O303" s="186"/>
      <c r="P303" s="186"/>
      <c r="Q303" s="239"/>
      <c r="R303" s="239"/>
      <c r="S303" s="239"/>
      <c r="T303" s="239"/>
      <c r="U303" s="239"/>
      <c r="V303" s="186"/>
      <c r="W303" s="186"/>
      <c r="X303" s="239"/>
      <c r="Y303" s="239"/>
      <c r="Z303" s="239"/>
      <c r="AA303" s="239"/>
      <c r="AB303" s="239"/>
      <c r="AC303" s="186"/>
      <c r="AD303" s="186"/>
      <c r="AE303" s="239"/>
      <c r="AF303" s="239">
        <v>1</v>
      </c>
      <c r="AG303" s="186"/>
      <c r="AH303" s="239"/>
      <c r="AI303" s="239"/>
      <c r="AJ303" s="186"/>
      <c r="AK303" s="186"/>
      <c r="AL303" s="186"/>
      <c r="AM303" s="186"/>
      <c r="AN303" s="186"/>
      <c r="AO303" s="239"/>
      <c r="AP303" s="239"/>
      <c r="AQ303" s="186"/>
      <c r="AR303" s="186"/>
      <c r="AS303" s="239"/>
      <c r="AT303" s="239"/>
      <c r="AU303" s="239"/>
      <c r="AV303" s="239"/>
      <c r="AW303" s="239"/>
      <c r="AX303" s="186"/>
      <c r="AY303" s="186"/>
      <c r="AZ303" s="239"/>
      <c r="BA303" s="239"/>
      <c r="BB303" s="239"/>
      <c r="BC303" s="239"/>
      <c r="BD303" s="239"/>
      <c r="BE303" s="186"/>
      <c r="BF303" s="186"/>
      <c r="BG303" s="239"/>
      <c r="BH303" s="239"/>
      <c r="BI303" s="239"/>
      <c r="BJ303" s="239"/>
      <c r="BK303" s="239"/>
      <c r="BL303" s="186"/>
      <c r="BM303" s="186"/>
      <c r="BN303" s="239">
        <v>1</v>
      </c>
      <c r="BO303" s="239"/>
      <c r="BP303" s="239">
        <v>2</v>
      </c>
      <c r="BQ303" s="239"/>
      <c r="BR303" s="239"/>
      <c r="BS303" s="186"/>
      <c r="BT303" s="186"/>
      <c r="BU303" s="239">
        <v>1</v>
      </c>
      <c r="BV303" s="239"/>
      <c r="BW303" s="239"/>
      <c r="BX303" s="239"/>
      <c r="BY303" s="239"/>
      <c r="BZ303" s="186"/>
      <c r="CA303" s="186"/>
      <c r="CB303" s="239"/>
      <c r="CC303" s="239"/>
      <c r="CD303" s="239"/>
      <c r="CE303" s="239"/>
      <c r="CF303" s="239">
        <v>1</v>
      </c>
      <c r="CG303" s="186"/>
      <c r="CH303" s="186"/>
      <c r="CI303" s="239"/>
      <c r="CJ303" s="239"/>
      <c r="CK303" s="239"/>
      <c r="CL303" s="239"/>
      <c r="CM303" s="239">
        <v>1</v>
      </c>
      <c r="CN303" s="186"/>
      <c r="CO303" s="186"/>
      <c r="CP303" s="239"/>
      <c r="CQ303" s="239"/>
      <c r="CR303" s="239"/>
      <c r="CS303" s="239"/>
      <c r="CT303" s="239">
        <v>1</v>
      </c>
      <c r="CU303" s="186"/>
      <c r="CV303" s="186"/>
      <c r="CW303" s="239"/>
      <c r="CX303" s="239"/>
      <c r="CY303" s="239"/>
      <c r="CZ303" s="239"/>
      <c r="DA303" s="239"/>
      <c r="DB303" s="186"/>
      <c r="DC303" s="186"/>
      <c r="DD303" s="239"/>
      <c r="DE303" s="239"/>
      <c r="DF303" s="239"/>
      <c r="DG303" s="239"/>
      <c r="DH303" s="239"/>
      <c r="DI303" s="186"/>
      <c r="DJ303" s="186"/>
      <c r="DK303" s="186"/>
      <c r="DL303" s="239">
        <v>1</v>
      </c>
      <c r="DM303" s="239"/>
      <c r="DN303" s="239"/>
      <c r="DO303" s="239"/>
      <c r="DP303" s="186"/>
      <c r="DQ303" s="186"/>
      <c r="DR303" s="239"/>
      <c r="DS303" s="239"/>
      <c r="DT303" s="239"/>
      <c r="DU303" s="239"/>
      <c r="DV303" s="239"/>
      <c r="DW303" s="186"/>
      <c r="DX303" s="186"/>
      <c r="DY303" s="239"/>
      <c r="DZ303" s="239"/>
      <c r="EA303" s="239"/>
      <c r="EB303" s="239"/>
      <c r="EC303" s="239"/>
      <c r="ED303" s="186"/>
      <c r="EE303" s="186"/>
      <c r="EF303" s="239"/>
      <c r="EG303" s="186"/>
      <c r="EH303" s="239"/>
      <c r="EI303" s="239"/>
      <c r="EJ303" s="239"/>
      <c r="EK303" s="186"/>
      <c r="EL303" s="186"/>
      <c r="EM303" s="239"/>
      <c r="EN303" s="239"/>
      <c r="EO303" s="239"/>
      <c r="EP303" s="239"/>
      <c r="EQ303" s="239"/>
      <c r="ER303" s="186"/>
      <c r="ES303" s="186"/>
      <c r="ET303" s="239"/>
      <c r="EU303" s="239"/>
      <c r="EV303" s="239"/>
      <c r="EW303" s="239"/>
      <c r="EX303" s="239"/>
      <c r="EY303" s="186"/>
      <c r="EZ303" s="186"/>
      <c r="FA303" s="239"/>
      <c r="FB303" s="239"/>
      <c r="FC303" s="239"/>
      <c r="FD303" s="239"/>
      <c r="FE303" s="239"/>
      <c r="FF303" s="186"/>
      <c r="FG303" s="186"/>
      <c r="FH303" s="239"/>
      <c r="FI303" s="239"/>
      <c r="FJ303" s="239"/>
      <c r="FK303" s="239"/>
      <c r="FL303" s="239"/>
      <c r="FM303" s="186"/>
      <c r="FN303" s="186"/>
      <c r="FO303" s="239"/>
      <c r="FP303" s="239"/>
      <c r="FQ303" s="239"/>
      <c r="FR303" s="239"/>
      <c r="FS303" s="239"/>
      <c r="FT303" s="186"/>
      <c r="FU303" s="186"/>
      <c r="FV303" s="186"/>
      <c r="FW303" s="186"/>
      <c r="FX303" s="186"/>
      <c r="FY303" s="239"/>
      <c r="FZ303" s="239"/>
      <c r="GA303" s="186"/>
      <c r="GB303" s="186"/>
      <c r="GC303" s="239">
        <v>1</v>
      </c>
      <c r="GD303" s="239"/>
      <c r="GE303" s="239"/>
      <c r="GF303" s="239"/>
      <c r="GG303" s="239"/>
      <c r="GH303" s="186"/>
      <c r="GI303" s="186"/>
      <c r="GJ303" s="239">
        <v>1</v>
      </c>
    </row>
    <row r="304" spans="2:192" ht="15">
      <c r="B304" s="240" t="s">
        <v>5203</v>
      </c>
      <c r="C304" s="240" t="s">
        <v>1180</v>
      </c>
      <c r="D304" s="240" t="s">
        <v>1182</v>
      </c>
      <c r="E304" s="235" t="s">
        <v>5215</v>
      </c>
      <c r="F304" s="181">
        <v>962.2</v>
      </c>
      <c r="G304" s="237"/>
      <c r="H304" s="187"/>
      <c r="I304" s="187"/>
      <c r="J304" s="237"/>
      <c r="K304" s="237"/>
      <c r="L304" s="237"/>
      <c r="M304" s="237"/>
      <c r="N304" s="237"/>
      <c r="O304" s="187"/>
      <c r="P304" s="187"/>
      <c r="Q304" s="237"/>
      <c r="R304" s="237"/>
      <c r="S304" s="237"/>
      <c r="T304" s="237"/>
      <c r="U304" s="237"/>
      <c r="V304" s="187"/>
      <c r="W304" s="187"/>
      <c r="X304" s="237"/>
      <c r="Y304" s="237"/>
      <c r="Z304" s="237"/>
      <c r="AA304" s="237"/>
      <c r="AB304" s="237"/>
      <c r="AC304" s="187"/>
      <c r="AD304" s="187"/>
      <c r="AE304" s="237"/>
      <c r="AF304" s="237">
        <v>96.7</v>
      </c>
      <c r="AG304" s="187"/>
      <c r="AH304" s="237"/>
      <c r="AI304" s="237"/>
      <c r="AJ304" s="187"/>
      <c r="AK304" s="187"/>
      <c r="AL304" s="187"/>
      <c r="AM304" s="187"/>
      <c r="AN304" s="187"/>
      <c r="AO304" s="237"/>
      <c r="AP304" s="237"/>
      <c r="AQ304" s="187"/>
      <c r="AR304" s="187"/>
      <c r="AS304" s="237"/>
      <c r="AT304" s="237"/>
      <c r="AU304" s="237"/>
      <c r="AV304" s="237"/>
      <c r="AW304" s="237"/>
      <c r="AX304" s="187"/>
      <c r="AY304" s="187"/>
      <c r="AZ304" s="237"/>
      <c r="BA304" s="237"/>
      <c r="BB304" s="237"/>
      <c r="BC304" s="237"/>
      <c r="BD304" s="237"/>
      <c r="BE304" s="187"/>
      <c r="BF304" s="187"/>
      <c r="BG304" s="237"/>
      <c r="BH304" s="237"/>
      <c r="BI304" s="237"/>
      <c r="BJ304" s="237"/>
      <c r="BK304" s="237"/>
      <c r="BL304" s="187"/>
      <c r="BM304" s="187"/>
      <c r="BN304" s="237">
        <v>174.4</v>
      </c>
      <c r="BO304" s="237"/>
      <c r="BP304" s="237">
        <v>138.9</v>
      </c>
      <c r="BQ304" s="237"/>
      <c r="BR304" s="237"/>
      <c r="BS304" s="187"/>
      <c r="BT304" s="187"/>
      <c r="BU304" s="237">
        <v>132.1</v>
      </c>
      <c r="BV304" s="237"/>
      <c r="BW304" s="237"/>
      <c r="BX304" s="237"/>
      <c r="BY304" s="237"/>
      <c r="BZ304" s="187"/>
      <c r="CA304" s="187"/>
      <c r="CB304" s="237"/>
      <c r="CC304" s="237"/>
      <c r="CD304" s="237"/>
      <c r="CE304" s="237"/>
      <c r="CF304" s="237">
        <v>95</v>
      </c>
      <c r="CG304" s="187"/>
      <c r="CH304" s="187"/>
      <c r="CI304" s="237"/>
      <c r="CJ304" s="237"/>
      <c r="CK304" s="237"/>
      <c r="CL304" s="237"/>
      <c r="CM304" s="237">
        <v>80.400000000000006</v>
      </c>
      <c r="CN304" s="187"/>
      <c r="CO304" s="187"/>
      <c r="CP304" s="237"/>
      <c r="CQ304" s="237"/>
      <c r="CR304" s="237"/>
      <c r="CS304" s="237"/>
      <c r="CT304" s="237">
        <v>135.30000000000001</v>
      </c>
      <c r="CU304" s="187"/>
      <c r="CV304" s="187"/>
      <c r="CW304" s="237"/>
      <c r="CX304" s="237"/>
      <c r="CY304" s="237"/>
      <c r="CZ304" s="237"/>
      <c r="DA304" s="237"/>
      <c r="DB304" s="187"/>
      <c r="DC304" s="187"/>
      <c r="DD304" s="237"/>
      <c r="DE304" s="237"/>
      <c r="DF304" s="237"/>
      <c r="DG304" s="237"/>
      <c r="DH304" s="237"/>
      <c r="DI304" s="187"/>
      <c r="DJ304" s="187"/>
      <c r="DK304" s="187"/>
      <c r="DL304" s="237">
        <v>31.1</v>
      </c>
      <c r="DM304" s="237"/>
      <c r="DN304" s="237"/>
      <c r="DO304" s="237"/>
      <c r="DP304" s="187"/>
      <c r="DQ304" s="187"/>
      <c r="DR304" s="237"/>
      <c r="DS304" s="237"/>
      <c r="DT304" s="237"/>
      <c r="DU304" s="237"/>
      <c r="DV304" s="237"/>
      <c r="DW304" s="187"/>
      <c r="DX304" s="187"/>
      <c r="DY304" s="237"/>
      <c r="DZ304" s="237"/>
      <c r="EA304" s="237"/>
      <c r="EB304" s="237"/>
      <c r="EC304" s="237"/>
      <c r="ED304" s="187"/>
      <c r="EE304" s="187"/>
      <c r="EF304" s="237"/>
      <c r="EG304" s="187"/>
      <c r="EH304" s="237"/>
      <c r="EI304" s="237"/>
      <c r="EJ304" s="237"/>
      <c r="EK304" s="187"/>
      <c r="EL304" s="187"/>
      <c r="EM304" s="237"/>
      <c r="EN304" s="237"/>
      <c r="EO304" s="237"/>
      <c r="EP304" s="237"/>
      <c r="EQ304" s="237"/>
      <c r="ER304" s="187"/>
      <c r="ES304" s="187"/>
      <c r="ET304" s="237"/>
      <c r="EU304" s="237"/>
      <c r="EV304" s="237"/>
      <c r="EW304" s="237"/>
      <c r="EX304" s="237"/>
      <c r="EY304" s="187"/>
      <c r="EZ304" s="187"/>
      <c r="FA304" s="237"/>
      <c r="FB304" s="237"/>
      <c r="FC304" s="237"/>
      <c r="FD304" s="237"/>
      <c r="FE304" s="237"/>
      <c r="FF304" s="187"/>
      <c r="FG304" s="187"/>
      <c r="FH304" s="237"/>
      <c r="FI304" s="237"/>
      <c r="FJ304" s="237"/>
      <c r="FK304" s="237"/>
      <c r="FL304" s="237"/>
      <c r="FM304" s="187"/>
      <c r="FN304" s="187"/>
      <c r="FO304" s="237"/>
      <c r="FP304" s="237"/>
      <c r="FQ304" s="237"/>
      <c r="FR304" s="237"/>
      <c r="FS304" s="237"/>
      <c r="FT304" s="187"/>
      <c r="FU304" s="187"/>
      <c r="FV304" s="187"/>
      <c r="FW304" s="187"/>
      <c r="FX304" s="187"/>
      <c r="FY304" s="237"/>
      <c r="FZ304" s="237"/>
      <c r="GA304" s="187"/>
      <c r="GB304" s="187"/>
      <c r="GC304" s="237">
        <v>30.1</v>
      </c>
      <c r="GD304" s="237"/>
      <c r="GE304" s="237"/>
      <c r="GF304" s="237"/>
      <c r="GG304" s="237"/>
      <c r="GH304" s="187"/>
      <c r="GI304" s="187"/>
      <c r="GJ304" s="237">
        <v>48.3</v>
      </c>
    </row>
    <row r="305" spans="2:192" ht="15">
      <c r="B305" s="240" t="s">
        <v>5203</v>
      </c>
      <c r="C305" s="240" t="s">
        <v>1180</v>
      </c>
      <c r="D305" s="240" t="s">
        <v>1182</v>
      </c>
      <c r="E305" s="241" t="s">
        <v>5216</v>
      </c>
      <c r="F305" s="182"/>
      <c r="G305" s="242"/>
      <c r="H305" s="188"/>
      <c r="I305" s="188"/>
      <c r="J305" s="242"/>
      <c r="K305" s="242"/>
      <c r="L305" s="242"/>
      <c r="M305" s="242"/>
      <c r="N305" s="242"/>
      <c r="O305" s="188"/>
      <c r="P305" s="188"/>
      <c r="Q305" s="242"/>
      <c r="R305" s="242"/>
      <c r="S305" s="242"/>
      <c r="T305" s="242"/>
      <c r="U305" s="242"/>
      <c r="V305" s="188"/>
      <c r="W305" s="188"/>
      <c r="X305" s="242"/>
      <c r="Y305" s="242"/>
      <c r="Z305" s="242"/>
      <c r="AA305" s="242"/>
      <c r="AB305" s="242"/>
      <c r="AC305" s="188"/>
      <c r="AD305" s="188"/>
      <c r="AE305" s="242"/>
      <c r="AF305" s="242"/>
      <c r="AG305" s="188"/>
      <c r="AH305" s="242"/>
      <c r="AI305" s="242"/>
      <c r="AJ305" s="188"/>
      <c r="AK305" s="188"/>
      <c r="AL305" s="188"/>
      <c r="AM305" s="188"/>
      <c r="AN305" s="188"/>
      <c r="AO305" s="242"/>
      <c r="AP305" s="242"/>
      <c r="AQ305" s="188"/>
      <c r="AR305" s="188"/>
      <c r="AS305" s="242"/>
      <c r="AT305" s="242"/>
      <c r="AU305" s="242"/>
      <c r="AV305" s="242"/>
      <c r="AW305" s="242"/>
      <c r="AX305" s="188"/>
      <c r="AY305" s="188"/>
      <c r="AZ305" s="242"/>
      <c r="BA305" s="242"/>
      <c r="BB305" s="242"/>
      <c r="BC305" s="242"/>
      <c r="BD305" s="242"/>
      <c r="BE305" s="188"/>
      <c r="BF305" s="188"/>
      <c r="BG305" s="242"/>
      <c r="BH305" s="242"/>
      <c r="BI305" s="242"/>
      <c r="BJ305" s="242"/>
      <c r="BK305" s="242"/>
      <c r="BL305" s="188"/>
      <c r="BM305" s="188"/>
      <c r="BN305" s="242"/>
      <c r="BO305" s="242"/>
      <c r="BP305" s="242"/>
      <c r="BQ305" s="242"/>
      <c r="BR305" s="242"/>
      <c r="BS305" s="188"/>
      <c r="BT305" s="188"/>
      <c r="BU305" s="242"/>
      <c r="BV305" s="242"/>
      <c r="BW305" s="242"/>
      <c r="BX305" s="242"/>
      <c r="BY305" s="242"/>
      <c r="BZ305" s="188"/>
      <c r="CA305" s="188"/>
      <c r="CB305" s="242"/>
      <c r="CC305" s="242"/>
      <c r="CD305" s="242"/>
      <c r="CE305" s="242"/>
      <c r="CF305" s="242"/>
      <c r="CG305" s="188"/>
      <c r="CH305" s="188"/>
      <c r="CI305" s="242"/>
      <c r="CJ305" s="242"/>
      <c r="CK305" s="242"/>
      <c r="CL305" s="242"/>
      <c r="CM305" s="242"/>
      <c r="CN305" s="188"/>
      <c r="CO305" s="188"/>
      <c r="CP305" s="242"/>
      <c r="CQ305" s="242"/>
      <c r="CR305" s="242"/>
      <c r="CS305" s="242"/>
      <c r="CT305" s="242"/>
      <c r="CU305" s="188"/>
      <c r="CV305" s="188"/>
      <c r="CW305" s="242"/>
      <c r="CX305" s="242"/>
      <c r="CY305" s="242"/>
      <c r="CZ305" s="242"/>
      <c r="DA305" s="242"/>
      <c r="DB305" s="188"/>
      <c r="DC305" s="188"/>
      <c r="DD305" s="242"/>
      <c r="DE305" s="242"/>
      <c r="DF305" s="242"/>
      <c r="DG305" s="242"/>
      <c r="DH305" s="242"/>
      <c r="DI305" s="188"/>
      <c r="DJ305" s="188"/>
      <c r="DK305" s="188"/>
      <c r="DL305" s="242"/>
      <c r="DM305" s="242"/>
      <c r="DN305" s="242"/>
      <c r="DO305" s="242"/>
      <c r="DP305" s="188"/>
      <c r="DQ305" s="188"/>
      <c r="DR305" s="242"/>
      <c r="DS305" s="242"/>
      <c r="DT305" s="242"/>
      <c r="DU305" s="242"/>
      <c r="DV305" s="242"/>
      <c r="DW305" s="188"/>
      <c r="DX305" s="188"/>
      <c r="DY305" s="242"/>
      <c r="DZ305" s="242"/>
      <c r="EA305" s="242"/>
      <c r="EB305" s="242"/>
      <c r="EC305" s="242"/>
      <c r="ED305" s="188"/>
      <c r="EE305" s="188"/>
      <c r="EF305" s="242"/>
      <c r="EG305" s="188"/>
      <c r="EH305" s="242"/>
      <c r="EI305" s="242"/>
      <c r="EJ305" s="242"/>
      <c r="EK305" s="188"/>
      <c r="EL305" s="188"/>
      <c r="EM305" s="242"/>
      <c r="EN305" s="242"/>
      <c r="EO305" s="242"/>
      <c r="EP305" s="242"/>
      <c r="EQ305" s="242"/>
      <c r="ER305" s="188"/>
      <c r="ES305" s="188"/>
      <c r="ET305" s="242"/>
      <c r="EU305" s="242"/>
      <c r="EV305" s="242"/>
      <c r="EW305" s="242"/>
      <c r="EX305" s="242"/>
      <c r="EY305" s="188"/>
      <c r="EZ305" s="188"/>
      <c r="FA305" s="242"/>
      <c r="FB305" s="242"/>
      <c r="FC305" s="242"/>
      <c r="FD305" s="242"/>
      <c r="FE305" s="242"/>
      <c r="FF305" s="188"/>
      <c r="FG305" s="188"/>
      <c r="FH305" s="242"/>
      <c r="FI305" s="242"/>
      <c r="FJ305" s="242"/>
      <c r="FK305" s="242"/>
      <c r="FL305" s="242"/>
      <c r="FM305" s="188"/>
      <c r="FN305" s="188"/>
      <c r="FO305" s="242"/>
      <c r="FP305" s="242"/>
      <c r="FQ305" s="242"/>
      <c r="FR305" s="242"/>
      <c r="FS305" s="242"/>
      <c r="FT305" s="188"/>
      <c r="FU305" s="188"/>
      <c r="FV305" s="188"/>
      <c r="FW305" s="188"/>
      <c r="FX305" s="188"/>
      <c r="FY305" s="242"/>
      <c r="FZ305" s="242"/>
      <c r="GA305" s="188"/>
      <c r="GB305" s="188"/>
      <c r="GC305" s="242"/>
      <c r="GD305" s="242"/>
      <c r="GE305" s="242"/>
      <c r="GF305" s="242"/>
      <c r="GG305" s="242"/>
      <c r="GH305" s="188"/>
      <c r="GI305" s="188"/>
      <c r="GJ305" s="242"/>
    </row>
    <row r="306" spans="2:192" ht="15.75" thickBot="1">
      <c r="B306" s="243" t="s">
        <v>5203</v>
      </c>
      <c r="C306" s="243" t="s">
        <v>1180</v>
      </c>
      <c r="D306" s="243" t="s">
        <v>1182</v>
      </c>
      <c r="E306" s="244" t="s">
        <v>5217</v>
      </c>
      <c r="F306" s="183"/>
      <c r="G306" s="245"/>
      <c r="H306" s="189"/>
      <c r="I306" s="189"/>
      <c r="J306" s="245"/>
      <c r="K306" s="245"/>
      <c r="L306" s="245"/>
      <c r="M306" s="245"/>
      <c r="N306" s="245"/>
      <c r="O306" s="189"/>
      <c r="P306" s="189"/>
      <c r="Q306" s="245"/>
      <c r="R306" s="245"/>
      <c r="S306" s="245"/>
      <c r="T306" s="245"/>
      <c r="U306" s="245"/>
      <c r="V306" s="189"/>
      <c r="W306" s="189"/>
      <c r="X306" s="245"/>
      <c r="Y306" s="245"/>
      <c r="Z306" s="245"/>
      <c r="AA306" s="245"/>
      <c r="AB306" s="245"/>
      <c r="AC306" s="189"/>
      <c r="AD306" s="189"/>
      <c r="AE306" s="245"/>
      <c r="AF306" s="245"/>
      <c r="AG306" s="189"/>
      <c r="AH306" s="245"/>
      <c r="AI306" s="245"/>
      <c r="AJ306" s="189"/>
      <c r="AK306" s="189"/>
      <c r="AL306" s="189"/>
      <c r="AM306" s="189"/>
      <c r="AN306" s="189"/>
      <c r="AO306" s="245"/>
      <c r="AP306" s="245"/>
      <c r="AQ306" s="189"/>
      <c r="AR306" s="189"/>
      <c r="AS306" s="245"/>
      <c r="AT306" s="245"/>
      <c r="AU306" s="245"/>
      <c r="AV306" s="245"/>
      <c r="AW306" s="245"/>
      <c r="AX306" s="189"/>
      <c r="AY306" s="189"/>
      <c r="AZ306" s="245"/>
      <c r="BA306" s="245"/>
      <c r="BB306" s="245"/>
      <c r="BC306" s="245"/>
      <c r="BD306" s="245"/>
      <c r="BE306" s="189"/>
      <c r="BF306" s="189"/>
      <c r="BG306" s="245"/>
      <c r="BH306" s="245"/>
      <c r="BI306" s="245"/>
      <c r="BJ306" s="245"/>
      <c r="BK306" s="245"/>
      <c r="BL306" s="189"/>
      <c r="BM306" s="189"/>
      <c r="BN306" s="245"/>
      <c r="BO306" s="245"/>
      <c r="BP306" s="245"/>
      <c r="BQ306" s="245"/>
      <c r="BR306" s="245"/>
      <c r="BS306" s="189"/>
      <c r="BT306" s="189"/>
      <c r="BU306" s="245"/>
      <c r="BV306" s="245"/>
      <c r="BW306" s="245"/>
      <c r="BX306" s="245"/>
      <c r="BY306" s="245"/>
      <c r="BZ306" s="189"/>
      <c r="CA306" s="189"/>
      <c r="CB306" s="245"/>
      <c r="CC306" s="245"/>
      <c r="CD306" s="245"/>
      <c r="CE306" s="245"/>
      <c r="CF306" s="245"/>
      <c r="CG306" s="189"/>
      <c r="CH306" s="189"/>
      <c r="CI306" s="245"/>
      <c r="CJ306" s="245"/>
      <c r="CK306" s="245"/>
      <c r="CL306" s="245"/>
      <c r="CM306" s="245"/>
      <c r="CN306" s="189"/>
      <c r="CO306" s="189"/>
      <c r="CP306" s="245"/>
      <c r="CQ306" s="245"/>
      <c r="CR306" s="245"/>
      <c r="CS306" s="245"/>
      <c r="CT306" s="245"/>
      <c r="CU306" s="189"/>
      <c r="CV306" s="189"/>
      <c r="CW306" s="245"/>
      <c r="CX306" s="245"/>
      <c r="CY306" s="245"/>
      <c r="CZ306" s="245"/>
      <c r="DA306" s="245"/>
      <c r="DB306" s="189"/>
      <c r="DC306" s="189"/>
      <c r="DD306" s="245"/>
      <c r="DE306" s="245"/>
      <c r="DF306" s="245"/>
      <c r="DG306" s="245"/>
      <c r="DH306" s="245"/>
      <c r="DI306" s="189"/>
      <c r="DJ306" s="189"/>
      <c r="DK306" s="189"/>
      <c r="DL306" s="245"/>
      <c r="DM306" s="245"/>
      <c r="DN306" s="245"/>
      <c r="DO306" s="245"/>
      <c r="DP306" s="189"/>
      <c r="DQ306" s="189"/>
      <c r="DR306" s="245"/>
      <c r="DS306" s="245"/>
      <c r="DT306" s="245"/>
      <c r="DU306" s="245"/>
      <c r="DV306" s="245"/>
      <c r="DW306" s="189"/>
      <c r="DX306" s="189"/>
      <c r="DY306" s="245"/>
      <c r="DZ306" s="245"/>
      <c r="EA306" s="245"/>
      <c r="EB306" s="245"/>
      <c r="EC306" s="245"/>
      <c r="ED306" s="189"/>
      <c r="EE306" s="189"/>
      <c r="EF306" s="245"/>
      <c r="EG306" s="189"/>
      <c r="EH306" s="245"/>
      <c r="EI306" s="245"/>
      <c r="EJ306" s="245"/>
      <c r="EK306" s="189"/>
      <c r="EL306" s="189"/>
      <c r="EM306" s="245"/>
      <c r="EN306" s="245"/>
      <c r="EO306" s="245"/>
      <c r="EP306" s="245"/>
      <c r="EQ306" s="245"/>
      <c r="ER306" s="189"/>
      <c r="ES306" s="189"/>
      <c r="ET306" s="245"/>
      <c r="EU306" s="245"/>
      <c r="EV306" s="245"/>
      <c r="EW306" s="245"/>
      <c r="EX306" s="245"/>
      <c r="EY306" s="189"/>
      <c r="EZ306" s="189"/>
      <c r="FA306" s="245"/>
      <c r="FB306" s="245"/>
      <c r="FC306" s="245"/>
      <c r="FD306" s="245"/>
      <c r="FE306" s="245"/>
      <c r="FF306" s="189"/>
      <c r="FG306" s="189"/>
      <c r="FH306" s="245"/>
      <c r="FI306" s="245"/>
      <c r="FJ306" s="245"/>
      <c r="FK306" s="245"/>
      <c r="FL306" s="245"/>
      <c r="FM306" s="189"/>
      <c r="FN306" s="189"/>
      <c r="FO306" s="245"/>
      <c r="FP306" s="245"/>
      <c r="FQ306" s="245"/>
      <c r="FR306" s="245"/>
      <c r="FS306" s="245"/>
      <c r="FT306" s="189"/>
      <c r="FU306" s="189"/>
      <c r="FV306" s="189"/>
      <c r="FW306" s="189"/>
      <c r="FX306" s="189"/>
      <c r="FY306" s="245"/>
      <c r="FZ306" s="245"/>
      <c r="GA306" s="189"/>
      <c r="GB306" s="189"/>
      <c r="GC306" s="245"/>
      <c r="GD306" s="245"/>
      <c r="GE306" s="245"/>
      <c r="GF306" s="245"/>
      <c r="GG306" s="245"/>
      <c r="GH306" s="189"/>
      <c r="GI306" s="189"/>
      <c r="GJ306" s="245"/>
    </row>
    <row r="307" spans="2:192" ht="15">
      <c r="B307" s="238" t="s">
        <v>5203</v>
      </c>
      <c r="C307" s="238" t="s">
        <v>424</v>
      </c>
      <c r="D307" s="238" t="s">
        <v>325</v>
      </c>
      <c r="E307" s="238" t="s">
        <v>5214</v>
      </c>
      <c r="F307" s="180">
        <v>15</v>
      </c>
      <c r="G307" s="239"/>
      <c r="H307" s="186"/>
      <c r="I307" s="186"/>
      <c r="J307" s="239">
        <v>1</v>
      </c>
      <c r="K307" s="239"/>
      <c r="L307" s="239">
        <v>1</v>
      </c>
      <c r="M307" s="239"/>
      <c r="N307" s="239"/>
      <c r="O307" s="186"/>
      <c r="P307" s="186"/>
      <c r="Q307" s="239"/>
      <c r="R307" s="239"/>
      <c r="S307" s="239"/>
      <c r="T307" s="239"/>
      <c r="U307" s="239">
        <v>1</v>
      </c>
      <c r="V307" s="186"/>
      <c r="W307" s="186"/>
      <c r="X307" s="239"/>
      <c r="Y307" s="239">
        <v>1</v>
      </c>
      <c r="Z307" s="239"/>
      <c r="AA307" s="239"/>
      <c r="AB307" s="239"/>
      <c r="AC307" s="186"/>
      <c r="AD307" s="186"/>
      <c r="AE307" s="239"/>
      <c r="AF307" s="239">
        <v>1</v>
      </c>
      <c r="AG307" s="186"/>
      <c r="AH307" s="239"/>
      <c r="AI307" s="239">
        <v>1</v>
      </c>
      <c r="AJ307" s="186"/>
      <c r="AK307" s="186"/>
      <c r="AL307" s="186"/>
      <c r="AM307" s="186"/>
      <c r="AN307" s="186"/>
      <c r="AO307" s="239"/>
      <c r="AP307" s="239">
        <v>1</v>
      </c>
      <c r="AQ307" s="186"/>
      <c r="AR307" s="186"/>
      <c r="AS307" s="239"/>
      <c r="AT307" s="239"/>
      <c r="AU307" s="239">
        <v>1</v>
      </c>
      <c r="AV307" s="239"/>
      <c r="AW307" s="239"/>
      <c r="AX307" s="186"/>
      <c r="AY307" s="186"/>
      <c r="AZ307" s="239"/>
      <c r="BA307" s="239"/>
      <c r="BB307" s="239"/>
      <c r="BC307" s="239"/>
      <c r="BD307" s="239"/>
      <c r="BE307" s="186"/>
      <c r="BF307" s="186"/>
      <c r="BG307" s="239"/>
      <c r="BH307" s="239"/>
      <c r="BI307" s="239"/>
      <c r="BJ307" s="239"/>
      <c r="BK307" s="239"/>
      <c r="BL307" s="186"/>
      <c r="BM307" s="186"/>
      <c r="BN307" s="239">
        <v>1</v>
      </c>
      <c r="BO307" s="239"/>
      <c r="BP307" s="239">
        <v>1</v>
      </c>
      <c r="BQ307" s="239"/>
      <c r="BR307" s="239"/>
      <c r="BS307" s="186"/>
      <c r="BT307" s="186"/>
      <c r="BU307" s="239"/>
      <c r="BV307" s="239"/>
      <c r="BW307" s="239"/>
      <c r="BX307" s="239"/>
      <c r="BY307" s="239"/>
      <c r="BZ307" s="186"/>
      <c r="CA307" s="186"/>
      <c r="CB307" s="239"/>
      <c r="CC307" s="239"/>
      <c r="CD307" s="239"/>
      <c r="CE307" s="239"/>
      <c r="CF307" s="239"/>
      <c r="CG307" s="186"/>
      <c r="CH307" s="186"/>
      <c r="CI307" s="239"/>
      <c r="CJ307" s="239"/>
      <c r="CK307" s="239"/>
      <c r="CL307" s="239"/>
      <c r="CM307" s="239"/>
      <c r="CN307" s="186"/>
      <c r="CO307" s="186"/>
      <c r="CP307" s="239"/>
      <c r="CQ307" s="239"/>
      <c r="CR307" s="239"/>
      <c r="CS307" s="239"/>
      <c r="CT307" s="239"/>
      <c r="CU307" s="186"/>
      <c r="CV307" s="186"/>
      <c r="CW307" s="239"/>
      <c r="CX307" s="239"/>
      <c r="CY307" s="239"/>
      <c r="CZ307" s="239"/>
      <c r="DA307" s="239"/>
      <c r="DB307" s="186"/>
      <c r="DC307" s="186"/>
      <c r="DD307" s="239"/>
      <c r="DE307" s="239"/>
      <c r="DF307" s="239"/>
      <c r="DG307" s="239"/>
      <c r="DH307" s="239"/>
      <c r="DI307" s="186"/>
      <c r="DJ307" s="186"/>
      <c r="DK307" s="186"/>
      <c r="DL307" s="239"/>
      <c r="DM307" s="239"/>
      <c r="DN307" s="239"/>
      <c r="DO307" s="239">
        <v>1</v>
      </c>
      <c r="DP307" s="186"/>
      <c r="DQ307" s="186"/>
      <c r="DR307" s="239"/>
      <c r="DS307" s="239"/>
      <c r="DT307" s="239"/>
      <c r="DU307" s="239"/>
      <c r="DV307" s="239"/>
      <c r="DW307" s="186"/>
      <c r="DX307" s="186"/>
      <c r="DY307" s="239"/>
      <c r="DZ307" s="239"/>
      <c r="EA307" s="239"/>
      <c r="EB307" s="239"/>
      <c r="EC307" s="239"/>
      <c r="ED307" s="186"/>
      <c r="EE307" s="186"/>
      <c r="EF307" s="239"/>
      <c r="EG307" s="186"/>
      <c r="EH307" s="239"/>
      <c r="EI307" s="239"/>
      <c r="EJ307" s="239"/>
      <c r="EK307" s="186"/>
      <c r="EL307" s="186"/>
      <c r="EM307" s="239"/>
      <c r="EN307" s="239"/>
      <c r="EO307" s="239"/>
      <c r="EP307" s="239"/>
      <c r="EQ307" s="239"/>
      <c r="ER307" s="186"/>
      <c r="ES307" s="186"/>
      <c r="ET307" s="239"/>
      <c r="EU307" s="239"/>
      <c r="EV307" s="239"/>
      <c r="EW307" s="239"/>
      <c r="EX307" s="239"/>
      <c r="EY307" s="186"/>
      <c r="EZ307" s="186"/>
      <c r="FA307" s="239"/>
      <c r="FB307" s="239"/>
      <c r="FC307" s="239"/>
      <c r="FD307" s="239"/>
      <c r="FE307" s="239">
        <v>1</v>
      </c>
      <c r="FF307" s="186"/>
      <c r="FG307" s="186"/>
      <c r="FH307" s="239">
        <v>1</v>
      </c>
      <c r="FI307" s="239"/>
      <c r="FJ307" s="239"/>
      <c r="FK307" s="239"/>
      <c r="FL307" s="239"/>
      <c r="FM307" s="186"/>
      <c r="FN307" s="186"/>
      <c r="FO307" s="239"/>
      <c r="FP307" s="239">
        <v>1</v>
      </c>
      <c r="FQ307" s="239"/>
      <c r="FR307" s="239"/>
      <c r="FS307" s="239"/>
      <c r="FT307" s="186"/>
      <c r="FU307" s="186"/>
      <c r="FV307" s="186"/>
      <c r="FW307" s="186"/>
      <c r="FX307" s="186"/>
      <c r="FY307" s="239"/>
      <c r="FZ307" s="239"/>
      <c r="GA307" s="186"/>
      <c r="GB307" s="186"/>
      <c r="GC307" s="239">
        <v>1</v>
      </c>
      <c r="GD307" s="239"/>
      <c r="GE307" s="239"/>
      <c r="GF307" s="239"/>
      <c r="GG307" s="239"/>
      <c r="GH307" s="186"/>
      <c r="GI307" s="186"/>
      <c r="GJ307" s="239"/>
    </row>
    <row r="308" spans="2:192" ht="15">
      <c r="B308" s="240" t="s">
        <v>5203</v>
      </c>
      <c r="C308" s="240" t="s">
        <v>424</v>
      </c>
      <c r="D308" s="240" t="s">
        <v>325</v>
      </c>
      <c r="E308" s="235" t="s">
        <v>5215</v>
      </c>
      <c r="F308" s="181">
        <v>293.8</v>
      </c>
      <c r="G308" s="237"/>
      <c r="H308" s="187"/>
      <c r="I308" s="187"/>
      <c r="J308" s="237">
        <v>11.8</v>
      </c>
      <c r="K308" s="237"/>
      <c r="L308" s="237">
        <v>15.7</v>
      </c>
      <c r="M308" s="237"/>
      <c r="N308" s="237"/>
      <c r="O308" s="187"/>
      <c r="P308" s="187"/>
      <c r="Q308" s="237"/>
      <c r="R308" s="237"/>
      <c r="S308" s="237"/>
      <c r="T308" s="237"/>
      <c r="U308" s="237">
        <v>32.200000000000003</v>
      </c>
      <c r="V308" s="187"/>
      <c r="W308" s="187"/>
      <c r="X308" s="237"/>
      <c r="Y308" s="237">
        <v>34.200000000000003</v>
      </c>
      <c r="Z308" s="237"/>
      <c r="AA308" s="237"/>
      <c r="AB308" s="237"/>
      <c r="AC308" s="187"/>
      <c r="AD308" s="187"/>
      <c r="AE308" s="237"/>
      <c r="AF308" s="237">
        <v>20</v>
      </c>
      <c r="AG308" s="187"/>
      <c r="AH308" s="237"/>
      <c r="AI308" s="237">
        <v>17.899999999999999</v>
      </c>
      <c r="AJ308" s="187"/>
      <c r="AK308" s="187"/>
      <c r="AL308" s="187"/>
      <c r="AM308" s="187"/>
      <c r="AN308" s="187"/>
      <c r="AO308" s="237"/>
      <c r="AP308" s="237">
        <v>17.600000000000001</v>
      </c>
      <c r="AQ308" s="187"/>
      <c r="AR308" s="187"/>
      <c r="AS308" s="237"/>
      <c r="AT308" s="237"/>
      <c r="AU308" s="237">
        <v>13.5</v>
      </c>
      <c r="AV308" s="237"/>
      <c r="AW308" s="237"/>
      <c r="AX308" s="187"/>
      <c r="AY308" s="187"/>
      <c r="AZ308" s="237"/>
      <c r="BA308" s="237"/>
      <c r="BB308" s="237"/>
      <c r="BC308" s="237"/>
      <c r="BD308" s="237"/>
      <c r="BE308" s="187"/>
      <c r="BF308" s="187"/>
      <c r="BG308" s="237"/>
      <c r="BH308" s="237"/>
      <c r="BI308" s="237"/>
      <c r="BJ308" s="237"/>
      <c r="BK308" s="237"/>
      <c r="BL308" s="187"/>
      <c r="BM308" s="187"/>
      <c r="BN308" s="237">
        <v>3.6</v>
      </c>
      <c r="BO308" s="237"/>
      <c r="BP308" s="237">
        <v>6.9</v>
      </c>
      <c r="BQ308" s="237"/>
      <c r="BR308" s="237"/>
      <c r="BS308" s="187"/>
      <c r="BT308" s="187"/>
      <c r="BU308" s="237"/>
      <c r="BV308" s="237"/>
      <c r="BW308" s="237"/>
      <c r="BX308" s="237"/>
      <c r="BY308" s="237"/>
      <c r="BZ308" s="187"/>
      <c r="CA308" s="187"/>
      <c r="CB308" s="237"/>
      <c r="CC308" s="237"/>
      <c r="CD308" s="237"/>
      <c r="CE308" s="237"/>
      <c r="CF308" s="237"/>
      <c r="CG308" s="187"/>
      <c r="CH308" s="187"/>
      <c r="CI308" s="237"/>
      <c r="CJ308" s="237"/>
      <c r="CK308" s="237"/>
      <c r="CL308" s="237"/>
      <c r="CM308" s="237"/>
      <c r="CN308" s="187"/>
      <c r="CO308" s="187"/>
      <c r="CP308" s="237"/>
      <c r="CQ308" s="237"/>
      <c r="CR308" s="237"/>
      <c r="CS308" s="237"/>
      <c r="CT308" s="237"/>
      <c r="CU308" s="187"/>
      <c r="CV308" s="187"/>
      <c r="CW308" s="237"/>
      <c r="CX308" s="237"/>
      <c r="CY308" s="237"/>
      <c r="CZ308" s="237"/>
      <c r="DA308" s="237"/>
      <c r="DB308" s="187"/>
      <c r="DC308" s="187"/>
      <c r="DD308" s="237"/>
      <c r="DE308" s="237"/>
      <c r="DF308" s="237"/>
      <c r="DG308" s="237"/>
      <c r="DH308" s="237"/>
      <c r="DI308" s="187"/>
      <c r="DJ308" s="187"/>
      <c r="DK308" s="187"/>
      <c r="DL308" s="237"/>
      <c r="DM308" s="237"/>
      <c r="DN308" s="237"/>
      <c r="DO308" s="237">
        <v>22.9</v>
      </c>
      <c r="DP308" s="187"/>
      <c r="DQ308" s="187"/>
      <c r="DR308" s="237"/>
      <c r="DS308" s="237"/>
      <c r="DT308" s="237"/>
      <c r="DU308" s="237"/>
      <c r="DV308" s="237"/>
      <c r="DW308" s="187"/>
      <c r="DX308" s="187"/>
      <c r="DY308" s="237"/>
      <c r="DZ308" s="237"/>
      <c r="EA308" s="237"/>
      <c r="EB308" s="237"/>
      <c r="EC308" s="237"/>
      <c r="ED308" s="187"/>
      <c r="EE308" s="187"/>
      <c r="EF308" s="237"/>
      <c r="EG308" s="187"/>
      <c r="EH308" s="237"/>
      <c r="EI308" s="237"/>
      <c r="EJ308" s="237"/>
      <c r="EK308" s="187"/>
      <c r="EL308" s="187"/>
      <c r="EM308" s="237"/>
      <c r="EN308" s="237"/>
      <c r="EO308" s="237"/>
      <c r="EP308" s="237"/>
      <c r="EQ308" s="237"/>
      <c r="ER308" s="187"/>
      <c r="ES308" s="187"/>
      <c r="ET308" s="237"/>
      <c r="EU308" s="237"/>
      <c r="EV308" s="237"/>
      <c r="EW308" s="237"/>
      <c r="EX308" s="237"/>
      <c r="EY308" s="187"/>
      <c r="EZ308" s="187"/>
      <c r="FA308" s="237"/>
      <c r="FB308" s="237"/>
      <c r="FC308" s="237"/>
      <c r="FD308" s="237"/>
      <c r="FE308" s="237">
        <v>29.6</v>
      </c>
      <c r="FF308" s="187"/>
      <c r="FG308" s="187"/>
      <c r="FH308" s="237">
        <v>14.1</v>
      </c>
      <c r="FI308" s="237"/>
      <c r="FJ308" s="237"/>
      <c r="FK308" s="237"/>
      <c r="FL308" s="237"/>
      <c r="FM308" s="187"/>
      <c r="FN308" s="187"/>
      <c r="FO308" s="237"/>
      <c r="FP308" s="237">
        <v>25.7</v>
      </c>
      <c r="FQ308" s="237"/>
      <c r="FR308" s="237"/>
      <c r="FS308" s="237"/>
      <c r="FT308" s="187"/>
      <c r="FU308" s="187"/>
      <c r="FV308" s="187"/>
      <c r="FW308" s="187"/>
      <c r="FX308" s="187"/>
      <c r="FY308" s="237"/>
      <c r="FZ308" s="237"/>
      <c r="GA308" s="187"/>
      <c r="GB308" s="187"/>
      <c r="GC308" s="237">
        <v>28.1</v>
      </c>
      <c r="GD308" s="237"/>
      <c r="GE308" s="237"/>
      <c r="GF308" s="237"/>
      <c r="GG308" s="237"/>
      <c r="GH308" s="187"/>
      <c r="GI308" s="187"/>
      <c r="GJ308" s="237"/>
    </row>
    <row r="309" spans="2:192" ht="15">
      <c r="B309" s="240" t="s">
        <v>5203</v>
      </c>
      <c r="C309" s="240" t="s">
        <v>424</v>
      </c>
      <c r="D309" s="240" t="s">
        <v>325</v>
      </c>
      <c r="E309" s="241" t="s">
        <v>5216</v>
      </c>
      <c r="F309" s="182"/>
      <c r="G309" s="242"/>
      <c r="H309" s="188"/>
      <c r="I309" s="188"/>
      <c r="J309" s="242"/>
      <c r="K309" s="242"/>
      <c r="L309" s="242"/>
      <c r="M309" s="242"/>
      <c r="N309" s="242"/>
      <c r="O309" s="188"/>
      <c r="P309" s="188"/>
      <c r="Q309" s="242"/>
      <c r="R309" s="242"/>
      <c r="S309" s="242"/>
      <c r="T309" s="242"/>
      <c r="U309" s="242"/>
      <c r="V309" s="188"/>
      <c r="W309" s="188"/>
      <c r="X309" s="242"/>
      <c r="Y309" s="242"/>
      <c r="Z309" s="242"/>
      <c r="AA309" s="242"/>
      <c r="AB309" s="242"/>
      <c r="AC309" s="188"/>
      <c r="AD309" s="188"/>
      <c r="AE309" s="242"/>
      <c r="AF309" s="242"/>
      <c r="AG309" s="188"/>
      <c r="AH309" s="242"/>
      <c r="AI309" s="242"/>
      <c r="AJ309" s="188"/>
      <c r="AK309" s="188"/>
      <c r="AL309" s="188"/>
      <c r="AM309" s="188"/>
      <c r="AN309" s="188"/>
      <c r="AO309" s="242"/>
      <c r="AP309" s="242"/>
      <c r="AQ309" s="188"/>
      <c r="AR309" s="188"/>
      <c r="AS309" s="242"/>
      <c r="AT309" s="242"/>
      <c r="AU309" s="242"/>
      <c r="AV309" s="242"/>
      <c r="AW309" s="242"/>
      <c r="AX309" s="188"/>
      <c r="AY309" s="188"/>
      <c r="AZ309" s="242"/>
      <c r="BA309" s="242"/>
      <c r="BB309" s="242"/>
      <c r="BC309" s="242"/>
      <c r="BD309" s="242"/>
      <c r="BE309" s="188"/>
      <c r="BF309" s="188"/>
      <c r="BG309" s="242"/>
      <c r="BH309" s="242"/>
      <c r="BI309" s="242"/>
      <c r="BJ309" s="242"/>
      <c r="BK309" s="242"/>
      <c r="BL309" s="188"/>
      <c r="BM309" s="188"/>
      <c r="BN309" s="242"/>
      <c r="BO309" s="242"/>
      <c r="BP309" s="242"/>
      <c r="BQ309" s="242"/>
      <c r="BR309" s="242"/>
      <c r="BS309" s="188"/>
      <c r="BT309" s="188"/>
      <c r="BU309" s="242"/>
      <c r="BV309" s="242"/>
      <c r="BW309" s="242"/>
      <c r="BX309" s="242"/>
      <c r="BY309" s="242"/>
      <c r="BZ309" s="188"/>
      <c r="CA309" s="188"/>
      <c r="CB309" s="242"/>
      <c r="CC309" s="242"/>
      <c r="CD309" s="242"/>
      <c r="CE309" s="242"/>
      <c r="CF309" s="242"/>
      <c r="CG309" s="188"/>
      <c r="CH309" s="188"/>
      <c r="CI309" s="242"/>
      <c r="CJ309" s="242"/>
      <c r="CK309" s="242"/>
      <c r="CL309" s="242"/>
      <c r="CM309" s="242"/>
      <c r="CN309" s="188"/>
      <c r="CO309" s="188"/>
      <c r="CP309" s="242"/>
      <c r="CQ309" s="242"/>
      <c r="CR309" s="242"/>
      <c r="CS309" s="242"/>
      <c r="CT309" s="242"/>
      <c r="CU309" s="188"/>
      <c r="CV309" s="188"/>
      <c r="CW309" s="242"/>
      <c r="CX309" s="242"/>
      <c r="CY309" s="242"/>
      <c r="CZ309" s="242"/>
      <c r="DA309" s="242"/>
      <c r="DB309" s="188"/>
      <c r="DC309" s="188"/>
      <c r="DD309" s="242"/>
      <c r="DE309" s="242"/>
      <c r="DF309" s="242"/>
      <c r="DG309" s="242"/>
      <c r="DH309" s="242"/>
      <c r="DI309" s="188"/>
      <c r="DJ309" s="188"/>
      <c r="DK309" s="188"/>
      <c r="DL309" s="242"/>
      <c r="DM309" s="242"/>
      <c r="DN309" s="242"/>
      <c r="DO309" s="242"/>
      <c r="DP309" s="188"/>
      <c r="DQ309" s="188"/>
      <c r="DR309" s="242"/>
      <c r="DS309" s="242"/>
      <c r="DT309" s="242"/>
      <c r="DU309" s="242"/>
      <c r="DV309" s="242"/>
      <c r="DW309" s="188"/>
      <c r="DX309" s="188"/>
      <c r="DY309" s="242"/>
      <c r="DZ309" s="242"/>
      <c r="EA309" s="242"/>
      <c r="EB309" s="242"/>
      <c r="EC309" s="242"/>
      <c r="ED309" s="188"/>
      <c r="EE309" s="188"/>
      <c r="EF309" s="242"/>
      <c r="EG309" s="188"/>
      <c r="EH309" s="242"/>
      <c r="EI309" s="242"/>
      <c r="EJ309" s="242"/>
      <c r="EK309" s="188"/>
      <c r="EL309" s="188"/>
      <c r="EM309" s="242"/>
      <c r="EN309" s="242"/>
      <c r="EO309" s="242"/>
      <c r="EP309" s="242"/>
      <c r="EQ309" s="242"/>
      <c r="ER309" s="188"/>
      <c r="ES309" s="188"/>
      <c r="ET309" s="242"/>
      <c r="EU309" s="242"/>
      <c r="EV309" s="242"/>
      <c r="EW309" s="242"/>
      <c r="EX309" s="242"/>
      <c r="EY309" s="188"/>
      <c r="EZ309" s="188"/>
      <c r="FA309" s="242"/>
      <c r="FB309" s="242"/>
      <c r="FC309" s="242"/>
      <c r="FD309" s="242"/>
      <c r="FE309" s="242"/>
      <c r="FF309" s="188"/>
      <c r="FG309" s="188"/>
      <c r="FH309" s="242"/>
      <c r="FI309" s="242"/>
      <c r="FJ309" s="242"/>
      <c r="FK309" s="242"/>
      <c r="FL309" s="242"/>
      <c r="FM309" s="188"/>
      <c r="FN309" s="188"/>
      <c r="FO309" s="242"/>
      <c r="FP309" s="242"/>
      <c r="FQ309" s="242"/>
      <c r="FR309" s="242"/>
      <c r="FS309" s="242"/>
      <c r="FT309" s="188"/>
      <c r="FU309" s="188"/>
      <c r="FV309" s="188"/>
      <c r="FW309" s="188"/>
      <c r="FX309" s="188"/>
      <c r="FY309" s="242"/>
      <c r="FZ309" s="242"/>
      <c r="GA309" s="188"/>
      <c r="GB309" s="188"/>
      <c r="GC309" s="242"/>
      <c r="GD309" s="242"/>
      <c r="GE309" s="242"/>
      <c r="GF309" s="242"/>
      <c r="GG309" s="242"/>
      <c r="GH309" s="188"/>
      <c r="GI309" s="188"/>
      <c r="GJ309" s="242"/>
    </row>
    <row r="310" spans="2:192" ht="15.75" thickBot="1">
      <c r="B310" s="243" t="s">
        <v>5203</v>
      </c>
      <c r="C310" s="243" t="s">
        <v>424</v>
      </c>
      <c r="D310" s="243" t="s">
        <v>325</v>
      </c>
      <c r="E310" s="244" t="s">
        <v>5217</v>
      </c>
      <c r="F310" s="183"/>
      <c r="G310" s="245"/>
      <c r="H310" s="189"/>
      <c r="I310" s="189"/>
      <c r="J310" s="245"/>
      <c r="K310" s="245"/>
      <c r="L310" s="245"/>
      <c r="M310" s="245"/>
      <c r="N310" s="245"/>
      <c r="O310" s="189"/>
      <c r="P310" s="189"/>
      <c r="Q310" s="245"/>
      <c r="R310" s="245"/>
      <c r="S310" s="245"/>
      <c r="T310" s="245"/>
      <c r="U310" s="245"/>
      <c r="V310" s="189"/>
      <c r="W310" s="189"/>
      <c r="X310" s="245"/>
      <c r="Y310" s="245"/>
      <c r="Z310" s="245"/>
      <c r="AA310" s="245"/>
      <c r="AB310" s="245"/>
      <c r="AC310" s="189"/>
      <c r="AD310" s="189"/>
      <c r="AE310" s="245"/>
      <c r="AF310" s="245"/>
      <c r="AG310" s="189"/>
      <c r="AH310" s="245"/>
      <c r="AI310" s="245"/>
      <c r="AJ310" s="189"/>
      <c r="AK310" s="189"/>
      <c r="AL310" s="189"/>
      <c r="AM310" s="189"/>
      <c r="AN310" s="189"/>
      <c r="AO310" s="245"/>
      <c r="AP310" s="245"/>
      <c r="AQ310" s="189"/>
      <c r="AR310" s="189"/>
      <c r="AS310" s="245"/>
      <c r="AT310" s="245"/>
      <c r="AU310" s="245"/>
      <c r="AV310" s="245"/>
      <c r="AW310" s="245"/>
      <c r="AX310" s="189"/>
      <c r="AY310" s="189"/>
      <c r="AZ310" s="245"/>
      <c r="BA310" s="245"/>
      <c r="BB310" s="245"/>
      <c r="BC310" s="245"/>
      <c r="BD310" s="245"/>
      <c r="BE310" s="189"/>
      <c r="BF310" s="189"/>
      <c r="BG310" s="245"/>
      <c r="BH310" s="245"/>
      <c r="BI310" s="245"/>
      <c r="BJ310" s="245"/>
      <c r="BK310" s="245"/>
      <c r="BL310" s="189"/>
      <c r="BM310" s="189"/>
      <c r="BN310" s="245"/>
      <c r="BO310" s="245"/>
      <c r="BP310" s="245"/>
      <c r="BQ310" s="245"/>
      <c r="BR310" s="245"/>
      <c r="BS310" s="189"/>
      <c r="BT310" s="189"/>
      <c r="BU310" s="245"/>
      <c r="BV310" s="245"/>
      <c r="BW310" s="245"/>
      <c r="BX310" s="245"/>
      <c r="BY310" s="245"/>
      <c r="BZ310" s="189"/>
      <c r="CA310" s="189"/>
      <c r="CB310" s="245"/>
      <c r="CC310" s="245"/>
      <c r="CD310" s="245"/>
      <c r="CE310" s="245"/>
      <c r="CF310" s="245"/>
      <c r="CG310" s="189"/>
      <c r="CH310" s="189"/>
      <c r="CI310" s="245"/>
      <c r="CJ310" s="245"/>
      <c r="CK310" s="245"/>
      <c r="CL310" s="245"/>
      <c r="CM310" s="245"/>
      <c r="CN310" s="189"/>
      <c r="CO310" s="189"/>
      <c r="CP310" s="245"/>
      <c r="CQ310" s="245"/>
      <c r="CR310" s="245"/>
      <c r="CS310" s="245"/>
      <c r="CT310" s="245"/>
      <c r="CU310" s="189"/>
      <c r="CV310" s="189"/>
      <c r="CW310" s="245"/>
      <c r="CX310" s="245"/>
      <c r="CY310" s="245"/>
      <c r="CZ310" s="245"/>
      <c r="DA310" s="245"/>
      <c r="DB310" s="189"/>
      <c r="DC310" s="189"/>
      <c r="DD310" s="245"/>
      <c r="DE310" s="245"/>
      <c r="DF310" s="245"/>
      <c r="DG310" s="245"/>
      <c r="DH310" s="245"/>
      <c r="DI310" s="189"/>
      <c r="DJ310" s="189"/>
      <c r="DK310" s="189"/>
      <c r="DL310" s="245"/>
      <c r="DM310" s="245"/>
      <c r="DN310" s="245"/>
      <c r="DO310" s="245"/>
      <c r="DP310" s="189"/>
      <c r="DQ310" s="189"/>
      <c r="DR310" s="245"/>
      <c r="DS310" s="245"/>
      <c r="DT310" s="245"/>
      <c r="DU310" s="245"/>
      <c r="DV310" s="245"/>
      <c r="DW310" s="189"/>
      <c r="DX310" s="189"/>
      <c r="DY310" s="245"/>
      <c r="DZ310" s="245"/>
      <c r="EA310" s="245"/>
      <c r="EB310" s="245"/>
      <c r="EC310" s="245"/>
      <c r="ED310" s="189"/>
      <c r="EE310" s="189"/>
      <c r="EF310" s="245"/>
      <c r="EG310" s="189"/>
      <c r="EH310" s="245"/>
      <c r="EI310" s="245"/>
      <c r="EJ310" s="245"/>
      <c r="EK310" s="189"/>
      <c r="EL310" s="189"/>
      <c r="EM310" s="245"/>
      <c r="EN310" s="245"/>
      <c r="EO310" s="245"/>
      <c r="EP310" s="245"/>
      <c r="EQ310" s="245"/>
      <c r="ER310" s="189"/>
      <c r="ES310" s="189"/>
      <c r="ET310" s="245"/>
      <c r="EU310" s="245"/>
      <c r="EV310" s="245"/>
      <c r="EW310" s="245"/>
      <c r="EX310" s="245"/>
      <c r="EY310" s="189"/>
      <c r="EZ310" s="189"/>
      <c r="FA310" s="245"/>
      <c r="FB310" s="245"/>
      <c r="FC310" s="245"/>
      <c r="FD310" s="245"/>
      <c r="FE310" s="245"/>
      <c r="FF310" s="189"/>
      <c r="FG310" s="189"/>
      <c r="FH310" s="245"/>
      <c r="FI310" s="245"/>
      <c r="FJ310" s="245"/>
      <c r="FK310" s="245"/>
      <c r="FL310" s="245"/>
      <c r="FM310" s="189"/>
      <c r="FN310" s="189"/>
      <c r="FO310" s="245"/>
      <c r="FP310" s="245"/>
      <c r="FQ310" s="245"/>
      <c r="FR310" s="245"/>
      <c r="FS310" s="245"/>
      <c r="FT310" s="189"/>
      <c r="FU310" s="189"/>
      <c r="FV310" s="189"/>
      <c r="FW310" s="189"/>
      <c r="FX310" s="189"/>
      <c r="FY310" s="245"/>
      <c r="FZ310" s="245"/>
      <c r="GA310" s="189"/>
      <c r="GB310" s="189"/>
      <c r="GC310" s="245"/>
      <c r="GD310" s="245"/>
      <c r="GE310" s="245"/>
      <c r="GF310" s="245"/>
      <c r="GG310" s="245"/>
      <c r="GH310" s="189"/>
      <c r="GI310" s="189"/>
      <c r="GJ310" s="245"/>
    </row>
    <row r="311" spans="2:192" ht="15">
      <c r="B311" s="238" t="s">
        <v>5203</v>
      </c>
      <c r="C311" s="238" t="s">
        <v>2408</v>
      </c>
      <c r="D311" s="238" t="s">
        <v>2410</v>
      </c>
      <c r="E311" s="238" t="s">
        <v>5214</v>
      </c>
      <c r="F311" s="180">
        <v>8</v>
      </c>
      <c r="G311" s="239"/>
      <c r="H311" s="186"/>
      <c r="I311" s="186"/>
      <c r="J311" s="239"/>
      <c r="K311" s="239"/>
      <c r="L311" s="239"/>
      <c r="M311" s="239"/>
      <c r="N311" s="239"/>
      <c r="O311" s="186"/>
      <c r="P311" s="186"/>
      <c r="Q311" s="239"/>
      <c r="R311" s="239"/>
      <c r="S311" s="239"/>
      <c r="T311" s="239"/>
      <c r="U311" s="239"/>
      <c r="V311" s="186"/>
      <c r="W311" s="186"/>
      <c r="X311" s="239"/>
      <c r="Y311" s="239"/>
      <c r="Z311" s="239"/>
      <c r="AA311" s="239"/>
      <c r="AB311" s="239"/>
      <c r="AC311" s="186"/>
      <c r="AD311" s="186"/>
      <c r="AE311" s="239"/>
      <c r="AF311" s="239"/>
      <c r="AG311" s="186"/>
      <c r="AH311" s="239"/>
      <c r="AI311" s="239"/>
      <c r="AJ311" s="186"/>
      <c r="AK311" s="186"/>
      <c r="AL311" s="186"/>
      <c r="AM311" s="186"/>
      <c r="AN311" s="186"/>
      <c r="AO311" s="239"/>
      <c r="AP311" s="239"/>
      <c r="AQ311" s="186"/>
      <c r="AR311" s="186"/>
      <c r="AS311" s="239"/>
      <c r="AT311" s="239"/>
      <c r="AU311" s="239"/>
      <c r="AV311" s="239"/>
      <c r="AW311" s="239"/>
      <c r="AX311" s="186"/>
      <c r="AY311" s="186"/>
      <c r="AZ311" s="239"/>
      <c r="BA311" s="239"/>
      <c r="BB311" s="239"/>
      <c r="BC311" s="239"/>
      <c r="BD311" s="239"/>
      <c r="BE311" s="186"/>
      <c r="BF311" s="186"/>
      <c r="BG311" s="239"/>
      <c r="BH311" s="239"/>
      <c r="BI311" s="239"/>
      <c r="BJ311" s="239"/>
      <c r="BK311" s="239"/>
      <c r="BL311" s="186"/>
      <c r="BM311" s="186"/>
      <c r="BN311" s="239"/>
      <c r="BO311" s="239"/>
      <c r="BP311" s="239"/>
      <c r="BQ311" s="239"/>
      <c r="BR311" s="239"/>
      <c r="BS311" s="186"/>
      <c r="BT311" s="186"/>
      <c r="BU311" s="239"/>
      <c r="BV311" s="239"/>
      <c r="BW311" s="239"/>
      <c r="BX311" s="239"/>
      <c r="BY311" s="239">
        <v>1</v>
      </c>
      <c r="BZ311" s="186"/>
      <c r="CA311" s="186"/>
      <c r="CB311" s="239">
        <v>1</v>
      </c>
      <c r="CC311" s="239">
        <v>1</v>
      </c>
      <c r="CD311" s="239">
        <v>1</v>
      </c>
      <c r="CE311" s="239"/>
      <c r="CF311" s="239"/>
      <c r="CG311" s="186"/>
      <c r="CH311" s="186"/>
      <c r="CI311" s="239"/>
      <c r="CJ311" s="239"/>
      <c r="CK311" s="239"/>
      <c r="CL311" s="239">
        <v>1</v>
      </c>
      <c r="CM311" s="239"/>
      <c r="CN311" s="186"/>
      <c r="CO311" s="186"/>
      <c r="CP311" s="239"/>
      <c r="CQ311" s="239">
        <v>1</v>
      </c>
      <c r="CR311" s="239"/>
      <c r="CS311" s="239"/>
      <c r="CT311" s="239"/>
      <c r="CU311" s="186"/>
      <c r="CV311" s="186"/>
      <c r="CW311" s="239"/>
      <c r="CX311" s="239">
        <v>1</v>
      </c>
      <c r="CY311" s="239"/>
      <c r="CZ311" s="239"/>
      <c r="DA311" s="239"/>
      <c r="DB311" s="186"/>
      <c r="DC311" s="186"/>
      <c r="DD311" s="239"/>
      <c r="DE311" s="239"/>
      <c r="DF311" s="239"/>
      <c r="DG311" s="239"/>
      <c r="DH311" s="239">
        <v>1</v>
      </c>
      <c r="DI311" s="186"/>
      <c r="DJ311" s="186"/>
      <c r="DK311" s="186"/>
      <c r="DL311" s="239"/>
      <c r="DM311" s="239"/>
      <c r="DN311" s="239"/>
      <c r="DO311" s="239"/>
      <c r="DP311" s="186"/>
      <c r="DQ311" s="186"/>
      <c r="DR311" s="239"/>
      <c r="DS311" s="239"/>
      <c r="DT311" s="239"/>
      <c r="DU311" s="239"/>
      <c r="DV311" s="239"/>
      <c r="DW311" s="186"/>
      <c r="DX311" s="186"/>
      <c r="DY311" s="239"/>
      <c r="DZ311" s="239"/>
      <c r="EA311" s="239"/>
      <c r="EB311" s="239"/>
      <c r="EC311" s="239"/>
      <c r="ED311" s="186"/>
      <c r="EE311" s="186"/>
      <c r="EF311" s="239"/>
      <c r="EG311" s="186"/>
      <c r="EH311" s="239"/>
      <c r="EI311" s="239"/>
      <c r="EJ311" s="239"/>
      <c r="EK311" s="186"/>
      <c r="EL311" s="186"/>
      <c r="EM311" s="239"/>
      <c r="EN311" s="239"/>
      <c r="EO311" s="239"/>
      <c r="EP311" s="239"/>
      <c r="EQ311" s="239"/>
      <c r="ER311" s="186"/>
      <c r="ES311" s="186"/>
      <c r="ET311" s="239"/>
      <c r="EU311" s="239"/>
      <c r="EV311" s="239"/>
      <c r="EW311" s="239"/>
      <c r="EX311" s="239"/>
      <c r="EY311" s="186"/>
      <c r="EZ311" s="186"/>
      <c r="FA311" s="239"/>
      <c r="FB311" s="239"/>
      <c r="FC311" s="239"/>
      <c r="FD311" s="239"/>
      <c r="FE311" s="239"/>
      <c r="FF311" s="186"/>
      <c r="FG311" s="186"/>
      <c r="FH311" s="239"/>
      <c r="FI311" s="239"/>
      <c r="FJ311" s="239"/>
      <c r="FK311" s="239"/>
      <c r="FL311" s="239"/>
      <c r="FM311" s="186"/>
      <c r="FN311" s="186"/>
      <c r="FO311" s="239"/>
      <c r="FP311" s="239"/>
      <c r="FQ311" s="239"/>
      <c r="FR311" s="239"/>
      <c r="FS311" s="239"/>
      <c r="FT311" s="186"/>
      <c r="FU311" s="186"/>
      <c r="FV311" s="186"/>
      <c r="FW311" s="186"/>
      <c r="FX311" s="186"/>
      <c r="FY311" s="239"/>
      <c r="FZ311" s="239"/>
      <c r="GA311" s="186"/>
      <c r="GB311" s="186"/>
      <c r="GC311" s="239"/>
      <c r="GD311" s="239"/>
      <c r="GE311" s="239"/>
      <c r="GF311" s="239"/>
      <c r="GG311" s="239"/>
      <c r="GH311" s="186"/>
      <c r="GI311" s="186"/>
      <c r="GJ311" s="239"/>
    </row>
    <row r="312" spans="2:192" ht="15">
      <c r="B312" s="240" t="s">
        <v>5203</v>
      </c>
      <c r="C312" s="240" t="s">
        <v>2408</v>
      </c>
      <c r="D312" s="240" t="s">
        <v>2410</v>
      </c>
      <c r="E312" s="235" t="s">
        <v>5215</v>
      </c>
      <c r="F312" s="181">
        <v>328.2</v>
      </c>
      <c r="G312" s="237"/>
      <c r="H312" s="187"/>
      <c r="I312" s="187"/>
      <c r="J312" s="237"/>
      <c r="K312" s="237"/>
      <c r="L312" s="237"/>
      <c r="M312" s="237"/>
      <c r="N312" s="237"/>
      <c r="O312" s="187"/>
      <c r="P312" s="187"/>
      <c r="Q312" s="237"/>
      <c r="R312" s="237"/>
      <c r="S312" s="237"/>
      <c r="T312" s="237"/>
      <c r="U312" s="237"/>
      <c r="V312" s="187"/>
      <c r="W312" s="187"/>
      <c r="X312" s="237"/>
      <c r="Y312" s="237"/>
      <c r="Z312" s="237"/>
      <c r="AA312" s="237"/>
      <c r="AB312" s="237"/>
      <c r="AC312" s="187"/>
      <c r="AD312" s="187"/>
      <c r="AE312" s="237"/>
      <c r="AF312" s="237"/>
      <c r="AG312" s="187"/>
      <c r="AH312" s="237"/>
      <c r="AI312" s="237"/>
      <c r="AJ312" s="187"/>
      <c r="AK312" s="187"/>
      <c r="AL312" s="187"/>
      <c r="AM312" s="187"/>
      <c r="AN312" s="187"/>
      <c r="AO312" s="237"/>
      <c r="AP312" s="237"/>
      <c r="AQ312" s="187"/>
      <c r="AR312" s="187"/>
      <c r="AS312" s="237"/>
      <c r="AT312" s="237"/>
      <c r="AU312" s="237"/>
      <c r="AV312" s="237"/>
      <c r="AW312" s="237"/>
      <c r="AX312" s="187"/>
      <c r="AY312" s="187"/>
      <c r="AZ312" s="237"/>
      <c r="BA312" s="237"/>
      <c r="BB312" s="237"/>
      <c r="BC312" s="237"/>
      <c r="BD312" s="237"/>
      <c r="BE312" s="187"/>
      <c r="BF312" s="187"/>
      <c r="BG312" s="237"/>
      <c r="BH312" s="237"/>
      <c r="BI312" s="237"/>
      <c r="BJ312" s="237"/>
      <c r="BK312" s="237"/>
      <c r="BL312" s="187"/>
      <c r="BM312" s="187"/>
      <c r="BN312" s="237"/>
      <c r="BO312" s="237"/>
      <c r="BP312" s="237"/>
      <c r="BQ312" s="237"/>
      <c r="BR312" s="237"/>
      <c r="BS312" s="187"/>
      <c r="BT312" s="187"/>
      <c r="BU312" s="237"/>
      <c r="BV312" s="237"/>
      <c r="BW312" s="237"/>
      <c r="BX312" s="237"/>
      <c r="BY312" s="237">
        <v>56.6</v>
      </c>
      <c r="BZ312" s="187"/>
      <c r="CA312" s="187"/>
      <c r="CB312" s="237">
        <v>46.5</v>
      </c>
      <c r="CC312" s="237">
        <v>47.8</v>
      </c>
      <c r="CD312" s="237">
        <v>38.4</v>
      </c>
      <c r="CE312" s="237"/>
      <c r="CF312" s="237"/>
      <c r="CG312" s="187"/>
      <c r="CH312" s="187"/>
      <c r="CI312" s="237"/>
      <c r="CJ312" s="237"/>
      <c r="CK312" s="237"/>
      <c r="CL312" s="237">
        <v>29.8</v>
      </c>
      <c r="CM312" s="237"/>
      <c r="CN312" s="187"/>
      <c r="CO312" s="187"/>
      <c r="CP312" s="237"/>
      <c r="CQ312" s="237">
        <v>41.2</v>
      </c>
      <c r="CR312" s="237"/>
      <c r="CS312" s="237"/>
      <c r="CT312" s="237"/>
      <c r="CU312" s="187"/>
      <c r="CV312" s="187"/>
      <c r="CW312" s="237"/>
      <c r="CX312" s="237">
        <v>28.8</v>
      </c>
      <c r="CY312" s="237"/>
      <c r="CZ312" s="237"/>
      <c r="DA312" s="237"/>
      <c r="DB312" s="187"/>
      <c r="DC312" s="187"/>
      <c r="DD312" s="237"/>
      <c r="DE312" s="237"/>
      <c r="DF312" s="237"/>
      <c r="DG312" s="237"/>
      <c r="DH312" s="237">
        <v>39.200000000000003</v>
      </c>
      <c r="DI312" s="187"/>
      <c r="DJ312" s="187"/>
      <c r="DK312" s="187"/>
      <c r="DL312" s="237"/>
      <c r="DM312" s="237"/>
      <c r="DN312" s="237"/>
      <c r="DO312" s="237"/>
      <c r="DP312" s="187"/>
      <c r="DQ312" s="187"/>
      <c r="DR312" s="237"/>
      <c r="DS312" s="237"/>
      <c r="DT312" s="237"/>
      <c r="DU312" s="237"/>
      <c r="DV312" s="237"/>
      <c r="DW312" s="187"/>
      <c r="DX312" s="187"/>
      <c r="DY312" s="237"/>
      <c r="DZ312" s="237"/>
      <c r="EA312" s="237"/>
      <c r="EB312" s="237"/>
      <c r="EC312" s="237"/>
      <c r="ED312" s="187"/>
      <c r="EE312" s="187"/>
      <c r="EF312" s="237"/>
      <c r="EG312" s="187"/>
      <c r="EH312" s="237"/>
      <c r="EI312" s="237"/>
      <c r="EJ312" s="237"/>
      <c r="EK312" s="187"/>
      <c r="EL312" s="187"/>
      <c r="EM312" s="237"/>
      <c r="EN312" s="237"/>
      <c r="EO312" s="237"/>
      <c r="EP312" s="237"/>
      <c r="EQ312" s="237"/>
      <c r="ER312" s="187"/>
      <c r="ES312" s="187"/>
      <c r="ET312" s="237"/>
      <c r="EU312" s="237"/>
      <c r="EV312" s="237"/>
      <c r="EW312" s="237"/>
      <c r="EX312" s="237"/>
      <c r="EY312" s="187"/>
      <c r="EZ312" s="187"/>
      <c r="FA312" s="237"/>
      <c r="FB312" s="237"/>
      <c r="FC312" s="237"/>
      <c r="FD312" s="237"/>
      <c r="FE312" s="237"/>
      <c r="FF312" s="187"/>
      <c r="FG312" s="187"/>
      <c r="FH312" s="237"/>
      <c r="FI312" s="237"/>
      <c r="FJ312" s="237"/>
      <c r="FK312" s="237"/>
      <c r="FL312" s="237"/>
      <c r="FM312" s="187"/>
      <c r="FN312" s="187"/>
      <c r="FO312" s="237"/>
      <c r="FP312" s="237"/>
      <c r="FQ312" s="237"/>
      <c r="FR312" s="237"/>
      <c r="FS312" s="237"/>
      <c r="FT312" s="187"/>
      <c r="FU312" s="187"/>
      <c r="FV312" s="187"/>
      <c r="FW312" s="187"/>
      <c r="FX312" s="187"/>
      <c r="FY312" s="237"/>
      <c r="FZ312" s="237"/>
      <c r="GA312" s="187"/>
      <c r="GB312" s="187"/>
      <c r="GC312" s="237"/>
      <c r="GD312" s="237"/>
      <c r="GE312" s="237"/>
      <c r="GF312" s="237"/>
      <c r="GG312" s="237"/>
      <c r="GH312" s="187"/>
      <c r="GI312" s="187"/>
      <c r="GJ312" s="237"/>
    </row>
    <row r="313" spans="2:192" ht="15">
      <c r="B313" s="240" t="s">
        <v>5203</v>
      </c>
      <c r="C313" s="240" t="s">
        <v>2408</v>
      </c>
      <c r="D313" s="240" t="s">
        <v>2410</v>
      </c>
      <c r="E313" s="241" t="s">
        <v>5216</v>
      </c>
      <c r="F313" s="182"/>
      <c r="G313" s="242"/>
      <c r="H313" s="188"/>
      <c r="I313" s="188"/>
      <c r="J313" s="242"/>
      <c r="K313" s="242"/>
      <c r="L313" s="242"/>
      <c r="M313" s="242"/>
      <c r="N313" s="242"/>
      <c r="O313" s="188"/>
      <c r="P313" s="188"/>
      <c r="Q313" s="242"/>
      <c r="R313" s="242"/>
      <c r="S313" s="242"/>
      <c r="T313" s="242"/>
      <c r="U313" s="242"/>
      <c r="V313" s="188"/>
      <c r="W313" s="188"/>
      <c r="X313" s="242"/>
      <c r="Y313" s="242"/>
      <c r="Z313" s="242"/>
      <c r="AA313" s="242"/>
      <c r="AB313" s="242"/>
      <c r="AC313" s="188"/>
      <c r="AD313" s="188"/>
      <c r="AE313" s="242"/>
      <c r="AF313" s="242"/>
      <c r="AG313" s="188"/>
      <c r="AH313" s="242"/>
      <c r="AI313" s="242"/>
      <c r="AJ313" s="188"/>
      <c r="AK313" s="188"/>
      <c r="AL313" s="188"/>
      <c r="AM313" s="188"/>
      <c r="AN313" s="188"/>
      <c r="AO313" s="242"/>
      <c r="AP313" s="242"/>
      <c r="AQ313" s="188"/>
      <c r="AR313" s="188"/>
      <c r="AS313" s="242"/>
      <c r="AT313" s="242"/>
      <c r="AU313" s="242"/>
      <c r="AV313" s="242"/>
      <c r="AW313" s="242"/>
      <c r="AX313" s="188"/>
      <c r="AY313" s="188"/>
      <c r="AZ313" s="242"/>
      <c r="BA313" s="242"/>
      <c r="BB313" s="242"/>
      <c r="BC313" s="242"/>
      <c r="BD313" s="242"/>
      <c r="BE313" s="188"/>
      <c r="BF313" s="188"/>
      <c r="BG313" s="242"/>
      <c r="BH313" s="242"/>
      <c r="BI313" s="242"/>
      <c r="BJ313" s="242"/>
      <c r="BK313" s="242"/>
      <c r="BL313" s="188"/>
      <c r="BM313" s="188"/>
      <c r="BN313" s="242"/>
      <c r="BO313" s="242"/>
      <c r="BP313" s="242"/>
      <c r="BQ313" s="242"/>
      <c r="BR313" s="242"/>
      <c r="BS313" s="188"/>
      <c r="BT313" s="188"/>
      <c r="BU313" s="242"/>
      <c r="BV313" s="242"/>
      <c r="BW313" s="242"/>
      <c r="BX313" s="242"/>
      <c r="BY313" s="242"/>
      <c r="BZ313" s="188"/>
      <c r="CA313" s="188"/>
      <c r="CB313" s="242"/>
      <c r="CC313" s="242"/>
      <c r="CD313" s="242"/>
      <c r="CE313" s="242"/>
      <c r="CF313" s="242"/>
      <c r="CG313" s="188"/>
      <c r="CH313" s="188"/>
      <c r="CI313" s="242"/>
      <c r="CJ313" s="242"/>
      <c r="CK313" s="242"/>
      <c r="CL313" s="242"/>
      <c r="CM313" s="242"/>
      <c r="CN313" s="188"/>
      <c r="CO313" s="188"/>
      <c r="CP313" s="242"/>
      <c r="CQ313" s="242"/>
      <c r="CR313" s="242"/>
      <c r="CS313" s="242"/>
      <c r="CT313" s="242"/>
      <c r="CU313" s="188"/>
      <c r="CV313" s="188"/>
      <c r="CW313" s="242"/>
      <c r="CX313" s="242"/>
      <c r="CY313" s="242"/>
      <c r="CZ313" s="242"/>
      <c r="DA313" s="242"/>
      <c r="DB313" s="188"/>
      <c r="DC313" s="188"/>
      <c r="DD313" s="242"/>
      <c r="DE313" s="242"/>
      <c r="DF313" s="242"/>
      <c r="DG313" s="242"/>
      <c r="DH313" s="242"/>
      <c r="DI313" s="188"/>
      <c r="DJ313" s="188"/>
      <c r="DK313" s="188"/>
      <c r="DL313" s="242"/>
      <c r="DM313" s="242"/>
      <c r="DN313" s="242"/>
      <c r="DO313" s="242"/>
      <c r="DP313" s="188"/>
      <c r="DQ313" s="188"/>
      <c r="DR313" s="242"/>
      <c r="DS313" s="242"/>
      <c r="DT313" s="242"/>
      <c r="DU313" s="242"/>
      <c r="DV313" s="242"/>
      <c r="DW313" s="188"/>
      <c r="DX313" s="188"/>
      <c r="DY313" s="242"/>
      <c r="DZ313" s="242"/>
      <c r="EA313" s="242"/>
      <c r="EB313" s="242"/>
      <c r="EC313" s="242"/>
      <c r="ED313" s="188"/>
      <c r="EE313" s="188"/>
      <c r="EF313" s="242"/>
      <c r="EG313" s="188"/>
      <c r="EH313" s="242"/>
      <c r="EI313" s="242"/>
      <c r="EJ313" s="242"/>
      <c r="EK313" s="188"/>
      <c r="EL313" s="188"/>
      <c r="EM313" s="242"/>
      <c r="EN313" s="242"/>
      <c r="EO313" s="242"/>
      <c r="EP313" s="242"/>
      <c r="EQ313" s="242"/>
      <c r="ER313" s="188"/>
      <c r="ES313" s="188"/>
      <c r="ET313" s="242"/>
      <c r="EU313" s="242"/>
      <c r="EV313" s="242"/>
      <c r="EW313" s="242"/>
      <c r="EX313" s="242"/>
      <c r="EY313" s="188"/>
      <c r="EZ313" s="188"/>
      <c r="FA313" s="242"/>
      <c r="FB313" s="242"/>
      <c r="FC313" s="242"/>
      <c r="FD313" s="242"/>
      <c r="FE313" s="242"/>
      <c r="FF313" s="188"/>
      <c r="FG313" s="188"/>
      <c r="FH313" s="242"/>
      <c r="FI313" s="242"/>
      <c r="FJ313" s="242"/>
      <c r="FK313" s="242"/>
      <c r="FL313" s="242"/>
      <c r="FM313" s="188"/>
      <c r="FN313" s="188"/>
      <c r="FO313" s="242"/>
      <c r="FP313" s="242"/>
      <c r="FQ313" s="242"/>
      <c r="FR313" s="242"/>
      <c r="FS313" s="242"/>
      <c r="FT313" s="188"/>
      <c r="FU313" s="188"/>
      <c r="FV313" s="188"/>
      <c r="FW313" s="188"/>
      <c r="FX313" s="188"/>
      <c r="FY313" s="242"/>
      <c r="FZ313" s="242"/>
      <c r="GA313" s="188"/>
      <c r="GB313" s="188"/>
      <c r="GC313" s="242"/>
      <c r="GD313" s="242"/>
      <c r="GE313" s="242"/>
      <c r="GF313" s="242"/>
      <c r="GG313" s="242"/>
      <c r="GH313" s="188"/>
      <c r="GI313" s="188"/>
      <c r="GJ313" s="242"/>
    </row>
    <row r="314" spans="2:192" ht="15.75" thickBot="1">
      <c r="B314" s="243" t="s">
        <v>5203</v>
      </c>
      <c r="C314" s="243" t="s">
        <v>2408</v>
      </c>
      <c r="D314" s="243" t="s">
        <v>2410</v>
      </c>
      <c r="E314" s="244" t="s">
        <v>5217</v>
      </c>
      <c r="F314" s="183"/>
      <c r="G314" s="245"/>
      <c r="H314" s="189"/>
      <c r="I314" s="189"/>
      <c r="J314" s="245"/>
      <c r="K314" s="245"/>
      <c r="L314" s="245"/>
      <c r="M314" s="245"/>
      <c r="N314" s="245"/>
      <c r="O314" s="189"/>
      <c r="P314" s="189"/>
      <c r="Q314" s="245"/>
      <c r="R314" s="245"/>
      <c r="S314" s="245"/>
      <c r="T314" s="245"/>
      <c r="U314" s="245"/>
      <c r="V314" s="189"/>
      <c r="W314" s="189"/>
      <c r="X314" s="245"/>
      <c r="Y314" s="245"/>
      <c r="Z314" s="245"/>
      <c r="AA314" s="245"/>
      <c r="AB314" s="245"/>
      <c r="AC314" s="189"/>
      <c r="AD314" s="189"/>
      <c r="AE314" s="245"/>
      <c r="AF314" s="245"/>
      <c r="AG314" s="189"/>
      <c r="AH314" s="245"/>
      <c r="AI314" s="245"/>
      <c r="AJ314" s="189"/>
      <c r="AK314" s="189"/>
      <c r="AL314" s="189"/>
      <c r="AM314" s="189"/>
      <c r="AN314" s="189"/>
      <c r="AO314" s="245"/>
      <c r="AP314" s="245"/>
      <c r="AQ314" s="189"/>
      <c r="AR314" s="189"/>
      <c r="AS314" s="245"/>
      <c r="AT314" s="245"/>
      <c r="AU314" s="245"/>
      <c r="AV314" s="245"/>
      <c r="AW314" s="245"/>
      <c r="AX314" s="189"/>
      <c r="AY314" s="189"/>
      <c r="AZ314" s="245"/>
      <c r="BA314" s="245"/>
      <c r="BB314" s="245"/>
      <c r="BC314" s="245"/>
      <c r="BD314" s="245"/>
      <c r="BE314" s="189"/>
      <c r="BF314" s="189"/>
      <c r="BG314" s="245"/>
      <c r="BH314" s="245"/>
      <c r="BI314" s="245"/>
      <c r="BJ314" s="245"/>
      <c r="BK314" s="245"/>
      <c r="BL314" s="189"/>
      <c r="BM314" s="189"/>
      <c r="BN314" s="245"/>
      <c r="BO314" s="245"/>
      <c r="BP314" s="245"/>
      <c r="BQ314" s="245"/>
      <c r="BR314" s="245"/>
      <c r="BS314" s="189"/>
      <c r="BT314" s="189"/>
      <c r="BU314" s="245"/>
      <c r="BV314" s="245"/>
      <c r="BW314" s="245"/>
      <c r="BX314" s="245"/>
      <c r="BY314" s="245"/>
      <c r="BZ314" s="189"/>
      <c r="CA314" s="189"/>
      <c r="CB314" s="245"/>
      <c r="CC314" s="245"/>
      <c r="CD314" s="245"/>
      <c r="CE314" s="245"/>
      <c r="CF314" s="245"/>
      <c r="CG314" s="189"/>
      <c r="CH314" s="189"/>
      <c r="CI314" s="245"/>
      <c r="CJ314" s="245"/>
      <c r="CK314" s="245"/>
      <c r="CL314" s="245"/>
      <c r="CM314" s="245"/>
      <c r="CN314" s="189"/>
      <c r="CO314" s="189"/>
      <c r="CP314" s="245"/>
      <c r="CQ314" s="245"/>
      <c r="CR314" s="245"/>
      <c r="CS314" s="245"/>
      <c r="CT314" s="245"/>
      <c r="CU314" s="189"/>
      <c r="CV314" s="189"/>
      <c r="CW314" s="245"/>
      <c r="CX314" s="245"/>
      <c r="CY314" s="245"/>
      <c r="CZ314" s="245"/>
      <c r="DA314" s="245"/>
      <c r="DB314" s="189"/>
      <c r="DC314" s="189"/>
      <c r="DD314" s="245"/>
      <c r="DE314" s="245"/>
      <c r="DF314" s="245"/>
      <c r="DG314" s="245"/>
      <c r="DH314" s="245"/>
      <c r="DI314" s="189"/>
      <c r="DJ314" s="189"/>
      <c r="DK314" s="189"/>
      <c r="DL314" s="245"/>
      <c r="DM314" s="245"/>
      <c r="DN314" s="245"/>
      <c r="DO314" s="245"/>
      <c r="DP314" s="189"/>
      <c r="DQ314" s="189"/>
      <c r="DR314" s="245"/>
      <c r="DS314" s="245"/>
      <c r="DT314" s="245"/>
      <c r="DU314" s="245"/>
      <c r="DV314" s="245"/>
      <c r="DW314" s="189"/>
      <c r="DX314" s="189"/>
      <c r="DY314" s="245"/>
      <c r="DZ314" s="245"/>
      <c r="EA314" s="245"/>
      <c r="EB314" s="245"/>
      <c r="EC314" s="245"/>
      <c r="ED314" s="189"/>
      <c r="EE314" s="189"/>
      <c r="EF314" s="245"/>
      <c r="EG314" s="189"/>
      <c r="EH314" s="245"/>
      <c r="EI314" s="245"/>
      <c r="EJ314" s="245"/>
      <c r="EK314" s="189"/>
      <c r="EL314" s="189"/>
      <c r="EM314" s="245"/>
      <c r="EN314" s="245"/>
      <c r="EO314" s="245"/>
      <c r="EP314" s="245"/>
      <c r="EQ314" s="245"/>
      <c r="ER314" s="189"/>
      <c r="ES314" s="189"/>
      <c r="ET314" s="245"/>
      <c r="EU314" s="245"/>
      <c r="EV314" s="245"/>
      <c r="EW314" s="245"/>
      <c r="EX314" s="245"/>
      <c r="EY314" s="189"/>
      <c r="EZ314" s="189"/>
      <c r="FA314" s="245"/>
      <c r="FB314" s="245"/>
      <c r="FC314" s="245"/>
      <c r="FD314" s="245"/>
      <c r="FE314" s="245"/>
      <c r="FF314" s="189"/>
      <c r="FG314" s="189"/>
      <c r="FH314" s="245"/>
      <c r="FI314" s="245"/>
      <c r="FJ314" s="245"/>
      <c r="FK314" s="245"/>
      <c r="FL314" s="245"/>
      <c r="FM314" s="189"/>
      <c r="FN314" s="189"/>
      <c r="FO314" s="245"/>
      <c r="FP314" s="245"/>
      <c r="FQ314" s="245"/>
      <c r="FR314" s="245"/>
      <c r="FS314" s="245"/>
      <c r="FT314" s="189"/>
      <c r="FU314" s="189"/>
      <c r="FV314" s="189"/>
      <c r="FW314" s="189"/>
      <c r="FX314" s="189"/>
      <c r="FY314" s="245"/>
      <c r="FZ314" s="245"/>
      <c r="GA314" s="189"/>
      <c r="GB314" s="189"/>
      <c r="GC314" s="245"/>
      <c r="GD314" s="245"/>
      <c r="GE314" s="245"/>
      <c r="GF314" s="245"/>
      <c r="GG314" s="245"/>
      <c r="GH314" s="189"/>
      <c r="GI314" s="189"/>
      <c r="GJ314" s="245"/>
    </row>
    <row r="315" spans="2:192" ht="15">
      <c r="B315" s="238" t="s">
        <v>5203</v>
      </c>
      <c r="C315" s="238" t="s">
        <v>3598</v>
      </c>
      <c r="D315" s="238" t="s">
        <v>3600</v>
      </c>
      <c r="E315" s="238" t="s">
        <v>5214</v>
      </c>
      <c r="F315" s="180">
        <v>2</v>
      </c>
      <c r="G315" s="239"/>
      <c r="H315" s="186"/>
      <c r="I315" s="186"/>
      <c r="J315" s="239"/>
      <c r="K315" s="239"/>
      <c r="L315" s="239"/>
      <c r="M315" s="239"/>
      <c r="N315" s="239"/>
      <c r="O315" s="186"/>
      <c r="P315" s="186"/>
      <c r="Q315" s="239"/>
      <c r="R315" s="239"/>
      <c r="S315" s="239"/>
      <c r="T315" s="239"/>
      <c r="U315" s="239"/>
      <c r="V315" s="186"/>
      <c r="W315" s="186"/>
      <c r="X315" s="239"/>
      <c r="Y315" s="239"/>
      <c r="Z315" s="239"/>
      <c r="AA315" s="239"/>
      <c r="AB315" s="239"/>
      <c r="AC315" s="186"/>
      <c r="AD315" s="186"/>
      <c r="AE315" s="239"/>
      <c r="AF315" s="239"/>
      <c r="AG315" s="186"/>
      <c r="AH315" s="239"/>
      <c r="AI315" s="239"/>
      <c r="AJ315" s="186"/>
      <c r="AK315" s="186"/>
      <c r="AL315" s="186"/>
      <c r="AM315" s="186"/>
      <c r="AN315" s="186"/>
      <c r="AO315" s="239"/>
      <c r="AP315" s="239"/>
      <c r="AQ315" s="186"/>
      <c r="AR315" s="186"/>
      <c r="AS315" s="239"/>
      <c r="AT315" s="239"/>
      <c r="AU315" s="239"/>
      <c r="AV315" s="239"/>
      <c r="AW315" s="239"/>
      <c r="AX315" s="186"/>
      <c r="AY315" s="186"/>
      <c r="AZ315" s="239"/>
      <c r="BA315" s="239"/>
      <c r="BB315" s="239"/>
      <c r="BC315" s="239"/>
      <c r="BD315" s="239"/>
      <c r="BE315" s="186"/>
      <c r="BF315" s="186"/>
      <c r="BG315" s="239"/>
      <c r="BH315" s="239"/>
      <c r="BI315" s="239"/>
      <c r="BJ315" s="239"/>
      <c r="BK315" s="239"/>
      <c r="BL315" s="186"/>
      <c r="BM315" s="186"/>
      <c r="BN315" s="239"/>
      <c r="BO315" s="239"/>
      <c r="BP315" s="239"/>
      <c r="BQ315" s="239"/>
      <c r="BR315" s="239"/>
      <c r="BS315" s="186"/>
      <c r="BT315" s="186"/>
      <c r="BU315" s="239"/>
      <c r="BV315" s="239"/>
      <c r="BW315" s="239"/>
      <c r="BX315" s="239"/>
      <c r="BY315" s="239"/>
      <c r="BZ315" s="186"/>
      <c r="CA315" s="186"/>
      <c r="CB315" s="239"/>
      <c r="CC315" s="239"/>
      <c r="CD315" s="239"/>
      <c r="CE315" s="239"/>
      <c r="CF315" s="239"/>
      <c r="CG315" s="186"/>
      <c r="CH315" s="186"/>
      <c r="CI315" s="239"/>
      <c r="CJ315" s="239"/>
      <c r="CK315" s="239"/>
      <c r="CL315" s="239"/>
      <c r="CM315" s="239"/>
      <c r="CN315" s="186"/>
      <c r="CO315" s="186"/>
      <c r="CP315" s="239"/>
      <c r="CQ315" s="239"/>
      <c r="CR315" s="239"/>
      <c r="CS315" s="239"/>
      <c r="CT315" s="239"/>
      <c r="CU315" s="186"/>
      <c r="CV315" s="186"/>
      <c r="CW315" s="239"/>
      <c r="CX315" s="239"/>
      <c r="CY315" s="239"/>
      <c r="CZ315" s="239"/>
      <c r="DA315" s="239"/>
      <c r="DB315" s="186"/>
      <c r="DC315" s="186"/>
      <c r="DD315" s="239"/>
      <c r="DE315" s="239"/>
      <c r="DF315" s="239"/>
      <c r="DG315" s="239"/>
      <c r="DH315" s="239"/>
      <c r="DI315" s="186"/>
      <c r="DJ315" s="186"/>
      <c r="DK315" s="186"/>
      <c r="DL315" s="239"/>
      <c r="DM315" s="239">
        <v>1</v>
      </c>
      <c r="DN315" s="239"/>
      <c r="DO315" s="239"/>
      <c r="DP315" s="186"/>
      <c r="DQ315" s="186"/>
      <c r="DR315" s="239"/>
      <c r="DS315" s="239"/>
      <c r="DT315" s="239"/>
      <c r="DU315" s="239"/>
      <c r="DV315" s="239"/>
      <c r="DW315" s="186"/>
      <c r="DX315" s="186"/>
      <c r="DY315" s="239"/>
      <c r="DZ315" s="239"/>
      <c r="EA315" s="239"/>
      <c r="EB315" s="239"/>
      <c r="EC315" s="239"/>
      <c r="ED315" s="186"/>
      <c r="EE315" s="186"/>
      <c r="EF315" s="239"/>
      <c r="EG315" s="186"/>
      <c r="EH315" s="239"/>
      <c r="EI315" s="239"/>
      <c r="EJ315" s="239"/>
      <c r="EK315" s="186"/>
      <c r="EL315" s="186"/>
      <c r="EM315" s="239">
        <v>1</v>
      </c>
      <c r="EN315" s="239"/>
      <c r="EO315" s="239"/>
      <c r="EP315" s="239"/>
      <c r="EQ315" s="239"/>
      <c r="ER315" s="186"/>
      <c r="ES315" s="186"/>
      <c r="ET315" s="239"/>
      <c r="EU315" s="239"/>
      <c r="EV315" s="239"/>
      <c r="EW315" s="239"/>
      <c r="EX315" s="239"/>
      <c r="EY315" s="186"/>
      <c r="EZ315" s="186"/>
      <c r="FA315" s="239"/>
      <c r="FB315" s="239"/>
      <c r="FC315" s="239"/>
      <c r="FD315" s="239"/>
      <c r="FE315" s="239"/>
      <c r="FF315" s="186"/>
      <c r="FG315" s="186"/>
      <c r="FH315" s="239"/>
      <c r="FI315" s="239"/>
      <c r="FJ315" s="239"/>
      <c r="FK315" s="239"/>
      <c r="FL315" s="239"/>
      <c r="FM315" s="186"/>
      <c r="FN315" s="186"/>
      <c r="FO315" s="239"/>
      <c r="FP315" s="239"/>
      <c r="FQ315" s="239"/>
      <c r="FR315" s="239"/>
      <c r="FS315" s="239"/>
      <c r="FT315" s="186"/>
      <c r="FU315" s="186"/>
      <c r="FV315" s="186"/>
      <c r="FW315" s="186"/>
      <c r="FX315" s="186"/>
      <c r="FY315" s="239"/>
      <c r="FZ315" s="239"/>
      <c r="GA315" s="186"/>
      <c r="GB315" s="186"/>
      <c r="GC315" s="239"/>
      <c r="GD315" s="239"/>
      <c r="GE315" s="239"/>
      <c r="GF315" s="239"/>
      <c r="GG315" s="239"/>
      <c r="GH315" s="186"/>
      <c r="GI315" s="186"/>
      <c r="GJ315" s="239"/>
    </row>
    <row r="316" spans="2:192" ht="15">
      <c r="B316" s="240" t="s">
        <v>5203</v>
      </c>
      <c r="C316" s="240" t="s">
        <v>3598</v>
      </c>
      <c r="D316" s="240" t="s">
        <v>3600</v>
      </c>
      <c r="E316" s="235" t="s">
        <v>5215</v>
      </c>
      <c r="F316" s="181">
        <v>193.7</v>
      </c>
      <c r="G316" s="237"/>
      <c r="H316" s="187"/>
      <c r="I316" s="187"/>
      <c r="J316" s="237"/>
      <c r="K316" s="237"/>
      <c r="L316" s="237"/>
      <c r="M316" s="237"/>
      <c r="N316" s="237"/>
      <c r="O316" s="187"/>
      <c r="P316" s="187"/>
      <c r="Q316" s="237"/>
      <c r="R316" s="237"/>
      <c r="S316" s="237"/>
      <c r="T316" s="237"/>
      <c r="U316" s="237"/>
      <c r="V316" s="187"/>
      <c r="W316" s="187"/>
      <c r="X316" s="237"/>
      <c r="Y316" s="237"/>
      <c r="Z316" s="237"/>
      <c r="AA316" s="237"/>
      <c r="AB316" s="237"/>
      <c r="AC316" s="187"/>
      <c r="AD316" s="187"/>
      <c r="AE316" s="237"/>
      <c r="AF316" s="237"/>
      <c r="AG316" s="187"/>
      <c r="AH316" s="237"/>
      <c r="AI316" s="237"/>
      <c r="AJ316" s="187"/>
      <c r="AK316" s="187"/>
      <c r="AL316" s="187"/>
      <c r="AM316" s="187"/>
      <c r="AN316" s="187"/>
      <c r="AO316" s="237"/>
      <c r="AP316" s="237"/>
      <c r="AQ316" s="187"/>
      <c r="AR316" s="187"/>
      <c r="AS316" s="237"/>
      <c r="AT316" s="237"/>
      <c r="AU316" s="237"/>
      <c r="AV316" s="237"/>
      <c r="AW316" s="237"/>
      <c r="AX316" s="187"/>
      <c r="AY316" s="187"/>
      <c r="AZ316" s="237"/>
      <c r="BA316" s="237"/>
      <c r="BB316" s="237"/>
      <c r="BC316" s="237"/>
      <c r="BD316" s="237"/>
      <c r="BE316" s="187"/>
      <c r="BF316" s="187"/>
      <c r="BG316" s="237"/>
      <c r="BH316" s="237"/>
      <c r="BI316" s="237"/>
      <c r="BJ316" s="237"/>
      <c r="BK316" s="237"/>
      <c r="BL316" s="187"/>
      <c r="BM316" s="187"/>
      <c r="BN316" s="237"/>
      <c r="BO316" s="237"/>
      <c r="BP316" s="237"/>
      <c r="BQ316" s="237"/>
      <c r="BR316" s="237"/>
      <c r="BS316" s="187"/>
      <c r="BT316" s="187"/>
      <c r="BU316" s="237"/>
      <c r="BV316" s="237"/>
      <c r="BW316" s="237"/>
      <c r="BX316" s="237"/>
      <c r="BY316" s="237"/>
      <c r="BZ316" s="187"/>
      <c r="CA316" s="187"/>
      <c r="CB316" s="237"/>
      <c r="CC316" s="237"/>
      <c r="CD316" s="237"/>
      <c r="CE316" s="237"/>
      <c r="CF316" s="237"/>
      <c r="CG316" s="187"/>
      <c r="CH316" s="187"/>
      <c r="CI316" s="237"/>
      <c r="CJ316" s="237"/>
      <c r="CK316" s="237"/>
      <c r="CL316" s="237"/>
      <c r="CM316" s="237"/>
      <c r="CN316" s="187"/>
      <c r="CO316" s="187"/>
      <c r="CP316" s="237"/>
      <c r="CQ316" s="237"/>
      <c r="CR316" s="237"/>
      <c r="CS316" s="237"/>
      <c r="CT316" s="237"/>
      <c r="CU316" s="187"/>
      <c r="CV316" s="187"/>
      <c r="CW316" s="237"/>
      <c r="CX316" s="237"/>
      <c r="CY316" s="237"/>
      <c r="CZ316" s="237"/>
      <c r="DA316" s="237"/>
      <c r="DB316" s="187"/>
      <c r="DC316" s="187"/>
      <c r="DD316" s="237"/>
      <c r="DE316" s="237"/>
      <c r="DF316" s="237"/>
      <c r="DG316" s="237"/>
      <c r="DH316" s="237"/>
      <c r="DI316" s="187"/>
      <c r="DJ316" s="187"/>
      <c r="DK316" s="187"/>
      <c r="DL316" s="237"/>
      <c r="DM316" s="237">
        <v>105.4</v>
      </c>
      <c r="DN316" s="237"/>
      <c r="DO316" s="237"/>
      <c r="DP316" s="187"/>
      <c r="DQ316" s="187"/>
      <c r="DR316" s="237"/>
      <c r="DS316" s="237"/>
      <c r="DT316" s="237"/>
      <c r="DU316" s="237"/>
      <c r="DV316" s="237"/>
      <c r="DW316" s="187"/>
      <c r="DX316" s="187"/>
      <c r="DY316" s="237"/>
      <c r="DZ316" s="237"/>
      <c r="EA316" s="237"/>
      <c r="EB316" s="237"/>
      <c r="EC316" s="237"/>
      <c r="ED316" s="187"/>
      <c r="EE316" s="187"/>
      <c r="EF316" s="237"/>
      <c r="EG316" s="187"/>
      <c r="EH316" s="237"/>
      <c r="EI316" s="237"/>
      <c r="EJ316" s="237"/>
      <c r="EK316" s="187"/>
      <c r="EL316" s="187"/>
      <c r="EM316" s="237">
        <v>88.3</v>
      </c>
      <c r="EN316" s="237"/>
      <c r="EO316" s="237"/>
      <c r="EP316" s="237"/>
      <c r="EQ316" s="237"/>
      <c r="ER316" s="187"/>
      <c r="ES316" s="187"/>
      <c r="ET316" s="237"/>
      <c r="EU316" s="237"/>
      <c r="EV316" s="237"/>
      <c r="EW316" s="237"/>
      <c r="EX316" s="237"/>
      <c r="EY316" s="187"/>
      <c r="EZ316" s="187"/>
      <c r="FA316" s="237"/>
      <c r="FB316" s="237"/>
      <c r="FC316" s="237"/>
      <c r="FD316" s="237"/>
      <c r="FE316" s="237"/>
      <c r="FF316" s="187"/>
      <c r="FG316" s="187"/>
      <c r="FH316" s="237"/>
      <c r="FI316" s="237"/>
      <c r="FJ316" s="237"/>
      <c r="FK316" s="237"/>
      <c r="FL316" s="237"/>
      <c r="FM316" s="187"/>
      <c r="FN316" s="187"/>
      <c r="FO316" s="237"/>
      <c r="FP316" s="237"/>
      <c r="FQ316" s="237"/>
      <c r="FR316" s="237"/>
      <c r="FS316" s="237"/>
      <c r="FT316" s="187"/>
      <c r="FU316" s="187"/>
      <c r="FV316" s="187"/>
      <c r="FW316" s="187"/>
      <c r="FX316" s="187"/>
      <c r="FY316" s="237"/>
      <c r="FZ316" s="237"/>
      <c r="GA316" s="187"/>
      <c r="GB316" s="187"/>
      <c r="GC316" s="237"/>
      <c r="GD316" s="237"/>
      <c r="GE316" s="237"/>
      <c r="GF316" s="237"/>
      <c r="GG316" s="237"/>
      <c r="GH316" s="187"/>
      <c r="GI316" s="187"/>
      <c r="GJ316" s="237"/>
    </row>
    <row r="317" spans="2:192" ht="15">
      <c r="B317" s="240" t="s">
        <v>5203</v>
      </c>
      <c r="C317" s="240" t="s">
        <v>3598</v>
      </c>
      <c r="D317" s="240" t="s">
        <v>3600</v>
      </c>
      <c r="E317" s="241" t="s">
        <v>5216</v>
      </c>
      <c r="F317" s="182"/>
      <c r="G317" s="242"/>
      <c r="H317" s="188"/>
      <c r="I317" s="188"/>
      <c r="J317" s="242"/>
      <c r="K317" s="242"/>
      <c r="L317" s="242"/>
      <c r="M317" s="242"/>
      <c r="N317" s="242"/>
      <c r="O317" s="188"/>
      <c r="P317" s="188"/>
      <c r="Q317" s="242"/>
      <c r="R317" s="242"/>
      <c r="S317" s="242"/>
      <c r="T317" s="242"/>
      <c r="U317" s="242"/>
      <c r="V317" s="188"/>
      <c r="W317" s="188"/>
      <c r="X317" s="242"/>
      <c r="Y317" s="242"/>
      <c r="Z317" s="242"/>
      <c r="AA317" s="242"/>
      <c r="AB317" s="242"/>
      <c r="AC317" s="188"/>
      <c r="AD317" s="188"/>
      <c r="AE317" s="242"/>
      <c r="AF317" s="242"/>
      <c r="AG317" s="188"/>
      <c r="AH317" s="242"/>
      <c r="AI317" s="242"/>
      <c r="AJ317" s="188"/>
      <c r="AK317" s="188"/>
      <c r="AL317" s="188"/>
      <c r="AM317" s="188"/>
      <c r="AN317" s="188"/>
      <c r="AO317" s="242"/>
      <c r="AP317" s="242"/>
      <c r="AQ317" s="188"/>
      <c r="AR317" s="188"/>
      <c r="AS317" s="242"/>
      <c r="AT317" s="242"/>
      <c r="AU317" s="242"/>
      <c r="AV317" s="242"/>
      <c r="AW317" s="242"/>
      <c r="AX317" s="188"/>
      <c r="AY317" s="188"/>
      <c r="AZ317" s="242"/>
      <c r="BA317" s="242"/>
      <c r="BB317" s="242"/>
      <c r="BC317" s="242"/>
      <c r="BD317" s="242"/>
      <c r="BE317" s="188"/>
      <c r="BF317" s="188"/>
      <c r="BG317" s="242"/>
      <c r="BH317" s="242"/>
      <c r="BI317" s="242"/>
      <c r="BJ317" s="242"/>
      <c r="BK317" s="242"/>
      <c r="BL317" s="188"/>
      <c r="BM317" s="188"/>
      <c r="BN317" s="242"/>
      <c r="BO317" s="242"/>
      <c r="BP317" s="242"/>
      <c r="BQ317" s="242"/>
      <c r="BR317" s="242"/>
      <c r="BS317" s="188"/>
      <c r="BT317" s="188"/>
      <c r="BU317" s="242"/>
      <c r="BV317" s="242"/>
      <c r="BW317" s="242"/>
      <c r="BX317" s="242"/>
      <c r="BY317" s="242"/>
      <c r="BZ317" s="188"/>
      <c r="CA317" s="188"/>
      <c r="CB317" s="242"/>
      <c r="CC317" s="242"/>
      <c r="CD317" s="242"/>
      <c r="CE317" s="242"/>
      <c r="CF317" s="242"/>
      <c r="CG317" s="188"/>
      <c r="CH317" s="188"/>
      <c r="CI317" s="242"/>
      <c r="CJ317" s="242"/>
      <c r="CK317" s="242"/>
      <c r="CL317" s="242"/>
      <c r="CM317" s="242"/>
      <c r="CN317" s="188"/>
      <c r="CO317" s="188"/>
      <c r="CP317" s="242"/>
      <c r="CQ317" s="242"/>
      <c r="CR317" s="242"/>
      <c r="CS317" s="242"/>
      <c r="CT317" s="242"/>
      <c r="CU317" s="188"/>
      <c r="CV317" s="188"/>
      <c r="CW317" s="242"/>
      <c r="CX317" s="242"/>
      <c r="CY317" s="242"/>
      <c r="CZ317" s="242"/>
      <c r="DA317" s="242"/>
      <c r="DB317" s="188"/>
      <c r="DC317" s="188"/>
      <c r="DD317" s="242"/>
      <c r="DE317" s="242"/>
      <c r="DF317" s="242"/>
      <c r="DG317" s="242"/>
      <c r="DH317" s="242"/>
      <c r="DI317" s="188"/>
      <c r="DJ317" s="188"/>
      <c r="DK317" s="188"/>
      <c r="DL317" s="242"/>
      <c r="DM317" s="242"/>
      <c r="DN317" s="242"/>
      <c r="DO317" s="242"/>
      <c r="DP317" s="188"/>
      <c r="DQ317" s="188"/>
      <c r="DR317" s="242"/>
      <c r="DS317" s="242"/>
      <c r="DT317" s="242"/>
      <c r="DU317" s="242"/>
      <c r="DV317" s="242"/>
      <c r="DW317" s="188"/>
      <c r="DX317" s="188"/>
      <c r="DY317" s="242"/>
      <c r="DZ317" s="242"/>
      <c r="EA317" s="242"/>
      <c r="EB317" s="242"/>
      <c r="EC317" s="242"/>
      <c r="ED317" s="188"/>
      <c r="EE317" s="188"/>
      <c r="EF317" s="242"/>
      <c r="EG317" s="188"/>
      <c r="EH317" s="242"/>
      <c r="EI317" s="242"/>
      <c r="EJ317" s="242"/>
      <c r="EK317" s="188"/>
      <c r="EL317" s="188"/>
      <c r="EM317" s="242"/>
      <c r="EN317" s="242"/>
      <c r="EO317" s="242"/>
      <c r="EP317" s="242"/>
      <c r="EQ317" s="242"/>
      <c r="ER317" s="188"/>
      <c r="ES317" s="188"/>
      <c r="ET317" s="242"/>
      <c r="EU317" s="242"/>
      <c r="EV317" s="242"/>
      <c r="EW317" s="242"/>
      <c r="EX317" s="242"/>
      <c r="EY317" s="188"/>
      <c r="EZ317" s="188"/>
      <c r="FA317" s="242"/>
      <c r="FB317" s="242"/>
      <c r="FC317" s="242"/>
      <c r="FD317" s="242"/>
      <c r="FE317" s="242"/>
      <c r="FF317" s="188"/>
      <c r="FG317" s="188"/>
      <c r="FH317" s="242"/>
      <c r="FI317" s="242"/>
      <c r="FJ317" s="242"/>
      <c r="FK317" s="242"/>
      <c r="FL317" s="242"/>
      <c r="FM317" s="188"/>
      <c r="FN317" s="188"/>
      <c r="FO317" s="242"/>
      <c r="FP317" s="242"/>
      <c r="FQ317" s="242"/>
      <c r="FR317" s="242"/>
      <c r="FS317" s="242"/>
      <c r="FT317" s="188"/>
      <c r="FU317" s="188"/>
      <c r="FV317" s="188"/>
      <c r="FW317" s="188"/>
      <c r="FX317" s="188"/>
      <c r="FY317" s="242"/>
      <c r="FZ317" s="242"/>
      <c r="GA317" s="188"/>
      <c r="GB317" s="188"/>
      <c r="GC317" s="242"/>
      <c r="GD317" s="242"/>
      <c r="GE317" s="242"/>
      <c r="GF317" s="242"/>
      <c r="GG317" s="242"/>
      <c r="GH317" s="188"/>
      <c r="GI317" s="188"/>
      <c r="GJ317" s="242"/>
    </row>
    <row r="318" spans="2:192" ht="15.75" thickBot="1">
      <c r="B318" s="243" t="s">
        <v>5203</v>
      </c>
      <c r="C318" s="243" t="s">
        <v>3598</v>
      </c>
      <c r="D318" s="243" t="s">
        <v>3600</v>
      </c>
      <c r="E318" s="244" t="s">
        <v>5217</v>
      </c>
      <c r="F318" s="183"/>
      <c r="G318" s="245"/>
      <c r="H318" s="189"/>
      <c r="I318" s="189"/>
      <c r="J318" s="245"/>
      <c r="K318" s="245"/>
      <c r="L318" s="245"/>
      <c r="M318" s="245"/>
      <c r="N318" s="245"/>
      <c r="O318" s="189"/>
      <c r="P318" s="189"/>
      <c r="Q318" s="245"/>
      <c r="R318" s="245"/>
      <c r="S318" s="245"/>
      <c r="T318" s="245"/>
      <c r="U318" s="245"/>
      <c r="V318" s="189"/>
      <c r="W318" s="189"/>
      <c r="X318" s="245"/>
      <c r="Y318" s="245"/>
      <c r="Z318" s="245"/>
      <c r="AA318" s="245"/>
      <c r="AB318" s="245"/>
      <c r="AC318" s="189"/>
      <c r="AD318" s="189"/>
      <c r="AE318" s="245"/>
      <c r="AF318" s="245"/>
      <c r="AG318" s="189"/>
      <c r="AH318" s="245"/>
      <c r="AI318" s="245"/>
      <c r="AJ318" s="189"/>
      <c r="AK318" s="189"/>
      <c r="AL318" s="189"/>
      <c r="AM318" s="189"/>
      <c r="AN318" s="189"/>
      <c r="AO318" s="245"/>
      <c r="AP318" s="245"/>
      <c r="AQ318" s="189"/>
      <c r="AR318" s="189"/>
      <c r="AS318" s="245"/>
      <c r="AT318" s="245"/>
      <c r="AU318" s="245"/>
      <c r="AV318" s="245"/>
      <c r="AW318" s="245"/>
      <c r="AX318" s="189"/>
      <c r="AY318" s="189"/>
      <c r="AZ318" s="245"/>
      <c r="BA318" s="245"/>
      <c r="BB318" s="245"/>
      <c r="BC318" s="245"/>
      <c r="BD318" s="245"/>
      <c r="BE318" s="189"/>
      <c r="BF318" s="189"/>
      <c r="BG318" s="245"/>
      <c r="BH318" s="245"/>
      <c r="BI318" s="245"/>
      <c r="BJ318" s="245"/>
      <c r="BK318" s="245"/>
      <c r="BL318" s="189"/>
      <c r="BM318" s="189"/>
      <c r="BN318" s="245"/>
      <c r="BO318" s="245"/>
      <c r="BP318" s="245"/>
      <c r="BQ318" s="245"/>
      <c r="BR318" s="245"/>
      <c r="BS318" s="189"/>
      <c r="BT318" s="189"/>
      <c r="BU318" s="245"/>
      <c r="BV318" s="245"/>
      <c r="BW318" s="245"/>
      <c r="BX318" s="245"/>
      <c r="BY318" s="245"/>
      <c r="BZ318" s="189"/>
      <c r="CA318" s="189"/>
      <c r="CB318" s="245"/>
      <c r="CC318" s="245"/>
      <c r="CD318" s="245"/>
      <c r="CE318" s="245"/>
      <c r="CF318" s="245"/>
      <c r="CG318" s="189"/>
      <c r="CH318" s="189"/>
      <c r="CI318" s="245"/>
      <c r="CJ318" s="245"/>
      <c r="CK318" s="245"/>
      <c r="CL318" s="245"/>
      <c r="CM318" s="245"/>
      <c r="CN318" s="189"/>
      <c r="CO318" s="189"/>
      <c r="CP318" s="245"/>
      <c r="CQ318" s="245"/>
      <c r="CR318" s="245"/>
      <c r="CS318" s="245"/>
      <c r="CT318" s="245"/>
      <c r="CU318" s="189"/>
      <c r="CV318" s="189"/>
      <c r="CW318" s="245"/>
      <c r="CX318" s="245"/>
      <c r="CY318" s="245"/>
      <c r="CZ318" s="245"/>
      <c r="DA318" s="245"/>
      <c r="DB318" s="189"/>
      <c r="DC318" s="189"/>
      <c r="DD318" s="245"/>
      <c r="DE318" s="245"/>
      <c r="DF318" s="245"/>
      <c r="DG318" s="245"/>
      <c r="DH318" s="245"/>
      <c r="DI318" s="189"/>
      <c r="DJ318" s="189"/>
      <c r="DK318" s="189"/>
      <c r="DL318" s="245"/>
      <c r="DM318" s="245"/>
      <c r="DN318" s="245"/>
      <c r="DO318" s="245"/>
      <c r="DP318" s="189"/>
      <c r="DQ318" s="189"/>
      <c r="DR318" s="245"/>
      <c r="DS318" s="245"/>
      <c r="DT318" s="245"/>
      <c r="DU318" s="245"/>
      <c r="DV318" s="245"/>
      <c r="DW318" s="189"/>
      <c r="DX318" s="189"/>
      <c r="DY318" s="245"/>
      <c r="DZ318" s="245"/>
      <c r="EA318" s="245"/>
      <c r="EB318" s="245"/>
      <c r="EC318" s="245"/>
      <c r="ED318" s="189"/>
      <c r="EE318" s="189"/>
      <c r="EF318" s="245"/>
      <c r="EG318" s="189"/>
      <c r="EH318" s="245"/>
      <c r="EI318" s="245"/>
      <c r="EJ318" s="245"/>
      <c r="EK318" s="189"/>
      <c r="EL318" s="189"/>
      <c r="EM318" s="245"/>
      <c r="EN318" s="245"/>
      <c r="EO318" s="245"/>
      <c r="EP318" s="245"/>
      <c r="EQ318" s="245"/>
      <c r="ER318" s="189"/>
      <c r="ES318" s="189"/>
      <c r="ET318" s="245"/>
      <c r="EU318" s="245"/>
      <c r="EV318" s="245"/>
      <c r="EW318" s="245"/>
      <c r="EX318" s="245"/>
      <c r="EY318" s="189"/>
      <c r="EZ318" s="189"/>
      <c r="FA318" s="245"/>
      <c r="FB318" s="245"/>
      <c r="FC318" s="245"/>
      <c r="FD318" s="245"/>
      <c r="FE318" s="245"/>
      <c r="FF318" s="189"/>
      <c r="FG318" s="189"/>
      <c r="FH318" s="245"/>
      <c r="FI318" s="245"/>
      <c r="FJ318" s="245"/>
      <c r="FK318" s="245"/>
      <c r="FL318" s="245"/>
      <c r="FM318" s="189"/>
      <c r="FN318" s="189"/>
      <c r="FO318" s="245"/>
      <c r="FP318" s="245"/>
      <c r="FQ318" s="245"/>
      <c r="FR318" s="245"/>
      <c r="FS318" s="245"/>
      <c r="FT318" s="189"/>
      <c r="FU318" s="189"/>
      <c r="FV318" s="189"/>
      <c r="FW318" s="189"/>
      <c r="FX318" s="189"/>
      <c r="FY318" s="245"/>
      <c r="FZ318" s="245"/>
      <c r="GA318" s="189"/>
      <c r="GB318" s="189"/>
      <c r="GC318" s="245"/>
      <c r="GD318" s="245"/>
      <c r="GE318" s="245"/>
      <c r="GF318" s="245"/>
      <c r="GG318" s="245"/>
      <c r="GH318" s="189"/>
      <c r="GI318" s="189"/>
      <c r="GJ318" s="245"/>
    </row>
    <row r="319" spans="2:192" ht="15">
      <c r="B319" s="238" t="s">
        <v>5206</v>
      </c>
      <c r="C319" s="238" t="s">
        <v>4439</v>
      </c>
      <c r="D319" s="238" t="s">
        <v>1590</v>
      </c>
      <c r="E319" s="238" t="s">
        <v>5214</v>
      </c>
      <c r="F319" s="180">
        <v>1</v>
      </c>
      <c r="G319" s="239"/>
      <c r="H319" s="186"/>
      <c r="I319" s="186"/>
      <c r="J319" s="239"/>
      <c r="K319" s="239"/>
      <c r="L319" s="239"/>
      <c r="M319" s="239"/>
      <c r="N319" s="239"/>
      <c r="O319" s="186"/>
      <c r="P319" s="186"/>
      <c r="Q319" s="239"/>
      <c r="R319" s="239"/>
      <c r="S319" s="239"/>
      <c r="T319" s="239"/>
      <c r="U319" s="239"/>
      <c r="V319" s="186"/>
      <c r="W319" s="186"/>
      <c r="X319" s="239"/>
      <c r="Y319" s="239"/>
      <c r="Z319" s="239"/>
      <c r="AA319" s="239"/>
      <c r="AB319" s="239"/>
      <c r="AC319" s="186"/>
      <c r="AD319" s="186"/>
      <c r="AE319" s="239"/>
      <c r="AF319" s="239"/>
      <c r="AG319" s="186"/>
      <c r="AH319" s="239"/>
      <c r="AI319" s="239"/>
      <c r="AJ319" s="186"/>
      <c r="AK319" s="186"/>
      <c r="AL319" s="186"/>
      <c r="AM319" s="186"/>
      <c r="AN319" s="186"/>
      <c r="AO319" s="239"/>
      <c r="AP319" s="239"/>
      <c r="AQ319" s="186"/>
      <c r="AR319" s="186"/>
      <c r="AS319" s="239"/>
      <c r="AT319" s="239"/>
      <c r="AU319" s="239"/>
      <c r="AV319" s="239"/>
      <c r="AW319" s="239"/>
      <c r="AX319" s="186"/>
      <c r="AY319" s="186"/>
      <c r="AZ319" s="239"/>
      <c r="BA319" s="239"/>
      <c r="BB319" s="239"/>
      <c r="BC319" s="239"/>
      <c r="BD319" s="239"/>
      <c r="BE319" s="186"/>
      <c r="BF319" s="186"/>
      <c r="BG319" s="239"/>
      <c r="BH319" s="239"/>
      <c r="BI319" s="239"/>
      <c r="BJ319" s="239"/>
      <c r="BK319" s="239"/>
      <c r="BL319" s="186"/>
      <c r="BM319" s="186"/>
      <c r="BN319" s="239"/>
      <c r="BO319" s="239"/>
      <c r="BP319" s="239"/>
      <c r="BQ319" s="239"/>
      <c r="BR319" s="239"/>
      <c r="BS319" s="186"/>
      <c r="BT319" s="186"/>
      <c r="BU319" s="239"/>
      <c r="BV319" s="239"/>
      <c r="BW319" s="239"/>
      <c r="BX319" s="239"/>
      <c r="BY319" s="239"/>
      <c r="BZ319" s="186"/>
      <c r="CA319" s="186"/>
      <c r="CB319" s="239"/>
      <c r="CC319" s="239"/>
      <c r="CD319" s="239"/>
      <c r="CE319" s="239"/>
      <c r="CF319" s="239"/>
      <c r="CG319" s="186"/>
      <c r="CH319" s="186"/>
      <c r="CI319" s="239"/>
      <c r="CJ319" s="239"/>
      <c r="CK319" s="239"/>
      <c r="CL319" s="239"/>
      <c r="CM319" s="239"/>
      <c r="CN319" s="186"/>
      <c r="CO319" s="186"/>
      <c r="CP319" s="239"/>
      <c r="CQ319" s="239"/>
      <c r="CR319" s="239"/>
      <c r="CS319" s="239"/>
      <c r="CT319" s="239"/>
      <c r="CU319" s="186"/>
      <c r="CV319" s="186"/>
      <c r="CW319" s="239"/>
      <c r="CX319" s="239"/>
      <c r="CY319" s="239"/>
      <c r="CZ319" s="239"/>
      <c r="DA319" s="239"/>
      <c r="DB319" s="186"/>
      <c r="DC319" s="186"/>
      <c r="DD319" s="239"/>
      <c r="DE319" s="239"/>
      <c r="DF319" s="239"/>
      <c r="DG319" s="239"/>
      <c r="DH319" s="239"/>
      <c r="DI319" s="186"/>
      <c r="DJ319" s="186"/>
      <c r="DK319" s="186"/>
      <c r="DL319" s="239"/>
      <c r="DM319" s="239"/>
      <c r="DN319" s="239"/>
      <c r="DO319" s="239"/>
      <c r="DP319" s="186"/>
      <c r="DQ319" s="186"/>
      <c r="DR319" s="239"/>
      <c r="DS319" s="239"/>
      <c r="DT319" s="239"/>
      <c r="DU319" s="239"/>
      <c r="DV319" s="239"/>
      <c r="DW319" s="186"/>
      <c r="DX319" s="186"/>
      <c r="DY319" s="239"/>
      <c r="DZ319" s="239"/>
      <c r="EA319" s="239"/>
      <c r="EB319" s="239"/>
      <c r="EC319" s="239"/>
      <c r="ED319" s="186"/>
      <c r="EE319" s="186"/>
      <c r="EF319" s="239"/>
      <c r="EG319" s="186"/>
      <c r="EH319" s="239"/>
      <c r="EI319" s="239"/>
      <c r="EJ319" s="239"/>
      <c r="EK319" s="186"/>
      <c r="EL319" s="186"/>
      <c r="EM319" s="239"/>
      <c r="EN319" s="239"/>
      <c r="EO319" s="239"/>
      <c r="EP319" s="239"/>
      <c r="EQ319" s="239"/>
      <c r="ER319" s="186"/>
      <c r="ES319" s="186"/>
      <c r="ET319" s="239"/>
      <c r="EU319" s="239"/>
      <c r="EV319" s="239"/>
      <c r="EW319" s="239"/>
      <c r="EX319" s="239"/>
      <c r="EY319" s="186"/>
      <c r="EZ319" s="186"/>
      <c r="FA319" s="239"/>
      <c r="FB319" s="239"/>
      <c r="FC319" s="239"/>
      <c r="FD319" s="239"/>
      <c r="FE319" s="239"/>
      <c r="FF319" s="186"/>
      <c r="FG319" s="186"/>
      <c r="FH319" s="239">
        <v>1</v>
      </c>
      <c r="FI319" s="239"/>
      <c r="FJ319" s="239"/>
      <c r="FK319" s="239"/>
      <c r="FL319" s="239"/>
      <c r="FM319" s="186"/>
      <c r="FN319" s="186"/>
      <c r="FO319" s="239"/>
      <c r="FP319" s="239"/>
      <c r="FQ319" s="239"/>
      <c r="FR319" s="239"/>
      <c r="FS319" s="239"/>
      <c r="FT319" s="186"/>
      <c r="FU319" s="186"/>
      <c r="FV319" s="186"/>
      <c r="FW319" s="186"/>
      <c r="FX319" s="186"/>
      <c r="FY319" s="239"/>
      <c r="FZ319" s="239"/>
      <c r="GA319" s="186"/>
      <c r="GB319" s="186"/>
      <c r="GC319" s="239"/>
      <c r="GD319" s="239"/>
      <c r="GE319" s="239"/>
      <c r="GF319" s="239"/>
      <c r="GG319" s="239"/>
      <c r="GH319" s="186"/>
      <c r="GI319" s="186"/>
      <c r="GJ319" s="239"/>
    </row>
    <row r="320" spans="2:192" ht="15">
      <c r="B320" s="240" t="s">
        <v>5206</v>
      </c>
      <c r="C320" s="240" t="s">
        <v>4439</v>
      </c>
      <c r="D320" s="240" t="s">
        <v>1590</v>
      </c>
      <c r="E320" s="235" t="s">
        <v>5215</v>
      </c>
      <c r="F320" s="181">
        <v>174.5</v>
      </c>
      <c r="G320" s="237"/>
      <c r="H320" s="187"/>
      <c r="I320" s="187"/>
      <c r="J320" s="237"/>
      <c r="K320" s="237"/>
      <c r="L320" s="237"/>
      <c r="M320" s="237"/>
      <c r="N320" s="237"/>
      <c r="O320" s="187"/>
      <c r="P320" s="187"/>
      <c r="Q320" s="237"/>
      <c r="R320" s="237"/>
      <c r="S320" s="237"/>
      <c r="T320" s="237"/>
      <c r="U320" s="237"/>
      <c r="V320" s="187"/>
      <c r="W320" s="187"/>
      <c r="X320" s="237"/>
      <c r="Y320" s="237"/>
      <c r="Z320" s="237"/>
      <c r="AA320" s="237"/>
      <c r="AB320" s="237"/>
      <c r="AC320" s="187"/>
      <c r="AD320" s="187"/>
      <c r="AE320" s="237"/>
      <c r="AF320" s="237"/>
      <c r="AG320" s="187"/>
      <c r="AH320" s="237"/>
      <c r="AI320" s="237"/>
      <c r="AJ320" s="187"/>
      <c r="AK320" s="187"/>
      <c r="AL320" s="187"/>
      <c r="AM320" s="187"/>
      <c r="AN320" s="187"/>
      <c r="AO320" s="237"/>
      <c r="AP320" s="237"/>
      <c r="AQ320" s="187"/>
      <c r="AR320" s="187"/>
      <c r="AS320" s="237"/>
      <c r="AT320" s="237"/>
      <c r="AU320" s="237"/>
      <c r="AV320" s="237"/>
      <c r="AW320" s="237"/>
      <c r="AX320" s="187"/>
      <c r="AY320" s="187"/>
      <c r="AZ320" s="237"/>
      <c r="BA320" s="237"/>
      <c r="BB320" s="237"/>
      <c r="BC320" s="237"/>
      <c r="BD320" s="237"/>
      <c r="BE320" s="187"/>
      <c r="BF320" s="187"/>
      <c r="BG320" s="237"/>
      <c r="BH320" s="237"/>
      <c r="BI320" s="237"/>
      <c r="BJ320" s="237"/>
      <c r="BK320" s="237"/>
      <c r="BL320" s="187"/>
      <c r="BM320" s="187"/>
      <c r="BN320" s="237"/>
      <c r="BO320" s="237"/>
      <c r="BP320" s="237"/>
      <c r="BQ320" s="237"/>
      <c r="BR320" s="237"/>
      <c r="BS320" s="187"/>
      <c r="BT320" s="187"/>
      <c r="BU320" s="237"/>
      <c r="BV320" s="237"/>
      <c r="BW320" s="237"/>
      <c r="BX320" s="237"/>
      <c r="BY320" s="237"/>
      <c r="BZ320" s="187"/>
      <c r="CA320" s="187"/>
      <c r="CB320" s="237"/>
      <c r="CC320" s="237"/>
      <c r="CD320" s="237"/>
      <c r="CE320" s="237"/>
      <c r="CF320" s="237"/>
      <c r="CG320" s="187"/>
      <c r="CH320" s="187"/>
      <c r="CI320" s="237"/>
      <c r="CJ320" s="237"/>
      <c r="CK320" s="237"/>
      <c r="CL320" s="237"/>
      <c r="CM320" s="237"/>
      <c r="CN320" s="187"/>
      <c r="CO320" s="187"/>
      <c r="CP320" s="237"/>
      <c r="CQ320" s="237"/>
      <c r="CR320" s="237"/>
      <c r="CS320" s="237"/>
      <c r="CT320" s="237"/>
      <c r="CU320" s="187"/>
      <c r="CV320" s="187"/>
      <c r="CW320" s="237"/>
      <c r="CX320" s="237"/>
      <c r="CY320" s="237"/>
      <c r="CZ320" s="237"/>
      <c r="DA320" s="237"/>
      <c r="DB320" s="187"/>
      <c r="DC320" s="187"/>
      <c r="DD320" s="237"/>
      <c r="DE320" s="237"/>
      <c r="DF320" s="237"/>
      <c r="DG320" s="237"/>
      <c r="DH320" s="237"/>
      <c r="DI320" s="187"/>
      <c r="DJ320" s="187"/>
      <c r="DK320" s="187"/>
      <c r="DL320" s="237"/>
      <c r="DM320" s="237"/>
      <c r="DN320" s="237"/>
      <c r="DO320" s="237"/>
      <c r="DP320" s="187"/>
      <c r="DQ320" s="187"/>
      <c r="DR320" s="237"/>
      <c r="DS320" s="237"/>
      <c r="DT320" s="237"/>
      <c r="DU320" s="237"/>
      <c r="DV320" s="237"/>
      <c r="DW320" s="187"/>
      <c r="DX320" s="187"/>
      <c r="DY320" s="237"/>
      <c r="DZ320" s="237"/>
      <c r="EA320" s="237"/>
      <c r="EB320" s="237"/>
      <c r="EC320" s="237"/>
      <c r="ED320" s="187"/>
      <c r="EE320" s="187"/>
      <c r="EF320" s="237"/>
      <c r="EG320" s="187"/>
      <c r="EH320" s="237"/>
      <c r="EI320" s="237"/>
      <c r="EJ320" s="237"/>
      <c r="EK320" s="187"/>
      <c r="EL320" s="187"/>
      <c r="EM320" s="237"/>
      <c r="EN320" s="237"/>
      <c r="EO320" s="237"/>
      <c r="EP320" s="237"/>
      <c r="EQ320" s="237"/>
      <c r="ER320" s="187"/>
      <c r="ES320" s="187"/>
      <c r="ET320" s="237"/>
      <c r="EU320" s="237"/>
      <c r="EV320" s="237"/>
      <c r="EW320" s="237"/>
      <c r="EX320" s="237"/>
      <c r="EY320" s="187"/>
      <c r="EZ320" s="187"/>
      <c r="FA320" s="237"/>
      <c r="FB320" s="237"/>
      <c r="FC320" s="237"/>
      <c r="FD320" s="237"/>
      <c r="FE320" s="237"/>
      <c r="FF320" s="187"/>
      <c r="FG320" s="187"/>
      <c r="FH320" s="237">
        <v>174.5</v>
      </c>
      <c r="FI320" s="237"/>
      <c r="FJ320" s="237"/>
      <c r="FK320" s="237"/>
      <c r="FL320" s="237"/>
      <c r="FM320" s="187"/>
      <c r="FN320" s="187"/>
      <c r="FO320" s="237"/>
      <c r="FP320" s="237"/>
      <c r="FQ320" s="237"/>
      <c r="FR320" s="237"/>
      <c r="FS320" s="237"/>
      <c r="FT320" s="187"/>
      <c r="FU320" s="187"/>
      <c r="FV320" s="187"/>
      <c r="FW320" s="187"/>
      <c r="FX320" s="187"/>
      <c r="FY320" s="237"/>
      <c r="FZ320" s="237"/>
      <c r="GA320" s="187"/>
      <c r="GB320" s="187"/>
      <c r="GC320" s="237"/>
      <c r="GD320" s="237"/>
      <c r="GE320" s="237"/>
      <c r="GF320" s="237"/>
      <c r="GG320" s="237"/>
      <c r="GH320" s="187"/>
      <c r="GI320" s="187"/>
      <c r="GJ320" s="237"/>
    </row>
    <row r="321" spans="2:192" ht="15">
      <c r="B321" s="240" t="s">
        <v>5206</v>
      </c>
      <c r="C321" s="240" t="s">
        <v>4439</v>
      </c>
      <c r="D321" s="240" t="s">
        <v>1590</v>
      </c>
      <c r="E321" s="241" t="s">
        <v>5216</v>
      </c>
      <c r="F321" s="182"/>
      <c r="G321" s="242"/>
      <c r="H321" s="188"/>
      <c r="I321" s="188"/>
      <c r="J321" s="242"/>
      <c r="K321" s="242"/>
      <c r="L321" s="242"/>
      <c r="M321" s="242"/>
      <c r="N321" s="242"/>
      <c r="O321" s="188"/>
      <c r="P321" s="188"/>
      <c r="Q321" s="242"/>
      <c r="R321" s="242"/>
      <c r="S321" s="242"/>
      <c r="T321" s="242"/>
      <c r="U321" s="242"/>
      <c r="V321" s="188"/>
      <c r="W321" s="188"/>
      <c r="X321" s="242"/>
      <c r="Y321" s="242"/>
      <c r="Z321" s="242"/>
      <c r="AA321" s="242"/>
      <c r="AB321" s="242"/>
      <c r="AC321" s="188"/>
      <c r="AD321" s="188"/>
      <c r="AE321" s="242"/>
      <c r="AF321" s="242"/>
      <c r="AG321" s="188"/>
      <c r="AH321" s="242"/>
      <c r="AI321" s="242"/>
      <c r="AJ321" s="188"/>
      <c r="AK321" s="188"/>
      <c r="AL321" s="188"/>
      <c r="AM321" s="188"/>
      <c r="AN321" s="188"/>
      <c r="AO321" s="242"/>
      <c r="AP321" s="242"/>
      <c r="AQ321" s="188"/>
      <c r="AR321" s="188"/>
      <c r="AS321" s="242"/>
      <c r="AT321" s="242"/>
      <c r="AU321" s="242"/>
      <c r="AV321" s="242"/>
      <c r="AW321" s="242"/>
      <c r="AX321" s="188"/>
      <c r="AY321" s="188"/>
      <c r="AZ321" s="242"/>
      <c r="BA321" s="242"/>
      <c r="BB321" s="242"/>
      <c r="BC321" s="242"/>
      <c r="BD321" s="242"/>
      <c r="BE321" s="188"/>
      <c r="BF321" s="188"/>
      <c r="BG321" s="242"/>
      <c r="BH321" s="242"/>
      <c r="BI321" s="242"/>
      <c r="BJ321" s="242"/>
      <c r="BK321" s="242"/>
      <c r="BL321" s="188"/>
      <c r="BM321" s="188"/>
      <c r="BN321" s="242"/>
      <c r="BO321" s="242"/>
      <c r="BP321" s="242"/>
      <c r="BQ321" s="242"/>
      <c r="BR321" s="242"/>
      <c r="BS321" s="188"/>
      <c r="BT321" s="188"/>
      <c r="BU321" s="242"/>
      <c r="BV321" s="242"/>
      <c r="BW321" s="242"/>
      <c r="BX321" s="242"/>
      <c r="BY321" s="242"/>
      <c r="BZ321" s="188"/>
      <c r="CA321" s="188"/>
      <c r="CB321" s="242"/>
      <c r="CC321" s="242"/>
      <c r="CD321" s="242"/>
      <c r="CE321" s="242"/>
      <c r="CF321" s="242"/>
      <c r="CG321" s="188"/>
      <c r="CH321" s="188"/>
      <c r="CI321" s="242"/>
      <c r="CJ321" s="242"/>
      <c r="CK321" s="242"/>
      <c r="CL321" s="242"/>
      <c r="CM321" s="242"/>
      <c r="CN321" s="188"/>
      <c r="CO321" s="188"/>
      <c r="CP321" s="242"/>
      <c r="CQ321" s="242"/>
      <c r="CR321" s="242"/>
      <c r="CS321" s="242"/>
      <c r="CT321" s="242"/>
      <c r="CU321" s="188"/>
      <c r="CV321" s="188"/>
      <c r="CW321" s="242"/>
      <c r="CX321" s="242"/>
      <c r="CY321" s="242"/>
      <c r="CZ321" s="242"/>
      <c r="DA321" s="242"/>
      <c r="DB321" s="188"/>
      <c r="DC321" s="188"/>
      <c r="DD321" s="242"/>
      <c r="DE321" s="242"/>
      <c r="DF321" s="242"/>
      <c r="DG321" s="242"/>
      <c r="DH321" s="242"/>
      <c r="DI321" s="188"/>
      <c r="DJ321" s="188"/>
      <c r="DK321" s="188"/>
      <c r="DL321" s="242"/>
      <c r="DM321" s="242"/>
      <c r="DN321" s="242"/>
      <c r="DO321" s="242"/>
      <c r="DP321" s="188"/>
      <c r="DQ321" s="188"/>
      <c r="DR321" s="242"/>
      <c r="DS321" s="242"/>
      <c r="DT321" s="242"/>
      <c r="DU321" s="242"/>
      <c r="DV321" s="242"/>
      <c r="DW321" s="188"/>
      <c r="DX321" s="188"/>
      <c r="DY321" s="242"/>
      <c r="DZ321" s="242"/>
      <c r="EA321" s="242"/>
      <c r="EB321" s="242"/>
      <c r="EC321" s="242"/>
      <c r="ED321" s="188"/>
      <c r="EE321" s="188"/>
      <c r="EF321" s="242"/>
      <c r="EG321" s="188"/>
      <c r="EH321" s="242"/>
      <c r="EI321" s="242"/>
      <c r="EJ321" s="242"/>
      <c r="EK321" s="188"/>
      <c r="EL321" s="188"/>
      <c r="EM321" s="242"/>
      <c r="EN321" s="242"/>
      <c r="EO321" s="242"/>
      <c r="EP321" s="242"/>
      <c r="EQ321" s="242"/>
      <c r="ER321" s="188"/>
      <c r="ES321" s="188"/>
      <c r="ET321" s="242"/>
      <c r="EU321" s="242"/>
      <c r="EV321" s="242"/>
      <c r="EW321" s="242"/>
      <c r="EX321" s="242"/>
      <c r="EY321" s="188"/>
      <c r="EZ321" s="188"/>
      <c r="FA321" s="242"/>
      <c r="FB321" s="242"/>
      <c r="FC321" s="242"/>
      <c r="FD321" s="242"/>
      <c r="FE321" s="242"/>
      <c r="FF321" s="188"/>
      <c r="FG321" s="188"/>
      <c r="FH321" s="242"/>
      <c r="FI321" s="242"/>
      <c r="FJ321" s="242"/>
      <c r="FK321" s="242"/>
      <c r="FL321" s="242"/>
      <c r="FM321" s="188"/>
      <c r="FN321" s="188"/>
      <c r="FO321" s="242"/>
      <c r="FP321" s="242"/>
      <c r="FQ321" s="242"/>
      <c r="FR321" s="242"/>
      <c r="FS321" s="242"/>
      <c r="FT321" s="188"/>
      <c r="FU321" s="188"/>
      <c r="FV321" s="188"/>
      <c r="FW321" s="188"/>
      <c r="FX321" s="188"/>
      <c r="FY321" s="242"/>
      <c r="FZ321" s="242"/>
      <c r="GA321" s="188"/>
      <c r="GB321" s="188"/>
      <c r="GC321" s="242"/>
      <c r="GD321" s="242"/>
      <c r="GE321" s="242"/>
      <c r="GF321" s="242"/>
      <c r="GG321" s="242"/>
      <c r="GH321" s="188"/>
      <c r="GI321" s="188"/>
      <c r="GJ321" s="242"/>
    </row>
    <row r="322" spans="2:192" ht="15.75" thickBot="1">
      <c r="B322" s="243" t="s">
        <v>5206</v>
      </c>
      <c r="C322" s="243" t="s">
        <v>4439</v>
      </c>
      <c r="D322" s="243" t="s">
        <v>1590</v>
      </c>
      <c r="E322" s="244" t="s">
        <v>5217</v>
      </c>
      <c r="F322" s="183"/>
      <c r="G322" s="245"/>
      <c r="H322" s="189"/>
      <c r="I322" s="189"/>
      <c r="J322" s="245"/>
      <c r="K322" s="245"/>
      <c r="L322" s="245"/>
      <c r="M322" s="245"/>
      <c r="N322" s="245"/>
      <c r="O322" s="189"/>
      <c r="P322" s="189"/>
      <c r="Q322" s="245"/>
      <c r="R322" s="245"/>
      <c r="S322" s="245"/>
      <c r="T322" s="245"/>
      <c r="U322" s="245"/>
      <c r="V322" s="189"/>
      <c r="W322" s="189"/>
      <c r="X322" s="245"/>
      <c r="Y322" s="245"/>
      <c r="Z322" s="245"/>
      <c r="AA322" s="245"/>
      <c r="AB322" s="245"/>
      <c r="AC322" s="189"/>
      <c r="AD322" s="189"/>
      <c r="AE322" s="245"/>
      <c r="AF322" s="245"/>
      <c r="AG322" s="189"/>
      <c r="AH322" s="245"/>
      <c r="AI322" s="245"/>
      <c r="AJ322" s="189"/>
      <c r="AK322" s="189"/>
      <c r="AL322" s="189"/>
      <c r="AM322" s="189"/>
      <c r="AN322" s="189"/>
      <c r="AO322" s="245"/>
      <c r="AP322" s="245"/>
      <c r="AQ322" s="189"/>
      <c r="AR322" s="189"/>
      <c r="AS322" s="245"/>
      <c r="AT322" s="245"/>
      <c r="AU322" s="245"/>
      <c r="AV322" s="245"/>
      <c r="AW322" s="245"/>
      <c r="AX322" s="189"/>
      <c r="AY322" s="189"/>
      <c r="AZ322" s="245"/>
      <c r="BA322" s="245"/>
      <c r="BB322" s="245"/>
      <c r="BC322" s="245"/>
      <c r="BD322" s="245"/>
      <c r="BE322" s="189"/>
      <c r="BF322" s="189"/>
      <c r="BG322" s="245"/>
      <c r="BH322" s="245"/>
      <c r="BI322" s="245"/>
      <c r="BJ322" s="245"/>
      <c r="BK322" s="245"/>
      <c r="BL322" s="189"/>
      <c r="BM322" s="189"/>
      <c r="BN322" s="245"/>
      <c r="BO322" s="245"/>
      <c r="BP322" s="245"/>
      <c r="BQ322" s="245"/>
      <c r="BR322" s="245"/>
      <c r="BS322" s="189"/>
      <c r="BT322" s="189"/>
      <c r="BU322" s="245"/>
      <c r="BV322" s="245"/>
      <c r="BW322" s="245"/>
      <c r="BX322" s="245"/>
      <c r="BY322" s="245"/>
      <c r="BZ322" s="189"/>
      <c r="CA322" s="189"/>
      <c r="CB322" s="245"/>
      <c r="CC322" s="245"/>
      <c r="CD322" s="245"/>
      <c r="CE322" s="245"/>
      <c r="CF322" s="245"/>
      <c r="CG322" s="189"/>
      <c r="CH322" s="189"/>
      <c r="CI322" s="245"/>
      <c r="CJ322" s="245"/>
      <c r="CK322" s="245"/>
      <c r="CL322" s="245"/>
      <c r="CM322" s="245"/>
      <c r="CN322" s="189"/>
      <c r="CO322" s="189"/>
      <c r="CP322" s="245"/>
      <c r="CQ322" s="245"/>
      <c r="CR322" s="245"/>
      <c r="CS322" s="245"/>
      <c r="CT322" s="245"/>
      <c r="CU322" s="189"/>
      <c r="CV322" s="189"/>
      <c r="CW322" s="245"/>
      <c r="CX322" s="245"/>
      <c r="CY322" s="245"/>
      <c r="CZ322" s="245"/>
      <c r="DA322" s="245"/>
      <c r="DB322" s="189"/>
      <c r="DC322" s="189"/>
      <c r="DD322" s="245"/>
      <c r="DE322" s="245"/>
      <c r="DF322" s="245"/>
      <c r="DG322" s="245"/>
      <c r="DH322" s="245"/>
      <c r="DI322" s="189"/>
      <c r="DJ322" s="189"/>
      <c r="DK322" s="189"/>
      <c r="DL322" s="245"/>
      <c r="DM322" s="245"/>
      <c r="DN322" s="245"/>
      <c r="DO322" s="245"/>
      <c r="DP322" s="189"/>
      <c r="DQ322" s="189"/>
      <c r="DR322" s="245"/>
      <c r="DS322" s="245"/>
      <c r="DT322" s="245"/>
      <c r="DU322" s="245"/>
      <c r="DV322" s="245"/>
      <c r="DW322" s="189"/>
      <c r="DX322" s="189"/>
      <c r="DY322" s="245"/>
      <c r="DZ322" s="245"/>
      <c r="EA322" s="245"/>
      <c r="EB322" s="245"/>
      <c r="EC322" s="245"/>
      <c r="ED322" s="189"/>
      <c r="EE322" s="189"/>
      <c r="EF322" s="245"/>
      <c r="EG322" s="189"/>
      <c r="EH322" s="245"/>
      <c r="EI322" s="245"/>
      <c r="EJ322" s="245"/>
      <c r="EK322" s="189"/>
      <c r="EL322" s="189"/>
      <c r="EM322" s="245"/>
      <c r="EN322" s="245"/>
      <c r="EO322" s="245"/>
      <c r="EP322" s="245"/>
      <c r="EQ322" s="245"/>
      <c r="ER322" s="189"/>
      <c r="ES322" s="189"/>
      <c r="ET322" s="245"/>
      <c r="EU322" s="245"/>
      <c r="EV322" s="245"/>
      <c r="EW322" s="245"/>
      <c r="EX322" s="245"/>
      <c r="EY322" s="189"/>
      <c r="EZ322" s="189"/>
      <c r="FA322" s="245"/>
      <c r="FB322" s="245"/>
      <c r="FC322" s="245"/>
      <c r="FD322" s="245"/>
      <c r="FE322" s="245"/>
      <c r="FF322" s="189"/>
      <c r="FG322" s="189"/>
      <c r="FH322" s="245"/>
      <c r="FI322" s="245"/>
      <c r="FJ322" s="245"/>
      <c r="FK322" s="245"/>
      <c r="FL322" s="245"/>
      <c r="FM322" s="189"/>
      <c r="FN322" s="189"/>
      <c r="FO322" s="245"/>
      <c r="FP322" s="245"/>
      <c r="FQ322" s="245"/>
      <c r="FR322" s="245"/>
      <c r="FS322" s="245"/>
      <c r="FT322" s="189"/>
      <c r="FU322" s="189"/>
      <c r="FV322" s="189"/>
      <c r="FW322" s="189"/>
      <c r="FX322" s="189"/>
      <c r="FY322" s="245"/>
      <c r="FZ322" s="245"/>
      <c r="GA322" s="189"/>
      <c r="GB322" s="189"/>
      <c r="GC322" s="245"/>
      <c r="GD322" s="245"/>
      <c r="GE322" s="245"/>
      <c r="GF322" s="245"/>
      <c r="GG322" s="245"/>
      <c r="GH322" s="189"/>
      <c r="GI322" s="189"/>
      <c r="GJ322" s="245"/>
    </row>
    <row r="323" spans="2:192" ht="15">
      <c r="B323" s="238" t="s">
        <v>5206</v>
      </c>
      <c r="C323" s="238" t="s">
        <v>232</v>
      </c>
      <c r="D323" s="238" t="s">
        <v>234</v>
      </c>
      <c r="E323" s="238" t="s">
        <v>5214</v>
      </c>
      <c r="F323" s="180">
        <v>11</v>
      </c>
      <c r="G323" s="239">
        <v>1</v>
      </c>
      <c r="H323" s="186"/>
      <c r="I323" s="186"/>
      <c r="J323" s="239"/>
      <c r="K323" s="239"/>
      <c r="L323" s="239"/>
      <c r="M323" s="239"/>
      <c r="N323" s="239"/>
      <c r="O323" s="186"/>
      <c r="P323" s="186"/>
      <c r="Q323" s="239"/>
      <c r="R323" s="239"/>
      <c r="S323" s="239"/>
      <c r="T323" s="239"/>
      <c r="U323" s="239"/>
      <c r="V323" s="186"/>
      <c r="W323" s="186"/>
      <c r="X323" s="239"/>
      <c r="Y323" s="239"/>
      <c r="Z323" s="239"/>
      <c r="AA323" s="239"/>
      <c r="AB323" s="239"/>
      <c r="AC323" s="186"/>
      <c r="AD323" s="186"/>
      <c r="AE323" s="239"/>
      <c r="AF323" s="239"/>
      <c r="AG323" s="186"/>
      <c r="AH323" s="239"/>
      <c r="AI323" s="239"/>
      <c r="AJ323" s="186"/>
      <c r="AK323" s="186"/>
      <c r="AL323" s="186"/>
      <c r="AM323" s="186"/>
      <c r="AN323" s="186"/>
      <c r="AO323" s="239"/>
      <c r="AP323" s="239"/>
      <c r="AQ323" s="186"/>
      <c r="AR323" s="186"/>
      <c r="AS323" s="239"/>
      <c r="AT323" s="239">
        <v>1</v>
      </c>
      <c r="AU323" s="239"/>
      <c r="AV323" s="239"/>
      <c r="AW323" s="239"/>
      <c r="AX323" s="186"/>
      <c r="AY323" s="186"/>
      <c r="AZ323" s="239"/>
      <c r="BA323" s="239">
        <v>1</v>
      </c>
      <c r="BB323" s="239"/>
      <c r="BC323" s="239"/>
      <c r="BD323" s="239"/>
      <c r="BE323" s="186"/>
      <c r="BF323" s="186"/>
      <c r="BG323" s="239"/>
      <c r="BH323" s="239"/>
      <c r="BI323" s="239"/>
      <c r="BJ323" s="239"/>
      <c r="BK323" s="239"/>
      <c r="BL323" s="186"/>
      <c r="BM323" s="186"/>
      <c r="BN323" s="239"/>
      <c r="BO323" s="239">
        <v>1</v>
      </c>
      <c r="BP323" s="239"/>
      <c r="BQ323" s="239"/>
      <c r="BR323" s="239"/>
      <c r="BS323" s="186"/>
      <c r="BT323" s="186"/>
      <c r="BU323" s="239"/>
      <c r="BV323" s="239"/>
      <c r="BW323" s="239"/>
      <c r="BX323" s="239"/>
      <c r="BY323" s="239"/>
      <c r="BZ323" s="186"/>
      <c r="CA323" s="186"/>
      <c r="CB323" s="239"/>
      <c r="CC323" s="239"/>
      <c r="CD323" s="239"/>
      <c r="CE323" s="239"/>
      <c r="CF323" s="239"/>
      <c r="CG323" s="186"/>
      <c r="CH323" s="186"/>
      <c r="CI323" s="239"/>
      <c r="CJ323" s="239"/>
      <c r="CK323" s="239"/>
      <c r="CL323" s="239"/>
      <c r="CM323" s="239"/>
      <c r="CN323" s="186"/>
      <c r="CO323" s="186"/>
      <c r="CP323" s="239">
        <v>1</v>
      </c>
      <c r="CQ323" s="239"/>
      <c r="CR323" s="239"/>
      <c r="CS323" s="239"/>
      <c r="CT323" s="239"/>
      <c r="CU323" s="186"/>
      <c r="CV323" s="186"/>
      <c r="CW323" s="239"/>
      <c r="CX323" s="239"/>
      <c r="CY323" s="239"/>
      <c r="CZ323" s="239"/>
      <c r="DA323" s="239"/>
      <c r="DB323" s="186"/>
      <c r="DC323" s="186"/>
      <c r="DD323" s="239"/>
      <c r="DE323" s="239">
        <v>1</v>
      </c>
      <c r="DF323" s="239"/>
      <c r="DG323" s="239"/>
      <c r="DH323" s="239">
        <v>1</v>
      </c>
      <c r="DI323" s="186"/>
      <c r="DJ323" s="186"/>
      <c r="DK323" s="186"/>
      <c r="DL323" s="239"/>
      <c r="DM323" s="239"/>
      <c r="DN323" s="239"/>
      <c r="DO323" s="239"/>
      <c r="DP323" s="186"/>
      <c r="DQ323" s="186"/>
      <c r="DR323" s="239"/>
      <c r="DS323" s="239"/>
      <c r="DT323" s="239"/>
      <c r="DU323" s="239"/>
      <c r="DV323" s="239"/>
      <c r="DW323" s="186"/>
      <c r="DX323" s="186"/>
      <c r="DY323" s="239"/>
      <c r="DZ323" s="239">
        <v>1</v>
      </c>
      <c r="EA323" s="239"/>
      <c r="EB323" s="239"/>
      <c r="EC323" s="239"/>
      <c r="ED323" s="186"/>
      <c r="EE323" s="186"/>
      <c r="EF323" s="239"/>
      <c r="EG323" s="186"/>
      <c r="EH323" s="239"/>
      <c r="EI323" s="239"/>
      <c r="EJ323" s="239"/>
      <c r="EK323" s="186"/>
      <c r="EL323" s="186"/>
      <c r="EM323" s="239"/>
      <c r="EN323" s="239"/>
      <c r="EO323" s="239"/>
      <c r="EP323" s="239"/>
      <c r="EQ323" s="239">
        <v>1</v>
      </c>
      <c r="ER323" s="186"/>
      <c r="ES323" s="186"/>
      <c r="ET323" s="239"/>
      <c r="EU323" s="239"/>
      <c r="EV323" s="239"/>
      <c r="EW323" s="239"/>
      <c r="EX323" s="239"/>
      <c r="EY323" s="186"/>
      <c r="EZ323" s="186"/>
      <c r="FA323" s="239"/>
      <c r="FB323" s="239"/>
      <c r="FC323" s="239">
        <v>1</v>
      </c>
      <c r="FD323" s="239"/>
      <c r="FE323" s="239"/>
      <c r="FF323" s="186"/>
      <c r="FG323" s="186"/>
      <c r="FH323" s="239"/>
      <c r="FI323" s="239">
        <v>1</v>
      </c>
      <c r="FJ323" s="239"/>
      <c r="FK323" s="239"/>
      <c r="FL323" s="239"/>
      <c r="FM323" s="186"/>
      <c r="FN323" s="186"/>
      <c r="FO323" s="239"/>
      <c r="FP323" s="239"/>
      <c r="FQ323" s="239"/>
      <c r="FR323" s="239"/>
      <c r="FS323" s="239"/>
      <c r="FT323" s="186"/>
      <c r="FU323" s="186"/>
      <c r="FV323" s="186"/>
      <c r="FW323" s="186"/>
      <c r="FX323" s="186"/>
      <c r="FY323" s="239"/>
      <c r="FZ323" s="239"/>
      <c r="GA323" s="186"/>
      <c r="GB323" s="186"/>
      <c r="GC323" s="239"/>
      <c r="GD323" s="239"/>
      <c r="GE323" s="239"/>
      <c r="GF323" s="239"/>
      <c r="GG323" s="239"/>
      <c r="GH323" s="186"/>
      <c r="GI323" s="186"/>
      <c r="GJ323" s="239"/>
    </row>
    <row r="324" spans="2:192" ht="15">
      <c r="B324" s="240" t="s">
        <v>5206</v>
      </c>
      <c r="C324" s="240" t="s">
        <v>232</v>
      </c>
      <c r="D324" s="240" t="s">
        <v>234</v>
      </c>
      <c r="E324" s="235" t="s">
        <v>5215</v>
      </c>
      <c r="F324" s="181">
        <v>167.4</v>
      </c>
      <c r="G324" s="237">
        <v>11</v>
      </c>
      <c r="H324" s="187"/>
      <c r="I324" s="187"/>
      <c r="J324" s="237"/>
      <c r="K324" s="237"/>
      <c r="L324" s="237"/>
      <c r="M324" s="237"/>
      <c r="N324" s="237"/>
      <c r="O324" s="187"/>
      <c r="P324" s="187"/>
      <c r="Q324" s="237"/>
      <c r="R324" s="237"/>
      <c r="S324" s="237"/>
      <c r="T324" s="237"/>
      <c r="U324" s="237"/>
      <c r="V324" s="187"/>
      <c r="W324" s="187"/>
      <c r="X324" s="237"/>
      <c r="Y324" s="237"/>
      <c r="Z324" s="237"/>
      <c r="AA324" s="237"/>
      <c r="AB324" s="237"/>
      <c r="AC324" s="187"/>
      <c r="AD324" s="187"/>
      <c r="AE324" s="237"/>
      <c r="AF324" s="237"/>
      <c r="AG324" s="187"/>
      <c r="AH324" s="237"/>
      <c r="AI324" s="237"/>
      <c r="AJ324" s="187"/>
      <c r="AK324" s="187"/>
      <c r="AL324" s="187"/>
      <c r="AM324" s="187"/>
      <c r="AN324" s="187"/>
      <c r="AO324" s="237"/>
      <c r="AP324" s="237"/>
      <c r="AQ324" s="187"/>
      <c r="AR324" s="187"/>
      <c r="AS324" s="237"/>
      <c r="AT324" s="237">
        <v>42.4</v>
      </c>
      <c r="AU324" s="237"/>
      <c r="AV324" s="237"/>
      <c r="AW324" s="237"/>
      <c r="AX324" s="187"/>
      <c r="AY324" s="187"/>
      <c r="AZ324" s="237"/>
      <c r="BA324" s="237">
        <v>5.6</v>
      </c>
      <c r="BB324" s="237"/>
      <c r="BC324" s="237"/>
      <c r="BD324" s="237"/>
      <c r="BE324" s="187"/>
      <c r="BF324" s="187"/>
      <c r="BG324" s="237"/>
      <c r="BH324" s="237"/>
      <c r="BI324" s="237"/>
      <c r="BJ324" s="237"/>
      <c r="BK324" s="237"/>
      <c r="BL324" s="187"/>
      <c r="BM324" s="187"/>
      <c r="BN324" s="237"/>
      <c r="BO324" s="237">
        <v>8.1999999999999993</v>
      </c>
      <c r="BP324" s="237"/>
      <c r="BQ324" s="237"/>
      <c r="BR324" s="237"/>
      <c r="BS324" s="187"/>
      <c r="BT324" s="187"/>
      <c r="BU324" s="237"/>
      <c r="BV324" s="237"/>
      <c r="BW324" s="237"/>
      <c r="BX324" s="237"/>
      <c r="BY324" s="237"/>
      <c r="BZ324" s="187"/>
      <c r="CA324" s="187"/>
      <c r="CB324" s="237"/>
      <c r="CC324" s="237"/>
      <c r="CD324" s="237"/>
      <c r="CE324" s="237"/>
      <c r="CF324" s="237"/>
      <c r="CG324" s="187"/>
      <c r="CH324" s="187"/>
      <c r="CI324" s="237"/>
      <c r="CJ324" s="237"/>
      <c r="CK324" s="237"/>
      <c r="CL324" s="237"/>
      <c r="CM324" s="237"/>
      <c r="CN324" s="187"/>
      <c r="CO324" s="187"/>
      <c r="CP324" s="237">
        <v>8.8000000000000007</v>
      </c>
      <c r="CQ324" s="237"/>
      <c r="CR324" s="237"/>
      <c r="CS324" s="237"/>
      <c r="CT324" s="237"/>
      <c r="CU324" s="187"/>
      <c r="CV324" s="187"/>
      <c r="CW324" s="237"/>
      <c r="CX324" s="237"/>
      <c r="CY324" s="237"/>
      <c r="CZ324" s="237"/>
      <c r="DA324" s="237"/>
      <c r="DB324" s="187"/>
      <c r="DC324" s="187"/>
      <c r="DD324" s="237"/>
      <c r="DE324" s="237">
        <v>15.7</v>
      </c>
      <c r="DF324" s="237"/>
      <c r="DG324" s="237"/>
      <c r="DH324" s="237">
        <v>16.399999999999999</v>
      </c>
      <c r="DI324" s="187"/>
      <c r="DJ324" s="187"/>
      <c r="DK324" s="187"/>
      <c r="DL324" s="237"/>
      <c r="DM324" s="237"/>
      <c r="DN324" s="237"/>
      <c r="DO324" s="237"/>
      <c r="DP324" s="187"/>
      <c r="DQ324" s="187"/>
      <c r="DR324" s="237"/>
      <c r="DS324" s="237"/>
      <c r="DT324" s="237"/>
      <c r="DU324" s="237"/>
      <c r="DV324" s="237"/>
      <c r="DW324" s="187"/>
      <c r="DX324" s="187"/>
      <c r="DY324" s="237"/>
      <c r="DZ324" s="237">
        <v>20.2</v>
      </c>
      <c r="EA324" s="237"/>
      <c r="EB324" s="237"/>
      <c r="EC324" s="237"/>
      <c r="ED324" s="187"/>
      <c r="EE324" s="187"/>
      <c r="EF324" s="237"/>
      <c r="EG324" s="187"/>
      <c r="EH324" s="237"/>
      <c r="EI324" s="237"/>
      <c r="EJ324" s="237"/>
      <c r="EK324" s="187"/>
      <c r="EL324" s="187"/>
      <c r="EM324" s="237"/>
      <c r="EN324" s="237"/>
      <c r="EO324" s="237"/>
      <c r="EP324" s="237"/>
      <c r="EQ324" s="237">
        <v>23.2</v>
      </c>
      <c r="ER324" s="187"/>
      <c r="ES324" s="187"/>
      <c r="ET324" s="237"/>
      <c r="EU324" s="237"/>
      <c r="EV324" s="237"/>
      <c r="EW324" s="237"/>
      <c r="EX324" s="237"/>
      <c r="EY324" s="187"/>
      <c r="EZ324" s="187"/>
      <c r="FA324" s="237"/>
      <c r="FB324" s="237"/>
      <c r="FC324" s="237">
        <v>7.6</v>
      </c>
      <c r="FD324" s="237"/>
      <c r="FE324" s="237"/>
      <c r="FF324" s="187"/>
      <c r="FG324" s="187"/>
      <c r="FH324" s="237"/>
      <c r="FI324" s="237">
        <v>8.4</v>
      </c>
      <c r="FJ324" s="237"/>
      <c r="FK324" s="237"/>
      <c r="FL324" s="237"/>
      <c r="FM324" s="187"/>
      <c r="FN324" s="187"/>
      <c r="FO324" s="237"/>
      <c r="FP324" s="237"/>
      <c r="FQ324" s="237"/>
      <c r="FR324" s="237"/>
      <c r="FS324" s="237"/>
      <c r="FT324" s="187"/>
      <c r="FU324" s="187"/>
      <c r="FV324" s="187"/>
      <c r="FW324" s="187"/>
      <c r="FX324" s="187"/>
      <c r="FY324" s="237"/>
      <c r="FZ324" s="237"/>
      <c r="GA324" s="187"/>
      <c r="GB324" s="187"/>
      <c r="GC324" s="237"/>
      <c r="GD324" s="237"/>
      <c r="GE324" s="237"/>
      <c r="GF324" s="237"/>
      <c r="GG324" s="237"/>
      <c r="GH324" s="187"/>
      <c r="GI324" s="187"/>
      <c r="GJ324" s="237"/>
    </row>
    <row r="325" spans="2:192" ht="15">
      <c r="B325" s="240" t="s">
        <v>5206</v>
      </c>
      <c r="C325" s="240" t="s">
        <v>232</v>
      </c>
      <c r="D325" s="240" t="s">
        <v>234</v>
      </c>
      <c r="E325" s="241" t="s">
        <v>5216</v>
      </c>
      <c r="F325" s="182"/>
      <c r="G325" s="242"/>
      <c r="H325" s="188"/>
      <c r="I325" s="188"/>
      <c r="J325" s="242"/>
      <c r="K325" s="242"/>
      <c r="L325" s="242"/>
      <c r="M325" s="242"/>
      <c r="N325" s="242"/>
      <c r="O325" s="188"/>
      <c r="P325" s="188"/>
      <c r="Q325" s="242"/>
      <c r="R325" s="242"/>
      <c r="S325" s="242"/>
      <c r="T325" s="242"/>
      <c r="U325" s="242"/>
      <c r="V325" s="188"/>
      <c r="W325" s="188"/>
      <c r="X325" s="242"/>
      <c r="Y325" s="242"/>
      <c r="Z325" s="242"/>
      <c r="AA325" s="242"/>
      <c r="AB325" s="242"/>
      <c r="AC325" s="188"/>
      <c r="AD325" s="188"/>
      <c r="AE325" s="242"/>
      <c r="AF325" s="242"/>
      <c r="AG325" s="188"/>
      <c r="AH325" s="242"/>
      <c r="AI325" s="242"/>
      <c r="AJ325" s="188"/>
      <c r="AK325" s="188"/>
      <c r="AL325" s="188"/>
      <c r="AM325" s="188"/>
      <c r="AN325" s="188"/>
      <c r="AO325" s="242"/>
      <c r="AP325" s="242"/>
      <c r="AQ325" s="188"/>
      <c r="AR325" s="188"/>
      <c r="AS325" s="242"/>
      <c r="AT325" s="242"/>
      <c r="AU325" s="242"/>
      <c r="AV325" s="242"/>
      <c r="AW325" s="242"/>
      <c r="AX325" s="188"/>
      <c r="AY325" s="188"/>
      <c r="AZ325" s="242"/>
      <c r="BA325" s="242"/>
      <c r="BB325" s="242"/>
      <c r="BC325" s="242"/>
      <c r="BD325" s="242"/>
      <c r="BE325" s="188"/>
      <c r="BF325" s="188"/>
      <c r="BG325" s="242"/>
      <c r="BH325" s="242"/>
      <c r="BI325" s="242"/>
      <c r="BJ325" s="242"/>
      <c r="BK325" s="242"/>
      <c r="BL325" s="188"/>
      <c r="BM325" s="188"/>
      <c r="BN325" s="242"/>
      <c r="BO325" s="242"/>
      <c r="BP325" s="242"/>
      <c r="BQ325" s="242"/>
      <c r="BR325" s="242"/>
      <c r="BS325" s="188"/>
      <c r="BT325" s="188"/>
      <c r="BU325" s="242"/>
      <c r="BV325" s="242"/>
      <c r="BW325" s="242"/>
      <c r="BX325" s="242"/>
      <c r="BY325" s="242"/>
      <c r="BZ325" s="188"/>
      <c r="CA325" s="188"/>
      <c r="CB325" s="242"/>
      <c r="CC325" s="242"/>
      <c r="CD325" s="242"/>
      <c r="CE325" s="242"/>
      <c r="CF325" s="242"/>
      <c r="CG325" s="188"/>
      <c r="CH325" s="188"/>
      <c r="CI325" s="242"/>
      <c r="CJ325" s="242"/>
      <c r="CK325" s="242"/>
      <c r="CL325" s="242"/>
      <c r="CM325" s="242"/>
      <c r="CN325" s="188"/>
      <c r="CO325" s="188"/>
      <c r="CP325" s="242"/>
      <c r="CQ325" s="242"/>
      <c r="CR325" s="242"/>
      <c r="CS325" s="242"/>
      <c r="CT325" s="242"/>
      <c r="CU325" s="188"/>
      <c r="CV325" s="188"/>
      <c r="CW325" s="242"/>
      <c r="CX325" s="242"/>
      <c r="CY325" s="242"/>
      <c r="CZ325" s="242"/>
      <c r="DA325" s="242"/>
      <c r="DB325" s="188"/>
      <c r="DC325" s="188"/>
      <c r="DD325" s="242"/>
      <c r="DE325" s="242"/>
      <c r="DF325" s="242"/>
      <c r="DG325" s="242"/>
      <c r="DH325" s="242"/>
      <c r="DI325" s="188"/>
      <c r="DJ325" s="188"/>
      <c r="DK325" s="188"/>
      <c r="DL325" s="242"/>
      <c r="DM325" s="242"/>
      <c r="DN325" s="242"/>
      <c r="DO325" s="242"/>
      <c r="DP325" s="188"/>
      <c r="DQ325" s="188"/>
      <c r="DR325" s="242"/>
      <c r="DS325" s="242"/>
      <c r="DT325" s="242"/>
      <c r="DU325" s="242"/>
      <c r="DV325" s="242"/>
      <c r="DW325" s="188"/>
      <c r="DX325" s="188"/>
      <c r="DY325" s="242"/>
      <c r="DZ325" s="242"/>
      <c r="EA325" s="242"/>
      <c r="EB325" s="242"/>
      <c r="EC325" s="242"/>
      <c r="ED325" s="188"/>
      <c r="EE325" s="188"/>
      <c r="EF325" s="242"/>
      <c r="EG325" s="188"/>
      <c r="EH325" s="242"/>
      <c r="EI325" s="242"/>
      <c r="EJ325" s="242"/>
      <c r="EK325" s="188"/>
      <c r="EL325" s="188"/>
      <c r="EM325" s="242"/>
      <c r="EN325" s="242"/>
      <c r="EO325" s="242"/>
      <c r="EP325" s="242"/>
      <c r="EQ325" s="242"/>
      <c r="ER325" s="188"/>
      <c r="ES325" s="188"/>
      <c r="ET325" s="242"/>
      <c r="EU325" s="242"/>
      <c r="EV325" s="242"/>
      <c r="EW325" s="242"/>
      <c r="EX325" s="242"/>
      <c r="EY325" s="188"/>
      <c r="EZ325" s="188"/>
      <c r="FA325" s="242"/>
      <c r="FB325" s="242"/>
      <c r="FC325" s="242"/>
      <c r="FD325" s="242"/>
      <c r="FE325" s="242"/>
      <c r="FF325" s="188"/>
      <c r="FG325" s="188"/>
      <c r="FH325" s="242"/>
      <c r="FI325" s="242"/>
      <c r="FJ325" s="242"/>
      <c r="FK325" s="242"/>
      <c r="FL325" s="242"/>
      <c r="FM325" s="188"/>
      <c r="FN325" s="188"/>
      <c r="FO325" s="242"/>
      <c r="FP325" s="242"/>
      <c r="FQ325" s="242"/>
      <c r="FR325" s="242"/>
      <c r="FS325" s="242"/>
      <c r="FT325" s="188"/>
      <c r="FU325" s="188"/>
      <c r="FV325" s="188"/>
      <c r="FW325" s="188"/>
      <c r="FX325" s="188"/>
      <c r="FY325" s="242"/>
      <c r="FZ325" s="242"/>
      <c r="GA325" s="188"/>
      <c r="GB325" s="188"/>
      <c r="GC325" s="242"/>
      <c r="GD325" s="242"/>
      <c r="GE325" s="242"/>
      <c r="GF325" s="242"/>
      <c r="GG325" s="242"/>
      <c r="GH325" s="188"/>
      <c r="GI325" s="188"/>
      <c r="GJ325" s="242"/>
    </row>
    <row r="326" spans="2:192" ht="15.75" thickBot="1">
      <c r="B326" s="243" t="s">
        <v>5206</v>
      </c>
      <c r="C326" s="243" t="s">
        <v>232</v>
      </c>
      <c r="D326" s="243" t="s">
        <v>234</v>
      </c>
      <c r="E326" s="244" t="s">
        <v>5217</v>
      </c>
      <c r="F326" s="183"/>
      <c r="G326" s="245"/>
      <c r="H326" s="189"/>
      <c r="I326" s="189"/>
      <c r="J326" s="245"/>
      <c r="K326" s="245"/>
      <c r="L326" s="245"/>
      <c r="M326" s="245"/>
      <c r="N326" s="245"/>
      <c r="O326" s="189"/>
      <c r="P326" s="189"/>
      <c r="Q326" s="245"/>
      <c r="R326" s="245"/>
      <c r="S326" s="245"/>
      <c r="T326" s="245"/>
      <c r="U326" s="245"/>
      <c r="V326" s="189"/>
      <c r="W326" s="189"/>
      <c r="X326" s="245"/>
      <c r="Y326" s="245"/>
      <c r="Z326" s="245"/>
      <c r="AA326" s="245"/>
      <c r="AB326" s="245"/>
      <c r="AC326" s="189"/>
      <c r="AD326" s="189"/>
      <c r="AE326" s="245"/>
      <c r="AF326" s="245"/>
      <c r="AG326" s="189"/>
      <c r="AH326" s="245"/>
      <c r="AI326" s="245"/>
      <c r="AJ326" s="189"/>
      <c r="AK326" s="189"/>
      <c r="AL326" s="189"/>
      <c r="AM326" s="189"/>
      <c r="AN326" s="189"/>
      <c r="AO326" s="245"/>
      <c r="AP326" s="245"/>
      <c r="AQ326" s="189"/>
      <c r="AR326" s="189"/>
      <c r="AS326" s="245"/>
      <c r="AT326" s="245"/>
      <c r="AU326" s="245"/>
      <c r="AV326" s="245"/>
      <c r="AW326" s="245"/>
      <c r="AX326" s="189"/>
      <c r="AY326" s="189"/>
      <c r="AZ326" s="245"/>
      <c r="BA326" s="245"/>
      <c r="BB326" s="245"/>
      <c r="BC326" s="245"/>
      <c r="BD326" s="245"/>
      <c r="BE326" s="189"/>
      <c r="BF326" s="189"/>
      <c r="BG326" s="245"/>
      <c r="BH326" s="245"/>
      <c r="BI326" s="245"/>
      <c r="BJ326" s="245"/>
      <c r="BK326" s="245"/>
      <c r="BL326" s="189"/>
      <c r="BM326" s="189"/>
      <c r="BN326" s="245"/>
      <c r="BO326" s="245"/>
      <c r="BP326" s="245"/>
      <c r="BQ326" s="245"/>
      <c r="BR326" s="245"/>
      <c r="BS326" s="189"/>
      <c r="BT326" s="189"/>
      <c r="BU326" s="245"/>
      <c r="BV326" s="245"/>
      <c r="BW326" s="245"/>
      <c r="BX326" s="245"/>
      <c r="BY326" s="245"/>
      <c r="BZ326" s="189"/>
      <c r="CA326" s="189"/>
      <c r="CB326" s="245"/>
      <c r="CC326" s="245"/>
      <c r="CD326" s="245"/>
      <c r="CE326" s="245"/>
      <c r="CF326" s="245"/>
      <c r="CG326" s="189"/>
      <c r="CH326" s="189"/>
      <c r="CI326" s="245"/>
      <c r="CJ326" s="245"/>
      <c r="CK326" s="245"/>
      <c r="CL326" s="245"/>
      <c r="CM326" s="245"/>
      <c r="CN326" s="189"/>
      <c r="CO326" s="189"/>
      <c r="CP326" s="245"/>
      <c r="CQ326" s="245"/>
      <c r="CR326" s="245"/>
      <c r="CS326" s="245"/>
      <c r="CT326" s="245"/>
      <c r="CU326" s="189"/>
      <c r="CV326" s="189"/>
      <c r="CW326" s="245"/>
      <c r="CX326" s="245"/>
      <c r="CY326" s="245"/>
      <c r="CZ326" s="245"/>
      <c r="DA326" s="245"/>
      <c r="DB326" s="189"/>
      <c r="DC326" s="189"/>
      <c r="DD326" s="245"/>
      <c r="DE326" s="245"/>
      <c r="DF326" s="245"/>
      <c r="DG326" s="245"/>
      <c r="DH326" s="245"/>
      <c r="DI326" s="189"/>
      <c r="DJ326" s="189"/>
      <c r="DK326" s="189"/>
      <c r="DL326" s="245"/>
      <c r="DM326" s="245"/>
      <c r="DN326" s="245"/>
      <c r="DO326" s="245"/>
      <c r="DP326" s="189"/>
      <c r="DQ326" s="189"/>
      <c r="DR326" s="245"/>
      <c r="DS326" s="245"/>
      <c r="DT326" s="245"/>
      <c r="DU326" s="245"/>
      <c r="DV326" s="245"/>
      <c r="DW326" s="189"/>
      <c r="DX326" s="189"/>
      <c r="DY326" s="245"/>
      <c r="DZ326" s="245"/>
      <c r="EA326" s="245"/>
      <c r="EB326" s="245"/>
      <c r="EC326" s="245"/>
      <c r="ED326" s="189"/>
      <c r="EE326" s="189"/>
      <c r="EF326" s="245"/>
      <c r="EG326" s="189"/>
      <c r="EH326" s="245"/>
      <c r="EI326" s="245"/>
      <c r="EJ326" s="245"/>
      <c r="EK326" s="189"/>
      <c r="EL326" s="189"/>
      <c r="EM326" s="245"/>
      <c r="EN326" s="245"/>
      <c r="EO326" s="245"/>
      <c r="EP326" s="245"/>
      <c r="EQ326" s="245"/>
      <c r="ER326" s="189"/>
      <c r="ES326" s="189"/>
      <c r="ET326" s="245"/>
      <c r="EU326" s="245"/>
      <c r="EV326" s="245"/>
      <c r="EW326" s="245"/>
      <c r="EX326" s="245"/>
      <c r="EY326" s="189"/>
      <c r="EZ326" s="189"/>
      <c r="FA326" s="245"/>
      <c r="FB326" s="245"/>
      <c r="FC326" s="245"/>
      <c r="FD326" s="245"/>
      <c r="FE326" s="245"/>
      <c r="FF326" s="189"/>
      <c r="FG326" s="189"/>
      <c r="FH326" s="245"/>
      <c r="FI326" s="245"/>
      <c r="FJ326" s="245"/>
      <c r="FK326" s="245"/>
      <c r="FL326" s="245"/>
      <c r="FM326" s="189"/>
      <c r="FN326" s="189"/>
      <c r="FO326" s="245"/>
      <c r="FP326" s="245"/>
      <c r="FQ326" s="245"/>
      <c r="FR326" s="245"/>
      <c r="FS326" s="245"/>
      <c r="FT326" s="189"/>
      <c r="FU326" s="189"/>
      <c r="FV326" s="189"/>
      <c r="FW326" s="189"/>
      <c r="FX326" s="189"/>
      <c r="FY326" s="245"/>
      <c r="FZ326" s="245"/>
      <c r="GA326" s="189"/>
      <c r="GB326" s="189"/>
      <c r="GC326" s="245"/>
      <c r="GD326" s="245"/>
      <c r="GE326" s="245"/>
      <c r="GF326" s="245"/>
      <c r="GG326" s="245"/>
      <c r="GH326" s="189"/>
      <c r="GI326" s="189"/>
      <c r="GJ326" s="245"/>
    </row>
    <row r="327" spans="2:192" ht="15">
      <c r="B327" s="238" t="s">
        <v>5206</v>
      </c>
      <c r="C327" s="238" t="s">
        <v>1588</v>
      </c>
      <c r="D327" s="238" t="s">
        <v>1590</v>
      </c>
      <c r="E327" s="238" t="s">
        <v>5214</v>
      </c>
      <c r="F327" s="180">
        <v>6</v>
      </c>
      <c r="G327" s="239"/>
      <c r="H327" s="186"/>
      <c r="I327" s="186"/>
      <c r="J327" s="239"/>
      <c r="K327" s="239"/>
      <c r="L327" s="239"/>
      <c r="M327" s="239"/>
      <c r="N327" s="239"/>
      <c r="O327" s="186"/>
      <c r="P327" s="186"/>
      <c r="Q327" s="239"/>
      <c r="R327" s="239"/>
      <c r="S327" s="239"/>
      <c r="T327" s="239"/>
      <c r="U327" s="239"/>
      <c r="V327" s="186"/>
      <c r="W327" s="186"/>
      <c r="X327" s="239"/>
      <c r="Y327" s="239"/>
      <c r="Z327" s="239"/>
      <c r="AA327" s="239"/>
      <c r="AB327" s="239"/>
      <c r="AC327" s="186"/>
      <c r="AD327" s="186"/>
      <c r="AE327" s="239"/>
      <c r="AF327" s="239"/>
      <c r="AG327" s="186"/>
      <c r="AH327" s="239"/>
      <c r="AI327" s="239"/>
      <c r="AJ327" s="186"/>
      <c r="AK327" s="186"/>
      <c r="AL327" s="186"/>
      <c r="AM327" s="186"/>
      <c r="AN327" s="186"/>
      <c r="AO327" s="239"/>
      <c r="AP327" s="239"/>
      <c r="AQ327" s="186"/>
      <c r="AR327" s="186"/>
      <c r="AS327" s="239"/>
      <c r="AT327" s="239"/>
      <c r="AU327" s="239"/>
      <c r="AV327" s="239"/>
      <c r="AW327" s="239"/>
      <c r="AX327" s="186"/>
      <c r="AY327" s="186"/>
      <c r="AZ327" s="239"/>
      <c r="BA327" s="239">
        <v>1</v>
      </c>
      <c r="BB327" s="239">
        <v>1</v>
      </c>
      <c r="BC327" s="239"/>
      <c r="BD327" s="239"/>
      <c r="BE327" s="186"/>
      <c r="BF327" s="186"/>
      <c r="BG327" s="239"/>
      <c r="BH327" s="239"/>
      <c r="BI327" s="239"/>
      <c r="BJ327" s="239"/>
      <c r="BK327" s="239"/>
      <c r="BL327" s="186"/>
      <c r="BM327" s="186"/>
      <c r="BN327" s="239"/>
      <c r="BO327" s="239"/>
      <c r="BP327" s="239"/>
      <c r="BQ327" s="239"/>
      <c r="BR327" s="239"/>
      <c r="BS327" s="186"/>
      <c r="BT327" s="186"/>
      <c r="BU327" s="239"/>
      <c r="BV327" s="239"/>
      <c r="BW327" s="239"/>
      <c r="BX327" s="239"/>
      <c r="BY327" s="239"/>
      <c r="BZ327" s="186"/>
      <c r="CA327" s="186"/>
      <c r="CB327" s="239"/>
      <c r="CC327" s="239"/>
      <c r="CD327" s="239"/>
      <c r="CE327" s="239"/>
      <c r="CF327" s="239"/>
      <c r="CG327" s="186"/>
      <c r="CH327" s="186"/>
      <c r="CI327" s="239"/>
      <c r="CJ327" s="239"/>
      <c r="CK327" s="239"/>
      <c r="CL327" s="239"/>
      <c r="CM327" s="239"/>
      <c r="CN327" s="186"/>
      <c r="CO327" s="186"/>
      <c r="CP327" s="239"/>
      <c r="CQ327" s="239"/>
      <c r="CR327" s="239"/>
      <c r="CS327" s="239"/>
      <c r="CT327" s="239"/>
      <c r="CU327" s="186"/>
      <c r="CV327" s="186"/>
      <c r="CW327" s="239"/>
      <c r="CX327" s="239"/>
      <c r="CY327" s="239"/>
      <c r="CZ327" s="239"/>
      <c r="DA327" s="239"/>
      <c r="DB327" s="186"/>
      <c r="DC327" s="186"/>
      <c r="DD327" s="239"/>
      <c r="DE327" s="239"/>
      <c r="DF327" s="239"/>
      <c r="DG327" s="239"/>
      <c r="DH327" s="239"/>
      <c r="DI327" s="186"/>
      <c r="DJ327" s="186"/>
      <c r="DK327" s="186"/>
      <c r="DL327" s="239"/>
      <c r="DM327" s="239"/>
      <c r="DN327" s="239"/>
      <c r="DO327" s="239"/>
      <c r="DP327" s="186"/>
      <c r="DQ327" s="186"/>
      <c r="DR327" s="239"/>
      <c r="DS327" s="239"/>
      <c r="DT327" s="239"/>
      <c r="DU327" s="239"/>
      <c r="DV327" s="239"/>
      <c r="DW327" s="186"/>
      <c r="DX327" s="186"/>
      <c r="DY327" s="239"/>
      <c r="DZ327" s="239"/>
      <c r="EA327" s="239"/>
      <c r="EB327" s="239"/>
      <c r="EC327" s="239"/>
      <c r="ED327" s="186"/>
      <c r="EE327" s="186"/>
      <c r="EF327" s="239"/>
      <c r="EG327" s="186"/>
      <c r="EH327" s="239"/>
      <c r="EI327" s="239"/>
      <c r="EJ327" s="239"/>
      <c r="EK327" s="186"/>
      <c r="EL327" s="186"/>
      <c r="EM327" s="239">
        <v>1</v>
      </c>
      <c r="EN327" s="239"/>
      <c r="EO327" s="239"/>
      <c r="EP327" s="239"/>
      <c r="EQ327" s="239"/>
      <c r="ER327" s="186"/>
      <c r="ES327" s="186"/>
      <c r="ET327" s="239"/>
      <c r="EU327" s="239">
        <v>1</v>
      </c>
      <c r="EV327" s="239"/>
      <c r="EW327" s="239"/>
      <c r="EX327" s="239"/>
      <c r="EY327" s="186"/>
      <c r="EZ327" s="186"/>
      <c r="FA327" s="239"/>
      <c r="FB327" s="239"/>
      <c r="FC327" s="239"/>
      <c r="FD327" s="239"/>
      <c r="FE327" s="239"/>
      <c r="FF327" s="186"/>
      <c r="FG327" s="186"/>
      <c r="FH327" s="239"/>
      <c r="FI327" s="239"/>
      <c r="FJ327" s="239"/>
      <c r="FK327" s="239"/>
      <c r="FL327" s="239">
        <v>2</v>
      </c>
      <c r="FM327" s="186"/>
      <c r="FN327" s="186"/>
      <c r="FO327" s="239"/>
      <c r="FP327" s="239"/>
      <c r="FQ327" s="239"/>
      <c r="FR327" s="239"/>
      <c r="FS327" s="239"/>
      <c r="FT327" s="186"/>
      <c r="FU327" s="186"/>
      <c r="FV327" s="186"/>
      <c r="FW327" s="186"/>
      <c r="FX327" s="186"/>
      <c r="FY327" s="239"/>
      <c r="FZ327" s="239"/>
      <c r="GA327" s="186"/>
      <c r="GB327" s="186"/>
      <c r="GC327" s="239"/>
      <c r="GD327" s="239"/>
      <c r="GE327" s="239"/>
      <c r="GF327" s="239"/>
      <c r="GG327" s="239"/>
      <c r="GH327" s="186"/>
      <c r="GI327" s="186"/>
      <c r="GJ327" s="239"/>
    </row>
    <row r="328" spans="2:192" ht="15">
      <c r="B328" s="240" t="s">
        <v>5206</v>
      </c>
      <c r="C328" s="240" t="s">
        <v>1588</v>
      </c>
      <c r="D328" s="240" t="s">
        <v>1590</v>
      </c>
      <c r="E328" s="235" t="s">
        <v>5215</v>
      </c>
      <c r="F328" s="181">
        <v>459.4</v>
      </c>
      <c r="G328" s="237"/>
      <c r="H328" s="187"/>
      <c r="I328" s="187"/>
      <c r="J328" s="237"/>
      <c r="K328" s="237"/>
      <c r="L328" s="237"/>
      <c r="M328" s="237"/>
      <c r="N328" s="237"/>
      <c r="O328" s="187"/>
      <c r="P328" s="187"/>
      <c r="Q328" s="237"/>
      <c r="R328" s="237"/>
      <c r="S328" s="237"/>
      <c r="T328" s="237"/>
      <c r="U328" s="237"/>
      <c r="V328" s="187"/>
      <c r="W328" s="187"/>
      <c r="X328" s="237"/>
      <c r="Y328" s="237"/>
      <c r="Z328" s="237"/>
      <c r="AA328" s="237"/>
      <c r="AB328" s="237"/>
      <c r="AC328" s="187"/>
      <c r="AD328" s="187"/>
      <c r="AE328" s="237"/>
      <c r="AF328" s="237"/>
      <c r="AG328" s="187"/>
      <c r="AH328" s="237"/>
      <c r="AI328" s="237"/>
      <c r="AJ328" s="187"/>
      <c r="AK328" s="187"/>
      <c r="AL328" s="187"/>
      <c r="AM328" s="187"/>
      <c r="AN328" s="187"/>
      <c r="AO328" s="237"/>
      <c r="AP328" s="237"/>
      <c r="AQ328" s="187"/>
      <c r="AR328" s="187"/>
      <c r="AS328" s="237"/>
      <c r="AT328" s="237"/>
      <c r="AU328" s="237"/>
      <c r="AV328" s="237"/>
      <c r="AW328" s="237"/>
      <c r="AX328" s="187"/>
      <c r="AY328" s="187"/>
      <c r="AZ328" s="237"/>
      <c r="BA328" s="237">
        <v>12</v>
      </c>
      <c r="BB328" s="237">
        <v>31.4</v>
      </c>
      <c r="BC328" s="237"/>
      <c r="BD328" s="237"/>
      <c r="BE328" s="187"/>
      <c r="BF328" s="187"/>
      <c r="BG328" s="237"/>
      <c r="BH328" s="237"/>
      <c r="BI328" s="237"/>
      <c r="BJ328" s="237"/>
      <c r="BK328" s="237"/>
      <c r="BL328" s="187"/>
      <c r="BM328" s="187"/>
      <c r="BN328" s="237"/>
      <c r="BO328" s="237"/>
      <c r="BP328" s="237"/>
      <c r="BQ328" s="237"/>
      <c r="BR328" s="237"/>
      <c r="BS328" s="187"/>
      <c r="BT328" s="187"/>
      <c r="BU328" s="237"/>
      <c r="BV328" s="237"/>
      <c r="BW328" s="237"/>
      <c r="BX328" s="237"/>
      <c r="BY328" s="237"/>
      <c r="BZ328" s="187"/>
      <c r="CA328" s="187"/>
      <c r="CB328" s="237"/>
      <c r="CC328" s="237"/>
      <c r="CD328" s="237"/>
      <c r="CE328" s="237"/>
      <c r="CF328" s="237"/>
      <c r="CG328" s="187"/>
      <c r="CH328" s="187"/>
      <c r="CI328" s="237"/>
      <c r="CJ328" s="237"/>
      <c r="CK328" s="237"/>
      <c r="CL328" s="237"/>
      <c r="CM328" s="237"/>
      <c r="CN328" s="187"/>
      <c r="CO328" s="187"/>
      <c r="CP328" s="237"/>
      <c r="CQ328" s="237"/>
      <c r="CR328" s="237"/>
      <c r="CS328" s="237"/>
      <c r="CT328" s="237"/>
      <c r="CU328" s="187"/>
      <c r="CV328" s="187"/>
      <c r="CW328" s="237"/>
      <c r="CX328" s="237"/>
      <c r="CY328" s="237"/>
      <c r="CZ328" s="237"/>
      <c r="DA328" s="237"/>
      <c r="DB328" s="187"/>
      <c r="DC328" s="187"/>
      <c r="DD328" s="237"/>
      <c r="DE328" s="237"/>
      <c r="DF328" s="237"/>
      <c r="DG328" s="237"/>
      <c r="DH328" s="237"/>
      <c r="DI328" s="187"/>
      <c r="DJ328" s="187"/>
      <c r="DK328" s="187"/>
      <c r="DL328" s="237"/>
      <c r="DM328" s="237"/>
      <c r="DN328" s="237"/>
      <c r="DO328" s="237"/>
      <c r="DP328" s="187"/>
      <c r="DQ328" s="187"/>
      <c r="DR328" s="237"/>
      <c r="DS328" s="237"/>
      <c r="DT328" s="237"/>
      <c r="DU328" s="237"/>
      <c r="DV328" s="237"/>
      <c r="DW328" s="187"/>
      <c r="DX328" s="187"/>
      <c r="DY328" s="237"/>
      <c r="DZ328" s="237"/>
      <c r="EA328" s="237"/>
      <c r="EB328" s="237"/>
      <c r="EC328" s="237"/>
      <c r="ED328" s="187"/>
      <c r="EE328" s="187"/>
      <c r="EF328" s="237"/>
      <c r="EG328" s="187"/>
      <c r="EH328" s="237"/>
      <c r="EI328" s="237"/>
      <c r="EJ328" s="237"/>
      <c r="EK328" s="187"/>
      <c r="EL328" s="187"/>
      <c r="EM328" s="237">
        <v>123.3</v>
      </c>
      <c r="EN328" s="237"/>
      <c r="EO328" s="237"/>
      <c r="EP328" s="237"/>
      <c r="EQ328" s="237"/>
      <c r="ER328" s="187"/>
      <c r="ES328" s="187"/>
      <c r="ET328" s="237"/>
      <c r="EU328" s="237">
        <v>120</v>
      </c>
      <c r="EV328" s="237"/>
      <c r="EW328" s="237"/>
      <c r="EX328" s="237"/>
      <c r="EY328" s="187"/>
      <c r="EZ328" s="187"/>
      <c r="FA328" s="237"/>
      <c r="FB328" s="237"/>
      <c r="FC328" s="237"/>
      <c r="FD328" s="237"/>
      <c r="FE328" s="237"/>
      <c r="FF328" s="187"/>
      <c r="FG328" s="187"/>
      <c r="FH328" s="237"/>
      <c r="FI328" s="237"/>
      <c r="FJ328" s="237"/>
      <c r="FK328" s="237"/>
      <c r="FL328" s="237">
        <v>172.6</v>
      </c>
      <c r="FM328" s="187"/>
      <c r="FN328" s="187"/>
      <c r="FO328" s="237"/>
      <c r="FP328" s="237"/>
      <c r="FQ328" s="237"/>
      <c r="FR328" s="237"/>
      <c r="FS328" s="237"/>
      <c r="FT328" s="187"/>
      <c r="FU328" s="187"/>
      <c r="FV328" s="187"/>
      <c r="FW328" s="187"/>
      <c r="FX328" s="187"/>
      <c r="FY328" s="237"/>
      <c r="FZ328" s="237"/>
      <c r="GA328" s="187"/>
      <c r="GB328" s="187"/>
      <c r="GC328" s="237"/>
      <c r="GD328" s="237"/>
      <c r="GE328" s="237"/>
      <c r="GF328" s="237"/>
      <c r="GG328" s="237"/>
      <c r="GH328" s="187"/>
      <c r="GI328" s="187"/>
      <c r="GJ328" s="237"/>
    </row>
    <row r="329" spans="2:192" ht="15">
      <c r="B329" s="240" t="s">
        <v>5206</v>
      </c>
      <c r="C329" s="240" t="s">
        <v>1588</v>
      </c>
      <c r="D329" s="240" t="s">
        <v>1590</v>
      </c>
      <c r="E329" s="241" t="s">
        <v>5216</v>
      </c>
      <c r="F329" s="182"/>
      <c r="G329" s="242"/>
      <c r="H329" s="188"/>
      <c r="I329" s="188"/>
      <c r="J329" s="242"/>
      <c r="K329" s="242"/>
      <c r="L329" s="242"/>
      <c r="M329" s="242"/>
      <c r="N329" s="242"/>
      <c r="O329" s="188"/>
      <c r="P329" s="188"/>
      <c r="Q329" s="242"/>
      <c r="R329" s="242"/>
      <c r="S329" s="242"/>
      <c r="T329" s="242"/>
      <c r="U329" s="242"/>
      <c r="V329" s="188"/>
      <c r="W329" s="188"/>
      <c r="X329" s="242"/>
      <c r="Y329" s="242"/>
      <c r="Z329" s="242"/>
      <c r="AA329" s="242"/>
      <c r="AB329" s="242"/>
      <c r="AC329" s="188"/>
      <c r="AD329" s="188"/>
      <c r="AE329" s="242"/>
      <c r="AF329" s="242"/>
      <c r="AG329" s="188"/>
      <c r="AH329" s="242"/>
      <c r="AI329" s="242"/>
      <c r="AJ329" s="188"/>
      <c r="AK329" s="188"/>
      <c r="AL329" s="188"/>
      <c r="AM329" s="188"/>
      <c r="AN329" s="188"/>
      <c r="AO329" s="242"/>
      <c r="AP329" s="242"/>
      <c r="AQ329" s="188"/>
      <c r="AR329" s="188"/>
      <c r="AS329" s="242"/>
      <c r="AT329" s="242"/>
      <c r="AU329" s="242"/>
      <c r="AV329" s="242"/>
      <c r="AW329" s="242"/>
      <c r="AX329" s="188"/>
      <c r="AY329" s="188"/>
      <c r="AZ329" s="242"/>
      <c r="BA329" s="242"/>
      <c r="BB329" s="242"/>
      <c r="BC329" s="242"/>
      <c r="BD329" s="242"/>
      <c r="BE329" s="188"/>
      <c r="BF329" s="188"/>
      <c r="BG329" s="242"/>
      <c r="BH329" s="242"/>
      <c r="BI329" s="242"/>
      <c r="BJ329" s="242"/>
      <c r="BK329" s="242"/>
      <c r="BL329" s="188"/>
      <c r="BM329" s="188"/>
      <c r="BN329" s="242"/>
      <c r="BO329" s="242"/>
      <c r="BP329" s="242"/>
      <c r="BQ329" s="242"/>
      <c r="BR329" s="242"/>
      <c r="BS329" s="188"/>
      <c r="BT329" s="188"/>
      <c r="BU329" s="242"/>
      <c r="BV329" s="242"/>
      <c r="BW329" s="242"/>
      <c r="BX329" s="242"/>
      <c r="BY329" s="242"/>
      <c r="BZ329" s="188"/>
      <c r="CA329" s="188"/>
      <c r="CB329" s="242"/>
      <c r="CC329" s="242"/>
      <c r="CD329" s="242"/>
      <c r="CE329" s="242"/>
      <c r="CF329" s="242"/>
      <c r="CG329" s="188"/>
      <c r="CH329" s="188"/>
      <c r="CI329" s="242"/>
      <c r="CJ329" s="242"/>
      <c r="CK329" s="242"/>
      <c r="CL329" s="242"/>
      <c r="CM329" s="242"/>
      <c r="CN329" s="188"/>
      <c r="CO329" s="188"/>
      <c r="CP329" s="242"/>
      <c r="CQ329" s="242"/>
      <c r="CR329" s="242"/>
      <c r="CS329" s="242"/>
      <c r="CT329" s="242"/>
      <c r="CU329" s="188"/>
      <c r="CV329" s="188"/>
      <c r="CW329" s="242"/>
      <c r="CX329" s="242"/>
      <c r="CY329" s="242"/>
      <c r="CZ329" s="242"/>
      <c r="DA329" s="242"/>
      <c r="DB329" s="188"/>
      <c r="DC329" s="188"/>
      <c r="DD329" s="242"/>
      <c r="DE329" s="242"/>
      <c r="DF329" s="242"/>
      <c r="DG329" s="242"/>
      <c r="DH329" s="242"/>
      <c r="DI329" s="188"/>
      <c r="DJ329" s="188"/>
      <c r="DK329" s="188"/>
      <c r="DL329" s="242"/>
      <c r="DM329" s="242"/>
      <c r="DN329" s="242"/>
      <c r="DO329" s="242"/>
      <c r="DP329" s="188"/>
      <c r="DQ329" s="188"/>
      <c r="DR329" s="242"/>
      <c r="DS329" s="242"/>
      <c r="DT329" s="242"/>
      <c r="DU329" s="242"/>
      <c r="DV329" s="242"/>
      <c r="DW329" s="188"/>
      <c r="DX329" s="188"/>
      <c r="DY329" s="242"/>
      <c r="DZ329" s="242"/>
      <c r="EA329" s="242"/>
      <c r="EB329" s="242"/>
      <c r="EC329" s="242"/>
      <c r="ED329" s="188"/>
      <c r="EE329" s="188"/>
      <c r="EF329" s="242"/>
      <c r="EG329" s="188"/>
      <c r="EH329" s="242"/>
      <c r="EI329" s="242"/>
      <c r="EJ329" s="242"/>
      <c r="EK329" s="188"/>
      <c r="EL329" s="188"/>
      <c r="EM329" s="242"/>
      <c r="EN329" s="242"/>
      <c r="EO329" s="242"/>
      <c r="EP329" s="242"/>
      <c r="EQ329" s="242"/>
      <c r="ER329" s="188"/>
      <c r="ES329" s="188"/>
      <c r="ET329" s="242"/>
      <c r="EU329" s="242"/>
      <c r="EV329" s="242"/>
      <c r="EW329" s="242"/>
      <c r="EX329" s="242"/>
      <c r="EY329" s="188"/>
      <c r="EZ329" s="188"/>
      <c r="FA329" s="242"/>
      <c r="FB329" s="242"/>
      <c r="FC329" s="242"/>
      <c r="FD329" s="242"/>
      <c r="FE329" s="242"/>
      <c r="FF329" s="188"/>
      <c r="FG329" s="188"/>
      <c r="FH329" s="242"/>
      <c r="FI329" s="242"/>
      <c r="FJ329" s="242"/>
      <c r="FK329" s="242"/>
      <c r="FL329" s="242"/>
      <c r="FM329" s="188"/>
      <c r="FN329" s="188"/>
      <c r="FO329" s="242"/>
      <c r="FP329" s="242"/>
      <c r="FQ329" s="242"/>
      <c r="FR329" s="242"/>
      <c r="FS329" s="242"/>
      <c r="FT329" s="188"/>
      <c r="FU329" s="188"/>
      <c r="FV329" s="188"/>
      <c r="FW329" s="188"/>
      <c r="FX329" s="188"/>
      <c r="FY329" s="242"/>
      <c r="FZ329" s="242"/>
      <c r="GA329" s="188"/>
      <c r="GB329" s="188"/>
      <c r="GC329" s="242"/>
      <c r="GD329" s="242"/>
      <c r="GE329" s="242"/>
      <c r="GF329" s="242"/>
      <c r="GG329" s="242"/>
      <c r="GH329" s="188"/>
      <c r="GI329" s="188"/>
      <c r="GJ329" s="242"/>
    </row>
    <row r="330" spans="2:192" ht="15.75" thickBot="1">
      <c r="B330" s="243" t="s">
        <v>5206</v>
      </c>
      <c r="C330" s="243" t="s">
        <v>1588</v>
      </c>
      <c r="D330" s="243" t="s">
        <v>1590</v>
      </c>
      <c r="E330" s="244" t="s">
        <v>5217</v>
      </c>
      <c r="F330" s="183"/>
      <c r="G330" s="245"/>
      <c r="H330" s="189"/>
      <c r="I330" s="189"/>
      <c r="J330" s="245"/>
      <c r="K330" s="245"/>
      <c r="L330" s="245"/>
      <c r="M330" s="245"/>
      <c r="N330" s="245"/>
      <c r="O330" s="189"/>
      <c r="P330" s="189"/>
      <c r="Q330" s="245"/>
      <c r="R330" s="245"/>
      <c r="S330" s="245"/>
      <c r="T330" s="245"/>
      <c r="U330" s="245"/>
      <c r="V330" s="189"/>
      <c r="W330" s="189"/>
      <c r="X330" s="245"/>
      <c r="Y330" s="245"/>
      <c r="Z330" s="245"/>
      <c r="AA330" s="245"/>
      <c r="AB330" s="245"/>
      <c r="AC330" s="189"/>
      <c r="AD330" s="189"/>
      <c r="AE330" s="245"/>
      <c r="AF330" s="245"/>
      <c r="AG330" s="189"/>
      <c r="AH330" s="245"/>
      <c r="AI330" s="245"/>
      <c r="AJ330" s="189"/>
      <c r="AK330" s="189"/>
      <c r="AL330" s="189"/>
      <c r="AM330" s="189"/>
      <c r="AN330" s="189"/>
      <c r="AO330" s="245"/>
      <c r="AP330" s="245"/>
      <c r="AQ330" s="189"/>
      <c r="AR330" s="189"/>
      <c r="AS330" s="245"/>
      <c r="AT330" s="245"/>
      <c r="AU330" s="245"/>
      <c r="AV330" s="245"/>
      <c r="AW330" s="245"/>
      <c r="AX330" s="189"/>
      <c r="AY330" s="189"/>
      <c r="AZ330" s="245"/>
      <c r="BA330" s="245"/>
      <c r="BB330" s="245"/>
      <c r="BC330" s="245"/>
      <c r="BD330" s="245"/>
      <c r="BE330" s="189"/>
      <c r="BF330" s="189"/>
      <c r="BG330" s="245"/>
      <c r="BH330" s="245"/>
      <c r="BI330" s="245"/>
      <c r="BJ330" s="245"/>
      <c r="BK330" s="245"/>
      <c r="BL330" s="189"/>
      <c r="BM330" s="189"/>
      <c r="BN330" s="245"/>
      <c r="BO330" s="245"/>
      <c r="BP330" s="245"/>
      <c r="BQ330" s="245"/>
      <c r="BR330" s="245"/>
      <c r="BS330" s="189"/>
      <c r="BT330" s="189"/>
      <c r="BU330" s="245"/>
      <c r="BV330" s="245"/>
      <c r="BW330" s="245"/>
      <c r="BX330" s="245"/>
      <c r="BY330" s="245"/>
      <c r="BZ330" s="189"/>
      <c r="CA330" s="189"/>
      <c r="CB330" s="245"/>
      <c r="CC330" s="245"/>
      <c r="CD330" s="245"/>
      <c r="CE330" s="245"/>
      <c r="CF330" s="245"/>
      <c r="CG330" s="189"/>
      <c r="CH330" s="189"/>
      <c r="CI330" s="245"/>
      <c r="CJ330" s="245"/>
      <c r="CK330" s="245"/>
      <c r="CL330" s="245"/>
      <c r="CM330" s="245"/>
      <c r="CN330" s="189"/>
      <c r="CO330" s="189"/>
      <c r="CP330" s="245"/>
      <c r="CQ330" s="245"/>
      <c r="CR330" s="245"/>
      <c r="CS330" s="245"/>
      <c r="CT330" s="245"/>
      <c r="CU330" s="189"/>
      <c r="CV330" s="189"/>
      <c r="CW330" s="245"/>
      <c r="CX330" s="245"/>
      <c r="CY330" s="245"/>
      <c r="CZ330" s="245"/>
      <c r="DA330" s="245"/>
      <c r="DB330" s="189"/>
      <c r="DC330" s="189"/>
      <c r="DD330" s="245"/>
      <c r="DE330" s="245"/>
      <c r="DF330" s="245"/>
      <c r="DG330" s="245"/>
      <c r="DH330" s="245"/>
      <c r="DI330" s="189"/>
      <c r="DJ330" s="189"/>
      <c r="DK330" s="189"/>
      <c r="DL330" s="245"/>
      <c r="DM330" s="245"/>
      <c r="DN330" s="245"/>
      <c r="DO330" s="245"/>
      <c r="DP330" s="189"/>
      <c r="DQ330" s="189"/>
      <c r="DR330" s="245"/>
      <c r="DS330" s="245"/>
      <c r="DT330" s="245"/>
      <c r="DU330" s="245"/>
      <c r="DV330" s="245"/>
      <c r="DW330" s="189"/>
      <c r="DX330" s="189"/>
      <c r="DY330" s="245"/>
      <c r="DZ330" s="245"/>
      <c r="EA330" s="245"/>
      <c r="EB330" s="245"/>
      <c r="EC330" s="245"/>
      <c r="ED330" s="189"/>
      <c r="EE330" s="189"/>
      <c r="EF330" s="245"/>
      <c r="EG330" s="189"/>
      <c r="EH330" s="245"/>
      <c r="EI330" s="245"/>
      <c r="EJ330" s="245"/>
      <c r="EK330" s="189"/>
      <c r="EL330" s="189"/>
      <c r="EM330" s="245"/>
      <c r="EN330" s="245"/>
      <c r="EO330" s="245"/>
      <c r="EP330" s="245"/>
      <c r="EQ330" s="245"/>
      <c r="ER330" s="189"/>
      <c r="ES330" s="189"/>
      <c r="ET330" s="245"/>
      <c r="EU330" s="245"/>
      <c r="EV330" s="245"/>
      <c r="EW330" s="245"/>
      <c r="EX330" s="245"/>
      <c r="EY330" s="189"/>
      <c r="EZ330" s="189"/>
      <c r="FA330" s="245"/>
      <c r="FB330" s="245"/>
      <c r="FC330" s="245"/>
      <c r="FD330" s="245"/>
      <c r="FE330" s="245"/>
      <c r="FF330" s="189"/>
      <c r="FG330" s="189"/>
      <c r="FH330" s="245"/>
      <c r="FI330" s="245"/>
      <c r="FJ330" s="245"/>
      <c r="FK330" s="245"/>
      <c r="FL330" s="245"/>
      <c r="FM330" s="189"/>
      <c r="FN330" s="189"/>
      <c r="FO330" s="245"/>
      <c r="FP330" s="245"/>
      <c r="FQ330" s="245"/>
      <c r="FR330" s="245"/>
      <c r="FS330" s="245"/>
      <c r="FT330" s="189"/>
      <c r="FU330" s="189"/>
      <c r="FV330" s="189"/>
      <c r="FW330" s="189"/>
      <c r="FX330" s="189"/>
      <c r="FY330" s="245"/>
      <c r="FZ330" s="245"/>
      <c r="GA330" s="189"/>
      <c r="GB330" s="189"/>
      <c r="GC330" s="245"/>
      <c r="GD330" s="245"/>
      <c r="GE330" s="245"/>
      <c r="GF330" s="245"/>
      <c r="GG330" s="245"/>
      <c r="GH330" s="189"/>
      <c r="GI330" s="189"/>
      <c r="GJ330" s="245"/>
    </row>
    <row r="331" spans="2:192" ht="15">
      <c r="B331" s="238" t="s">
        <v>5206</v>
      </c>
      <c r="C331" s="238" t="s">
        <v>329</v>
      </c>
      <c r="D331" s="238" t="s">
        <v>330</v>
      </c>
      <c r="E331" s="238" t="s">
        <v>5214</v>
      </c>
      <c r="F331" s="180">
        <v>31</v>
      </c>
      <c r="G331" s="239">
        <v>1</v>
      </c>
      <c r="H331" s="186"/>
      <c r="I331" s="186"/>
      <c r="J331" s="239"/>
      <c r="K331" s="239"/>
      <c r="L331" s="239"/>
      <c r="M331" s="239"/>
      <c r="N331" s="239">
        <v>1</v>
      </c>
      <c r="O331" s="186"/>
      <c r="P331" s="186"/>
      <c r="Q331" s="239"/>
      <c r="R331" s="239">
        <v>1</v>
      </c>
      <c r="S331" s="239">
        <v>1</v>
      </c>
      <c r="T331" s="239"/>
      <c r="U331" s="239"/>
      <c r="V331" s="186"/>
      <c r="W331" s="186"/>
      <c r="X331" s="239">
        <v>1</v>
      </c>
      <c r="Y331" s="239"/>
      <c r="Z331" s="239">
        <v>1</v>
      </c>
      <c r="AA331" s="239"/>
      <c r="AB331" s="239"/>
      <c r="AC331" s="186"/>
      <c r="AD331" s="186"/>
      <c r="AE331" s="239"/>
      <c r="AF331" s="239"/>
      <c r="AG331" s="186"/>
      <c r="AH331" s="239"/>
      <c r="AI331" s="239"/>
      <c r="AJ331" s="186"/>
      <c r="AK331" s="186"/>
      <c r="AL331" s="186"/>
      <c r="AM331" s="186"/>
      <c r="AN331" s="186"/>
      <c r="AO331" s="239"/>
      <c r="AP331" s="239"/>
      <c r="AQ331" s="186"/>
      <c r="AR331" s="186"/>
      <c r="AS331" s="239">
        <v>1</v>
      </c>
      <c r="AT331" s="239">
        <v>1</v>
      </c>
      <c r="AU331" s="239"/>
      <c r="AV331" s="239"/>
      <c r="AW331" s="239">
        <v>2</v>
      </c>
      <c r="AX331" s="186"/>
      <c r="AY331" s="186"/>
      <c r="AZ331" s="239"/>
      <c r="BA331" s="239">
        <v>1</v>
      </c>
      <c r="BB331" s="239"/>
      <c r="BC331" s="239"/>
      <c r="BD331" s="239"/>
      <c r="BE331" s="186"/>
      <c r="BF331" s="186"/>
      <c r="BG331" s="239"/>
      <c r="BH331" s="239"/>
      <c r="BI331" s="239">
        <v>1</v>
      </c>
      <c r="BJ331" s="239"/>
      <c r="BK331" s="239"/>
      <c r="BL331" s="186"/>
      <c r="BM331" s="186"/>
      <c r="BN331" s="239"/>
      <c r="BO331" s="239">
        <v>1</v>
      </c>
      <c r="BP331" s="239"/>
      <c r="BQ331" s="239"/>
      <c r="BR331" s="239"/>
      <c r="BS331" s="186"/>
      <c r="BT331" s="186"/>
      <c r="BU331" s="239"/>
      <c r="BV331" s="239"/>
      <c r="BW331" s="239"/>
      <c r="BX331" s="239"/>
      <c r="BY331" s="239"/>
      <c r="BZ331" s="186"/>
      <c r="CA331" s="186"/>
      <c r="CB331" s="239">
        <v>1</v>
      </c>
      <c r="CC331" s="239"/>
      <c r="CD331" s="239"/>
      <c r="CE331" s="239"/>
      <c r="CF331" s="239"/>
      <c r="CG331" s="186"/>
      <c r="CH331" s="186"/>
      <c r="CI331" s="239"/>
      <c r="CJ331" s="239"/>
      <c r="CK331" s="239">
        <v>1</v>
      </c>
      <c r="CL331" s="239"/>
      <c r="CM331" s="239"/>
      <c r="CN331" s="186"/>
      <c r="CO331" s="186"/>
      <c r="CP331" s="239"/>
      <c r="CQ331" s="239"/>
      <c r="CR331" s="239">
        <v>1</v>
      </c>
      <c r="CS331" s="239"/>
      <c r="CT331" s="239"/>
      <c r="CU331" s="186"/>
      <c r="CV331" s="186"/>
      <c r="CW331" s="239"/>
      <c r="CX331" s="239"/>
      <c r="CY331" s="239"/>
      <c r="CZ331" s="239"/>
      <c r="DA331" s="239"/>
      <c r="DB331" s="186"/>
      <c r="DC331" s="186"/>
      <c r="DD331" s="239"/>
      <c r="DE331" s="239">
        <v>1</v>
      </c>
      <c r="DF331" s="239">
        <v>1</v>
      </c>
      <c r="DG331" s="239"/>
      <c r="DH331" s="239">
        <v>1</v>
      </c>
      <c r="DI331" s="186"/>
      <c r="DJ331" s="186"/>
      <c r="DK331" s="186"/>
      <c r="DL331" s="239"/>
      <c r="DM331" s="239"/>
      <c r="DN331" s="239"/>
      <c r="DO331" s="239"/>
      <c r="DP331" s="186"/>
      <c r="DQ331" s="186"/>
      <c r="DR331" s="239"/>
      <c r="DS331" s="239"/>
      <c r="DT331" s="239"/>
      <c r="DU331" s="239"/>
      <c r="DV331" s="239">
        <v>1</v>
      </c>
      <c r="DW331" s="186"/>
      <c r="DX331" s="186"/>
      <c r="DY331" s="239"/>
      <c r="DZ331" s="239">
        <v>1</v>
      </c>
      <c r="EA331" s="239"/>
      <c r="EB331" s="239"/>
      <c r="EC331" s="239">
        <v>1</v>
      </c>
      <c r="ED331" s="186"/>
      <c r="EE331" s="186"/>
      <c r="EF331" s="239"/>
      <c r="EG331" s="186"/>
      <c r="EH331" s="239"/>
      <c r="EI331" s="239"/>
      <c r="EJ331" s="239"/>
      <c r="EK331" s="186"/>
      <c r="EL331" s="186"/>
      <c r="EM331" s="239"/>
      <c r="EN331" s="239"/>
      <c r="EO331" s="239"/>
      <c r="EP331" s="239"/>
      <c r="EQ331" s="239"/>
      <c r="ER331" s="186"/>
      <c r="ES331" s="186"/>
      <c r="ET331" s="239"/>
      <c r="EU331" s="239">
        <v>1</v>
      </c>
      <c r="EV331" s="239"/>
      <c r="EW331" s="239"/>
      <c r="EX331" s="239">
        <v>2</v>
      </c>
      <c r="EY331" s="186"/>
      <c r="EZ331" s="186"/>
      <c r="FA331" s="239"/>
      <c r="FB331" s="239"/>
      <c r="FC331" s="239">
        <v>1</v>
      </c>
      <c r="FD331" s="239"/>
      <c r="FE331" s="239"/>
      <c r="FF331" s="186"/>
      <c r="FG331" s="186"/>
      <c r="FH331" s="239"/>
      <c r="FI331" s="239"/>
      <c r="FJ331" s="239"/>
      <c r="FK331" s="239"/>
      <c r="FL331" s="239">
        <v>1</v>
      </c>
      <c r="FM331" s="186"/>
      <c r="FN331" s="186"/>
      <c r="FO331" s="239">
        <v>1</v>
      </c>
      <c r="FP331" s="239"/>
      <c r="FQ331" s="239"/>
      <c r="FR331" s="239"/>
      <c r="FS331" s="239">
        <v>2</v>
      </c>
      <c r="FT331" s="186"/>
      <c r="FU331" s="186"/>
      <c r="FV331" s="186"/>
      <c r="FW331" s="186"/>
      <c r="FX331" s="186"/>
      <c r="FY331" s="239"/>
      <c r="FZ331" s="239"/>
      <c r="GA331" s="186"/>
      <c r="GB331" s="186"/>
      <c r="GC331" s="239"/>
      <c r="GD331" s="239"/>
      <c r="GE331" s="239"/>
      <c r="GF331" s="239"/>
      <c r="GG331" s="239">
        <v>1</v>
      </c>
      <c r="GH331" s="186"/>
      <c r="GI331" s="186"/>
      <c r="GJ331" s="239"/>
    </row>
    <row r="332" spans="2:192" ht="15">
      <c r="B332" s="240" t="s">
        <v>5206</v>
      </c>
      <c r="C332" s="240" t="s">
        <v>329</v>
      </c>
      <c r="D332" s="240" t="s">
        <v>330</v>
      </c>
      <c r="E332" s="235" t="s">
        <v>5215</v>
      </c>
      <c r="F332" s="181">
        <v>302.5</v>
      </c>
      <c r="G332" s="237">
        <v>2.6</v>
      </c>
      <c r="H332" s="187"/>
      <c r="I332" s="187"/>
      <c r="J332" s="237"/>
      <c r="K332" s="237"/>
      <c r="L332" s="237"/>
      <c r="M332" s="237"/>
      <c r="N332" s="237">
        <v>2.8</v>
      </c>
      <c r="O332" s="187"/>
      <c r="P332" s="187"/>
      <c r="Q332" s="237"/>
      <c r="R332" s="237">
        <v>33.9</v>
      </c>
      <c r="S332" s="237">
        <v>3.1</v>
      </c>
      <c r="T332" s="237"/>
      <c r="U332" s="237"/>
      <c r="V332" s="187"/>
      <c r="W332" s="187"/>
      <c r="X332" s="237">
        <v>6.5</v>
      </c>
      <c r="Y332" s="237"/>
      <c r="Z332" s="237">
        <v>0.3</v>
      </c>
      <c r="AA332" s="237"/>
      <c r="AB332" s="237"/>
      <c r="AC332" s="187"/>
      <c r="AD332" s="187"/>
      <c r="AE332" s="237"/>
      <c r="AF332" s="237"/>
      <c r="AG332" s="187"/>
      <c r="AH332" s="237"/>
      <c r="AI332" s="237"/>
      <c r="AJ332" s="187"/>
      <c r="AK332" s="187"/>
      <c r="AL332" s="187"/>
      <c r="AM332" s="187"/>
      <c r="AN332" s="187"/>
      <c r="AO332" s="237"/>
      <c r="AP332" s="237"/>
      <c r="AQ332" s="187"/>
      <c r="AR332" s="187"/>
      <c r="AS332" s="237">
        <v>1</v>
      </c>
      <c r="AT332" s="237">
        <v>0.8</v>
      </c>
      <c r="AU332" s="237"/>
      <c r="AV332" s="237"/>
      <c r="AW332" s="237">
        <v>41.7</v>
      </c>
      <c r="AX332" s="187"/>
      <c r="AY332" s="187"/>
      <c r="AZ332" s="237"/>
      <c r="BA332" s="237">
        <v>5</v>
      </c>
      <c r="BB332" s="237"/>
      <c r="BC332" s="237"/>
      <c r="BD332" s="237"/>
      <c r="BE332" s="187"/>
      <c r="BF332" s="187"/>
      <c r="BG332" s="237"/>
      <c r="BH332" s="237"/>
      <c r="BI332" s="237">
        <v>1.4</v>
      </c>
      <c r="BJ332" s="237"/>
      <c r="BK332" s="237"/>
      <c r="BL332" s="187"/>
      <c r="BM332" s="187"/>
      <c r="BN332" s="237"/>
      <c r="BO332" s="237">
        <v>2.5</v>
      </c>
      <c r="BP332" s="237"/>
      <c r="BQ332" s="237"/>
      <c r="BR332" s="237"/>
      <c r="BS332" s="187"/>
      <c r="BT332" s="187"/>
      <c r="BU332" s="237"/>
      <c r="BV332" s="237"/>
      <c r="BW332" s="237"/>
      <c r="BX332" s="237"/>
      <c r="BY332" s="237"/>
      <c r="BZ332" s="187"/>
      <c r="CA332" s="187"/>
      <c r="CB332" s="237">
        <v>2.1</v>
      </c>
      <c r="CC332" s="237"/>
      <c r="CD332" s="237"/>
      <c r="CE332" s="237"/>
      <c r="CF332" s="237"/>
      <c r="CG332" s="187"/>
      <c r="CH332" s="187"/>
      <c r="CI332" s="237"/>
      <c r="CJ332" s="237"/>
      <c r="CK332" s="237">
        <v>2.2999999999999998</v>
      </c>
      <c r="CL332" s="237"/>
      <c r="CM332" s="237"/>
      <c r="CN332" s="187"/>
      <c r="CO332" s="187"/>
      <c r="CP332" s="237"/>
      <c r="CQ332" s="237"/>
      <c r="CR332" s="237">
        <v>2</v>
      </c>
      <c r="CS332" s="237"/>
      <c r="CT332" s="237"/>
      <c r="CU332" s="187"/>
      <c r="CV332" s="187"/>
      <c r="CW332" s="237"/>
      <c r="CX332" s="237"/>
      <c r="CY332" s="237"/>
      <c r="CZ332" s="237"/>
      <c r="DA332" s="237"/>
      <c r="DB332" s="187"/>
      <c r="DC332" s="187"/>
      <c r="DD332" s="237"/>
      <c r="DE332" s="237">
        <v>0.3</v>
      </c>
      <c r="DF332" s="237">
        <v>0.3</v>
      </c>
      <c r="DG332" s="237"/>
      <c r="DH332" s="237">
        <v>1</v>
      </c>
      <c r="DI332" s="187"/>
      <c r="DJ332" s="187"/>
      <c r="DK332" s="187"/>
      <c r="DL332" s="237"/>
      <c r="DM332" s="237"/>
      <c r="DN332" s="237"/>
      <c r="DO332" s="237"/>
      <c r="DP332" s="187"/>
      <c r="DQ332" s="187"/>
      <c r="DR332" s="237"/>
      <c r="DS332" s="237"/>
      <c r="DT332" s="237"/>
      <c r="DU332" s="237"/>
      <c r="DV332" s="237">
        <v>52.2</v>
      </c>
      <c r="DW332" s="187"/>
      <c r="DX332" s="187"/>
      <c r="DY332" s="237"/>
      <c r="DZ332" s="237">
        <v>1.1000000000000001</v>
      </c>
      <c r="EA332" s="237"/>
      <c r="EB332" s="237"/>
      <c r="EC332" s="237">
        <v>4</v>
      </c>
      <c r="ED332" s="187"/>
      <c r="EE332" s="187"/>
      <c r="EF332" s="237"/>
      <c r="EG332" s="187"/>
      <c r="EH332" s="237"/>
      <c r="EI332" s="237"/>
      <c r="EJ332" s="237"/>
      <c r="EK332" s="187"/>
      <c r="EL332" s="187"/>
      <c r="EM332" s="237"/>
      <c r="EN332" s="237"/>
      <c r="EO332" s="237"/>
      <c r="EP332" s="237"/>
      <c r="EQ332" s="237"/>
      <c r="ER332" s="187"/>
      <c r="ES332" s="187"/>
      <c r="ET332" s="237"/>
      <c r="EU332" s="237">
        <v>0</v>
      </c>
      <c r="EV332" s="237"/>
      <c r="EW332" s="237"/>
      <c r="EX332" s="237">
        <v>15.8</v>
      </c>
      <c r="EY332" s="187"/>
      <c r="EZ332" s="187"/>
      <c r="FA332" s="237"/>
      <c r="FB332" s="237"/>
      <c r="FC332" s="237">
        <v>2</v>
      </c>
      <c r="FD332" s="237"/>
      <c r="FE332" s="237"/>
      <c r="FF332" s="187"/>
      <c r="FG332" s="187"/>
      <c r="FH332" s="237"/>
      <c r="FI332" s="237"/>
      <c r="FJ332" s="237"/>
      <c r="FK332" s="237"/>
      <c r="FL332" s="237">
        <v>16.899999999999999</v>
      </c>
      <c r="FM332" s="187"/>
      <c r="FN332" s="187"/>
      <c r="FO332" s="237">
        <v>40.200000000000003</v>
      </c>
      <c r="FP332" s="237"/>
      <c r="FQ332" s="237"/>
      <c r="FR332" s="237"/>
      <c r="FS332" s="237">
        <v>30.9</v>
      </c>
      <c r="FT332" s="187"/>
      <c r="FU332" s="187"/>
      <c r="FV332" s="187"/>
      <c r="FW332" s="187"/>
      <c r="FX332" s="187"/>
      <c r="FY332" s="237"/>
      <c r="FZ332" s="237"/>
      <c r="GA332" s="187"/>
      <c r="GB332" s="187"/>
      <c r="GC332" s="237"/>
      <c r="GD332" s="237"/>
      <c r="GE332" s="237"/>
      <c r="GF332" s="237"/>
      <c r="GG332" s="237">
        <v>29.9</v>
      </c>
      <c r="GH332" s="187"/>
      <c r="GI332" s="187"/>
      <c r="GJ332" s="237"/>
    </row>
    <row r="333" spans="2:192" ht="15">
      <c r="B333" s="240" t="s">
        <v>5206</v>
      </c>
      <c r="C333" s="240" t="s">
        <v>329</v>
      </c>
      <c r="D333" s="240" t="s">
        <v>330</v>
      </c>
      <c r="E333" s="241" t="s">
        <v>5216</v>
      </c>
      <c r="F333" s="182"/>
      <c r="G333" s="242"/>
      <c r="H333" s="188"/>
      <c r="I333" s="188"/>
      <c r="J333" s="242"/>
      <c r="K333" s="242"/>
      <c r="L333" s="242"/>
      <c r="M333" s="242"/>
      <c r="N333" s="242"/>
      <c r="O333" s="188"/>
      <c r="P333" s="188"/>
      <c r="Q333" s="242"/>
      <c r="R333" s="242"/>
      <c r="S333" s="242"/>
      <c r="T333" s="242"/>
      <c r="U333" s="242"/>
      <c r="V333" s="188"/>
      <c r="W333" s="188"/>
      <c r="X333" s="242"/>
      <c r="Y333" s="242"/>
      <c r="Z333" s="242"/>
      <c r="AA333" s="242"/>
      <c r="AB333" s="242"/>
      <c r="AC333" s="188"/>
      <c r="AD333" s="188"/>
      <c r="AE333" s="242"/>
      <c r="AF333" s="242"/>
      <c r="AG333" s="188"/>
      <c r="AH333" s="242"/>
      <c r="AI333" s="242"/>
      <c r="AJ333" s="188"/>
      <c r="AK333" s="188"/>
      <c r="AL333" s="188"/>
      <c r="AM333" s="188"/>
      <c r="AN333" s="188"/>
      <c r="AO333" s="242"/>
      <c r="AP333" s="242"/>
      <c r="AQ333" s="188"/>
      <c r="AR333" s="188"/>
      <c r="AS333" s="242"/>
      <c r="AT333" s="242"/>
      <c r="AU333" s="242"/>
      <c r="AV333" s="242"/>
      <c r="AW333" s="242"/>
      <c r="AX333" s="188"/>
      <c r="AY333" s="188"/>
      <c r="AZ333" s="242"/>
      <c r="BA333" s="242"/>
      <c r="BB333" s="242"/>
      <c r="BC333" s="242"/>
      <c r="BD333" s="242"/>
      <c r="BE333" s="188"/>
      <c r="BF333" s="188"/>
      <c r="BG333" s="242"/>
      <c r="BH333" s="242"/>
      <c r="BI333" s="242"/>
      <c r="BJ333" s="242"/>
      <c r="BK333" s="242"/>
      <c r="BL333" s="188"/>
      <c r="BM333" s="188"/>
      <c r="BN333" s="242"/>
      <c r="BO333" s="242"/>
      <c r="BP333" s="242"/>
      <c r="BQ333" s="242"/>
      <c r="BR333" s="242"/>
      <c r="BS333" s="188"/>
      <c r="BT333" s="188"/>
      <c r="BU333" s="242"/>
      <c r="BV333" s="242"/>
      <c r="BW333" s="242"/>
      <c r="BX333" s="242"/>
      <c r="BY333" s="242"/>
      <c r="BZ333" s="188"/>
      <c r="CA333" s="188"/>
      <c r="CB333" s="242"/>
      <c r="CC333" s="242"/>
      <c r="CD333" s="242"/>
      <c r="CE333" s="242"/>
      <c r="CF333" s="242"/>
      <c r="CG333" s="188"/>
      <c r="CH333" s="188"/>
      <c r="CI333" s="242"/>
      <c r="CJ333" s="242"/>
      <c r="CK333" s="242"/>
      <c r="CL333" s="242"/>
      <c r="CM333" s="242"/>
      <c r="CN333" s="188"/>
      <c r="CO333" s="188"/>
      <c r="CP333" s="242"/>
      <c r="CQ333" s="242"/>
      <c r="CR333" s="242"/>
      <c r="CS333" s="242"/>
      <c r="CT333" s="242"/>
      <c r="CU333" s="188"/>
      <c r="CV333" s="188"/>
      <c r="CW333" s="242"/>
      <c r="CX333" s="242"/>
      <c r="CY333" s="242"/>
      <c r="CZ333" s="242"/>
      <c r="DA333" s="242"/>
      <c r="DB333" s="188"/>
      <c r="DC333" s="188"/>
      <c r="DD333" s="242"/>
      <c r="DE333" s="242"/>
      <c r="DF333" s="242"/>
      <c r="DG333" s="242"/>
      <c r="DH333" s="242"/>
      <c r="DI333" s="188"/>
      <c r="DJ333" s="188"/>
      <c r="DK333" s="188"/>
      <c r="DL333" s="242"/>
      <c r="DM333" s="242"/>
      <c r="DN333" s="242"/>
      <c r="DO333" s="242"/>
      <c r="DP333" s="188"/>
      <c r="DQ333" s="188"/>
      <c r="DR333" s="242"/>
      <c r="DS333" s="242"/>
      <c r="DT333" s="242"/>
      <c r="DU333" s="242"/>
      <c r="DV333" s="242"/>
      <c r="DW333" s="188"/>
      <c r="DX333" s="188"/>
      <c r="DY333" s="242"/>
      <c r="DZ333" s="242"/>
      <c r="EA333" s="242"/>
      <c r="EB333" s="242"/>
      <c r="EC333" s="242"/>
      <c r="ED333" s="188"/>
      <c r="EE333" s="188"/>
      <c r="EF333" s="242"/>
      <c r="EG333" s="188"/>
      <c r="EH333" s="242"/>
      <c r="EI333" s="242"/>
      <c r="EJ333" s="242"/>
      <c r="EK333" s="188"/>
      <c r="EL333" s="188"/>
      <c r="EM333" s="242"/>
      <c r="EN333" s="242"/>
      <c r="EO333" s="242"/>
      <c r="EP333" s="242"/>
      <c r="EQ333" s="242"/>
      <c r="ER333" s="188"/>
      <c r="ES333" s="188"/>
      <c r="ET333" s="242"/>
      <c r="EU333" s="242"/>
      <c r="EV333" s="242"/>
      <c r="EW333" s="242"/>
      <c r="EX333" s="242"/>
      <c r="EY333" s="188"/>
      <c r="EZ333" s="188"/>
      <c r="FA333" s="242"/>
      <c r="FB333" s="242"/>
      <c r="FC333" s="242"/>
      <c r="FD333" s="242"/>
      <c r="FE333" s="242"/>
      <c r="FF333" s="188"/>
      <c r="FG333" s="188"/>
      <c r="FH333" s="242"/>
      <c r="FI333" s="242"/>
      <c r="FJ333" s="242"/>
      <c r="FK333" s="242"/>
      <c r="FL333" s="242"/>
      <c r="FM333" s="188"/>
      <c r="FN333" s="188"/>
      <c r="FO333" s="242"/>
      <c r="FP333" s="242"/>
      <c r="FQ333" s="242"/>
      <c r="FR333" s="242"/>
      <c r="FS333" s="242"/>
      <c r="FT333" s="188"/>
      <c r="FU333" s="188"/>
      <c r="FV333" s="188"/>
      <c r="FW333" s="188"/>
      <c r="FX333" s="188"/>
      <c r="FY333" s="242"/>
      <c r="FZ333" s="242"/>
      <c r="GA333" s="188"/>
      <c r="GB333" s="188"/>
      <c r="GC333" s="242"/>
      <c r="GD333" s="242"/>
      <c r="GE333" s="242"/>
      <c r="GF333" s="242"/>
      <c r="GG333" s="242"/>
      <c r="GH333" s="188"/>
      <c r="GI333" s="188"/>
      <c r="GJ333" s="242"/>
    </row>
    <row r="334" spans="2:192" ht="15.75" thickBot="1">
      <c r="B334" s="243" t="s">
        <v>5206</v>
      </c>
      <c r="C334" s="243" t="s">
        <v>329</v>
      </c>
      <c r="D334" s="243" t="s">
        <v>330</v>
      </c>
      <c r="E334" s="244" t="s">
        <v>5217</v>
      </c>
      <c r="F334" s="183"/>
      <c r="G334" s="245"/>
      <c r="H334" s="189"/>
      <c r="I334" s="189"/>
      <c r="J334" s="245"/>
      <c r="K334" s="245"/>
      <c r="L334" s="245"/>
      <c r="M334" s="245"/>
      <c r="N334" s="245"/>
      <c r="O334" s="189"/>
      <c r="P334" s="189"/>
      <c r="Q334" s="245"/>
      <c r="R334" s="245"/>
      <c r="S334" s="245"/>
      <c r="T334" s="245"/>
      <c r="U334" s="245"/>
      <c r="V334" s="189"/>
      <c r="W334" s="189"/>
      <c r="X334" s="245"/>
      <c r="Y334" s="245"/>
      <c r="Z334" s="245"/>
      <c r="AA334" s="245"/>
      <c r="AB334" s="245"/>
      <c r="AC334" s="189"/>
      <c r="AD334" s="189"/>
      <c r="AE334" s="245"/>
      <c r="AF334" s="245"/>
      <c r="AG334" s="189"/>
      <c r="AH334" s="245"/>
      <c r="AI334" s="245"/>
      <c r="AJ334" s="189"/>
      <c r="AK334" s="189"/>
      <c r="AL334" s="189"/>
      <c r="AM334" s="189"/>
      <c r="AN334" s="189"/>
      <c r="AO334" s="245"/>
      <c r="AP334" s="245"/>
      <c r="AQ334" s="189"/>
      <c r="AR334" s="189"/>
      <c r="AS334" s="245"/>
      <c r="AT334" s="245"/>
      <c r="AU334" s="245"/>
      <c r="AV334" s="245"/>
      <c r="AW334" s="245"/>
      <c r="AX334" s="189"/>
      <c r="AY334" s="189"/>
      <c r="AZ334" s="245"/>
      <c r="BA334" s="245"/>
      <c r="BB334" s="245"/>
      <c r="BC334" s="245"/>
      <c r="BD334" s="245"/>
      <c r="BE334" s="189"/>
      <c r="BF334" s="189"/>
      <c r="BG334" s="245"/>
      <c r="BH334" s="245"/>
      <c r="BI334" s="245"/>
      <c r="BJ334" s="245"/>
      <c r="BK334" s="245"/>
      <c r="BL334" s="189"/>
      <c r="BM334" s="189"/>
      <c r="BN334" s="245"/>
      <c r="BO334" s="245"/>
      <c r="BP334" s="245"/>
      <c r="BQ334" s="245"/>
      <c r="BR334" s="245"/>
      <c r="BS334" s="189"/>
      <c r="BT334" s="189"/>
      <c r="BU334" s="245"/>
      <c r="BV334" s="245"/>
      <c r="BW334" s="245"/>
      <c r="BX334" s="245"/>
      <c r="BY334" s="245"/>
      <c r="BZ334" s="189"/>
      <c r="CA334" s="189"/>
      <c r="CB334" s="245"/>
      <c r="CC334" s="245"/>
      <c r="CD334" s="245"/>
      <c r="CE334" s="245"/>
      <c r="CF334" s="245"/>
      <c r="CG334" s="189"/>
      <c r="CH334" s="189"/>
      <c r="CI334" s="245"/>
      <c r="CJ334" s="245"/>
      <c r="CK334" s="245"/>
      <c r="CL334" s="245"/>
      <c r="CM334" s="245"/>
      <c r="CN334" s="189"/>
      <c r="CO334" s="189"/>
      <c r="CP334" s="245"/>
      <c r="CQ334" s="245"/>
      <c r="CR334" s="245"/>
      <c r="CS334" s="245"/>
      <c r="CT334" s="245"/>
      <c r="CU334" s="189"/>
      <c r="CV334" s="189"/>
      <c r="CW334" s="245"/>
      <c r="CX334" s="245"/>
      <c r="CY334" s="245"/>
      <c r="CZ334" s="245"/>
      <c r="DA334" s="245"/>
      <c r="DB334" s="189"/>
      <c r="DC334" s="189"/>
      <c r="DD334" s="245"/>
      <c r="DE334" s="245"/>
      <c r="DF334" s="245"/>
      <c r="DG334" s="245"/>
      <c r="DH334" s="245"/>
      <c r="DI334" s="189"/>
      <c r="DJ334" s="189"/>
      <c r="DK334" s="189"/>
      <c r="DL334" s="245"/>
      <c r="DM334" s="245"/>
      <c r="DN334" s="245"/>
      <c r="DO334" s="245"/>
      <c r="DP334" s="189"/>
      <c r="DQ334" s="189"/>
      <c r="DR334" s="245"/>
      <c r="DS334" s="245"/>
      <c r="DT334" s="245"/>
      <c r="DU334" s="245"/>
      <c r="DV334" s="245"/>
      <c r="DW334" s="189"/>
      <c r="DX334" s="189"/>
      <c r="DY334" s="245"/>
      <c r="DZ334" s="245"/>
      <c r="EA334" s="245"/>
      <c r="EB334" s="245"/>
      <c r="EC334" s="245"/>
      <c r="ED334" s="189"/>
      <c r="EE334" s="189"/>
      <c r="EF334" s="245"/>
      <c r="EG334" s="189"/>
      <c r="EH334" s="245"/>
      <c r="EI334" s="245"/>
      <c r="EJ334" s="245"/>
      <c r="EK334" s="189"/>
      <c r="EL334" s="189"/>
      <c r="EM334" s="245"/>
      <c r="EN334" s="245"/>
      <c r="EO334" s="245"/>
      <c r="EP334" s="245"/>
      <c r="EQ334" s="245"/>
      <c r="ER334" s="189"/>
      <c r="ES334" s="189"/>
      <c r="ET334" s="245"/>
      <c r="EU334" s="245"/>
      <c r="EV334" s="245"/>
      <c r="EW334" s="245"/>
      <c r="EX334" s="245"/>
      <c r="EY334" s="189"/>
      <c r="EZ334" s="189"/>
      <c r="FA334" s="245"/>
      <c r="FB334" s="245"/>
      <c r="FC334" s="245"/>
      <c r="FD334" s="245"/>
      <c r="FE334" s="245"/>
      <c r="FF334" s="189"/>
      <c r="FG334" s="189"/>
      <c r="FH334" s="245"/>
      <c r="FI334" s="245"/>
      <c r="FJ334" s="245"/>
      <c r="FK334" s="245"/>
      <c r="FL334" s="245"/>
      <c r="FM334" s="189"/>
      <c r="FN334" s="189"/>
      <c r="FO334" s="245"/>
      <c r="FP334" s="245"/>
      <c r="FQ334" s="245"/>
      <c r="FR334" s="245"/>
      <c r="FS334" s="245"/>
      <c r="FT334" s="189"/>
      <c r="FU334" s="189"/>
      <c r="FV334" s="189"/>
      <c r="FW334" s="189"/>
      <c r="FX334" s="189"/>
      <c r="FY334" s="245"/>
      <c r="FZ334" s="245"/>
      <c r="GA334" s="189"/>
      <c r="GB334" s="189"/>
      <c r="GC334" s="245"/>
      <c r="GD334" s="245"/>
      <c r="GE334" s="245"/>
      <c r="GF334" s="245"/>
      <c r="GG334" s="245"/>
      <c r="GH334" s="189"/>
      <c r="GI334" s="189"/>
      <c r="GJ334" s="245"/>
    </row>
    <row r="335" spans="2:192" ht="15">
      <c r="B335" s="238" t="s">
        <v>5206</v>
      </c>
      <c r="C335" s="238" t="s">
        <v>224</v>
      </c>
      <c r="D335" s="238" t="s">
        <v>226</v>
      </c>
      <c r="E335" s="238" t="s">
        <v>5214</v>
      </c>
      <c r="F335" s="180">
        <v>143</v>
      </c>
      <c r="G335" s="239">
        <v>2</v>
      </c>
      <c r="H335" s="186"/>
      <c r="I335" s="186"/>
      <c r="J335" s="239"/>
      <c r="K335" s="239"/>
      <c r="L335" s="239"/>
      <c r="M335" s="239"/>
      <c r="N335" s="239">
        <v>2</v>
      </c>
      <c r="O335" s="186"/>
      <c r="P335" s="186"/>
      <c r="Q335" s="239"/>
      <c r="R335" s="239">
        <v>3</v>
      </c>
      <c r="S335" s="239">
        <v>2</v>
      </c>
      <c r="T335" s="239"/>
      <c r="U335" s="239"/>
      <c r="V335" s="186"/>
      <c r="W335" s="186"/>
      <c r="X335" s="239">
        <v>5</v>
      </c>
      <c r="Y335" s="239"/>
      <c r="Z335" s="239">
        <v>3</v>
      </c>
      <c r="AA335" s="239"/>
      <c r="AB335" s="239"/>
      <c r="AC335" s="186"/>
      <c r="AD335" s="186"/>
      <c r="AE335" s="239">
        <v>4</v>
      </c>
      <c r="AF335" s="239"/>
      <c r="AG335" s="186"/>
      <c r="AH335" s="239"/>
      <c r="AI335" s="239"/>
      <c r="AJ335" s="186"/>
      <c r="AK335" s="186"/>
      <c r="AL335" s="186"/>
      <c r="AM335" s="186"/>
      <c r="AN335" s="186"/>
      <c r="AO335" s="239"/>
      <c r="AP335" s="239"/>
      <c r="AQ335" s="186"/>
      <c r="AR335" s="186"/>
      <c r="AS335" s="239">
        <v>2</v>
      </c>
      <c r="AT335" s="239">
        <v>4</v>
      </c>
      <c r="AU335" s="239"/>
      <c r="AV335" s="239"/>
      <c r="AW335" s="239">
        <v>6</v>
      </c>
      <c r="AX335" s="186"/>
      <c r="AY335" s="186"/>
      <c r="AZ335" s="239"/>
      <c r="BA335" s="239">
        <v>6</v>
      </c>
      <c r="BB335" s="239">
        <v>3</v>
      </c>
      <c r="BC335" s="239"/>
      <c r="BD335" s="239">
        <v>2</v>
      </c>
      <c r="BE335" s="186"/>
      <c r="BF335" s="186"/>
      <c r="BG335" s="239"/>
      <c r="BH335" s="239"/>
      <c r="BI335" s="239">
        <v>5</v>
      </c>
      <c r="BJ335" s="239"/>
      <c r="BK335" s="239"/>
      <c r="BL335" s="186"/>
      <c r="BM335" s="186"/>
      <c r="BN335" s="239"/>
      <c r="BO335" s="239">
        <v>3</v>
      </c>
      <c r="BP335" s="239"/>
      <c r="BQ335" s="239"/>
      <c r="BR335" s="239"/>
      <c r="BS335" s="186"/>
      <c r="BT335" s="186"/>
      <c r="BU335" s="239"/>
      <c r="BV335" s="239"/>
      <c r="BW335" s="239"/>
      <c r="BX335" s="239"/>
      <c r="BY335" s="239"/>
      <c r="BZ335" s="186"/>
      <c r="CA335" s="186"/>
      <c r="CB335" s="239">
        <v>3</v>
      </c>
      <c r="CC335" s="239"/>
      <c r="CD335" s="239">
        <v>4</v>
      </c>
      <c r="CE335" s="239"/>
      <c r="CF335" s="239"/>
      <c r="CG335" s="186"/>
      <c r="CH335" s="186"/>
      <c r="CI335" s="239"/>
      <c r="CJ335" s="239"/>
      <c r="CK335" s="239">
        <v>8</v>
      </c>
      <c r="CL335" s="239"/>
      <c r="CM335" s="239"/>
      <c r="CN335" s="186"/>
      <c r="CO335" s="186"/>
      <c r="CP335" s="239">
        <v>4</v>
      </c>
      <c r="CQ335" s="239"/>
      <c r="CR335" s="239">
        <v>5</v>
      </c>
      <c r="CS335" s="239"/>
      <c r="CT335" s="239"/>
      <c r="CU335" s="186"/>
      <c r="CV335" s="186"/>
      <c r="CW335" s="239"/>
      <c r="CX335" s="239"/>
      <c r="CY335" s="239"/>
      <c r="CZ335" s="239"/>
      <c r="DA335" s="239"/>
      <c r="DB335" s="186"/>
      <c r="DC335" s="186"/>
      <c r="DD335" s="239"/>
      <c r="DE335" s="239">
        <v>5</v>
      </c>
      <c r="DF335" s="239">
        <v>4</v>
      </c>
      <c r="DG335" s="239"/>
      <c r="DH335" s="239">
        <v>5</v>
      </c>
      <c r="DI335" s="186"/>
      <c r="DJ335" s="186"/>
      <c r="DK335" s="186"/>
      <c r="DL335" s="239"/>
      <c r="DM335" s="239"/>
      <c r="DN335" s="239"/>
      <c r="DO335" s="239"/>
      <c r="DP335" s="186"/>
      <c r="DQ335" s="186"/>
      <c r="DR335" s="239"/>
      <c r="DS335" s="239"/>
      <c r="DT335" s="239"/>
      <c r="DU335" s="239"/>
      <c r="DV335" s="239">
        <v>2</v>
      </c>
      <c r="DW335" s="186"/>
      <c r="DX335" s="186"/>
      <c r="DY335" s="239"/>
      <c r="DZ335" s="239">
        <v>3</v>
      </c>
      <c r="EA335" s="239"/>
      <c r="EB335" s="239"/>
      <c r="EC335" s="239">
        <v>4</v>
      </c>
      <c r="ED335" s="186"/>
      <c r="EE335" s="186"/>
      <c r="EF335" s="239"/>
      <c r="EG335" s="186"/>
      <c r="EH335" s="239"/>
      <c r="EI335" s="239"/>
      <c r="EJ335" s="239"/>
      <c r="EK335" s="186"/>
      <c r="EL335" s="186"/>
      <c r="EM335" s="239">
        <v>1</v>
      </c>
      <c r="EN335" s="239"/>
      <c r="EO335" s="239"/>
      <c r="EP335" s="239"/>
      <c r="EQ335" s="239"/>
      <c r="ER335" s="186"/>
      <c r="ES335" s="186"/>
      <c r="ET335" s="239"/>
      <c r="EU335" s="239">
        <v>5</v>
      </c>
      <c r="EV335" s="239">
        <v>6</v>
      </c>
      <c r="EW335" s="239"/>
      <c r="EX335" s="239">
        <v>3</v>
      </c>
      <c r="EY335" s="186"/>
      <c r="EZ335" s="186"/>
      <c r="FA335" s="239"/>
      <c r="FB335" s="239"/>
      <c r="FC335" s="239">
        <v>4</v>
      </c>
      <c r="FD335" s="239"/>
      <c r="FE335" s="239"/>
      <c r="FF335" s="186"/>
      <c r="FG335" s="186"/>
      <c r="FH335" s="239"/>
      <c r="FI335" s="239">
        <v>4</v>
      </c>
      <c r="FJ335" s="239">
        <v>2</v>
      </c>
      <c r="FK335" s="239"/>
      <c r="FL335" s="239">
        <v>4</v>
      </c>
      <c r="FM335" s="186"/>
      <c r="FN335" s="186"/>
      <c r="FO335" s="239">
        <v>6</v>
      </c>
      <c r="FP335" s="239"/>
      <c r="FQ335" s="239"/>
      <c r="FR335" s="239"/>
      <c r="FS335" s="239">
        <v>5</v>
      </c>
      <c r="FT335" s="186"/>
      <c r="FU335" s="186"/>
      <c r="FV335" s="186"/>
      <c r="FW335" s="186"/>
      <c r="FX335" s="186"/>
      <c r="FY335" s="239"/>
      <c r="FZ335" s="239">
        <v>1</v>
      </c>
      <c r="GA335" s="186"/>
      <c r="GB335" s="186"/>
      <c r="GC335" s="239"/>
      <c r="GD335" s="239"/>
      <c r="GE335" s="239">
        <v>2</v>
      </c>
      <c r="GF335" s="239"/>
      <c r="GG335" s="239">
        <v>1</v>
      </c>
      <c r="GH335" s="186"/>
      <c r="GI335" s="186"/>
      <c r="GJ335" s="239"/>
    </row>
    <row r="336" spans="2:192" ht="15">
      <c r="B336" s="240" t="s">
        <v>5206</v>
      </c>
      <c r="C336" s="240" t="s">
        <v>224</v>
      </c>
      <c r="D336" s="240" t="s">
        <v>226</v>
      </c>
      <c r="E336" s="235" t="s">
        <v>5215</v>
      </c>
      <c r="F336" s="181">
        <v>1644.1</v>
      </c>
      <c r="G336" s="237">
        <v>21.7</v>
      </c>
      <c r="H336" s="187"/>
      <c r="I336" s="187"/>
      <c r="J336" s="237"/>
      <c r="K336" s="237"/>
      <c r="L336" s="237"/>
      <c r="M336" s="237"/>
      <c r="N336" s="237">
        <v>49.4</v>
      </c>
      <c r="O336" s="187"/>
      <c r="P336" s="187"/>
      <c r="Q336" s="237"/>
      <c r="R336" s="237">
        <v>29.5</v>
      </c>
      <c r="S336" s="237">
        <v>26.7</v>
      </c>
      <c r="T336" s="237"/>
      <c r="U336" s="237"/>
      <c r="V336" s="187"/>
      <c r="W336" s="187"/>
      <c r="X336" s="237">
        <v>51.9</v>
      </c>
      <c r="Y336" s="237"/>
      <c r="Z336" s="237">
        <v>29.7</v>
      </c>
      <c r="AA336" s="237"/>
      <c r="AB336" s="237"/>
      <c r="AC336" s="187"/>
      <c r="AD336" s="187"/>
      <c r="AE336" s="237">
        <v>41.2</v>
      </c>
      <c r="AF336" s="237"/>
      <c r="AG336" s="187"/>
      <c r="AH336" s="237"/>
      <c r="AI336" s="237"/>
      <c r="AJ336" s="187"/>
      <c r="AK336" s="187"/>
      <c r="AL336" s="187"/>
      <c r="AM336" s="187"/>
      <c r="AN336" s="187"/>
      <c r="AO336" s="237"/>
      <c r="AP336" s="237"/>
      <c r="AQ336" s="187"/>
      <c r="AR336" s="187"/>
      <c r="AS336" s="237">
        <v>37.4</v>
      </c>
      <c r="AT336" s="237">
        <v>35.4</v>
      </c>
      <c r="AU336" s="237"/>
      <c r="AV336" s="237"/>
      <c r="AW336" s="237">
        <v>50.7</v>
      </c>
      <c r="AX336" s="187"/>
      <c r="AY336" s="187"/>
      <c r="AZ336" s="237"/>
      <c r="BA336" s="237">
        <v>59.4</v>
      </c>
      <c r="BB336" s="237">
        <v>13.5</v>
      </c>
      <c r="BC336" s="237"/>
      <c r="BD336" s="237">
        <v>12.6</v>
      </c>
      <c r="BE336" s="187"/>
      <c r="BF336" s="187"/>
      <c r="BG336" s="237"/>
      <c r="BH336" s="237"/>
      <c r="BI336" s="237">
        <v>62.9</v>
      </c>
      <c r="BJ336" s="237"/>
      <c r="BK336" s="237"/>
      <c r="BL336" s="187"/>
      <c r="BM336" s="187"/>
      <c r="BN336" s="237"/>
      <c r="BO336" s="237">
        <v>39.799999999999997</v>
      </c>
      <c r="BP336" s="237"/>
      <c r="BQ336" s="237"/>
      <c r="BR336" s="237"/>
      <c r="BS336" s="187"/>
      <c r="BT336" s="187"/>
      <c r="BU336" s="237"/>
      <c r="BV336" s="237"/>
      <c r="BW336" s="237"/>
      <c r="BX336" s="237"/>
      <c r="BY336" s="237"/>
      <c r="BZ336" s="187"/>
      <c r="CA336" s="187"/>
      <c r="CB336" s="237">
        <v>28.2</v>
      </c>
      <c r="CC336" s="237"/>
      <c r="CD336" s="237">
        <v>41.4</v>
      </c>
      <c r="CE336" s="237"/>
      <c r="CF336" s="237"/>
      <c r="CG336" s="187"/>
      <c r="CH336" s="187"/>
      <c r="CI336" s="237"/>
      <c r="CJ336" s="237"/>
      <c r="CK336" s="237">
        <v>60.8</v>
      </c>
      <c r="CL336" s="237"/>
      <c r="CM336" s="237"/>
      <c r="CN336" s="187"/>
      <c r="CO336" s="187"/>
      <c r="CP336" s="237">
        <v>28.4</v>
      </c>
      <c r="CQ336" s="237"/>
      <c r="CR336" s="237">
        <v>56.3</v>
      </c>
      <c r="CS336" s="237"/>
      <c r="CT336" s="237"/>
      <c r="CU336" s="187"/>
      <c r="CV336" s="187"/>
      <c r="CW336" s="237"/>
      <c r="CX336" s="237"/>
      <c r="CY336" s="237"/>
      <c r="CZ336" s="237"/>
      <c r="DA336" s="237"/>
      <c r="DB336" s="187"/>
      <c r="DC336" s="187"/>
      <c r="DD336" s="237"/>
      <c r="DE336" s="237">
        <v>45.5</v>
      </c>
      <c r="DF336" s="237">
        <v>44</v>
      </c>
      <c r="DG336" s="237"/>
      <c r="DH336" s="237">
        <v>26.8</v>
      </c>
      <c r="DI336" s="187"/>
      <c r="DJ336" s="187"/>
      <c r="DK336" s="187"/>
      <c r="DL336" s="237"/>
      <c r="DM336" s="237"/>
      <c r="DN336" s="237"/>
      <c r="DO336" s="237"/>
      <c r="DP336" s="187"/>
      <c r="DQ336" s="187"/>
      <c r="DR336" s="237"/>
      <c r="DS336" s="237"/>
      <c r="DT336" s="237"/>
      <c r="DU336" s="237"/>
      <c r="DV336" s="237">
        <v>54.2</v>
      </c>
      <c r="DW336" s="187"/>
      <c r="DX336" s="187"/>
      <c r="DY336" s="237"/>
      <c r="DZ336" s="237">
        <v>31.4</v>
      </c>
      <c r="EA336" s="237"/>
      <c r="EB336" s="237"/>
      <c r="EC336" s="237">
        <v>33.299999999999997</v>
      </c>
      <c r="ED336" s="187"/>
      <c r="EE336" s="187"/>
      <c r="EF336" s="237"/>
      <c r="EG336" s="187"/>
      <c r="EH336" s="237"/>
      <c r="EI336" s="237"/>
      <c r="EJ336" s="237"/>
      <c r="EK336" s="187"/>
      <c r="EL336" s="187"/>
      <c r="EM336" s="237">
        <v>6.8</v>
      </c>
      <c r="EN336" s="237"/>
      <c r="EO336" s="237"/>
      <c r="EP336" s="237"/>
      <c r="EQ336" s="237"/>
      <c r="ER336" s="187"/>
      <c r="ES336" s="187"/>
      <c r="ET336" s="237"/>
      <c r="EU336" s="237">
        <v>59.9</v>
      </c>
      <c r="EV336" s="237">
        <v>45.8</v>
      </c>
      <c r="EW336" s="237"/>
      <c r="EX336" s="237">
        <v>40.6</v>
      </c>
      <c r="EY336" s="187"/>
      <c r="EZ336" s="187"/>
      <c r="FA336" s="237"/>
      <c r="FB336" s="237"/>
      <c r="FC336" s="237">
        <v>29.8</v>
      </c>
      <c r="FD336" s="237"/>
      <c r="FE336" s="237"/>
      <c r="FF336" s="187"/>
      <c r="FG336" s="187"/>
      <c r="FH336" s="237"/>
      <c r="FI336" s="237">
        <v>42.6</v>
      </c>
      <c r="FJ336" s="237">
        <v>29</v>
      </c>
      <c r="FK336" s="237"/>
      <c r="FL336" s="237">
        <v>42.5</v>
      </c>
      <c r="FM336" s="187"/>
      <c r="FN336" s="187"/>
      <c r="FO336" s="237">
        <v>149.1</v>
      </c>
      <c r="FP336" s="237"/>
      <c r="FQ336" s="237"/>
      <c r="FR336" s="237"/>
      <c r="FS336" s="237">
        <v>134</v>
      </c>
      <c r="FT336" s="187"/>
      <c r="FU336" s="187"/>
      <c r="FV336" s="187"/>
      <c r="FW336" s="187"/>
      <c r="FX336" s="187"/>
      <c r="FY336" s="237"/>
      <c r="FZ336" s="237">
        <v>4</v>
      </c>
      <c r="GA336" s="187"/>
      <c r="GB336" s="187"/>
      <c r="GC336" s="237"/>
      <c r="GD336" s="237"/>
      <c r="GE336" s="237">
        <v>30.1</v>
      </c>
      <c r="GF336" s="237"/>
      <c r="GG336" s="237">
        <v>18.2</v>
      </c>
      <c r="GH336" s="187"/>
      <c r="GI336" s="187"/>
      <c r="GJ336" s="237"/>
    </row>
    <row r="337" spans="2:192" ht="15">
      <c r="B337" s="240" t="s">
        <v>5206</v>
      </c>
      <c r="C337" s="240" t="s">
        <v>224</v>
      </c>
      <c r="D337" s="240" t="s">
        <v>226</v>
      </c>
      <c r="E337" s="241" t="s">
        <v>5216</v>
      </c>
      <c r="F337" s="182"/>
      <c r="G337" s="242"/>
      <c r="H337" s="188"/>
      <c r="I337" s="188"/>
      <c r="J337" s="242"/>
      <c r="K337" s="242"/>
      <c r="L337" s="242"/>
      <c r="M337" s="242"/>
      <c r="N337" s="242"/>
      <c r="O337" s="188"/>
      <c r="P337" s="188"/>
      <c r="Q337" s="242"/>
      <c r="R337" s="242"/>
      <c r="S337" s="242"/>
      <c r="T337" s="242"/>
      <c r="U337" s="242"/>
      <c r="V337" s="188"/>
      <c r="W337" s="188"/>
      <c r="X337" s="242"/>
      <c r="Y337" s="242"/>
      <c r="Z337" s="242"/>
      <c r="AA337" s="242"/>
      <c r="AB337" s="242"/>
      <c r="AC337" s="188"/>
      <c r="AD337" s="188"/>
      <c r="AE337" s="242"/>
      <c r="AF337" s="242"/>
      <c r="AG337" s="188"/>
      <c r="AH337" s="242"/>
      <c r="AI337" s="242"/>
      <c r="AJ337" s="188"/>
      <c r="AK337" s="188"/>
      <c r="AL337" s="188"/>
      <c r="AM337" s="188"/>
      <c r="AN337" s="188"/>
      <c r="AO337" s="242"/>
      <c r="AP337" s="242"/>
      <c r="AQ337" s="188"/>
      <c r="AR337" s="188"/>
      <c r="AS337" s="242"/>
      <c r="AT337" s="242"/>
      <c r="AU337" s="242"/>
      <c r="AV337" s="242"/>
      <c r="AW337" s="242"/>
      <c r="AX337" s="188"/>
      <c r="AY337" s="188"/>
      <c r="AZ337" s="242"/>
      <c r="BA337" s="242"/>
      <c r="BB337" s="242"/>
      <c r="BC337" s="242"/>
      <c r="BD337" s="242"/>
      <c r="BE337" s="188"/>
      <c r="BF337" s="188"/>
      <c r="BG337" s="242"/>
      <c r="BH337" s="242"/>
      <c r="BI337" s="242"/>
      <c r="BJ337" s="242"/>
      <c r="BK337" s="242"/>
      <c r="BL337" s="188"/>
      <c r="BM337" s="188"/>
      <c r="BN337" s="242"/>
      <c r="BO337" s="242"/>
      <c r="BP337" s="242"/>
      <c r="BQ337" s="242"/>
      <c r="BR337" s="242"/>
      <c r="BS337" s="188"/>
      <c r="BT337" s="188"/>
      <c r="BU337" s="242"/>
      <c r="BV337" s="242"/>
      <c r="BW337" s="242"/>
      <c r="BX337" s="242"/>
      <c r="BY337" s="242"/>
      <c r="BZ337" s="188"/>
      <c r="CA337" s="188"/>
      <c r="CB337" s="242"/>
      <c r="CC337" s="242"/>
      <c r="CD337" s="242"/>
      <c r="CE337" s="242"/>
      <c r="CF337" s="242"/>
      <c r="CG337" s="188"/>
      <c r="CH337" s="188"/>
      <c r="CI337" s="242"/>
      <c r="CJ337" s="242"/>
      <c r="CK337" s="242"/>
      <c r="CL337" s="242"/>
      <c r="CM337" s="242"/>
      <c r="CN337" s="188"/>
      <c r="CO337" s="188"/>
      <c r="CP337" s="242"/>
      <c r="CQ337" s="242"/>
      <c r="CR337" s="242"/>
      <c r="CS337" s="242"/>
      <c r="CT337" s="242"/>
      <c r="CU337" s="188"/>
      <c r="CV337" s="188"/>
      <c r="CW337" s="242"/>
      <c r="CX337" s="242"/>
      <c r="CY337" s="242"/>
      <c r="CZ337" s="242"/>
      <c r="DA337" s="242"/>
      <c r="DB337" s="188"/>
      <c r="DC337" s="188"/>
      <c r="DD337" s="242"/>
      <c r="DE337" s="242"/>
      <c r="DF337" s="242"/>
      <c r="DG337" s="242"/>
      <c r="DH337" s="242"/>
      <c r="DI337" s="188"/>
      <c r="DJ337" s="188"/>
      <c r="DK337" s="188"/>
      <c r="DL337" s="242"/>
      <c r="DM337" s="242"/>
      <c r="DN337" s="242"/>
      <c r="DO337" s="242"/>
      <c r="DP337" s="188"/>
      <c r="DQ337" s="188"/>
      <c r="DR337" s="242"/>
      <c r="DS337" s="242"/>
      <c r="DT337" s="242"/>
      <c r="DU337" s="242"/>
      <c r="DV337" s="242"/>
      <c r="DW337" s="188"/>
      <c r="DX337" s="188"/>
      <c r="DY337" s="242"/>
      <c r="DZ337" s="242"/>
      <c r="EA337" s="242"/>
      <c r="EB337" s="242"/>
      <c r="EC337" s="242"/>
      <c r="ED337" s="188"/>
      <c r="EE337" s="188"/>
      <c r="EF337" s="242"/>
      <c r="EG337" s="188"/>
      <c r="EH337" s="242"/>
      <c r="EI337" s="242"/>
      <c r="EJ337" s="242"/>
      <c r="EK337" s="188"/>
      <c r="EL337" s="188"/>
      <c r="EM337" s="242"/>
      <c r="EN337" s="242"/>
      <c r="EO337" s="242"/>
      <c r="EP337" s="242"/>
      <c r="EQ337" s="242"/>
      <c r="ER337" s="188"/>
      <c r="ES337" s="188"/>
      <c r="ET337" s="242"/>
      <c r="EU337" s="242"/>
      <c r="EV337" s="242"/>
      <c r="EW337" s="242"/>
      <c r="EX337" s="242"/>
      <c r="EY337" s="188"/>
      <c r="EZ337" s="188"/>
      <c r="FA337" s="242"/>
      <c r="FB337" s="242"/>
      <c r="FC337" s="242"/>
      <c r="FD337" s="242"/>
      <c r="FE337" s="242"/>
      <c r="FF337" s="188"/>
      <c r="FG337" s="188"/>
      <c r="FH337" s="242"/>
      <c r="FI337" s="242"/>
      <c r="FJ337" s="242"/>
      <c r="FK337" s="242"/>
      <c r="FL337" s="242"/>
      <c r="FM337" s="188"/>
      <c r="FN337" s="188"/>
      <c r="FO337" s="242"/>
      <c r="FP337" s="242"/>
      <c r="FQ337" s="242"/>
      <c r="FR337" s="242"/>
      <c r="FS337" s="242"/>
      <c r="FT337" s="188"/>
      <c r="FU337" s="188"/>
      <c r="FV337" s="188"/>
      <c r="FW337" s="188"/>
      <c r="FX337" s="188"/>
      <c r="FY337" s="242"/>
      <c r="FZ337" s="242"/>
      <c r="GA337" s="188"/>
      <c r="GB337" s="188"/>
      <c r="GC337" s="242"/>
      <c r="GD337" s="242"/>
      <c r="GE337" s="242"/>
      <c r="GF337" s="242"/>
      <c r="GG337" s="242"/>
      <c r="GH337" s="188"/>
      <c r="GI337" s="188"/>
      <c r="GJ337" s="242"/>
    </row>
    <row r="338" spans="2:192" ht="15.75" thickBot="1">
      <c r="B338" s="243" t="s">
        <v>5206</v>
      </c>
      <c r="C338" s="243" t="s">
        <v>224</v>
      </c>
      <c r="D338" s="243" t="s">
        <v>226</v>
      </c>
      <c r="E338" s="244" t="s">
        <v>5217</v>
      </c>
      <c r="F338" s="183"/>
      <c r="G338" s="245"/>
      <c r="H338" s="189"/>
      <c r="I338" s="189"/>
      <c r="J338" s="245"/>
      <c r="K338" s="245"/>
      <c r="L338" s="245"/>
      <c r="M338" s="245"/>
      <c r="N338" s="245"/>
      <c r="O338" s="189"/>
      <c r="P338" s="189"/>
      <c r="Q338" s="245"/>
      <c r="R338" s="245"/>
      <c r="S338" s="245"/>
      <c r="T338" s="245"/>
      <c r="U338" s="245"/>
      <c r="V338" s="189"/>
      <c r="W338" s="189"/>
      <c r="X338" s="245"/>
      <c r="Y338" s="245"/>
      <c r="Z338" s="245"/>
      <c r="AA338" s="245"/>
      <c r="AB338" s="245"/>
      <c r="AC338" s="189"/>
      <c r="AD338" s="189"/>
      <c r="AE338" s="245"/>
      <c r="AF338" s="245"/>
      <c r="AG338" s="189"/>
      <c r="AH338" s="245"/>
      <c r="AI338" s="245"/>
      <c r="AJ338" s="189"/>
      <c r="AK338" s="189"/>
      <c r="AL338" s="189"/>
      <c r="AM338" s="189"/>
      <c r="AN338" s="189"/>
      <c r="AO338" s="245"/>
      <c r="AP338" s="245"/>
      <c r="AQ338" s="189"/>
      <c r="AR338" s="189"/>
      <c r="AS338" s="245"/>
      <c r="AT338" s="245"/>
      <c r="AU338" s="245"/>
      <c r="AV338" s="245"/>
      <c r="AW338" s="245"/>
      <c r="AX338" s="189"/>
      <c r="AY338" s="189"/>
      <c r="AZ338" s="245"/>
      <c r="BA338" s="245"/>
      <c r="BB338" s="245"/>
      <c r="BC338" s="245"/>
      <c r="BD338" s="245"/>
      <c r="BE338" s="189"/>
      <c r="BF338" s="189"/>
      <c r="BG338" s="245"/>
      <c r="BH338" s="245"/>
      <c r="BI338" s="245"/>
      <c r="BJ338" s="245"/>
      <c r="BK338" s="245"/>
      <c r="BL338" s="189"/>
      <c r="BM338" s="189"/>
      <c r="BN338" s="245"/>
      <c r="BO338" s="245"/>
      <c r="BP338" s="245"/>
      <c r="BQ338" s="245"/>
      <c r="BR338" s="245"/>
      <c r="BS338" s="189"/>
      <c r="BT338" s="189"/>
      <c r="BU338" s="245"/>
      <c r="BV338" s="245"/>
      <c r="BW338" s="245"/>
      <c r="BX338" s="245"/>
      <c r="BY338" s="245"/>
      <c r="BZ338" s="189"/>
      <c r="CA338" s="189"/>
      <c r="CB338" s="245"/>
      <c r="CC338" s="245"/>
      <c r="CD338" s="245"/>
      <c r="CE338" s="245"/>
      <c r="CF338" s="245"/>
      <c r="CG338" s="189"/>
      <c r="CH338" s="189"/>
      <c r="CI338" s="245"/>
      <c r="CJ338" s="245"/>
      <c r="CK338" s="245"/>
      <c r="CL338" s="245"/>
      <c r="CM338" s="245"/>
      <c r="CN338" s="189"/>
      <c r="CO338" s="189"/>
      <c r="CP338" s="245"/>
      <c r="CQ338" s="245"/>
      <c r="CR338" s="245"/>
      <c r="CS338" s="245"/>
      <c r="CT338" s="245"/>
      <c r="CU338" s="189"/>
      <c r="CV338" s="189"/>
      <c r="CW338" s="245"/>
      <c r="CX338" s="245"/>
      <c r="CY338" s="245"/>
      <c r="CZ338" s="245"/>
      <c r="DA338" s="245"/>
      <c r="DB338" s="189"/>
      <c r="DC338" s="189"/>
      <c r="DD338" s="245"/>
      <c r="DE338" s="245"/>
      <c r="DF338" s="245"/>
      <c r="DG338" s="245"/>
      <c r="DH338" s="245"/>
      <c r="DI338" s="189"/>
      <c r="DJ338" s="189"/>
      <c r="DK338" s="189"/>
      <c r="DL338" s="245"/>
      <c r="DM338" s="245"/>
      <c r="DN338" s="245"/>
      <c r="DO338" s="245"/>
      <c r="DP338" s="189"/>
      <c r="DQ338" s="189"/>
      <c r="DR338" s="245"/>
      <c r="DS338" s="245"/>
      <c r="DT338" s="245"/>
      <c r="DU338" s="245"/>
      <c r="DV338" s="245"/>
      <c r="DW338" s="189"/>
      <c r="DX338" s="189"/>
      <c r="DY338" s="245"/>
      <c r="DZ338" s="245"/>
      <c r="EA338" s="245"/>
      <c r="EB338" s="245"/>
      <c r="EC338" s="245"/>
      <c r="ED338" s="189"/>
      <c r="EE338" s="189"/>
      <c r="EF338" s="245"/>
      <c r="EG338" s="189"/>
      <c r="EH338" s="245"/>
      <c r="EI338" s="245"/>
      <c r="EJ338" s="245"/>
      <c r="EK338" s="189"/>
      <c r="EL338" s="189"/>
      <c r="EM338" s="245"/>
      <c r="EN338" s="245"/>
      <c r="EO338" s="245"/>
      <c r="EP338" s="245"/>
      <c r="EQ338" s="245"/>
      <c r="ER338" s="189"/>
      <c r="ES338" s="189"/>
      <c r="ET338" s="245"/>
      <c r="EU338" s="245"/>
      <c r="EV338" s="245"/>
      <c r="EW338" s="245"/>
      <c r="EX338" s="245"/>
      <c r="EY338" s="189"/>
      <c r="EZ338" s="189"/>
      <c r="FA338" s="245"/>
      <c r="FB338" s="245"/>
      <c r="FC338" s="245"/>
      <c r="FD338" s="245"/>
      <c r="FE338" s="245"/>
      <c r="FF338" s="189"/>
      <c r="FG338" s="189"/>
      <c r="FH338" s="245"/>
      <c r="FI338" s="245"/>
      <c r="FJ338" s="245"/>
      <c r="FK338" s="245"/>
      <c r="FL338" s="245"/>
      <c r="FM338" s="189"/>
      <c r="FN338" s="189"/>
      <c r="FO338" s="245"/>
      <c r="FP338" s="245"/>
      <c r="FQ338" s="245"/>
      <c r="FR338" s="245"/>
      <c r="FS338" s="245"/>
      <c r="FT338" s="189"/>
      <c r="FU338" s="189"/>
      <c r="FV338" s="189"/>
      <c r="FW338" s="189"/>
      <c r="FX338" s="189"/>
      <c r="FY338" s="245"/>
      <c r="FZ338" s="245"/>
      <c r="GA338" s="189"/>
      <c r="GB338" s="189"/>
      <c r="GC338" s="245"/>
      <c r="GD338" s="245"/>
      <c r="GE338" s="245"/>
      <c r="GF338" s="245"/>
      <c r="GG338" s="245"/>
      <c r="GH338" s="189"/>
      <c r="GI338" s="189"/>
      <c r="GJ338" s="245"/>
    </row>
    <row r="339" spans="2:192" ht="15">
      <c r="B339" s="238" t="s">
        <v>5206</v>
      </c>
      <c r="C339" s="238" t="s">
        <v>1661</v>
      </c>
      <c r="D339" s="238" t="s">
        <v>234</v>
      </c>
      <c r="E339" s="238" t="s">
        <v>5214</v>
      </c>
      <c r="F339" s="180">
        <v>5</v>
      </c>
      <c r="G339" s="239"/>
      <c r="H339" s="186"/>
      <c r="I339" s="186"/>
      <c r="J339" s="239"/>
      <c r="K339" s="239"/>
      <c r="L339" s="239"/>
      <c r="M339" s="239"/>
      <c r="N339" s="239"/>
      <c r="O339" s="186"/>
      <c r="P339" s="186"/>
      <c r="Q339" s="239"/>
      <c r="R339" s="239"/>
      <c r="S339" s="239"/>
      <c r="T339" s="239"/>
      <c r="U339" s="239"/>
      <c r="V339" s="186"/>
      <c r="W339" s="186"/>
      <c r="X339" s="239"/>
      <c r="Y339" s="239"/>
      <c r="Z339" s="239"/>
      <c r="AA339" s="239"/>
      <c r="AB339" s="239"/>
      <c r="AC339" s="186"/>
      <c r="AD339" s="186"/>
      <c r="AE339" s="239"/>
      <c r="AF339" s="239"/>
      <c r="AG339" s="186"/>
      <c r="AH339" s="239"/>
      <c r="AI339" s="239"/>
      <c r="AJ339" s="186"/>
      <c r="AK339" s="186"/>
      <c r="AL339" s="186"/>
      <c r="AM339" s="186"/>
      <c r="AN339" s="186"/>
      <c r="AO339" s="239"/>
      <c r="AP339" s="239"/>
      <c r="AQ339" s="186"/>
      <c r="AR339" s="186"/>
      <c r="AS339" s="239"/>
      <c r="AT339" s="239"/>
      <c r="AU339" s="239"/>
      <c r="AV339" s="239"/>
      <c r="AW339" s="239"/>
      <c r="AX339" s="186"/>
      <c r="AY339" s="186"/>
      <c r="AZ339" s="239"/>
      <c r="BA339" s="239"/>
      <c r="BB339" s="239">
        <v>1</v>
      </c>
      <c r="BC339" s="239"/>
      <c r="BD339" s="239">
        <v>2</v>
      </c>
      <c r="BE339" s="186"/>
      <c r="BF339" s="186"/>
      <c r="BG339" s="239"/>
      <c r="BH339" s="239"/>
      <c r="BI339" s="239"/>
      <c r="BJ339" s="239"/>
      <c r="BK339" s="239"/>
      <c r="BL339" s="186"/>
      <c r="BM339" s="186"/>
      <c r="BN339" s="239"/>
      <c r="BO339" s="239"/>
      <c r="BP339" s="239"/>
      <c r="BQ339" s="239"/>
      <c r="BR339" s="239"/>
      <c r="BS339" s="186"/>
      <c r="BT339" s="186"/>
      <c r="BU339" s="239"/>
      <c r="BV339" s="239"/>
      <c r="BW339" s="239"/>
      <c r="BX339" s="239"/>
      <c r="BY339" s="239"/>
      <c r="BZ339" s="186"/>
      <c r="CA339" s="186"/>
      <c r="CB339" s="239"/>
      <c r="CC339" s="239"/>
      <c r="CD339" s="239"/>
      <c r="CE339" s="239"/>
      <c r="CF339" s="239"/>
      <c r="CG339" s="186"/>
      <c r="CH339" s="186"/>
      <c r="CI339" s="239"/>
      <c r="CJ339" s="239"/>
      <c r="CK339" s="239"/>
      <c r="CL339" s="239"/>
      <c r="CM339" s="239"/>
      <c r="CN339" s="186"/>
      <c r="CO339" s="186"/>
      <c r="CP339" s="239"/>
      <c r="CQ339" s="239"/>
      <c r="CR339" s="239"/>
      <c r="CS339" s="239"/>
      <c r="CT339" s="239"/>
      <c r="CU339" s="186"/>
      <c r="CV339" s="186"/>
      <c r="CW339" s="239"/>
      <c r="CX339" s="239"/>
      <c r="CY339" s="239"/>
      <c r="CZ339" s="239"/>
      <c r="DA339" s="239"/>
      <c r="DB339" s="186"/>
      <c r="DC339" s="186"/>
      <c r="DD339" s="239"/>
      <c r="DE339" s="239"/>
      <c r="DF339" s="239"/>
      <c r="DG339" s="239"/>
      <c r="DH339" s="239"/>
      <c r="DI339" s="186"/>
      <c r="DJ339" s="186"/>
      <c r="DK339" s="186"/>
      <c r="DL339" s="239"/>
      <c r="DM339" s="239"/>
      <c r="DN339" s="239"/>
      <c r="DO339" s="239"/>
      <c r="DP339" s="186"/>
      <c r="DQ339" s="186"/>
      <c r="DR339" s="239"/>
      <c r="DS339" s="239"/>
      <c r="DT339" s="239"/>
      <c r="DU339" s="239"/>
      <c r="DV339" s="239"/>
      <c r="DW339" s="186"/>
      <c r="DX339" s="186"/>
      <c r="DY339" s="239"/>
      <c r="DZ339" s="239"/>
      <c r="EA339" s="239"/>
      <c r="EB339" s="239"/>
      <c r="EC339" s="239"/>
      <c r="ED339" s="186"/>
      <c r="EE339" s="186"/>
      <c r="EF339" s="239"/>
      <c r="EG339" s="186"/>
      <c r="EH339" s="239"/>
      <c r="EI339" s="239"/>
      <c r="EJ339" s="239"/>
      <c r="EK339" s="186"/>
      <c r="EL339" s="186"/>
      <c r="EM339" s="239"/>
      <c r="EN339" s="239"/>
      <c r="EO339" s="239"/>
      <c r="EP339" s="239"/>
      <c r="EQ339" s="239"/>
      <c r="ER339" s="186"/>
      <c r="ES339" s="186"/>
      <c r="ET339" s="239"/>
      <c r="EU339" s="239"/>
      <c r="EV339" s="239"/>
      <c r="EW339" s="239"/>
      <c r="EX339" s="239"/>
      <c r="EY339" s="186"/>
      <c r="EZ339" s="186"/>
      <c r="FA339" s="239"/>
      <c r="FB339" s="239"/>
      <c r="FC339" s="239"/>
      <c r="FD339" s="239"/>
      <c r="FE339" s="239"/>
      <c r="FF339" s="186"/>
      <c r="FG339" s="186"/>
      <c r="FH339" s="239"/>
      <c r="FI339" s="239"/>
      <c r="FJ339" s="239">
        <v>2</v>
      </c>
      <c r="FK339" s="239"/>
      <c r="FL339" s="239"/>
      <c r="FM339" s="186"/>
      <c r="FN339" s="186"/>
      <c r="FO339" s="239"/>
      <c r="FP339" s="239"/>
      <c r="FQ339" s="239"/>
      <c r="FR339" s="239"/>
      <c r="FS339" s="239"/>
      <c r="FT339" s="186"/>
      <c r="FU339" s="186"/>
      <c r="FV339" s="186"/>
      <c r="FW339" s="186"/>
      <c r="FX339" s="186"/>
      <c r="FY339" s="239"/>
      <c r="FZ339" s="239"/>
      <c r="GA339" s="186"/>
      <c r="GB339" s="186"/>
      <c r="GC339" s="239"/>
      <c r="GD339" s="239"/>
      <c r="GE339" s="239"/>
      <c r="GF339" s="239"/>
      <c r="GG339" s="239"/>
      <c r="GH339" s="186"/>
      <c r="GI339" s="186"/>
      <c r="GJ339" s="239"/>
    </row>
    <row r="340" spans="2:192" ht="15">
      <c r="B340" s="240" t="s">
        <v>5206</v>
      </c>
      <c r="C340" s="240" t="s">
        <v>1661</v>
      </c>
      <c r="D340" s="240" t="s">
        <v>234</v>
      </c>
      <c r="E340" s="235" t="s">
        <v>5215</v>
      </c>
      <c r="F340" s="181">
        <v>41.3</v>
      </c>
      <c r="G340" s="237"/>
      <c r="H340" s="187"/>
      <c r="I340" s="187"/>
      <c r="J340" s="237"/>
      <c r="K340" s="237"/>
      <c r="L340" s="237"/>
      <c r="M340" s="237"/>
      <c r="N340" s="237"/>
      <c r="O340" s="187"/>
      <c r="P340" s="187"/>
      <c r="Q340" s="237"/>
      <c r="R340" s="237"/>
      <c r="S340" s="237"/>
      <c r="T340" s="237"/>
      <c r="U340" s="237"/>
      <c r="V340" s="187"/>
      <c r="W340" s="187"/>
      <c r="X340" s="237"/>
      <c r="Y340" s="237"/>
      <c r="Z340" s="237"/>
      <c r="AA340" s="237"/>
      <c r="AB340" s="237"/>
      <c r="AC340" s="187"/>
      <c r="AD340" s="187"/>
      <c r="AE340" s="237"/>
      <c r="AF340" s="237"/>
      <c r="AG340" s="187"/>
      <c r="AH340" s="237"/>
      <c r="AI340" s="237"/>
      <c r="AJ340" s="187"/>
      <c r="AK340" s="187"/>
      <c r="AL340" s="187"/>
      <c r="AM340" s="187"/>
      <c r="AN340" s="187"/>
      <c r="AO340" s="237"/>
      <c r="AP340" s="237"/>
      <c r="AQ340" s="187"/>
      <c r="AR340" s="187"/>
      <c r="AS340" s="237"/>
      <c r="AT340" s="237"/>
      <c r="AU340" s="237"/>
      <c r="AV340" s="237"/>
      <c r="AW340" s="237"/>
      <c r="AX340" s="187"/>
      <c r="AY340" s="187"/>
      <c r="AZ340" s="237"/>
      <c r="BA340" s="237"/>
      <c r="BB340" s="237">
        <v>3</v>
      </c>
      <c r="BC340" s="237"/>
      <c r="BD340" s="237">
        <v>15.7</v>
      </c>
      <c r="BE340" s="187"/>
      <c r="BF340" s="187"/>
      <c r="BG340" s="237"/>
      <c r="BH340" s="237"/>
      <c r="BI340" s="237"/>
      <c r="BJ340" s="237"/>
      <c r="BK340" s="237"/>
      <c r="BL340" s="187"/>
      <c r="BM340" s="187"/>
      <c r="BN340" s="237"/>
      <c r="BO340" s="237"/>
      <c r="BP340" s="237"/>
      <c r="BQ340" s="237"/>
      <c r="BR340" s="237"/>
      <c r="BS340" s="187"/>
      <c r="BT340" s="187"/>
      <c r="BU340" s="237"/>
      <c r="BV340" s="237"/>
      <c r="BW340" s="237"/>
      <c r="BX340" s="237"/>
      <c r="BY340" s="237"/>
      <c r="BZ340" s="187"/>
      <c r="CA340" s="187"/>
      <c r="CB340" s="237"/>
      <c r="CC340" s="237"/>
      <c r="CD340" s="237"/>
      <c r="CE340" s="237"/>
      <c r="CF340" s="237"/>
      <c r="CG340" s="187"/>
      <c r="CH340" s="187"/>
      <c r="CI340" s="237"/>
      <c r="CJ340" s="237"/>
      <c r="CK340" s="237"/>
      <c r="CL340" s="237"/>
      <c r="CM340" s="237"/>
      <c r="CN340" s="187"/>
      <c r="CO340" s="187"/>
      <c r="CP340" s="237"/>
      <c r="CQ340" s="237"/>
      <c r="CR340" s="237"/>
      <c r="CS340" s="237"/>
      <c r="CT340" s="237"/>
      <c r="CU340" s="187"/>
      <c r="CV340" s="187"/>
      <c r="CW340" s="237"/>
      <c r="CX340" s="237"/>
      <c r="CY340" s="237"/>
      <c r="CZ340" s="237"/>
      <c r="DA340" s="237"/>
      <c r="DB340" s="187"/>
      <c r="DC340" s="187"/>
      <c r="DD340" s="237"/>
      <c r="DE340" s="237"/>
      <c r="DF340" s="237"/>
      <c r="DG340" s="237"/>
      <c r="DH340" s="237"/>
      <c r="DI340" s="187"/>
      <c r="DJ340" s="187"/>
      <c r="DK340" s="187"/>
      <c r="DL340" s="237"/>
      <c r="DM340" s="237"/>
      <c r="DN340" s="237"/>
      <c r="DO340" s="237"/>
      <c r="DP340" s="187"/>
      <c r="DQ340" s="187"/>
      <c r="DR340" s="237"/>
      <c r="DS340" s="237"/>
      <c r="DT340" s="237"/>
      <c r="DU340" s="237"/>
      <c r="DV340" s="237"/>
      <c r="DW340" s="187"/>
      <c r="DX340" s="187"/>
      <c r="DY340" s="237"/>
      <c r="DZ340" s="237"/>
      <c r="EA340" s="237"/>
      <c r="EB340" s="237"/>
      <c r="EC340" s="237"/>
      <c r="ED340" s="187"/>
      <c r="EE340" s="187"/>
      <c r="EF340" s="237"/>
      <c r="EG340" s="187"/>
      <c r="EH340" s="237"/>
      <c r="EI340" s="237"/>
      <c r="EJ340" s="237"/>
      <c r="EK340" s="187"/>
      <c r="EL340" s="187"/>
      <c r="EM340" s="237"/>
      <c r="EN340" s="237"/>
      <c r="EO340" s="237"/>
      <c r="EP340" s="237"/>
      <c r="EQ340" s="237"/>
      <c r="ER340" s="187"/>
      <c r="ES340" s="187"/>
      <c r="ET340" s="237"/>
      <c r="EU340" s="237"/>
      <c r="EV340" s="237"/>
      <c r="EW340" s="237"/>
      <c r="EX340" s="237"/>
      <c r="EY340" s="187"/>
      <c r="EZ340" s="187"/>
      <c r="FA340" s="237"/>
      <c r="FB340" s="237"/>
      <c r="FC340" s="237"/>
      <c r="FD340" s="237"/>
      <c r="FE340" s="237"/>
      <c r="FF340" s="187"/>
      <c r="FG340" s="187"/>
      <c r="FH340" s="237"/>
      <c r="FI340" s="237"/>
      <c r="FJ340" s="237">
        <v>22.7</v>
      </c>
      <c r="FK340" s="237"/>
      <c r="FL340" s="237"/>
      <c r="FM340" s="187"/>
      <c r="FN340" s="187"/>
      <c r="FO340" s="237"/>
      <c r="FP340" s="237"/>
      <c r="FQ340" s="237"/>
      <c r="FR340" s="237"/>
      <c r="FS340" s="237"/>
      <c r="FT340" s="187"/>
      <c r="FU340" s="187"/>
      <c r="FV340" s="187"/>
      <c r="FW340" s="187"/>
      <c r="FX340" s="187"/>
      <c r="FY340" s="237"/>
      <c r="FZ340" s="237"/>
      <c r="GA340" s="187"/>
      <c r="GB340" s="187"/>
      <c r="GC340" s="237"/>
      <c r="GD340" s="237"/>
      <c r="GE340" s="237"/>
      <c r="GF340" s="237"/>
      <c r="GG340" s="237"/>
      <c r="GH340" s="187"/>
      <c r="GI340" s="187"/>
      <c r="GJ340" s="237"/>
    </row>
    <row r="341" spans="2:192" ht="15">
      <c r="B341" s="240" t="s">
        <v>5206</v>
      </c>
      <c r="C341" s="240" t="s">
        <v>1661</v>
      </c>
      <c r="D341" s="240" t="s">
        <v>234</v>
      </c>
      <c r="E341" s="241" t="s">
        <v>5216</v>
      </c>
      <c r="F341" s="182"/>
      <c r="G341" s="242"/>
      <c r="H341" s="188"/>
      <c r="I341" s="188"/>
      <c r="J341" s="242"/>
      <c r="K341" s="242"/>
      <c r="L341" s="242"/>
      <c r="M341" s="242"/>
      <c r="N341" s="242"/>
      <c r="O341" s="188"/>
      <c r="P341" s="188"/>
      <c r="Q341" s="242"/>
      <c r="R341" s="242"/>
      <c r="S341" s="242"/>
      <c r="T341" s="242"/>
      <c r="U341" s="242"/>
      <c r="V341" s="188"/>
      <c r="W341" s="188"/>
      <c r="X341" s="242"/>
      <c r="Y341" s="242"/>
      <c r="Z341" s="242"/>
      <c r="AA341" s="242"/>
      <c r="AB341" s="242"/>
      <c r="AC341" s="188"/>
      <c r="AD341" s="188"/>
      <c r="AE341" s="242"/>
      <c r="AF341" s="242"/>
      <c r="AG341" s="188"/>
      <c r="AH341" s="242"/>
      <c r="AI341" s="242"/>
      <c r="AJ341" s="188"/>
      <c r="AK341" s="188"/>
      <c r="AL341" s="188"/>
      <c r="AM341" s="188"/>
      <c r="AN341" s="188"/>
      <c r="AO341" s="242"/>
      <c r="AP341" s="242"/>
      <c r="AQ341" s="188"/>
      <c r="AR341" s="188"/>
      <c r="AS341" s="242"/>
      <c r="AT341" s="242"/>
      <c r="AU341" s="242"/>
      <c r="AV341" s="242"/>
      <c r="AW341" s="242"/>
      <c r="AX341" s="188"/>
      <c r="AY341" s="188"/>
      <c r="AZ341" s="242"/>
      <c r="BA341" s="242"/>
      <c r="BB341" s="242"/>
      <c r="BC341" s="242"/>
      <c r="BD341" s="242"/>
      <c r="BE341" s="188"/>
      <c r="BF341" s="188"/>
      <c r="BG341" s="242"/>
      <c r="BH341" s="242"/>
      <c r="BI341" s="242"/>
      <c r="BJ341" s="242"/>
      <c r="BK341" s="242"/>
      <c r="BL341" s="188"/>
      <c r="BM341" s="188"/>
      <c r="BN341" s="242"/>
      <c r="BO341" s="242"/>
      <c r="BP341" s="242"/>
      <c r="BQ341" s="242"/>
      <c r="BR341" s="242"/>
      <c r="BS341" s="188"/>
      <c r="BT341" s="188"/>
      <c r="BU341" s="242"/>
      <c r="BV341" s="242"/>
      <c r="BW341" s="242"/>
      <c r="BX341" s="242"/>
      <c r="BY341" s="242"/>
      <c r="BZ341" s="188"/>
      <c r="CA341" s="188"/>
      <c r="CB341" s="242"/>
      <c r="CC341" s="242"/>
      <c r="CD341" s="242"/>
      <c r="CE341" s="242"/>
      <c r="CF341" s="242"/>
      <c r="CG341" s="188"/>
      <c r="CH341" s="188"/>
      <c r="CI341" s="242"/>
      <c r="CJ341" s="242"/>
      <c r="CK341" s="242"/>
      <c r="CL341" s="242"/>
      <c r="CM341" s="242"/>
      <c r="CN341" s="188"/>
      <c r="CO341" s="188"/>
      <c r="CP341" s="242"/>
      <c r="CQ341" s="242"/>
      <c r="CR341" s="242"/>
      <c r="CS341" s="242"/>
      <c r="CT341" s="242"/>
      <c r="CU341" s="188"/>
      <c r="CV341" s="188"/>
      <c r="CW341" s="242"/>
      <c r="CX341" s="242"/>
      <c r="CY341" s="242"/>
      <c r="CZ341" s="242"/>
      <c r="DA341" s="242"/>
      <c r="DB341" s="188"/>
      <c r="DC341" s="188"/>
      <c r="DD341" s="242"/>
      <c r="DE341" s="242"/>
      <c r="DF341" s="242"/>
      <c r="DG341" s="242"/>
      <c r="DH341" s="242"/>
      <c r="DI341" s="188"/>
      <c r="DJ341" s="188"/>
      <c r="DK341" s="188"/>
      <c r="DL341" s="242"/>
      <c r="DM341" s="242"/>
      <c r="DN341" s="242"/>
      <c r="DO341" s="242"/>
      <c r="DP341" s="188"/>
      <c r="DQ341" s="188"/>
      <c r="DR341" s="242"/>
      <c r="DS341" s="242"/>
      <c r="DT341" s="242"/>
      <c r="DU341" s="242"/>
      <c r="DV341" s="242"/>
      <c r="DW341" s="188"/>
      <c r="DX341" s="188"/>
      <c r="DY341" s="242"/>
      <c r="DZ341" s="242"/>
      <c r="EA341" s="242"/>
      <c r="EB341" s="242"/>
      <c r="EC341" s="242"/>
      <c r="ED341" s="188"/>
      <c r="EE341" s="188"/>
      <c r="EF341" s="242"/>
      <c r="EG341" s="188"/>
      <c r="EH341" s="242"/>
      <c r="EI341" s="242"/>
      <c r="EJ341" s="242"/>
      <c r="EK341" s="188"/>
      <c r="EL341" s="188"/>
      <c r="EM341" s="242"/>
      <c r="EN341" s="242"/>
      <c r="EO341" s="242"/>
      <c r="EP341" s="242"/>
      <c r="EQ341" s="242"/>
      <c r="ER341" s="188"/>
      <c r="ES341" s="188"/>
      <c r="ET341" s="242"/>
      <c r="EU341" s="242"/>
      <c r="EV341" s="242"/>
      <c r="EW341" s="242"/>
      <c r="EX341" s="242"/>
      <c r="EY341" s="188"/>
      <c r="EZ341" s="188"/>
      <c r="FA341" s="242"/>
      <c r="FB341" s="242"/>
      <c r="FC341" s="242"/>
      <c r="FD341" s="242"/>
      <c r="FE341" s="242"/>
      <c r="FF341" s="188"/>
      <c r="FG341" s="188"/>
      <c r="FH341" s="242"/>
      <c r="FI341" s="242"/>
      <c r="FJ341" s="242"/>
      <c r="FK341" s="242"/>
      <c r="FL341" s="242"/>
      <c r="FM341" s="188"/>
      <c r="FN341" s="188"/>
      <c r="FO341" s="242"/>
      <c r="FP341" s="242"/>
      <c r="FQ341" s="242"/>
      <c r="FR341" s="242"/>
      <c r="FS341" s="242"/>
      <c r="FT341" s="188"/>
      <c r="FU341" s="188"/>
      <c r="FV341" s="188"/>
      <c r="FW341" s="188"/>
      <c r="FX341" s="188"/>
      <c r="FY341" s="242"/>
      <c r="FZ341" s="242"/>
      <c r="GA341" s="188"/>
      <c r="GB341" s="188"/>
      <c r="GC341" s="242"/>
      <c r="GD341" s="242"/>
      <c r="GE341" s="242"/>
      <c r="GF341" s="242"/>
      <c r="GG341" s="242"/>
      <c r="GH341" s="188"/>
      <c r="GI341" s="188"/>
      <c r="GJ341" s="242"/>
    </row>
    <row r="342" spans="2:192" ht="15.75" thickBot="1">
      <c r="B342" s="243" t="s">
        <v>5206</v>
      </c>
      <c r="C342" s="243" t="s">
        <v>1661</v>
      </c>
      <c r="D342" s="243" t="s">
        <v>234</v>
      </c>
      <c r="E342" s="244" t="s">
        <v>5217</v>
      </c>
      <c r="F342" s="183"/>
      <c r="G342" s="245"/>
      <c r="H342" s="189"/>
      <c r="I342" s="189"/>
      <c r="J342" s="245"/>
      <c r="K342" s="245"/>
      <c r="L342" s="245"/>
      <c r="M342" s="245"/>
      <c r="N342" s="245"/>
      <c r="O342" s="189"/>
      <c r="P342" s="189"/>
      <c r="Q342" s="245"/>
      <c r="R342" s="245"/>
      <c r="S342" s="245"/>
      <c r="T342" s="245"/>
      <c r="U342" s="245"/>
      <c r="V342" s="189"/>
      <c r="W342" s="189"/>
      <c r="X342" s="245"/>
      <c r="Y342" s="245"/>
      <c r="Z342" s="245"/>
      <c r="AA342" s="245"/>
      <c r="AB342" s="245"/>
      <c r="AC342" s="189"/>
      <c r="AD342" s="189"/>
      <c r="AE342" s="245"/>
      <c r="AF342" s="245"/>
      <c r="AG342" s="189"/>
      <c r="AH342" s="245"/>
      <c r="AI342" s="245"/>
      <c r="AJ342" s="189"/>
      <c r="AK342" s="189"/>
      <c r="AL342" s="189"/>
      <c r="AM342" s="189"/>
      <c r="AN342" s="189"/>
      <c r="AO342" s="245"/>
      <c r="AP342" s="245"/>
      <c r="AQ342" s="189"/>
      <c r="AR342" s="189"/>
      <c r="AS342" s="245"/>
      <c r="AT342" s="245"/>
      <c r="AU342" s="245"/>
      <c r="AV342" s="245"/>
      <c r="AW342" s="245"/>
      <c r="AX342" s="189"/>
      <c r="AY342" s="189"/>
      <c r="AZ342" s="245"/>
      <c r="BA342" s="245"/>
      <c r="BB342" s="245"/>
      <c r="BC342" s="245"/>
      <c r="BD342" s="245"/>
      <c r="BE342" s="189"/>
      <c r="BF342" s="189"/>
      <c r="BG342" s="245"/>
      <c r="BH342" s="245"/>
      <c r="BI342" s="245"/>
      <c r="BJ342" s="245"/>
      <c r="BK342" s="245"/>
      <c r="BL342" s="189"/>
      <c r="BM342" s="189"/>
      <c r="BN342" s="245"/>
      <c r="BO342" s="245"/>
      <c r="BP342" s="245"/>
      <c r="BQ342" s="245"/>
      <c r="BR342" s="245"/>
      <c r="BS342" s="189"/>
      <c r="BT342" s="189"/>
      <c r="BU342" s="245"/>
      <c r="BV342" s="245"/>
      <c r="BW342" s="245"/>
      <c r="BX342" s="245"/>
      <c r="BY342" s="245"/>
      <c r="BZ342" s="189"/>
      <c r="CA342" s="189"/>
      <c r="CB342" s="245"/>
      <c r="CC342" s="245"/>
      <c r="CD342" s="245"/>
      <c r="CE342" s="245"/>
      <c r="CF342" s="245"/>
      <c r="CG342" s="189"/>
      <c r="CH342" s="189"/>
      <c r="CI342" s="245"/>
      <c r="CJ342" s="245"/>
      <c r="CK342" s="245"/>
      <c r="CL342" s="245"/>
      <c r="CM342" s="245"/>
      <c r="CN342" s="189"/>
      <c r="CO342" s="189"/>
      <c r="CP342" s="245"/>
      <c r="CQ342" s="245"/>
      <c r="CR342" s="245"/>
      <c r="CS342" s="245"/>
      <c r="CT342" s="245"/>
      <c r="CU342" s="189"/>
      <c r="CV342" s="189"/>
      <c r="CW342" s="245"/>
      <c r="CX342" s="245"/>
      <c r="CY342" s="245"/>
      <c r="CZ342" s="245"/>
      <c r="DA342" s="245"/>
      <c r="DB342" s="189"/>
      <c r="DC342" s="189"/>
      <c r="DD342" s="245"/>
      <c r="DE342" s="245"/>
      <c r="DF342" s="245"/>
      <c r="DG342" s="245"/>
      <c r="DH342" s="245"/>
      <c r="DI342" s="189"/>
      <c r="DJ342" s="189"/>
      <c r="DK342" s="189"/>
      <c r="DL342" s="245"/>
      <c r="DM342" s="245"/>
      <c r="DN342" s="245"/>
      <c r="DO342" s="245"/>
      <c r="DP342" s="189"/>
      <c r="DQ342" s="189"/>
      <c r="DR342" s="245"/>
      <c r="DS342" s="245"/>
      <c r="DT342" s="245"/>
      <c r="DU342" s="245"/>
      <c r="DV342" s="245"/>
      <c r="DW342" s="189"/>
      <c r="DX342" s="189"/>
      <c r="DY342" s="245"/>
      <c r="DZ342" s="245"/>
      <c r="EA342" s="245"/>
      <c r="EB342" s="245"/>
      <c r="EC342" s="245"/>
      <c r="ED342" s="189"/>
      <c r="EE342" s="189"/>
      <c r="EF342" s="245"/>
      <c r="EG342" s="189"/>
      <c r="EH342" s="245"/>
      <c r="EI342" s="245"/>
      <c r="EJ342" s="245"/>
      <c r="EK342" s="189"/>
      <c r="EL342" s="189"/>
      <c r="EM342" s="245"/>
      <c r="EN342" s="245"/>
      <c r="EO342" s="245"/>
      <c r="EP342" s="245"/>
      <c r="EQ342" s="245"/>
      <c r="ER342" s="189"/>
      <c r="ES342" s="189"/>
      <c r="ET342" s="245"/>
      <c r="EU342" s="245"/>
      <c r="EV342" s="245"/>
      <c r="EW342" s="245"/>
      <c r="EX342" s="245"/>
      <c r="EY342" s="189"/>
      <c r="EZ342" s="189"/>
      <c r="FA342" s="245"/>
      <c r="FB342" s="245"/>
      <c r="FC342" s="245"/>
      <c r="FD342" s="245"/>
      <c r="FE342" s="245"/>
      <c r="FF342" s="189"/>
      <c r="FG342" s="189"/>
      <c r="FH342" s="245"/>
      <c r="FI342" s="245"/>
      <c r="FJ342" s="245"/>
      <c r="FK342" s="245"/>
      <c r="FL342" s="245"/>
      <c r="FM342" s="189"/>
      <c r="FN342" s="189"/>
      <c r="FO342" s="245"/>
      <c r="FP342" s="245"/>
      <c r="FQ342" s="245"/>
      <c r="FR342" s="245"/>
      <c r="FS342" s="245"/>
      <c r="FT342" s="189"/>
      <c r="FU342" s="189"/>
      <c r="FV342" s="189"/>
      <c r="FW342" s="189"/>
      <c r="FX342" s="189"/>
      <c r="FY342" s="245"/>
      <c r="FZ342" s="245"/>
      <c r="GA342" s="189"/>
      <c r="GB342" s="189"/>
      <c r="GC342" s="245"/>
      <c r="GD342" s="245"/>
      <c r="GE342" s="245"/>
      <c r="GF342" s="245"/>
      <c r="GG342" s="245"/>
      <c r="GH342" s="189"/>
      <c r="GI342" s="189"/>
      <c r="GJ342" s="245"/>
    </row>
    <row r="343" spans="2:192" ht="15">
      <c r="B343" s="238" t="s">
        <v>5206</v>
      </c>
      <c r="C343" s="238" t="s">
        <v>1869</v>
      </c>
      <c r="D343" s="238" t="s">
        <v>1590</v>
      </c>
      <c r="E343" s="238" t="s">
        <v>5214</v>
      </c>
      <c r="F343" s="180">
        <v>4</v>
      </c>
      <c r="G343" s="239"/>
      <c r="H343" s="186"/>
      <c r="I343" s="186"/>
      <c r="J343" s="239"/>
      <c r="K343" s="239"/>
      <c r="L343" s="239"/>
      <c r="M343" s="239"/>
      <c r="N343" s="239"/>
      <c r="O343" s="186"/>
      <c r="P343" s="186"/>
      <c r="Q343" s="239"/>
      <c r="R343" s="239"/>
      <c r="S343" s="239"/>
      <c r="T343" s="239"/>
      <c r="U343" s="239"/>
      <c r="V343" s="186"/>
      <c r="W343" s="186"/>
      <c r="X343" s="239"/>
      <c r="Y343" s="239"/>
      <c r="Z343" s="239"/>
      <c r="AA343" s="239"/>
      <c r="AB343" s="239"/>
      <c r="AC343" s="186"/>
      <c r="AD343" s="186"/>
      <c r="AE343" s="239"/>
      <c r="AF343" s="239"/>
      <c r="AG343" s="186"/>
      <c r="AH343" s="239"/>
      <c r="AI343" s="239"/>
      <c r="AJ343" s="186"/>
      <c r="AK343" s="186"/>
      <c r="AL343" s="186"/>
      <c r="AM343" s="186"/>
      <c r="AN343" s="186"/>
      <c r="AO343" s="239"/>
      <c r="AP343" s="239"/>
      <c r="AQ343" s="186"/>
      <c r="AR343" s="186"/>
      <c r="AS343" s="239"/>
      <c r="AT343" s="239"/>
      <c r="AU343" s="239"/>
      <c r="AV343" s="239"/>
      <c r="AW343" s="239"/>
      <c r="AX343" s="186"/>
      <c r="AY343" s="186"/>
      <c r="AZ343" s="239"/>
      <c r="BA343" s="239"/>
      <c r="BB343" s="239"/>
      <c r="BC343" s="239"/>
      <c r="BD343" s="239"/>
      <c r="BE343" s="186"/>
      <c r="BF343" s="186"/>
      <c r="BG343" s="239"/>
      <c r="BH343" s="239">
        <v>1</v>
      </c>
      <c r="BI343" s="239"/>
      <c r="BJ343" s="239"/>
      <c r="BK343" s="239"/>
      <c r="BL343" s="186"/>
      <c r="BM343" s="186"/>
      <c r="BN343" s="239"/>
      <c r="BO343" s="239"/>
      <c r="BP343" s="239"/>
      <c r="BQ343" s="239"/>
      <c r="BR343" s="239"/>
      <c r="BS343" s="186"/>
      <c r="BT343" s="186"/>
      <c r="BU343" s="239"/>
      <c r="BV343" s="239"/>
      <c r="BW343" s="239"/>
      <c r="BX343" s="239"/>
      <c r="BY343" s="239"/>
      <c r="BZ343" s="186"/>
      <c r="CA343" s="186"/>
      <c r="CB343" s="239"/>
      <c r="CC343" s="239"/>
      <c r="CD343" s="239"/>
      <c r="CE343" s="239"/>
      <c r="CF343" s="239"/>
      <c r="CG343" s="186"/>
      <c r="CH343" s="186"/>
      <c r="CI343" s="239"/>
      <c r="CJ343" s="239"/>
      <c r="CK343" s="239"/>
      <c r="CL343" s="239"/>
      <c r="CM343" s="239"/>
      <c r="CN343" s="186"/>
      <c r="CO343" s="186"/>
      <c r="CP343" s="239"/>
      <c r="CQ343" s="239"/>
      <c r="CR343" s="239"/>
      <c r="CS343" s="239"/>
      <c r="CT343" s="239"/>
      <c r="CU343" s="186"/>
      <c r="CV343" s="186"/>
      <c r="CW343" s="239"/>
      <c r="CX343" s="239"/>
      <c r="CY343" s="239"/>
      <c r="CZ343" s="239"/>
      <c r="DA343" s="239"/>
      <c r="DB343" s="186"/>
      <c r="DC343" s="186"/>
      <c r="DD343" s="239"/>
      <c r="DE343" s="239"/>
      <c r="DF343" s="239"/>
      <c r="DG343" s="239"/>
      <c r="DH343" s="239"/>
      <c r="DI343" s="186"/>
      <c r="DJ343" s="186"/>
      <c r="DK343" s="186"/>
      <c r="DL343" s="239"/>
      <c r="DM343" s="239"/>
      <c r="DN343" s="239"/>
      <c r="DO343" s="239"/>
      <c r="DP343" s="186"/>
      <c r="DQ343" s="186"/>
      <c r="DR343" s="239"/>
      <c r="DS343" s="239"/>
      <c r="DT343" s="239"/>
      <c r="DU343" s="239"/>
      <c r="DV343" s="239"/>
      <c r="DW343" s="186"/>
      <c r="DX343" s="186"/>
      <c r="DY343" s="239"/>
      <c r="DZ343" s="239"/>
      <c r="EA343" s="239"/>
      <c r="EB343" s="239"/>
      <c r="EC343" s="239"/>
      <c r="ED343" s="186"/>
      <c r="EE343" s="186"/>
      <c r="EF343" s="239"/>
      <c r="EG343" s="186"/>
      <c r="EH343" s="239"/>
      <c r="EI343" s="239"/>
      <c r="EJ343" s="239"/>
      <c r="EK343" s="186"/>
      <c r="EL343" s="186"/>
      <c r="EM343" s="239"/>
      <c r="EN343" s="239">
        <v>1</v>
      </c>
      <c r="EO343" s="239"/>
      <c r="EP343" s="239"/>
      <c r="EQ343" s="239">
        <v>1</v>
      </c>
      <c r="ER343" s="186"/>
      <c r="ES343" s="186"/>
      <c r="ET343" s="239"/>
      <c r="EU343" s="239"/>
      <c r="EV343" s="239"/>
      <c r="EW343" s="239"/>
      <c r="EX343" s="239"/>
      <c r="EY343" s="186"/>
      <c r="EZ343" s="186"/>
      <c r="FA343" s="239"/>
      <c r="FB343" s="239"/>
      <c r="FC343" s="239"/>
      <c r="FD343" s="239"/>
      <c r="FE343" s="239"/>
      <c r="FF343" s="186"/>
      <c r="FG343" s="186"/>
      <c r="FH343" s="239"/>
      <c r="FI343" s="239"/>
      <c r="FJ343" s="239">
        <v>1</v>
      </c>
      <c r="FK343" s="239"/>
      <c r="FL343" s="239"/>
      <c r="FM343" s="186"/>
      <c r="FN343" s="186"/>
      <c r="FO343" s="239"/>
      <c r="FP343" s="239"/>
      <c r="FQ343" s="239"/>
      <c r="FR343" s="239"/>
      <c r="FS343" s="239"/>
      <c r="FT343" s="186"/>
      <c r="FU343" s="186"/>
      <c r="FV343" s="186"/>
      <c r="FW343" s="186"/>
      <c r="FX343" s="186"/>
      <c r="FY343" s="239"/>
      <c r="FZ343" s="239"/>
      <c r="GA343" s="186"/>
      <c r="GB343" s="186"/>
      <c r="GC343" s="239"/>
      <c r="GD343" s="239"/>
      <c r="GE343" s="239"/>
      <c r="GF343" s="239"/>
      <c r="GG343" s="239"/>
      <c r="GH343" s="186"/>
      <c r="GI343" s="186"/>
      <c r="GJ343" s="239"/>
    </row>
    <row r="344" spans="2:192" ht="15">
      <c r="B344" s="240" t="s">
        <v>5206</v>
      </c>
      <c r="C344" s="240" t="s">
        <v>1869</v>
      </c>
      <c r="D344" s="240" t="s">
        <v>1590</v>
      </c>
      <c r="E344" s="235" t="s">
        <v>5215</v>
      </c>
      <c r="F344" s="181">
        <v>279</v>
      </c>
      <c r="G344" s="237"/>
      <c r="H344" s="187"/>
      <c r="I344" s="187"/>
      <c r="J344" s="237"/>
      <c r="K344" s="237"/>
      <c r="L344" s="237"/>
      <c r="M344" s="237"/>
      <c r="N344" s="237"/>
      <c r="O344" s="187"/>
      <c r="P344" s="187"/>
      <c r="Q344" s="237"/>
      <c r="R344" s="237"/>
      <c r="S344" s="237"/>
      <c r="T344" s="237"/>
      <c r="U344" s="237"/>
      <c r="V344" s="187"/>
      <c r="W344" s="187"/>
      <c r="X344" s="237"/>
      <c r="Y344" s="237"/>
      <c r="Z344" s="237"/>
      <c r="AA344" s="237"/>
      <c r="AB344" s="237"/>
      <c r="AC344" s="187"/>
      <c r="AD344" s="187"/>
      <c r="AE344" s="237"/>
      <c r="AF344" s="237"/>
      <c r="AG344" s="187"/>
      <c r="AH344" s="237"/>
      <c r="AI344" s="237"/>
      <c r="AJ344" s="187"/>
      <c r="AK344" s="187"/>
      <c r="AL344" s="187"/>
      <c r="AM344" s="187"/>
      <c r="AN344" s="187"/>
      <c r="AO344" s="237"/>
      <c r="AP344" s="237"/>
      <c r="AQ344" s="187"/>
      <c r="AR344" s="187"/>
      <c r="AS344" s="237"/>
      <c r="AT344" s="237"/>
      <c r="AU344" s="237"/>
      <c r="AV344" s="237"/>
      <c r="AW344" s="237"/>
      <c r="AX344" s="187"/>
      <c r="AY344" s="187"/>
      <c r="AZ344" s="237"/>
      <c r="BA344" s="237"/>
      <c r="BB344" s="237"/>
      <c r="BC344" s="237"/>
      <c r="BD344" s="237"/>
      <c r="BE344" s="187"/>
      <c r="BF344" s="187"/>
      <c r="BG344" s="237"/>
      <c r="BH344" s="237">
        <v>9.4</v>
      </c>
      <c r="BI344" s="237"/>
      <c r="BJ344" s="237"/>
      <c r="BK344" s="237"/>
      <c r="BL344" s="187"/>
      <c r="BM344" s="187"/>
      <c r="BN344" s="237"/>
      <c r="BO344" s="237"/>
      <c r="BP344" s="237"/>
      <c r="BQ344" s="237"/>
      <c r="BR344" s="237"/>
      <c r="BS344" s="187"/>
      <c r="BT344" s="187"/>
      <c r="BU344" s="237"/>
      <c r="BV344" s="237"/>
      <c r="BW344" s="237"/>
      <c r="BX344" s="237"/>
      <c r="BY344" s="237"/>
      <c r="BZ344" s="187"/>
      <c r="CA344" s="187"/>
      <c r="CB344" s="237"/>
      <c r="CC344" s="237"/>
      <c r="CD344" s="237"/>
      <c r="CE344" s="237"/>
      <c r="CF344" s="237"/>
      <c r="CG344" s="187"/>
      <c r="CH344" s="187"/>
      <c r="CI344" s="237"/>
      <c r="CJ344" s="237"/>
      <c r="CK344" s="237"/>
      <c r="CL344" s="237"/>
      <c r="CM344" s="237"/>
      <c r="CN344" s="187"/>
      <c r="CO344" s="187"/>
      <c r="CP344" s="237"/>
      <c r="CQ344" s="237"/>
      <c r="CR344" s="237"/>
      <c r="CS344" s="237"/>
      <c r="CT344" s="237"/>
      <c r="CU344" s="187"/>
      <c r="CV344" s="187"/>
      <c r="CW344" s="237"/>
      <c r="CX344" s="237"/>
      <c r="CY344" s="237"/>
      <c r="CZ344" s="237"/>
      <c r="DA344" s="237"/>
      <c r="DB344" s="187"/>
      <c r="DC344" s="187"/>
      <c r="DD344" s="237"/>
      <c r="DE344" s="237"/>
      <c r="DF344" s="237"/>
      <c r="DG344" s="237"/>
      <c r="DH344" s="237"/>
      <c r="DI344" s="187"/>
      <c r="DJ344" s="187"/>
      <c r="DK344" s="187"/>
      <c r="DL344" s="237"/>
      <c r="DM344" s="237"/>
      <c r="DN344" s="237"/>
      <c r="DO344" s="237"/>
      <c r="DP344" s="187"/>
      <c r="DQ344" s="187"/>
      <c r="DR344" s="237"/>
      <c r="DS344" s="237"/>
      <c r="DT344" s="237"/>
      <c r="DU344" s="237"/>
      <c r="DV344" s="237"/>
      <c r="DW344" s="187"/>
      <c r="DX344" s="187"/>
      <c r="DY344" s="237"/>
      <c r="DZ344" s="237"/>
      <c r="EA344" s="237"/>
      <c r="EB344" s="237"/>
      <c r="EC344" s="237"/>
      <c r="ED344" s="187"/>
      <c r="EE344" s="187"/>
      <c r="EF344" s="237"/>
      <c r="EG344" s="187"/>
      <c r="EH344" s="237"/>
      <c r="EI344" s="237"/>
      <c r="EJ344" s="237"/>
      <c r="EK344" s="187"/>
      <c r="EL344" s="187"/>
      <c r="EM344" s="237"/>
      <c r="EN344" s="237">
        <v>117.3</v>
      </c>
      <c r="EO344" s="237"/>
      <c r="EP344" s="237"/>
      <c r="EQ344" s="237">
        <v>123.1</v>
      </c>
      <c r="ER344" s="187"/>
      <c r="ES344" s="187"/>
      <c r="ET344" s="237"/>
      <c r="EU344" s="237"/>
      <c r="EV344" s="237"/>
      <c r="EW344" s="237"/>
      <c r="EX344" s="237"/>
      <c r="EY344" s="187"/>
      <c r="EZ344" s="187"/>
      <c r="FA344" s="237"/>
      <c r="FB344" s="237"/>
      <c r="FC344" s="237"/>
      <c r="FD344" s="237"/>
      <c r="FE344" s="237"/>
      <c r="FF344" s="187"/>
      <c r="FG344" s="187"/>
      <c r="FH344" s="237"/>
      <c r="FI344" s="237"/>
      <c r="FJ344" s="237">
        <v>29.2</v>
      </c>
      <c r="FK344" s="237"/>
      <c r="FL344" s="237"/>
      <c r="FM344" s="187"/>
      <c r="FN344" s="187"/>
      <c r="FO344" s="237"/>
      <c r="FP344" s="237"/>
      <c r="FQ344" s="237"/>
      <c r="FR344" s="237"/>
      <c r="FS344" s="237"/>
      <c r="FT344" s="187"/>
      <c r="FU344" s="187"/>
      <c r="FV344" s="187"/>
      <c r="FW344" s="187"/>
      <c r="FX344" s="187"/>
      <c r="FY344" s="237"/>
      <c r="FZ344" s="237"/>
      <c r="GA344" s="187"/>
      <c r="GB344" s="187"/>
      <c r="GC344" s="237"/>
      <c r="GD344" s="237"/>
      <c r="GE344" s="237"/>
      <c r="GF344" s="237"/>
      <c r="GG344" s="237"/>
      <c r="GH344" s="187"/>
      <c r="GI344" s="187"/>
      <c r="GJ344" s="237"/>
    </row>
    <row r="345" spans="2:192" ht="15">
      <c r="B345" s="240" t="s">
        <v>5206</v>
      </c>
      <c r="C345" s="240" t="s">
        <v>1869</v>
      </c>
      <c r="D345" s="240" t="s">
        <v>1590</v>
      </c>
      <c r="E345" s="241" t="s">
        <v>5216</v>
      </c>
      <c r="F345" s="182"/>
      <c r="G345" s="242"/>
      <c r="H345" s="188"/>
      <c r="I345" s="188"/>
      <c r="J345" s="242"/>
      <c r="K345" s="242"/>
      <c r="L345" s="242"/>
      <c r="M345" s="242"/>
      <c r="N345" s="242"/>
      <c r="O345" s="188"/>
      <c r="P345" s="188"/>
      <c r="Q345" s="242"/>
      <c r="R345" s="242"/>
      <c r="S345" s="242"/>
      <c r="T345" s="242"/>
      <c r="U345" s="242"/>
      <c r="V345" s="188"/>
      <c r="W345" s="188"/>
      <c r="X345" s="242"/>
      <c r="Y345" s="242"/>
      <c r="Z345" s="242"/>
      <c r="AA345" s="242"/>
      <c r="AB345" s="242"/>
      <c r="AC345" s="188"/>
      <c r="AD345" s="188"/>
      <c r="AE345" s="242"/>
      <c r="AF345" s="242"/>
      <c r="AG345" s="188"/>
      <c r="AH345" s="242"/>
      <c r="AI345" s="242"/>
      <c r="AJ345" s="188"/>
      <c r="AK345" s="188"/>
      <c r="AL345" s="188"/>
      <c r="AM345" s="188"/>
      <c r="AN345" s="188"/>
      <c r="AO345" s="242"/>
      <c r="AP345" s="242"/>
      <c r="AQ345" s="188"/>
      <c r="AR345" s="188"/>
      <c r="AS345" s="242"/>
      <c r="AT345" s="242"/>
      <c r="AU345" s="242"/>
      <c r="AV345" s="242"/>
      <c r="AW345" s="242"/>
      <c r="AX345" s="188"/>
      <c r="AY345" s="188"/>
      <c r="AZ345" s="242"/>
      <c r="BA345" s="242"/>
      <c r="BB345" s="242"/>
      <c r="BC345" s="242"/>
      <c r="BD345" s="242"/>
      <c r="BE345" s="188"/>
      <c r="BF345" s="188"/>
      <c r="BG345" s="242"/>
      <c r="BH345" s="242"/>
      <c r="BI345" s="242"/>
      <c r="BJ345" s="242"/>
      <c r="BK345" s="242"/>
      <c r="BL345" s="188"/>
      <c r="BM345" s="188"/>
      <c r="BN345" s="242"/>
      <c r="BO345" s="242"/>
      <c r="BP345" s="242"/>
      <c r="BQ345" s="242"/>
      <c r="BR345" s="242"/>
      <c r="BS345" s="188"/>
      <c r="BT345" s="188"/>
      <c r="BU345" s="242"/>
      <c r="BV345" s="242"/>
      <c r="BW345" s="242"/>
      <c r="BX345" s="242"/>
      <c r="BY345" s="242"/>
      <c r="BZ345" s="188"/>
      <c r="CA345" s="188"/>
      <c r="CB345" s="242"/>
      <c r="CC345" s="242"/>
      <c r="CD345" s="242"/>
      <c r="CE345" s="242"/>
      <c r="CF345" s="242"/>
      <c r="CG345" s="188"/>
      <c r="CH345" s="188"/>
      <c r="CI345" s="242"/>
      <c r="CJ345" s="242"/>
      <c r="CK345" s="242"/>
      <c r="CL345" s="242"/>
      <c r="CM345" s="242"/>
      <c r="CN345" s="188"/>
      <c r="CO345" s="188"/>
      <c r="CP345" s="242"/>
      <c r="CQ345" s="242"/>
      <c r="CR345" s="242"/>
      <c r="CS345" s="242"/>
      <c r="CT345" s="242"/>
      <c r="CU345" s="188"/>
      <c r="CV345" s="188"/>
      <c r="CW345" s="242"/>
      <c r="CX345" s="242"/>
      <c r="CY345" s="242"/>
      <c r="CZ345" s="242"/>
      <c r="DA345" s="242"/>
      <c r="DB345" s="188"/>
      <c r="DC345" s="188"/>
      <c r="DD345" s="242"/>
      <c r="DE345" s="242"/>
      <c r="DF345" s="242"/>
      <c r="DG345" s="242"/>
      <c r="DH345" s="242"/>
      <c r="DI345" s="188"/>
      <c r="DJ345" s="188"/>
      <c r="DK345" s="188"/>
      <c r="DL345" s="242"/>
      <c r="DM345" s="242"/>
      <c r="DN345" s="242"/>
      <c r="DO345" s="242"/>
      <c r="DP345" s="188"/>
      <c r="DQ345" s="188"/>
      <c r="DR345" s="242"/>
      <c r="DS345" s="242"/>
      <c r="DT345" s="242"/>
      <c r="DU345" s="242"/>
      <c r="DV345" s="242"/>
      <c r="DW345" s="188"/>
      <c r="DX345" s="188"/>
      <c r="DY345" s="242"/>
      <c r="DZ345" s="242"/>
      <c r="EA345" s="242"/>
      <c r="EB345" s="242"/>
      <c r="EC345" s="242"/>
      <c r="ED345" s="188"/>
      <c r="EE345" s="188"/>
      <c r="EF345" s="242"/>
      <c r="EG345" s="188"/>
      <c r="EH345" s="242"/>
      <c r="EI345" s="242"/>
      <c r="EJ345" s="242"/>
      <c r="EK345" s="188"/>
      <c r="EL345" s="188"/>
      <c r="EM345" s="242"/>
      <c r="EN345" s="242"/>
      <c r="EO345" s="242"/>
      <c r="EP345" s="242"/>
      <c r="EQ345" s="242"/>
      <c r="ER345" s="188"/>
      <c r="ES345" s="188"/>
      <c r="ET345" s="242"/>
      <c r="EU345" s="242"/>
      <c r="EV345" s="242"/>
      <c r="EW345" s="242"/>
      <c r="EX345" s="242"/>
      <c r="EY345" s="188"/>
      <c r="EZ345" s="188"/>
      <c r="FA345" s="242"/>
      <c r="FB345" s="242"/>
      <c r="FC345" s="242"/>
      <c r="FD345" s="242"/>
      <c r="FE345" s="242"/>
      <c r="FF345" s="188"/>
      <c r="FG345" s="188"/>
      <c r="FH345" s="242"/>
      <c r="FI345" s="242"/>
      <c r="FJ345" s="242"/>
      <c r="FK345" s="242"/>
      <c r="FL345" s="242"/>
      <c r="FM345" s="188"/>
      <c r="FN345" s="188"/>
      <c r="FO345" s="242"/>
      <c r="FP345" s="242"/>
      <c r="FQ345" s="242"/>
      <c r="FR345" s="242"/>
      <c r="FS345" s="242"/>
      <c r="FT345" s="188"/>
      <c r="FU345" s="188"/>
      <c r="FV345" s="188"/>
      <c r="FW345" s="188"/>
      <c r="FX345" s="188"/>
      <c r="FY345" s="242"/>
      <c r="FZ345" s="242"/>
      <c r="GA345" s="188"/>
      <c r="GB345" s="188"/>
      <c r="GC345" s="242"/>
      <c r="GD345" s="242"/>
      <c r="GE345" s="242"/>
      <c r="GF345" s="242"/>
      <c r="GG345" s="242"/>
      <c r="GH345" s="188"/>
      <c r="GI345" s="188"/>
      <c r="GJ345" s="242"/>
    </row>
    <row r="346" spans="2:192" ht="15.75" thickBot="1">
      <c r="B346" s="243" t="s">
        <v>5206</v>
      </c>
      <c r="C346" s="243" t="s">
        <v>1869</v>
      </c>
      <c r="D346" s="243" t="s">
        <v>1590</v>
      </c>
      <c r="E346" s="244" t="s">
        <v>5217</v>
      </c>
      <c r="F346" s="183"/>
      <c r="G346" s="245"/>
      <c r="H346" s="189"/>
      <c r="I346" s="189"/>
      <c r="J346" s="245"/>
      <c r="K346" s="245"/>
      <c r="L346" s="245"/>
      <c r="M346" s="245"/>
      <c r="N346" s="245"/>
      <c r="O346" s="189"/>
      <c r="P346" s="189"/>
      <c r="Q346" s="245"/>
      <c r="R346" s="245"/>
      <c r="S346" s="245"/>
      <c r="T346" s="245"/>
      <c r="U346" s="245"/>
      <c r="V346" s="189"/>
      <c r="W346" s="189"/>
      <c r="X346" s="245"/>
      <c r="Y346" s="245"/>
      <c r="Z346" s="245"/>
      <c r="AA346" s="245"/>
      <c r="AB346" s="245"/>
      <c r="AC346" s="189"/>
      <c r="AD346" s="189"/>
      <c r="AE346" s="245"/>
      <c r="AF346" s="245"/>
      <c r="AG346" s="189"/>
      <c r="AH346" s="245"/>
      <c r="AI346" s="245"/>
      <c r="AJ346" s="189"/>
      <c r="AK346" s="189"/>
      <c r="AL346" s="189"/>
      <c r="AM346" s="189"/>
      <c r="AN346" s="189"/>
      <c r="AO346" s="245"/>
      <c r="AP346" s="245"/>
      <c r="AQ346" s="189"/>
      <c r="AR346" s="189"/>
      <c r="AS346" s="245"/>
      <c r="AT346" s="245"/>
      <c r="AU346" s="245"/>
      <c r="AV346" s="245"/>
      <c r="AW346" s="245"/>
      <c r="AX346" s="189"/>
      <c r="AY346" s="189"/>
      <c r="AZ346" s="245"/>
      <c r="BA346" s="245"/>
      <c r="BB346" s="245"/>
      <c r="BC346" s="245"/>
      <c r="BD346" s="245"/>
      <c r="BE346" s="189"/>
      <c r="BF346" s="189"/>
      <c r="BG346" s="245"/>
      <c r="BH346" s="245"/>
      <c r="BI346" s="245"/>
      <c r="BJ346" s="245"/>
      <c r="BK346" s="245"/>
      <c r="BL346" s="189"/>
      <c r="BM346" s="189"/>
      <c r="BN346" s="245"/>
      <c r="BO346" s="245"/>
      <c r="BP346" s="245"/>
      <c r="BQ346" s="245"/>
      <c r="BR346" s="245"/>
      <c r="BS346" s="189"/>
      <c r="BT346" s="189"/>
      <c r="BU346" s="245"/>
      <c r="BV346" s="245"/>
      <c r="BW346" s="245"/>
      <c r="BX346" s="245"/>
      <c r="BY346" s="245"/>
      <c r="BZ346" s="189"/>
      <c r="CA346" s="189"/>
      <c r="CB346" s="245"/>
      <c r="CC346" s="245"/>
      <c r="CD346" s="245"/>
      <c r="CE346" s="245"/>
      <c r="CF346" s="245"/>
      <c r="CG346" s="189"/>
      <c r="CH346" s="189"/>
      <c r="CI346" s="245"/>
      <c r="CJ346" s="245"/>
      <c r="CK346" s="245"/>
      <c r="CL346" s="245"/>
      <c r="CM346" s="245"/>
      <c r="CN346" s="189"/>
      <c r="CO346" s="189"/>
      <c r="CP346" s="245"/>
      <c r="CQ346" s="245"/>
      <c r="CR346" s="245"/>
      <c r="CS346" s="245"/>
      <c r="CT346" s="245"/>
      <c r="CU346" s="189"/>
      <c r="CV346" s="189"/>
      <c r="CW346" s="245"/>
      <c r="CX346" s="245"/>
      <c r="CY346" s="245"/>
      <c r="CZ346" s="245"/>
      <c r="DA346" s="245"/>
      <c r="DB346" s="189"/>
      <c r="DC346" s="189"/>
      <c r="DD346" s="245"/>
      <c r="DE346" s="245"/>
      <c r="DF346" s="245"/>
      <c r="DG346" s="245"/>
      <c r="DH346" s="245"/>
      <c r="DI346" s="189"/>
      <c r="DJ346" s="189"/>
      <c r="DK346" s="189"/>
      <c r="DL346" s="245"/>
      <c r="DM346" s="245"/>
      <c r="DN346" s="245"/>
      <c r="DO346" s="245"/>
      <c r="DP346" s="189"/>
      <c r="DQ346" s="189"/>
      <c r="DR346" s="245"/>
      <c r="DS346" s="245"/>
      <c r="DT346" s="245"/>
      <c r="DU346" s="245"/>
      <c r="DV346" s="245"/>
      <c r="DW346" s="189"/>
      <c r="DX346" s="189"/>
      <c r="DY346" s="245"/>
      <c r="DZ346" s="245"/>
      <c r="EA346" s="245"/>
      <c r="EB346" s="245"/>
      <c r="EC346" s="245"/>
      <c r="ED346" s="189"/>
      <c r="EE346" s="189"/>
      <c r="EF346" s="245"/>
      <c r="EG346" s="189"/>
      <c r="EH346" s="245"/>
      <c r="EI346" s="245"/>
      <c r="EJ346" s="245"/>
      <c r="EK346" s="189"/>
      <c r="EL346" s="189"/>
      <c r="EM346" s="245"/>
      <c r="EN346" s="245"/>
      <c r="EO346" s="245"/>
      <c r="EP346" s="245"/>
      <c r="EQ346" s="245"/>
      <c r="ER346" s="189"/>
      <c r="ES346" s="189"/>
      <c r="ET346" s="245"/>
      <c r="EU346" s="245"/>
      <c r="EV346" s="245"/>
      <c r="EW346" s="245"/>
      <c r="EX346" s="245"/>
      <c r="EY346" s="189"/>
      <c r="EZ346" s="189"/>
      <c r="FA346" s="245"/>
      <c r="FB346" s="245"/>
      <c r="FC346" s="245"/>
      <c r="FD346" s="245"/>
      <c r="FE346" s="245"/>
      <c r="FF346" s="189"/>
      <c r="FG346" s="189"/>
      <c r="FH346" s="245"/>
      <c r="FI346" s="245"/>
      <c r="FJ346" s="245"/>
      <c r="FK346" s="245"/>
      <c r="FL346" s="245"/>
      <c r="FM346" s="189"/>
      <c r="FN346" s="189"/>
      <c r="FO346" s="245"/>
      <c r="FP346" s="245"/>
      <c r="FQ346" s="245"/>
      <c r="FR346" s="245"/>
      <c r="FS346" s="245"/>
      <c r="FT346" s="189"/>
      <c r="FU346" s="189"/>
      <c r="FV346" s="189"/>
      <c r="FW346" s="189"/>
      <c r="FX346" s="189"/>
      <c r="FY346" s="245"/>
      <c r="FZ346" s="245"/>
      <c r="GA346" s="189"/>
      <c r="GB346" s="189"/>
      <c r="GC346" s="245"/>
      <c r="GD346" s="245"/>
      <c r="GE346" s="245"/>
      <c r="GF346" s="245"/>
      <c r="GG346" s="245"/>
      <c r="GH346" s="189"/>
      <c r="GI346" s="189"/>
      <c r="GJ346" s="245"/>
    </row>
    <row r="347" spans="2:192" ht="15">
      <c r="B347" s="238" t="s">
        <v>5206</v>
      </c>
      <c r="C347" s="238" t="s">
        <v>517</v>
      </c>
      <c r="D347" s="238" t="s">
        <v>330</v>
      </c>
      <c r="E347" s="238" t="s">
        <v>5214</v>
      </c>
      <c r="F347" s="180">
        <v>20</v>
      </c>
      <c r="G347" s="239"/>
      <c r="H347" s="186"/>
      <c r="I347" s="186"/>
      <c r="J347" s="239"/>
      <c r="K347" s="239">
        <v>1</v>
      </c>
      <c r="L347" s="239"/>
      <c r="M347" s="239"/>
      <c r="N347" s="239"/>
      <c r="O347" s="186"/>
      <c r="P347" s="186"/>
      <c r="Q347" s="239"/>
      <c r="R347" s="239"/>
      <c r="S347" s="239"/>
      <c r="T347" s="239"/>
      <c r="U347" s="239"/>
      <c r="V347" s="186"/>
      <c r="W347" s="186"/>
      <c r="X347" s="239"/>
      <c r="Y347" s="239"/>
      <c r="Z347" s="239"/>
      <c r="AA347" s="239"/>
      <c r="AB347" s="239">
        <v>1</v>
      </c>
      <c r="AC347" s="186"/>
      <c r="AD347" s="186"/>
      <c r="AE347" s="239">
        <v>1</v>
      </c>
      <c r="AF347" s="239"/>
      <c r="AG347" s="186"/>
      <c r="AH347" s="239"/>
      <c r="AI347" s="239"/>
      <c r="AJ347" s="186"/>
      <c r="AK347" s="186"/>
      <c r="AL347" s="186"/>
      <c r="AM347" s="186"/>
      <c r="AN347" s="186"/>
      <c r="AO347" s="239"/>
      <c r="AP347" s="239"/>
      <c r="AQ347" s="186"/>
      <c r="AR347" s="186"/>
      <c r="AS347" s="239"/>
      <c r="AT347" s="239"/>
      <c r="AU347" s="239"/>
      <c r="AV347" s="239"/>
      <c r="AW347" s="239"/>
      <c r="AX347" s="186"/>
      <c r="AY347" s="186"/>
      <c r="AZ347" s="239"/>
      <c r="BA347" s="239"/>
      <c r="BB347" s="239">
        <v>1</v>
      </c>
      <c r="BC347" s="239"/>
      <c r="BD347" s="239">
        <v>1</v>
      </c>
      <c r="BE347" s="186"/>
      <c r="BF347" s="186"/>
      <c r="BG347" s="239"/>
      <c r="BH347" s="239">
        <v>1</v>
      </c>
      <c r="BI347" s="239"/>
      <c r="BJ347" s="239"/>
      <c r="BK347" s="239"/>
      <c r="BL347" s="186"/>
      <c r="BM347" s="186"/>
      <c r="BN347" s="239"/>
      <c r="BO347" s="239"/>
      <c r="BP347" s="239"/>
      <c r="BQ347" s="239"/>
      <c r="BR347" s="239">
        <v>1</v>
      </c>
      <c r="BS347" s="186"/>
      <c r="BT347" s="186"/>
      <c r="BU347" s="239"/>
      <c r="BV347" s="239">
        <v>1</v>
      </c>
      <c r="BW347" s="239"/>
      <c r="BX347" s="239"/>
      <c r="BY347" s="239"/>
      <c r="BZ347" s="186"/>
      <c r="CA347" s="186"/>
      <c r="CB347" s="239"/>
      <c r="CC347" s="239"/>
      <c r="CD347" s="239">
        <v>1</v>
      </c>
      <c r="CE347" s="239"/>
      <c r="CF347" s="239"/>
      <c r="CG347" s="186"/>
      <c r="CH347" s="186"/>
      <c r="CI347" s="239"/>
      <c r="CJ347" s="239"/>
      <c r="CK347" s="239"/>
      <c r="CL347" s="239"/>
      <c r="CM347" s="239"/>
      <c r="CN347" s="186"/>
      <c r="CO347" s="186"/>
      <c r="CP347" s="239">
        <v>1</v>
      </c>
      <c r="CQ347" s="239"/>
      <c r="CR347" s="239"/>
      <c r="CS347" s="239"/>
      <c r="CT347" s="239"/>
      <c r="CU347" s="186"/>
      <c r="CV347" s="186"/>
      <c r="CW347" s="239"/>
      <c r="CX347" s="239"/>
      <c r="CY347" s="239">
        <v>1</v>
      </c>
      <c r="CZ347" s="239"/>
      <c r="DA347" s="239"/>
      <c r="DB347" s="186"/>
      <c r="DC347" s="186"/>
      <c r="DD347" s="239"/>
      <c r="DE347" s="239"/>
      <c r="DF347" s="239"/>
      <c r="DG347" s="239"/>
      <c r="DH347" s="239"/>
      <c r="DI347" s="186"/>
      <c r="DJ347" s="186"/>
      <c r="DK347" s="186"/>
      <c r="DL347" s="239"/>
      <c r="DM347" s="239">
        <v>1</v>
      </c>
      <c r="DN347" s="239"/>
      <c r="DO347" s="239"/>
      <c r="DP347" s="186"/>
      <c r="DQ347" s="186"/>
      <c r="DR347" s="239">
        <v>1</v>
      </c>
      <c r="DS347" s="239"/>
      <c r="DT347" s="239">
        <v>2</v>
      </c>
      <c r="DU347" s="239"/>
      <c r="DV347" s="239"/>
      <c r="DW347" s="186"/>
      <c r="DX347" s="186"/>
      <c r="DY347" s="239"/>
      <c r="DZ347" s="239"/>
      <c r="EA347" s="239"/>
      <c r="EB347" s="239"/>
      <c r="EC347" s="239"/>
      <c r="ED347" s="186"/>
      <c r="EE347" s="186"/>
      <c r="EF347" s="239"/>
      <c r="EG347" s="186"/>
      <c r="EH347" s="239"/>
      <c r="EI347" s="239"/>
      <c r="EJ347" s="239"/>
      <c r="EK347" s="186"/>
      <c r="EL347" s="186"/>
      <c r="EM347" s="239"/>
      <c r="EN347" s="239">
        <v>1</v>
      </c>
      <c r="EO347" s="239"/>
      <c r="EP347" s="239"/>
      <c r="EQ347" s="239"/>
      <c r="ER347" s="186"/>
      <c r="ES347" s="186"/>
      <c r="ET347" s="239"/>
      <c r="EU347" s="239"/>
      <c r="EV347" s="239"/>
      <c r="EW347" s="239"/>
      <c r="EX347" s="239"/>
      <c r="EY347" s="186"/>
      <c r="EZ347" s="186"/>
      <c r="FA347" s="239"/>
      <c r="FB347" s="239"/>
      <c r="FC347" s="239"/>
      <c r="FD347" s="239"/>
      <c r="FE347" s="239"/>
      <c r="FF347" s="186"/>
      <c r="FG347" s="186"/>
      <c r="FH347" s="239"/>
      <c r="FI347" s="239"/>
      <c r="FJ347" s="239"/>
      <c r="FK347" s="239"/>
      <c r="FL347" s="239"/>
      <c r="FM347" s="186"/>
      <c r="FN347" s="186"/>
      <c r="FO347" s="239"/>
      <c r="FP347" s="239"/>
      <c r="FQ347" s="239"/>
      <c r="FR347" s="239"/>
      <c r="FS347" s="239"/>
      <c r="FT347" s="186"/>
      <c r="FU347" s="186"/>
      <c r="FV347" s="186"/>
      <c r="FW347" s="186"/>
      <c r="FX347" s="186"/>
      <c r="FY347" s="239"/>
      <c r="FZ347" s="239">
        <v>2</v>
      </c>
      <c r="GA347" s="186"/>
      <c r="GB347" s="186"/>
      <c r="GC347" s="239"/>
      <c r="GD347" s="239">
        <v>1</v>
      </c>
      <c r="GE347" s="239"/>
      <c r="GF347" s="239"/>
      <c r="GG347" s="239">
        <v>1</v>
      </c>
      <c r="GH347" s="186"/>
      <c r="GI347" s="186"/>
      <c r="GJ347" s="239"/>
    </row>
    <row r="348" spans="2:192" ht="15">
      <c r="B348" s="240" t="s">
        <v>5206</v>
      </c>
      <c r="C348" s="240" t="s">
        <v>517</v>
      </c>
      <c r="D348" s="240" t="s">
        <v>330</v>
      </c>
      <c r="E348" s="235" t="s">
        <v>5215</v>
      </c>
      <c r="F348" s="181">
        <v>224</v>
      </c>
      <c r="G348" s="237"/>
      <c r="H348" s="187"/>
      <c r="I348" s="187"/>
      <c r="J348" s="237"/>
      <c r="K348" s="237">
        <v>6.9</v>
      </c>
      <c r="L348" s="237"/>
      <c r="M348" s="237"/>
      <c r="N348" s="237"/>
      <c r="O348" s="187"/>
      <c r="P348" s="187"/>
      <c r="Q348" s="237"/>
      <c r="R348" s="237"/>
      <c r="S348" s="237"/>
      <c r="T348" s="237"/>
      <c r="U348" s="237"/>
      <c r="V348" s="187"/>
      <c r="W348" s="187"/>
      <c r="X348" s="237"/>
      <c r="Y348" s="237"/>
      <c r="Z348" s="237"/>
      <c r="AA348" s="237"/>
      <c r="AB348" s="237">
        <v>0.6</v>
      </c>
      <c r="AC348" s="187"/>
      <c r="AD348" s="187"/>
      <c r="AE348" s="237">
        <v>8.6</v>
      </c>
      <c r="AF348" s="237"/>
      <c r="AG348" s="187"/>
      <c r="AH348" s="237"/>
      <c r="AI348" s="237"/>
      <c r="AJ348" s="187"/>
      <c r="AK348" s="187"/>
      <c r="AL348" s="187"/>
      <c r="AM348" s="187"/>
      <c r="AN348" s="187"/>
      <c r="AO348" s="237"/>
      <c r="AP348" s="237"/>
      <c r="AQ348" s="187"/>
      <c r="AR348" s="187"/>
      <c r="AS348" s="237"/>
      <c r="AT348" s="237"/>
      <c r="AU348" s="237"/>
      <c r="AV348" s="237"/>
      <c r="AW348" s="237"/>
      <c r="AX348" s="187"/>
      <c r="AY348" s="187"/>
      <c r="AZ348" s="237"/>
      <c r="BA348" s="237"/>
      <c r="BB348" s="237">
        <v>0.7</v>
      </c>
      <c r="BC348" s="237"/>
      <c r="BD348" s="237">
        <v>4.8</v>
      </c>
      <c r="BE348" s="187"/>
      <c r="BF348" s="187"/>
      <c r="BG348" s="237"/>
      <c r="BH348" s="237">
        <v>2.8</v>
      </c>
      <c r="BI348" s="237"/>
      <c r="BJ348" s="237"/>
      <c r="BK348" s="237"/>
      <c r="BL348" s="187"/>
      <c r="BM348" s="187"/>
      <c r="BN348" s="237"/>
      <c r="BO348" s="237"/>
      <c r="BP348" s="237"/>
      <c r="BQ348" s="237"/>
      <c r="BR348" s="237">
        <v>2.5</v>
      </c>
      <c r="BS348" s="187"/>
      <c r="BT348" s="187"/>
      <c r="BU348" s="237"/>
      <c r="BV348" s="237">
        <v>9.1999999999999993</v>
      </c>
      <c r="BW348" s="237"/>
      <c r="BX348" s="237"/>
      <c r="BY348" s="237"/>
      <c r="BZ348" s="187"/>
      <c r="CA348" s="187"/>
      <c r="CB348" s="237"/>
      <c r="CC348" s="237"/>
      <c r="CD348" s="237">
        <v>0.8</v>
      </c>
      <c r="CE348" s="237"/>
      <c r="CF348" s="237"/>
      <c r="CG348" s="187"/>
      <c r="CH348" s="187"/>
      <c r="CI348" s="237"/>
      <c r="CJ348" s="237"/>
      <c r="CK348" s="237"/>
      <c r="CL348" s="237"/>
      <c r="CM348" s="237"/>
      <c r="CN348" s="187"/>
      <c r="CO348" s="187"/>
      <c r="CP348" s="237">
        <v>3</v>
      </c>
      <c r="CQ348" s="237"/>
      <c r="CR348" s="237"/>
      <c r="CS348" s="237"/>
      <c r="CT348" s="237"/>
      <c r="CU348" s="187"/>
      <c r="CV348" s="187"/>
      <c r="CW348" s="237"/>
      <c r="CX348" s="237"/>
      <c r="CY348" s="237">
        <v>2.1</v>
      </c>
      <c r="CZ348" s="237"/>
      <c r="DA348" s="237"/>
      <c r="DB348" s="187"/>
      <c r="DC348" s="187"/>
      <c r="DD348" s="237"/>
      <c r="DE348" s="237"/>
      <c r="DF348" s="237"/>
      <c r="DG348" s="237"/>
      <c r="DH348" s="237"/>
      <c r="DI348" s="187"/>
      <c r="DJ348" s="187"/>
      <c r="DK348" s="187"/>
      <c r="DL348" s="237"/>
      <c r="DM348" s="237">
        <v>0.4</v>
      </c>
      <c r="DN348" s="237"/>
      <c r="DO348" s="237"/>
      <c r="DP348" s="187"/>
      <c r="DQ348" s="187"/>
      <c r="DR348" s="237">
        <v>0</v>
      </c>
      <c r="DS348" s="237"/>
      <c r="DT348" s="237">
        <v>41</v>
      </c>
      <c r="DU348" s="237"/>
      <c r="DV348" s="237"/>
      <c r="DW348" s="187"/>
      <c r="DX348" s="187"/>
      <c r="DY348" s="237"/>
      <c r="DZ348" s="237"/>
      <c r="EA348" s="237"/>
      <c r="EB348" s="237"/>
      <c r="EC348" s="237"/>
      <c r="ED348" s="187"/>
      <c r="EE348" s="187"/>
      <c r="EF348" s="237"/>
      <c r="EG348" s="187"/>
      <c r="EH348" s="237"/>
      <c r="EI348" s="237"/>
      <c r="EJ348" s="237"/>
      <c r="EK348" s="187"/>
      <c r="EL348" s="187"/>
      <c r="EM348" s="237"/>
      <c r="EN348" s="237">
        <v>3.5</v>
      </c>
      <c r="EO348" s="237"/>
      <c r="EP348" s="237"/>
      <c r="EQ348" s="237"/>
      <c r="ER348" s="187"/>
      <c r="ES348" s="187"/>
      <c r="ET348" s="237"/>
      <c r="EU348" s="237"/>
      <c r="EV348" s="237"/>
      <c r="EW348" s="237"/>
      <c r="EX348" s="237"/>
      <c r="EY348" s="187"/>
      <c r="EZ348" s="187"/>
      <c r="FA348" s="237"/>
      <c r="FB348" s="237"/>
      <c r="FC348" s="237"/>
      <c r="FD348" s="237"/>
      <c r="FE348" s="237"/>
      <c r="FF348" s="187"/>
      <c r="FG348" s="187"/>
      <c r="FH348" s="237"/>
      <c r="FI348" s="237"/>
      <c r="FJ348" s="237"/>
      <c r="FK348" s="237"/>
      <c r="FL348" s="237"/>
      <c r="FM348" s="187"/>
      <c r="FN348" s="187"/>
      <c r="FO348" s="237"/>
      <c r="FP348" s="237"/>
      <c r="FQ348" s="237"/>
      <c r="FR348" s="237"/>
      <c r="FS348" s="237"/>
      <c r="FT348" s="187"/>
      <c r="FU348" s="187"/>
      <c r="FV348" s="187"/>
      <c r="FW348" s="187"/>
      <c r="FX348" s="187"/>
      <c r="FY348" s="237"/>
      <c r="FZ348" s="237">
        <v>37.1</v>
      </c>
      <c r="GA348" s="187"/>
      <c r="GB348" s="187"/>
      <c r="GC348" s="237"/>
      <c r="GD348" s="237">
        <v>39.4</v>
      </c>
      <c r="GE348" s="237"/>
      <c r="GF348" s="237"/>
      <c r="GG348" s="237">
        <v>60.6</v>
      </c>
      <c r="GH348" s="187"/>
      <c r="GI348" s="187"/>
      <c r="GJ348" s="237"/>
    </row>
    <row r="349" spans="2:192" ht="15">
      <c r="B349" s="240" t="s">
        <v>5206</v>
      </c>
      <c r="C349" s="240" t="s">
        <v>517</v>
      </c>
      <c r="D349" s="240" t="s">
        <v>330</v>
      </c>
      <c r="E349" s="241" t="s">
        <v>5216</v>
      </c>
      <c r="F349" s="182"/>
      <c r="G349" s="242"/>
      <c r="H349" s="188"/>
      <c r="I349" s="188"/>
      <c r="J349" s="242"/>
      <c r="K349" s="242"/>
      <c r="L349" s="242"/>
      <c r="M349" s="242"/>
      <c r="N349" s="242"/>
      <c r="O349" s="188"/>
      <c r="P349" s="188"/>
      <c r="Q349" s="242"/>
      <c r="R349" s="242"/>
      <c r="S349" s="242"/>
      <c r="T349" s="242"/>
      <c r="U349" s="242"/>
      <c r="V349" s="188"/>
      <c r="W349" s="188"/>
      <c r="X349" s="242"/>
      <c r="Y349" s="242"/>
      <c r="Z349" s="242"/>
      <c r="AA349" s="242"/>
      <c r="AB349" s="242"/>
      <c r="AC349" s="188"/>
      <c r="AD349" s="188"/>
      <c r="AE349" s="242"/>
      <c r="AF349" s="242"/>
      <c r="AG349" s="188"/>
      <c r="AH349" s="242"/>
      <c r="AI349" s="242"/>
      <c r="AJ349" s="188"/>
      <c r="AK349" s="188"/>
      <c r="AL349" s="188"/>
      <c r="AM349" s="188"/>
      <c r="AN349" s="188"/>
      <c r="AO349" s="242"/>
      <c r="AP349" s="242"/>
      <c r="AQ349" s="188"/>
      <c r="AR349" s="188"/>
      <c r="AS349" s="242"/>
      <c r="AT349" s="242"/>
      <c r="AU349" s="242"/>
      <c r="AV349" s="242"/>
      <c r="AW349" s="242"/>
      <c r="AX349" s="188"/>
      <c r="AY349" s="188"/>
      <c r="AZ349" s="242"/>
      <c r="BA349" s="242"/>
      <c r="BB349" s="242"/>
      <c r="BC349" s="242"/>
      <c r="BD349" s="242"/>
      <c r="BE349" s="188"/>
      <c r="BF349" s="188"/>
      <c r="BG349" s="242"/>
      <c r="BH349" s="242"/>
      <c r="BI349" s="242"/>
      <c r="BJ349" s="242"/>
      <c r="BK349" s="242"/>
      <c r="BL349" s="188"/>
      <c r="BM349" s="188"/>
      <c r="BN349" s="242"/>
      <c r="BO349" s="242"/>
      <c r="BP349" s="242"/>
      <c r="BQ349" s="242"/>
      <c r="BR349" s="242"/>
      <c r="BS349" s="188"/>
      <c r="BT349" s="188"/>
      <c r="BU349" s="242"/>
      <c r="BV349" s="242"/>
      <c r="BW349" s="242"/>
      <c r="BX349" s="242"/>
      <c r="BY349" s="242"/>
      <c r="BZ349" s="188"/>
      <c r="CA349" s="188"/>
      <c r="CB349" s="242"/>
      <c r="CC349" s="242"/>
      <c r="CD349" s="242"/>
      <c r="CE349" s="242"/>
      <c r="CF349" s="242"/>
      <c r="CG349" s="188"/>
      <c r="CH349" s="188"/>
      <c r="CI349" s="242"/>
      <c r="CJ349" s="242"/>
      <c r="CK349" s="242"/>
      <c r="CL349" s="242"/>
      <c r="CM349" s="242"/>
      <c r="CN349" s="188"/>
      <c r="CO349" s="188"/>
      <c r="CP349" s="242"/>
      <c r="CQ349" s="242"/>
      <c r="CR349" s="242"/>
      <c r="CS349" s="242"/>
      <c r="CT349" s="242"/>
      <c r="CU349" s="188"/>
      <c r="CV349" s="188"/>
      <c r="CW349" s="242"/>
      <c r="CX349" s="242"/>
      <c r="CY349" s="242"/>
      <c r="CZ349" s="242"/>
      <c r="DA349" s="242"/>
      <c r="DB349" s="188"/>
      <c r="DC349" s="188"/>
      <c r="DD349" s="242"/>
      <c r="DE349" s="242"/>
      <c r="DF349" s="242"/>
      <c r="DG349" s="242"/>
      <c r="DH349" s="242"/>
      <c r="DI349" s="188"/>
      <c r="DJ349" s="188"/>
      <c r="DK349" s="188"/>
      <c r="DL349" s="242"/>
      <c r="DM349" s="242"/>
      <c r="DN349" s="242"/>
      <c r="DO349" s="242"/>
      <c r="DP349" s="188"/>
      <c r="DQ349" s="188"/>
      <c r="DR349" s="242"/>
      <c r="DS349" s="242"/>
      <c r="DT349" s="242"/>
      <c r="DU349" s="242"/>
      <c r="DV349" s="242"/>
      <c r="DW349" s="188"/>
      <c r="DX349" s="188"/>
      <c r="DY349" s="242"/>
      <c r="DZ349" s="242"/>
      <c r="EA349" s="242"/>
      <c r="EB349" s="242"/>
      <c r="EC349" s="242"/>
      <c r="ED349" s="188"/>
      <c r="EE349" s="188"/>
      <c r="EF349" s="242"/>
      <c r="EG349" s="188"/>
      <c r="EH349" s="242"/>
      <c r="EI349" s="242"/>
      <c r="EJ349" s="242"/>
      <c r="EK349" s="188"/>
      <c r="EL349" s="188"/>
      <c r="EM349" s="242"/>
      <c r="EN349" s="242"/>
      <c r="EO349" s="242"/>
      <c r="EP349" s="242"/>
      <c r="EQ349" s="242"/>
      <c r="ER349" s="188"/>
      <c r="ES349" s="188"/>
      <c r="ET349" s="242"/>
      <c r="EU349" s="242"/>
      <c r="EV349" s="242"/>
      <c r="EW349" s="242"/>
      <c r="EX349" s="242"/>
      <c r="EY349" s="188"/>
      <c r="EZ349" s="188"/>
      <c r="FA349" s="242"/>
      <c r="FB349" s="242"/>
      <c r="FC349" s="242"/>
      <c r="FD349" s="242"/>
      <c r="FE349" s="242"/>
      <c r="FF349" s="188"/>
      <c r="FG349" s="188"/>
      <c r="FH349" s="242"/>
      <c r="FI349" s="242"/>
      <c r="FJ349" s="242"/>
      <c r="FK349" s="242"/>
      <c r="FL349" s="242"/>
      <c r="FM349" s="188"/>
      <c r="FN349" s="188"/>
      <c r="FO349" s="242"/>
      <c r="FP349" s="242"/>
      <c r="FQ349" s="242"/>
      <c r="FR349" s="242"/>
      <c r="FS349" s="242"/>
      <c r="FT349" s="188"/>
      <c r="FU349" s="188"/>
      <c r="FV349" s="188"/>
      <c r="FW349" s="188"/>
      <c r="FX349" s="188"/>
      <c r="FY349" s="242"/>
      <c r="FZ349" s="242"/>
      <c r="GA349" s="188"/>
      <c r="GB349" s="188"/>
      <c r="GC349" s="242"/>
      <c r="GD349" s="242"/>
      <c r="GE349" s="242"/>
      <c r="GF349" s="242"/>
      <c r="GG349" s="242"/>
      <c r="GH349" s="188"/>
      <c r="GI349" s="188"/>
      <c r="GJ349" s="242"/>
    </row>
    <row r="350" spans="2:192" ht="15.75" thickBot="1">
      <c r="B350" s="243" t="s">
        <v>5206</v>
      </c>
      <c r="C350" s="243" t="s">
        <v>517</v>
      </c>
      <c r="D350" s="243" t="s">
        <v>330</v>
      </c>
      <c r="E350" s="244" t="s">
        <v>5217</v>
      </c>
      <c r="F350" s="183"/>
      <c r="G350" s="245"/>
      <c r="H350" s="189"/>
      <c r="I350" s="189"/>
      <c r="J350" s="245"/>
      <c r="K350" s="245"/>
      <c r="L350" s="245"/>
      <c r="M350" s="245"/>
      <c r="N350" s="245"/>
      <c r="O350" s="189"/>
      <c r="P350" s="189"/>
      <c r="Q350" s="245"/>
      <c r="R350" s="245"/>
      <c r="S350" s="245"/>
      <c r="T350" s="245"/>
      <c r="U350" s="245"/>
      <c r="V350" s="189"/>
      <c r="W350" s="189"/>
      <c r="X350" s="245"/>
      <c r="Y350" s="245"/>
      <c r="Z350" s="245"/>
      <c r="AA350" s="245"/>
      <c r="AB350" s="245"/>
      <c r="AC350" s="189"/>
      <c r="AD350" s="189"/>
      <c r="AE350" s="245"/>
      <c r="AF350" s="245"/>
      <c r="AG350" s="189"/>
      <c r="AH350" s="245"/>
      <c r="AI350" s="245"/>
      <c r="AJ350" s="189"/>
      <c r="AK350" s="189"/>
      <c r="AL350" s="189"/>
      <c r="AM350" s="189"/>
      <c r="AN350" s="189"/>
      <c r="AO350" s="245"/>
      <c r="AP350" s="245"/>
      <c r="AQ350" s="189"/>
      <c r="AR350" s="189"/>
      <c r="AS350" s="245"/>
      <c r="AT350" s="245"/>
      <c r="AU350" s="245"/>
      <c r="AV350" s="245"/>
      <c r="AW350" s="245"/>
      <c r="AX350" s="189"/>
      <c r="AY350" s="189"/>
      <c r="AZ350" s="245"/>
      <c r="BA350" s="245"/>
      <c r="BB350" s="245"/>
      <c r="BC350" s="245"/>
      <c r="BD350" s="245"/>
      <c r="BE350" s="189"/>
      <c r="BF350" s="189"/>
      <c r="BG350" s="245"/>
      <c r="BH350" s="245"/>
      <c r="BI350" s="245"/>
      <c r="BJ350" s="245"/>
      <c r="BK350" s="245"/>
      <c r="BL350" s="189"/>
      <c r="BM350" s="189"/>
      <c r="BN350" s="245"/>
      <c r="BO350" s="245"/>
      <c r="BP350" s="245"/>
      <c r="BQ350" s="245"/>
      <c r="BR350" s="245"/>
      <c r="BS350" s="189"/>
      <c r="BT350" s="189"/>
      <c r="BU350" s="245"/>
      <c r="BV350" s="245"/>
      <c r="BW350" s="245"/>
      <c r="BX350" s="245"/>
      <c r="BY350" s="245"/>
      <c r="BZ350" s="189"/>
      <c r="CA350" s="189"/>
      <c r="CB350" s="245"/>
      <c r="CC350" s="245"/>
      <c r="CD350" s="245"/>
      <c r="CE350" s="245"/>
      <c r="CF350" s="245"/>
      <c r="CG350" s="189"/>
      <c r="CH350" s="189"/>
      <c r="CI350" s="245"/>
      <c r="CJ350" s="245"/>
      <c r="CK350" s="245"/>
      <c r="CL350" s="245"/>
      <c r="CM350" s="245"/>
      <c r="CN350" s="189"/>
      <c r="CO350" s="189"/>
      <c r="CP350" s="245"/>
      <c r="CQ350" s="245"/>
      <c r="CR350" s="245"/>
      <c r="CS350" s="245"/>
      <c r="CT350" s="245"/>
      <c r="CU350" s="189"/>
      <c r="CV350" s="189"/>
      <c r="CW350" s="245"/>
      <c r="CX350" s="245"/>
      <c r="CY350" s="245"/>
      <c r="CZ350" s="245"/>
      <c r="DA350" s="245"/>
      <c r="DB350" s="189"/>
      <c r="DC350" s="189"/>
      <c r="DD350" s="245"/>
      <c r="DE350" s="245"/>
      <c r="DF350" s="245"/>
      <c r="DG350" s="245"/>
      <c r="DH350" s="245"/>
      <c r="DI350" s="189"/>
      <c r="DJ350" s="189"/>
      <c r="DK350" s="189"/>
      <c r="DL350" s="245"/>
      <c r="DM350" s="245"/>
      <c r="DN350" s="245"/>
      <c r="DO350" s="245"/>
      <c r="DP350" s="189"/>
      <c r="DQ350" s="189"/>
      <c r="DR350" s="245"/>
      <c r="DS350" s="245"/>
      <c r="DT350" s="245"/>
      <c r="DU350" s="245"/>
      <c r="DV350" s="245"/>
      <c r="DW350" s="189"/>
      <c r="DX350" s="189"/>
      <c r="DY350" s="245"/>
      <c r="DZ350" s="245"/>
      <c r="EA350" s="245"/>
      <c r="EB350" s="245"/>
      <c r="EC350" s="245"/>
      <c r="ED350" s="189"/>
      <c r="EE350" s="189"/>
      <c r="EF350" s="245"/>
      <c r="EG350" s="189"/>
      <c r="EH350" s="245"/>
      <c r="EI350" s="245"/>
      <c r="EJ350" s="245"/>
      <c r="EK350" s="189"/>
      <c r="EL350" s="189"/>
      <c r="EM350" s="245"/>
      <c r="EN350" s="245"/>
      <c r="EO350" s="245"/>
      <c r="EP350" s="245"/>
      <c r="EQ350" s="245"/>
      <c r="ER350" s="189"/>
      <c r="ES350" s="189"/>
      <c r="ET350" s="245"/>
      <c r="EU350" s="245"/>
      <c r="EV350" s="245"/>
      <c r="EW350" s="245"/>
      <c r="EX350" s="245"/>
      <c r="EY350" s="189"/>
      <c r="EZ350" s="189"/>
      <c r="FA350" s="245"/>
      <c r="FB350" s="245"/>
      <c r="FC350" s="245"/>
      <c r="FD350" s="245"/>
      <c r="FE350" s="245"/>
      <c r="FF350" s="189"/>
      <c r="FG350" s="189"/>
      <c r="FH350" s="245"/>
      <c r="FI350" s="245"/>
      <c r="FJ350" s="245"/>
      <c r="FK350" s="245"/>
      <c r="FL350" s="245"/>
      <c r="FM350" s="189"/>
      <c r="FN350" s="189"/>
      <c r="FO350" s="245"/>
      <c r="FP350" s="245"/>
      <c r="FQ350" s="245"/>
      <c r="FR350" s="245"/>
      <c r="FS350" s="245"/>
      <c r="FT350" s="189"/>
      <c r="FU350" s="189"/>
      <c r="FV350" s="189"/>
      <c r="FW350" s="189"/>
      <c r="FX350" s="189"/>
      <c r="FY350" s="245"/>
      <c r="FZ350" s="245"/>
      <c r="GA350" s="189"/>
      <c r="GB350" s="189"/>
      <c r="GC350" s="245"/>
      <c r="GD350" s="245"/>
      <c r="GE350" s="245"/>
      <c r="GF350" s="245"/>
      <c r="GG350" s="245"/>
      <c r="GH350" s="189"/>
      <c r="GI350" s="189"/>
      <c r="GJ350" s="245"/>
    </row>
    <row r="351" spans="2:192" ht="15">
      <c r="B351" s="238" t="s">
        <v>5206</v>
      </c>
      <c r="C351" s="238" t="s">
        <v>428</v>
      </c>
      <c r="D351" s="238" t="s">
        <v>226</v>
      </c>
      <c r="E351" s="238" t="s">
        <v>5214</v>
      </c>
      <c r="F351" s="180">
        <v>86</v>
      </c>
      <c r="G351" s="239"/>
      <c r="H351" s="186"/>
      <c r="I351" s="186"/>
      <c r="J351" s="239"/>
      <c r="K351" s="239">
        <v>6</v>
      </c>
      <c r="L351" s="239"/>
      <c r="M351" s="239"/>
      <c r="N351" s="239"/>
      <c r="O351" s="186"/>
      <c r="P351" s="186"/>
      <c r="Q351" s="239"/>
      <c r="R351" s="239"/>
      <c r="S351" s="239"/>
      <c r="T351" s="239"/>
      <c r="U351" s="239"/>
      <c r="V351" s="186"/>
      <c r="W351" s="186"/>
      <c r="X351" s="239"/>
      <c r="Y351" s="239"/>
      <c r="Z351" s="239"/>
      <c r="AA351" s="239"/>
      <c r="AB351" s="239">
        <v>2</v>
      </c>
      <c r="AC351" s="186"/>
      <c r="AD351" s="186"/>
      <c r="AE351" s="239"/>
      <c r="AF351" s="239"/>
      <c r="AG351" s="186"/>
      <c r="AH351" s="239"/>
      <c r="AI351" s="239"/>
      <c r="AJ351" s="186"/>
      <c r="AK351" s="186"/>
      <c r="AL351" s="186"/>
      <c r="AM351" s="186"/>
      <c r="AN351" s="186"/>
      <c r="AO351" s="239"/>
      <c r="AP351" s="239"/>
      <c r="AQ351" s="186"/>
      <c r="AR351" s="186"/>
      <c r="AS351" s="239"/>
      <c r="AT351" s="239"/>
      <c r="AU351" s="239"/>
      <c r="AV351" s="239"/>
      <c r="AW351" s="239"/>
      <c r="AX351" s="186"/>
      <c r="AY351" s="186"/>
      <c r="AZ351" s="239"/>
      <c r="BA351" s="239"/>
      <c r="BB351" s="239">
        <v>3</v>
      </c>
      <c r="BC351" s="239"/>
      <c r="BD351" s="239">
        <v>1</v>
      </c>
      <c r="BE351" s="186"/>
      <c r="BF351" s="186"/>
      <c r="BG351" s="239"/>
      <c r="BH351" s="239">
        <v>5</v>
      </c>
      <c r="BI351" s="239"/>
      <c r="BJ351" s="239"/>
      <c r="BK351" s="239"/>
      <c r="BL351" s="186"/>
      <c r="BM351" s="186"/>
      <c r="BN351" s="239"/>
      <c r="BO351" s="239"/>
      <c r="BP351" s="239"/>
      <c r="BQ351" s="239"/>
      <c r="BR351" s="239">
        <v>9</v>
      </c>
      <c r="BS351" s="186"/>
      <c r="BT351" s="186"/>
      <c r="BU351" s="239"/>
      <c r="BV351" s="239">
        <v>4</v>
      </c>
      <c r="BW351" s="239"/>
      <c r="BX351" s="239"/>
      <c r="BY351" s="239"/>
      <c r="BZ351" s="186"/>
      <c r="CA351" s="186"/>
      <c r="CB351" s="239"/>
      <c r="CC351" s="239"/>
      <c r="CD351" s="239"/>
      <c r="CE351" s="239"/>
      <c r="CF351" s="239"/>
      <c r="CG351" s="186"/>
      <c r="CH351" s="186"/>
      <c r="CI351" s="239"/>
      <c r="CJ351" s="239"/>
      <c r="CK351" s="239"/>
      <c r="CL351" s="239"/>
      <c r="CM351" s="239"/>
      <c r="CN351" s="186"/>
      <c r="CO351" s="186"/>
      <c r="CP351" s="239"/>
      <c r="CQ351" s="239"/>
      <c r="CR351" s="239"/>
      <c r="CS351" s="239"/>
      <c r="CT351" s="239"/>
      <c r="CU351" s="186"/>
      <c r="CV351" s="186"/>
      <c r="CW351" s="239"/>
      <c r="CX351" s="239"/>
      <c r="CY351" s="239">
        <v>6</v>
      </c>
      <c r="CZ351" s="239"/>
      <c r="DA351" s="239"/>
      <c r="DB351" s="186"/>
      <c r="DC351" s="186"/>
      <c r="DD351" s="239">
        <v>6</v>
      </c>
      <c r="DE351" s="239"/>
      <c r="DF351" s="239">
        <v>1</v>
      </c>
      <c r="DG351" s="239"/>
      <c r="DH351" s="239"/>
      <c r="DI351" s="186"/>
      <c r="DJ351" s="186"/>
      <c r="DK351" s="186"/>
      <c r="DL351" s="239"/>
      <c r="DM351" s="239">
        <v>6</v>
      </c>
      <c r="DN351" s="239"/>
      <c r="DO351" s="239"/>
      <c r="DP351" s="186"/>
      <c r="DQ351" s="186"/>
      <c r="DR351" s="239">
        <v>4</v>
      </c>
      <c r="DS351" s="239"/>
      <c r="DT351" s="239">
        <v>4</v>
      </c>
      <c r="DU351" s="239"/>
      <c r="DV351" s="239"/>
      <c r="DW351" s="186"/>
      <c r="DX351" s="186"/>
      <c r="DY351" s="239"/>
      <c r="DZ351" s="239"/>
      <c r="EA351" s="239">
        <v>4</v>
      </c>
      <c r="EB351" s="239"/>
      <c r="EC351" s="239"/>
      <c r="ED351" s="186"/>
      <c r="EE351" s="186"/>
      <c r="EF351" s="239"/>
      <c r="EG351" s="186"/>
      <c r="EH351" s="239"/>
      <c r="EI351" s="239"/>
      <c r="EJ351" s="239"/>
      <c r="EK351" s="186"/>
      <c r="EL351" s="186"/>
      <c r="EM351" s="239">
        <v>1</v>
      </c>
      <c r="EN351" s="239">
        <v>3</v>
      </c>
      <c r="EO351" s="239"/>
      <c r="EP351" s="239"/>
      <c r="EQ351" s="239">
        <v>3</v>
      </c>
      <c r="ER351" s="186"/>
      <c r="ES351" s="186"/>
      <c r="ET351" s="239"/>
      <c r="EU351" s="239"/>
      <c r="EV351" s="239"/>
      <c r="EW351" s="239"/>
      <c r="EX351" s="239"/>
      <c r="EY351" s="186"/>
      <c r="EZ351" s="186"/>
      <c r="FA351" s="239"/>
      <c r="FB351" s="239"/>
      <c r="FC351" s="239"/>
      <c r="FD351" s="239"/>
      <c r="FE351" s="239"/>
      <c r="FF351" s="186"/>
      <c r="FG351" s="186"/>
      <c r="FH351" s="239"/>
      <c r="FI351" s="239">
        <v>1</v>
      </c>
      <c r="FJ351" s="239"/>
      <c r="FK351" s="239"/>
      <c r="FL351" s="239"/>
      <c r="FM351" s="186"/>
      <c r="FN351" s="186"/>
      <c r="FO351" s="239"/>
      <c r="FP351" s="239"/>
      <c r="FQ351" s="239">
        <v>5</v>
      </c>
      <c r="FR351" s="239"/>
      <c r="FS351" s="239"/>
      <c r="FT351" s="186"/>
      <c r="FU351" s="186"/>
      <c r="FV351" s="186"/>
      <c r="FW351" s="186"/>
      <c r="FX351" s="186"/>
      <c r="FY351" s="239"/>
      <c r="FZ351" s="239">
        <v>5</v>
      </c>
      <c r="GA351" s="186"/>
      <c r="GB351" s="186"/>
      <c r="GC351" s="239"/>
      <c r="GD351" s="239">
        <v>4</v>
      </c>
      <c r="GE351" s="239"/>
      <c r="GF351" s="239"/>
      <c r="GG351" s="239">
        <v>3</v>
      </c>
      <c r="GH351" s="186"/>
      <c r="GI351" s="186"/>
      <c r="GJ351" s="239"/>
    </row>
    <row r="352" spans="2:192" ht="15">
      <c r="B352" s="240" t="s">
        <v>5206</v>
      </c>
      <c r="C352" s="240" t="s">
        <v>428</v>
      </c>
      <c r="D352" s="240" t="s">
        <v>226</v>
      </c>
      <c r="E352" s="235" t="s">
        <v>5215</v>
      </c>
      <c r="F352" s="181">
        <v>1090.5</v>
      </c>
      <c r="G352" s="237"/>
      <c r="H352" s="187"/>
      <c r="I352" s="187"/>
      <c r="J352" s="237"/>
      <c r="K352" s="237">
        <v>57.9</v>
      </c>
      <c r="L352" s="237"/>
      <c r="M352" s="237"/>
      <c r="N352" s="237"/>
      <c r="O352" s="187"/>
      <c r="P352" s="187"/>
      <c r="Q352" s="237"/>
      <c r="R352" s="237"/>
      <c r="S352" s="237"/>
      <c r="T352" s="237"/>
      <c r="U352" s="237"/>
      <c r="V352" s="187"/>
      <c r="W352" s="187"/>
      <c r="X352" s="237"/>
      <c r="Y352" s="237"/>
      <c r="Z352" s="237"/>
      <c r="AA352" s="237"/>
      <c r="AB352" s="237">
        <v>39.799999999999997</v>
      </c>
      <c r="AC352" s="187"/>
      <c r="AD352" s="187"/>
      <c r="AE352" s="237"/>
      <c r="AF352" s="237"/>
      <c r="AG352" s="187"/>
      <c r="AH352" s="237"/>
      <c r="AI352" s="237"/>
      <c r="AJ352" s="187"/>
      <c r="AK352" s="187"/>
      <c r="AL352" s="187"/>
      <c r="AM352" s="187"/>
      <c r="AN352" s="187"/>
      <c r="AO352" s="237"/>
      <c r="AP352" s="237"/>
      <c r="AQ352" s="187"/>
      <c r="AR352" s="187"/>
      <c r="AS352" s="237"/>
      <c r="AT352" s="237"/>
      <c r="AU352" s="237"/>
      <c r="AV352" s="237"/>
      <c r="AW352" s="237"/>
      <c r="AX352" s="187"/>
      <c r="AY352" s="187"/>
      <c r="AZ352" s="237"/>
      <c r="BA352" s="237"/>
      <c r="BB352" s="237">
        <v>53</v>
      </c>
      <c r="BC352" s="237"/>
      <c r="BD352" s="237">
        <v>19.8</v>
      </c>
      <c r="BE352" s="187"/>
      <c r="BF352" s="187"/>
      <c r="BG352" s="237"/>
      <c r="BH352" s="237">
        <v>41</v>
      </c>
      <c r="BI352" s="237"/>
      <c r="BJ352" s="237"/>
      <c r="BK352" s="237"/>
      <c r="BL352" s="187"/>
      <c r="BM352" s="187"/>
      <c r="BN352" s="237"/>
      <c r="BO352" s="237"/>
      <c r="BP352" s="237"/>
      <c r="BQ352" s="237"/>
      <c r="BR352" s="237">
        <v>56.2</v>
      </c>
      <c r="BS352" s="187"/>
      <c r="BT352" s="187"/>
      <c r="BU352" s="237"/>
      <c r="BV352" s="237">
        <v>56.4</v>
      </c>
      <c r="BW352" s="237"/>
      <c r="BX352" s="237"/>
      <c r="BY352" s="237"/>
      <c r="BZ352" s="187"/>
      <c r="CA352" s="187"/>
      <c r="CB352" s="237"/>
      <c r="CC352" s="237"/>
      <c r="CD352" s="237"/>
      <c r="CE352" s="237"/>
      <c r="CF352" s="237"/>
      <c r="CG352" s="187"/>
      <c r="CH352" s="187"/>
      <c r="CI352" s="237"/>
      <c r="CJ352" s="237"/>
      <c r="CK352" s="237"/>
      <c r="CL352" s="237"/>
      <c r="CM352" s="237"/>
      <c r="CN352" s="187"/>
      <c r="CO352" s="187"/>
      <c r="CP352" s="237"/>
      <c r="CQ352" s="237"/>
      <c r="CR352" s="237"/>
      <c r="CS352" s="237"/>
      <c r="CT352" s="237"/>
      <c r="CU352" s="187"/>
      <c r="CV352" s="187"/>
      <c r="CW352" s="237"/>
      <c r="CX352" s="237"/>
      <c r="CY352" s="237">
        <v>40.9</v>
      </c>
      <c r="CZ352" s="237"/>
      <c r="DA352" s="237"/>
      <c r="DB352" s="187"/>
      <c r="DC352" s="187"/>
      <c r="DD352" s="237">
        <v>63.7</v>
      </c>
      <c r="DE352" s="237"/>
      <c r="DF352" s="237">
        <v>22.6</v>
      </c>
      <c r="DG352" s="237"/>
      <c r="DH352" s="237"/>
      <c r="DI352" s="187"/>
      <c r="DJ352" s="187"/>
      <c r="DK352" s="187"/>
      <c r="DL352" s="237"/>
      <c r="DM352" s="237">
        <v>36.700000000000003</v>
      </c>
      <c r="DN352" s="237"/>
      <c r="DO352" s="237"/>
      <c r="DP352" s="187"/>
      <c r="DQ352" s="187"/>
      <c r="DR352" s="237">
        <v>33.799999999999997</v>
      </c>
      <c r="DS352" s="237"/>
      <c r="DT352" s="237">
        <v>54.4</v>
      </c>
      <c r="DU352" s="237"/>
      <c r="DV352" s="237"/>
      <c r="DW352" s="187"/>
      <c r="DX352" s="187"/>
      <c r="DY352" s="237"/>
      <c r="DZ352" s="237"/>
      <c r="EA352" s="237">
        <v>45.4</v>
      </c>
      <c r="EB352" s="237"/>
      <c r="EC352" s="237"/>
      <c r="ED352" s="187"/>
      <c r="EE352" s="187"/>
      <c r="EF352" s="237"/>
      <c r="EG352" s="187"/>
      <c r="EH352" s="237"/>
      <c r="EI352" s="237"/>
      <c r="EJ352" s="237"/>
      <c r="EK352" s="187"/>
      <c r="EL352" s="187"/>
      <c r="EM352" s="237">
        <v>60.6</v>
      </c>
      <c r="EN352" s="237">
        <v>45.9</v>
      </c>
      <c r="EO352" s="237"/>
      <c r="EP352" s="237"/>
      <c r="EQ352" s="237">
        <v>50.6</v>
      </c>
      <c r="ER352" s="187"/>
      <c r="ES352" s="187"/>
      <c r="ET352" s="237"/>
      <c r="EU352" s="237"/>
      <c r="EV352" s="237"/>
      <c r="EW352" s="237"/>
      <c r="EX352" s="237"/>
      <c r="EY352" s="187"/>
      <c r="EZ352" s="187"/>
      <c r="FA352" s="237"/>
      <c r="FB352" s="237"/>
      <c r="FC352" s="237"/>
      <c r="FD352" s="237"/>
      <c r="FE352" s="237"/>
      <c r="FF352" s="187"/>
      <c r="FG352" s="187"/>
      <c r="FH352" s="237"/>
      <c r="FI352" s="237">
        <v>4.4000000000000004</v>
      </c>
      <c r="FJ352" s="237"/>
      <c r="FK352" s="237"/>
      <c r="FL352" s="237"/>
      <c r="FM352" s="187"/>
      <c r="FN352" s="187"/>
      <c r="FO352" s="237"/>
      <c r="FP352" s="237"/>
      <c r="FQ352" s="237">
        <v>157.4</v>
      </c>
      <c r="FR352" s="237"/>
      <c r="FS352" s="237"/>
      <c r="FT352" s="187"/>
      <c r="FU352" s="187"/>
      <c r="FV352" s="187"/>
      <c r="FW352" s="187"/>
      <c r="FX352" s="187"/>
      <c r="FY352" s="237"/>
      <c r="FZ352" s="237">
        <v>83.2</v>
      </c>
      <c r="GA352" s="187"/>
      <c r="GB352" s="187"/>
      <c r="GC352" s="237"/>
      <c r="GD352" s="237">
        <v>43.3</v>
      </c>
      <c r="GE352" s="237"/>
      <c r="GF352" s="237"/>
      <c r="GG352" s="237">
        <v>23.3</v>
      </c>
      <c r="GH352" s="187"/>
      <c r="GI352" s="187"/>
      <c r="GJ352" s="237"/>
    </row>
    <row r="353" spans="2:192" ht="15">
      <c r="B353" s="240" t="s">
        <v>5206</v>
      </c>
      <c r="C353" s="240" t="s">
        <v>428</v>
      </c>
      <c r="D353" s="240" t="s">
        <v>226</v>
      </c>
      <c r="E353" s="241" t="s">
        <v>5216</v>
      </c>
      <c r="F353" s="182"/>
      <c r="G353" s="242"/>
      <c r="H353" s="188"/>
      <c r="I353" s="188"/>
      <c r="J353" s="242"/>
      <c r="K353" s="242"/>
      <c r="L353" s="242"/>
      <c r="M353" s="242"/>
      <c r="N353" s="242"/>
      <c r="O353" s="188"/>
      <c r="P353" s="188"/>
      <c r="Q353" s="242"/>
      <c r="R353" s="242"/>
      <c r="S353" s="242"/>
      <c r="T353" s="242"/>
      <c r="U353" s="242"/>
      <c r="V353" s="188"/>
      <c r="W353" s="188"/>
      <c r="X353" s="242"/>
      <c r="Y353" s="242"/>
      <c r="Z353" s="242"/>
      <c r="AA353" s="242"/>
      <c r="AB353" s="242"/>
      <c r="AC353" s="188"/>
      <c r="AD353" s="188"/>
      <c r="AE353" s="242"/>
      <c r="AF353" s="242"/>
      <c r="AG353" s="188"/>
      <c r="AH353" s="242"/>
      <c r="AI353" s="242"/>
      <c r="AJ353" s="188"/>
      <c r="AK353" s="188"/>
      <c r="AL353" s="188"/>
      <c r="AM353" s="188"/>
      <c r="AN353" s="188"/>
      <c r="AO353" s="242"/>
      <c r="AP353" s="242"/>
      <c r="AQ353" s="188"/>
      <c r="AR353" s="188"/>
      <c r="AS353" s="242"/>
      <c r="AT353" s="242"/>
      <c r="AU353" s="242"/>
      <c r="AV353" s="242"/>
      <c r="AW353" s="242"/>
      <c r="AX353" s="188"/>
      <c r="AY353" s="188"/>
      <c r="AZ353" s="242"/>
      <c r="BA353" s="242"/>
      <c r="BB353" s="242"/>
      <c r="BC353" s="242"/>
      <c r="BD353" s="242"/>
      <c r="BE353" s="188"/>
      <c r="BF353" s="188"/>
      <c r="BG353" s="242"/>
      <c r="BH353" s="242"/>
      <c r="BI353" s="242"/>
      <c r="BJ353" s="242"/>
      <c r="BK353" s="242"/>
      <c r="BL353" s="188"/>
      <c r="BM353" s="188"/>
      <c r="BN353" s="242"/>
      <c r="BO353" s="242"/>
      <c r="BP353" s="242"/>
      <c r="BQ353" s="242"/>
      <c r="BR353" s="242"/>
      <c r="BS353" s="188"/>
      <c r="BT353" s="188"/>
      <c r="BU353" s="242"/>
      <c r="BV353" s="242"/>
      <c r="BW353" s="242"/>
      <c r="BX353" s="242"/>
      <c r="BY353" s="242"/>
      <c r="BZ353" s="188"/>
      <c r="CA353" s="188"/>
      <c r="CB353" s="242"/>
      <c r="CC353" s="242"/>
      <c r="CD353" s="242"/>
      <c r="CE353" s="242"/>
      <c r="CF353" s="242"/>
      <c r="CG353" s="188"/>
      <c r="CH353" s="188"/>
      <c r="CI353" s="242"/>
      <c r="CJ353" s="242"/>
      <c r="CK353" s="242"/>
      <c r="CL353" s="242"/>
      <c r="CM353" s="242"/>
      <c r="CN353" s="188"/>
      <c r="CO353" s="188"/>
      <c r="CP353" s="242"/>
      <c r="CQ353" s="242"/>
      <c r="CR353" s="242"/>
      <c r="CS353" s="242"/>
      <c r="CT353" s="242"/>
      <c r="CU353" s="188"/>
      <c r="CV353" s="188"/>
      <c r="CW353" s="242"/>
      <c r="CX353" s="242"/>
      <c r="CY353" s="242"/>
      <c r="CZ353" s="242"/>
      <c r="DA353" s="242"/>
      <c r="DB353" s="188"/>
      <c r="DC353" s="188"/>
      <c r="DD353" s="242"/>
      <c r="DE353" s="242"/>
      <c r="DF353" s="242"/>
      <c r="DG353" s="242"/>
      <c r="DH353" s="242"/>
      <c r="DI353" s="188"/>
      <c r="DJ353" s="188"/>
      <c r="DK353" s="188"/>
      <c r="DL353" s="242"/>
      <c r="DM353" s="242"/>
      <c r="DN353" s="242"/>
      <c r="DO353" s="242"/>
      <c r="DP353" s="188"/>
      <c r="DQ353" s="188"/>
      <c r="DR353" s="242"/>
      <c r="DS353" s="242"/>
      <c r="DT353" s="242"/>
      <c r="DU353" s="242"/>
      <c r="DV353" s="242"/>
      <c r="DW353" s="188"/>
      <c r="DX353" s="188"/>
      <c r="DY353" s="242"/>
      <c r="DZ353" s="242"/>
      <c r="EA353" s="242"/>
      <c r="EB353" s="242"/>
      <c r="EC353" s="242"/>
      <c r="ED353" s="188"/>
      <c r="EE353" s="188"/>
      <c r="EF353" s="242"/>
      <c r="EG353" s="188"/>
      <c r="EH353" s="242"/>
      <c r="EI353" s="242"/>
      <c r="EJ353" s="242"/>
      <c r="EK353" s="188"/>
      <c r="EL353" s="188"/>
      <c r="EM353" s="242"/>
      <c r="EN353" s="242"/>
      <c r="EO353" s="242"/>
      <c r="EP353" s="242"/>
      <c r="EQ353" s="242"/>
      <c r="ER353" s="188"/>
      <c r="ES353" s="188"/>
      <c r="ET353" s="242"/>
      <c r="EU353" s="242"/>
      <c r="EV353" s="242"/>
      <c r="EW353" s="242"/>
      <c r="EX353" s="242"/>
      <c r="EY353" s="188"/>
      <c r="EZ353" s="188"/>
      <c r="FA353" s="242"/>
      <c r="FB353" s="242"/>
      <c r="FC353" s="242"/>
      <c r="FD353" s="242"/>
      <c r="FE353" s="242"/>
      <c r="FF353" s="188"/>
      <c r="FG353" s="188"/>
      <c r="FH353" s="242"/>
      <c r="FI353" s="242"/>
      <c r="FJ353" s="242"/>
      <c r="FK353" s="242"/>
      <c r="FL353" s="242"/>
      <c r="FM353" s="188"/>
      <c r="FN353" s="188"/>
      <c r="FO353" s="242"/>
      <c r="FP353" s="242"/>
      <c r="FQ353" s="242"/>
      <c r="FR353" s="242"/>
      <c r="FS353" s="242"/>
      <c r="FT353" s="188"/>
      <c r="FU353" s="188"/>
      <c r="FV353" s="188"/>
      <c r="FW353" s="188"/>
      <c r="FX353" s="188"/>
      <c r="FY353" s="242"/>
      <c r="FZ353" s="242"/>
      <c r="GA353" s="188"/>
      <c r="GB353" s="188"/>
      <c r="GC353" s="242"/>
      <c r="GD353" s="242"/>
      <c r="GE353" s="242"/>
      <c r="GF353" s="242"/>
      <c r="GG353" s="242"/>
      <c r="GH353" s="188"/>
      <c r="GI353" s="188"/>
      <c r="GJ353" s="242"/>
    </row>
    <row r="354" spans="2:192" ht="15.75" thickBot="1">
      <c r="B354" s="243" t="s">
        <v>5206</v>
      </c>
      <c r="C354" s="243" t="s">
        <v>428</v>
      </c>
      <c r="D354" s="243" t="s">
        <v>226</v>
      </c>
      <c r="E354" s="244" t="s">
        <v>5217</v>
      </c>
      <c r="F354" s="183"/>
      <c r="G354" s="245"/>
      <c r="H354" s="189"/>
      <c r="I354" s="189"/>
      <c r="J354" s="245"/>
      <c r="K354" s="245"/>
      <c r="L354" s="245"/>
      <c r="M354" s="245"/>
      <c r="N354" s="245"/>
      <c r="O354" s="189"/>
      <c r="P354" s="189"/>
      <c r="Q354" s="245"/>
      <c r="R354" s="245"/>
      <c r="S354" s="245"/>
      <c r="T354" s="245"/>
      <c r="U354" s="245"/>
      <c r="V354" s="189"/>
      <c r="W354" s="189"/>
      <c r="X354" s="245"/>
      <c r="Y354" s="245"/>
      <c r="Z354" s="245"/>
      <c r="AA354" s="245"/>
      <c r="AB354" s="245"/>
      <c r="AC354" s="189"/>
      <c r="AD354" s="189"/>
      <c r="AE354" s="245"/>
      <c r="AF354" s="245"/>
      <c r="AG354" s="189"/>
      <c r="AH354" s="245"/>
      <c r="AI354" s="245"/>
      <c r="AJ354" s="189"/>
      <c r="AK354" s="189"/>
      <c r="AL354" s="189"/>
      <c r="AM354" s="189"/>
      <c r="AN354" s="189"/>
      <c r="AO354" s="245"/>
      <c r="AP354" s="245"/>
      <c r="AQ354" s="189"/>
      <c r="AR354" s="189"/>
      <c r="AS354" s="245"/>
      <c r="AT354" s="245"/>
      <c r="AU354" s="245"/>
      <c r="AV354" s="245"/>
      <c r="AW354" s="245"/>
      <c r="AX354" s="189"/>
      <c r="AY354" s="189"/>
      <c r="AZ354" s="245"/>
      <c r="BA354" s="245"/>
      <c r="BB354" s="245"/>
      <c r="BC354" s="245"/>
      <c r="BD354" s="245"/>
      <c r="BE354" s="189"/>
      <c r="BF354" s="189"/>
      <c r="BG354" s="245"/>
      <c r="BH354" s="245"/>
      <c r="BI354" s="245"/>
      <c r="BJ354" s="245"/>
      <c r="BK354" s="245"/>
      <c r="BL354" s="189"/>
      <c r="BM354" s="189"/>
      <c r="BN354" s="245"/>
      <c r="BO354" s="245"/>
      <c r="BP354" s="245"/>
      <c r="BQ354" s="245"/>
      <c r="BR354" s="245"/>
      <c r="BS354" s="189"/>
      <c r="BT354" s="189"/>
      <c r="BU354" s="245"/>
      <c r="BV354" s="245"/>
      <c r="BW354" s="245"/>
      <c r="BX354" s="245"/>
      <c r="BY354" s="245"/>
      <c r="BZ354" s="189"/>
      <c r="CA354" s="189"/>
      <c r="CB354" s="245"/>
      <c r="CC354" s="245"/>
      <c r="CD354" s="245"/>
      <c r="CE354" s="245"/>
      <c r="CF354" s="245"/>
      <c r="CG354" s="189"/>
      <c r="CH354" s="189"/>
      <c r="CI354" s="245"/>
      <c r="CJ354" s="245"/>
      <c r="CK354" s="245"/>
      <c r="CL354" s="245"/>
      <c r="CM354" s="245"/>
      <c r="CN354" s="189"/>
      <c r="CO354" s="189"/>
      <c r="CP354" s="245"/>
      <c r="CQ354" s="245"/>
      <c r="CR354" s="245"/>
      <c r="CS354" s="245"/>
      <c r="CT354" s="245"/>
      <c r="CU354" s="189"/>
      <c r="CV354" s="189"/>
      <c r="CW354" s="245"/>
      <c r="CX354" s="245"/>
      <c r="CY354" s="245"/>
      <c r="CZ354" s="245"/>
      <c r="DA354" s="245"/>
      <c r="DB354" s="189"/>
      <c r="DC354" s="189"/>
      <c r="DD354" s="245"/>
      <c r="DE354" s="245"/>
      <c r="DF354" s="245"/>
      <c r="DG354" s="245"/>
      <c r="DH354" s="245"/>
      <c r="DI354" s="189"/>
      <c r="DJ354" s="189"/>
      <c r="DK354" s="189"/>
      <c r="DL354" s="245"/>
      <c r="DM354" s="245"/>
      <c r="DN354" s="245"/>
      <c r="DO354" s="245"/>
      <c r="DP354" s="189"/>
      <c r="DQ354" s="189"/>
      <c r="DR354" s="245"/>
      <c r="DS354" s="245"/>
      <c r="DT354" s="245"/>
      <c r="DU354" s="245"/>
      <c r="DV354" s="245"/>
      <c r="DW354" s="189"/>
      <c r="DX354" s="189"/>
      <c r="DY354" s="245"/>
      <c r="DZ354" s="245"/>
      <c r="EA354" s="245"/>
      <c r="EB354" s="245"/>
      <c r="EC354" s="245"/>
      <c r="ED354" s="189"/>
      <c r="EE354" s="189"/>
      <c r="EF354" s="245"/>
      <c r="EG354" s="189"/>
      <c r="EH354" s="245"/>
      <c r="EI354" s="245"/>
      <c r="EJ354" s="245"/>
      <c r="EK354" s="189"/>
      <c r="EL354" s="189"/>
      <c r="EM354" s="245"/>
      <c r="EN354" s="245"/>
      <c r="EO354" s="245"/>
      <c r="EP354" s="245"/>
      <c r="EQ354" s="245"/>
      <c r="ER354" s="189"/>
      <c r="ES354" s="189"/>
      <c r="ET354" s="245"/>
      <c r="EU354" s="245"/>
      <c r="EV354" s="245"/>
      <c r="EW354" s="245"/>
      <c r="EX354" s="245"/>
      <c r="EY354" s="189"/>
      <c r="EZ354" s="189"/>
      <c r="FA354" s="245"/>
      <c r="FB354" s="245"/>
      <c r="FC354" s="245"/>
      <c r="FD354" s="245"/>
      <c r="FE354" s="245"/>
      <c r="FF354" s="189"/>
      <c r="FG354" s="189"/>
      <c r="FH354" s="245"/>
      <c r="FI354" s="245"/>
      <c r="FJ354" s="245"/>
      <c r="FK354" s="245"/>
      <c r="FL354" s="245"/>
      <c r="FM354" s="189"/>
      <c r="FN354" s="189"/>
      <c r="FO354" s="245"/>
      <c r="FP354" s="245"/>
      <c r="FQ354" s="245"/>
      <c r="FR354" s="245"/>
      <c r="FS354" s="245"/>
      <c r="FT354" s="189"/>
      <c r="FU354" s="189"/>
      <c r="FV354" s="189"/>
      <c r="FW354" s="189"/>
      <c r="FX354" s="189"/>
      <c r="FY354" s="245"/>
      <c r="FZ354" s="245"/>
      <c r="GA354" s="189"/>
      <c r="GB354" s="189"/>
      <c r="GC354" s="245"/>
      <c r="GD354" s="245"/>
      <c r="GE354" s="245"/>
      <c r="GF354" s="245"/>
      <c r="GG354" s="245"/>
      <c r="GH354" s="189"/>
      <c r="GI354" s="189"/>
      <c r="GJ354" s="245"/>
    </row>
    <row r="355" spans="2:192" ht="15">
      <c r="B355" s="238" t="s">
        <v>5206</v>
      </c>
      <c r="C355" s="238" t="s">
        <v>340</v>
      </c>
      <c r="D355" s="238" t="s">
        <v>234</v>
      </c>
      <c r="E355" s="238" t="s">
        <v>5214</v>
      </c>
      <c r="F355" s="180">
        <v>14</v>
      </c>
      <c r="G355" s="239"/>
      <c r="H355" s="186"/>
      <c r="I355" s="186"/>
      <c r="J355" s="239">
        <v>2</v>
      </c>
      <c r="K355" s="239"/>
      <c r="L355" s="239">
        <v>3</v>
      </c>
      <c r="M355" s="239"/>
      <c r="N355" s="239"/>
      <c r="O355" s="186"/>
      <c r="P355" s="186"/>
      <c r="Q355" s="239"/>
      <c r="R355" s="239"/>
      <c r="S355" s="239"/>
      <c r="T355" s="239"/>
      <c r="U355" s="239">
        <v>1</v>
      </c>
      <c r="V355" s="186"/>
      <c r="W355" s="186"/>
      <c r="X355" s="239"/>
      <c r="Y355" s="239">
        <v>1</v>
      </c>
      <c r="Z355" s="239"/>
      <c r="AA355" s="239"/>
      <c r="AB355" s="239"/>
      <c r="AC355" s="186"/>
      <c r="AD355" s="186"/>
      <c r="AE355" s="239"/>
      <c r="AF355" s="239"/>
      <c r="AG355" s="186"/>
      <c r="AH355" s="239"/>
      <c r="AI355" s="239">
        <v>1</v>
      </c>
      <c r="AJ355" s="186"/>
      <c r="AK355" s="186"/>
      <c r="AL355" s="186"/>
      <c r="AM355" s="186"/>
      <c r="AN355" s="186"/>
      <c r="AO355" s="239"/>
      <c r="AP355" s="239"/>
      <c r="AQ355" s="186"/>
      <c r="AR355" s="186"/>
      <c r="AS355" s="239"/>
      <c r="AT355" s="239"/>
      <c r="AU355" s="239"/>
      <c r="AV355" s="239"/>
      <c r="AW355" s="239"/>
      <c r="AX355" s="186"/>
      <c r="AY355" s="186"/>
      <c r="AZ355" s="239"/>
      <c r="BA355" s="239"/>
      <c r="BB355" s="239"/>
      <c r="BC355" s="239"/>
      <c r="BD355" s="239"/>
      <c r="BE355" s="186"/>
      <c r="BF355" s="186"/>
      <c r="BG355" s="239"/>
      <c r="BH355" s="239"/>
      <c r="BI355" s="239"/>
      <c r="BJ355" s="239"/>
      <c r="BK355" s="239"/>
      <c r="BL355" s="186"/>
      <c r="BM355" s="186"/>
      <c r="BN355" s="239"/>
      <c r="BO355" s="239"/>
      <c r="BP355" s="239"/>
      <c r="BQ355" s="239"/>
      <c r="BR355" s="239"/>
      <c r="BS355" s="186"/>
      <c r="BT355" s="186"/>
      <c r="BU355" s="239">
        <v>1</v>
      </c>
      <c r="BV355" s="239"/>
      <c r="BW355" s="239"/>
      <c r="BX355" s="239"/>
      <c r="BY355" s="239">
        <v>1</v>
      </c>
      <c r="BZ355" s="186"/>
      <c r="CA355" s="186"/>
      <c r="CB355" s="239"/>
      <c r="CC355" s="239"/>
      <c r="CD355" s="239"/>
      <c r="CE355" s="239"/>
      <c r="CF355" s="239"/>
      <c r="CG355" s="186"/>
      <c r="CH355" s="186"/>
      <c r="CI355" s="239"/>
      <c r="CJ355" s="239"/>
      <c r="CK355" s="239"/>
      <c r="CL355" s="239"/>
      <c r="CM355" s="239">
        <v>1</v>
      </c>
      <c r="CN355" s="186"/>
      <c r="CO355" s="186"/>
      <c r="CP355" s="239"/>
      <c r="CQ355" s="239">
        <v>1</v>
      </c>
      <c r="CR355" s="239"/>
      <c r="CS355" s="239"/>
      <c r="CT355" s="239"/>
      <c r="CU355" s="186"/>
      <c r="CV355" s="186"/>
      <c r="CW355" s="239"/>
      <c r="CX355" s="239"/>
      <c r="CY355" s="239"/>
      <c r="CZ355" s="239"/>
      <c r="DA355" s="239"/>
      <c r="DB355" s="186"/>
      <c r="DC355" s="186"/>
      <c r="DD355" s="239"/>
      <c r="DE355" s="239"/>
      <c r="DF355" s="239"/>
      <c r="DG355" s="239"/>
      <c r="DH355" s="239"/>
      <c r="DI355" s="186"/>
      <c r="DJ355" s="186"/>
      <c r="DK355" s="186"/>
      <c r="DL355" s="239"/>
      <c r="DM355" s="239"/>
      <c r="DN355" s="239"/>
      <c r="DO355" s="239"/>
      <c r="DP355" s="186"/>
      <c r="DQ355" s="186"/>
      <c r="DR355" s="239"/>
      <c r="DS355" s="239"/>
      <c r="DT355" s="239"/>
      <c r="DU355" s="239"/>
      <c r="DV355" s="239"/>
      <c r="DW355" s="186"/>
      <c r="DX355" s="186"/>
      <c r="DY355" s="239"/>
      <c r="DZ355" s="239"/>
      <c r="EA355" s="239"/>
      <c r="EB355" s="239"/>
      <c r="EC355" s="239"/>
      <c r="ED355" s="186"/>
      <c r="EE355" s="186"/>
      <c r="EF355" s="239"/>
      <c r="EG355" s="186"/>
      <c r="EH355" s="239"/>
      <c r="EI355" s="239"/>
      <c r="EJ355" s="239"/>
      <c r="EK355" s="186"/>
      <c r="EL355" s="186"/>
      <c r="EM355" s="239"/>
      <c r="EN355" s="239"/>
      <c r="EO355" s="239"/>
      <c r="EP355" s="239"/>
      <c r="EQ355" s="239"/>
      <c r="ER355" s="186"/>
      <c r="ES355" s="186"/>
      <c r="ET355" s="239"/>
      <c r="EU355" s="239"/>
      <c r="EV355" s="239"/>
      <c r="EW355" s="239"/>
      <c r="EX355" s="239"/>
      <c r="EY355" s="186"/>
      <c r="EZ355" s="186"/>
      <c r="FA355" s="239"/>
      <c r="FB355" s="239"/>
      <c r="FC355" s="239"/>
      <c r="FD355" s="239"/>
      <c r="FE355" s="239"/>
      <c r="FF355" s="186"/>
      <c r="FG355" s="186"/>
      <c r="FH355" s="239">
        <v>1</v>
      </c>
      <c r="FI355" s="239"/>
      <c r="FJ355" s="239"/>
      <c r="FK355" s="239"/>
      <c r="FL355" s="239"/>
      <c r="FM355" s="186"/>
      <c r="FN355" s="186"/>
      <c r="FO355" s="239"/>
      <c r="FP355" s="239">
        <v>1</v>
      </c>
      <c r="FQ355" s="239"/>
      <c r="FR355" s="239"/>
      <c r="FS355" s="239"/>
      <c r="FT355" s="186"/>
      <c r="FU355" s="186"/>
      <c r="FV355" s="186"/>
      <c r="FW355" s="186"/>
      <c r="FX355" s="186"/>
      <c r="FY355" s="239"/>
      <c r="FZ355" s="239"/>
      <c r="GA355" s="186"/>
      <c r="GB355" s="186"/>
      <c r="GC355" s="239"/>
      <c r="GD355" s="239"/>
      <c r="GE355" s="239"/>
      <c r="GF355" s="239"/>
      <c r="GG355" s="239"/>
      <c r="GH355" s="186"/>
      <c r="GI355" s="186"/>
      <c r="GJ355" s="239"/>
    </row>
    <row r="356" spans="2:192" ht="15">
      <c r="B356" s="240" t="s">
        <v>5206</v>
      </c>
      <c r="C356" s="240" t="s">
        <v>340</v>
      </c>
      <c r="D356" s="240" t="s">
        <v>234</v>
      </c>
      <c r="E356" s="235" t="s">
        <v>5215</v>
      </c>
      <c r="F356" s="181">
        <v>228.2</v>
      </c>
      <c r="G356" s="237"/>
      <c r="H356" s="187"/>
      <c r="I356" s="187"/>
      <c r="J356" s="237">
        <v>37.299999999999997</v>
      </c>
      <c r="K356" s="237"/>
      <c r="L356" s="237">
        <v>21.1</v>
      </c>
      <c r="M356" s="237"/>
      <c r="N356" s="237"/>
      <c r="O356" s="187"/>
      <c r="P356" s="187"/>
      <c r="Q356" s="237"/>
      <c r="R356" s="237"/>
      <c r="S356" s="237"/>
      <c r="T356" s="237"/>
      <c r="U356" s="237">
        <v>4.7</v>
      </c>
      <c r="V356" s="187"/>
      <c r="W356" s="187"/>
      <c r="X356" s="237"/>
      <c r="Y356" s="237">
        <v>64</v>
      </c>
      <c r="Z356" s="237"/>
      <c r="AA356" s="237"/>
      <c r="AB356" s="237"/>
      <c r="AC356" s="187"/>
      <c r="AD356" s="187"/>
      <c r="AE356" s="237"/>
      <c r="AF356" s="237"/>
      <c r="AG356" s="187"/>
      <c r="AH356" s="237"/>
      <c r="AI356" s="237">
        <v>15.5</v>
      </c>
      <c r="AJ356" s="187"/>
      <c r="AK356" s="187"/>
      <c r="AL356" s="187"/>
      <c r="AM356" s="187"/>
      <c r="AN356" s="187"/>
      <c r="AO356" s="237"/>
      <c r="AP356" s="237"/>
      <c r="AQ356" s="187"/>
      <c r="AR356" s="187"/>
      <c r="AS356" s="237"/>
      <c r="AT356" s="237"/>
      <c r="AU356" s="237"/>
      <c r="AV356" s="237"/>
      <c r="AW356" s="237"/>
      <c r="AX356" s="187"/>
      <c r="AY356" s="187"/>
      <c r="AZ356" s="237"/>
      <c r="BA356" s="237"/>
      <c r="BB356" s="237"/>
      <c r="BC356" s="237"/>
      <c r="BD356" s="237"/>
      <c r="BE356" s="187"/>
      <c r="BF356" s="187"/>
      <c r="BG356" s="237"/>
      <c r="BH356" s="237"/>
      <c r="BI356" s="237"/>
      <c r="BJ356" s="237"/>
      <c r="BK356" s="237"/>
      <c r="BL356" s="187"/>
      <c r="BM356" s="187"/>
      <c r="BN356" s="237"/>
      <c r="BO356" s="237"/>
      <c r="BP356" s="237"/>
      <c r="BQ356" s="237"/>
      <c r="BR356" s="237"/>
      <c r="BS356" s="187"/>
      <c r="BT356" s="187"/>
      <c r="BU356" s="237">
        <v>5</v>
      </c>
      <c r="BV356" s="237"/>
      <c r="BW356" s="237"/>
      <c r="BX356" s="237"/>
      <c r="BY356" s="237">
        <v>8</v>
      </c>
      <c r="BZ356" s="187"/>
      <c r="CA356" s="187"/>
      <c r="CB356" s="237"/>
      <c r="CC356" s="237"/>
      <c r="CD356" s="237"/>
      <c r="CE356" s="237"/>
      <c r="CF356" s="237"/>
      <c r="CG356" s="187"/>
      <c r="CH356" s="187"/>
      <c r="CI356" s="237"/>
      <c r="CJ356" s="237"/>
      <c r="CK356" s="237"/>
      <c r="CL356" s="237"/>
      <c r="CM356" s="237">
        <v>3.1</v>
      </c>
      <c r="CN356" s="187"/>
      <c r="CO356" s="187"/>
      <c r="CP356" s="237"/>
      <c r="CQ356" s="237">
        <v>50.9</v>
      </c>
      <c r="CR356" s="237"/>
      <c r="CS356" s="237"/>
      <c r="CT356" s="237"/>
      <c r="CU356" s="187"/>
      <c r="CV356" s="187"/>
      <c r="CW356" s="237"/>
      <c r="CX356" s="237"/>
      <c r="CY356" s="237"/>
      <c r="CZ356" s="237"/>
      <c r="DA356" s="237"/>
      <c r="DB356" s="187"/>
      <c r="DC356" s="187"/>
      <c r="DD356" s="237"/>
      <c r="DE356" s="237"/>
      <c r="DF356" s="237"/>
      <c r="DG356" s="237"/>
      <c r="DH356" s="237"/>
      <c r="DI356" s="187"/>
      <c r="DJ356" s="187"/>
      <c r="DK356" s="187"/>
      <c r="DL356" s="237"/>
      <c r="DM356" s="237"/>
      <c r="DN356" s="237"/>
      <c r="DO356" s="237"/>
      <c r="DP356" s="187"/>
      <c r="DQ356" s="187"/>
      <c r="DR356" s="237"/>
      <c r="DS356" s="237"/>
      <c r="DT356" s="237"/>
      <c r="DU356" s="237"/>
      <c r="DV356" s="237"/>
      <c r="DW356" s="187"/>
      <c r="DX356" s="187"/>
      <c r="DY356" s="237"/>
      <c r="DZ356" s="237"/>
      <c r="EA356" s="237"/>
      <c r="EB356" s="237"/>
      <c r="EC356" s="237"/>
      <c r="ED356" s="187"/>
      <c r="EE356" s="187"/>
      <c r="EF356" s="237"/>
      <c r="EG356" s="187"/>
      <c r="EH356" s="237"/>
      <c r="EI356" s="237"/>
      <c r="EJ356" s="237"/>
      <c r="EK356" s="187"/>
      <c r="EL356" s="187"/>
      <c r="EM356" s="237"/>
      <c r="EN356" s="237"/>
      <c r="EO356" s="237"/>
      <c r="EP356" s="237"/>
      <c r="EQ356" s="237"/>
      <c r="ER356" s="187"/>
      <c r="ES356" s="187"/>
      <c r="ET356" s="237"/>
      <c r="EU356" s="237"/>
      <c r="EV356" s="237"/>
      <c r="EW356" s="237"/>
      <c r="EX356" s="237"/>
      <c r="EY356" s="187"/>
      <c r="EZ356" s="187"/>
      <c r="FA356" s="237"/>
      <c r="FB356" s="237"/>
      <c r="FC356" s="237"/>
      <c r="FD356" s="237"/>
      <c r="FE356" s="237"/>
      <c r="FF356" s="187"/>
      <c r="FG356" s="187"/>
      <c r="FH356" s="237">
        <v>8</v>
      </c>
      <c r="FI356" s="237"/>
      <c r="FJ356" s="237"/>
      <c r="FK356" s="237"/>
      <c r="FL356" s="237"/>
      <c r="FM356" s="187"/>
      <c r="FN356" s="187"/>
      <c r="FO356" s="237"/>
      <c r="FP356" s="237">
        <v>10.6</v>
      </c>
      <c r="FQ356" s="237"/>
      <c r="FR356" s="237"/>
      <c r="FS356" s="237"/>
      <c r="FT356" s="187"/>
      <c r="FU356" s="187"/>
      <c r="FV356" s="187"/>
      <c r="FW356" s="187"/>
      <c r="FX356" s="187"/>
      <c r="FY356" s="237"/>
      <c r="FZ356" s="237"/>
      <c r="GA356" s="187"/>
      <c r="GB356" s="187"/>
      <c r="GC356" s="237"/>
      <c r="GD356" s="237"/>
      <c r="GE356" s="237"/>
      <c r="GF356" s="237"/>
      <c r="GG356" s="237"/>
      <c r="GH356" s="187"/>
      <c r="GI356" s="187"/>
      <c r="GJ356" s="237"/>
    </row>
    <row r="357" spans="2:192" ht="15">
      <c r="B357" s="240" t="s">
        <v>5206</v>
      </c>
      <c r="C357" s="240" t="s">
        <v>340</v>
      </c>
      <c r="D357" s="240" t="s">
        <v>234</v>
      </c>
      <c r="E357" s="241" t="s">
        <v>5216</v>
      </c>
      <c r="F357" s="182"/>
      <c r="G357" s="242"/>
      <c r="H357" s="188"/>
      <c r="I357" s="188"/>
      <c r="J357" s="242"/>
      <c r="K357" s="242"/>
      <c r="L357" s="242"/>
      <c r="M357" s="242"/>
      <c r="N357" s="242"/>
      <c r="O357" s="188"/>
      <c r="P357" s="188"/>
      <c r="Q357" s="242"/>
      <c r="R357" s="242"/>
      <c r="S357" s="242"/>
      <c r="T357" s="242"/>
      <c r="U357" s="242"/>
      <c r="V357" s="188"/>
      <c r="W357" s="188"/>
      <c r="X357" s="242"/>
      <c r="Y357" s="242"/>
      <c r="Z357" s="242"/>
      <c r="AA357" s="242"/>
      <c r="AB357" s="242"/>
      <c r="AC357" s="188"/>
      <c r="AD357" s="188"/>
      <c r="AE357" s="242"/>
      <c r="AF357" s="242"/>
      <c r="AG357" s="188"/>
      <c r="AH357" s="242"/>
      <c r="AI357" s="242"/>
      <c r="AJ357" s="188"/>
      <c r="AK357" s="188"/>
      <c r="AL357" s="188"/>
      <c r="AM357" s="188"/>
      <c r="AN357" s="188"/>
      <c r="AO357" s="242"/>
      <c r="AP357" s="242"/>
      <c r="AQ357" s="188"/>
      <c r="AR357" s="188"/>
      <c r="AS357" s="242"/>
      <c r="AT357" s="242"/>
      <c r="AU357" s="242"/>
      <c r="AV357" s="242"/>
      <c r="AW357" s="242"/>
      <c r="AX357" s="188"/>
      <c r="AY357" s="188"/>
      <c r="AZ357" s="242"/>
      <c r="BA357" s="242"/>
      <c r="BB357" s="242"/>
      <c r="BC357" s="242"/>
      <c r="BD357" s="242"/>
      <c r="BE357" s="188"/>
      <c r="BF357" s="188"/>
      <c r="BG357" s="242"/>
      <c r="BH357" s="242"/>
      <c r="BI357" s="242"/>
      <c r="BJ357" s="242"/>
      <c r="BK357" s="242"/>
      <c r="BL357" s="188"/>
      <c r="BM357" s="188"/>
      <c r="BN357" s="242"/>
      <c r="BO357" s="242"/>
      <c r="BP357" s="242"/>
      <c r="BQ357" s="242"/>
      <c r="BR357" s="242"/>
      <c r="BS357" s="188"/>
      <c r="BT357" s="188"/>
      <c r="BU357" s="242"/>
      <c r="BV357" s="242"/>
      <c r="BW357" s="242"/>
      <c r="BX357" s="242"/>
      <c r="BY357" s="242"/>
      <c r="BZ357" s="188"/>
      <c r="CA357" s="188"/>
      <c r="CB357" s="242"/>
      <c r="CC357" s="242"/>
      <c r="CD357" s="242"/>
      <c r="CE357" s="242"/>
      <c r="CF357" s="242"/>
      <c r="CG357" s="188"/>
      <c r="CH357" s="188"/>
      <c r="CI357" s="242"/>
      <c r="CJ357" s="242"/>
      <c r="CK357" s="242"/>
      <c r="CL357" s="242"/>
      <c r="CM357" s="242"/>
      <c r="CN357" s="188"/>
      <c r="CO357" s="188"/>
      <c r="CP357" s="242"/>
      <c r="CQ357" s="242"/>
      <c r="CR357" s="242"/>
      <c r="CS357" s="242"/>
      <c r="CT357" s="242"/>
      <c r="CU357" s="188"/>
      <c r="CV357" s="188"/>
      <c r="CW357" s="242"/>
      <c r="CX357" s="242"/>
      <c r="CY357" s="242"/>
      <c r="CZ357" s="242"/>
      <c r="DA357" s="242"/>
      <c r="DB357" s="188"/>
      <c r="DC357" s="188"/>
      <c r="DD357" s="242"/>
      <c r="DE357" s="242"/>
      <c r="DF357" s="242"/>
      <c r="DG357" s="242"/>
      <c r="DH357" s="242"/>
      <c r="DI357" s="188"/>
      <c r="DJ357" s="188"/>
      <c r="DK357" s="188"/>
      <c r="DL357" s="242"/>
      <c r="DM357" s="242"/>
      <c r="DN357" s="242"/>
      <c r="DO357" s="242"/>
      <c r="DP357" s="188"/>
      <c r="DQ357" s="188"/>
      <c r="DR357" s="242"/>
      <c r="DS357" s="242"/>
      <c r="DT357" s="242"/>
      <c r="DU357" s="242"/>
      <c r="DV357" s="242"/>
      <c r="DW357" s="188"/>
      <c r="DX357" s="188"/>
      <c r="DY357" s="242"/>
      <c r="DZ357" s="242"/>
      <c r="EA357" s="242"/>
      <c r="EB357" s="242"/>
      <c r="EC357" s="242"/>
      <c r="ED357" s="188"/>
      <c r="EE357" s="188"/>
      <c r="EF357" s="242"/>
      <c r="EG357" s="188"/>
      <c r="EH357" s="242"/>
      <c r="EI357" s="242"/>
      <c r="EJ357" s="242"/>
      <c r="EK357" s="188"/>
      <c r="EL357" s="188"/>
      <c r="EM357" s="242"/>
      <c r="EN357" s="242"/>
      <c r="EO357" s="242"/>
      <c r="EP357" s="242"/>
      <c r="EQ357" s="242"/>
      <c r="ER357" s="188"/>
      <c r="ES357" s="188"/>
      <c r="ET357" s="242"/>
      <c r="EU357" s="242"/>
      <c r="EV357" s="242"/>
      <c r="EW357" s="242"/>
      <c r="EX357" s="242"/>
      <c r="EY357" s="188"/>
      <c r="EZ357" s="188"/>
      <c r="FA357" s="242"/>
      <c r="FB357" s="242"/>
      <c r="FC357" s="242"/>
      <c r="FD357" s="242"/>
      <c r="FE357" s="242"/>
      <c r="FF357" s="188"/>
      <c r="FG357" s="188"/>
      <c r="FH357" s="242"/>
      <c r="FI357" s="242"/>
      <c r="FJ357" s="242"/>
      <c r="FK357" s="242"/>
      <c r="FL357" s="242"/>
      <c r="FM357" s="188"/>
      <c r="FN357" s="188"/>
      <c r="FO357" s="242"/>
      <c r="FP357" s="242"/>
      <c r="FQ357" s="242"/>
      <c r="FR357" s="242"/>
      <c r="FS357" s="242"/>
      <c r="FT357" s="188"/>
      <c r="FU357" s="188"/>
      <c r="FV357" s="188"/>
      <c r="FW357" s="188"/>
      <c r="FX357" s="188"/>
      <c r="FY357" s="242"/>
      <c r="FZ357" s="242"/>
      <c r="GA357" s="188"/>
      <c r="GB357" s="188"/>
      <c r="GC357" s="242"/>
      <c r="GD357" s="242"/>
      <c r="GE357" s="242"/>
      <c r="GF357" s="242"/>
      <c r="GG357" s="242"/>
      <c r="GH357" s="188"/>
      <c r="GI357" s="188"/>
      <c r="GJ357" s="242"/>
    </row>
    <row r="358" spans="2:192" ht="15.75" thickBot="1">
      <c r="B358" s="243" t="s">
        <v>5206</v>
      </c>
      <c r="C358" s="243" t="s">
        <v>340</v>
      </c>
      <c r="D358" s="243" t="s">
        <v>234</v>
      </c>
      <c r="E358" s="244" t="s">
        <v>5217</v>
      </c>
      <c r="F358" s="183"/>
      <c r="G358" s="245"/>
      <c r="H358" s="189"/>
      <c r="I358" s="189"/>
      <c r="J358" s="245"/>
      <c r="K358" s="245"/>
      <c r="L358" s="245"/>
      <c r="M358" s="245"/>
      <c r="N358" s="245"/>
      <c r="O358" s="189"/>
      <c r="P358" s="189"/>
      <c r="Q358" s="245"/>
      <c r="R358" s="245"/>
      <c r="S358" s="245"/>
      <c r="T358" s="245"/>
      <c r="U358" s="245"/>
      <c r="V358" s="189"/>
      <c r="W358" s="189"/>
      <c r="X358" s="245"/>
      <c r="Y358" s="245"/>
      <c r="Z358" s="245"/>
      <c r="AA358" s="245"/>
      <c r="AB358" s="245"/>
      <c r="AC358" s="189"/>
      <c r="AD358" s="189"/>
      <c r="AE358" s="245"/>
      <c r="AF358" s="245"/>
      <c r="AG358" s="189"/>
      <c r="AH358" s="245"/>
      <c r="AI358" s="245"/>
      <c r="AJ358" s="189"/>
      <c r="AK358" s="189"/>
      <c r="AL358" s="189"/>
      <c r="AM358" s="189"/>
      <c r="AN358" s="189"/>
      <c r="AO358" s="245"/>
      <c r="AP358" s="245"/>
      <c r="AQ358" s="189"/>
      <c r="AR358" s="189"/>
      <c r="AS358" s="245"/>
      <c r="AT358" s="245"/>
      <c r="AU358" s="245"/>
      <c r="AV358" s="245"/>
      <c r="AW358" s="245"/>
      <c r="AX358" s="189"/>
      <c r="AY358" s="189"/>
      <c r="AZ358" s="245"/>
      <c r="BA358" s="245"/>
      <c r="BB358" s="245"/>
      <c r="BC358" s="245"/>
      <c r="BD358" s="245"/>
      <c r="BE358" s="189"/>
      <c r="BF358" s="189"/>
      <c r="BG358" s="245"/>
      <c r="BH358" s="245"/>
      <c r="BI358" s="245"/>
      <c r="BJ358" s="245"/>
      <c r="BK358" s="245"/>
      <c r="BL358" s="189"/>
      <c r="BM358" s="189"/>
      <c r="BN358" s="245"/>
      <c r="BO358" s="245"/>
      <c r="BP358" s="245"/>
      <c r="BQ358" s="245"/>
      <c r="BR358" s="245"/>
      <c r="BS358" s="189"/>
      <c r="BT358" s="189"/>
      <c r="BU358" s="245"/>
      <c r="BV358" s="245"/>
      <c r="BW358" s="245"/>
      <c r="BX358" s="245"/>
      <c r="BY358" s="245"/>
      <c r="BZ358" s="189"/>
      <c r="CA358" s="189"/>
      <c r="CB358" s="245"/>
      <c r="CC358" s="245"/>
      <c r="CD358" s="245"/>
      <c r="CE358" s="245"/>
      <c r="CF358" s="245"/>
      <c r="CG358" s="189"/>
      <c r="CH358" s="189"/>
      <c r="CI358" s="245"/>
      <c r="CJ358" s="245"/>
      <c r="CK358" s="245"/>
      <c r="CL358" s="245"/>
      <c r="CM358" s="245"/>
      <c r="CN358" s="189"/>
      <c r="CO358" s="189"/>
      <c r="CP358" s="245"/>
      <c r="CQ358" s="245"/>
      <c r="CR358" s="245"/>
      <c r="CS358" s="245"/>
      <c r="CT358" s="245"/>
      <c r="CU358" s="189"/>
      <c r="CV358" s="189"/>
      <c r="CW358" s="245"/>
      <c r="CX358" s="245"/>
      <c r="CY358" s="245"/>
      <c r="CZ358" s="245"/>
      <c r="DA358" s="245"/>
      <c r="DB358" s="189"/>
      <c r="DC358" s="189"/>
      <c r="DD358" s="245"/>
      <c r="DE358" s="245"/>
      <c r="DF358" s="245"/>
      <c r="DG358" s="245"/>
      <c r="DH358" s="245"/>
      <c r="DI358" s="189"/>
      <c r="DJ358" s="189"/>
      <c r="DK358" s="189"/>
      <c r="DL358" s="245"/>
      <c r="DM358" s="245"/>
      <c r="DN358" s="245"/>
      <c r="DO358" s="245"/>
      <c r="DP358" s="189"/>
      <c r="DQ358" s="189"/>
      <c r="DR358" s="245"/>
      <c r="DS358" s="245"/>
      <c r="DT358" s="245"/>
      <c r="DU358" s="245"/>
      <c r="DV358" s="245"/>
      <c r="DW358" s="189"/>
      <c r="DX358" s="189"/>
      <c r="DY358" s="245"/>
      <c r="DZ358" s="245"/>
      <c r="EA358" s="245"/>
      <c r="EB358" s="245"/>
      <c r="EC358" s="245"/>
      <c r="ED358" s="189"/>
      <c r="EE358" s="189"/>
      <c r="EF358" s="245"/>
      <c r="EG358" s="189"/>
      <c r="EH358" s="245"/>
      <c r="EI358" s="245"/>
      <c r="EJ358" s="245"/>
      <c r="EK358" s="189"/>
      <c r="EL358" s="189"/>
      <c r="EM358" s="245"/>
      <c r="EN358" s="245"/>
      <c r="EO358" s="245"/>
      <c r="EP358" s="245"/>
      <c r="EQ358" s="245"/>
      <c r="ER358" s="189"/>
      <c r="ES358" s="189"/>
      <c r="ET358" s="245"/>
      <c r="EU358" s="245"/>
      <c r="EV358" s="245"/>
      <c r="EW358" s="245"/>
      <c r="EX358" s="245"/>
      <c r="EY358" s="189"/>
      <c r="EZ358" s="189"/>
      <c r="FA358" s="245"/>
      <c r="FB358" s="245"/>
      <c r="FC358" s="245"/>
      <c r="FD358" s="245"/>
      <c r="FE358" s="245"/>
      <c r="FF358" s="189"/>
      <c r="FG358" s="189"/>
      <c r="FH358" s="245"/>
      <c r="FI358" s="245"/>
      <c r="FJ358" s="245"/>
      <c r="FK358" s="245"/>
      <c r="FL358" s="245"/>
      <c r="FM358" s="189"/>
      <c r="FN358" s="189"/>
      <c r="FO358" s="245"/>
      <c r="FP358" s="245"/>
      <c r="FQ358" s="245"/>
      <c r="FR358" s="245"/>
      <c r="FS358" s="245"/>
      <c r="FT358" s="189"/>
      <c r="FU358" s="189"/>
      <c r="FV358" s="189"/>
      <c r="FW358" s="189"/>
      <c r="FX358" s="189"/>
      <c r="FY358" s="245"/>
      <c r="FZ358" s="245"/>
      <c r="GA358" s="189"/>
      <c r="GB358" s="189"/>
      <c r="GC358" s="245"/>
      <c r="GD358" s="245"/>
      <c r="GE358" s="245"/>
      <c r="GF358" s="245"/>
      <c r="GG358" s="245"/>
      <c r="GH358" s="189"/>
      <c r="GI358" s="189"/>
      <c r="GJ358" s="245"/>
    </row>
    <row r="359" spans="2:192" ht="15">
      <c r="B359" s="238" t="s">
        <v>5206</v>
      </c>
      <c r="C359" s="238" t="s">
        <v>4389</v>
      </c>
      <c r="D359" s="238" t="s">
        <v>1590</v>
      </c>
      <c r="E359" s="238" t="s">
        <v>5214</v>
      </c>
      <c r="F359" s="180">
        <v>2</v>
      </c>
      <c r="G359" s="239"/>
      <c r="H359" s="186"/>
      <c r="I359" s="186"/>
      <c r="J359" s="239"/>
      <c r="K359" s="239"/>
      <c r="L359" s="239"/>
      <c r="M359" s="239"/>
      <c r="N359" s="239"/>
      <c r="O359" s="186"/>
      <c r="P359" s="186"/>
      <c r="Q359" s="239"/>
      <c r="R359" s="239"/>
      <c r="S359" s="239"/>
      <c r="T359" s="239"/>
      <c r="U359" s="239"/>
      <c r="V359" s="186"/>
      <c r="W359" s="186"/>
      <c r="X359" s="239"/>
      <c r="Y359" s="239"/>
      <c r="Z359" s="239"/>
      <c r="AA359" s="239"/>
      <c r="AB359" s="239"/>
      <c r="AC359" s="186"/>
      <c r="AD359" s="186"/>
      <c r="AE359" s="239"/>
      <c r="AF359" s="239"/>
      <c r="AG359" s="186"/>
      <c r="AH359" s="239"/>
      <c r="AI359" s="239"/>
      <c r="AJ359" s="186"/>
      <c r="AK359" s="186"/>
      <c r="AL359" s="186"/>
      <c r="AM359" s="186"/>
      <c r="AN359" s="186"/>
      <c r="AO359" s="239"/>
      <c r="AP359" s="239"/>
      <c r="AQ359" s="186"/>
      <c r="AR359" s="186"/>
      <c r="AS359" s="239"/>
      <c r="AT359" s="239"/>
      <c r="AU359" s="239"/>
      <c r="AV359" s="239"/>
      <c r="AW359" s="239"/>
      <c r="AX359" s="186"/>
      <c r="AY359" s="186"/>
      <c r="AZ359" s="239"/>
      <c r="BA359" s="239"/>
      <c r="BB359" s="239"/>
      <c r="BC359" s="239"/>
      <c r="BD359" s="239"/>
      <c r="BE359" s="186"/>
      <c r="BF359" s="186"/>
      <c r="BG359" s="239"/>
      <c r="BH359" s="239"/>
      <c r="BI359" s="239"/>
      <c r="BJ359" s="239"/>
      <c r="BK359" s="239"/>
      <c r="BL359" s="186"/>
      <c r="BM359" s="186"/>
      <c r="BN359" s="239"/>
      <c r="BO359" s="239"/>
      <c r="BP359" s="239"/>
      <c r="BQ359" s="239"/>
      <c r="BR359" s="239"/>
      <c r="BS359" s="186"/>
      <c r="BT359" s="186"/>
      <c r="BU359" s="239"/>
      <c r="BV359" s="239"/>
      <c r="BW359" s="239"/>
      <c r="BX359" s="239"/>
      <c r="BY359" s="239"/>
      <c r="BZ359" s="186"/>
      <c r="CA359" s="186"/>
      <c r="CB359" s="239"/>
      <c r="CC359" s="239"/>
      <c r="CD359" s="239"/>
      <c r="CE359" s="239"/>
      <c r="CF359" s="239"/>
      <c r="CG359" s="186"/>
      <c r="CH359" s="186"/>
      <c r="CI359" s="239"/>
      <c r="CJ359" s="239"/>
      <c r="CK359" s="239"/>
      <c r="CL359" s="239"/>
      <c r="CM359" s="239"/>
      <c r="CN359" s="186"/>
      <c r="CO359" s="186"/>
      <c r="CP359" s="239"/>
      <c r="CQ359" s="239"/>
      <c r="CR359" s="239"/>
      <c r="CS359" s="239"/>
      <c r="CT359" s="239"/>
      <c r="CU359" s="186"/>
      <c r="CV359" s="186"/>
      <c r="CW359" s="239"/>
      <c r="CX359" s="239"/>
      <c r="CY359" s="239"/>
      <c r="CZ359" s="239"/>
      <c r="DA359" s="239"/>
      <c r="DB359" s="186"/>
      <c r="DC359" s="186"/>
      <c r="DD359" s="239"/>
      <c r="DE359" s="239"/>
      <c r="DF359" s="239"/>
      <c r="DG359" s="239"/>
      <c r="DH359" s="239"/>
      <c r="DI359" s="186"/>
      <c r="DJ359" s="186"/>
      <c r="DK359" s="186"/>
      <c r="DL359" s="239"/>
      <c r="DM359" s="239"/>
      <c r="DN359" s="239"/>
      <c r="DO359" s="239"/>
      <c r="DP359" s="186"/>
      <c r="DQ359" s="186"/>
      <c r="DR359" s="239"/>
      <c r="DS359" s="239"/>
      <c r="DT359" s="239"/>
      <c r="DU359" s="239"/>
      <c r="DV359" s="239"/>
      <c r="DW359" s="186"/>
      <c r="DX359" s="186"/>
      <c r="DY359" s="239"/>
      <c r="DZ359" s="239"/>
      <c r="EA359" s="239"/>
      <c r="EB359" s="239"/>
      <c r="EC359" s="239"/>
      <c r="ED359" s="186"/>
      <c r="EE359" s="186"/>
      <c r="EF359" s="239"/>
      <c r="EG359" s="186"/>
      <c r="EH359" s="239"/>
      <c r="EI359" s="239"/>
      <c r="EJ359" s="239"/>
      <c r="EK359" s="186"/>
      <c r="EL359" s="186"/>
      <c r="EM359" s="239"/>
      <c r="EN359" s="239"/>
      <c r="EO359" s="239"/>
      <c r="EP359" s="239"/>
      <c r="EQ359" s="239"/>
      <c r="ER359" s="186"/>
      <c r="ES359" s="186"/>
      <c r="ET359" s="239"/>
      <c r="EU359" s="239"/>
      <c r="EV359" s="239"/>
      <c r="EW359" s="239"/>
      <c r="EX359" s="239"/>
      <c r="EY359" s="186"/>
      <c r="EZ359" s="186"/>
      <c r="FA359" s="239"/>
      <c r="FB359" s="239"/>
      <c r="FC359" s="239"/>
      <c r="FD359" s="239"/>
      <c r="FE359" s="239">
        <v>2</v>
      </c>
      <c r="FF359" s="186"/>
      <c r="FG359" s="186"/>
      <c r="FH359" s="239"/>
      <c r="FI359" s="239"/>
      <c r="FJ359" s="239"/>
      <c r="FK359" s="239"/>
      <c r="FL359" s="239"/>
      <c r="FM359" s="186"/>
      <c r="FN359" s="186"/>
      <c r="FO359" s="239"/>
      <c r="FP359" s="239"/>
      <c r="FQ359" s="239"/>
      <c r="FR359" s="239"/>
      <c r="FS359" s="239"/>
      <c r="FT359" s="186"/>
      <c r="FU359" s="186"/>
      <c r="FV359" s="186"/>
      <c r="FW359" s="186"/>
      <c r="FX359" s="186"/>
      <c r="FY359" s="239"/>
      <c r="FZ359" s="239"/>
      <c r="GA359" s="186"/>
      <c r="GB359" s="186"/>
      <c r="GC359" s="239"/>
      <c r="GD359" s="239"/>
      <c r="GE359" s="239"/>
      <c r="GF359" s="239"/>
      <c r="GG359" s="239"/>
      <c r="GH359" s="186"/>
      <c r="GI359" s="186"/>
      <c r="GJ359" s="239"/>
    </row>
    <row r="360" spans="2:192" ht="15">
      <c r="B360" s="240" t="s">
        <v>5206</v>
      </c>
      <c r="C360" s="240" t="s">
        <v>4389</v>
      </c>
      <c r="D360" s="240" t="s">
        <v>1590</v>
      </c>
      <c r="E360" s="235" t="s">
        <v>5215</v>
      </c>
      <c r="F360" s="181">
        <v>96.1</v>
      </c>
      <c r="G360" s="237"/>
      <c r="H360" s="187"/>
      <c r="I360" s="187"/>
      <c r="J360" s="237"/>
      <c r="K360" s="237"/>
      <c r="L360" s="237"/>
      <c r="M360" s="237"/>
      <c r="N360" s="237"/>
      <c r="O360" s="187"/>
      <c r="P360" s="187"/>
      <c r="Q360" s="237"/>
      <c r="R360" s="237"/>
      <c r="S360" s="237"/>
      <c r="T360" s="237"/>
      <c r="U360" s="237"/>
      <c r="V360" s="187"/>
      <c r="W360" s="187"/>
      <c r="X360" s="237"/>
      <c r="Y360" s="237"/>
      <c r="Z360" s="237"/>
      <c r="AA360" s="237"/>
      <c r="AB360" s="237"/>
      <c r="AC360" s="187"/>
      <c r="AD360" s="187"/>
      <c r="AE360" s="237"/>
      <c r="AF360" s="237"/>
      <c r="AG360" s="187"/>
      <c r="AH360" s="237"/>
      <c r="AI360" s="237"/>
      <c r="AJ360" s="187"/>
      <c r="AK360" s="187"/>
      <c r="AL360" s="187"/>
      <c r="AM360" s="187"/>
      <c r="AN360" s="187"/>
      <c r="AO360" s="237"/>
      <c r="AP360" s="237"/>
      <c r="AQ360" s="187"/>
      <c r="AR360" s="187"/>
      <c r="AS360" s="237"/>
      <c r="AT360" s="237"/>
      <c r="AU360" s="237"/>
      <c r="AV360" s="237"/>
      <c r="AW360" s="237"/>
      <c r="AX360" s="187"/>
      <c r="AY360" s="187"/>
      <c r="AZ360" s="237"/>
      <c r="BA360" s="237"/>
      <c r="BB360" s="237"/>
      <c r="BC360" s="237"/>
      <c r="BD360" s="237"/>
      <c r="BE360" s="187"/>
      <c r="BF360" s="187"/>
      <c r="BG360" s="237"/>
      <c r="BH360" s="237"/>
      <c r="BI360" s="237"/>
      <c r="BJ360" s="237"/>
      <c r="BK360" s="237"/>
      <c r="BL360" s="187"/>
      <c r="BM360" s="187"/>
      <c r="BN360" s="237"/>
      <c r="BO360" s="237"/>
      <c r="BP360" s="237"/>
      <c r="BQ360" s="237"/>
      <c r="BR360" s="237"/>
      <c r="BS360" s="187"/>
      <c r="BT360" s="187"/>
      <c r="BU360" s="237"/>
      <c r="BV360" s="237"/>
      <c r="BW360" s="237"/>
      <c r="BX360" s="237"/>
      <c r="BY360" s="237"/>
      <c r="BZ360" s="187"/>
      <c r="CA360" s="187"/>
      <c r="CB360" s="237"/>
      <c r="CC360" s="237"/>
      <c r="CD360" s="237"/>
      <c r="CE360" s="237"/>
      <c r="CF360" s="237"/>
      <c r="CG360" s="187"/>
      <c r="CH360" s="187"/>
      <c r="CI360" s="237"/>
      <c r="CJ360" s="237"/>
      <c r="CK360" s="237"/>
      <c r="CL360" s="237"/>
      <c r="CM360" s="237"/>
      <c r="CN360" s="187"/>
      <c r="CO360" s="187"/>
      <c r="CP360" s="237"/>
      <c r="CQ360" s="237"/>
      <c r="CR360" s="237"/>
      <c r="CS360" s="237"/>
      <c r="CT360" s="237"/>
      <c r="CU360" s="187"/>
      <c r="CV360" s="187"/>
      <c r="CW360" s="237"/>
      <c r="CX360" s="237"/>
      <c r="CY360" s="237"/>
      <c r="CZ360" s="237"/>
      <c r="DA360" s="237"/>
      <c r="DB360" s="187"/>
      <c r="DC360" s="187"/>
      <c r="DD360" s="237"/>
      <c r="DE360" s="237"/>
      <c r="DF360" s="237"/>
      <c r="DG360" s="237"/>
      <c r="DH360" s="237"/>
      <c r="DI360" s="187"/>
      <c r="DJ360" s="187"/>
      <c r="DK360" s="187"/>
      <c r="DL360" s="237"/>
      <c r="DM360" s="237"/>
      <c r="DN360" s="237"/>
      <c r="DO360" s="237"/>
      <c r="DP360" s="187"/>
      <c r="DQ360" s="187"/>
      <c r="DR360" s="237"/>
      <c r="DS360" s="237"/>
      <c r="DT360" s="237"/>
      <c r="DU360" s="237"/>
      <c r="DV360" s="237"/>
      <c r="DW360" s="187"/>
      <c r="DX360" s="187"/>
      <c r="DY360" s="237"/>
      <c r="DZ360" s="237"/>
      <c r="EA360" s="237"/>
      <c r="EB360" s="237"/>
      <c r="EC360" s="237"/>
      <c r="ED360" s="187"/>
      <c r="EE360" s="187"/>
      <c r="EF360" s="237"/>
      <c r="EG360" s="187"/>
      <c r="EH360" s="237"/>
      <c r="EI360" s="237"/>
      <c r="EJ360" s="237"/>
      <c r="EK360" s="187"/>
      <c r="EL360" s="187"/>
      <c r="EM360" s="237"/>
      <c r="EN360" s="237"/>
      <c r="EO360" s="237"/>
      <c r="EP360" s="237"/>
      <c r="EQ360" s="237"/>
      <c r="ER360" s="187"/>
      <c r="ES360" s="187"/>
      <c r="ET360" s="237"/>
      <c r="EU360" s="237"/>
      <c r="EV360" s="237"/>
      <c r="EW360" s="237"/>
      <c r="EX360" s="237"/>
      <c r="EY360" s="187"/>
      <c r="EZ360" s="187"/>
      <c r="FA360" s="237"/>
      <c r="FB360" s="237"/>
      <c r="FC360" s="237"/>
      <c r="FD360" s="237"/>
      <c r="FE360" s="237">
        <v>96.1</v>
      </c>
      <c r="FF360" s="187"/>
      <c r="FG360" s="187"/>
      <c r="FH360" s="237"/>
      <c r="FI360" s="237"/>
      <c r="FJ360" s="237"/>
      <c r="FK360" s="237"/>
      <c r="FL360" s="237"/>
      <c r="FM360" s="187"/>
      <c r="FN360" s="187"/>
      <c r="FO360" s="237"/>
      <c r="FP360" s="237"/>
      <c r="FQ360" s="237"/>
      <c r="FR360" s="237"/>
      <c r="FS360" s="237"/>
      <c r="FT360" s="187"/>
      <c r="FU360" s="187"/>
      <c r="FV360" s="187"/>
      <c r="FW360" s="187"/>
      <c r="FX360" s="187"/>
      <c r="FY360" s="237"/>
      <c r="FZ360" s="237"/>
      <c r="GA360" s="187"/>
      <c r="GB360" s="187"/>
      <c r="GC360" s="237"/>
      <c r="GD360" s="237"/>
      <c r="GE360" s="237"/>
      <c r="GF360" s="237"/>
      <c r="GG360" s="237"/>
      <c r="GH360" s="187"/>
      <c r="GI360" s="187"/>
      <c r="GJ360" s="237"/>
    </row>
    <row r="361" spans="2:192" ht="15">
      <c r="B361" s="240" t="s">
        <v>5206</v>
      </c>
      <c r="C361" s="240" t="s">
        <v>4389</v>
      </c>
      <c r="D361" s="240" t="s">
        <v>1590</v>
      </c>
      <c r="E361" s="241" t="s">
        <v>5216</v>
      </c>
      <c r="F361" s="182"/>
      <c r="G361" s="242"/>
      <c r="H361" s="188"/>
      <c r="I361" s="188"/>
      <c r="J361" s="242"/>
      <c r="K361" s="242"/>
      <c r="L361" s="242"/>
      <c r="M361" s="242"/>
      <c r="N361" s="242"/>
      <c r="O361" s="188"/>
      <c r="P361" s="188"/>
      <c r="Q361" s="242"/>
      <c r="R361" s="242"/>
      <c r="S361" s="242"/>
      <c r="T361" s="242"/>
      <c r="U361" s="242"/>
      <c r="V361" s="188"/>
      <c r="W361" s="188"/>
      <c r="X361" s="242"/>
      <c r="Y361" s="242"/>
      <c r="Z361" s="242"/>
      <c r="AA361" s="242"/>
      <c r="AB361" s="242"/>
      <c r="AC361" s="188"/>
      <c r="AD361" s="188"/>
      <c r="AE361" s="242"/>
      <c r="AF361" s="242"/>
      <c r="AG361" s="188"/>
      <c r="AH361" s="242"/>
      <c r="AI361" s="242"/>
      <c r="AJ361" s="188"/>
      <c r="AK361" s="188"/>
      <c r="AL361" s="188"/>
      <c r="AM361" s="188"/>
      <c r="AN361" s="188"/>
      <c r="AO361" s="242"/>
      <c r="AP361" s="242"/>
      <c r="AQ361" s="188"/>
      <c r="AR361" s="188"/>
      <c r="AS361" s="242"/>
      <c r="AT361" s="242"/>
      <c r="AU361" s="242"/>
      <c r="AV361" s="242"/>
      <c r="AW361" s="242"/>
      <c r="AX361" s="188"/>
      <c r="AY361" s="188"/>
      <c r="AZ361" s="242"/>
      <c r="BA361" s="242"/>
      <c r="BB361" s="242"/>
      <c r="BC361" s="242"/>
      <c r="BD361" s="242"/>
      <c r="BE361" s="188"/>
      <c r="BF361" s="188"/>
      <c r="BG361" s="242"/>
      <c r="BH361" s="242"/>
      <c r="BI361" s="242"/>
      <c r="BJ361" s="242"/>
      <c r="BK361" s="242"/>
      <c r="BL361" s="188"/>
      <c r="BM361" s="188"/>
      <c r="BN361" s="242"/>
      <c r="BO361" s="242"/>
      <c r="BP361" s="242"/>
      <c r="BQ361" s="242"/>
      <c r="BR361" s="242"/>
      <c r="BS361" s="188"/>
      <c r="BT361" s="188"/>
      <c r="BU361" s="242"/>
      <c r="BV361" s="242"/>
      <c r="BW361" s="242"/>
      <c r="BX361" s="242"/>
      <c r="BY361" s="242"/>
      <c r="BZ361" s="188"/>
      <c r="CA361" s="188"/>
      <c r="CB361" s="242"/>
      <c r="CC361" s="242"/>
      <c r="CD361" s="242"/>
      <c r="CE361" s="242"/>
      <c r="CF361" s="242"/>
      <c r="CG361" s="188"/>
      <c r="CH361" s="188"/>
      <c r="CI361" s="242"/>
      <c r="CJ361" s="242"/>
      <c r="CK361" s="242"/>
      <c r="CL361" s="242"/>
      <c r="CM361" s="242"/>
      <c r="CN361" s="188"/>
      <c r="CO361" s="188"/>
      <c r="CP361" s="242"/>
      <c r="CQ361" s="242"/>
      <c r="CR361" s="242"/>
      <c r="CS361" s="242"/>
      <c r="CT361" s="242"/>
      <c r="CU361" s="188"/>
      <c r="CV361" s="188"/>
      <c r="CW361" s="242"/>
      <c r="CX361" s="242"/>
      <c r="CY361" s="242"/>
      <c r="CZ361" s="242"/>
      <c r="DA361" s="242"/>
      <c r="DB361" s="188"/>
      <c r="DC361" s="188"/>
      <c r="DD361" s="242"/>
      <c r="DE361" s="242"/>
      <c r="DF361" s="242"/>
      <c r="DG361" s="242"/>
      <c r="DH361" s="242"/>
      <c r="DI361" s="188"/>
      <c r="DJ361" s="188"/>
      <c r="DK361" s="188"/>
      <c r="DL361" s="242"/>
      <c r="DM361" s="242"/>
      <c r="DN361" s="242"/>
      <c r="DO361" s="242"/>
      <c r="DP361" s="188"/>
      <c r="DQ361" s="188"/>
      <c r="DR361" s="242"/>
      <c r="DS361" s="242"/>
      <c r="DT361" s="242"/>
      <c r="DU361" s="242"/>
      <c r="DV361" s="242"/>
      <c r="DW361" s="188"/>
      <c r="DX361" s="188"/>
      <c r="DY361" s="242"/>
      <c r="DZ361" s="242"/>
      <c r="EA361" s="242"/>
      <c r="EB361" s="242"/>
      <c r="EC361" s="242"/>
      <c r="ED361" s="188"/>
      <c r="EE361" s="188"/>
      <c r="EF361" s="242"/>
      <c r="EG361" s="188"/>
      <c r="EH361" s="242"/>
      <c r="EI361" s="242"/>
      <c r="EJ361" s="242"/>
      <c r="EK361" s="188"/>
      <c r="EL361" s="188"/>
      <c r="EM361" s="242"/>
      <c r="EN361" s="242"/>
      <c r="EO361" s="242"/>
      <c r="EP361" s="242"/>
      <c r="EQ361" s="242"/>
      <c r="ER361" s="188"/>
      <c r="ES361" s="188"/>
      <c r="ET361" s="242"/>
      <c r="EU361" s="242"/>
      <c r="EV361" s="242"/>
      <c r="EW361" s="242"/>
      <c r="EX361" s="242"/>
      <c r="EY361" s="188"/>
      <c r="EZ361" s="188"/>
      <c r="FA361" s="242"/>
      <c r="FB361" s="242"/>
      <c r="FC361" s="242"/>
      <c r="FD361" s="242"/>
      <c r="FE361" s="242"/>
      <c r="FF361" s="188"/>
      <c r="FG361" s="188"/>
      <c r="FH361" s="242"/>
      <c r="FI361" s="242"/>
      <c r="FJ361" s="242"/>
      <c r="FK361" s="242"/>
      <c r="FL361" s="242"/>
      <c r="FM361" s="188"/>
      <c r="FN361" s="188"/>
      <c r="FO361" s="242"/>
      <c r="FP361" s="242"/>
      <c r="FQ361" s="242"/>
      <c r="FR361" s="242"/>
      <c r="FS361" s="242"/>
      <c r="FT361" s="188"/>
      <c r="FU361" s="188"/>
      <c r="FV361" s="188"/>
      <c r="FW361" s="188"/>
      <c r="FX361" s="188"/>
      <c r="FY361" s="242"/>
      <c r="FZ361" s="242"/>
      <c r="GA361" s="188"/>
      <c r="GB361" s="188"/>
      <c r="GC361" s="242"/>
      <c r="GD361" s="242"/>
      <c r="GE361" s="242"/>
      <c r="GF361" s="242"/>
      <c r="GG361" s="242"/>
      <c r="GH361" s="188"/>
      <c r="GI361" s="188"/>
      <c r="GJ361" s="242"/>
    </row>
    <row r="362" spans="2:192" ht="15.75" thickBot="1">
      <c r="B362" s="243" t="s">
        <v>5206</v>
      </c>
      <c r="C362" s="243" t="s">
        <v>4389</v>
      </c>
      <c r="D362" s="243" t="s">
        <v>1590</v>
      </c>
      <c r="E362" s="244" t="s">
        <v>5217</v>
      </c>
      <c r="F362" s="183"/>
      <c r="G362" s="245"/>
      <c r="H362" s="189"/>
      <c r="I362" s="189"/>
      <c r="J362" s="245"/>
      <c r="K362" s="245"/>
      <c r="L362" s="245"/>
      <c r="M362" s="245"/>
      <c r="N362" s="245"/>
      <c r="O362" s="189"/>
      <c r="P362" s="189"/>
      <c r="Q362" s="245"/>
      <c r="R362" s="245"/>
      <c r="S362" s="245"/>
      <c r="T362" s="245"/>
      <c r="U362" s="245"/>
      <c r="V362" s="189"/>
      <c r="W362" s="189"/>
      <c r="X362" s="245"/>
      <c r="Y362" s="245"/>
      <c r="Z362" s="245"/>
      <c r="AA362" s="245"/>
      <c r="AB362" s="245"/>
      <c r="AC362" s="189"/>
      <c r="AD362" s="189"/>
      <c r="AE362" s="245"/>
      <c r="AF362" s="245"/>
      <c r="AG362" s="189"/>
      <c r="AH362" s="245"/>
      <c r="AI362" s="245"/>
      <c r="AJ362" s="189"/>
      <c r="AK362" s="189"/>
      <c r="AL362" s="189"/>
      <c r="AM362" s="189"/>
      <c r="AN362" s="189"/>
      <c r="AO362" s="245"/>
      <c r="AP362" s="245"/>
      <c r="AQ362" s="189"/>
      <c r="AR362" s="189"/>
      <c r="AS362" s="245"/>
      <c r="AT362" s="245"/>
      <c r="AU362" s="245"/>
      <c r="AV362" s="245"/>
      <c r="AW362" s="245"/>
      <c r="AX362" s="189"/>
      <c r="AY362" s="189"/>
      <c r="AZ362" s="245"/>
      <c r="BA362" s="245"/>
      <c r="BB362" s="245"/>
      <c r="BC362" s="245"/>
      <c r="BD362" s="245"/>
      <c r="BE362" s="189"/>
      <c r="BF362" s="189"/>
      <c r="BG362" s="245"/>
      <c r="BH362" s="245"/>
      <c r="BI362" s="245"/>
      <c r="BJ362" s="245"/>
      <c r="BK362" s="245"/>
      <c r="BL362" s="189"/>
      <c r="BM362" s="189"/>
      <c r="BN362" s="245"/>
      <c r="BO362" s="245"/>
      <c r="BP362" s="245"/>
      <c r="BQ362" s="245"/>
      <c r="BR362" s="245"/>
      <c r="BS362" s="189"/>
      <c r="BT362" s="189"/>
      <c r="BU362" s="245"/>
      <c r="BV362" s="245"/>
      <c r="BW362" s="245"/>
      <c r="BX362" s="245"/>
      <c r="BY362" s="245"/>
      <c r="BZ362" s="189"/>
      <c r="CA362" s="189"/>
      <c r="CB362" s="245"/>
      <c r="CC362" s="245"/>
      <c r="CD362" s="245"/>
      <c r="CE362" s="245"/>
      <c r="CF362" s="245"/>
      <c r="CG362" s="189"/>
      <c r="CH362" s="189"/>
      <c r="CI362" s="245"/>
      <c r="CJ362" s="245"/>
      <c r="CK362" s="245"/>
      <c r="CL362" s="245"/>
      <c r="CM362" s="245"/>
      <c r="CN362" s="189"/>
      <c r="CO362" s="189"/>
      <c r="CP362" s="245"/>
      <c r="CQ362" s="245"/>
      <c r="CR362" s="245"/>
      <c r="CS362" s="245"/>
      <c r="CT362" s="245"/>
      <c r="CU362" s="189"/>
      <c r="CV362" s="189"/>
      <c r="CW362" s="245"/>
      <c r="CX362" s="245"/>
      <c r="CY362" s="245"/>
      <c r="CZ362" s="245"/>
      <c r="DA362" s="245"/>
      <c r="DB362" s="189"/>
      <c r="DC362" s="189"/>
      <c r="DD362" s="245"/>
      <c r="DE362" s="245"/>
      <c r="DF362" s="245"/>
      <c r="DG362" s="245"/>
      <c r="DH362" s="245"/>
      <c r="DI362" s="189"/>
      <c r="DJ362" s="189"/>
      <c r="DK362" s="189"/>
      <c r="DL362" s="245"/>
      <c r="DM362" s="245"/>
      <c r="DN362" s="245"/>
      <c r="DO362" s="245"/>
      <c r="DP362" s="189"/>
      <c r="DQ362" s="189"/>
      <c r="DR362" s="245"/>
      <c r="DS362" s="245"/>
      <c r="DT362" s="245"/>
      <c r="DU362" s="245"/>
      <c r="DV362" s="245"/>
      <c r="DW362" s="189"/>
      <c r="DX362" s="189"/>
      <c r="DY362" s="245"/>
      <c r="DZ362" s="245"/>
      <c r="EA362" s="245"/>
      <c r="EB362" s="245"/>
      <c r="EC362" s="245"/>
      <c r="ED362" s="189"/>
      <c r="EE362" s="189"/>
      <c r="EF362" s="245"/>
      <c r="EG362" s="189"/>
      <c r="EH362" s="245"/>
      <c r="EI362" s="245"/>
      <c r="EJ362" s="245"/>
      <c r="EK362" s="189"/>
      <c r="EL362" s="189"/>
      <c r="EM362" s="245"/>
      <c r="EN362" s="245"/>
      <c r="EO362" s="245"/>
      <c r="EP362" s="245"/>
      <c r="EQ362" s="245"/>
      <c r="ER362" s="189"/>
      <c r="ES362" s="189"/>
      <c r="ET362" s="245"/>
      <c r="EU362" s="245"/>
      <c r="EV362" s="245"/>
      <c r="EW362" s="245"/>
      <c r="EX362" s="245"/>
      <c r="EY362" s="189"/>
      <c r="EZ362" s="189"/>
      <c r="FA362" s="245"/>
      <c r="FB362" s="245"/>
      <c r="FC362" s="245"/>
      <c r="FD362" s="245"/>
      <c r="FE362" s="245"/>
      <c r="FF362" s="189"/>
      <c r="FG362" s="189"/>
      <c r="FH362" s="245"/>
      <c r="FI362" s="245"/>
      <c r="FJ362" s="245"/>
      <c r="FK362" s="245"/>
      <c r="FL362" s="245"/>
      <c r="FM362" s="189"/>
      <c r="FN362" s="189"/>
      <c r="FO362" s="245"/>
      <c r="FP362" s="245"/>
      <c r="FQ362" s="245"/>
      <c r="FR362" s="245"/>
      <c r="FS362" s="245"/>
      <c r="FT362" s="189"/>
      <c r="FU362" s="189"/>
      <c r="FV362" s="189"/>
      <c r="FW362" s="189"/>
      <c r="FX362" s="189"/>
      <c r="FY362" s="245"/>
      <c r="FZ362" s="245"/>
      <c r="GA362" s="189"/>
      <c r="GB362" s="189"/>
      <c r="GC362" s="245"/>
      <c r="GD362" s="245"/>
      <c r="GE362" s="245"/>
      <c r="GF362" s="245"/>
      <c r="GG362" s="245"/>
      <c r="GH362" s="189"/>
      <c r="GI362" s="189"/>
      <c r="GJ362" s="245"/>
    </row>
    <row r="363" spans="2:192" ht="15">
      <c r="B363" s="238" t="s">
        <v>5206</v>
      </c>
      <c r="C363" s="238" t="s">
        <v>420</v>
      </c>
      <c r="D363" s="238" t="s">
        <v>330</v>
      </c>
      <c r="E363" s="238" t="s">
        <v>5214</v>
      </c>
      <c r="F363" s="180">
        <v>31</v>
      </c>
      <c r="G363" s="239"/>
      <c r="H363" s="186"/>
      <c r="I363" s="186"/>
      <c r="J363" s="239">
        <v>1</v>
      </c>
      <c r="K363" s="239"/>
      <c r="L363" s="239">
        <v>1</v>
      </c>
      <c r="M363" s="239"/>
      <c r="N363" s="239"/>
      <c r="O363" s="186"/>
      <c r="P363" s="186"/>
      <c r="Q363" s="239"/>
      <c r="R363" s="239"/>
      <c r="S363" s="239"/>
      <c r="T363" s="239"/>
      <c r="U363" s="239">
        <v>1</v>
      </c>
      <c r="V363" s="186"/>
      <c r="W363" s="186"/>
      <c r="X363" s="239"/>
      <c r="Y363" s="239">
        <v>1</v>
      </c>
      <c r="Z363" s="239"/>
      <c r="AA363" s="239"/>
      <c r="AB363" s="239"/>
      <c r="AC363" s="186"/>
      <c r="AD363" s="186"/>
      <c r="AE363" s="239"/>
      <c r="AF363" s="239">
        <v>1</v>
      </c>
      <c r="AG363" s="186"/>
      <c r="AH363" s="239"/>
      <c r="AI363" s="239">
        <v>1</v>
      </c>
      <c r="AJ363" s="186"/>
      <c r="AK363" s="186"/>
      <c r="AL363" s="186"/>
      <c r="AM363" s="186"/>
      <c r="AN363" s="186"/>
      <c r="AO363" s="239"/>
      <c r="AP363" s="239">
        <v>1</v>
      </c>
      <c r="AQ363" s="186"/>
      <c r="AR363" s="186"/>
      <c r="AS363" s="239"/>
      <c r="AT363" s="239"/>
      <c r="AU363" s="239">
        <v>1</v>
      </c>
      <c r="AV363" s="239"/>
      <c r="AW363" s="239"/>
      <c r="AX363" s="186"/>
      <c r="AY363" s="186"/>
      <c r="AZ363" s="239">
        <v>1</v>
      </c>
      <c r="BA363" s="239"/>
      <c r="BB363" s="239"/>
      <c r="BC363" s="239"/>
      <c r="BD363" s="239"/>
      <c r="BE363" s="186"/>
      <c r="BF363" s="186"/>
      <c r="BG363" s="239"/>
      <c r="BH363" s="239"/>
      <c r="BI363" s="239"/>
      <c r="BJ363" s="239"/>
      <c r="BK363" s="239">
        <v>1</v>
      </c>
      <c r="BL363" s="186"/>
      <c r="BM363" s="186"/>
      <c r="BN363" s="239">
        <v>2</v>
      </c>
      <c r="BO363" s="239"/>
      <c r="BP363" s="239"/>
      <c r="BQ363" s="239"/>
      <c r="BR363" s="239"/>
      <c r="BS363" s="186"/>
      <c r="BT363" s="186"/>
      <c r="BU363" s="239">
        <v>1</v>
      </c>
      <c r="BV363" s="239"/>
      <c r="BW363" s="239"/>
      <c r="BX363" s="239"/>
      <c r="BY363" s="239">
        <v>1</v>
      </c>
      <c r="BZ363" s="186"/>
      <c r="CA363" s="186"/>
      <c r="CB363" s="239"/>
      <c r="CC363" s="239">
        <v>1</v>
      </c>
      <c r="CD363" s="239"/>
      <c r="CE363" s="239"/>
      <c r="CF363" s="239">
        <v>1</v>
      </c>
      <c r="CG363" s="186"/>
      <c r="CH363" s="186"/>
      <c r="CI363" s="239"/>
      <c r="CJ363" s="239"/>
      <c r="CK363" s="239"/>
      <c r="CL363" s="239">
        <v>1</v>
      </c>
      <c r="CM363" s="239">
        <v>1</v>
      </c>
      <c r="CN363" s="186"/>
      <c r="CO363" s="186"/>
      <c r="CP363" s="239"/>
      <c r="CQ363" s="239">
        <v>1</v>
      </c>
      <c r="CR363" s="239"/>
      <c r="CS363" s="239"/>
      <c r="CT363" s="239"/>
      <c r="CU363" s="186"/>
      <c r="CV363" s="186"/>
      <c r="CW363" s="239"/>
      <c r="CX363" s="239">
        <v>1</v>
      </c>
      <c r="CY363" s="239"/>
      <c r="CZ363" s="239"/>
      <c r="DA363" s="239"/>
      <c r="DB363" s="186"/>
      <c r="DC363" s="186"/>
      <c r="DD363" s="239"/>
      <c r="DE363" s="239"/>
      <c r="DF363" s="239"/>
      <c r="DG363" s="239"/>
      <c r="DH363" s="239"/>
      <c r="DI363" s="186"/>
      <c r="DJ363" s="186"/>
      <c r="DK363" s="186"/>
      <c r="DL363" s="239">
        <v>1</v>
      </c>
      <c r="DM363" s="239"/>
      <c r="DN363" s="239"/>
      <c r="DO363" s="239">
        <v>1</v>
      </c>
      <c r="DP363" s="186"/>
      <c r="DQ363" s="186"/>
      <c r="DR363" s="239"/>
      <c r="DS363" s="239">
        <v>1</v>
      </c>
      <c r="DT363" s="239"/>
      <c r="DU363" s="239"/>
      <c r="DV363" s="239"/>
      <c r="DW363" s="186"/>
      <c r="DX363" s="186"/>
      <c r="DY363" s="239"/>
      <c r="DZ363" s="239"/>
      <c r="EA363" s="239"/>
      <c r="EB363" s="239"/>
      <c r="EC363" s="239"/>
      <c r="ED363" s="186"/>
      <c r="EE363" s="186"/>
      <c r="EF363" s="239"/>
      <c r="EG363" s="186"/>
      <c r="EH363" s="239"/>
      <c r="EI363" s="239"/>
      <c r="EJ363" s="239"/>
      <c r="EK363" s="186"/>
      <c r="EL363" s="186"/>
      <c r="EM363" s="239"/>
      <c r="EN363" s="239">
        <v>1</v>
      </c>
      <c r="EO363" s="239"/>
      <c r="EP363" s="239"/>
      <c r="EQ363" s="239"/>
      <c r="ER363" s="186"/>
      <c r="ES363" s="186"/>
      <c r="ET363" s="239"/>
      <c r="EU363" s="239"/>
      <c r="EV363" s="239"/>
      <c r="EW363" s="239"/>
      <c r="EX363" s="239"/>
      <c r="EY363" s="186"/>
      <c r="EZ363" s="186"/>
      <c r="FA363" s="239"/>
      <c r="FB363" s="239"/>
      <c r="FC363" s="239"/>
      <c r="FD363" s="239"/>
      <c r="FE363" s="239">
        <v>2</v>
      </c>
      <c r="FF363" s="186"/>
      <c r="FG363" s="186"/>
      <c r="FH363" s="239">
        <v>1</v>
      </c>
      <c r="FI363" s="239"/>
      <c r="FJ363" s="239"/>
      <c r="FK363" s="239"/>
      <c r="FL363" s="239"/>
      <c r="FM363" s="186"/>
      <c r="FN363" s="186"/>
      <c r="FO363" s="239"/>
      <c r="FP363" s="239">
        <v>2</v>
      </c>
      <c r="FQ363" s="239"/>
      <c r="FR363" s="239"/>
      <c r="FS363" s="239"/>
      <c r="FT363" s="186"/>
      <c r="FU363" s="186"/>
      <c r="FV363" s="186"/>
      <c r="FW363" s="186"/>
      <c r="FX363" s="186"/>
      <c r="FY363" s="239"/>
      <c r="FZ363" s="239"/>
      <c r="GA363" s="186"/>
      <c r="GB363" s="186"/>
      <c r="GC363" s="239">
        <v>1</v>
      </c>
      <c r="GD363" s="239"/>
      <c r="GE363" s="239"/>
      <c r="GF363" s="239"/>
      <c r="GG363" s="239"/>
      <c r="GH363" s="186"/>
      <c r="GI363" s="186"/>
      <c r="GJ363" s="239">
        <v>1</v>
      </c>
    </row>
    <row r="364" spans="2:192" ht="15">
      <c r="B364" s="240" t="s">
        <v>5206</v>
      </c>
      <c r="C364" s="240" t="s">
        <v>420</v>
      </c>
      <c r="D364" s="240" t="s">
        <v>330</v>
      </c>
      <c r="E364" s="235" t="s">
        <v>5215</v>
      </c>
      <c r="F364" s="181">
        <v>239.3</v>
      </c>
      <c r="G364" s="237"/>
      <c r="H364" s="187"/>
      <c r="I364" s="187"/>
      <c r="J364" s="237">
        <v>2.9</v>
      </c>
      <c r="K364" s="237"/>
      <c r="L364" s="237">
        <v>5.4</v>
      </c>
      <c r="M364" s="237"/>
      <c r="N364" s="237"/>
      <c r="O364" s="187"/>
      <c r="P364" s="187"/>
      <c r="Q364" s="237"/>
      <c r="R364" s="237"/>
      <c r="S364" s="237"/>
      <c r="T364" s="237"/>
      <c r="U364" s="237">
        <v>6.5</v>
      </c>
      <c r="V364" s="187"/>
      <c r="W364" s="187"/>
      <c r="X364" s="237"/>
      <c r="Y364" s="237">
        <v>0</v>
      </c>
      <c r="Z364" s="237"/>
      <c r="AA364" s="237"/>
      <c r="AB364" s="237"/>
      <c r="AC364" s="187"/>
      <c r="AD364" s="187"/>
      <c r="AE364" s="237"/>
      <c r="AF364" s="237">
        <v>5.3</v>
      </c>
      <c r="AG364" s="187"/>
      <c r="AH364" s="237"/>
      <c r="AI364" s="237">
        <v>2.1</v>
      </c>
      <c r="AJ364" s="187"/>
      <c r="AK364" s="187"/>
      <c r="AL364" s="187"/>
      <c r="AM364" s="187"/>
      <c r="AN364" s="187"/>
      <c r="AO364" s="237"/>
      <c r="AP364" s="237">
        <v>1.4</v>
      </c>
      <c r="AQ364" s="187"/>
      <c r="AR364" s="187"/>
      <c r="AS364" s="237"/>
      <c r="AT364" s="237"/>
      <c r="AU364" s="237">
        <v>0.9</v>
      </c>
      <c r="AV364" s="237"/>
      <c r="AW364" s="237"/>
      <c r="AX364" s="187"/>
      <c r="AY364" s="187"/>
      <c r="AZ364" s="237">
        <v>11.3</v>
      </c>
      <c r="BA364" s="237"/>
      <c r="BB364" s="237"/>
      <c r="BC364" s="237"/>
      <c r="BD364" s="237"/>
      <c r="BE364" s="187"/>
      <c r="BF364" s="187"/>
      <c r="BG364" s="237"/>
      <c r="BH364" s="237"/>
      <c r="BI364" s="237"/>
      <c r="BJ364" s="237"/>
      <c r="BK364" s="237">
        <v>3.3</v>
      </c>
      <c r="BL364" s="187"/>
      <c r="BM364" s="187"/>
      <c r="BN364" s="237">
        <v>42.5</v>
      </c>
      <c r="BO364" s="237"/>
      <c r="BP364" s="237"/>
      <c r="BQ364" s="237"/>
      <c r="BR364" s="237"/>
      <c r="BS364" s="187"/>
      <c r="BT364" s="187"/>
      <c r="BU364" s="237">
        <v>3.2</v>
      </c>
      <c r="BV364" s="237"/>
      <c r="BW364" s="237"/>
      <c r="BX364" s="237"/>
      <c r="BY364" s="237">
        <v>0.3</v>
      </c>
      <c r="BZ364" s="187"/>
      <c r="CA364" s="187"/>
      <c r="CB364" s="237"/>
      <c r="CC364" s="237">
        <v>3.7</v>
      </c>
      <c r="CD364" s="237"/>
      <c r="CE364" s="237"/>
      <c r="CF364" s="237">
        <v>1</v>
      </c>
      <c r="CG364" s="187"/>
      <c r="CH364" s="187"/>
      <c r="CI364" s="237"/>
      <c r="CJ364" s="237"/>
      <c r="CK364" s="237"/>
      <c r="CL364" s="237">
        <v>2.1</v>
      </c>
      <c r="CM364" s="237">
        <v>1.1000000000000001</v>
      </c>
      <c r="CN364" s="187"/>
      <c r="CO364" s="187"/>
      <c r="CP364" s="237"/>
      <c r="CQ364" s="237">
        <v>1</v>
      </c>
      <c r="CR364" s="237"/>
      <c r="CS364" s="237"/>
      <c r="CT364" s="237"/>
      <c r="CU364" s="187"/>
      <c r="CV364" s="187"/>
      <c r="CW364" s="237"/>
      <c r="CX364" s="237">
        <v>3.4</v>
      </c>
      <c r="CY364" s="237"/>
      <c r="CZ364" s="237"/>
      <c r="DA364" s="237"/>
      <c r="DB364" s="187"/>
      <c r="DC364" s="187"/>
      <c r="DD364" s="237"/>
      <c r="DE364" s="237"/>
      <c r="DF364" s="237"/>
      <c r="DG364" s="237"/>
      <c r="DH364" s="237"/>
      <c r="DI364" s="187"/>
      <c r="DJ364" s="187"/>
      <c r="DK364" s="187"/>
      <c r="DL364" s="237">
        <v>0.2</v>
      </c>
      <c r="DM364" s="237"/>
      <c r="DN364" s="237"/>
      <c r="DO364" s="237">
        <v>4.4000000000000004</v>
      </c>
      <c r="DP364" s="187"/>
      <c r="DQ364" s="187"/>
      <c r="DR364" s="237"/>
      <c r="DS364" s="237">
        <v>57.8</v>
      </c>
      <c r="DT364" s="237"/>
      <c r="DU364" s="237"/>
      <c r="DV364" s="237"/>
      <c r="DW364" s="187"/>
      <c r="DX364" s="187"/>
      <c r="DY364" s="237"/>
      <c r="DZ364" s="237"/>
      <c r="EA364" s="237"/>
      <c r="EB364" s="237"/>
      <c r="EC364" s="237"/>
      <c r="ED364" s="187"/>
      <c r="EE364" s="187"/>
      <c r="EF364" s="237"/>
      <c r="EG364" s="187"/>
      <c r="EH364" s="237"/>
      <c r="EI364" s="237"/>
      <c r="EJ364" s="237"/>
      <c r="EK364" s="187"/>
      <c r="EL364" s="187"/>
      <c r="EM364" s="237"/>
      <c r="EN364" s="237">
        <v>14.8</v>
      </c>
      <c r="EO364" s="237"/>
      <c r="EP364" s="237"/>
      <c r="EQ364" s="237"/>
      <c r="ER364" s="187"/>
      <c r="ES364" s="187"/>
      <c r="ET364" s="237"/>
      <c r="EU364" s="237"/>
      <c r="EV364" s="237"/>
      <c r="EW364" s="237"/>
      <c r="EX364" s="237"/>
      <c r="EY364" s="187"/>
      <c r="EZ364" s="187"/>
      <c r="FA364" s="237"/>
      <c r="FB364" s="237"/>
      <c r="FC364" s="237"/>
      <c r="FD364" s="237"/>
      <c r="FE364" s="237">
        <v>23.5</v>
      </c>
      <c r="FF364" s="187"/>
      <c r="FG364" s="187"/>
      <c r="FH364" s="237">
        <v>5.3</v>
      </c>
      <c r="FI364" s="237"/>
      <c r="FJ364" s="237"/>
      <c r="FK364" s="237"/>
      <c r="FL364" s="237"/>
      <c r="FM364" s="187"/>
      <c r="FN364" s="187"/>
      <c r="FO364" s="237"/>
      <c r="FP364" s="237">
        <v>28.4</v>
      </c>
      <c r="FQ364" s="237"/>
      <c r="FR364" s="237"/>
      <c r="FS364" s="237"/>
      <c r="FT364" s="187"/>
      <c r="FU364" s="187"/>
      <c r="FV364" s="187"/>
      <c r="FW364" s="187"/>
      <c r="FX364" s="187"/>
      <c r="FY364" s="237"/>
      <c r="FZ364" s="237"/>
      <c r="GA364" s="187"/>
      <c r="GB364" s="187"/>
      <c r="GC364" s="237">
        <v>5.5</v>
      </c>
      <c r="GD364" s="237"/>
      <c r="GE364" s="237"/>
      <c r="GF364" s="237"/>
      <c r="GG364" s="237"/>
      <c r="GH364" s="187"/>
      <c r="GI364" s="187"/>
      <c r="GJ364" s="237">
        <v>1.8</v>
      </c>
    </row>
    <row r="365" spans="2:192" ht="15">
      <c r="B365" s="240" t="s">
        <v>5206</v>
      </c>
      <c r="C365" s="240" t="s">
        <v>420</v>
      </c>
      <c r="D365" s="240" t="s">
        <v>330</v>
      </c>
      <c r="E365" s="241" t="s">
        <v>5216</v>
      </c>
      <c r="F365" s="182"/>
      <c r="G365" s="242"/>
      <c r="H365" s="188"/>
      <c r="I365" s="188"/>
      <c r="J365" s="242"/>
      <c r="K365" s="242"/>
      <c r="L365" s="242"/>
      <c r="M365" s="242"/>
      <c r="N365" s="242"/>
      <c r="O365" s="188"/>
      <c r="P365" s="188"/>
      <c r="Q365" s="242"/>
      <c r="R365" s="242"/>
      <c r="S365" s="242"/>
      <c r="T365" s="242"/>
      <c r="U365" s="242"/>
      <c r="V365" s="188"/>
      <c r="W365" s="188"/>
      <c r="X365" s="242"/>
      <c r="Y365" s="242"/>
      <c r="Z365" s="242"/>
      <c r="AA365" s="242"/>
      <c r="AB365" s="242"/>
      <c r="AC365" s="188"/>
      <c r="AD365" s="188"/>
      <c r="AE365" s="242"/>
      <c r="AF365" s="242"/>
      <c r="AG365" s="188"/>
      <c r="AH365" s="242"/>
      <c r="AI365" s="242"/>
      <c r="AJ365" s="188"/>
      <c r="AK365" s="188"/>
      <c r="AL365" s="188"/>
      <c r="AM365" s="188"/>
      <c r="AN365" s="188"/>
      <c r="AO365" s="242"/>
      <c r="AP365" s="242"/>
      <c r="AQ365" s="188"/>
      <c r="AR365" s="188"/>
      <c r="AS365" s="242"/>
      <c r="AT365" s="242"/>
      <c r="AU365" s="242"/>
      <c r="AV365" s="242"/>
      <c r="AW365" s="242"/>
      <c r="AX365" s="188"/>
      <c r="AY365" s="188"/>
      <c r="AZ365" s="242"/>
      <c r="BA365" s="242"/>
      <c r="BB365" s="242"/>
      <c r="BC365" s="242"/>
      <c r="BD365" s="242"/>
      <c r="BE365" s="188"/>
      <c r="BF365" s="188"/>
      <c r="BG365" s="242"/>
      <c r="BH365" s="242"/>
      <c r="BI365" s="242"/>
      <c r="BJ365" s="242"/>
      <c r="BK365" s="242"/>
      <c r="BL365" s="188"/>
      <c r="BM365" s="188"/>
      <c r="BN365" s="242"/>
      <c r="BO365" s="242"/>
      <c r="BP365" s="242"/>
      <c r="BQ365" s="242"/>
      <c r="BR365" s="242"/>
      <c r="BS365" s="188"/>
      <c r="BT365" s="188"/>
      <c r="BU365" s="242"/>
      <c r="BV365" s="242"/>
      <c r="BW365" s="242"/>
      <c r="BX365" s="242"/>
      <c r="BY365" s="242"/>
      <c r="BZ365" s="188"/>
      <c r="CA365" s="188"/>
      <c r="CB365" s="242"/>
      <c r="CC365" s="242"/>
      <c r="CD365" s="242"/>
      <c r="CE365" s="242"/>
      <c r="CF365" s="242"/>
      <c r="CG365" s="188"/>
      <c r="CH365" s="188"/>
      <c r="CI365" s="242"/>
      <c r="CJ365" s="242"/>
      <c r="CK365" s="242"/>
      <c r="CL365" s="242"/>
      <c r="CM365" s="242"/>
      <c r="CN365" s="188"/>
      <c r="CO365" s="188"/>
      <c r="CP365" s="242"/>
      <c r="CQ365" s="242"/>
      <c r="CR365" s="242"/>
      <c r="CS365" s="242"/>
      <c r="CT365" s="242"/>
      <c r="CU365" s="188"/>
      <c r="CV365" s="188"/>
      <c r="CW365" s="242"/>
      <c r="CX365" s="242"/>
      <c r="CY365" s="242"/>
      <c r="CZ365" s="242"/>
      <c r="DA365" s="242"/>
      <c r="DB365" s="188"/>
      <c r="DC365" s="188"/>
      <c r="DD365" s="242"/>
      <c r="DE365" s="242"/>
      <c r="DF365" s="242"/>
      <c r="DG365" s="242"/>
      <c r="DH365" s="242"/>
      <c r="DI365" s="188"/>
      <c r="DJ365" s="188"/>
      <c r="DK365" s="188"/>
      <c r="DL365" s="242"/>
      <c r="DM365" s="242"/>
      <c r="DN365" s="242"/>
      <c r="DO365" s="242"/>
      <c r="DP365" s="188"/>
      <c r="DQ365" s="188"/>
      <c r="DR365" s="242"/>
      <c r="DS365" s="242"/>
      <c r="DT365" s="242"/>
      <c r="DU365" s="242"/>
      <c r="DV365" s="242"/>
      <c r="DW365" s="188"/>
      <c r="DX365" s="188"/>
      <c r="DY365" s="242"/>
      <c r="DZ365" s="242"/>
      <c r="EA365" s="242"/>
      <c r="EB365" s="242"/>
      <c r="EC365" s="242"/>
      <c r="ED365" s="188"/>
      <c r="EE365" s="188"/>
      <c r="EF365" s="242"/>
      <c r="EG365" s="188"/>
      <c r="EH365" s="242"/>
      <c r="EI365" s="242"/>
      <c r="EJ365" s="242"/>
      <c r="EK365" s="188"/>
      <c r="EL365" s="188"/>
      <c r="EM365" s="242"/>
      <c r="EN365" s="242"/>
      <c r="EO365" s="242"/>
      <c r="EP365" s="242"/>
      <c r="EQ365" s="242"/>
      <c r="ER365" s="188"/>
      <c r="ES365" s="188"/>
      <c r="ET365" s="242"/>
      <c r="EU365" s="242"/>
      <c r="EV365" s="242"/>
      <c r="EW365" s="242"/>
      <c r="EX365" s="242"/>
      <c r="EY365" s="188"/>
      <c r="EZ365" s="188"/>
      <c r="FA365" s="242"/>
      <c r="FB365" s="242"/>
      <c r="FC365" s="242"/>
      <c r="FD365" s="242"/>
      <c r="FE365" s="242"/>
      <c r="FF365" s="188"/>
      <c r="FG365" s="188"/>
      <c r="FH365" s="242"/>
      <c r="FI365" s="242"/>
      <c r="FJ365" s="242"/>
      <c r="FK365" s="242"/>
      <c r="FL365" s="242"/>
      <c r="FM365" s="188"/>
      <c r="FN365" s="188"/>
      <c r="FO365" s="242"/>
      <c r="FP365" s="242"/>
      <c r="FQ365" s="242"/>
      <c r="FR365" s="242"/>
      <c r="FS365" s="242"/>
      <c r="FT365" s="188"/>
      <c r="FU365" s="188"/>
      <c r="FV365" s="188"/>
      <c r="FW365" s="188"/>
      <c r="FX365" s="188"/>
      <c r="FY365" s="242"/>
      <c r="FZ365" s="242"/>
      <c r="GA365" s="188"/>
      <c r="GB365" s="188"/>
      <c r="GC365" s="242"/>
      <c r="GD365" s="242"/>
      <c r="GE365" s="242"/>
      <c r="GF365" s="242"/>
      <c r="GG365" s="242"/>
      <c r="GH365" s="188"/>
      <c r="GI365" s="188"/>
      <c r="GJ365" s="242"/>
    </row>
    <row r="366" spans="2:192" ht="15.75" thickBot="1">
      <c r="B366" s="243" t="s">
        <v>5206</v>
      </c>
      <c r="C366" s="243" t="s">
        <v>420</v>
      </c>
      <c r="D366" s="243" t="s">
        <v>330</v>
      </c>
      <c r="E366" s="244" t="s">
        <v>5217</v>
      </c>
      <c r="F366" s="183"/>
      <c r="G366" s="245"/>
      <c r="H366" s="189"/>
      <c r="I366" s="189"/>
      <c r="J366" s="245"/>
      <c r="K366" s="245"/>
      <c r="L366" s="245"/>
      <c r="M366" s="245"/>
      <c r="N366" s="245"/>
      <c r="O366" s="189"/>
      <c r="P366" s="189"/>
      <c r="Q366" s="245"/>
      <c r="R366" s="245"/>
      <c r="S366" s="245"/>
      <c r="T366" s="245"/>
      <c r="U366" s="245"/>
      <c r="V366" s="189"/>
      <c r="W366" s="189"/>
      <c r="X366" s="245"/>
      <c r="Y366" s="245"/>
      <c r="Z366" s="245"/>
      <c r="AA366" s="245"/>
      <c r="AB366" s="245"/>
      <c r="AC366" s="189"/>
      <c r="AD366" s="189"/>
      <c r="AE366" s="245"/>
      <c r="AF366" s="245"/>
      <c r="AG366" s="189"/>
      <c r="AH366" s="245"/>
      <c r="AI366" s="245"/>
      <c r="AJ366" s="189"/>
      <c r="AK366" s="189"/>
      <c r="AL366" s="189"/>
      <c r="AM366" s="189"/>
      <c r="AN366" s="189"/>
      <c r="AO366" s="245"/>
      <c r="AP366" s="245"/>
      <c r="AQ366" s="189"/>
      <c r="AR366" s="189"/>
      <c r="AS366" s="245"/>
      <c r="AT366" s="245"/>
      <c r="AU366" s="245"/>
      <c r="AV366" s="245"/>
      <c r="AW366" s="245"/>
      <c r="AX366" s="189"/>
      <c r="AY366" s="189"/>
      <c r="AZ366" s="245"/>
      <c r="BA366" s="245"/>
      <c r="BB366" s="245"/>
      <c r="BC366" s="245"/>
      <c r="BD366" s="245"/>
      <c r="BE366" s="189"/>
      <c r="BF366" s="189"/>
      <c r="BG366" s="245"/>
      <c r="BH366" s="245"/>
      <c r="BI366" s="245"/>
      <c r="BJ366" s="245"/>
      <c r="BK366" s="245"/>
      <c r="BL366" s="189"/>
      <c r="BM366" s="189"/>
      <c r="BN366" s="245"/>
      <c r="BO366" s="245"/>
      <c r="BP366" s="245"/>
      <c r="BQ366" s="245"/>
      <c r="BR366" s="245"/>
      <c r="BS366" s="189"/>
      <c r="BT366" s="189"/>
      <c r="BU366" s="245"/>
      <c r="BV366" s="245"/>
      <c r="BW366" s="245"/>
      <c r="BX366" s="245"/>
      <c r="BY366" s="245"/>
      <c r="BZ366" s="189"/>
      <c r="CA366" s="189"/>
      <c r="CB366" s="245"/>
      <c r="CC366" s="245"/>
      <c r="CD366" s="245"/>
      <c r="CE366" s="245"/>
      <c r="CF366" s="245"/>
      <c r="CG366" s="189"/>
      <c r="CH366" s="189"/>
      <c r="CI366" s="245"/>
      <c r="CJ366" s="245"/>
      <c r="CK366" s="245"/>
      <c r="CL366" s="245"/>
      <c r="CM366" s="245"/>
      <c r="CN366" s="189"/>
      <c r="CO366" s="189"/>
      <c r="CP366" s="245"/>
      <c r="CQ366" s="245"/>
      <c r="CR366" s="245"/>
      <c r="CS366" s="245"/>
      <c r="CT366" s="245"/>
      <c r="CU366" s="189"/>
      <c r="CV366" s="189"/>
      <c r="CW366" s="245"/>
      <c r="CX366" s="245"/>
      <c r="CY366" s="245"/>
      <c r="CZ366" s="245"/>
      <c r="DA366" s="245"/>
      <c r="DB366" s="189"/>
      <c r="DC366" s="189"/>
      <c r="DD366" s="245"/>
      <c r="DE366" s="245"/>
      <c r="DF366" s="245"/>
      <c r="DG366" s="245"/>
      <c r="DH366" s="245"/>
      <c r="DI366" s="189"/>
      <c r="DJ366" s="189"/>
      <c r="DK366" s="189"/>
      <c r="DL366" s="245"/>
      <c r="DM366" s="245"/>
      <c r="DN366" s="245"/>
      <c r="DO366" s="245"/>
      <c r="DP366" s="189"/>
      <c r="DQ366" s="189"/>
      <c r="DR366" s="245"/>
      <c r="DS366" s="245"/>
      <c r="DT366" s="245"/>
      <c r="DU366" s="245"/>
      <c r="DV366" s="245"/>
      <c r="DW366" s="189"/>
      <c r="DX366" s="189"/>
      <c r="DY366" s="245"/>
      <c r="DZ366" s="245"/>
      <c r="EA366" s="245"/>
      <c r="EB366" s="245"/>
      <c r="EC366" s="245"/>
      <c r="ED366" s="189"/>
      <c r="EE366" s="189"/>
      <c r="EF366" s="245"/>
      <c r="EG366" s="189"/>
      <c r="EH366" s="245"/>
      <c r="EI366" s="245"/>
      <c r="EJ366" s="245"/>
      <c r="EK366" s="189"/>
      <c r="EL366" s="189"/>
      <c r="EM366" s="245"/>
      <c r="EN366" s="245"/>
      <c r="EO366" s="245"/>
      <c r="EP366" s="245"/>
      <c r="EQ366" s="245"/>
      <c r="ER366" s="189"/>
      <c r="ES366" s="189"/>
      <c r="ET366" s="245"/>
      <c r="EU366" s="245"/>
      <c r="EV366" s="245"/>
      <c r="EW366" s="245"/>
      <c r="EX366" s="245"/>
      <c r="EY366" s="189"/>
      <c r="EZ366" s="189"/>
      <c r="FA366" s="245"/>
      <c r="FB366" s="245"/>
      <c r="FC366" s="245"/>
      <c r="FD366" s="245"/>
      <c r="FE366" s="245"/>
      <c r="FF366" s="189"/>
      <c r="FG366" s="189"/>
      <c r="FH366" s="245"/>
      <c r="FI366" s="245"/>
      <c r="FJ366" s="245"/>
      <c r="FK366" s="245"/>
      <c r="FL366" s="245"/>
      <c r="FM366" s="189"/>
      <c r="FN366" s="189"/>
      <c r="FO366" s="245"/>
      <c r="FP366" s="245"/>
      <c r="FQ366" s="245"/>
      <c r="FR366" s="245"/>
      <c r="FS366" s="245"/>
      <c r="FT366" s="189"/>
      <c r="FU366" s="189"/>
      <c r="FV366" s="189"/>
      <c r="FW366" s="189"/>
      <c r="FX366" s="189"/>
      <c r="FY366" s="245"/>
      <c r="FZ366" s="245"/>
      <c r="GA366" s="189"/>
      <c r="GB366" s="189"/>
      <c r="GC366" s="245"/>
      <c r="GD366" s="245"/>
      <c r="GE366" s="245"/>
      <c r="GF366" s="245"/>
      <c r="GG366" s="245"/>
      <c r="GH366" s="189"/>
      <c r="GI366" s="189"/>
      <c r="GJ366" s="245"/>
    </row>
    <row r="367" spans="2:192" ht="15">
      <c r="B367" s="238" t="s">
        <v>5206</v>
      </c>
      <c r="C367" s="238" t="s">
        <v>334</v>
      </c>
      <c r="D367" s="238" t="s">
        <v>226</v>
      </c>
      <c r="E367" s="238" t="s">
        <v>5214</v>
      </c>
      <c r="F367" s="180">
        <v>92</v>
      </c>
      <c r="G367" s="239"/>
      <c r="H367" s="186"/>
      <c r="I367" s="186"/>
      <c r="J367" s="239">
        <v>3</v>
      </c>
      <c r="K367" s="239"/>
      <c r="L367" s="239">
        <v>3</v>
      </c>
      <c r="M367" s="239"/>
      <c r="N367" s="239"/>
      <c r="O367" s="186"/>
      <c r="P367" s="186"/>
      <c r="Q367" s="239"/>
      <c r="R367" s="239"/>
      <c r="S367" s="239"/>
      <c r="T367" s="239"/>
      <c r="U367" s="239">
        <v>5</v>
      </c>
      <c r="V367" s="186"/>
      <c r="W367" s="186"/>
      <c r="X367" s="239"/>
      <c r="Y367" s="239">
        <v>2</v>
      </c>
      <c r="Z367" s="239"/>
      <c r="AA367" s="239"/>
      <c r="AB367" s="239"/>
      <c r="AC367" s="186"/>
      <c r="AD367" s="186"/>
      <c r="AE367" s="239"/>
      <c r="AF367" s="239">
        <v>3</v>
      </c>
      <c r="AG367" s="186"/>
      <c r="AH367" s="239"/>
      <c r="AI367" s="239">
        <v>4</v>
      </c>
      <c r="AJ367" s="186"/>
      <c r="AK367" s="186"/>
      <c r="AL367" s="186"/>
      <c r="AM367" s="186"/>
      <c r="AN367" s="186"/>
      <c r="AO367" s="239"/>
      <c r="AP367" s="239">
        <v>4</v>
      </c>
      <c r="AQ367" s="186"/>
      <c r="AR367" s="186"/>
      <c r="AS367" s="239"/>
      <c r="AT367" s="239"/>
      <c r="AU367" s="239">
        <v>6</v>
      </c>
      <c r="AV367" s="239"/>
      <c r="AW367" s="239"/>
      <c r="AX367" s="186"/>
      <c r="AY367" s="186"/>
      <c r="AZ367" s="239">
        <v>4</v>
      </c>
      <c r="BA367" s="239"/>
      <c r="BB367" s="239"/>
      <c r="BC367" s="239"/>
      <c r="BD367" s="239"/>
      <c r="BE367" s="186"/>
      <c r="BF367" s="186"/>
      <c r="BG367" s="239">
        <v>2</v>
      </c>
      <c r="BH367" s="239"/>
      <c r="BI367" s="239"/>
      <c r="BJ367" s="239"/>
      <c r="BK367" s="239">
        <v>2</v>
      </c>
      <c r="BL367" s="186"/>
      <c r="BM367" s="186"/>
      <c r="BN367" s="239">
        <v>2</v>
      </c>
      <c r="BO367" s="239"/>
      <c r="BP367" s="239">
        <v>2</v>
      </c>
      <c r="BQ367" s="239"/>
      <c r="BR367" s="239"/>
      <c r="BS367" s="186"/>
      <c r="BT367" s="186"/>
      <c r="BU367" s="239">
        <v>5</v>
      </c>
      <c r="BV367" s="239"/>
      <c r="BW367" s="239"/>
      <c r="BX367" s="239"/>
      <c r="BY367" s="239">
        <v>1</v>
      </c>
      <c r="BZ367" s="186"/>
      <c r="CA367" s="186"/>
      <c r="CB367" s="239"/>
      <c r="CC367" s="239">
        <v>5</v>
      </c>
      <c r="CD367" s="239"/>
      <c r="CE367" s="239"/>
      <c r="CF367" s="239">
        <v>5</v>
      </c>
      <c r="CG367" s="186"/>
      <c r="CH367" s="186"/>
      <c r="CI367" s="239"/>
      <c r="CJ367" s="239"/>
      <c r="CK367" s="239"/>
      <c r="CL367" s="239">
        <v>4</v>
      </c>
      <c r="CM367" s="239">
        <v>3</v>
      </c>
      <c r="CN367" s="186"/>
      <c r="CO367" s="186"/>
      <c r="CP367" s="239"/>
      <c r="CQ367" s="239">
        <v>4</v>
      </c>
      <c r="CR367" s="239"/>
      <c r="CS367" s="239"/>
      <c r="CT367" s="239">
        <v>5</v>
      </c>
      <c r="CU367" s="186"/>
      <c r="CV367" s="186"/>
      <c r="CW367" s="239"/>
      <c r="CX367" s="239">
        <v>3</v>
      </c>
      <c r="CY367" s="239"/>
      <c r="CZ367" s="239"/>
      <c r="DA367" s="239"/>
      <c r="DB367" s="186"/>
      <c r="DC367" s="186"/>
      <c r="DD367" s="239"/>
      <c r="DE367" s="239"/>
      <c r="DF367" s="239"/>
      <c r="DG367" s="239"/>
      <c r="DH367" s="239"/>
      <c r="DI367" s="186"/>
      <c r="DJ367" s="186"/>
      <c r="DK367" s="186"/>
      <c r="DL367" s="239">
        <v>1</v>
      </c>
      <c r="DM367" s="239"/>
      <c r="DN367" s="239"/>
      <c r="DO367" s="239"/>
      <c r="DP367" s="186"/>
      <c r="DQ367" s="186"/>
      <c r="DR367" s="239"/>
      <c r="DS367" s="239">
        <v>3</v>
      </c>
      <c r="DT367" s="239"/>
      <c r="DU367" s="239"/>
      <c r="DV367" s="239"/>
      <c r="DW367" s="186"/>
      <c r="DX367" s="186"/>
      <c r="DY367" s="239"/>
      <c r="DZ367" s="239"/>
      <c r="EA367" s="239"/>
      <c r="EB367" s="239"/>
      <c r="EC367" s="239"/>
      <c r="ED367" s="186"/>
      <c r="EE367" s="186"/>
      <c r="EF367" s="239"/>
      <c r="EG367" s="186"/>
      <c r="EH367" s="239"/>
      <c r="EI367" s="239"/>
      <c r="EJ367" s="239"/>
      <c r="EK367" s="186"/>
      <c r="EL367" s="186"/>
      <c r="EM367" s="239"/>
      <c r="EN367" s="239"/>
      <c r="EO367" s="239"/>
      <c r="EP367" s="239"/>
      <c r="EQ367" s="239"/>
      <c r="ER367" s="186"/>
      <c r="ES367" s="186"/>
      <c r="ET367" s="239"/>
      <c r="EU367" s="239"/>
      <c r="EV367" s="239"/>
      <c r="EW367" s="239"/>
      <c r="EX367" s="239"/>
      <c r="EY367" s="186"/>
      <c r="EZ367" s="186"/>
      <c r="FA367" s="239"/>
      <c r="FB367" s="239"/>
      <c r="FC367" s="239"/>
      <c r="FD367" s="239"/>
      <c r="FE367" s="239">
        <v>2</v>
      </c>
      <c r="FF367" s="186"/>
      <c r="FG367" s="186"/>
      <c r="FH367" s="239">
        <v>1</v>
      </c>
      <c r="FI367" s="239"/>
      <c r="FJ367" s="239"/>
      <c r="FK367" s="239"/>
      <c r="FL367" s="239"/>
      <c r="FM367" s="186"/>
      <c r="FN367" s="186"/>
      <c r="FO367" s="239"/>
      <c r="FP367" s="239">
        <v>3</v>
      </c>
      <c r="FQ367" s="239"/>
      <c r="FR367" s="239"/>
      <c r="FS367" s="239"/>
      <c r="FT367" s="186"/>
      <c r="FU367" s="186"/>
      <c r="FV367" s="186"/>
      <c r="FW367" s="186"/>
      <c r="FX367" s="186"/>
      <c r="FY367" s="239"/>
      <c r="FZ367" s="239"/>
      <c r="GA367" s="186"/>
      <c r="GB367" s="186"/>
      <c r="GC367" s="239">
        <v>2</v>
      </c>
      <c r="GD367" s="239"/>
      <c r="GE367" s="239"/>
      <c r="GF367" s="239"/>
      <c r="GG367" s="239"/>
      <c r="GH367" s="186"/>
      <c r="GI367" s="186"/>
      <c r="GJ367" s="239">
        <v>3</v>
      </c>
    </row>
    <row r="368" spans="2:192" ht="15">
      <c r="B368" s="240" t="s">
        <v>5206</v>
      </c>
      <c r="C368" s="240" t="s">
        <v>334</v>
      </c>
      <c r="D368" s="240" t="s">
        <v>226</v>
      </c>
      <c r="E368" s="235" t="s">
        <v>5215</v>
      </c>
      <c r="F368" s="181">
        <v>1286.2</v>
      </c>
      <c r="G368" s="237"/>
      <c r="H368" s="187"/>
      <c r="I368" s="187"/>
      <c r="J368" s="237">
        <v>62.7</v>
      </c>
      <c r="K368" s="237"/>
      <c r="L368" s="237">
        <v>35.299999999999997</v>
      </c>
      <c r="M368" s="237"/>
      <c r="N368" s="237"/>
      <c r="O368" s="187"/>
      <c r="P368" s="187"/>
      <c r="Q368" s="237"/>
      <c r="R368" s="237"/>
      <c r="S368" s="237"/>
      <c r="T368" s="237"/>
      <c r="U368" s="237">
        <v>47</v>
      </c>
      <c r="V368" s="187"/>
      <c r="W368" s="187"/>
      <c r="X368" s="237"/>
      <c r="Y368" s="237">
        <v>34.200000000000003</v>
      </c>
      <c r="Z368" s="237"/>
      <c r="AA368" s="237"/>
      <c r="AB368" s="237"/>
      <c r="AC368" s="187"/>
      <c r="AD368" s="187"/>
      <c r="AE368" s="237"/>
      <c r="AF368" s="237">
        <v>39.6</v>
      </c>
      <c r="AG368" s="187"/>
      <c r="AH368" s="237"/>
      <c r="AI368" s="237">
        <v>45</v>
      </c>
      <c r="AJ368" s="187"/>
      <c r="AK368" s="187"/>
      <c r="AL368" s="187"/>
      <c r="AM368" s="187"/>
      <c r="AN368" s="187"/>
      <c r="AO368" s="237"/>
      <c r="AP368" s="237">
        <v>59.9</v>
      </c>
      <c r="AQ368" s="187"/>
      <c r="AR368" s="187"/>
      <c r="AS368" s="237"/>
      <c r="AT368" s="237"/>
      <c r="AU368" s="237">
        <v>99.5</v>
      </c>
      <c r="AV368" s="237"/>
      <c r="AW368" s="237"/>
      <c r="AX368" s="187"/>
      <c r="AY368" s="187"/>
      <c r="AZ368" s="237">
        <v>61.3</v>
      </c>
      <c r="BA368" s="237"/>
      <c r="BB368" s="237"/>
      <c r="BC368" s="237"/>
      <c r="BD368" s="237"/>
      <c r="BE368" s="187"/>
      <c r="BF368" s="187"/>
      <c r="BG368" s="237">
        <v>34.299999999999997</v>
      </c>
      <c r="BH368" s="237"/>
      <c r="BI368" s="237"/>
      <c r="BJ368" s="237"/>
      <c r="BK368" s="237">
        <v>57.7</v>
      </c>
      <c r="BL368" s="187"/>
      <c r="BM368" s="187"/>
      <c r="BN368" s="237">
        <v>34.799999999999997</v>
      </c>
      <c r="BO368" s="237"/>
      <c r="BP368" s="237">
        <v>30.1</v>
      </c>
      <c r="BQ368" s="237"/>
      <c r="BR368" s="237"/>
      <c r="BS368" s="187"/>
      <c r="BT368" s="187"/>
      <c r="BU368" s="237">
        <v>39.200000000000003</v>
      </c>
      <c r="BV368" s="237"/>
      <c r="BW368" s="237"/>
      <c r="BX368" s="237"/>
      <c r="BY368" s="237">
        <v>30.4</v>
      </c>
      <c r="BZ368" s="187"/>
      <c r="CA368" s="187"/>
      <c r="CB368" s="237"/>
      <c r="CC368" s="237">
        <v>62.1</v>
      </c>
      <c r="CD368" s="237"/>
      <c r="CE368" s="237"/>
      <c r="CF368" s="237">
        <v>35.799999999999997</v>
      </c>
      <c r="CG368" s="187"/>
      <c r="CH368" s="187"/>
      <c r="CI368" s="237"/>
      <c r="CJ368" s="237"/>
      <c r="CK368" s="237"/>
      <c r="CL368" s="237">
        <v>37</v>
      </c>
      <c r="CM368" s="237">
        <v>43.6</v>
      </c>
      <c r="CN368" s="187"/>
      <c r="CO368" s="187"/>
      <c r="CP368" s="237"/>
      <c r="CQ368" s="237">
        <v>28</v>
      </c>
      <c r="CR368" s="237"/>
      <c r="CS368" s="237"/>
      <c r="CT368" s="237">
        <v>108.7</v>
      </c>
      <c r="CU368" s="187"/>
      <c r="CV368" s="187"/>
      <c r="CW368" s="237"/>
      <c r="CX368" s="237">
        <v>33.9</v>
      </c>
      <c r="CY368" s="237"/>
      <c r="CZ368" s="237"/>
      <c r="DA368" s="237"/>
      <c r="DB368" s="187"/>
      <c r="DC368" s="187"/>
      <c r="DD368" s="237"/>
      <c r="DE368" s="237"/>
      <c r="DF368" s="237"/>
      <c r="DG368" s="237"/>
      <c r="DH368" s="237"/>
      <c r="DI368" s="187"/>
      <c r="DJ368" s="187"/>
      <c r="DK368" s="187"/>
      <c r="DL368" s="237">
        <v>9</v>
      </c>
      <c r="DM368" s="237"/>
      <c r="DN368" s="237"/>
      <c r="DO368" s="237"/>
      <c r="DP368" s="187"/>
      <c r="DQ368" s="187"/>
      <c r="DR368" s="237"/>
      <c r="DS368" s="237">
        <v>67.7</v>
      </c>
      <c r="DT368" s="237"/>
      <c r="DU368" s="237"/>
      <c r="DV368" s="237"/>
      <c r="DW368" s="187"/>
      <c r="DX368" s="187"/>
      <c r="DY368" s="237"/>
      <c r="DZ368" s="237"/>
      <c r="EA368" s="237"/>
      <c r="EB368" s="237"/>
      <c r="EC368" s="237"/>
      <c r="ED368" s="187"/>
      <c r="EE368" s="187"/>
      <c r="EF368" s="237"/>
      <c r="EG368" s="187"/>
      <c r="EH368" s="237"/>
      <c r="EI368" s="237"/>
      <c r="EJ368" s="237"/>
      <c r="EK368" s="187"/>
      <c r="EL368" s="187"/>
      <c r="EM368" s="237"/>
      <c r="EN368" s="237"/>
      <c r="EO368" s="237"/>
      <c r="EP368" s="237"/>
      <c r="EQ368" s="237"/>
      <c r="ER368" s="187"/>
      <c r="ES368" s="187"/>
      <c r="ET368" s="237"/>
      <c r="EU368" s="237"/>
      <c r="EV368" s="237"/>
      <c r="EW368" s="237"/>
      <c r="EX368" s="237"/>
      <c r="EY368" s="187"/>
      <c r="EZ368" s="187"/>
      <c r="FA368" s="237"/>
      <c r="FB368" s="237"/>
      <c r="FC368" s="237"/>
      <c r="FD368" s="237"/>
      <c r="FE368" s="237">
        <v>30.6</v>
      </c>
      <c r="FF368" s="187"/>
      <c r="FG368" s="187"/>
      <c r="FH368" s="237">
        <v>34.700000000000003</v>
      </c>
      <c r="FI368" s="237"/>
      <c r="FJ368" s="237"/>
      <c r="FK368" s="237"/>
      <c r="FL368" s="237"/>
      <c r="FM368" s="187"/>
      <c r="FN368" s="187"/>
      <c r="FO368" s="237"/>
      <c r="FP368" s="237">
        <v>32</v>
      </c>
      <c r="FQ368" s="237"/>
      <c r="FR368" s="237"/>
      <c r="FS368" s="237"/>
      <c r="FT368" s="187"/>
      <c r="FU368" s="187"/>
      <c r="FV368" s="187"/>
      <c r="FW368" s="187"/>
      <c r="FX368" s="187"/>
      <c r="FY368" s="237"/>
      <c r="FZ368" s="237"/>
      <c r="GA368" s="187"/>
      <c r="GB368" s="187"/>
      <c r="GC368" s="237">
        <v>20.9</v>
      </c>
      <c r="GD368" s="237"/>
      <c r="GE368" s="237"/>
      <c r="GF368" s="237"/>
      <c r="GG368" s="237"/>
      <c r="GH368" s="187"/>
      <c r="GI368" s="187"/>
      <c r="GJ368" s="237">
        <v>31.3</v>
      </c>
    </row>
    <row r="369" spans="2:192" ht="15">
      <c r="B369" s="240" t="s">
        <v>5206</v>
      </c>
      <c r="C369" s="240" t="s">
        <v>334</v>
      </c>
      <c r="D369" s="240" t="s">
        <v>226</v>
      </c>
      <c r="E369" s="241" t="s">
        <v>5216</v>
      </c>
      <c r="F369" s="182"/>
      <c r="G369" s="242"/>
      <c r="H369" s="188"/>
      <c r="I369" s="188"/>
      <c r="J369" s="242"/>
      <c r="K369" s="242"/>
      <c r="L369" s="242"/>
      <c r="M369" s="242"/>
      <c r="N369" s="242"/>
      <c r="O369" s="188"/>
      <c r="P369" s="188"/>
      <c r="Q369" s="242"/>
      <c r="R369" s="242"/>
      <c r="S369" s="242"/>
      <c r="T369" s="242"/>
      <c r="U369" s="242"/>
      <c r="V369" s="188"/>
      <c r="W369" s="188"/>
      <c r="X369" s="242"/>
      <c r="Y369" s="242"/>
      <c r="Z369" s="242"/>
      <c r="AA369" s="242"/>
      <c r="AB369" s="242"/>
      <c r="AC369" s="188"/>
      <c r="AD369" s="188"/>
      <c r="AE369" s="242"/>
      <c r="AF369" s="242"/>
      <c r="AG369" s="188"/>
      <c r="AH369" s="242"/>
      <c r="AI369" s="242"/>
      <c r="AJ369" s="188"/>
      <c r="AK369" s="188"/>
      <c r="AL369" s="188"/>
      <c r="AM369" s="188"/>
      <c r="AN369" s="188"/>
      <c r="AO369" s="242"/>
      <c r="AP369" s="242"/>
      <c r="AQ369" s="188"/>
      <c r="AR369" s="188"/>
      <c r="AS369" s="242"/>
      <c r="AT369" s="242"/>
      <c r="AU369" s="242"/>
      <c r="AV369" s="242"/>
      <c r="AW369" s="242"/>
      <c r="AX369" s="188"/>
      <c r="AY369" s="188"/>
      <c r="AZ369" s="242"/>
      <c r="BA369" s="242"/>
      <c r="BB369" s="242"/>
      <c r="BC369" s="242"/>
      <c r="BD369" s="242"/>
      <c r="BE369" s="188"/>
      <c r="BF369" s="188"/>
      <c r="BG369" s="242"/>
      <c r="BH369" s="242"/>
      <c r="BI369" s="242"/>
      <c r="BJ369" s="242"/>
      <c r="BK369" s="242"/>
      <c r="BL369" s="188"/>
      <c r="BM369" s="188"/>
      <c r="BN369" s="242"/>
      <c r="BO369" s="242"/>
      <c r="BP369" s="242"/>
      <c r="BQ369" s="242"/>
      <c r="BR369" s="242"/>
      <c r="BS369" s="188"/>
      <c r="BT369" s="188"/>
      <c r="BU369" s="242"/>
      <c r="BV369" s="242"/>
      <c r="BW369" s="242"/>
      <c r="BX369" s="242"/>
      <c r="BY369" s="242"/>
      <c r="BZ369" s="188"/>
      <c r="CA369" s="188"/>
      <c r="CB369" s="242"/>
      <c r="CC369" s="242"/>
      <c r="CD369" s="242"/>
      <c r="CE369" s="242"/>
      <c r="CF369" s="242"/>
      <c r="CG369" s="188"/>
      <c r="CH369" s="188"/>
      <c r="CI369" s="242"/>
      <c r="CJ369" s="242"/>
      <c r="CK369" s="242"/>
      <c r="CL369" s="242"/>
      <c r="CM369" s="242"/>
      <c r="CN369" s="188"/>
      <c r="CO369" s="188"/>
      <c r="CP369" s="242"/>
      <c r="CQ369" s="242"/>
      <c r="CR369" s="242"/>
      <c r="CS369" s="242"/>
      <c r="CT369" s="242"/>
      <c r="CU369" s="188"/>
      <c r="CV369" s="188"/>
      <c r="CW369" s="242"/>
      <c r="CX369" s="242"/>
      <c r="CY369" s="242"/>
      <c r="CZ369" s="242"/>
      <c r="DA369" s="242"/>
      <c r="DB369" s="188"/>
      <c r="DC369" s="188"/>
      <c r="DD369" s="242"/>
      <c r="DE369" s="242"/>
      <c r="DF369" s="242"/>
      <c r="DG369" s="242"/>
      <c r="DH369" s="242"/>
      <c r="DI369" s="188"/>
      <c r="DJ369" s="188"/>
      <c r="DK369" s="188"/>
      <c r="DL369" s="242"/>
      <c r="DM369" s="242"/>
      <c r="DN369" s="242"/>
      <c r="DO369" s="242"/>
      <c r="DP369" s="188"/>
      <c r="DQ369" s="188"/>
      <c r="DR369" s="242"/>
      <c r="DS369" s="242"/>
      <c r="DT369" s="242"/>
      <c r="DU369" s="242"/>
      <c r="DV369" s="242"/>
      <c r="DW369" s="188"/>
      <c r="DX369" s="188"/>
      <c r="DY369" s="242"/>
      <c r="DZ369" s="242"/>
      <c r="EA369" s="242"/>
      <c r="EB369" s="242"/>
      <c r="EC369" s="242"/>
      <c r="ED369" s="188"/>
      <c r="EE369" s="188"/>
      <c r="EF369" s="242"/>
      <c r="EG369" s="188"/>
      <c r="EH369" s="242"/>
      <c r="EI369" s="242"/>
      <c r="EJ369" s="242"/>
      <c r="EK369" s="188"/>
      <c r="EL369" s="188"/>
      <c r="EM369" s="242"/>
      <c r="EN369" s="242"/>
      <c r="EO369" s="242"/>
      <c r="EP369" s="242"/>
      <c r="EQ369" s="242"/>
      <c r="ER369" s="188"/>
      <c r="ES369" s="188"/>
      <c r="ET369" s="242"/>
      <c r="EU369" s="242"/>
      <c r="EV369" s="242"/>
      <c r="EW369" s="242"/>
      <c r="EX369" s="242"/>
      <c r="EY369" s="188"/>
      <c r="EZ369" s="188"/>
      <c r="FA369" s="242"/>
      <c r="FB369" s="242"/>
      <c r="FC369" s="242"/>
      <c r="FD369" s="242"/>
      <c r="FE369" s="242"/>
      <c r="FF369" s="188"/>
      <c r="FG369" s="188"/>
      <c r="FH369" s="242"/>
      <c r="FI369" s="242"/>
      <c r="FJ369" s="242"/>
      <c r="FK369" s="242"/>
      <c r="FL369" s="242"/>
      <c r="FM369" s="188"/>
      <c r="FN369" s="188"/>
      <c r="FO369" s="242"/>
      <c r="FP369" s="242"/>
      <c r="FQ369" s="242"/>
      <c r="FR369" s="242"/>
      <c r="FS369" s="242"/>
      <c r="FT369" s="188"/>
      <c r="FU369" s="188"/>
      <c r="FV369" s="188"/>
      <c r="FW369" s="188"/>
      <c r="FX369" s="188"/>
      <c r="FY369" s="242"/>
      <c r="FZ369" s="242"/>
      <c r="GA369" s="188"/>
      <c r="GB369" s="188"/>
      <c r="GC369" s="242"/>
      <c r="GD369" s="242"/>
      <c r="GE369" s="242"/>
      <c r="GF369" s="242"/>
      <c r="GG369" s="242"/>
      <c r="GH369" s="188"/>
      <c r="GI369" s="188"/>
      <c r="GJ369" s="242"/>
    </row>
    <row r="370" spans="2:192" ht="15.75" thickBot="1">
      <c r="B370" s="243" t="s">
        <v>5206</v>
      </c>
      <c r="C370" s="243" t="s">
        <v>334</v>
      </c>
      <c r="D370" s="243" t="s">
        <v>226</v>
      </c>
      <c r="E370" s="244" t="s">
        <v>5217</v>
      </c>
      <c r="F370" s="183"/>
      <c r="G370" s="245"/>
      <c r="H370" s="189"/>
      <c r="I370" s="189"/>
      <c r="J370" s="245"/>
      <c r="K370" s="245"/>
      <c r="L370" s="245"/>
      <c r="M370" s="245"/>
      <c r="N370" s="245"/>
      <c r="O370" s="189"/>
      <c r="P370" s="189"/>
      <c r="Q370" s="245"/>
      <c r="R370" s="245"/>
      <c r="S370" s="245"/>
      <c r="T370" s="245"/>
      <c r="U370" s="245"/>
      <c r="V370" s="189"/>
      <c r="W370" s="189"/>
      <c r="X370" s="245"/>
      <c r="Y370" s="245"/>
      <c r="Z370" s="245"/>
      <c r="AA370" s="245"/>
      <c r="AB370" s="245"/>
      <c r="AC370" s="189"/>
      <c r="AD370" s="189"/>
      <c r="AE370" s="245"/>
      <c r="AF370" s="245"/>
      <c r="AG370" s="189"/>
      <c r="AH370" s="245"/>
      <c r="AI370" s="245"/>
      <c r="AJ370" s="189"/>
      <c r="AK370" s="189"/>
      <c r="AL370" s="189"/>
      <c r="AM370" s="189"/>
      <c r="AN370" s="189"/>
      <c r="AO370" s="245"/>
      <c r="AP370" s="245"/>
      <c r="AQ370" s="189"/>
      <c r="AR370" s="189"/>
      <c r="AS370" s="245"/>
      <c r="AT370" s="245"/>
      <c r="AU370" s="245"/>
      <c r="AV370" s="245"/>
      <c r="AW370" s="245"/>
      <c r="AX370" s="189"/>
      <c r="AY370" s="189"/>
      <c r="AZ370" s="245"/>
      <c r="BA370" s="245"/>
      <c r="BB370" s="245"/>
      <c r="BC370" s="245"/>
      <c r="BD370" s="245"/>
      <c r="BE370" s="189"/>
      <c r="BF370" s="189"/>
      <c r="BG370" s="245"/>
      <c r="BH370" s="245"/>
      <c r="BI370" s="245"/>
      <c r="BJ370" s="245"/>
      <c r="BK370" s="245"/>
      <c r="BL370" s="189"/>
      <c r="BM370" s="189"/>
      <c r="BN370" s="245"/>
      <c r="BO370" s="245"/>
      <c r="BP370" s="245"/>
      <c r="BQ370" s="245"/>
      <c r="BR370" s="245"/>
      <c r="BS370" s="189"/>
      <c r="BT370" s="189"/>
      <c r="BU370" s="245"/>
      <c r="BV370" s="245"/>
      <c r="BW370" s="245"/>
      <c r="BX370" s="245"/>
      <c r="BY370" s="245"/>
      <c r="BZ370" s="189"/>
      <c r="CA370" s="189"/>
      <c r="CB370" s="245"/>
      <c r="CC370" s="245"/>
      <c r="CD370" s="245"/>
      <c r="CE370" s="245"/>
      <c r="CF370" s="245"/>
      <c r="CG370" s="189"/>
      <c r="CH370" s="189"/>
      <c r="CI370" s="245"/>
      <c r="CJ370" s="245"/>
      <c r="CK370" s="245"/>
      <c r="CL370" s="245"/>
      <c r="CM370" s="245"/>
      <c r="CN370" s="189"/>
      <c r="CO370" s="189"/>
      <c r="CP370" s="245"/>
      <c r="CQ370" s="245"/>
      <c r="CR370" s="245"/>
      <c r="CS370" s="245"/>
      <c r="CT370" s="245"/>
      <c r="CU370" s="189"/>
      <c r="CV370" s="189"/>
      <c r="CW370" s="245"/>
      <c r="CX370" s="245"/>
      <c r="CY370" s="245"/>
      <c r="CZ370" s="245"/>
      <c r="DA370" s="245"/>
      <c r="DB370" s="189"/>
      <c r="DC370" s="189"/>
      <c r="DD370" s="245"/>
      <c r="DE370" s="245"/>
      <c r="DF370" s="245"/>
      <c r="DG370" s="245"/>
      <c r="DH370" s="245"/>
      <c r="DI370" s="189"/>
      <c r="DJ370" s="189"/>
      <c r="DK370" s="189"/>
      <c r="DL370" s="245"/>
      <c r="DM370" s="245"/>
      <c r="DN370" s="245"/>
      <c r="DO370" s="245"/>
      <c r="DP370" s="189"/>
      <c r="DQ370" s="189"/>
      <c r="DR370" s="245"/>
      <c r="DS370" s="245"/>
      <c r="DT370" s="245"/>
      <c r="DU370" s="245"/>
      <c r="DV370" s="245"/>
      <c r="DW370" s="189"/>
      <c r="DX370" s="189"/>
      <c r="DY370" s="245"/>
      <c r="DZ370" s="245"/>
      <c r="EA370" s="245"/>
      <c r="EB370" s="245"/>
      <c r="EC370" s="245"/>
      <c r="ED370" s="189"/>
      <c r="EE370" s="189"/>
      <c r="EF370" s="245"/>
      <c r="EG370" s="189"/>
      <c r="EH370" s="245"/>
      <c r="EI370" s="245"/>
      <c r="EJ370" s="245"/>
      <c r="EK370" s="189"/>
      <c r="EL370" s="189"/>
      <c r="EM370" s="245"/>
      <c r="EN370" s="245"/>
      <c r="EO370" s="245"/>
      <c r="EP370" s="245"/>
      <c r="EQ370" s="245"/>
      <c r="ER370" s="189"/>
      <c r="ES370" s="189"/>
      <c r="ET370" s="245"/>
      <c r="EU370" s="245"/>
      <c r="EV370" s="245"/>
      <c r="EW370" s="245"/>
      <c r="EX370" s="245"/>
      <c r="EY370" s="189"/>
      <c r="EZ370" s="189"/>
      <c r="FA370" s="245"/>
      <c r="FB370" s="245"/>
      <c r="FC370" s="245"/>
      <c r="FD370" s="245"/>
      <c r="FE370" s="245"/>
      <c r="FF370" s="189"/>
      <c r="FG370" s="189"/>
      <c r="FH370" s="245"/>
      <c r="FI370" s="245"/>
      <c r="FJ370" s="245"/>
      <c r="FK370" s="245"/>
      <c r="FL370" s="245"/>
      <c r="FM370" s="189"/>
      <c r="FN370" s="189"/>
      <c r="FO370" s="245"/>
      <c r="FP370" s="245"/>
      <c r="FQ370" s="245"/>
      <c r="FR370" s="245"/>
      <c r="FS370" s="245"/>
      <c r="FT370" s="189"/>
      <c r="FU370" s="189"/>
      <c r="FV370" s="189"/>
      <c r="FW370" s="189"/>
      <c r="FX370" s="189"/>
      <c r="FY370" s="245"/>
      <c r="FZ370" s="245"/>
      <c r="GA370" s="189"/>
      <c r="GB370" s="189"/>
      <c r="GC370" s="245"/>
      <c r="GD370" s="245"/>
      <c r="GE370" s="245"/>
      <c r="GF370" s="245"/>
      <c r="GG370" s="245"/>
      <c r="GH370" s="189"/>
      <c r="GI370" s="189"/>
      <c r="GJ370" s="245"/>
    </row>
    <row r="371" spans="2:192" ht="15">
      <c r="B371" s="238" t="s">
        <v>5206</v>
      </c>
      <c r="C371" s="238" t="s">
        <v>2941</v>
      </c>
      <c r="D371" s="238" t="s">
        <v>234</v>
      </c>
      <c r="E371" s="238" t="s">
        <v>5214</v>
      </c>
      <c r="F371" s="180">
        <v>2</v>
      </c>
      <c r="G371" s="239"/>
      <c r="H371" s="186"/>
      <c r="I371" s="186"/>
      <c r="J371" s="239"/>
      <c r="K371" s="239"/>
      <c r="L371" s="239"/>
      <c r="M371" s="239"/>
      <c r="N371" s="239"/>
      <c r="O371" s="186"/>
      <c r="P371" s="186"/>
      <c r="Q371" s="239"/>
      <c r="R371" s="239"/>
      <c r="S371" s="239"/>
      <c r="T371" s="239"/>
      <c r="U371" s="239"/>
      <c r="V371" s="186"/>
      <c r="W371" s="186"/>
      <c r="X371" s="239"/>
      <c r="Y371" s="239"/>
      <c r="Z371" s="239"/>
      <c r="AA371" s="239"/>
      <c r="AB371" s="239"/>
      <c r="AC371" s="186"/>
      <c r="AD371" s="186"/>
      <c r="AE371" s="239"/>
      <c r="AF371" s="239"/>
      <c r="AG371" s="186"/>
      <c r="AH371" s="239"/>
      <c r="AI371" s="239"/>
      <c r="AJ371" s="186"/>
      <c r="AK371" s="186"/>
      <c r="AL371" s="186"/>
      <c r="AM371" s="186"/>
      <c r="AN371" s="186"/>
      <c r="AO371" s="239"/>
      <c r="AP371" s="239"/>
      <c r="AQ371" s="186"/>
      <c r="AR371" s="186"/>
      <c r="AS371" s="239"/>
      <c r="AT371" s="239"/>
      <c r="AU371" s="239"/>
      <c r="AV371" s="239"/>
      <c r="AW371" s="239"/>
      <c r="AX371" s="186"/>
      <c r="AY371" s="186"/>
      <c r="AZ371" s="239"/>
      <c r="BA371" s="239"/>
      <c r="BB371" s="239"/>
      <c r="BC371" s="239"/>
      <c r="BD371" s="239"/>
      <c r="BE371" s="186"/>
      <c r="BF371" s="186"/>
      <c r="BG371" s="239"/>
      <c r="BH371" s="239"/>
      <c r="BI371" s="239"/>
      <c r="BJ371" s="239"/>
      <c r="BK371" s="239"/>
      <c r="BL371" s="186"/>
      <c r="BM371" s="186"/>
      <c r="BN371" s="239"/>
      <c r="BO371" s="239"/>
      <c r="BP371" s="239"/>
      <c r="BQ371" s="239"/>
      <c r="BR371" s="239"/>
      <c r="BS371" s="186"/>
      <c r="BT371" s="186"/>
      <c r="BU371" s="239"/>
      <c r="BV371" s="239"/>
      <c r="BW371" s="239"/>
      <c r="BX371" s="239"/>
      <c r="BY371" s="239"/>
      <c r="BZ371" s="186"/>
      <c r="CA371" s="186"/>
      <c r="CB371" s="239"/>
      <c r="CC371" s="239"/>
      <c r="CD371" s="239"/>
      <c r="CE371" s="239"/>
      <c r="CF371" s="239"/>
      <c r="CG371" s="186"/>
      <c r="CH371" s="186"/>
      <c r="CI371" s="239"/>
      <c r="CJ371" s="239"/>
      <c r="CK371" s="239"/>
      <c r="CL371" s="239"/>
      <c r="CM371" s="239"/>
      <c r="CN371" s="186"/>
      <c r="CO371" s="186"/>
      <c r="CP371" s="239"/>
      <c r="CQ371" s="239">
        <v>1</v>
      </c>
      <c r="CR371" s="239"/>
      <c r="CS371" s="239"/>
      <c r="CT371" s="239"/>
      <c r="CU371" s="186"/>
      <c r="CV371" s="186"/>
      <c r="CW371" s="239"/>
      <c r="CX371" s="239"/>
      <c r="CY371" s="239"/>
      <c r="CZ371" s="239"/>
      <c r="DA371" s="239"/>
      <c r="DB371" s="186"/>
      <c r="DC371" s="186"/>
      <c r="DD371" s="239"/>
      <c r="DE371" s="239"/>
      <c r="DF371" s="239"/>
      <c r="DG371" s="239"/>
      <c r="DH371" s="239"/>
      <c r="DI371" s="186"/>
      <c r="DJ371" s="186"/>
      <c r="DK371" s="186"/>
      <c r="DL371" s="239"/>
      <c r="DM371" s="239"/>
      <c r="DN371" s="239"/>
      <c r="DO371" s="239">
        <v>1</v>
      </c>
      <c r="DP371" s="186"/>
      <c r="DQ371" s="186"/>
      <c r="DR371" s="239"/>
      <c r="DS371" s="239"/>
      <c r="DT371" s="239"/>
      <c r="DU371" s="239"/>
      <c r="DV371" s="239"/>
      <c r="DW371" s="186"/>
      <c r="DX371" s="186"/>
      <c r="DY371" s="239"/>
      <c r="DZ371" s="239"/>
      <c r="EA371" s="239"/>
      <c r="EB371" s="239"/>
      <c r="EC371" s="239"/>
      <c r="ED371" s="186"/>
      <c r="EE371" s="186"/>
      <c r="EF371" s="239"/>
      <c r="EG371" s="186"/>
      <c r="EH371" s="239"/>
      <c r="EI371" s="239"/>
      <c r="EJ371" s="239"/>
      <c r="EK371" s="186"/>
      <c r="EL371" s="186"/>
      <c r="EM371" s="239"/>
      <c r="EN371" s="239"/>
      <c r="EO371" s="239"/>
      <c r="EP371" s="239"/>
      <c r="EQ371" s="239"/>
      <c r="ER371" s="186"/>
      <c r="ES371" s="186"/>
      <c r="ET371" s="239"/>
      <c r="EU371" s="239"/>
      <c r="EV371" s="239"/>
      <c r="EW371" s="239"/>
      <c r="EX371" s="239"/>
      <c r="EY371" s="186"/>
      <c r="EZ371" s="186"/>
      <c r="FA371" s="239"/>
      <c r="FB371" s="239"/>
      <c r="FC371" s="239"/>
      <c r="FD371" s="239"/>
      <c r="FE371" s="239"/>
      <c r="FF371" s="186"/>
      <c r="FG371" s="186"/>
      <c r="FH371" s="239"/>
      <c r="FI371" s="239"/>
      <c r="FJ371" s="239"/>
      <c r="FK371" s="239"/>
      <c r="FL371" s="239"/>
      <c r="FM371" s="186"/>
      <c r="FN371" s="186"/>
      <c r="FO371" s="239"/>
      <c r="FP371" s="239"/>
      <c r="FQ371" s="239"/>
      <c r="FR371" s="239"/>
      <c r="FS371" s="239"/>
      <c r="FT371" s="186"/>
      <c r="FU371" s="186"/>
      <c r="FV371" s="186"/>
      <c r="FW371" s="186"/>
      <c r="FX371" s="186"/>
      <c r="FY371" s="239"/>
      <c r="FZ371" s="239"/>
      <c r="GA371" s="186"/>
      <c r="GB371" s="186"/>
      <c r="GC371" s="239"/>
      <c r="GD371" s="239"/>
      <c r="GE371" s="239"/>
      <c r="GF371" s="239"/>
      <c r="GG371" s="239"/>
      <c r="GH371" s="186"/>
      <c r="GI371" s="186"/>
      <c r="GJ371" s="239"/>
    </row>
    <row r="372" spans="2:192" ht="15">
      <c r="B372" s="240" t="s">
        <v>5206</v>
      </c>
      <c r="C372" s="240" t="s">
        <v>2941</v>
      </c>
      <c r="D372" s="240" t="s">
        <v>234</v>
      </c>
      <c r="E372" s="235" t="s">
        <v>5215</v>
      </c>
      <c r="F372" s="181">
        <v>15.6</v>
      </c>
      <c r="G372" s="237"/>
      <c r="H372" s="187"/>
      <c r="I372" s="187"/>
      <c r="J372" s="237"/>
      <c r="K372" s="237"/>
      <c r="L372" s="237"/>
      <c r="M372" s="237"/>
      <c r="N372" s="237"/>
      <c r="O372" s="187"/>
      <c r="P372" s="187"/>
      <c r="Q372" s="237"/>
      <c r="R372" s="237"/>
      <c r="S372" s="237"/>
      <c r="T372" s="237"/>
      <c r="U372" s="237"/>
      <c r="V372" s="187"/>
      <c r="W372" s="187"/>
      <c r="X372" s="237"/>
      <c r="Y372" s="237"/>
      <c r="Z372" s="237"/>
      <c r="AA372" s="237"/>
      <c r="AB372" s="237"/>
      <c r="AC372" s="187"/>
      <c r="AD372" s="187"/>
      <c r="AE372" s="237"/>
      <c r="AF372" s="237"/>
      <c r="AG372" s="187"/>
      <c r="AH372" s="237"/>
      <c r="AI372" s="237"/>
      <c r="AJ372" s="187"/>
      <c r="AK372" s="187"/>
      <c r="AL372" s="187"/>
      <c r="AM372" s="187"/>
      <c r="AN372" s="187"/>
      <c r="AO372" s="237"/>
      <c r="AP372" s="237"/>
      <c r="AQ372" s="187"/>
      <c r="AR372" s="187"/>
      <c r="AS372" s="237"/>
      <c r="AT372" s="237"/>
      <c r="AU372" s="237"/>
      <c r="AV372" s="237"/>
      <c r="AW372" s="237"/>
      <c r="AX372" s="187"/>
      <c r="AY372" s="187"/>
      <c r="AZ372" s="237"/>
      <c r="BA372" s="237"/>
      <c r="BB372" s="237"/>
      <c r="BC372" s="237"/>
      <c r="BD372" s="237"/>
      <c r="BE372" s="187"/>
      <c r="BF372" s="187"/>
      <c r="BG372" s="237"/>
      <c r="BH372" s="237"/>
      <c r="BI372" s="237"/>
      <c r="BJ372" s="237"/>
      <c r="BK372" s="237"/>
      <c r="BL372" s="187"/>
      <c r="BM372" s="187"/>
      <c r="BN372" s="237"/>
      <c r="BO372" s="237"/>
      <c r="BP372" s="237"/>
      <c r="BQ372" s="237"/>
      <c r="BR372" s="237"/>
      <c r="BS372" s="187"/>
      <c r="BT372" s="187"/>
      <c r="BU372" s="237"/>
      <c r="BV372" s="237"/>
      <c r="BW372" s="237"/>
      <c r="BX372" s="237"/>
      <c r="BY372" s="237"/>
      <c r="BZ372" s="187"/>
      <c r="CA372" s="187"/>
      <c r="CB372" s="237"/>
      <c r="CC372" s="237"/>
      <c r="CD372" s="237"/>
      <c r="CE372" s="237"/>
      <c r="CF372" s="237"/>
      <c r="CG372" s="187"/>
      <c r="CH372" s="187"/>
      <c r="CI372" s="237"/>
      <c r="CJ372" s="237"/>
      <c r="CK372" s="237"/>
      <c r="CL372" s="237"/>
      <c r="CM372" s="237"/>
      <c r="CN372" s="187"/>
      <c r="CO372" s="187"/>
      <c r="CP372" s="237"/>
      <c r="CQ372" s="237">
        <v>6</v>
      </c>
      <c r="CR372" s="237"/>
      <c r="CS372" s="237"/>
      <c r="CT372" s="237"/>
      <c r="CU372" s="187"/>
      <c r="CV372" s="187"/>
      <c r="CW372" s="237"/>
      <c r="CX372" s="237"/>
      <c r="CY372" s="237"/>
      <c r="CZ372" s="237"/>
      <c r="DA372" s="237"/>
      <c r="DB372" s="187"/>
      <c r="DC372" s="187"/>
      <c r="DD372" s="237"/>
      <c r="DE372" s="237"/>
      <c r="DF372" s="237"/>
      <c r="DG372" s="237"/>
      <c r="DH372" s="237"/>
      <c r="DI372" s="187"/>
      <c r="DJ372" s="187"/>
      <c r="DK372" s="187"/>
      <c r="DL372" s="237"/>
      <c r="DM372" s="237"/>
      <c r="DN372" s="237"/>
      <c r="DO372" s="237">
        <v>9.6</v>
      </c>
      <c r="DP372" s="187"/>
      <c r="DQ372" s="187"/>
      <c r="DR372" s="237"/>
      <c r="DS372" s="237"/>
      <c r="DT372" s="237"/>
      <c r="DU372" s="237"/>
      <c r="DV372" s="237"/>
      <c r="DW372" s="187"/>
      <c r="DX372" s="187"/>
      <c r="DY372" s="237"/>
      <c r="DZ372" s="237"/>
      <c r="EA372" s="237"/>
      <c r="EB372" s="237"/>
      <c r="EC372" s="237"/>
      <c r="ED372" s="187"/>
      <c r="EE372" s="187"/>
      <c r="EF372" s="237"/>
      <c r="EG372" s="187"/>
      <c r="EH372" s="237"/>
      <c r="EI372" s="237"/>
      <c r="EJ372" s="237"/>
      <c r="EK372" s="187"/>
      <c r="EL372" s="187"/>
      <c r="EM372" s="237"/>
      <c r="EN372" s="237"/>
      <c r="EO372" s="237"/>
      <c r="EP372" s="237"/>
      <c r="EQ372" s="237"/>
      <c r="ER372" s="187"/>
      <c r="ES372" s="187"/>
      <c r="ET372" s="237"/>
      <c r="EU372" s="237"/>
      <c r="EV372" s="237"/>
      <c r="EW372" s="237"/>
      <c r="EX372" s="237"/>
      <c r="EY372" s="187"/>
      <c r="EZ372" s="187"/>
      <c r="FA372" s="237"/>
      <c r="FB372" s="237"/>
      <c r="FC372" s="237"/>
      <c r="FD372" s="237"/>
      <c r="FE372" s="237"/>
      <c r="FF372" s="187"/>
      <c r="FG372" s="187"/>
      <c r="FH372" s="237"/>
      <c r="FI372" s="237"/>
      <c r="FJ372" s="237"/>
      <c r="FK372" s="237"/>
      <c r="FL372" s="237"/>
      <c r="FM372" s="187"/>
      <c r="FN372" s="187"/>
      <c r="FO372" s="237"/>
      <c r="FP372" s="237"/>
      <c r="FQ372" s="237"/>
      <c r="FR372" s="237"/>
      <c r="FS372" s="237"/>
      <c r="FT372" s="187"/>
      <c r="FU372" s="187"/>
      <c r="FV372" s="187"/>
      <c r="FW372" s="187"/>
      <c r="FX372" s="187"/>
      <c r="FY372" s="237"/>
      <c r="FZ372" s="237"/>
      <c r="GA372" s="187"/>
      <c r="GB372" s="187"/>
      <c r="GC372" s="237"/>
      <c r="GD372" s="237"/>
      <c r="GE372" s="237"/>
      <c r="GF372" s="237"/>
      <c r="GG372" s="237"/>
      <c r="GH372" s="187"/>
      <c r="GI372" s="187"/>
      <c r="GJ372" s="237"/>
    </row>
    <row r="373" spans="2:192" ht="15">
      <c r="B373" s="240" t="s">
        <v>5206</v>
      </c>
      <c r="C373" s="240" t="s">
        <v>2941</v>
      </c>
      <c r="D373" s="240" t="s">
        <v>234</v>
      </c>
      <c r="E373" s="241" t="s">
        <v>5216</v>
      </c>
      <c r="F373" s="182"/>
      <c r="G373" s="242"/>
      <c r="H373" s="188"/>
      <c r="I373" s="188"/>
      <c r="J373" s="242"/>
      <c r="K373" s="242"/>
      <c r="L373" s="242"/>
      <c r="M373" s="242"/>
      <c r="N373" s="242"/>
      <c r="O373" s="188"/>
      <c r="P373" s="188"/>
      <c r="Q373" s="242"/>
      <c r="R373" s="242"/>
      <c r="S373" s="242"/>
      <c r="T373" s="242"/>
      <c r="U373" s="242"/>
      <c r="V373" s="188"/>
      <c r="W373" s="188"/>
      <c r="X373" s="242"/>
      <c r="Y373" s="242"/>
      <c r="Z373" s="242"/>
      <c r="AA373" s="242"/>
      <c r="AB373" s="242"/>
      <c r="AC373" s="188"/>
      <c r="AD373" s="188"/>
      <c r="AE373" s="242"/>
      <c r="AF373" s="242"/>
      <c r="AG373" s="188"/>
      <c r="AH373" s="242"/>
      <c r="AI373" s="242"/>
      <c r="AJ373" s="188"/>
      <c r="AK373" s="188"/>
      <c r="AL373" s="188"/>
      <c r="AM373" s="188"/>
      <c r="AN373" s="188"/>
      <c r="AO373" s="242"/>
      <c r="AP373" s="242"/>
      <c r="AQ373" s="188"/>
      <c r="AR373" s="188"/>
      <c r="AS373" s="242"/>
      <c r="AT373" s="242"/>
      <c r="AU373" s="242"/>
      <c r="AV373" s="242"/>
      <c r="AW373" s="242"/>
      <c r="AX373" s="188"/>
      <c r="AY373" s="188"/>
      <c r="AZ373" s="242"/>
      <c r="BA373" s="242"/>
      <c r="BB373" s="242"/>
      <c r="BC373" s="242"/>
      <c r="BD373" s="242"/>
      <c r="BE373" s="188"/>
      <c r="BF373" s="188"/>
      <c r="BG373" s="242"/>
      <c r="BH373" s="242"/>
      <c r="BI373" s="242"/>
      <c r="BJ373" s="242"/>
      <c r="BK373" s="242"/>
      <c r="BL373" s="188"/>
      <c r="BM373" s="188"/>
      <c r="BN373" s="242"/>
      <c r="BO373" s="242"/>
      <c r="BP373" s="242"/>
      <c r="BQ373" s="242"/>
      <c r="BR373" s="242"/>
      <c r="BS373" s="188"/>
      <c r="BT373" s="188"/>
      <c r="BU373" s="242"/>
      <c r="BV373" s="242"/>
      <c r="BW373" s="242"/>
      <c r="BX373" s="242"/>
      <c r="BY373" s="242"/>
      <c r="BZ373" s="188"/>
      <c r="CA373" s="188"/>
      <c r="CB373" s="242"/>
      <c r="CC373" s="242"/>
      <c r="CD373" s="242"/>
      <c r="CE373" s="242"/>
      <c r="CF373" s="242"/>
      <c r="CG373" s="188"/>
      <c r="CH373" s="188"/>
      <c r="CI373" s="242"/>
      <c r="CJ373" s="242"/>
      <c r="CK373" s="242"/>
      <c r="CL373" s="242"/>
      <c r="CM373" s="242"/>
      <c r="CN373" s="188"/>
      <c r="CO373" s="188"/>
      <c r="CP373" s="242"/>
      <c r="CQ373" s="242"/>
      <c r="CR373" s="242"/>
      <c r="CS373" s="242"/>
      <c r="CT373" s="242"/>
      <c r="CU373" s="188"/>
      <c r="CV373" s="188"/>
      <c r="CW373" s="242"/>
      <c r="CX373" s="242"/>
      <c r="CY373" s="242"/>
      <c r="CZ373" s="242"/>
      <c r="DA373" s="242"/>
      <c r="DB373" s="188"/>
      <c r="DC373" s="188"/>
      <c r="DD373" s="242"/>
      <c r="DE373" s="242"/>
      <c r="DF373" s="242"/>
      <c r="DG373" s="242"/>
      <c r="DH373" s="242"/>
      <c r="DI373" s="188"/>
      <c r="DJ373" s="188"/>
      <c r="DK373" s="188"/>
      <c r="DL373" s="242"/>
      <c r="DM373" s="242"/>
      <c r="DN373" s="242"/>
      <c r="DO373" s="242"/>
      <c r="DP373" s="188"/>
      <c r="DQ373" s="188"/>
      <c r="DR373" s="242"/>
      <c r="DS373" s="242"/>
      <c r="DT373" s="242"/>
      <c r="DU373" s="242"/>
      <c r="DV373" s="242"/>
      <c r="DW373" s="188"/>
      <c r="DX373" s="188"/>
      <c r="DY373" s="242"/>
      <c r="DZ373" s="242"/>
      <c r="EA373" s="242"/>
      <c r="EB373" s="242"/>
      <c r="EC373" s="242"/>
      <c r="ED373" s="188"/>
      <c r="EE373" s="188"/>
      <c r="EF373" s="242"/>
      <c r="EG373" s="188"/>
      <c r="EH373" s="242"/>
      <c r="EI373" s="242"/>
      <c r="EJ373" s="242"/>
      <c r="EK373" s="188"/>
      <c r="EL373" s="188"/>
      <c r="EM373" s="242"/>
      <c r="EN373" s="242"/>
      <c r="EO373" s="242"/>
      <c r="EP373" s="242"/>
      <c r="EQ373" s="242"/>
      <c r="ER373" s="188"/>
      <c r="ES373" s="188"/>
      <c r="ET373" s="242"/>
      <c r="EU373" s="242"/>
      <c r="EV373" s="242"/>
      <c r="EW373" s="242"/>
      <c r="EX373" s="242"/>
      <c r="EY373" s="188"/>
      <c r="EZ373" s="188"/>
      <c r="FA373" s="242"/>
      <c r="FB373" s="242"/>
      <c r="FC373" s="242"/>
      <c r="FD373" s="242"/>
      <c r="FE373" s="242"/>
      <c r="FF373" s="188"/>
      <c r="FG373" s="188"/>
      <c r="FH373" s="242"/>
      <c r="FI373" s="242"/>
      <c r="FJ373" s="242"/>
      <c r="FK373" s="242"/>
      <c r="FL373" s="242"/>
      <c r="FM373" s="188"/>
      <c r="FN373" s="188"/>
      <c r="FO373" s="242"/>
      <c r="FP373" s="242"/>
      <c r="FQ373" s="242"/>
      <c r="FR373" s="242"/>
      <c r="FS373" s="242"/>
      <c r="FT373" s="188"/>
      <c r="FU373" s="188"/>
      <c r="FV373" s="188"/>
      <c r="FW373" s="188"/>
      <c r="FX373" s="188"/>
      <c r="FY373" s="242"/>
      <c r="FZ373" s="242"/>
      <c r="GA373" s="188"/>
      <c r="GB373" s="188"/>
      <c r="GC373" s="242"/>
      <c r="GD373" s="242"/>
      <c r="GE373" s="242"/>
      <c r="GF373" s="242"/>
      <c r="GG373" s="242"/>
      <c r="GH373" s="188"/>
      <c r="GI373" s="188"/>
      <c r="GJ373" s="242"/>
    </row>
    <row r="374" spans="2:192" ht="15.75" thickBot="1">
      <c r="B374" s="243" t="s">
        <v>5206</v>
      </c>
      <c r="C374" s="243" t="s">
        <v>2941</v>
      </c>
      <c r="D374" s="243" t="s">
        <v>234</v>
      </c>
      <c r="E374" s="244" t="s">
        <v>5217</v>
      </c>
      <c r="F374" s="183"/>
      <c r="G374" s="245"/>
      <c r="H374" s="189"/>
      <c r="I374" s="189"/>
      <c r="J374" s="245"/>
      <c r="K374" s="245"/>
      <c r="L374" s="245"/>
      <c r="M374" s="245"/>
      <c r="N374" s="245"/>
      <c r="O374" s="189"/>
      <c r="P374" s="189"/>
      <c r="Q374" s="245"/>
      <c r="R374" s="245"/>
      <c r="S374" s="245"/>
      <c r="T374" s="245"/>
      <c r="U374" s="245"/>
      <c r="V374" s="189"/>
      <c r="W374" s="189"/>
      <c r="X374" s="245"/>
      <c r="Y374" s="245"/>
      <c r="Z374" s="245"/>
      <c r="AA374" s="245"/>
      <c r="AB374" s="245"/>
      <c r="AC374" s="189"/>
      <c r="AD374" s="189"/>
      <c r="AE374" s="245"/>
      <c r="AF374" s="245"/>
      <c r="AG374" s="189"/>
      <c r="AH374" s="245"/>
      <c r="AI374" s="245"/>
      <c r="AJ374" s="189"/>
      <c r="AK374" s="189"/>
      <c r="AL374" s="189"/>
      <c r="AM374" s="189"/>
      <c r="AN374" s="189"/>
      <c r="AO374" s="245"/>
      <c r="AP374" s="245"/>
      <c r="AQ374" s="189"/>
      <c r="AR374" s="189"/>
      <c r="AS374" s="245"/>
      <c r="AT374" s="245"/>
      <c r="AU374" s="245"/>
      <c r="AV374" s="245"/>
      <c r="AW374" s="245"/>
      <c r="AX374" s="189"/>
      <c r="AY374" s="189"/>
      <c r="AZ374" s="245"/>
      <c r="BA374" s="245"/>
      <c r="BB374" s="245"/>
      <c r="BC374" s="245"/>
      <c r="BD374" s="245"/>
      <c r="BE374" s="189"/>
      <c r="BF374" s="189"/>
      <c r="BG374" s="245"/>
      <c r="BH374" s="245"/>
      <c r="BI374" s="245"/>
      <c r="BJ374" s="245"/>
      <c r="BK374" s="245"/>
      <c r="BL374" s="189"/>
      <c r="BM374" s="189"/>
      <c r="BN374" s="245"/>
      <c r="BO374" s="245"/>
      <c r="BP374" s="245"/>
      <c r="BQ374" s="245"/>
      <c r="BR374" s="245"/>
      <c r="BS374" s="189"/>
      <c r="BT374" s="189"/>
      <c r="BU374" s="245"/>
      <c r="BV374" s="245"/>
      <c r="BW374" s="245"/>
      <c r="BX374" s="245"/>
      <c r="BY374" s="245"/>
      <c r="BZ374" s="189"/>
      <c r="CA374" s="189"/>
      <c r="CB374" s="245"/>
      <c r="CC374" s="245"/>
      <c r="CD374" s="245"/>
      <c r="CE374" s="245"/>
      <c r="CF374" s="245"/>
      <c r="CG374" s="189"/>
      <c r="CH374" s="189"/>
      <c r="CI374" s="245"/>
      <c r="CJ374" s="245"/>
      <c r="CK374" s="245"/>
      <c r="CL374" s="245"/>
      <c r="CM374" s="245"/>
      <c r="CN374" s="189"/>
      <c r="CO374" s="189"/>
      <c r="CP374" s="245"/>
      <c r="CQ374" s="245"/>
      <c r="CR374" s="245"/>
      <c r="CS374" s="245"/>
      <c r="CT374" s="245"/>
      <c r="CU374" s="189"/>
      <c r="CV374" s="189"/>
      <c r="CW374" s="245"/>
      <c r="CX374" s="245"/>
      <c r="CY374" s="245"/>
      <c r="CZ374" s="245"/>
      <c r="DA374" s="245"/>
      <c r="DB374" s="189"/>
      <c r="DC374" s="189"/>
      <c r="DD374" s="245"/>
      <c r="DE374" s="245"/>
      <c r="DF374" s="245"/>
      <c r="DG374" s="245"/>
      <c r="DH374" s="245"/>
      <c r="DI374" s="189"/>
      <c r="DJ374" s="189"/>
      <c r="DK374" s="189"/>
      <c r="DL374" s="245"/>
      <c r="DM374" s="245"/>
      <c r="DN374" s="245"/>
      <c r="DO374" s="245"/>
      <c r="DP374" s="189"/>
      <c r="DQ374" s="189"/>
      <c r="DR374" s="245"/>
      <c r="DS374" s="245"/>
      <c r="DT374" s="245"/>
      <c r="DU374" s="245"/>
      <c r="DV374" s="245"/>
      <c r="DW374" s="189"/>
      <c r="DX374" s="189"/>
      <c r="DY374" s="245"/>
      <c r="DZ374" s="245"/>
      <c r="EA374" s="245"/>
      <c r="EB374" s="245"/>
      <c r="EC374" s="245"/>
      <c r="ED374" s="189"/>
      <c r="EE374" s="189"/>
      <c r="EF374" s="245"/>
      <c r="EG374" s="189"/>
      <c r="EH374" s="245"/>
      <c r="EI374" s="245"/>
      <c r="EJ374" s="245"/>
      <c r="EK374" s="189"/>
      <c r="EL374" s="189"/>
      <c r="EM374" s="245"/>
      <c r="EN374" s="245"/>
      <c r="EO374" s="245"/>
      <c r="EP374" s="245"/>
      <c r="EQ374" s="245"/>
      <c r="ER374" s="189"/>
      <c r="ES374" s="189"/>
      <c r="ET374" s="245"/>
      <c r="EU374" s="245"/>
      <c r="EV374" s="245"/>
      <c r="EW374" s="245"/>
      <c r="EX374" s="245"/>
      <c r="EY374" s="189"/>
      <c r="EZ374" s="189"/>
      <c r="FA374" s="245"/>
      <c r="FB374" s="245"/>
      <c r="FC374" s="245"/>
      <c r="FD374" s="245"/>
      <c r="FE374" s="245"/>
      <c r="FF374" s="189"/>
      <c r="FG374" s="189"/>
      <c r="FH374" s="245"/>
      <c r="FI374" s="245"/>
      <c r="FJ374" s="245"/>
      <c r="FK374" s="245"/>
      <c r="FL374" s="245"/>
      <c r="FM374" s="189"/>
      <c r="FN374" s="189"/>
      <c r="FO374" s="245"/>
      <c r="FP374" s="245"/>
      <c r="FQ374" s="245"/>
      <c r="FR374" s="245"/>
      <c r="FS374" s="245"/>
      <c r="FT374" s="189"/>
      <c r="FU374" s="189"/>
      <c r="FV374" s="189"/>
      <c r="FW374" s="189"/>
      <c r="FX374" s="189"/>
      <c r="FY374" s="245"/>
      <c r="FZ374" s="245"/>
      <c r="GA374" s="189"/>
      <c r="GB374" s="189"/>
      <c r="GC374" s="245"/>
      <c r="GD374" s="245"/>
      <c r="GE374" s="245"/>
      <c r="GF374" s="245"/>
      <c r="GG374" s="245"/>
      <c r="GH374" s="189"/>
      <c r="GI374" s="189"/>
      <c r="GJ374" s="245"/>
    </row>
    <row r="375" spans="2:192" ht="15">
      <c r="B375" s="238" t="s">
        <v>5206</v>
      </c>
      <c r="C375" s="238" t="s">
        <v>3740</v>
      </c>
      <c r="D375" s="238" t="s">
        <v>330</v>
      </c>
      <c r="E375" s="238" t="s">
        <v>5214</v>
      </c>
      <c r="F375" s="180">
        <v>1</v>
      </c>
      <c r="G375" s="239"/>
      <c r="H375" s="186"/>
      <c r="I375" s="186"/>
      <c r="J375" s="239"/>
      <c r="K375" s="239"/>
      <c r="L375" s="239"/>
      <c r="M375" s="239"/>
      <c r="N375" s="239"/>
      <c r="O375" s="186"/>
      <c r="P375" s="186"/>
      <c r="Q375" s="239"/>
      <c r="R375" s="239"/>
      <c r="S375" s="239"/>
      <c r="T375" s="239"/>
      <c r="U375" s="239"/>
      <c r="V375" s="186"/>
      <c r="W375" s="186"/>
      <c r="X375" s="239"/>
      <c r="Y375" s="239"/>
      <c r="Z375" s="239"/>
      <c r="AA375" s="239"/>
      <c r="AB375" s="239"/>
      <c r="AC375" s="186"/>
      <c r="AD375" s="186"/>
      <c r="AE375" s="239"/>
      <c r="AF375" s="239"/>
      <c r="AG375" s="186"/>
      <c r="AH375" s="239"/>
      <c r="AI375" s="239"/>
      <c r="AJ375" s="186"/>
      <c r="AK375" s="186"/>
      <c r="AL375" s="186"/>
      <c r="AM375" s="186"/>
      <c r="AN375" s="186"/>
      <c r="AO375" s="239"/>
      <c r="AP375" s="239"/>
      <c r="AQ375" s="186"/>
      <c r="AR375" s="186"/>
      <c r="AS375" s="239"/>
      <c r="AT375" s="239"/>
      <c r="AU375" s="239"/>
      <c r="AV375" s="239"/>
      <c r="AW375" s="239"/>
      <c r="AX375" s="186"/>
      <c r="AY375" s="186"/>
      <c r="AZ375" s="239"/>
      <c r="BA375" s="239"/>
      <c r="BB375" s="239"/>
      <c r="BC375" s="239"/>
      <c r="BD375" s="239"/>
      <c r="BE375" s="186"/>
      <c r="BF375" s="186"/>
      <c r="BG375" s="239"/>
      <c r="BH375" s="239"/>
      <c r="BI375" s="239"/>
      <c r="BJ375" s="239"/>
      <c r="BK375" s="239"/>
      <c r="BL375" s="186"/>
      <c r="BM375" s="186"/>
      <c r="BN375" s="239"/>
      <c r="BO375" s="239"/>
      <c r="BP375" s="239"/>
      <c r="BQ375" s="239"/>
      <c r="BR375" s="239"/>
      <c r="BS375" s="186"/>
      <c r="BT375" s="186"/>
      <c r="BU375" s="239"/>
      <c r="BV375" s="239"/>
      <c r="BW375" s="239"/>
      <c r="BX375" s="239"/>
      <c r="BY375" s="239"/>
      <c r="BZ375" s="186"/>
      <c r="CA375" s="186"/>
      <c r="CB375" s="239"/>
      <c r="CC375" s="239"/>
      <c r="CD375" s="239"/>
      <c r="CE375" s="239"/>
      <c r="CF375" s="239"/>
      <c r="CG375" s="186"/>
      <c r="CH375" s="186"/>
      <c r="CI375" s="239"/>
      <c r="CJ375" s="239"/>
      <c r="CK375" s="239"/>
      <c r="CL375" s="239"/>
      <c r="CM375" s="239"/>
      <c r="CN375" s="186"/>
      <c r="CO375" s="186"/>
      <c r="CP375" s="239"/>
      <c r="CQ375" s="239"/>
      <c r="CR375" s="239"/>
      <c r="CS375" s="239"/>
      <c r="CT375" s="239"/>
      <c r="CU375" s="186"/>
      <c r="CV375" s="186"/>
      <c r="CW375" s="239"/>
      <c r="CX375" s="239"/>
      <c r="CY375" s="239"/>
      <c r="CZ375" s="239"/>
      <c r="DA375" s="239"/>
      <c r="DB375" s="186"/>
      <c r="DC375" s="186"/>
      <c r="DD375" s="239"/>
      <c r="DE375" s="239"/>
      <c r="DF375" s="239"/>
      <c r="DG375" s="239"/>
      <c r="DH375" s="239"/>
      <c r="DI375" s="186"/>
      <c r="DJ375" s="186"/>
      <c r="DK375" s="186"/>
      <c r="DL375" s="239"/>
      <c r="DM375" s="239"/>
      <c r="DN375" s="239"/>
      <c r="DO375" s="239"/>
      <c r="DP375" s="186"/>
      <c r="DQ375" s="186"/>
      <c r="DR375" s="239"/>
      <c r="DS375" s="239">
        <v>1</v>
      </c>
      <c r="DT375" s="239"/>
      <c r="DU375" s="239"/>
      <c r="DV375" s="239"/>
      <c r="DW375" s="186"/>
      <c r="DX375" s="186"/>
      <c r="DY375" s="239"/>
      <c r="DZ375" s="239"/>
      <c r="EA375" s="239"/>
      <c r="EB375" s="239"/>
      <c r="EC375" s="239"/>
      <c r="ED375" s="186"/>
      <c r="EE375" s="186"/>
      <c r="EF375" s="239"/>
      <c r="EG375" s="186"/>
      <c r="EH375" s="239"/>
      <c r="EI375" s="239"/>
      <c r="EJ375" s="239"/>
      <c r="EK375" s="186"/>
      <c r="EL375" s="186"/>
      <c r="EM375" s="239"/>
      <c r="EN375" s="239"/>
      <c r="EO375" s="239"/>
      <c r="EP375" s="239"/>
      <c r="EQ375" s="239"/>
      <c r="ER375" s="186"/>
      <c r="ES375" s="186"/>
      <c r="ET375" s="239"/>
      <c r="EU375" s="239"/>
      <c r="EV375" s="239"/>
      <c r="EW375" s="239"/>
      <c r="EX375" s="239"/>
      <c r="EY375" s="186"/>
      <c r="EZ375" s="186"/>
      <c r="FA375" s="239"/>
      <c r="FB375" s="239"/>
      <c r="FC375" s="239"/>
      <c r="FD375" s="239"/>
      <c r="FE375" s="239"/>
      <c r="FF375" s="186"/>
      <c r="FG375" s="186"/>
      <c r="FH375" s="239"/>
      <c r="FI375" s="239"/>
      <c r="FJ375" s="239"/>
      <c r="FK375" s="239"/>
      <c r="FL375" s="239"/>
      <c r="FM375" s="186"/>
      <c r="FN375" s="186"/>
      <c r="FO375" s="239"/>
      <c r="FP375" s="239"/>
      <c r="FQ375" s="239"/>
      <c r="FR375" s="239"/>
      <c r="FS375" s="239"/>
      <c r="FT375" s="186"/>
      <c r="FU375" s="186"/>
      <c r="FV375" s="186"/>
      <c r="FW375" s="186"/>
      <c r="FX375" s="186"/>
      <c r="FY375" s="239"/>
      <c r="FZ375" s="239"/>
      <c r="GA375" s="186"/>
      <c r="GB375" s="186"/>
      <c r="GC375" s="239"/>
      <c r="GD375" s="239"/>
      <c r="GE375" s="239"/>
      <c r="GF375" s="239"/>
      <c r="GG375" s="239"/>
      <c r="GH375" s="186"/>
      <c r="GI375" s="186"/>
      <c r="GJ375" s="239"/>
    </row>
    <row r="376" spans="2:192" ht="15">
      <c r="B376" s="240" t="s">
        <v>5206</v>
      </c>
      <c r="C376" s="240" t="s">
        <v>3740</v>
      </c>
      <c r="D376" s="240" t="s">
        <v>330</v>
      </c>
      <c r="E376" s="235" t="s">
        <v>5215</v>
      </c>
      <c r="F376" s="181">
        <v>0.4</v>
      </c>
      <c r="G376" s="237"/>
      <c r="H376" s="187"/>
      <c r="I376" s="187"/>
      <c r="J376" s="237"/>
      <c r="K376" s="237"/>
      <c r="L376" s="237"/>
      <c r="M376" s="237"/>
      <c r="N376" s="237"/>
      <c r="O376" s="187"/>
      <c r="P376" s="187"/>
      <c r="Q376" s="237"/>
      <c r="R376" s="237"/>
      <c r="S376" s="237"/>
      <c r="T376" s="237"/>
      <c r="U376" s="237"/>
      <c r="V376" s="187"/>
      <c r="W376" s="187"/>
      <c r="X376" s="237"/>
      <c r="Y376" s="237"/>
      <c r="Z376" s="237"/>
      <c r="AA376" s="237"/>
      <c r="AB376" s="237"/>
      <c r="AC376" s="187"/>
      <c r="AD376" s="187"/>
      <c r="AE376" s="237"/>
      <c r="AF376" s="237"/>
      <c r="AG376" s="187"/>
      <c r="AH376" s="237"/>
      <c r="AI376" s="237"/>
      <c r="AJ376" s="187"/>
      <c r="AK376" s="187"/>
      <c r="AL376" s="187"/>
      <c r="AM376" s="187"/>
      <c r="AN376" s="187"/>
      <c r="AO376" s="237"/>
      <c r="AP376" s="237"/>
      <c r="AQ376" s="187"/>
      <c r="AR376" s="187"/>
      <c r="AS376" s="237"/>
      <c r="AT376" s="237"/>
      <c r="AU376" s="237"/>
      <c r="AV376" s="237"/>
      <c r="AW376" s="237"/>
      <c r="AX376" s="187"/>
      <c r="AY376" s="187"/>
      <c r="AZ376" s="237"/>
      <c r="BA376" s="237"/>
      <c r="BB376" s="237"/>
      <c r="BC376" s="237"/>
      <c r="BD376" s="237"/>
      <c r="BE376" s="187"/>
      <c r="BF376" s="187"/>
      <c r="BG376" s="237"/>
      <c r="BH376" s="237"/>
      <c r="BI376" s="237"/>
      <c r="BJ376" s="237"/>
      <c r="BK376" s="237"/>
      <c r="BL376" s="187"/>
      <c r="BM376" s="187"/>
      <c r="BN376" s="237"/>
      <c r="BO376" s="237"/>
      <c r="BP376" s="237"/>
      <c r="BQ376" s="237"/>
      <c r="BR376" s="237"/>
      <c r="BS376" s="187"/>
      <c r="BT376" s="187"/>
      <c r="BU376" s="237"/>
      <c r="BV376" s="237"/>
      <c r="BW376" s="237"/>
      <c r="BX376" s="237"/>
      <c r="BY376" s="237"/>
      <c r="BZ376" s="187"/>
      <c r="CA376" s="187"/>
      <c r="CB376" s="237"/>
      <c r="CC376" s="237"/>
      <c r="CD376" s="237"/>
      <c r="CE376" s="237"/>
      <c r="CF376" s="237"/>
      <c r="CG376" s="187"/>
      <c r="CH376" s="187"/>
      <c r="CI376" s="237"/>
      <c r="CJ376" s="237"/>
      <c r="CK376" s="237"/>
      <c r="CL376" s="237"/>
      <c r="CM376" s="237"/>
      <c r="CN376" s="187"/>
      <c r="CO376" s="187"/>
      <c r="CP376" s="237"/>
      <c r="CQ376" s="237"/>
      <c r="CR376" s="237"/>
      <c r="CS376" s="237"/>
      <c r="CT376" s="237"/>
      <c r="CU376" s="187"/>
      <c r="CV376" s="187"/>
      <c r="CW376" s="237"/>
      <c r="CX376" s="237"/>
      <c r="CY376" s="237"/>
      <c r="CZ376" s="237"/>
      <c r="DA376" s="237"/>
      <c r="DB376" s="187"/>
      <c r="DC376" s="187"/>
      <c r="DD376" s="237"/>
      <c r="DE376" s="237"/>
      <c r="DF376" s="237"/>
      <c r="DG376" s="237"/>
      <c r="DH376" s="237"/>
      <c r="DI376" s="187"/>
      <c r="DJ376" s="187"/>
      <c r="DK376" s="187"/>
      <c r="DL376" s="237"/>
      <c r="DM376" s="237"/>
      <c r="DN376" s="237"/>
      <c r="DO376" s="237"/>
      <c r="DP376" s="187"/>
      <c r="DQ376" s="187"/>
      <c r="DR376" s="237"/>
      <c r="DS376" s="237">
        <v>0.4</v>
      </c>
      <c r="DT376" s="237"/>
      <c r="DU376" s="237"/>
      <c r="DV376" s="237"/>
      <c r="DW376" s="187"/>
      <c r="DX376" s="187"/>
      <c r="DY376" s="237"/>
      <c r="DZ376" s="237"/>
      <c r="EA376" s="237"/>
      <c r="EB376" s="237"/>
      <c r="EC376" s="237"/>
      <c r="ED376" s="187"/>
      <c r="EE376" s="187"/>
      <c r="EF376" s="237"/>
      <c r="EG376" s="187"/>
      <c r="EH376" s="237"/>
      <c r="EI376" s="237"/>
      <c r="EJ376" s="237"/>
      <c r="EK376" s="187"/>
      <c r="EL376" s="187"/>
      <c r="EM376" s="237"/>
      <c r="EN376" s="237"/>
      <c r="EO376" s="237"/>
      <c r="EP376" s="237"/>
      <c r="EQ376" s="237"/>
      <c r="ER376" s="187"/>
      <c r="ES376" s="187"/>
      <c r="ET376" s="237"/>
      <c r="EU376" s="237"/>
      <c r="EV376" s="237"/>
      <c r="EW376" s="237"/>
      <c r="EX376" s="237"/>
      <c r="EY376" s="187"/>
      <c r="EZ376" s="187"/>
      <c r="FA376" s="237"/>
      <c r="FB376" s="237"/>
      <c r="FC376" s="237"/>
      <c r="FD376" s="237"/>
      <c r="FE376" s="237"/>
      <c r="FF376" s="187"/>
      <c r="FG376" s="187"/>
      <c r="FH376" s="237"/>
      <c r="FI376" s="237"/>
      <c r="FJ376" s="237"/>
      <c r="FK376" s="237"/>
      <c r="FL376" s="237"/>
      <c r="FM376" s="187"/>
      <c r="FN376" s="187"/>
      <c r="FO376" s="237"/>
      <c r="FP376" s="237"/>
      <c r="FQ376" s="237"/>
      <c r="FR376" s="237"/>
      <c r="FS376" s="237"/>
      <c r="FT376" s="187"/>
      <c r="FU376" s="187"/>
      <c r="FV376" s="187"/>
      <c r="FW376" s="187"/>
      <c r="FX376" s="187"/>
      <c r="FY376" s="237"/>
      <c r="FZ376" s="237"/>
      <c r="GA376" s="187"/>
      <c r="GB376" s="187"/>
      <c r="GC376" s="237"/>
      <c r="GD376" s="237"/>
      <c r="GE376" s="237"/>
      <c r="GF376" s="237"/>
      <c r="GG376" s="237"/>
      <c r="GH376" s="187"/>
      <c r="GI376" s="187"/>
      <c r="GJ376" s="237"/>
    </row>
    <row r="377" spans="2:192" ht="15">
      <c r="B377" s="240" t="s">
        <v>5206</v>
      </c>
      <c r="C377" s="240" t="s">
        <v>3740</v>
      </c>
      <c r="D377" s="240" t="s">
        <v>330</v>
      </c>
      <c r="E377" s="241" t="s">
        <v>5216</v>
      </c>
      <c r="F377" s="182"/>
      <c r="G377" s="242"/>
      <c r="H377" s="188"/>
      <c r="I377" s="188"/>
      <c r="J377" s="242"/>
      <c r="K377" s="242"/>
      <c r="L377" s="242"/>
      <c r="M377" s="242"/>
      <c r="N377" s="242"/>
      <c r="O377" s="188"/>
      <c r="P377" s="188"/>
      <c r="Q377" s="242"/>
      <c r="R377" s="242"/>
      <c r="S377" s="242"/>
      <c r="T377" s="242"/>
      <c r="U377" s="242"/>
      <c r="V377" s="188"/>
      <c r="W377" s="188"/>
      <c r="X377" s="242"/>
      <c r="Y377" s="242"/>
      <c r="Z377" s="242"/>
      <c r="AA377" s="242"/>
      <c r="AB377" s="242"/>
      <c r="AC377" s="188"/>
      <c r="AD377" s="188"/>
      <c r="AE377" s="242"/>
      <c r="AF377" s="242"/>
      <c r="AG377" s="188"/>
      <c r="AH377" s="242"/>
      <c r="AI377" s="242"/>
      <c r="AJ377" s="188"/>
      <c r="AK377" s="188"/>
      <c r="AL377" s="188"/>
      <c r="AM377" s="188"/>
      <c r="AN377" s="188"/>
      <c r="AO377" s="242"/>
      <c r="AP377" s="242"/>
      <c r="AQ377" s="188"/>
      <c r="AR377" s="188"/>
      <c r="AS377" s="242"/>
      <c r="AT377" s="242"/>
      <c r="AU377" s="242"/>
      <c r="AV377" s="242"/>
      <c r="AW377" s="242"/>
      <c r="AX377" s="188"/>
      <c r="AY377" s="188"/>
      <c r="AZ377" s="242"/>
      <c r="BA377" s="242"/>
      <c r="BB377" s="242"/>
      <c r="BC377" s="242"/>
      <c r="BD377" s="242"/>
      <c r="BE377" s="188"/>
      <c r="BF377" s="188"/>
      <c r="BG377" s="242"/>
      <c r="BH377" s="242"/>
      <c r="BI377" s="242"/>
      <c r="BJ377" s="242"/>
      <c r="BK377" s="242"/>
      <c r="BL377" s="188"/>
      <c r="BM377" s="188"/>
      <c r="BN377" s="242"/>
      <c r="BO377" s="242"/>
      <c r="BP377" s="242"/>
      <c r="BQ377" s="242"/>
      <c r="BR377" s="242"/>
      <c r="BS377" s="188"/>
      <c r="BT377" s="188"/>
      <c r="BU377" s="242"/>
      <c r="BV377" s="242"/>
      <c r="BW377" s="242"/>
      <c r="BX377" s="242"/>
      <c r="BY377" s="242"/>
      <c r="BZ377" s="188"/>
      <c r="CA377" s="188"/>
      <c r="CB377" s="242"/>
      <c r="CC377" s="242"/>
      <c r="CD377" s="242"/>
      <c r="CE377" s="242"/>
      <c r="CF377" s="242"/>
      <c r="CG377" s="188"/>
      <c r="CH377" s="188"/>
      <c r="CI377" s="242"/>
      <c r="CJ377" s="242"/>
      <c r="CK377" s="242"/>
      <c r="CL377" s="242"/>
      <c r="CM377" s="242"/>
      <c r="CN377" s="188"/>
      <c r="CO377" s="188"/>
      <c r="CP377" s="242"/>
      <c r="CQ377" s="242"/>
      <c r="CR377" s="242"/>
      <c r="CS377" s="242"/>
      <c r="CT377" s="242"/>
      <c r="CU377" s="188"/>
      <c r="CV377" s="188"/>
      <c r="CW377" s="242"/>
      <c r="CX377" s="242"/>
      <c r="CY377" s="242"/>
      <c r="CZ377" s="242"/>
      <c r="DA377" s="242"/>
      <c r="DB377" s="188"/>
      <c r="DC377" s="188"/>
      <c r="DD377" s="242"/>
      <c r="DE377" s="242"/>
      <c r="DF377" s="242"/>
      <c r="DG377" s="242"/>
      <c r="DH377" s="242"/>
      <c r="DI377" s="188"/>
      <c r="DJ377" s="188"/>
      <c r="DK377" s="188"/>
      <c r="DL377" s="242"/>
      <c r="DM377" s="242"/>
      <c r="DN377" s="242"/>
      <c r="DO377" s="242"/>
      <c r="DP377" s="188"/>
      <c r="DQ377" s="188"/>
      <c r="DR377" s="242"/>
      <c r="DS377" s="242"/>
      <c r="DT377" s="242"/>
      <c r="DU377" s="242"/>
      <c r="DV377" s="242"/>
      <c r="DW377" s="188"/>
      <c r="DX377" s="188"/>
      <c r="DY377" s="242"/>
      <c r="DZ377" s="242"/>
      <c r="EA377" s="242"/>
      <c r="EB377" s="242"/>
      <c r="EC377" s="242"/>
      <c r="ED377" s="188"/>
      <c r="EE377" s="188"/>
      <c r="EF377" s="242"/>
      <c r="EG377" s="188"/>
      <c r="EH377" s="242"/>
      <c r="EI377" s="242"/>
      <c r="EJ377" s="242"/>
      <c r="EK377" s="188"/>
      <c r="EL377" s="188"/>
      <c r="EM377" s="242"/>
      <c r="EN377" s="242"/>
      <c r="EO377" s="242"/>
      <c r="EP377" s="242"/>
      <c r="EQ377" s="242"/>
      <c r="ER377" s="188"/>
      <c r="ES377" s="188"/>
      <c r="ET377" s="242"/>
      <c r="EU377" s="242"/>
      <c r="EV377" s="242"/>
      <c r="EW377" s="242"/>
      <c r="EX377" s="242"/>
      <c r="EY377" s="188"/>
      <c r="EZ377" s="188"/>
      <c r="FA377" s="242"/>
      <c r="FB377" s="242"/>
      <c r="FC377" s="242"/>
      <c r="FD377" s="242"/>
      <c r="FE377" s="242"/>
      <c r="FF377" s="188"/>
      <c r="FG377" s="188"/>
      <c r="FH377" s="242"/>
      <c r="FI377" s="242"/>
      <c r="FJ377" s="242"/>
      <c r="FK377" s="242"/>
      <c r="FL377" s="242"/>
      <c r="FM377" s="188"/>
      <c r="FN377" s="188"/>
      <c r="FO377" s="242"/>
      <c r="FP377" s="242"/>
      <c r="FQ377" s="242"/>
      <c r="FR377" s="242"/>
      <c r="FS377" s="242"/>
      <c r="FT377" s="188"/>
      <c r="FU377" s="188"/>
      <c r="FV377" s="188"/>
      <c r="FW377" s="188"/>
      <c r="FX377" s="188"/>
      <c r="FY377" s="242"/>
      <c r="FZ377" s="242"/>
      <c r="GA377" s="188"/>
      <c r="GB377" s="188"/>
      <c r="GC377" s="242"/>
      <c r="GD377" s="242"/>
      <c r="GE377" s="242"/>
      <c r="GF377" s="242"/>
      <c r="GG377" s="242"/>
      <c r="GH377" s="188"/>
      <c r="GI377" s="188"/>
      <c r="GJ377" s="242"/>
    </row>
    <row r="378" spans="2:192" ht="15.75" thickBot="1">
      <c r="B378" s="243" t="s">
        <v>5206</v>
      </c>
      <c r="C378" s="243" t="s">
        <v>3740</v>
      </c>
      <c r="D378" s="243" t="s">
        <v>330</v>
      </c>
      <c r="E378" s="244" t="s">
        <v>5217</v>
      </c>
      <c r="F378" s="183"/>
      <c r="G378" s="245"/>
      <c r="H378" s="189"/>
      <c r="I378" s="189"/>
      <c r="J378" s="245"/>
      <c r="K378" s="245"/>
      <c r="L378" s="245"/>
      <c r="M378" s="245"/>
      <c r="N378" s="245"/>
      <c r="O378" s="189"/>
      <c r="P378" s="189"/>
      <c r="Q378" s="245"/>
      <c r="R378" s="245"/>
      <c r="S378" s="245"/>
      <c r="T378" s="245"/>
      <c r="U378" s="245"/>
      <c r="V378" s="189"/>
      <c r="W378" s="189"/>
      <c r="X378" s="245"/>
      <c r="Y378" s="245"/>
      <c r="Z378" s="245"/>
      <c r="AA378" s="245"/>
      <c r="AB378" s="245"/>
      <c r="AC378" s="189"/>
      <c r="AD378" s="189"/>
      <c r="AE378" s="245"/>
      <c r="AF378" s="245"/>
      <c r="AG378" s="189"/>
      <c r="AH378" s="245"/>
      <c r="AI378" s="245"/>
      <c r="AJ378" s="189"/>
      <c r="AK378" s="189"/>
      <c r="AL378" s="189"/>
      <c r="AM378" s="189"/>
      <c r="AN378" s="189"/>
      <c r="AO378" s="245"/>
      <c r="AP378" s="245"/>
      <c r="AQ378" s="189"/>
      <c r="AR378" s="189"/>
      <c r="AS378" s="245"/>
      <c r="AT378" s="245"/>
      <c r="AU378" s="245"/>
      <c r="AV378" s="245"/>
      <c r="AW378" s="245"/>
      <c r="AX378" s="189"/>
      <c r="AY378" s="189"/>
      <c r="AZ378" s="245"/>
      <c r="BA378" s="245"/>
      <c r="BB378" s="245"/>
      <c r="BC378" s="245"/>
      <c r="BD378" s="245"/>
      <c r="BE378" s="189"/>
      <c r="BF378" s="189"/>
      <c r="BG378" s="245"/>
      <c r="BH378" s="245"/>
      <c r="BI378" s="245"/>
      <c r="BJ378" s="245"/>
      <c r="BK378" s="245"/>
      <c r="BL378" s="189"/>
      <c r="BM378" s="189"/>
      <c r="BN378" s="245"/>
      <c r="BO378" s="245"/>
      <c r="BP378" s="245"/>
      <c r="BQ378" s="245"/>
      <c r="BR378" s="245"/>
      <c r="BS378" s="189"/>
      <c r="BT378" s="189"/>
      <c r="BU378" s="245"/>
      <c r="BV378" s="245"/>
      <c r="BW378" s="245"/>
      <c r="BX378" s="245"/>
      <c r="BY378" s="245"/>
      <c r="BZ378" s="189"/>
      <c r="CA378" s="189"/>
      <c r="CB378" s="245"/>
      <c r="CC378" s="245"/>
      <c r="CD378" s="245"/>
      <c r="CE378" s="245"/>
      <c r="CF378" s="245"/>
      <c r="CG378" s="189"/>
      <c r="CH378" s="189"/>
      <c r="CI378" s="245"/>
      <c r="CJ378" s="245"/>
      <c r="CK378" s="245"/>
      <c r="CL378" s="245"/>
      <c r="CM378" s="245"/>
      <c r="CN378" s="189"/>
      <c r="CO378" s="189"/>
      <c r="CP378" s="245"/>
      <c r="CQ378" s="245"/>
      <c r="CR378" s="245"/>
      <c r="CS378" s="245"/>
      <c r="CT378" s="245"/>
      <c r="CU378" s="189"/>
      <c r="CV378" s="189"/>
      <c r="CW378" s="245"/>
      <c r="CX378" s="245"/>
      <c r="CY378" s="245"/>
      <c r="CZ378" s="245"/>
      <c r="DA378" s="245"/>
      <c r="DB378" s="189"/>
      <c r="DC378" s="189"/>
      <c r="DD378" s="245"/>
      <c r="DE378" s="245"/>
      <c r="DF378" s="245"/>
      <c r="DG378" s="245"/>
      <c r="DH378" s="245"/>
      <c r="DI378" s="189"/>
      <c r="DJ378" s="189"/>
      <c r="DK378" s="189"/>
      <c r="DL378" s="245"/>
      <c r="DM378" s="245"/>
      <c r="DN378" s="245"/>
      <c r="DO378" s="245"/>
      <c r="DP378" s="189"/>
      <c r="DQ378" s="189"/>
      <c r="DR378" s="245"/>
      <c r="DS378" s="245"/>
      <c r="DT378" s="245"/>
      <c r="DU378" s="245"/>
      <c r="DV378" s="245"/>
      <c r="DW378" s="189"/>
      <c r="DX378" s="189"/>
      <c r="DY378" s="245"/>
      <c r="DZ378" s="245"/>
      <c r="EA378" s="245"/>
      <c r="EB378" s="245"/>
      <c r="EC378" s="245"/>
      <c r="ED378" s="189"/>
      <c r="EE378" s="189"/>
      <c r="EF378" s="245"/>
      <c r="EG378" s="189"/>
      <c r="EH378" s="245"/>
      <c r="EI378" s="245"/>
      <c r="EJ378" s="245"/>
      <c r="EK378" s="189"/>
      <c r="EL378" s="189"/>
      <c r="EM378" s="245"/>
      <c r="EN378" s="245"/>
      <c r="EO378" s="245"/>
      <c r="EP378" s="245"/>
      <c r="EQ378" s="245"/>
      <c r="ER378" s="189"/>
      <c r="ES378" s="189"/>
      <c r="ET378" s="245"/>
      <c r="EU378" s="245"/>
      <c r="EV378" s="245"/>
      <c r="EW378" s="245"/>
      <c r="EX378" s="245"/>
      <c r="EY378" s="189"/>
      <c r="EZ378" s="189"/>
      <c r="FA378" s="245"/>
      <c r="FB378" s="245"/>
      <c r="FC378" s="245"/>
      <c r="FD378" s="245"/>
      <c r="FE378" s="245"/>
      <c r="FF378" s="189"/>
      <c r="FG378" s="189"/>
      <c r="FH378" s="245"/>
      <c r="FI378" s="245"/>
      <c r="FJ378" s="245"/>
      <c r="FK378" s="245"/>
      <c r="FL378" s="245"/>
      <c r="FM378" s="189"/>
      <c r="FN378" s="189"/>
      <c r="FO378" s="245"/>
      <c r="FP378" s="245"/>
      <c r="FQ378" s="245"/>
      <c r="FR378" s="245"/>
      <c r="FS378" s="245"/>
      <c r="FT378" s="189"/>
      <c r="FU378" s="189"/>
      <c r="FV378" s="189"/>
      <c r="FW378" s="189"/>
      <c r="FX378" s="189"/>
      <c r="FY378" s="245"/>
      <c r="FZ378" s="245"/>
      <c r="GA378" s="189"/>
      <c r="GB378" s="189"/>
      <c r="GC378" s="245"/>
      <c r="GD378" s="245"/>
      <c r="GE378" s="245"/>
      <c r="GF378" s="245"/>
      <c r="GG378" s="245"/>
      <c r="GH378" s="189"/>
      <c r="GI378" s="189"/>
      <c r="GJ378" s="245"/>
    </row>
    <row r="379" spans="2:192" ht="15">
      <c r="B379" s="238" t="s">
        <v>5206</v>
      </c>
      <c r="C379" s="238" t="s">
        <v>1817</v>
      </c>
      <c r="D379" s="238" t="s">
        <v>226</v>
      </c>
      <c r="E379" s="238" t="s">
        <v>5214</v>
      </c>
      <c r="F379" s="180">
        <v>37</v>
      </c>
      <c r="G379" s="239"/>
      <c r="H379" s="186"/>
      <c r="I379" s="186"/>
      <c r="J379" s="239"/>
      <c r="K379" s="239"/>
      <c r="L379" s="239"/>
      <c r="M379" s="239"/>
      <c r="N379" s="239"/>
      <c r="O379" s="186"/>
      <c r="P379" s="186"/>
      <c r="Q379" s="239"/>
      <c r="R379" s="239"/>
      <c r="S379" s="239"/>
      <c r="T379" s="239"/>
      <c r="U379" s="239"/>
      <c r="V379" s="186"/>
      <c r="W379" s="186"/>
      <c r="X379" s="239"/>
      <c r="Y379" s="239"/>
      <c r="Z379" s="239"/>
      <c r="AA379" s="239"/>
      <c r="AB379" s="239"/>
      <c r="AC379" s="186"/>
      <c r="AD379" s="186"/>
      <c r="AE379" s="239"/>
      <c r="AF379" s="239"/>
      <c r="AG379" s="186"/>
      <c r="AH379" s="239"/>
      <c r="AI379" s="239"/>
      <c r="AJ379" s="186"/>
      <c r="AK379" s="186"/>
      <c r="AL379" s="186"/>
      <c r="AM379" s="186"/>
      <c r="AN379" s="186"/>
      <c r="AO379" s="239"/>
      <c r="AP379" s="239"/>
      <c r="AQ379" s="186"/>
      <c r="AR379" s="186"/>
      <c r="AS379" s="239"/>
      <c r="AT379" s="239"/>
      <c r="AU379" s="239"/>
      <c r="AV379" s="239"/>
      <c r="AW379" s="239"/>
      <c r="AX379" s="186"/>
      <c r="AY379" s="186"/>
      <c r="AZ379" s="239"/>
      <c r="BA379" s="239"/>
      <c r="BB379" s="239"/>
      <c r="BC379" s="239"/>
      <c r="BD379" s="239"/>
      <c r="BE379" s="186"/>
      <c r="BF379" s="186"/>
      <c r="BG379" s="239">
        <v>2</v>
      </c>
      <c r="BH379" s="239"/>
      <c r="BI379" s="239"/>
      <c r="BJ379" s="239"/>
      <c r="BK379" s="239">
        <v>5</v>
      </c>
      <c r="BL379" s="186"/>
      <c r="BM379" s="186"/>
      <c r="BN379" s="239">
        <v>2</v>
      </c>
      <c r="BO379" s="239"/>
      <c r="BP379" s="239">
        <v>3</v>
      </c>
      <c r="BQ379" s="239"/>
      <c r="BR379" s="239"/>
      <c r="BS379" s="186"/>
      <c r="BT379" s="186"/>
      <c r="BU379" s="239"/>
      <c r="BV379" s="239"/>
      <c r="BW379" s="239"/>
      <c r="BX379" s="239"/>
      <c r="BY379" s="239">
        <v>7</v>
      </c>
      <c r="BZ379" s="186"/>
      <c r="CA379" s="186"/>
      <c r="CB379" s="239"/>
      <c r="CC379" s="239"/>
      <c r="CD379" s="239"/>
      <c r="CE379" s="239"/>
      <c r="CF379" s="239"/>
      <c r="CG379" s="186"/>
      <c r="CH379" s="186"/>
      <c r="CI379" s="239"/>
      <c r="CJ379" s="239"/>
      <c r="CK379" s="239"/>
      <c r="CL379" s="239"/>
      <c r="CM379" s="239">
        <v>1</v>
      </c>
      <c r="CN379" s="186"/>
      <c r="CO379" s="186"/>
      <c r="CP379" s="239"/>
      <c r="CQ379" s="239">
        <v>3</v>
      </c>
      <c r="CR379" s="239"/>
      <c r="CS379" s="239"/>
      <c r="CT379" s="239"/>
      <c r="CU379" s="186"/>
      <c r="CV379" s="186"/>
      <c r="CW379" s="239"/>
      <c r="CX379" s="239">
        <v>2</v>
      </c>
      <c r="CY379" s="239"/>
      <c r="CZ379" s="239"/>
      <c r="DA379" s="239"/>
      <c r="DB379" s="186"/>
      <c r="DC379" s="186"/>
      <c r="DD379" s="239"/>
      <c r="DE379" s="239"/>
      <c r="DF379" s="239"/>
      <c r="DG379" s="239"/>
      <c r="DH379" s="239"/>
      <c r="DI379" s="186"/>
      <c r="DJ379" s="186"/>
      <c r="DK379" s="186"/>
      <c r="DL379" s="239">
        <v>3</v>
      </c>
      <c r="DM379" s="239"/>
      <c r="DN379" s="239"/>
      <c r="DO379" s="239">
        <v>6</v>
      </c>
      <c r="DP379" s="186"/>
      <c r="DQ379" s="186"/>
      <c r="DR379" s="239"/>
      <c r="DS379" s="239">
        <v>3</v>
      </c>
      <c r="DT379" s="239"/>
      <c r="DU379" s="239"/>
      <c r="DV379" s="239"/>
      <c r="DW379" s="186"/>
      <c r="DX379" s="186"/>
      <c r="DY379" s="239"/>
      <c r="DZ379" s="239"/>
      <c r="EA379" s="239"/>
      <c r="EB379" s="239"/>
      <c r="EC379" s="239"/>
      <c r="ED379" s="186"/>
      <c r="EE379" s="186"/>
      <c r="EF379" s="239"/>
      <c r="EG379" s="186"/>
      <c r="EH379" s="239"/>
      <c r="EI379" s="239"/>
      <c r="EJ379" s="239"/>
      <c r="EK379" s="186"/>
      <c r="EL379" s="186"/>
      <c r="EM379" s="239"/>
      <c r="EN379" s="239"/>
      <c r="EO379" s="239"/>
      <c r="EP379" s="239"/>
      <c r="EQ379" s="239"/>
      <c r="ER379" s="186"/>
      <c r="ES379" s="186"/>
      <c r="ET379" s="239"/>
      <c r="EU379" s="239"/>
      <c r="EV379" s="239"/>
      <c r="EW379" s="239"/>
      <c r="EX379" s="239"/>
      <c r="EY379" s="186"/>
      <c r="EZ379" s="186"/>
      <c r="FA379" s="239"/>
      <c r="FB379" s="239"/>
      <c r="FC379" s="239"/>
      <c r="FD379" s="239"/>
      <c r="FE379" s="239"/>
      <c r="FF379" s="186"/>
      <c r="FG379" s="186"/>
      <c r="FH379" s="239"/>
      <c r="FI379" s="239"/>
      <c r="FJ379" s="239"/>
      <c r="FK379" s="239"/>
      <c r="FL379" s="239"/>
      <c r="FM379" s="186"/>
      <c r="FN379" s="186"/>
      <c r="FO379" s="239"/>
      <c r="FP379" s="239"/>
      <c r="FQ379" s="239"/>
      <c r="FR379" s="239"/>
      <c r="FS379" s="239"/>
      <c r="FT379" s="186"/>
      <c r="FU379" s="186"/>
      <c r="FV379" s="186"/>
      <c r="FW379" s="186"/>
      <c r="FX379" s="186"/>
      <c r="FY379" s="239"/>
      <c r="FZ379" s="239"/>
      <c r="GA379" s="186"/>
      <c r="GB379" s="186"/>
      <c r="GC379" s="239"/>
      <c r="GD379" s="239"/>
      <c r="GE379" s="239"/>
      <c r="GF379" s="239"/>
      <c r="GG379" s="239"/>
      <c r="GH379" s="186"/>
      <c r="GI379" s="186"/>
      <c r="GJ379" s="239"/>
    </row>
    <row r="380" spans="2:192" ht="15">
      <c r="B380" s="240" t="s">
        <v>5206</v>
      </c>
      <c r="C380" s="240" t="s">
        <v>1817</v>
      </c>
      <c r="D380" s="240" t="s">
        <v>226</v>
      </c>
      <c r="E380" s="235" t="s">
        <v>5215</v>
      </c>
      <c r="F380" s="181">
        <v>176.8</v>
      </c>
      <c r="G380" s="237"/>
      <c r="H380" s="187"/>
      <c r="I380" s="187"/>
      <c r="J380" s="237"/>
      <c r="K380" s="237"/>
      <c r="L380" s="237"/>
      <c r="M380" s="237"/>
      <c r="N380" s="237"/>
      <c r="O380" s="187"/>
      <c r="P380" s="187"/>
      <c r="Q380" s="237"/>
      <c r="R380" s="237"/>
      <c r="S380" s="237"/>
      <c r="T380" s="237"/>
      <c r="U380" s="237"/>
      <c r="V380" s="187"/>
      <c r="W380" s="187"/>
      <c r="X380" s="237"/>
      <c r="Y380" s="237"/>
      <c r="Z380" s="237"/>
      <c r="AA380" s="237"/>
      <c r="AB380" s="237"/>
      <c r="AC380" s="187"/>
      <c r="AD380" s="187"/>
      <c r="AE380" s="237"/>
      <c r="AF380" s="237"/>
      <c r="AG380" s="187"/>
      <c r="AH380" s="237"/>
      <c r="AI380" s="237"/>
      <c r="AJ380" s="187"/>
      <c r="AK380" s="187"/>
      <c r="AL380" s="187"/>
      <c r="AM380" s="187"/>
      <c r="AN380" s="187"/>
      <c r="AO380" s="237"/>
      <c r="AP380" s="237"/>
      <c r="AQ380" s="187"/>
      <c r="AR380" s="187"/>
      <c r="AS380" s="237"/>
      <c r="AT380" s="237"/>
      <c r="AU380" s="237"/>
      <c r="AV380" s="237"/>
      <c r="AW380" s="237"/>
      <c r="AX380" s="187"/>
      <c r="AY380" s="187"/>
      <c r="AZ380" s="237"/>
      <c r="BA380" s="237"/>
      <c r="BB380" s="237"/>
      <c r="BC380" s="237"/>
      <c r="BD380" s="237"/>
      <c r="BE380" s="187"/>
      <c r="BF380" s="187"/>
      <c r="BG380" s="237">
        <v>8</v>
      </c>
      <c r="BH380" s="237"/>
      <c r="BI380" s="237"/>
      <c r="BJ380" s="237"/>
      <c r="BK380" s="237">
        <v>14.2</v>
      </c>
      <c r="BL380" s="187"/>
      <c r="BM380" s="187"/>
      <c r="BN380" s="237">
        <v>6.5</v>
      </c>
      <c r="BO380" s="237"/>
      <c r="BP380" s="237">
        <v>10.6</v>
      </c>
      <c r="BQ380" s="237"/>
      <c r="BR380" s="237"/>
      <c r="BS380" s="187"/>
      <c r="BT380" s="187"/>
      <c r="BU380" s="237"/>
      <c r="BV380" s="237"/>
      <c r="BW380" s="237"/>
      <c r="BX380" s="237"/>
      <c r="BY380" s="237">
        <v>20.5</v>
      </c>
      <c r="BZ380" s="187"/>
      <c r="CA380" s="187"/>
      <c r="CB380" s="237"/>
      <c r="CC380" s="237"/>
      <c r="CD380" s="237"/>
      <c r="CE380" s="237"/>
      <c r="CF380" s="237"/>
      <c r="CG380" s="187"/>
      <c r="CH380" s="187"/>
      <c r="CI380" s="237"/>
      <c r="CJ380" s="237"/>
      <c r="CK380" s="237"/>
      <c r="CL380" s="237"/>
      <c r="CM380" s="237">
        <v>2.1</v>
      </c>
      <c r="CN380" s="187"/>
      <c r="CO380" s="187"/>
      <c r="CP380" s="237"/>
      <c r="CQ380" s="237">
        <v>16.899999999999999</v>
      </c>
      <c r="CR380" s="237"/>
      <c r="CS380" s="237"/>
      <c r="CT380" s="237"/>
      <c r="CU380" s="187"/>
      <c r="CV380" s="187"/>
      <c r="CW380" s="237"/>
      <c r="CX380" s="237">
        <v>2.7</v>
      </c>
      <c r="CY380" s="237"/>
      <c r="CZ380" s="237"/>
      <c r="DA380" s="237"/>
      <c r="DB380" s="187"/>
      <c r="DC380" s="187"/>
      <c r="DD380" s="237"/>
      <c r="DE380" s="237"/>
      <c r="DF380" s="237"/>
      <c r="DG380" s="237"/>
      <c r="DH380" s="237"/>
      <c r="DI380" s="187"/>
      <c r="DJ380" s="187"/>
      <c r="DK380" s="187"/>
      <c r="DL380" s="237">
        <v>16.5</v>
      </c>
      <c r="DM380" s="237"/>
      <c r="DN380" s="237"/>
      <c r="DO380" s="237">
        <v>58.8</v>
      </c>
      <c r="DP380" s="187"/>
      <c r="DQ380" s="187"/>
      <c r="DR380" s="237"/>
      <c r="DS380" s="237">
        <v>19.8</v>
      </c>
      <c r="DT380" s="237"/>
      <c r="DU380" s="237"/>
      <c r="DV380" s="237"/>
      <c r="DW380" s="187"/>
      <c r="DX380" s="187"/>
      <c r="DY380" s="237"/>
      <c r="DZ380" s="237"/>
      <c r="EA380" s="237"/>
      <c r="EB380" s="237"/>
      <c r="EC380" s="237"/>
      <c r="ED380" s="187"/>
      <c r="EE380" s="187"/>
      <c r="EF380" s="237"/>
      <c r="EG380" s="187"/>
      <c r="EH380" s="237"/>
      <c r="EI380" s="237"/>
      <c r="EJ380" s="237"/>
      <c r="EK380" s="187"/>
      <c r="EL380" s="187"/>
      <c r="EM380" s="237"/>
      <c r="EN380" s="237"/>
      <c r="EO380" s="237"/>
      <c r="EP380" s="237"/>
      <c r="EQ380" s="237"/>
      <c r="ER380" s="187"/>
      <c r="ES380" s="187"/>
      <c r="ET380" s="237"/>
      <c r="EU380" s="237"/>
      <c r="EV380" s="237"/>
      <c r="EW380" s="237"/>
      <c r="EX380" s="237"/>
      <c r="EY380" s="187"/>
      <c r="EZ380" s="187"/>
      <c r="FA380" s="237"/>
      <c r="FB380" s="237"/>
      <c r="FC380" s="237"/>
      <c r="FD380" s="237"/>
      <c r="FE380" s="237"/>
      <c r="FF380" s="187"/>
      <c r="FG380" s="187"/>
      <c r="FH380" s="237"/>
      <c r="FI380" s="237"/>
      <c r="FJ380" s="237"/>
      <c r="FK380" s="237"/>
      <c r="FL380" s="237"/>
      <c r="FM380" s="187"/>
      <c r="FN380" s="187"/>
      <c r="FO380" s="237"/>
      <c r="FP380" s="237"/>
      <c r="FQ380" s="237"/>
      <c r="FR380" s="237"/>
      <c r="FS380" s="237"/>
      <c r="FT380" s="187"/>
      <c r="FU380" s="187"/>
      <c r="FV380" s="187"/>
      <c r="FW380" s="187"/>
      <c r="FX380" s="187"/>
      <c r="FY380" s="237"/>
      <c r="FZ380" s="237"/>
      <c r="GA380" s="187"/>
      <c r="GB380" s="187"/>
      <c r="GC380" s="237"/>
      <c r="GD380" s="237"/>
      <c r="GE380" s="237"/>
      <c r="GF380" s="237"/>
      <c r="GG380" s="237"/>
      <c r="GH380" s="187"/>
      <c r="GI380" s="187"/>
      <c r="GJ380" s="237"/>
    </row>
    <row r="381" spans="2:192" ht="15">
      <c r="B381" s="240" t="s">
        <v>5206</v>
      </c>
      <c r="C381" s="240" t="s">
        <v>1817</v>
      </c>
      <c r="D381" s="240" t="s">
        <v>226</v>
      </c>
      <c r="E381" s="241" t="s">
        <v>5216</v>
      </c>
      <c r="F381" s="182"/>
      <c r="G381" s="242"/>
      <c r="H381" s="188"/>
      <c r="I381" s="188"/>
      <c r="J381" s="242"/>
      <c r="K381" s="242"/>
      <c r="L381" s="242"/>
      <c r="M381" s="242"/>
      <c r="N381" s="242"/>
      <c r="O381" s="188"/>
      <c r="P381" s="188"/>
      <c r="Q381" s="242"/>
      <c r="R381" s="242"/>
      <c r="S381" s="242"/>
      <c r="T381" s="242"/>
      <c r="U381" s="242"/>
      <c r="V381" s="188"/>
      <c r="W381" s="188"/>
      <c r="X381" s="242"/>
      <c r="Y381" s="242"/>
      <c r="Z381" s="242"/>
      <c r="AA381" s="242"/>
      <c r="AB381" s="242"/>
      <c r="AC381" s="188"/>
      <c r="AD381" s="188"/>
      <c r="AE381" s="242"/>
      <c r="AF381" s="242"/>
      <c r="AG381" s="188"/>
      <c r="AH381" s="242"/>
      <c r="AI381" s="242"/>
      <c r="AJ381" s="188"/>
      <c r="AK381" s="188"/>
      <c r="AL381" s="188"/>
      <c r="AM381" s="188"/>
      <c r="AN381" s="188"/>
      <c r="AO381" s="242"/>
      <c r="AP381" s="242"/>
      <c r="AQ381" s="188"/>
      <c r="AR381" s="188"/>
      <c r="AS381" s="242"/>
      <c r="AT381" s="242"/>
      <c r="AU381" s="242"/>
      <c r="AV381" s="242"/>
      <c r="AW381" s="242"/>
      <c r="AX381" s="188"/>
      <c r="AY381" s="188"/>
      <c r="AZ381" s="242"/>
      <c r="BA381" s="242"/>
      <c r="BB381" s="242"/>
      <c r="BC381" s="242"/>
      <c r="BD381" s="242"/>
      <c r="BE381" s="188"/>
      <c r="BF381" s="188"/>
      <c r="BG381" s="242"/>
      <c r="BH381" s="242"/>
      <c r="BI381" s="242"/>
      <c r="BJ381" s="242"/>
      <c r="BK381" s="242"/>
      <c r="BL381" s="188"/>
      <c r="BM381" s="188"/>
      <c r="BN381" s="242"/>
      <c r="BO381" s="242"/>
      <c r="BP381" s="242"/>
      <c r="BQ381" s="242"/>
      <c r="BR381" s="242"/>
      <c r="BS381" s="188"/>
      <c r="BT381" s="188"/>
      <c r="BU381" s="242"/>
      <c r="BV381" s="242"/>
      <c r="BW381" s="242"/>
      <c r="BX381" s="242"/>
      <c r="BY381" s="242"/>
      <c r="BZ381" s="188"/>
      <c r="CA381" s="188"/>
      <c r="CB381" s="242"/>
      <c r="CC381" s="242"/>
      <c r="CD381" s="242"/>
      <c r="CE381" s="242"/>
      <c r="CF381" s="242"/>
      <c r="CG381" s="188"/>
      <c r="CH381" s="188"/>
      <c r="CI381" s="242"/>
      <c r="CJ381" s="242"/>
      <c r="CK381" s="242"/>
      <c r="CL381" s="242"/>
      <c r="CM381" s="242"/>
      <c r="CN381" s="188"/>
      <c r="CO381" s="188"/>
      <c r="CP381" s="242"/>
      <c r="CQ381" s="242"/>
      <c r="CR381" s="242"/>
      <c r="CS381" s="242"/>
      <c r="CT381" s="242"/>
      <c r="CU381" s="188"/>
      <c r="CV381" s="188"/>
      <c r="CW381" s="242"/>
      <c r="CX381" s="242"/>
      <c r="CY381" s="242"/>
      <c r="CZ381" s="242"/>
      <c r="DA381" s="242"/>
      <c r="DB381" s="188"/>
      <c r="DC381" s="188"/>
      <c r="DD381" s="242"/>
      <c r="DE381" s="242"/>
      <c r="DF381" s="242"/>
      <c r="DG381" s="242"/>
      <c r="DH381" s="242"/>
      <c r="DI381" s="188"/>
      <c r="DJ381" s="188"/>
      <c r="DK381" s="188"/>
      <c r="DL381" s="242"/>
      <c r="DM381" s="242"/>
      <c r="DN381" s="242"/>
      <c r="DO381" s="242"/>
      <c r="DP381" s="188"/>
      <c r="DQ381" s="188"/>
      <c r="DR381" s="242"/>
      <c r="DS381" s="242"/>
      <c r="DT381" s="242"/>
      <c r="DU381" s="242"/>
      <c r="DV381" s="242"/>
      <c r="DW381" s="188"/>
      <c r="DX381" s="188"/>
      <c r="DY381" s="242"/>
      <c r="DZ381" s="242"/>
      <c r="EA381" s="242"/>
      <c r="EB381" s="242"/>
      <c r="EC381" s="242"/>
      <c r="ED381" s="188"/>
      <c r="EE381" s="188"/>
      <c r="EF381" s="242"/>
      <c r="EG381" s="188"/>
      <c r="EH381" s="242"/>
      <c r="EI381" s="242"/>
      <c r="EJ381" s="242"/>
      <c r="EK381" s="188"/>
      <c r="EL381" s="188"/>
      <c r="EM381" s="242"/>
      <c r="EN381" s="242"/>
      <c r="EO381" s="242"/>
      <c r="EP381" s="242"/>
      <c r="EQ381" s="242"/>
      <c r="ER381" s="188"/>
      <c r="ES381" s="188"/>
      <c r="ET381" s="242"/>
      <c r="EU381" s="242"/>
      <c r="EV381" s="242"/>
      <c r="EW381" s="242"/>
      <c r="EX381" s="242"/>
      <c r="EY381" s="188"/>
      <c r="EZ381" s="188"/>
      <c r="FA381" s="242"/>
      <c r="FB381" s="242"/>
      <c r="FC381" s="242"/>
      <c r="FD381" s="242"/>
      <c r="FE381" s="242"/>
      <c r="FF381" s="188"/>
      <c r="FG381" s="188"/>
      <c r="FH381" s="242"/>
      <c r="FI381" s="242"/>
      <c r="FJ381" s="242"/>
      <c r="FK381" s="242"/>
      <c r="FL381" s="242"/>
      <c r="FM381" s="188"/>
      <c r="FN381" s="188"/>
      <c r="FO381" s="242"/>
      <c r="FP381" s="242"/>
      <c r="FQ381" s="242"/>
      <c r="FR381" s="242"/>
      <c r="FS381" s="242"/>
      <c r="FT381" s="188"/>
      <c r="FU381" s="188"/>
      <c r="FV381" s="188"/>
      <c r="FW381" s="188"/>
      <c r="FX381" s="188"/>
      <c r="FY381" s="242"/>
      <c r="FZ381" s="242"/>
      <c r="GA381" s="188"/>
      <c r="GB381" s="188"/>
      <c r="GC381" s="242"/>
      <c r="GD381" s="242"/>
      <c r="GE381" s="242"/>
      <c r="GF381" s="242"/>
      <c r="GG381" s="242"/>
      <c r="GH381" s="188"/>
      <c r="GI381" s="188"/>
      <c r="GJ381" s="242"/>
    </row>
    <row r="382" spans="2:192" ht="15.75" thickBot="1">
      <c r="B382" s="243" t="s">
        <v>5206</v>
      </c>
      <c r="C382" s="243" t="s">
        <v>1817</v>
      </c>
      <c r="D382" s="243" t="s">
        <v>226</v>
      </c>
      <c r="E382" s="244" t="s">
        <v>5217</v>
      </c>
      <c r="F382" s="183"/>
      <c r="G382" s="245"/>
      <c r="H382" s="189"/>
      <c r="I382" s="189"/>
      <c r="J382" s="245"/>
      <c r="K382" s="245"/>
      <c r="L382" s="245"/>
      <c r="M382" s="245"/>
      <c r="N382" s="245"/>
      <c r="O382" s="189"/>
      <c r="P382" s="189"/>
      <c r="Q382" s="245"/>
      <c r="R382" s="245"/>
      <c r="S382" s="245"/>
      <c r="T382" s="245"/>
      <c r="U382" s="245"/>
      <c r="V382" s="189"/>
      <c r="W382" s="189"/>
      <c r="X382" s="245"/>
      <c r="Y382" s="245"/>
      <c r="Z382" s="245"/>
      <c r="AA382" s="245"/>
      <c r="AB382" s="245"/>
      <c r="AC382" s="189"/>
      <c r="AD382" s="189"/>
      <c r="AE382" s="245"/>
      <c r="AF382" s="245"/>
      <c r="AG382" s="189"/>
      <c r="AH382" s="245"/>
      <c r="AI382" s="245"/>
      <c r="AJ382" s="189"/>
      <c r="AK382" s="189"/>
      <c r="AL382" s="189"/>
      <c r="AM382" s="189"/>
      <c r="AN382" s="189"/>
      <c r="AO382" s="245"/>
      <c r="AP382" s="245"/>
      <c r="AQ382" s="189"/>
      <c r="AR382" s="189"/>
      <c r="AS382" s="245"/>
      <c r="AT382" s="245"/>
      <c r="AU382" s="245"/>
      <c r="AV382" s="245"/>
      <c r="AW382" s="245"/>
      <c r="AX382" s="189"/>
      <c r="AY382" s="189"/>
      <c r="AZ382" s="245"/>
      <c r="BA382" s="245"/>
      <c r="BB382" s="245"/>
      <c r="BC382" s="245"/>
      <c r="BD382" s="245"/>
      <c r="BE382" s="189"/>
      <c r="BF382" s="189"/>
      <c r="BG382" s="245"/>
      <c r="BH382" s="245"/>
      <c r="BI382" s="245"/>
      <c r="BJ382" s="245"/>
      <c r="BK382" s="245"/>
      <c r="BL382" s="189"/>
      <c r="BM382" s="189"/>
      <c r="BN382" s="245"/>
      <c r="BO382" s="245"/>
      <c r="BP382" s="245"/>
      <c r="BQ382" s="245"/>
      <c r="BR382" s="245"/>
      <c r="BS382" s="189"/>
      <c r="BT382" s="189"/>
      <c r="BU382" s="245"/>
      <c r="BV382" s="245"/>
      <c r="BW382" s="245"/>
      <c r="BX382" s="245"/>
      <c r="BY382" s="245"/>
      <c r="BZ382" s="189"/>
      <c r="CA382" s="189"/>
      <c r="CB382" s="245"/>
      <c r="CC382" s="245"/>
      <c r="CD382" s="245"/>
      <c r="CE382" s="245"/>
      <c r="CF382" s="245"/>
      <c r="CG382" s="189"/>
      <c r="CH382" s="189"/>
      <c r="CI382" s="245"/>
      <c r="CJ382" s="245"/>
      <c r="CK382" s="245"/>
      <c r="CL382" s="245"/>
      <c r="CM382" s="245"/>
      <c r="CN382" s="189"/>
      <c r="CO382" s="189"/>
      <c r="CP382" s="245"/>
      <c r="CQ382" s="245"/>
      <c r="CR382" s="245"/>
      <c r="CS382" s="245"/>
      <c r="CT382" s="245"/>
      <c r="CU382" s="189"/>
      <c r="CV382" s="189"/>
      <c r="CW382" s="245"/>
      <c r="CX382" s="245"/>
      <c r="CY382" s="245"/>
      <c r="CZ382" s="245"/>
      <c r="DA382" s="245"/>
      <c r="DB382" s="189"/>
      <c r="DC382" s="189"/>
      <c r="DD382" s="245"/>
      <c r="DE382" s="245"/>
      <c r="DF382" s="245"/>
      <c r="DG382" s="245"/>
      <c r="DH382" s="245"/>
      <c r="DI382" s="189"/>
      <c r="DJ382" s="189"/>
      <c r="DK382" s="189"/>
      <c r="DL382" s="245"/>
      <c r="DM382" s="245"/>
      <c r="DN382" s="245"/>
      <c r="DO382" s="245"/>
      <c r="DP382" s="189"/>
      <c r="DQ382" s="189"/>
      <c r="DR382" s="245"/>
      <c r="DS382" s="245"/>
      <c r="DT382" s="245"/>
      <c r="DU382" s="245"/>
      <c r="DV382" s="245"/>
      <c r="DW382" s="189"/>
      <c r="DX382" s="189"/>
      <c r="DY382" s="245"/>
      <c r="DZ382" s="245"/>
      <c r="EA382" s="245"/>
      <c r="EB382" s="245"/>
      <c r="EC382" s="245"/>
      <c r="ED382" s="189"/>
      <c r="EE382" s="189"/>
      <c r="EF382" s="245"/>
      <c r="EG382" s="189"/>
      <c r="EH382" s="245"/>
      <c r="EI382" s="245"/>
      <c r="EJ382" s="245"/>
      <c r="EK382" s="189"/>
      <c r="EL382" s="189"/>
      <c r="EM382" s="245"/>
      <c r="EN382" s="245"/>
      <c r="EO382" s="245"/>
      <c r="EP382" s="245"/>
      <c r="EQ382" s="245"/>
      <c r="ER382" s="189"/>
      <c r="ES382" s="189"/>
      <c r="ET382" s="245"/>
      <c r="EU382" s="245"/>
      <c r="EV382" s="245"/>
      <c r="EW382" s="245"/>
      <c r="EX382" s="245"/>
      <c r="EY382" s="189"/>
      <c r="EZ382" s="189"/>
      <c r="FA382" s="245"/>
      <c r="FB382" s="245"/>
      <c r="FC382" s="245"/>
      <c r="FD382" s="245"/>
      <c r="FE382" s="245"/>
      <c r="FF382" s="189"/>
      <c r="FG382" s="189"/>
      <c r="FH382" s="245"/>
      <c r="FI382" s="245"/>
      <c r="FJ382" s="245"/>
      <c r="FK382" s="245"/>
      <c r="FL382" s="245"/>
      <c r="FM382" s="189"/>
      <c r="FN382" s="189"/>
      <c r="FO382" s="245"/>
      <c r="FP382" s="245"/>
      <c r="FQ382" s="245"/>
      <c r="FR382" s="245"/>
      <c r="FS382" s="245"/>
      <c r="FT382" s="189"/>
      <c r="FU382" s="189"/>
      <c r="FV382" s="189"/>
      <c r="FW382" s="189"/>
      <c r="FX382" s="189"/>
      <c r="FY382" s="245"/>
      <c r="FZ382" s="245"/>
      <c r="GA382" s="189"/>
      <c r="GB382" s="189"/>
      <c r="GC382" s="245"/>
      <c r="GD382" s="245"/>
      <c r="GE382" s="245"/>
      <c r="GF382" s="245"/>
      <c r="GG382" s="245"/>
      <c r="GH382" s="189"/>
      <c r="GI382" s="189"/>
      <c r="GJ382" s="245"/>
    </row>
    <row r="383" spans="2:192" ht="15">
      <c r="B383" s="238" t="s">
        <v>5206</v>
      </c>
      <c r="C383" s="238" t="s">
        <v>3894</v>
      </c>
      <c r="D383" s="238" t="s">
        <v>2063</v>
      </c>
      <c r="E383" s="238" t="s">
        <v>5214</v>
      </c>
      <c r="F383" s="180">
        <v>2</v>
      </c>
      <c r="G383" s="239"/>
      <c r="H383" s="186"/>
      <c r="I383" s="186"/>
      <c r="J383" s="239"/>
      <c r="K383" s="239"/>
      <c r="L383" s="239"/>
      <c r="M383" s="239"/>
      <c r="N383" s="239"/>
      <c r="O383" s="186"/>
      <c r="P383" s="186"/>
      <c r="Q383" s="239"/>
      <c r="R383" s="239"/>
      <c r="S383" s="239"/>
      <c r="T383" s="239"/>
      <c r="U383" s="239"/>
      <c r="V383" s="186"/>
      <c r="W383" s="186"/>
      <c r="X383" s="239"/>
      <c r="Y383" s="239"/>
      <c r="Z383" s="239"/>
      <c r="AA383" s="239"/>
      <c r="AB383" s="239"/>
      <c r="AC383" s="186"/>
      <c r="AD383" s="186"/>
      <c r="AE383" s="239"/>
      <c r="AF383" s="239"/>
      <c r="AG383" s="186"/>
      <c r="AH383" s="239"/>
      <c r="AI383" s="239"/>
      <c r="AJ383" s="186"/>
      <c r="AK383" s="186"/>
      <c r="AL383" s="186"/>
      <c r="AM383" s="186"/>
      <c r="AN383" s="186"/>
      <c r="AO383" s="239"/>
      <c r="AP383" s="239"/>
      <c r="AQ383" s="186"/>
      <c r="AR383" s="186"/>
      <c r="AS383" s="239"/>
      <c r="AT383" s="239"/>
      <c r="AU383" s="239"/>
      <c r="AV383" s="239"/>
      <c r="AW383" s="239"/>
      <c r="AX383" s="186"/>
      <c r="AY383" s="186"/>
      <c r="AZ383" s="239"/>
      <c r="BA383" s="239"/>
      <c r="BB383" s="239"/>
      <c r="BC383" s="239"/>
      <c r="BD383" s="239"/>
      <c r="BE383" s="186"/>
      <c r="BF383" s="186"/>
      <c r="BG383" s="239"/>
      <c r="BH383" s="239"/>
      <c r="BI383" s="239"/>
      <c r="BJ383" s="239"/>
      <c r="BK383" s="239"/>
      <c r="BL383" s="186"/>
      <c r="BM383" s="186"/>
      <c r="BN383" s="239"/>
      <c r="BO383" s="239"/>
      <c r="BP383" s="239"/>
      <c r="BQ383" s="239"/>
      <c r="BR383" s="239"/>
      <c r="BS383" s="186"/>
      <c r="BT383" s="186"/>
      <c r="BU383" s="239"/>
      <c r="BV383" s="239"/>
      <c r="BW383" s="239"/>
      <c r="BX383" s="239"/>
      <c r="BY383" s="239"/>
      <c r="BZ383" s="186"/>
      <c r="CA383" s="186"/>
      <c r="CB383" s="239"/>
      <c r="CC383" s="239"/>
      <c r="CD383" s="239"/>
      <c r="CE383" s="239"/>
      <c r="CF383" s="239"/>
      <c r="CG383" s="186"/>
      <c r="CH383" s="186"/>
      <c r="CI383" s="239"/>
      <c r="CJ383" s="239"/>
      <c r="CK383" s="239"/>
      <c r="CL383" s="239"/>
      <c r="CM383" s="239"/>
      <c r="CN383" s="186"/>
      <c r="CO383" s="186"/>
      <c r="CP383" s="239"/>
      <c r="CQ383" s="239"/>
      <c r="CR383" s="239"/>
      <c r="CS383" s="239"/>
      <c r="CT383" s="239"/>
      <c r="CU383" s="186"/>
      <c r="CV383" s="186"/>
      <c r="CW383" s="239"/>
      <c r="CX383" s="239"/>
      <c r="CY383" s="239"/>
      <c r="CZ383" s="239"/>
      <c r="DA383" s="239"/>
      <c r="DB383" s="186"/>
      <c r="DC383" s="186"/>
      <c r="DD383" s="239"/>
      <c r="DE383" s="239"/>
      <c r="DF383" s="239"/>
      <c r="DG383" s="239"/>
      <c r="DH383" s="239"/>
      <c r="DI383" s="186"/>
      <c r="DJ383" s="186"/>
      <c r="DK383" s="186"/>
      <c r="DL383" s="239"/>
      <c r="DM383" s="239"/>
      <c r="DN383" s="239"/>
      <c r="DO383" s="239"/>
      <c r="DP383" s="186"/>
      <c r="DQ383" s="186"/>
      <c r="DR383" s="239"/>
      <c r="DS383" s="239"/>
      <c r="DT383" s="239"/>
      <c r="DU383" s="239"/>
      <c r="DV383" s="239"/>
      <c r="DW383" s="186"/>
      <c r="DX383" s="186"/>
      <c r="DY383" s="239"/>
      <c r="DZ383" s="239">
        <v>1</v>
      </c>
      <c r="EA383" s="239"/>
      <c r="EB383" s="239"/>
      <c r="EC383" s="239"/>
      <c r="ED383" s="186"/>
      <c r="EE383" s="186"/>
      <c r="EF383" s="239"/>
      <c r="EG383" s="186"/>
      <c r="EH383" s="239"/>
      <c r="EI383" s="239"/>
      <c r="EJ383" s="239"/>
      <c r="EK383" s="186"/>
      <c r="EL383" s="186"/>
      <c r="EM383" s="239"/>
      <c r="EN383" s="239"/>
      <c r="EO383" s="239"/>
      <c r="EP383" s="239"/>
      <c r="EQ383" s="239"/>
      <c r="ER383" s="186"/>
      <c r="ES383" s="186"/>
      <c r="ET383" s="239"/>
      <c r="EU383" s="239"/>
      <c r="EV383" s="239">
        <v>1</v>
      </c>
      <c r="EW383" s="239"/>
      <c r="EX383" s="239"/>
      <c r="EY383" s="186"/>
      <c r="EZ383" s="186"/>
      <c r="FA383" s="239"/>
      <c r="FB383" s="239"/>
      <c r="FC383" s="239"/>
      <c r="FD383" s="239"/>
      <c r="FE383" s="239"/>
      <c r="FF383" s="186"/>
      <c r="FG383" s="186"/>
      <c r="FH383" s="239"/>
      <c r="FI383" s="239"/>
      <c r="FJ383" s="239"/>
      <c r="FK383" s="239"/>
      <c r="FL383" s="239"/>
      <c r="FM383" s="186"/>
      <c r="FN383" s="186"/>
      <c r="FO383" s="239"/>
      <c r="FP383" s="239"/>
      <c r="FQ383" s="239"/>
      <c r="FR383" s="239"/>
      <c r="FS383" s="239"/>
      <c r="FT383" s="186"/>
      <c r="FU383" s="186"/>
      <c r="FV383" s="186"/>
      <c r="FW383" s="186"/>
      <c r="FX383" s="186"/>
      <c r="FY383" s="239"/>
      <c r="FZ383" s="239"/>
      <c r="GA383" s="186"/>
      <c r="GB383" s="186"/>
      <c r="GC383" s="239"/>
      <c r="GD383" s="239"/>
      <c r="GE383" s="239"/>
      <c r="GF383" s="239"/>
      <c r="GG383" s="239"/>
      <c r="GH383" s="186"/>
      <c r="GI383" s="186"/>
      <c r="GJ383" s="239"/>
    </row>
    <row r="384" spans="2:192" ht="15">
      <c r="B384" s="240" t="s">
        <v>5206</v>
      </c>
      <c r="C384" s="240" t="s">
        <v>3894</v>
      </c>
      <c r="D384" s="240" t="s">
        <v>2063</v>
      </c>
      <c r="E384" s="235" t="s">
        <v>5215</v>
      </c>
      <c r="F384" s="181">
        <v>80.8</v>
      </c>
      <c r="G384" s="237"/>
      <c r="H384" s="187"/>
      <c r="I384" s="187"/>
      <c r="J384" s="237"/>
      <c r="K384" s="237"/>
      <c r="L384" s="237"/>
      <c r="M384" s="237"/>
      <c r="N384" s="237"/>
      <c r="O384" s="187"/>
      <c r="P384" s="187"/>
      <c r="Q384" s="237"/>
      <c r="R384" s="237"/>
      <c r="S384" s="237"/>
      <c r="T384" s="237"/>
      <c r="U384" s="237"/>
      <c r="V384" s="187"/>
      <c r="W384" s="187"/>
      <c r="X384" s="237"/>
      <c r="Y384" s="237"/>
      <c r="Z384" s="237"/>
      <c r="AA384" s="237"/>
      <c r="AB384" s="237"/>
      <c r="AC384" s="187"/>
      <c r="AD384" s="187"/>
      <c r="AE384" s="237"/>
      <c r="AF384" s="237"/>
      <c r="AG384" s="187"/>
      <c r="AH384" s="237"/>
      <c r="AI384" s="237"/>
      <c r="AJ384" s="187"/>
      <c r="AK384" s="187"/>
      <c r="AL384" s="187"/>
      <c r="AM384" s="187"/>
      <c r="AN384" s="187"/>
      <c r="AO384" s="237"/>
      <c r="AP384" s="237"/>
      <c r="AQ384" s="187"/>
      <c r="AR384" s="187"/>
      <c r="AS384" s="237"/>
      <c r="AT384" s="237"/>
      <c r="AU384" s="237"/>
      <c r="AV384" s="237"/>
      <c r="AW384" s="237"/>
      <c r="AX384" s="187"/>
      <c r="AY384" s="187"/>
      <c r="AZ384" s="237"/>
      <c r="BA384" s="237"/>
      <c r="BB384" s="237"/>
      <c r="BC384" s="237"/>
      <c r="BD384" s="237"/>
      <c r="BE384" s="187"/>
      <c r="BF384" s="187"/>
      <c r="BG384" s="237"/>
      <c r="BH384" s="237"/>
      <c r="BI384" s="237"/>
      <c r="BJ384" s="237"/>
      <c r="BK384" s="237"/>
      <c r="BL384" s="187"/>
      <c r="BM384" s="187"/>
      <c r="BN384" s="237"/>
      <c r="BO384" s="237"/>
      <c r="BP384" s="237"/>
      <c r="BQ384" s="237"/>
      <c r="BR384" s="237"/>
      <c r="BS384" s="187"/>
      <c r="BT384" s="187"/>
      <c r="BU384" s="237"/>
      <c r="BV384" s="237"/>
      <c r="BW384" s="237"/>
      <c r="BX384" s="237"/>
      <c r="BY384" s="237"/>
      <c r="BZ384" s="187"/>
      <c r="CA384" s="187"/>
      <c r="CB384" s="237"/>
      <c r="CC384" s="237"/>
      <c r="CD384" s="237"/>
      <c r="CE384" s="237"/>
      <c r="CF384" s="237"/>
      <c r="CG384" s="187"/>
      <c r="CH384" s="187"/>
      <c r="CI384" s="237"/>
      <c r="CJ384" s="237"/>
      <c r="CK384" s="237"/>
      <c r="CL384" s="237"/>
      <c r="CM384" s="237"/>
      <c r="CN384" s="187"/>
      <c r="CO384" s="187"/>
      <c r="CP384" s="237"/>
      <c r="CQ384" s="237"/>
      <c r="CR384" s="237"/>
      <c r="CS384" s="237"/>
      <c r="CT384" s="237"/>
      <c r="CU384" s="187"/>
      <c r="CV384" s="187"/>
      <c r="CW384" s="237"/>
      <c r="CX384" s="237"/>
      <c r="CY384" s="237"/>
      <c r="CZ384" s="237"/>
      <c r="DA384" s="237"/>
      <c r="DB384" s="187"/>
      <c r="DC384" s="187"/>
      <c r="DD384" s="237"/>
      <c r="DE384" s="237"/>
      <c r="DF384" s="237"/>
      <c r="DG384" s="237"/>
      <c r="DH384" s="237"/>
      <c r="DI384" s="187"/>
      <c r="DJ384" s="187"/>
      <c r="DK384" s="187"/>
      <c r="DL384" s="237"/>
      <c r="DM384" s="237"/>
      <c r="DN384" s="237"/>
      <c r="DO384" s="237"/>
      <c r="DP384" s="187"/>
      <c r="DQ384" s="187"/>
      <c r="DR384" s="237"/>
      <c r="DS384" s="237"/>
      <c r="DT384" s="237"/>
      <c r="DU384" s="237"/>
      <c r="DV384" s="237"/>
      <c r="DW384" s="187"/>
      <c r="DX384" s="187"/>
      <c r="DY384" s="237"/>
      <c r="DZ384" s="237">
        <v>29.7</v>
      </c>
      <c r="EA384" s="237"/>
      <c r="EB384" s="237"/>
      <c r="EC384" s="237"/>
      <c r="ED384" s="187"/>
      <c r="EE384" s="187"/>
      <c r="EF384" s="237"/>
      <c r="EG384" s="187"/>
      <c r="EH384" s="237"/>
      <c r="EI384" s="237"/>
      <c r="EJ384" s="237"/>
      <c r="EK384" s="187"/>
      <c r="EL384" s="187"/>
      <c r="EM384" s="237"/>
      <c r="EN384" s="237"/>
      <c r="EO384" s="237"/>
      <c r="EP384" s="237"/>
      <c r="EQ384" s="237"/>
      <c r="ER384" s="187"/>
      <c r="ES384" s="187"/>
      <c r="ET384" s="237"/>
      <c r="EU384" s="237"/>
      <c r="EV384" s="237">
        <v>51.1</v>
      </c>
      <c r="EW384" s="237"/>
      <c r="EX384" s="237"/>
      <c r="EY384" s="187"/>
      <c r="EZ384" s="187"/>
      <c r="FA384" s="237"/>
      <c r="FB384" s="237"/>
      <c r="FC384" s="237"/>
      <c r="FD384" s="237"/>
      <c r="FE384" s="237"/>
      <c r="FF384" s="187"/>
      <c r="FG384" s="187"/>
      <c r="FH384" s="237"/>
      <c r="FI384" s="237"/>
      <c r="FJ384" s="237"/>
      <c r="FK384" s="237"/>
      <c r="FL384" s="237"/>
      <c r="FM384" s="187"/>
      <c r="FN384" s="187"/>
      <c r="FO384" s="237"/>
      <c r="FP384" s="237"/>
      <c r="FQ384" s="237"/>
      <c r="FR384" s="237"/>
      <c r="FS384" s="237"/>
      <c r="FT384" s="187"/>
      <c r="FU384" s="187"/>
      <c r="FV384" s="187"/>
      <c r="FW384" s="187"/>
      <c r="FX384" s="187"/>
      <c r="FY384" s="237"/>
      <c r="FZ384" s="237"/>
      <c r="GA384" s="187"/>
      <c r="GB384" s="187"/>
      <c r="GC384" s="237"/>
      <c r="GD384" s="237"/>
      <c r="GE384" s="237"/>
      <c r="GF384" s="237"/>
      <c r="GG384" s="237"/>
      <c r="GH384" s="187"/>
      <c r="GI384" s="187"/>
      <c r="GJ384" s="237"/>
    </row>
    <row r="385" spans="2:192" ht="15">
      <c r="B385" s="240" t="s">
        <v>5206</v>
      </c>
      <c r="C385" s="240" t="s">
        <v>3894</v>
      </c>
      <c r="D385" s="240" t="s">
        <v>2063</v>
      </c>
      <c r="E385" s="241" t="s">
        <v>5216</v>
      </c>
      <c r="F385" s="182"/>
      <c r="G385" s="242"/>
      <c r="H385" s="188"/>
      <c r="I385" s="188"/>
      <c r="J385" s="242"/>
      <c r="K385" s="242"/>
      <c r="L385" s="242"/>
      <c r="M385" s="242"/>
      <c r="N385" s="242"/>
      <c r="O385" s="188"/>
      <c r="P385" s="188"/>
      <c r="Q385" s="242"/>
      <c r="R385" s="242"/>
      <c r="S385" s="242"/>
      <c r="T385" s="242"/>
      <c r="U385" s="242"/>
      <c r="V385" s="188"/>
      <c r="W385" s="188"/>
      <c r="X385" s="242"/>
      <c r="Y385" s="242"/>
      <c r="Z385" s="242"/>
      <c r="AA385" s="242"/>
      <c r="AB385" s="242"/>
      <c r="AC385" s="188"/>
      <c r="AD385" s="188"/>
      <c r="AE385" s="242"/>
      <c r="AF385" s="242"/>
      <c r="AG385" s="188"/>
      <c r="AH385" s="242"/>
      <c r="AI385" s="242"/>
      <c r="AJ385" s="188"/>
      <c r="AK385" s="188"/>
      <c r="AL385" s="188"/>
      <c r="AM385" s="188"/>
      <c r="AN385" s="188"/>
      <c r="AO385" s="242"/>
      <c r="AP385" s="242"/>
      <c r="AQ385" s="188"/>
      <c r="AR385" s="188"/>
      <c r="AS385" s="242"/>
      <c r="AT385" s="242"/>
      <c r="AU385" s="242"/>
      <c r="AV385" s="242"/>
      <c r="AW385" s="242"/>
      <c r="AX385" s="188"/>
      <c r="AY385" s="188"/>
      <c r="AZ385" s="242"/>
      <c r="BA385" s="242"/>
      <c r="BB385" s="242"/>
      <c r="BC385" s="242"/>
      <c r="BD385" s="242"/>
      <c r="BE385" s="188"/>
      <c r="BF385" s="188"/>
      <c r="BG385" s="242"/>
      <c r="BH385" s="242"/>
      <c r="BI385" s="242"/>
      <c r="BJ385" s="242"/>
      <c r="BK385" s="242"/>
      <c r="BL385" s="188"/>
      <c r="BM385" s="188"/>
      <c r="BN385" s="242"/>
      <c r="BO385" s="242"/>
      <c r="BP385" s="242"/>
      <c r="BQ385" s="242"/>
      <c r="BR385" s="242"/>
      <c r="BS385" s="188"/>
      <c r="BT385" s="188"/>
      <c r="BU385" s="242"/>
      <c r="BV385" s="242"/>
      <c r="BW385" s="242"/>
      <c r="BX385" s="242"/>
      <c r="BY385" s="242"/>
      <c r="BZ385" s="188"/>
      <c r="CA385" s="188"/>
      <c r="CB385" s="242"/>
      <c r="CC385" s="242"/>
      <c r="CD385" s="242"/>
      <c r="CE385" s="242"/>
      <c r="CF385" s="242"/>
      <c r="CG385" s="188"/>
      <c r="CH385" s="188"/>
      <c r="CI385" s="242"/>
      <c r="CJ385" s="242"/>
      <c r="CK385" s="242"/>
      <c r="CL385" s="242"/>
      <c r="CM385" s="242"/>
      <c r="CN385" s="188"/>
      <c r="CO385" s="188"/>
      <c r="CP385" s="242"/>
      <c r="CQ385" s="242"/>
      <c r="CR385" s="242"/>
      <c r="CS385" s="242"/>
      <c r="CT385" s="242"/>
      <c r="CU385" s="188"/>
      <c r="CV385" s="188"/>
      <c r="CW385" s="242"/>
      <c r="CX385" s="242"/>
      <c r="CY385" s="242"/>
      <c r="CZ385" s="242"/>
      <c r="DA385" s="242"/>
      <c r="DB385" s="188"/>
      <c r="DC385" s="188"/>
      <c r="DD385" s="242"/>
      <c r="DE385" s="242"/>
      <c r="DF385" s="242"/>
      <c r="DG385" s="242"/>
      <c r="DH385" s="242"/>
      <c r="DI385" s="188"/>
      <c r="DJ385" s="188"/>
      <c r="DK385" s="188"/>
      <c r="DL385" s="242"/>
      <c r="DM385" s="242"/>
      <c r="DN385" s="242"/>
      <c r="DO385" s="242"/>
      <c r="DP385" s="188"/>
      <c r="DQ385" s="188"/>
      <c r="DR385" s="242"/>
      <c r="DS385" s="242"/>
      <c r="DT385" s="242"/>
      <c r="DU385" s="242"/>
      <c r="DV385" s="242"/>
      <c r="DW385" s="188"/>
      <c r="DX385" s="188"/>
      <c r="DY385" s="242"/>
      <c r="DZ385" s="242"/>
      <c r="EA385" s="242"/>
      <c r="EB385" s="242"/>
      <c r="EC385" s="242"/>
      <c r="ED385" s="188"/>
      <c r="EE385" s="188"/>
      <c r="EF385" s="242"/>
      <c r="EG385" s="188"/>
      <c r="EH385" s="242"/>
      <c r="EI385" s="242"/>
      <c r="EJ385" s="242"/>
      <c r="EK385" s="188"/>
      <c r="EL385" s="188"/>
      <c r="EM385" s="242"/>
      <c r="EN385" s="242"/>
      <c r="EO385" s="242"/>
      <c r="EP385" s="242"/>
      <c r="EQ385" s="242"/>
      <c r="ER385" s="188"/>
      <c r="ES385" s="188"/>
      <c r="ET385" s="242"/>
      <c r="EU385" s="242"/>
      <c r="EV385" s="242"/>
      <c r="EW385" s="242"/>
      <c r="EX385" s="242"/>
      <c r="EY385" s="188"/>
      <c r="EZ385" s="188"/>
      <c r="FA385" s="242"/>
      <c r="FB385" s="242"/>
      <c r="FC385" s="242"/>
      <c r="FD385" s="242"/>
      <c r="FE385" s="242"/>
      <c r="FF385" s="188"/>
      <c r="FG385" s="188"/>
      <c r="FH385" s="242"/>
      <c r="FI385" s="242"/>
      <c r="FJ385" s="242"/>
      <c r="FK385" s="242"/>
      <c r="FL385" s="242"/>
      <c r="FM385" s="188"/>
      <c r="FN385" s="188"/>
      <c r="FO385" s="242"/>
      <c r="FP385" s="242"/>
      <c r="FQ385" s="242"/>
      <c r="FR385" s="242"/>
      <c r="FS385" s="242"/>
      <c r="FT385" s="188"/>
      <c r="FU385" s="188"/>
      <c r="FV385" s="188"/>
      <c r="FW385" s="188"/>
      <c r="FX385" s="188"/>
      <c r="FY385" s="242"/>
      <c r="FZ385" s="242"/>
      <c r="GA385" s="188"/>
      <c r="GB385" s="188"/>
      <c r="GC385" s="242"/>
      <c r="GD385" s="242"/>
      <c r="GE385" s="242"/>
      <c r="GF385" s="242"/>
      <c r="GG385" s="242"/>
      <c r="GH385" s="188"/>
      <c r="GI385" s="188"/>
      <c r="GJ385" s="242"/>
    </row>
    <row r="386" spans="2:192" ht="15.75" thickBot="1">
      <c r="B386" s="243" t="s">
        <v>5206</v>
      </c>
      <c r="C386" s="243" t="s">
        <v>3894</v>
      </c>
      <c r="D386" s="243" t="s">
        <v>2063</v>
      </c>
      <c r="E386" s="244" t="s">
        <v>5217</v>
      </c>
      <c r="F386" s="183"/>
      <c r="G386" s="245"/>
      <c r="H386" s="189"/>
      <c r="I386" s="189"/>
      <c r="J386" s="245"/>
      <c r="K386" s="245"/>
      <c r="L386" s="245"/>
      <c r="M386" s="245"/>
      <c r="N386" s="245"/>
      <c r="O386" s="189"/>
      <c r="P386" s="189"/>
      <c r="Q386" s="245"/>
      <c r="R386" s="245"/>
      <c r="S386" s="245"/>
      <c r="T386" s="245"/>
      <c r="U386" s="245"/>
      <c r="V386" s="189"/>
      <c r="W386" s="189"/>
      <c r="X386" s="245"/>
      <c r="Y386" s="245"/>
      <c r="Z386" s="245"/>
      <c r="AA386" s="245"/>
      <c r="AB386" s="245"/>
      <c r="AC386" s="189"/>
      <c r="AD386" s="189"/>
      <c r="AE386" s="245"/>
      <c r="AF386" s="245"/>
      <c r="AG386" s="189"/>
      <c r="AH386" s="245"/>
      <c r="AI386" s="245"/>
      <c r="AJ386" s="189"/>
      <c r="AK386" s="189"/>
      <c r="AL386" s="189"/>
      <c r="AM386" s="189"/>
      <c r="AN386" s="189"/>
      <c r="AO386" s="245"/>
      <c r="AP386" s="245"/>
      <c r="AQ386" s="189"/>
      <c r="AR386" s="189"/>
      <c r="AS386" s="245"/>
      <c r="AT386" s="245"/>
      <c r="AU386" s="245"/>
      <c r="AV386" s="245"/>
      <c r="AW386" s="245"/>
      <c r="AX386" s="189"/>
      <c r="AY386" s="189"/>
      <c r="AZ386" s="245"/>
      <c r="BA386" s="245"/>
      <c r="BB386" s="245"/>
      <c r="BC386" s="245"/>
      <c r="BD386" s="245"/>
      <c r="BE386" s="189"/>
      <c r="BF386" s="189"/>
      <c r="BG386" s="245"/>
      <c r="BH386" s="245"/>
      <c r="BI386" s="245"/>
      <c r="BJ386" s="245"/>
      <c r="BK386" s="245"/>
      <c r="BL386" s="189"/>
      <c r="BM386" s="189"/>
      <c r="BN386" s="245"/>
      <c r="BO386" s="245"/>
      <c r="BP386" s="245"/>
      <c r="BQ386" s="245"/>
      <c r="BR386" s="245"/>
      <c r="BS386" s="189"/>
      <c r="BT386" s="189"/>
      <c r="BU386" s="245"/>
      <c r="BV386" s="245"/>
      <c r="BW386" s="245"/>
      <c r="BX386" s="245"/>
      <c r="BY386" s="245"/>
      <c r="BZ386" s="189"/>
      <c r="CA386" s="189"/>
      <c r="CB386" s="245"/>
      <c r="CC386" s="245"/>
      <c r="CD386" s="245"/>
      <c r="CE386" s="245"/>
      <c r="CF386" s="245"/>
      <c r="CG386" s="189"/>
      <c r="CH386" s="189"/>
      <c r="CI386" s="245"/>
      <c r="CJ386" s="245"/>
      <c r="CK386" s="245"/>
      <c r="CL386" s="245"/>
      <c r="CM386" s="245"/>
      <c r="CN386" s="189"/>
      <c r="CO386" s="189"/>
      <c r="CP386" s="245"/>
      <c r="CQ386" s="245"/>
      <c r="CR386" s="245"/>
      <c r="CS386" s="245"/>
      <c r="CT386" s="245"/>
      <c r="CU386" s="189"/>
      <c r="CV386" s="189"/>
      <c r="CW386" s="245"/>
      <c r="CX386" s="245"/>
      <c r="CY386" s="245"/>
      <c r="CZ386" s="245"/>
      <c r="DA386" s="245"/>
      <c r="DB386" s="189"/>
      <c r="DC386" s="189"/>
      <c r="DD386" s="245"/>
      <c r="DE386" s="245"/>
      <c r="DF386" s="245"/>
      <c r="DG386" s="245"/>
      <c r="DH386" s="245"/>
      <c r="DI386" s="189"/>
      <c r="DJ386" s="189"/>
      <c r="DK386" s="189"/>
      <c r="DL386" s="245"/>
      <c r="DM386" s="245"/>
      <c r="DN386" s="245"/>
      <c r="DO386" s="245"/>
      <c r="DP386" s="189"/>
      <c r="DQ386" s="189"/>
      <c r="DR386" s="245"/>
      <c r="DS386" s="245"/>
      <c r="DT386" s="245"/>
      <c r="DU386" s="245"/>
      <c r="DV386" s="245"/>
      <c r="DW386" s="189"/>
      <c r="DX386" s="189"/>
      <c r="DY386" s="245"/>
      <c r="DZ386" s="245"/>
      <c r="EA386" s="245"/>
      <c r="EB386" s="245"/>
      <c r="EC386" s="245"/>
      <c r="ED386" s="189"/>
      <c r="EE386" s="189"/>
      <c r="EF386" s="245"/>
      <c r="EG386" s="189"/>
      <c r="EH386" s="245"/>
      <c r="EI386" s="245"/>
      <c r="EJ386" s="245"/>
      <c r="EK386" s="189"/>
      <c r="EL386" s="189"/>
      <c r="EM386" s="245"/>
      <c r="EN386" s="245"/>
      <c r="EO386" s="245"/>
      <c r="EP386" s="245"/>
      <c r="EQ386" s="245"/>
      <c r="ER386" s="189"/>
      <c r="ES386" s="189"/>
      <c r="ET386" s="245"/>
      <c r="EU386" s="245"/>
      <c r="EV386" s="245"/>
      <c r="EW386" s="245"/>
      <c r="EX386" s="245"/>
      <c r="EY386" s="189"/>
      <c r="EZ386" s="189"/>
      <c r="FA386" s="245"/>
      <c r="FB386" s="245"/>
      <c r="FC386" s="245"/>
      <c r="FD386" s="245"/>
      <c r="FE386" s="245"/>
      <c r="FF386" s="189"/>
      <c r="FG386" s="189"/>
      <c r="FH386" s="245"/>
      <c r="FI386" s="245"/>
      <c r="FJ386" s="245"/>
      <c r="FK386" s="245"/>
      <c r="FL386" s="245"/>
      <c r="FM386" s="189"/>
      <c r="FN386" s="189"/>
      <c r="FO386" s="245"/>
      <c r="FP386" s="245"/>
      <c r="FQ386" s="245"/>
      <c r="FR386" s="245"/>
      <c r="FS386" s="245"/>
      <c r="FT386" s="189"/>
      <c r="FU386" s="189"/>
      <c r="FV386" s="189"/>
      <c r="FW386" s="189"/>
      <c r="FX386" s="189"/>
      <c r="FY386" s="245"/>
      <c r="FZ386" s="245"/>
      <c r="GA386" s="189"/>
      <c r="GB386" s="189"/>
      <c r="GC386" s="245"/>
      <c r="GD386" s="245"/>
      <c r="GE386" s="245"/>
      <c r="GF386" s="245"/>
      <c r="GG386" s="245"/>
      <c r="GH386" s="189"/>
      <c r="GI386" s="189"/>
      <c r="GJ386" s="245"/>
    </row>
    <row r="387" spans="2:192" ht="15">
      <c r="B387" s="238" t="s">
        <v>5206</v>
      </c>
      <c r="C387" s="238" t="s">
        <v>257</v>
      </c>
      <c r="D387" s="238" t="s">
        <v>259</v>
      </c>
      <c r="E387" s="238" t="s">
        <v>5214</v>
      </c>
      <c r="F387" s="180">
        <v>14</v>
      </c>
      <c r="G387" s="239">
        <v>1</v>
      </c>
      <c r="H387" s="186"/>
      <c r="I387" s="186"/>
      <c r="J387" s="239"/>
      <c r="K387" s="239"/>
      <c r="L387" s="239"/>
      <c r="M387" s="239"/>
      <c r="N387" s="239">
        <v>1</v>
      </c>
      <c r="O387" s="186"/>
      <c r="P387" s="186"/>
      <c r="Q387" s="239"/>
      <c r="R387" s="239">
        <v>1</v>
      </c>
      <c r="S387" s="239">
        <v>1</v>
      </c>
      <c r="T387" s="239"/>
      <c r="U387" s="239"/>
      <c r="V387" s="186"/>
      <c r="W387" s="186"/>
      <c r="X387" s="239"/>
      <c r="Y387" s="239"/>
      <c r="Z387" s="239"/>
      <c r="AA387" s="239"/>
      <c r="AB387" s="239"/>
      <c r="AC387" s="186"/>
      <c r="AD387" s="186"/>
      <c r="AE387" s="239"/>
      <c r="AF387" s="239"/>
      <c r="AG387" s="186"/>
      <c r="AH387" s="239"/>
      <c r="AI387" s="239"/>
      <c r="AJ387" s="186"/>
      <c r="AK387" s="186"/>
      <c r="AL387" s="186"/>
      <c r="AM387" s="186"/>
      <c r="AN387" s="186"/>
      <c r="AO387" s="239"/>
      <c r="AP387" s="239"/>
      <c r="AQ387" s="186"/>
      <c r="AR387" s="186"/>
      <c r="AS387" s="239">
        <v>1</v>
      </c>
      <c r="AT387" s="239"/>
      <c r="AU387" s="239"/>
      <c r="AV387" s="239"/>
      <c r="AW387" s="239"/>
      <c r="AX387" s="186"/>
      <c r="AY387" s="186"/>
      <c r="AZ387" s="239"/>
      <c r="BA387" s="239"/>
      <c r="BB387" s="239"/>
      <c r="BC387" s="239"/>
      <c r="BD387" s="239"/>
      <c r="BE387" s="186"/>
      <c r="BF387" s="186"/>
      <c r="BG387" s="239"/>
      <c r="BH387" s="239"/>
      <c r="BI387" s="239"/>
      <c r="BJ387" s="239"/>
      <c r="BK387" s="239"/>
      <c r="BL387" s="186"/>
      <c r="BM387" s="186"/>
      <c r="BN387" s="239"/>
      <c r="BO387" s="239"/>
      <c r="BP387" s="239"/>
      <c r="BQ387" s="239"/>
      <c r="BR387" s="239"/>
      <c r="BS387" s="186"/>
      <c r="BT387" s="186"/>
      <c r="BU387" s="239"/>
      <c r="BV387" s="239"/>
      <c r="BW387" s="239"/>
      <c r="BX387" s="239"/>
      <c r="BY387" s="239"/>
      <c r="BZ387" s="186"/>
      <c r="CA387" s="186"/>
      <c r="CB387" s="239"/>
      <c r="CC387" s="239"/>
      <c r="CD387" s="239"/>
      <c r="CE387" s="239"/>
      <c r="CF387" s="239"/>
      <c r="CG387" s="186"/>
      <c r="CH387" s="186"/>
      <c r="CI387" s="239"/>
      <c r="CJ387" s="239"/>
      <c r="CK387" s="239">
        <v>1</v>
      </c>
      <c r="CL387" s="239"/>
      <c r="CM387" s="239"/>
      <c r="CN387" s="186"/>
      <c r="CO387" s="186"/>
      <c r="CP387" s="239"/>
      <c r="CQ387" s="239"/>
      <c r="CR387" s="239">
        <v>1</v>
      </c>
      <c r="CS387" s="239"/>
      <c r="CT387" s="239"/>
      <c r="CU387" s="186"/>
      <c r="CV387" s="186"/>
      <c r="CW387" s="239"/>
      <c r="CX387" s="239"/>
      <c r="CY387" s="239"/>
      <c r="CZ387" s="239"/>
      <c r="DA387" s="239"/>
      <c r="DB387" s="186"/>
      <c r="DC387" s="186"/>
      <c r="DD387" s="239"/>
      <c r="DE387" s="239"/>
      <c r="DF387" s="239"/>
      <c r="DG387" s="239"/>
      <c r="DH387" s="239"/>
      <c r="DI387" s="186"/>
      <c r="DJ387" s="186"/>
      <c r="DK387" s="186"/>
      <c r="DL387" s="239"/>
      <c r="DM387" s="239"/>
      <c r="DN387" s="239"/>
      <c r="DO387" s="239"/>
      <c r="DP387" s="186"/>
      <c r="DQ387" s="186"/>
      <c r="DR387" s="239"/>
      <c r="DS387" s="239"/>
      <c r="DT387" s="239"/>
      <c r="DU387" s="239"/>
      <c r="DV387" s="239"/>
      <c r="DW387" s="186"/>
      <c r="DX387" s="186"/>
      <c r="DY387" s="239"/>
      <c r="DZ387" s="239">
        <v>1</v>
      </c>
      <c r="EA387" s="239"/>
      <c r="EB387" s="239"/>
      <c r="EC387" s="239">
        <v>1</v>
      </c>
      <c r="ED387" s="186"/>
      <c r="EE387" s="186"/>
      <c r="EF387" s="239"/>
      <c r="EG387" s="186"/>
      <c r="EH387" s="239"/>
      <c r="EI387" s="239"/>
      <c r="EJ387" s="239"/>
      <c r="EK387" s="186"/>
      <c r="EL387" s="186"/>
      <c r="EM387" s="239"/>
      <c r="EN387" s="239"/>
      <c r="EO387" s="239"/>
      <c r="EP387" s="239"/>
      <c r="EQ387" s="239"/>
      <c r="ER387" s="186"/>
      <c r="ES387" s="186"/>
      <c r="ET387" s="239"/>
      <c r="EU387" s="239">
        <v>3</v>
      </c>
      <c r="EV387" s="239"/>
      <c r="EW387" s="239"/>
      <c r="EX387" s="239"/>
      <c r="EY387" s="186"/>
      <c r="EZ387" s="186"/>
      <c r="FA387" s="239"/>
      <c r="FB387" s="239"/>
      <c r="FC387" s="239">
        <v>1</v>
      </c>
      <c r="FD387" s="239"/>
      <c r="FE387" s="239"/>
      <c r="FF387" s="186"/>
      <c r="FG387" s="186"/>
      <c r="FH387" s="239"/>
      <c r="FI387" s="239"/>
      <c r="FJ387" s="239"/>
      <c r="FK387" s="239"/>
      <c r="FL387" s="239"/>
      <c r="FM387" s="186"/>
      <c r="FN387" s="186"/>
      <c r="FO387" s="239"/>
      <c r="FP387" s="239"/>
      <c r="FQ387" s="239"/>
      <c r="FR387" s="239"/>
      <c r="FS387" s="239"/>
      <c r="FT387" s="186"/>
      <c r="FU387" s="186"/>
      <c r="FV387" s="186"/>
      <c r="FW387" s="186"/>
      <c r="FX387" s="186"/>
      <c r="FY387" s="239"/>
      <c r="FZ387" s="239"/>
      <c r="GA387" s="186"/>
      <c r="GB387" s="186"/>
      <c r="GC387" s="239"/>
      <c r="GD387" s="239"/>
      <c r="GE387" s="239"/>
      <c r="GF387" s="239"/>
      <c r="GG387" s="239">
        <v>1</v>
      </c>
      <c r="GH387" s="186"/>
      <c r="GI387" s="186"/>
      <c r="GJ387" s="239"/>
    </row>
    <row r="388" spans="2:192" ht="15">
      <c r="B388" s="240" t="s">
        <v>5206</v>
      </c>
      <c r="C388" s="240" t="s">
        <v>257</v>
      </c>
      <c r="D388" s="240" t="s">
        <v>259</v>
      </c>
      <c r="E388" s="235" t="s">
        <v>5215</v>
      </c>
      <c r="F388" s="181">
        <v>209.7</v>
      </c>
      <c r="G388" s="237">
        <v>20.5</v>
      </c>
      <c r="H388" s="187"/>
      <c r="I388" s="187"/>
      <c r="J388" s="237"/>
      <c r="K388" s="237"/>
      <c r="L388" s="237"/>
      <c r="M388" s="237"/>
      <c r="N388" s="237">
        <v>18.100000000000001</v>
      </c>
      <c r="O388" s="187"/>
      <c r="P388" s="187"/>
      <c r="Q388" s="237"/>
      <c r="R388" s="237">
        <v>27.4</v>
      </c>
      <c r="S388" s="237">
        <v>3.3</v>
      </c>
      <c r="T388" s="237"/>
      <c r="U388" s="237"/>
      <c r="V388" s="187"/>
      <c r="W388" s="187"/>
      <c r="X388" s="237"/>
      <c r="Y388" s="237"/>
      <c r="Z388" s="237"/>
      <c r="AA388" s="237"/>
      <c r="AB388" s="237"/>
      <c r="AC388" s="187"/>
      <c r="AD388" s="187"/>
      <c r="AE388" s="237"/>
      <c r="AF388" s="237"/>
      <c r="AG388" s="187"/>
      <c r="AH388" s="237"/>
      <c r="AI388" s="237"/>
      <c r="AJ388" s="187"/>
      <c r="AK388" s="187"/>
      <c r="AL388" s="187"/>
      <c r="AM388" s="187"/>
      <c r="AN388" s="187"/>
      <c r="AO388" s="237"/>
      <c r="AP388" s="237"/>
      <c r="AQ388" s="187"/>
      <c r="AR388" s="187"/>
      <c r="AS388" s="237">
        <v>9.6</v>
      </c>
      <c r="AT388" s="237"/>
      <c r="AU388" s="237"/>
      <c r="AV388" s="237"/>
      <c r="AW388" s="237"/>
      <c r="AX388" s="187"/>
      <c r="AY388" s="187"/>
      <c r="AZ388" s="237"/>
      <c r="BA388" s="237"/>
      <c r="BB388" s="237"/>
      <c r="BC388" s="237"/>
      <c r="BD388" s="237"/>
      <c r="BE388" s="187"/>
      <c r="BF388" s="187"/>
      <c r="BG388" s="237"/>
      <c r="BH388" s="237"/>
      <c r="BI388" s="237"/>
      <c r="BJ388" s="237"/>
      <c r="BK388" s="237"/>
      <c r="BL388" s="187"/>
      <c r="BM388" s="187"/>
      <c r="BN388" s="237"/>
      <c r="BO388" s="237"/>
      <c r="BP388" s="237"/>
      <c r="BQ388" s="237"/>
      <c r="BR388" s="237"/>
      <c r="BS388" s="187"/>
      <c r="BT388" s="187"/>
      <c r="BU388" s="237"/>
      <c r="BV388" s="237"/>
      <c r="BW388" s="237"/>
      <c r="BX388" s="237"/>
      <c r="BY388" s="237"/>
      <c r="BZ388" s="187"/>
      <c r="CA388" s="187"/>
      <c r="CB388" s="237"/>
      <c r="CC388" s="237"/>
      <c r="CD388" s="237"/>
      <c r="CE388" s="237"/>
      <c r="CF388" s="237"/>
      <c r="CG388" s="187"/>
      <c r="CH388" s="187"/>
      <c r="CI388" s="237"/>
      <c r="CJ388" s="237"/>
      <c r="CK388" s="237">
        <v>12.6</v>
      </c>
      <c r="CL388" s="237"/>
      <c r="CM388" s="237"/>
      <c r="CN388" s="187"/>
      <c r="CO388" s="187"/>
      <c r="CP388" s="237"/>
      <c r="CQ388" s="237"/>
      <c r="CR388" s="237">
        <v>10.1</v>
      </c>
      <c r="CS388" s="237"/>
      <c r="CT388" s="237"/>
      <c r="CU388" s="187"/>
      <c r="CV388" s="187"/>
      <c r="CW388" s="237"/>
      <c r="CX388" s="237"/>
      <c r="CY388" s="237"/>
      <c r="CZ388" s="237"/>
      <c r="DA388" s="237"/>
      <c r="DB388" s="187"/>
      <c r="DC388" s="187"/>
      <c r="DD388" s="237"/>
      <c r="DE388" s="237"/>
      <c r="DF388" s="237"/>
      <c r="DG388" s="237"/>
      <c r="DH388" s="237"/>
      <c r="DI388" s="187"/>
      <c r="DJ388" s="187"/>
      <c r="DK388" s="187"/>
      <c r="DL388" s="237"/>
      <c r="DM388" s="237"/>
      <c r="DN388" s="237"/>
      <c r="DO388" s="237"/>
      <c r="DP388" s="187"/>
      <c r="DQ388" s="187"/>
      <c r="DR388" s="237"/>
      <c r="DS388" s="237"/>
      <c r="DT388" s="237"/>
      <c r="DU388" s="237"/>
      <c r="DV388" s="237"/>
      <c r="DW388" s="187"/>
      <c r="DX388" s="187"/>
      <c r="DY388" s="237"/>
      <c r="DZ388" s="237">
        <v>12.7</v>
      </c>
      <c r="EA388" s="237"/>
      <c r="EB388" s="237"/>
      <c r="EC388" s="237">
        <v>12.4</v>
      </c>
      <c r="ED388" s="187"/>
      <c r="EE388" s="187"/>
      <c r="EF388" s="237"/>
      <c r="EG388" s="187"/>
      <c r="EH388" s="237"/>
      <c r="EI388" s="237"/>
      <c r="EJ388" s="237"/>
      <c r="EK388" s="187"/>
      <c r="EL388" s="187"/>
      <c r="EM388" s="237"/>
      <c r="EN388" s="237"/>
      <c r="EO388" s="237"/>
      <c r="EP388" s="237"/>
      <c r="EQ388" s="237"/>
      <c r="ER388" s="187"/>
      <c r="ES388" s="187"/>
      <c r="ET388" s="237"/>
      <c r="EU388" s="237">
        <v>52.8</v>
      </c>
      <c r="EV388" s="237"/>
      <c r="EW388" s="237"/>
      <c r="EX388" s="237"/>
      <c r="EY388" s="187"/>
      <c r="EZ388" s="187"/>
      <c r="FA388" s="237"/>
      <c r="FB388" s="237"/>
      <c r="FC388" s="237">
        <v>18</v>
      </c>
      <c r="FD388" s="237"/>
      <c r="FE388" s="237"/>
      <c r="FF388" s="187"/>
      <c r="FG388" s="187"/>
      <c r="FH388" s="237"/>
      <c r="FI388" s="237"/>
      <c r="FJ388" s="237"/>
      <c r="FK388" s="237"/>
      <c r="FL388" s="237"/>
      <c r="FM388" s="187"/>
      <c r="FN388" s="187"/>
      <c r="FO388" s="237"/>
      <c r="FP388" s="237"/>
      <c r="FQ388" s="237"/>
      <c r="FR388" s="237"/>
      <c r="FS388" s="237"/>
      <c r="FT388" s="187"/>
      <c r="FU388" s="187"/>
      <c r="FV388" s="187"/>
      <c r="FW388" s="187"/>
      <c r="FX388" s="187"/>
      <c r="FY388" s="237"/>
      <c r="FZ388" s="237"/>
      <c r="GA388" s="187"/>
      <c r="GB388" s="187"/>
      <c r="GC388" s="237"/>
      <c r="GD388" s="237"/>
      <c r="GE388" s="237"/>
      <c r="GF388" s="237"/>
      <c r="GG388" s="237">
        <v>12.1</v>
      </c>
      <c r="GH388" s="187"/>
      <c r="GI388" s="187"/>
      <c r="GJ388" s="237"/>
    </row>
    <row r="389" spans="2:192" ht="15">
      <c r="B389" s="240" t="s">
        <v>5206</v>
      </c>
      <c r="C389" s="240" t="s">
        <v>257</v>
      </c>
      <c r="D389" s="240" t="s">
        <v>259</v>
      </c>
      <c r="E389" s="241" t="s">
        <v>5216</v>
      </c>
      <c r="F389" s="182"/>
      <c r="G389" s="242"/>
      <c r="H389" s="188"/>
      <c r="I389" s="188"/>
      <c r="J389" s="242"/>
      <c r="K389" s="242"/>
      <c r="L389" s="242"/>
      <c r="M389" s="242"/>
      <c r="N389" s="242"/>
      <c r="O389" s="188"/>
      <c r="P389" s="188"/>
      <c r="Q389" s="242"/>
      <c r="R389" s="242"/>
      <c r="S389" s="242"/>
      <c r="T389" s="242"/>
      <c r="U389" s="242"/>
      <c r="V389" s="188"/>
      <c r="W389" s="188"/>
      <c r="X389" s="242"/>
      <c r="Y389" s="242"/>
      <c r="Z389" s="242"/>
      <c r="AA389" s="242"/>
      <c r="AB389" s="242"/>
      <c r="AC389" s="188"/>
      <c r="AD389" s="188"/>
      <c r="AE389" s="242"/>
      <c r="AF389" s="242"/>
      <c r="AG389" s="188"/>
      <c r="AH389" s="242"/>
      <c r="AI389" s="242"/>
      <c r="AJ389" s="188"/>
      <c r="AK389" s="188"/>
      <c r="AL389" s="188"/>
      <c r="AM389" s="188"/>
      <c r="AN389" s="188"/>
      <c r="AO389" s="242"/>
      <c r="AP389" s="242"/>
      <c r="AQ389" s="188"/>
      <c r="AR389" s="188"/>
      <c r="AS389" s="242"/>
      <c r="AT389" s="242"/>
      <c r="AU389" s="242"/>
      <c r="AV389" s="242"/>
      <c r="AW389" s="242"/>
      <c r="AX389" s="188"/>
      <c r="AY389" s="188"/>
      <c r="AZ389" s="242"/>
      <c r="BA389" s="242"/>
      <c r="BB389" s="242"/>
      <c r="BC389" s="242"/>
      <c r="BD389" s="242"/>
      <c r="BE389" s="188"/>
      <c r="BF389" s="188"/>
      <c r="BG389" s="242"/>
      <c r="BH389" s="242"/>
      <c r="BI389" s="242"/>
      <c r="BJ389" s="242"/>
      <c r="BK389" s="242"/>
      <c r="BL389" s="188"/>
      <c r="BM389" s="188"/>
      <c r="BN389" s="242"/>
      <c r="BO389" s="242"/>
      <c r="BP389" s="242"/>
      <c r="BQ389" s="242"/>
      <c r="BR389" s="242"/>
      <c r="BS389" s="188"/>
      <c r="BT389" s="188"/>
      <c r="BU389" s="242"/>
      <c r="BV389" s="242"/>
      <c r="BW389" s="242"/>
      <c r="BX389" s="242"/>
      <c r="BY389" s="242"/>
      <c r="BZ389" s="188"/>
      <c r="CA389" s="188"/>
      <c r="CB389" s="242"/>
      <c r="CC389" s="242"/>
      <c r="CD389" s="242"/>
      <c r="CE389" s="242"/>
      <c r="CF389" s="242"/>
      <c r="CG389" s="188"/>
      <c r="CH389" s="188"/>
      <c r="CI389" s="242"/>
      <c r="CJ389" s="242"/>
      <c r="CK389" s="242"/>
      <c r="CL389" s="242"/>
      <c r="CM389" s="242"/>
      <c r="CN389" s="188"/>
      <c r="CO389" s="188"/>
      <c r="CP389" s="242"/>
      <c r="CQ389" s="242"/>
      <c r="CR389" s="242"/>
      <c r="CS389" s="242"/>
      <c r="CT389" s="242"/>
      <c r="CU389" s="188"/>
      <c r="CV389" s="188"/>
      <c r="CW389" s="242"/>
      <c r="CX389" s="242"/>
      <c r="CY389" s="242"/>
      <c r="CZ389" s="242"/>
      <c r="DA389" s="242"/>
      <c r="DB389" s="188"/>
      <c r="DC389" s="188"/>
      <c r="DD389" s="242"/>
      <c r="DE389" s="242"/>
      <c r="DF389" s="242"/>
      <c r="DG389" s="242"/>
      <c r="DH389" s="242"/>
      <c r="DI389" s="188"/>
      <c r="DJ389" s="188"/>
      <c r="DK389" s="188"/>
      <c r="DL389" s="242"/>
      <c r="DM389" s="242"/>
      <c r="DN389" s="242"/>
      <c r="DO389" s="242"/>
      <c r="DP389" s="188"/>
      <c r="DQ389" s="188"/>
      <c r="DR389" s="242"/>
      <c r="DS389" s="242"/>
      <c r="DT389" s="242"/>
      <c r="DU389" s="242"/>
      <c r="DV389" s="242"/>
      <c r="DW389" s="188"/>
      <c r="DX389" s="188"/>
      <c r="DY389" s="242"/>
      <c r="DZ389" s="242"/>
      <c r="EA389" s="242"/>
      <c r="EB389" s="242"/>
      <c r="EC389" s="242"/>
      <c r="ED389" s="188"/>
      <c r="EE389" s="188"/>
      <c r="EF389" s="242"/>
      <c r="EG389" s="188"/>
      <c r="EH389" s="242"/>
      <c r="EI389" s="242"/>
      <c r="EJ389" s="242"/>
      <c r="EK389" s="188"/>
      <c r="EL389" s="188"/>
      <c r="EM389" s="242"/>
      <c r="EN389" s="242"/>
      <c r="EO389" s="242"/>
      <c r="EP389" s="242"/>
      <c r="EQ389" s="242"/>
      <c r="ER389" s="188"/>
      <c r="ES389" s="188"/>
      <c r="ET389" s="242"/>
      <c r="EU389" s="242"/>
      <c r="EV389" s="242"/>
      <c r="EW389" s="242"/>
      <c r="EX389" s="242"/>
      <c r="EY389" s="188"/>
      <c r="EZ389" s="188"/>
      <c r="FA389" s="242"/>
      <c r="FB389" s="242"/>
      <c r="FC389" s="242"/>
      <c r="FD389" s="242"/>
      <c r="FE389" s="242"/>
      <c r="FF389" s="188"/>
      <c r="FG389" s="188"/>
      <c r="FH389" s="242"/>
      <c r="FI389" s="242"/>
      <c r="FJ389" s="242"/>
      <c r="FK389" s="242"/>
      <c r="FL389" s="242"/>
      <c r="FM389" s="188"/>
      <c r="FN389" s="188"/>
      <c r="FO389" s="242"/>
      <c r="FP389" s="242"/>
      <c r="FQ389" s="242"/>
      <c r="FR389" s="242"/>
      <c r="FS389" s="242"/>
      <c r="FT389" s="188"/>
      <c r="FU389" s="188"/>
      <c r="FV389" s="188"/>
      <c r="FW389" s="188"/>
      <c r="FX389" s="188"/>
      <c r="FY389" s="242"/>
      <c r="FZ389" s="242"/>
      <c r="GA389" s="188"/>
      <c r="GB389" s="188"/>
      <c r="GC389" s="242"/>
      <c r="GD389" s="242"/>
      <c r="GE389" s="242"/>
      <c r="GF389" s="242"/>
      <c r="GG389" s="242"/>
      <c r="GH389" s="188"/>
      <c r="GI389" s="188"/>
      <c r="GJ389" s="242"/>
    </row>
    <row r="390" spans="2:192" ht="15.75" thickBot="1">
      <c r="B390" s="243" t="s">
        <v>5206</v>
      </c>
      <c r="C390" s="243" t="s">
        <v>257</v>
      </c>
      <c r="D390" s="243" t="s">
        <v>259</v>
      </c>
      <c r="E390" s="244" t="s">
        <v>5217</v>
      </c>
      <c r="F390" s="183"/>
      <c r="G390" s="245"/>
      <c r="H390" s="189"/>
      <c r="I390" s="189"/>
      <c r="J390" s="245"/>
      <c r="K390" s="245"/>
      <c r="L390" s="245"/>
      <c r="M390" s="245"/>
      <c r="N390" s="245"/>
      <c r="O390" s="189"/>
      <c r="P390" s="189"/>
      <c r="Q390" s="245"/>
      <c r="R390" s="245"/>
      <c r="S390" s="245"/>
      <c r="T390" s="245"/>
      <c r="U390" s="245"/>
      <c r="V390" s="189"/>
      <c r="W390" s="189"/>
      <c r="X390" s="245"/>
      <c r="Y390" s="245"/>
      <c r="Z390" s="245"/>
      <c r="AA390" s="245"/>
      <c r="AB390" s="245"/>
      <c r="AC390" s="189"/>
      <c r="AD390" s="189"/>
      <c r="AE390" s="245"/>
      <c r="AF390" s="245"/>
      <c r="AG390" s="189"/>
      <c r="AH390" s="245"/>
      <c r="AI390" s="245"/>
      <c r="AJ390" s="189"/>
      <c r="AK390" s="189"/>
      <c r="AL390" s="189"/>
      <c r="AM390" s="189"/>
      <c r="AN390" s="189"/>
      <c r="AO390" s="245"/>
      <c r="AP390" s="245"/>
      <c r="AQ390" s="189"/>
      <c r="AR390" s="189"/>
      <c r="AS390" s="245"/>
      <c r="AT390" s="245"/>
      <c r="AU390" s="245"/>
      <c r="AV390" s="245"/>
      <c r="AW390" s="245"/>
      <c r="AX390" s="189"/>
      <c r="AY390" s="189"/>
      <c r="AZ390" s="245"/>
      <c r="BA390" s="245"/>
      <c r="BB390" s="245"/>
      <c r="BC390" s="245"/>
      <c r="BD390" s="245"/>
      <c r="BE390" s="189"/>
      <c r="BF390" s="189"/>
      <c r="BG390" s="245"/>
      <c r="BH390" s="245"/>
      <c r="BI390" s="245"/>
      <c r="BJ390" s="245"/>
      <c r="BK390" s="245"/>
      <c r="BL390" s="189"/>
      <c r="BM390" s="189"/>
      <c r="BN390" s="245"/>
      <c r="BO390" s="245"/>
      <c r="BP390" s="245"/>
      <c r="BQ390" s="245"/>
      <c r="BR390" s="245"/>
      <c r="BS390" s="189"/>
      <c r="BT390" s="189"/>
      <c r="BU390" s="245"/>
      <c r="BV390" s="245"/>
      <c r="BW390" s="245"/>
      <c r="BX390" s="245"/>
      <c r="BY390" s="245"/>
      <c r="BZ390" s="189"/>
      <c r="CA390" s="189"/>
      <c r="CB390" s="245"/>
      <c r="CC390" s="245"/>
      <c r="CD390" s="245"/>
      <c r="CE390" s="245"/>
      <c r="CF390" s="245"/>
      <c r="CG390" s="189"/>
      <c r="CH390" s="189"/>
      <c r="CI390" s="245"/>
      <c r="CJ390" s="245"/>
      <c r="CK390" s="245"/>
      <c r="CL390" s="245"/>
      <c r="CM390" s="245"/>
      <c r="CN390" s="189"/>
      <c r="CO390" s="189"/>
      <c r="CP390" s="245"/>
      <c r="CQ390" s="245"/>
      <c r="CR390" s="245"/>
      <c r="CS390" s="245"/>
      <c r="CT390" s="245"/>
      <c r="CU390" s="189"/>
      <c r="CV390" s="189"/>
      <c r="CW390" s="245"/>
      <c r="CX390" s="245"/>
      <c r="CY390" s="245"/>
      <c r="CZ390" s="245"/>
      <c r="DA390" s="245"/>
      <c r="DB390" s="189"/>
      <c r="DC390" s="189"/>
      <c r="DD390" s="245"/>
      <c r="DE390" s="245"/>
      <c r="DF390" s="245"/>
      <c r="DG390" s="245"/>
      <c r="DH390" s="245"/>
      <c r="DI390" s="189"/>
      <c r="DJ390" s="189"/>
      <c r="DK390" s="189"/>
      <c r="DL390" s="245"/>
      <c r="DM390" s="245"/>
      <c r="DN390" s="245"/>
      <c r="DO390" s="245"/>
      <c r="DP390" s="189"/>
      <c r="DQ390" s="189"/>
      <c r="DR390" s="245"/>
      <c r="DS390" s="245"/>
      <c r="DT390" s="245"/>
      <c r="DU390" s="245"/>
      <c r="DV390" s="245"/>
      <c r="DW390" s="189"/>
      <c r="DX390" s="189"/>
      <c r="DY390" s="245"/>
      <c r="DZ390" s="245"/>
      <c r="EA390" s="245"/>
      <c r="EB390" s="245"/>
      <c r="EC390" s="245"/>
      <c r="ED390" s="189"/>
      <c r="EE390" s="189"/>
      <c r="EF390" s="245"/>
      <c r="EG390" s="189"/>
      <c r="EH390" s="245"/>
      <c r="EI390" s="245"/>
      <c r="EJ390" s="245"/>
      <c r="EK390" s="189"/>
      <c r="EL390" s="189"/>
      <c r="EM390" s="245"/>
      <c r="EN390" s="245"/>
      <c r="EO390" s="245"/>
      <c r="EP390" s="245"/>
      <c r="EQ390" s="245"/>
      <c r="ER390" s="189"/>
      <c r="ES390" s="189"/>
      <c r="ET390" s="245"/>
      <c r="EU390" s="245"/>
      <c r="EV390" s="245"/>
      <c r="EW390" s="245"/>
      <c r="EX390" s="245"/>
      <c r="EY390" s="189"/>
      <c r="EZ390" s="189"/>
      <c r="FA390" s="245"/>
      <c r="FB390" s="245"/>
      <c r="FC390" s="245"/>
      <c r="FD390" s="245"/>
      <c r="FE390" s="245"/>
      <c r="FF390" s="189"/>
      <c r="FG390" s="189"/>
      <c r="FH390" s="245"/>
      <c r="FI390" s="245"/>
      <c r="FJ390" s="245"/>
      <c r="FK390" s="245"/>
      <c r="FL390" s="245"/>
      <c r="FM390" s="189"/>
      <c r="FN390" s="189"/>
      <c r="FO390" s="245"/>
      <c r="FP390" s="245"/>
      <c r="FQ390" s="245"/>
      <c r="FR390" s="245"/>
      <c r="FS390" s="245"/>
      <c r="FT390" s="189"/>
      <c r="FU390" s="189"/>
      <c r="FV390" s="189"/>
      <c r="FW390" s="189"/>
      <c r="FX390" s="189"/>
      <c r="FY390" s="245"/>
      <c r="FZ390" s="245"/>
      <c r="GA390" s="189"/>
      <c r="GB390" s="189"/>
      <c r="GC390" s="245"/>
      <c r="GD390" s="245"/>
      <c r="GE390" s="245"/>
      <c r="GF390" s="245"/>
      <c r="GG390" s="245"/>
      <c r="GH390" s="189"/>
      <c r="GI390" s="189"/>
      <c r="GJ390" s="245"/>
    </row>
    <row r="391" spans="2:192" ht="15">
      <c r="B391" s="238" t="s">
        <v>5206</v>
      </c>
      <c r="C391" s="238" t="s">
        <v>1320</v>
      </c>
      <c r="D391" s="238" t="s">
        <v>1322</v>
      </c>
      <c r="E391" s="238" t="s">
        <v>5214</v>
      </c>
      <c r="F391" s="180">
        <v>1</v>
      </c>
      <c r="G391" s="239"/>
      <c r="H391" s="186"/>
      <c r="I391" s="186"/>
      <c r="J391" s="239"/>
      <c r="K391" s="239"/>
      <c r="L391" s="239"/>
      <c r="M391" s="239"/>
      <c r="N391" s="239"/>
      <c r="O391" s="186"/>
      <c r="P391" s="186"/>
      <c r="Q391" s="239"/>
      <c r="R391" s="239"/>
      <c r="S391" s="239"/>
      <c r="T391" s="239"/>
      <c r="U391" s="239"/>
      <c r="V391" s="186"/>
      <c r="W391" s="186"/>
      <c r="X391" s="239"/>
      <c r="Y391" s="239"/>
      <c r="Z391" s="239"/>
      <c r="AA391" s="239"/>
      <c r="AB391" s="239"/>
      <c r="AC391" s="186"/>
      <c r="AD391" s="186"/>
      <c r="AE391" s="239"/>
      <c r="AF391" s="239"/>
      <c r="AG391" s="186"/>
      <c r="AH391" s="239"/>
      <c r="AI391" s="239"/>
      <c r="AJ391" s="186"/>
      <c r="AK391" s="186"/>
      <c r="AL391" s="186"/>
      <c r="AM391" s="186"/>
      <c r="AN391" s="186"/>
      <c r="AO391" s="239"/>
      <c r="AP391" s="239"/>
      <c r="AQ391" s="186"/>
      <c r="AR391" s="186"/>
      <c r="AS391" s="239">
        <v>1</v>
      </c>
      <c r="AT391" s="239"/>
      <c r="AU391" s="239"/>
      <c r="AV391" s="239"/>
      <c r="AW391" s="239"/>
      <c r="AX391" s="186"/>
      <c r="AY391" s="186"/>
      <c r="AZ391" s="239"/>
      <c r="BA391" s="239"/>
      <c r="BB391" s="239"/>
      <c r="BC391" s="239"/>
      <c r="BD391" s="239"/>
      <c r="BE391" s="186"/>
      <c r="BF391" s="186"/>
      <c r="BG391" s="239"/>
      <c r="BH391" s="239"/>
      <c r="BI391" s="239"/>
      <c r="BJ391" s="239"/>
      <c r="BK391" s="239"/>
      <c r="BL391" s="186"/>
      <c r="BM391" s="186"/>
      <c r="BN391" s="239"/>
      <c r="BO391" s="239"/>
      <c r="BP391" s="239"/>
      <c r="BQ391" s="239"/>
      <c r="BR391" s="239"/>
      <c r="BS391" s="186"/>
      <c r="BT391" s="186"/>
      <c r="BU391" s="239"/>
      <c r="BV391" s="239"/>
      <c r="BW391" s="239"/>
      <c r="BX391" s="239"/>
      <c r="BY391" s="239"/>
      <c r="BZ391" s="186"/>
      <c r="CA391" s="186"/>
      <c r="CB391" s="239"/>
      <c r="CC391" s="239"/>
      <c r="CD391" s="239"/>
      <c r="CE391" s="239"/>
      <c r="CF391" s="239"/>
      <c r="CG391" s="186"/>
      <c r="CH391" s="186"/>
      <c r="CI391" s="239"/>
      <c r="CJ391" s="239"/>
      <c r="CK391" s="239"/>
      <c r="CL391" s="239"/>
      <c r="CM391" s="239"/>
      <c r="CN391" s="186"/>
      <c r="CO391" s="186"/>
      <c r="CP391" s="239"/>
      <c r="CQ391" s="239"/>
      <c r="CR391" s="239"/>
      <c r="CS391" s="239"/>
      <c r="CT391" s="239"/>
      <c r="CU391" s="186"/>
      <c r="CV391" s="186"/>
      <c r="CW391" s="239"/>
      <c r="CX391" s="239"/>
      <c r="CY391" s="239"/>
      <c r="CZ391" s="239"/>
      <c r="DA391" s="239"/>
      <c r="DB391" s="186"/>
      <c r="DC391" s="186"/>
      <c r="DD391" s="239"/>
      <c r="DE391" s="239"/>
      <c r="DF391" s="239"/>
      <c r="DG391" s="239"/>
      <c r="DH391" s="239"/>
      <c r="DI391" s="186"/>
      <c r="DJ391" s="186"/>
      <c r="DK391" s="186"/>
      <c r="DL391" s="239"/>
      <c r="DM391" s="239"/>
      <c r="DN391" s="239"/>
      <c r="DO391" s="239"/>
      <c r="DP391" s="186"/>
      <c r="DQ391" s="186"/>
      <c r="DR391" s="239"/>
      <c r="DS391" s="239"/>
      <c r="DT391" s="239"/>
      <c r="DU391" s="239"/>
      <c r="DV391" s="239"/>
      <c r="DW391" s="186"/>
      <c r="DX391" s="186"/>
      <c r="DY391" s="239"/>
      <c r="DZ391" s="239"/>
      <c r="EA391" s="239"/>
      <c r="EB391" s="239"/>
      <c r="EC391" s="239"/>
      <c r="ED391" s="186"/>
      <c r="EE391" s="186"/>
      <c r="EF391" s="239"/>
      <c r="EG391" s="186"/>
      <c r="EH391" s="239"/>
      <c r="EI391" s="239"/>
      <c r="EJ391" s="239"/>
      <c r="EK391" s="186"/>
      <c r="EL391" s="186"/>
      <c r="EM391" s="239"/>
      <c r="EN391" s="239"/>
      <c r="EO391" s="239"/>
      <c r="EP391" s="239"/>
      <c r="EQ391" s="239"/>
      <c r="ER391" s="186"/>
      <c r="ES391" s="186"/>
      <c r="ET391" s="239"/>
      <c r="EU391" s="239"/>
      <c r="EV391" s="239"/>
      <c r="EW391" s="239"/>
      <c r="EX391" s="239"/>
      <c r="EY391" s="186"/>
      <c r="EZ391" s="186"/>
      <c r="FA391" s="239"/>
      <c r="FB391" s="239"/>
      <c r="FC391" s="239"/>
      <c r="FD391" s="239"/>
      <c r="FE391" s="239"/>
      <c r="FF391" s="186"/>
      <c r="FG391" s="186"/>
      <c r="FH391" s="239"/>
      <c r="FI391" s="239"/>
      <c r="FJ391" s="239"/>
      <c r="FK391" s="239"/>
      <c r="FL391" s="239"/>
      <c r="FM391" s="186"/>
      <c r="FN391" s="186"/>
      <c r="FO391" s="239"/>
      <c r="FP391" s="239"/>
      <c r="FQ391" s="239"/>
      <c r="FR391" s="239"/>
      <c r="FS391" s="239"/>
      <c r="FT391" s="186"/>
      <c r="FU391" s="186"/>
      <c r="FV391" s="186"/>
      <c r="FW391" s="186"/>
      <c r="FX391" s="186"/>
      <c r="FY391" s="239"/>
      <c r="FZ391" s="239"/>
      <c r="GA391" s="186"/>
      <c r="GB391" s="186"/>
      <c r="GC391" s="239"/>
      <c r="GD391" s="239"/>
      <c r="GE391" s="239"/>
      <c r="GF391" s="239"/>
      <c r="GG391" s="239"/>
      <c r="GH391" s="186"/>
      <c r="GI391" s="186"/>
      <c r="GJ391" s="239"/>
    </row>
    <row r="392" spans="2:192" ht="15">
      <c r="B392" s="240" t="s">
        <v>5206</v>
      </c>
      <c r="C392" s="240" t="s">
        <v>1320</v>
      </c>
      <c r="D392" s="240" t="s">
        <v>1322</v>
      </c>
      <c r="E392" s="235" t="s">
        <v>5215</v>
      </c>
      <c r="F392" s="181">
        <v>15</v>
      </c>
      <c r="G392" s="237"/>
      <c r="H392" s="187"/>
      <c r="I392" s="187"/>
      <c r="J392" s="237"/>
      <c r="K392" s="237"/>
      <c r="L392" s="237"/>
      <c r="M392" s="237"/>
      <c r="N392" s="237"/>
      <c r="O392" s="187"/>
      <c r="P392" s="187"/>
      <c r="Q392" s="237"/>
      <c r="R392" s="237"/>
      <c r="S392" s="237"/>
      <c r="T392" s="237"/>
      <c r="U392" s="237"/>
      <c r="V392" s="187"/>
      <c r="W392" s="187"/>
      <c r="X392" s="237"/>
      <c r="Y392" s="237"/>
      <c r="Z392" s="237"/>
      <c r="AA392" s="237"/>
      <c r="AB392" s="237"/>
      <c r="AC392" s="187"/>
      <c r="AD392" s="187"/>
      <c r="AE392" s="237"/>
      <c r="AF392" s="237"/>
      <c r="AG392" s="187"/>
      <c r="AH392" s="237"/>
      <c r="AI392" s="237"/>
      <c r="AJ392" s="187"/>
      <c r="AK392" s="187"/>
      <c r="AL392" s="187"/>
      <c r="AM392" s="187"/>
      <c r="AN392" s="187"/>
      <c r="AO392" s="237"/>
      <c r="AP392" s="237"/>
      <c r="AQ392" s="187"/>
      <c r="AR392" s="187"/>
      <c r="AS392" s="237">
        <v>15</v>
      </c>
      <c r="AT392" s="237"/>
      <c r="AU392" s="237"/>
      <c r="AV392" s="237"/>
      <c r="AW392" s="237"/>
      <c r="AX392" s="187"/>
      <c r="AY392" s="187"/>
      <c r="AZ392" s="237"/>
      <c r="BA392" s="237"/>
      <c r="BB392" s="237"/>
      <c r="BC392" s="237"/>
      <c r="BD392" s="237"/>
      <c r="BE392" s="187"/>
      <c r="BF392" s="187"/>
      <c r="BG392" s="237"/>
      <c r="BH392" s="237"/>
      <c r="BI392" s="237"/>
      <c r="BJ392" s="237"/>
      <c r="BK392" s="237"/>
      <c r="BL392" s="187"/>
      <c r="BM392" s="187"/>
      <c r="BN392" s="237"/>
      <c r="BO392" s="237"/>
      <c r="BP392" s="237"/>
      <c r="BQ392" s="237"/>
      <c r="BR392" s="237"/>
      <c r="BS392" s="187"/>
      <c r="BT392" s="187"/>
      <c r="BU392" s="237"/>
      <c r="BV392" s="237"/>
      <c r="BW392" s="237"/>
      <c r="BX392" s="237"/>
      <c r="BY392" s="237"/>
      <c r="BZ392" s="187"/>
      <c r="CA392" s="187"/>
      <c r="CB392" s="237"/>
      <c r="CC392" s="237"/>
      <c r="CD392" s="237"/>
      <c r="CE392" s="237"/>
      <c r="CF392" s="237"/>
      <c r="CG392" s="187"/>
      <c r="CH392" s="187"/>
      <c r="CI392" s="237"/>
      <c r="CJ392" s="237"/>
      <c r="CK392" s="237"/>
      <c r="CL392" s="237"/>
      <c r="CM392" s="237"/>
      <c r="CN392" s="187"/>
      <c r="CO392" s="187"/>
      <c r="CP392" s="237"/>
      <c r="CQ392" s="237"/>
      <c r="CR392" s="237"/>
      <c r="CS392" s="237"/>
      <c r="CT392" s="237"/>
      <c r="CU392" s="187"/>
      <c r="CV392" s="187"/>
      <c r="CW392" s="237"/>
      <c r="CX392" s="237"/>
      <c r="CY392" s="237"/>
      <c r="CZ392" s="237"/>
      <c r="DA392" s="237"/>
      <c r="DB392" s="187"/>
      <c r="DC392" s="187"/>
      <c r="DD392" s="237"/>
      <c r="DE392" s="237"/>
      <c r="DF392" s="237"/>
      <c r="DG392" s="237"/>
      <c r="DH392" s="237"/>
      <c r="DI392" s="187"/>
      <c r="DJ392" s="187"/>
      <c r="DK392" s="187"/>
      <c r="DL392" s="237"/>
      <c r="DM392" s="237"/>
      <c r="DN392" s="237"/>
      <c r="DO392" s="237"/>
      <c r="DP392" s="187"/>
      <c r="DQ392" s="187"/>
      <c r="DR392" s="237"/>
      <c r="DS392" s="237"/>
      <c r="DT392" s="237"/>
      <c r="DU392" s="237"/>
      <c r="DV392" s="237"/>
      <c r="DW392" s="187"/>
      <c r="DX392" s="187"/>
      <c r="DY392" s="237"/>
      <c r="DZ392" s="237"/>
      <c r="EA392" s="237"/>
      <c r="EB392" s="237"/>
      <c r="EC392" s="237"/>
      <c r="ED392" s="187"/>
      <c r="EE392" s="187"/>
      <c r="EF392" s="237"/>
      <c r="EG392" s="187"/>
      <c r="EH392" s="237"/>
      <c r="EI392" s="237"/>
      <c r="EJ392" s="237"/>
      <c r="EK392" s="187"/>
      <c r="EL392" s="187"/>
      <c r="EM392" s="237"/>
      <c r="EN392" s="237"/>
      <c r="EO392" s="237"/>
      <c r="EP392" s="237"/>
      <c r="EQ392" s="237"/>
      <c r="ER392" s="187"/>
      <c r="ES392" s="187"/>
      <c r="ET392" s="237"/>
      <c r="EU392" s="237"/>
      <c r="EV392" s="237"/>
      <c r="EW392" s="237"/>
      <c r="EX392" s="237"/>
      <c r="EY392" s="187"/>
      <c r="EZ392" s="187"/>
      <c r="FA392" s="237"/>
      <c r="FB392" s="237"/>
      <c r="FC392" s="237"/>
      <c r="FD392" s="237"/>
      <c r="FE392" s="237"/>
      <c r="FF392" s="187"/>
      <c r="FG392" s="187"/>
      <c r="FH392" s="237"/>
      <c r="FI392" s="237"/>
      <c r="FJ392" s="237"/>
      <c r="FK392" s="237"/>
      <c r="FL392" s="237"/>
      <c r="FM392" s="187"/>
      <c r="FN392" s="187"/>
      <c r="FO392" s="237"/>
      <c r="FP392" s="237"/>
      <c r="FQ392" s="237"/>
      <c r="FR392" s="237"/>
      <c r="FS392" s="237"/>
      <c r="FT392" s="187"/>
      <c r="FU392" s="187"/>
      <c r="FV392" s="187"/>
      <c r="FW392" s="187"/>
      <c r="FX392" s="187"/>
      <c r="FY392" s="237"/>
      <c r="FZ392" s="237"/>
      <c r="GA392" s="187"/>
      <c r="GB392" s="187"/>
      <c r="GC392" s="237"/>
      <c r="GD392" s="237"/>
      <c r="GE392" s="237"/>
      <c r="GF392" s="237"/>
      <c r="GG392" s="237"/>
      <c r="GH392" s="187"/>
      <c r="GI392" s="187"/>
      <c r="GJ392" s="237"/>
    </row>
    <row r="393" spans="2:192" ht="15">
      <c r="B393" s="240" t="s">
        <v>5206</v>
      </c>
      <c r="C393" s="240" t="s">
        <v>1320</v>
      </c>
      <c r="D393" s="240" t="s">
        <v>1322</v>
      </c>
      <c r="E393" s="241" t="s">
        <v>5216</v>
      </c>
      <c r="F393" s="182"/>
      <c r="G393" s="242"/>
      <c r="H393" s="188"/>
      <c r="I393" s="188"/>
      <c r="J393" s="242"/>
      <c r="K393" s="242"/>
      <c r="L393" s="242"/>
      <c r="M393" s="242"/>
      <c r="N393" s="242"/>
      <c r="O393" s="188"/>
      <c r="P393" s="188"/>
      <c r="Q393" s="242"/>
      <c r="R393" s="242"/>
      <c r="S393" s="242"/>
      <c r="T393" s="242"/>
      <c r="U393" s="242"/>
      <c r="V393" s="188"/>
      <c r="W393" s="188"/>
      <c r="X393" s="242"/>
      <c r="Y393" s="242"/>
      <c r="Z393" s="242"/>
      <c r="AA393" s="242"/>
      <c r="AB393" s="242"/>
      <c r="AC393" s="188"/>
      <c r="AD393" s="188"/>
      <c r="AE393" s="242"/>
      <c r="AF393" s="242"/>
      <c r="AG393" s="188"/>
      <c r="AH393" s="242"/>
      <c r="AI393" s="242"/>
      <c r="AJ393" s="188"/>
      <c r="AK393" s="188"/>
      <c r="AL393" s="188"/>
      <c r="AM393" s="188"/>
      <c r="AN393" s="188"/>
      <c r="AO393" s="242"/>
      <c r="AP393" s="242"/>
      <c r="AQ393" s="188"/>
      <c r="AR393" s="188"/>
      <c r="AS393" s="242"/>
      <c r="AT393" s="242"/>
      <c r="AU393" s="242"/>
      <c r="AV393" s="242"/>
      <c r="AW393" s="242"/>
      <c r="AX393" s="188"/>
      <c r="AY393" s="188"/>
      <c r="AZ393" s="242"/>
      <c r="BA393" s="242"/>
      <c r="BB393" s="242"/>
      <c r="BC393" s="242"/>
      <c r="BD393" s="242"/>
      <c r="BE393" s="188"/>
      <c r="BF393" s="188"/>
      <c r="BG393" s="242"/>
      <c r="BH393" s="242"/>
      <c r="BI393" s="242"/>
      <c r="BJ393" s="242"/>
      <c r="BK393" s="242"/>
      <c r="BL393" s="188"/>
      <c r="BM393" s="188"/>
      <c r="BN393" s="242"/>
      <c r="BO393" s="242"/>
      <c r="BP393" s="242"/>
      <c r="BQ393" s="242"/>
      <c r="BR393" s="242"/>
      <c r="BS393" s="188"/>
      <c r="BT393" s="188"/>
      <c r="BU393" s="242"/>
      <c r="BV393" s="242"/>
      <c r="BW393" s="242"/>
      <c r="BX393" s="242"/>
      <c r="BY393" s="242"/>
      <c r="BZ393" s="188"/>
      <c r="CA393" s="188"/>
      <c r="CB393" s="242"/>
      <c r="CC393" s="242"/>
      <c r="CD393" s="242"/>
      <c r="CE393" s="242"/>
      <c r="CF393" s="242"/>
      <c r="CG393" s="188"/>
      <c r="CH393" s="188"/>
      <c r="CI393" s="242"/>
      <c r="CJ393" s="242"/>
      <c r="CK393" s="242"/>
      <c r="CL393" s="242"/>
      <c r="CM393" s="242"/>
      <c r="CN393" s="188"/>
      <c r="CO393" s="188"/>
      <c r="CP393" s="242"/>
      <c r="CQ393" s="242"/>
      <c r="CR393" s="242"/>
      <c r="CS393" s="242"/>
      <c r="CT393" s="242"/>
      <c r="CU393" s="188"/>
      <c r="CV393" s="188"/>
      <c r="CW393" s="242"/>
      <c r="CX393" s="242"/>
      <c r="CY393" s="242"/>
      <c r="CZ393" s="242"/>
      <c r="DA393" s="242"/>
      <c r="DB393" s="188"/>
      <c r="DC393" s="188"/>
      <c r="DD393" s="242"/>
      <c r="DE393" s="242"/>
      <c r="DF393" s="242"/>
      <c r="DG393" s="242"/>
      <c r="DH393" s="242"/>
      <c r="DI393" s="188"/>
      <c r="DJ393" s="188"/>
      <c r="DK393" s="188"/>
      <c r="DL393" s="242"/>
      <c r="DM393" s="242"/>
      <c r="DN393" s="242"/>
      <c r="DO393" s="242"/>
      <c r="DP393" s="188"/>
      <c r="DQ393" s="188"/>
      <c r="DR393" s="242"/>
      <c r="DS393" s="242"/>
      <c r="DT393" s="242"/>
      <c r="DU393" s="242"/>
      <c r="DV393" s="242"/>
      <c r="DW393" s="188"/>
      <c r="DX393" s="188"/>
      <c r="DY393" s="242"/>
      <c r="DZ393" s="242"/>
      <c r="EA393" s="242"/>
      <c r="EB393" s="242"/>
      <c r="EC393" s="242"/>
      <c r="ED393" s="188"/>
      <c r="EE393" s="188"/>
      <c r="EF393" s="242"/>
      <c r="EG393" s="188"/>
      <c r="EH393" s="242"/>
      <c r="EI393" s="242"/>
      <c r="EJ393" s="242"/>
      <c r="EK393" s="188"/>
      <c r="EL393" s="188"/>
      <c r="EM393" s="242"/>
      <c r="EN393" s="242"/>
      <c r="EO393" s="242"/>
      <c r="EP393" s="242"/>
      <c r="EQ393" s="242"/>
      <c r="ER393" s="188"/>
      <c r="ES393" s="188"/>
      <c r="ET393" s="242"/>
      <c r="EU393" s="242"/>
      <c r="EV393" s="242"/>
      <c r="EW393" s="242"/>
      <c r="EX393" s="242"/>
      <c r="EY393" s="188"/>
      <c r="EZ393" s="188"/>
      <c r="FA393" s="242"/>
      <c r="FB393" s="242"/>
      <c r="FC393" s="242"/>
      <c r="FD393" s="242"/>
      <c r="FE393" s="242"/>
      <c r="FF393" s="188"/>
      <c r="FG393" s="188"/>
      <c r="FH393" s="242"/>
      <c r="FI393" s="242"/>
      <c r="FJ393" s="242"/>
      <c r="FK393" s="242"/>
      <c r="FL393" s="242"/>
      <c r="FM393" s="188"/>
      <c r="FN393" s="188"/>
      <c r="FO393" s="242"/>
      <c r="FP393" s="242"/>
      <c r="FQ393" s="242"/>
      <c r="FR393" s="242"/>
      <c r="FS393" s="242"/>
      <c r="FT393" s="188"/>
      <c r="FU393" s="188"/>
      <c r="FV393" s="188"/>
      <c r="FW393" s="188"/>
      <c r="FX393" s="188"/>
      <c r="FY393" s="242"/>
      <c r="FZ393" s="242"/>
      <c r="GA393" s="188"/>
      <c r="GB393" s="188"/>
      <c r="GC393" s="242"/>
      <c r="GD393" s="242"/>
      <c r="GE393" s="242"/>
      <c r="GF393" s="242"/>
      <c r="GG393" s="242"/>
      <c r="GH393" s="188"/>
      <c r="GI393" s="188"/>
      <c r="GJ393" s="242"/>
    </row>
    <row r="394" spans="2:192" ht="15.75" thickBot="1">
      <c r="B394" s="243" t="s">
        <v>5206</v>
      </c>
      <c r="C394" s="243" t="s">
        <v>1320</v>
      </c>
      <c r="D394" s="243" t="s">
        <v>1322</v>
      </c>
      <c r="E394" s="244" t="s">
        <v>5217</v>
      </c>
      <c r="F394" s="183"/>
      <c r="G394" s="245"/>
      <c r="H394" s="189"/>
      <c r="I394" s="189"/>
      <c r="J394" s="245"/>
      <c r="K394" s="245"/>
      <c r="L394" s="245"/>
      <c r="M394" s="245"/>
      <c r="N394" s="245"/>
      <c r="O394" s="189"/>
      <c r="P394" s="189"/>
      <c r="Q394" s="245"/>
      <c r="R394" s="245"/>
      <c r="S394" s="245"/>
      <c r="T394" s="245"/>
      <c r="U394" s="245"/>
      <c r="V394" s="189"/>
      <c r="W394" s="189"/>
      <c r="X394" s="245"/>
      <c r="Y394" s="245"/>
      <c r="Z394" s="245"/>
      <c r="AA394" s="245"/>
      <c r="AB394" s="245"/>
      <c r="AC394" s="189"/>
      <c r="AD394" s="189"/>
      <c r="AE394" s="245"/>
      <c r="AF394" s="245"/>
      <c r="AG394" s="189"/>
      <c r="AH394" s="245"/>
      <c r="AI394" s="245"/>
      <c r="AJ394" s="189"/>
      <c r="AK394" s="189"/>
      <c r="AL394" s="189"/>
      <c r="AM394" s="189"/>
      <c r="AN394" s="189"/>
      <c r="AO394" s="245"/>
      <c r="AP394" s="245"/>
      <c r="AQ394" s="189"/>
      <c r="AR394" s="189"/>
      <c r="AS394" s="245"/>
      <c r="AT394" s="245"/>
      <c r="AU394" s="245"/>
      <c r="AV394" s="245"/>
      <c r="AW394" s="245"/>
      <c r="AX394" s="189"/>
      <c r="AY394" s="189"/>
      <c r="AZ394" s="245"/>
      <c r="BA394" s="245"/>
      <c r="BB394" s="245"/>
      <c r="BC394" s="245"/>
      <c r="BD394" s="245"/>
      <c r="BE394" s="189"/>
      <c r="BF394" s="189"/>
      <c r="BG394" s="245"/>
      <c r="BH394" s="245"/>
      <c r="BI394" s="245"/>
      <c r="BJ394" s="245"/>
      <c r="BK394" s="245"/>
      <c r="BL394" s="189"/>
      <c r="BM394" s="189"/>
      <c r="BN394" s="245"/>
      <c r="BO394" s="245"/>
      <c r="BP394" s="245"/>
      <c r="BQ394" s="245"/>
      <c r="BR394" s="245"/>
      <c r="BS394" s="189"/>
      <c r="BT394" s="189"/>
      <c r="BU394" s="245"/>
      <c r="BV394" s="245"/>
      <c r="BW394" s="245"/>
      <c r="BX394" s="245"/>
      <c r="BY394" s="245"/>
      <c r="BZ394" s="189"/>
      <c r="CA394" s="189"/>
      <c r="CB394" s="245"/>
      <c r="CC394" s="245"/>
      <c r="CD394" s="245"/>
      <c r="CE394" s="245"/>
      <c r="CF394" s="245"/>
      <c r="CG394" s="189"/>
      <c r="CH394" s="189"/>
      <c r="CI394" s="245"/>
      <c r="CJ394" s="245"/>
      <c r="CK394" s="245"/>
      <c r="CL394" s="245"/>
      <c r="CM394" s="245"/>
      <c r="CN394" s="189"/>
      <c r="CO394" s="189"/>
      <c r="CP394" s="245"/>
      <c r="CQ394" s="245"/>
      <c r="CR394" s="245"/>
      <c r="CS394" s="245"/>
      <c r="CT394" s="245"/>
      <c r="CU394" s="189"/>
      <c r="CV394" s="189"/>
      <c r="CW394" s="245"/>
      <c r="CX394" s="245"/>
      <c r="CY394" s="245"/>
      <c r="CZ394" s="245"/>
      <c r="DA394" s="245"/>
      <c r="DB394" s="189"/>
      <c r="DC394" s="189"/>
      <c r="DD394" s="245"/>
      <c r="DE394" s="245"/>
      <c r="DF394" s="245"/>
      <c r="DG394" s="245"/>
      <c r="DH394" s="245"/>
      <c r="DI394" s="189"/>
      <c r="DJ394" s="189"/>
      <c r="DK394" s="189"/>
      <c r="DL394" s="245"/>
      <c r="DM394" s="245"/>
      <c r="DN394" s="245"/>
      <c r="DO394" s="245"/>
      <c r="DP394" s="189"/>
      <c r="DQ394" s="189"/>
      <c r="DR394" s="245"/>
      <c r="DS394" s="245"/>
      <c r="DT394" s="245"/>
      <c r="DU394" s="245"/>
      <c r="DV394" s="245"/>
      <c r="DW394" s="189"/>
      <c r="DX394" s="189"/>
      <c r="DY394" s="245"/>
      <c r="DZ394" s="245"/>
      <c r="EA394" s="245"/>
      <c r="EB394" s="245"/>
      <c r="EC394" s="245"/>
      <c r="ED394" s="189"/>
      <c r="EE394" s="189"/>
      <c r="EF394" s="245"/>
      <c r="EG394" s="189"/>
      <c r="EH394" s="245"/>
      <c r="EI394" s="245"/>
      <c r="EJ394" s="245"/>
      <c r="EK394" s="189"/>
      <c r="EL394" s="189"/>
      <c r="EM394" s="245"/>
      <c r="EN394" s="245"/>
      <c r="EO394" s="245"/>
      <c r="EP394" s="245"/>
      <c r="EQ394" s="245"/>
      <c r="ER394" s="189"/>
      <c r="ES394" s="189"/>
      <c r="ET394" s="245"/>
      <c r="EU394" s="245"/>
      <c r="EV394" s="245"/>
      <c r="EW394" s="245"/>
      <c r="EX394" s="245"/>
      <c r="EY394" s="189"/>
      <c r="EZ394" s="189"/>
      <c r="FA394" s="245"/>
      <c r="FB394" s="245"/>
      <c r="FC394" s="245"/>
      <c r="FD394" s="245"/>
      <c r="FE394" s="245"/>
      <c r="FF394" s="189"/>
      <c r="FG394" s="189"/>
      <c r="FH394" s="245"/>
      <c r="FI394" s="245"/>
      <c r="FJ394" s="245"/>
      <c r="FK394" s="245"/>
      <c r="FL394" s="245"/>
      <c r="FM394" s="189"/>
      <c r="FN394" s="189"/>
      <c r="FO394" s="245"/>
      <c r="FP394" s="245"/>
      <c r="FQ394" s="245"/>
      <c r="FR394" s="245"/>
      <c r="FS394" s="245"/>
      <c r="FT394" s="189"/>
      <c r="FU394" s="189"/>
      <c r="FV394" s="189"/>
      <c r="FW394" s="189"/>
      <c r="FX394" s="189"/>
      <c r="FY394" s="245"/>
      <c r="FZ394" s="245"/>
      <c r="GA394" s="189"/>
      <c r="GB394" s="189"/>
      <c r="GC394" s="245"/>
      <c r="GD394" s="245"/>
      <c r="GE394" s="245"/>
      <c r="GF394" s="245"/>
      <c r="GG394" s="245"/>
      <c r="GH394" s="189"/>
      <c r="GI394" s="189"/>
      <c r="GJ394" s="245"/>
    </row>
    <row r="395" spans="2:192" ht="15">
      <c r="B395" s="238" t="s">
        <v>5206</v>
      </c>
      <c r="C395" s="238" t="s">
        <v>1048</v>
      </c>
      <c r="D395" s="238" t="s">
        <v>259</v>
      </c>
      <c r="E395" s="238" t="s">
        <v>5214</v>
      </c>
      <c r="F395" s="180">
        <v>8</v>
      </c>
      <c r="G395" s="239"/>
      <c r="H395" s="186"/>
      <c r="I395" s="186"/>
      <c r="J395" s="239"/>
      <c r="K395" s="239"/>
      <c r="L395" s="239"/>
      <c r="M395" s="239"/>
      <c r="N395" s="239"/>
      <c r="O395" s="186"/>
      <c r="P395" s="186"/>
      <c r="Q395" s="239"/>
      <c r="R395" s="239"/>
      <c r="S395" s="239"/>
      <c r="T395" s="239"/>
      <c r="U395" s="239"/>
      <c r="V395" s="186"/>
      <c r="W395" s="186"/>
      <c r="X395" s="239"/>
      <c r="Y395" s="239"/>
      <c r="Z395" s="239"/>
      <c r="AA395" s="239"/>
      <c r="AB395" s="239">
        <v>1</v>
      </c>
      <c r="AC395" s="186"/>
      <c r="AD395" s="186"/>
      <c r="AE395" s="239"/>
      <c r="AF395" s="239"/>
      <c r="AG395" s="186"/>
      <c r="AH395" s="239"/>
      <c r="AI395" s="239"/>
      <c r="AJ395" s="186"/>
      <c r="AK395" s="186"/>
      <c r="AL395" s="186"/>
      <c r="AM395" s="186"/>
      <c r="AN395" s="186"/>
      <c r="AO395" s="239"/>
      <c r="AP395" s="239"/>
      <c r="AQ395" s="186"/>
      <c r="AR395" s="186"/>
      <c r="AS395" s="239"/>
      <c r="AT395" s="239"/>
      <c r="AU395" s="239"/>
      <c r="AV395" s="239"/>
      <c r="AW395" s="239"/>
      <c r="AX395" s="186"/>
      <c r="AY395" s="186"/>
      <c r="AZ395" s="239"/>
      <c r="BA395" s="239"/>
      <c r="BB395" s="239"/>
      <c r="BC395" s="239"/>
      <c r="BD395" s="239"/>
      <c r="BE395" s="186"/>
      <c r="BF395" s="186"/>
      <c r="BG395" s="239"/>
      <c r="BH395" s="239"/>
      <c r="BI395" s="239"/>
      <c r="BJ395" s="239"/>
      <c r="BK395" s="239"/>
      <c r="BL395" s="186"/>
      <c r="BM395" s="186"/>
      <c r="BN395" s="239"/>
      <c r="BO395" s="239"/>
      <c r="BP395" s="239"/>
      <c r="BQ395" s="239"/>
      <c r="BR395" s="239"/>
      <c r="BS395" s="186"/>
      <c r="BT395" s="186"/>
      <c r="BU395" s="239"/>
      <c r="BV395" s="239">
        <v>1</v>
      </c>
      <c r="BW395" s="239"/>
      <c r="BX395" s="239"/>
      <c r="BY395" s="239"/>
      <c r="BZ395" s="186"/>
      <c r="CA395" s="186"/>
      <c r="CB395" s="239"/>
      <c r="CC395" s="239"/>
      <c r="CD395" s="239"/>
      <c r="CE395" s="239"/>
      <c r="CF395" s="239"/>
      <c r="CG395" s="186"/>
      <c r="CH395" s="186"/>
      <c r="CI395" s="239"/>
      <c r="CJ395" s="239"/>
      <c r="CK395" s="239"/>
      <c r="CL395" s="239"/>
      <c r="CM395" s="239"/>
      <c r="CN395" s="186"/>
      <c r="CO395" s="186"/>
      <c r="CP395" s="239"/>
      <c r="CQ395" s="239"/>
      <c r="CR395" s="239"/>
      <c r="CS395" s="239"/>
      <c r="CT395" s="239"/>
      <c r="CU395" s="186"/>
      <c r="CV395" s="186"/>
      <c r="CW395" s="239"/>
      <c r="CX395" s="239"/>
      <c r="CY395" s="239"/>
      <c r="CZ395" s="239"/>
      <c r="DA395" s="239"/>
      <c r="DB395" s="186"/>
      <c r="DC395" s="186"/>
      <c r="DD395" s="239">
        <v>2</v>
      </c>
      <c r="DE395" s="239"/>
      <c r="DF395" s="239"/>
      <c r="DG395" s="239"/>
      <c r="DH395" s="239"/>
      <c r="DI395" s="186"/>
      <c r="DJ395" s="186"/>
      <c r="DK395" s="186"/>
      <c r="DL395" s="239"/>
      <c r="DM395" s="239"/>
      <c r="DN395" s="239"/>
      <c r="DO395" s="239"/>
      <c r="DP395" s="186"/>
      <c r="DQ395" s="186"/>
      <c r="DR395" s="239">
        <v>1</v>
      </c>
      <c r="DS395" s="239"/>
      <c r="DT395" s="239"/>
      <c r="DU395" s="239"/>
      <c r="DV395" s="239"/>
      <c r="DW395" s="186"/>
      <c r="DX395" s="186"/>
      <c r="DY395" s="239"/>
      <c r="DZ395" s="239"/>
      <c r="EA395" s="239"/>
      <c r="EB395" s="239"/>
      <c r="EC395" s="239"/>
      <c r="ED395" s="186"/>
      <c r="EE395" s="186"/>
      <c r="EF395" s="239"/>
      <c r="EG395" s="186"/>
      <c r="EH395" s="239"/>
      <c r="EI395" s="239"/>
      <c r="EJ395" s="239"/>
      <c r="EK395" s="186"/>
      <c r="EL395" s="186"/>
      <c r="EM395" s="239"/>
      <c r="EN395" s="239"/>
      <c r="EO395" s="239"/>
      <c r="EP395" s="239"/>
      <c r="EQ395" s="239"/>
      <c r="ER395" s="186"/>
      <c r="ES395" s="186"/>
      <c r="ET395" s="239"/>
      <c r="EU395" s="239"/>
      <c r="EV395" s="239"/>
      <c r="EW395" s="239"/>
      <c r="EX395" s="239"/>
      <c r="EY395" s="186"/>
      <c r="EZ395" s="186"/>
      <c r="FA395" s="239"/>
      <c r="FB395" s="239"/>
      <c r="FC395" s="239"/>
      <c r="FD395" s="239"/>
      <c r="FE395" s="239"/>
      <c r="FF395" s="186"/>
      <c r="FG395" s="186"/>
      <c r="FH395" s="239"/>
      <c r="FI395" s="239"/>
      <c r="FJ395" s="239">
        <v>1</v>
      </c>
      <c r="FK395" s="239"/>
      <c r="FL395" s="239"/>
      <c r="FM395" s="186"/>
      <c r="FN395" s="186"/>
      <c r="FO395" s="239"/>
      <c r="FP395" s="239"/>
      <c r="FQ395" s="239">
        <v>1</v>
      </c>
      <c r="FR395" s="239"/>
      <c r="FS395" s="239"/>
      <c r="FT395" s="186"/>
      <c r="FU395" s="186"/>
      <c r="FV395" s="186"/>
      <c r="FW395" s="186"/>
      <c r="FX395" s="186"/>
      <c r="FY395" s="239"/>
      <c r="FZ395" s="239">
        <v>1</v>
      </c>
      <c r="GA395" s="186"/>
      <c r="GB395" s="186"/>
      <c r="GC395" s="239"/>
      <c r="GD395" s="239"/>
      <c r="GE395" s="239"/>
      <c r="GF395" s="239"/>
      <c r="GG395" s="239"/>
      <c r="GH395" s="186"/>
      <c r="GI395" s="186"/>
      <c r="GJ395" s="239"/>
    </row>
    <row r="396" spans="2:192" ht="15">
      <c r="B396" s="240" t="s">
        <v>5206</v>
      </c>
      <c r="C396" s="240" t="s">
        <v>1048</v>
      </c>
      <c r="D396" s="240" t="s">
        <v>259</v>
      </c>
      <c r="E396" s="235" t="s">
        <v>5215</v>
      </c>
      <c r="F396" s="181">
        <v>99.1</v>
      </c>
      <c r="G396" s="237"/>
      <c r="H396" s="187"/>
      <c r="I396" s="187"/>
      <c r="J396" s="237"/>
      <c r="K396" s="237"/>
      <c r="L396" s="237"/>
      <c r="M396" s="237"/>
      <c r="N396" s="237"/>
      <c r="O396" s="187"/>
      <c r="P396" s="187"/>
      <c r="Q396" s="237"/>
      <c r="R396" s="237"/>
      <c r="S396" s="237"/>
      <c r="T396" s="237"/>
      <c r="U396" s="237"/>
      <c r="V396" s="187"/>
      <c r="W396" s="187"/>
      <c r="X396" s="237"/>
      <c r="Y396" s="237"/>
      <c r="Z396" s="237"/>
      <c r="AA396" s="237"/>
      <c r="AB396" s="237">
        <v>12.6</v>
      </c>
      <c r="AC396" s="187"/>
      <c r="AD396" s="187"/>
      <c r="AE396" s="237"/>
      <c r="AF396" s="237"/>
      <c r="AG396" s="187"/>
      <c r="AH396" s="237"/>
      <c r="AI396" s="237"/>
      <c r="AJ396" s="187"/>
      <c r="AK396" s="187"/>
      <c r="AL396" s="187"/>
      <c r="AM396" s="187"/>
      <c r="AN396" s="187"/>
      <c r="AO396" s="237"/>
      <c r="AP396" s="237"/>
      <c r="AQ396" s="187"/>
      <c r="AR396" s="187"/>
      <c r="AS396" s="237"/>
      <c r="AT396" s="237"/>
      <c r="AU396" s="237"/>
      <c r="AV396" s="237"/>
      <c r="AW396" s="237"/>
      <c r="AX396" s="187"/>
      <c r="AY396" s="187"/>
      <c r="AZ396" s="237"/>
      <c r="BA396" s="237"/>
      <c r="BB396" s="237"/>
      <c r="BC396" s="237"/>
      <c r="BD396" s="237"/>
      <c r="BE396" s="187"/>
      <c r="BF396" s="187"/>
      <c r="BG396" s="237"/>
      <c r="BH396" s="237"/>
      <c r="BI396" s="237"/>
      <c r="BJ396" s="237"/>
      <c r="BK396" s="237"/>
      <c r="BL396" s="187"/>
      <c r="BM396" s="187"/>
      <c r="BN396" s="237"/>
      <c r="BO396" s="237"/>
      <c r="BP396" s="237"/>
      <c r="BQ396" s="237"/>
      <c r="BR396" s="237"/>
      <c r="BS396" s="187"/>
      <c r="BT396" s="187"/>
      <c r="BU396" s="237"/>
      <c r="BV396" s="237">
        <v>22</v>
      </c>
      <c r="BW396" s="237"/>
      <c r="BX396" s="237"/>
      <c r="BY396" s="237"/>
      <c r="BZ396" s="187"/>
      <c r="CA396" s="187"/>
      <c r="CB396" s="237"/>
      <c r="CC396" s="237"/>
      <c r="CD396" s="237"/>
      <c r="CE396" s="237"/>
      <c r="CF396" s="237"/>
      <c r="CG396" s="187"/>
      <c r="CH396" s="187"/>
      <c r="CI396" s="237"/>
      <c r="CJ396" s="237"/>
      <c r="CK396" s="237"/>
      <c r="CL396" s="237"/>
      <c r="CM396" s="237"/>
      <c r="CN396" s="187"/>
      <c r="CO396" s="187"/>
      <c r="CP396" s="237"/>
      <c r="CQ396" s="237"/>
      <c r="CR396" s="237"/>
      <c r="CS396" s="237"/>
      <c r="CT396" s="237"/>
      <c r="CU396" s="187"/>
      <c r="CV396" s="187"/>
      <c r="CW396" s="237"/>
      <c r="CX396" s="237"/>
      <c r="CY396" s="237"/>
      <c r="CZ396" s="237"/>
      <c r="DA396" s="237"/>
      <c r="DB396" s="187"/>
      <c r="DC396" s="187"/>
      <c r="DD396" s="237">
        <v>20.9</v>
      </c>
      <c r="DE396" s="237"/>
      <c r="DF396" s="237"/>
      <c r="DG396" s="237"/>
      <c r="DH396" s="237"/>
      <c r="DI396" s="187"/>
      <c r="DJ396" s="187"/>
      <c r="DK396" s="187"/>
      <c r="DL396" s="237"/>
      <c r="DM396" s="237"/>
      <c r="DN396" s="237"/>
      <c r="DO396" s="237"/>
      <c r="DP396" s="187"/>
      <c r="DQ396" s="187"/>
      <c r="DR396" s="237">
        <v>16</v>
      </c>
      <c r="DS396" s="237"/>
      <c r="DT396" s="237"/>
      <c r="DU396" s="237"/>
      <c r="DV396" s="237"/>
      <c r="DW396" s="187"/>
      <c r="DX396" s="187"/>
      <c r="DY396" s="237"/>
      <c r="DZ396" s="237"/>
      <c r="EA396" s="237"/>
      <c r="EB396" s="237"/>
      <c r="EC396" s="237"/>
      <c r="ED396" s="187"/>
      <c r="EE396" s="187"/>
      <c r="EF396" s="237"/>
      <c r="EG396" s="187"/>
      <c r="EH396" s="237"/>
      <c r="EI396" s="237"/>
      <c r="EJ396" s="237"/>
      <c r="EK396" s="187"/>
      <c r="EL396" s="187"/>
      <c r="EM396" s="237"/>
      <c r="EN396" s="237"/>
      <c r="EO396" s="237"/>
      <c r="EP396" s="237"/>
      <c r="EQ396" s="237"/>
      <c r="ER396" s="187"/>
      <c r="ES396" s="187"/>
      <c r="ET396" s="237"/>
      <c r="EU396" s="237"/>
      <c r="EV396" s="237"/>
      <c r="EW396" s="237"/>
      <c r="EX396" s="237"/>
      <c r="EY396" s="187"/>
      <c r="EZ396" s="187"/>
      <c r="FA396" s="237"/>
      <c r="FB396" s="237"/>
      <c r="FC396" s="237"/>
      <c r="FD396" s="237"/>
      <c r="FE396" s="237"/>
      <c r="FF396" s="187"/>
      <c r="FG396" s="187"/>
      <c r="FH396" s="237"/>
      <c r="FI396" s="237"/>
      <c r="FJ396" s="237">
        <v>12</v>
      </c>
      <c r="FK396" s="237"/>
      <c r="FL396" s="237"/>
      <c r="FM396" s="187"/>
      <c r="FN396" s="187"/>
      <c r="FO396" s="237"/>
      <c r="FP396" s="237"/>
      <c r="FQ396" s="237">
        <v>6.7</v>
      </c>
      <c r="FR396" s="237"/>
      <c r="FS396" s="237"/>
      <c r="FT396" s="187"/>
      <c r="FU396" s="187"/>
      <c r="FV396" s="187"/>
      <c r="FW396" s="187"/>
      <c r="FX396" s="187"/>
      <c r="FY396" s="237"/>
      <c r="FZ396" s="237">
        <v>8.8000000000000007</v>
      </c>
      <c r="GA396" s="187"/>
      <c r="GB396" s="187"/>
      <c r="GC396" s="237"/>
      <c r="GD396" s="237"/>
      <c r="GE396" s="237"/>
      <c r="GF396" s="237"/>
      <c r="GG396" s="237"/>
      <c r="GH396" s="187"/>
      <c r="GI396" s="187"/>
      <c r="GJ396" s="237"/>
    </row>
    <row r="397" spans="2:192" ht="15">
      <c r="B397" s="240" t="s">
        <v>5206</v>
      </c>
      <c r="C397" s="240" t="s">
        <v>1048</v>
      </c>
      <c r="D397" s="240" t="s">
        <v>259</v>
      </c>
      <c r="E397" s="241" t="s">
        <v>5216</v>
      </c>
      <c r="F397" s="182"/>
      <c r="G397" s="242"/>
      <c r="H397" s="188"/>
      <c r="I397" s="188"/>
      <c r="J397" s="242"/>
      <c r="K397" s="242"/>
      <c r="L397" s="242"/>
      <c r="M397" s="242"/>
      <c r="N397" s="242"/>
      <c r="O397" s="188"/>
      <c r="P397" s="188"/>
      <c r="Q397" s="242"/>
      <c r="R397" s="242"/>
      <c r="S397" s="242"/>
      <c r="T397" s="242"/>
      <c r="U397" s="242"/>
      <c r="V397" s="188"/>
      <c r="W397" s="188"/>
      <c r="X397" s="242"/>
      <c r="Y397" s="242"/>
      <c r="Z397" s="242"/>
      <c r="AA397" s="242"/>
      <c r="AB397" s="242"/>
      <c r="AC397" s="188"/>
      <c r="AD397" s="188"/>
      <c r="AE397" s="242"/>
      <c r="AF397" s="242"/>
      <c r="AG397" s="188"/>
      <c r="AH397" s="242"/>
      <c r="AI397" s="242"/>
      <c r="AJ397" s="188"/>
      <c r="AK397" s="188"/>
      <c r="AL397" s="188"/>
      <c r="AM397" s="188"/>
      <c r="AN397" s="188"/>
      <c r="AO397" s="242"/>
      <c r="AP397" s="242"/>
      <c r="AQ397" s="188"/>
      <c r="AR397" s="188"/>
      <c r="AS397" s="242"/>
      <c r="AT397" s="242"/>
      <c r="AU397" s="242"/>
      <c r="AV397" s="242"/>
      <c r="AW397" s="242"/>
      <c r="AX397" s="188"/>
      <c r="AY397" s="188"/>
      <c r="AZ397" s="242"/>
      <c r="BA397" s="242"/>
      <c r="BB397" s="242"/>
      <c r="BC397" s="242"/>
      <c r="BD397" s="242"/>
      <c r="BE397" s="188"/>
      <c r="BF397" s="188"/>
      <c r="BG397" s="242"/>
      <c r="BH397" s="242"/>
      <c r="BI397" s="242"/>
      <c r="BJ397" s="242"/>
      <c r="BK397" s="242"/>
      <c r="BL397" s="188"/>
      <c r="BM397" s="188"/>
      <c r="BN397" s="242"/>
      <c r="BO397" s="242"/>
      <c r="BP397" s="242"/>
      <c r="BQ397" s="242"/>
      <c r="BR397" s="242"/>
      <c r="BS397" s="188"/>
      <c r="BT397" s="188"/>
      <c r="BU397" s="242"/>
      <c r="BV397" s="242"/>
      <c r="BW397" s="242"/>
      <c r="BX397" s="242"/>
      <c r="BY397" s="242"/>
      <c r="BZ397" s="188"/>
      <c r="CA397" s="188"/>
      <c r="CB397" s="242"/>
      <c r="CC397" s="242"/>
      <c r="CD397" s="242"/>
      <c r="CE397" s="242"/>
      <c r="CF397" s="242"/>
      <c r="CG397" s="188"/>
      <c r="CH397" s="188"/>
      <c r="CI397" s="242"/>
      <c r="CJ397" s="242"/>
      <c r="CK397" s="242"/>
      <c r="CL397" s="242"/>
      <c r="CM397" s="242"/>
      <c r="CN397" s="188"/>
      <c r="CO397" s="188"/>
      <c r="CP397" s="242"/>
      <c r="CQ397" s="242"/>
      <c r="CR397" s="242"/>
      <c r="CS397" s="242"/>
      <c r="CT397" s="242"/>
      <c r="CU397" s="188"/>
      <c r="CV397" s="188"/>
      <c r="CW397" s="242"/>
      <c r="CX397" s="242"/>
      <c r="CY397" s="242"/>
      <c r="CZ397" s="242"/>
      <c r="DA397" s="242"/>
      <c r="DB397" s="188"/>
      <c r="DC397" s="188"/>
      <c r="DD397" s="242"/>
      <c r="DE397" s="242"/>
      <c r="DF397" s="242"/>
      <c r="DG397" s="242"/>
      <c r="DH397" s="242"/>
      <c r="DI397" s="188"/>
      <c r="DJ397" s="188"/>
      <c r="DK397" s="188"/>
      <c r="DL397" s="242"/>
      <c r="DM397" s="242"/>
      <c r="DN397" s="242"/>
      <c r="DO397" s="242"/>
      <c r="DP397" s="188"/>
      <c r="DQ397" s="188"/>
      <c r="DR397" s="242"/>
      <c r="DS397" s="242"/>
      <c r="DT397" s="242"/>
      <c r="DU397" s="242"/>
      <c r="DV397" s="242"/>
      <c r="DW397" s="188"/>
      <c r="DX397" s="188"/>
      <c r="DY397" s="242"/>
      <c r="DZ397" s="242"/>
      <c r="EA397" s="242"/>
      <c r="EB397" s="242"/>
      <c r="EC397" s="242"/>
      <c r="ED397" s="188"/>
      <c r="EE397" s="188"/>
      <c r="EF397" s="242"/>
      <c r="EG397" s="188"/>
      <c r="EH397" s="242"/>
      <c r="EI397" s="242"/>
      <c r="EJ397" s="242"/>
      <c r="EK397" s="188"/>
      <c r="EL397" s="188"/>
      <c r="EM397" s="242"/>
      <c r="EN397" s="242"/>
      <c r="EO397" s="242"/>
      <c r="EP397" s="242"/>
      <c r="EQ397" s="242"/>
      <c r="ER397" s="188"/>
      <c r="ES397" s="188"/>
      <c r="ET397" s="242"/>
      <c r="EU397" s="242"/>
      <c r="EV397" s="242"/>
      <c r="EW397" s="242"/>
      <c r="EX397" s="242"/>
      <c r="EY397" s="188"/>
      <c r="EZ397" s="188"/>
      <c r="FA397" s="242"/>
      <c r="FB397" s="242"/>
      <c r="FC397" s="242"/>
      <c r="FD397" s="242"/>
      <c r="FE397" s="242"/>
      <c r="FF397" s="188"/>
      <c r="FG397" s="188"/>
      <c r="FH397" s="242"/>
      <c r="FI397" s="242"/>
      <c r="FJ397" s="242"/>
      <c r="FK397" s="242"/>
      <c r="FL397" s="242"/>
      <c r="FM397" s="188"/>
      <c r="FN397" s="188"/>
      <c r="FO397" s="242"/>
      <c r="FP397" s="242"/>
      <c r="FQ397" s="242"/>
      <c r="FR397" s="242"/>
      <c r="FS397" s="242"/>
      <c r="FT397" s="188"/>
      <c r="FU397" s="188"/>
      <c r="FV397" s="188"/>
      <c r="FW397" s="188"/>
      <c r="FX397" s="188"/>
      <c r="FY397" s="242"/>
      <c r="FZ397" s="242"/>
      <c r="GA397" s="188"/>
      <c r="GB397" s="188"/>
      <c r="GC397" s="242"/>
      <c r="GD397" s="242"/>
      <c r="GE397" s="242"/>
      <c r="GF397" s="242"/>
      <c r="GG397" s="242"/>
      <c r="GH397" s="188"/>
      <c r="GI397" s="188"/>
      <c r="GJ397" s="242"/>
    </row>
    <row r="398" spans="2:192" ht="15.75" thickBot="1">
      <c r="B398" s="243" t="s">
        <v>5206</v>
      </c>
      <c r="C398" s="243" t="s">
        <v>1048</v>
      </c>
      <c r="D398" s="243" t="s">
        <v>259</v>
      </c>
      <c r="E398" s="244" t="s">
        <v>5217</v>
      </c>
      <c r="F398" s="183"/>
      <c r="G398" s="245"/>
      <c r="H398" s="189"/>
      <c r="I398" s="189"/>
      <c r="J398" s="245"/>
      <c r="K398" s="245"/>
      <c r="L398" s="245"/>
      <c r="M398" s="245"/>
      <c r="N398" s="245"/>
      <c r="O398" s="189"/>
      <c r="P398" s="189"/>
      <c r="Q398" s="245"/>
      <c r="R398" s="245"/>
      <c r="S398" s="245"/>
      <c r="T398" s="245"/>
      <c r="U398" s="245"/>
      <c r="V398" s="189"/>
      <c r="W398" s="189"/>
      <c r="X398" s="245"/>
      <c r="Y398" s="245"/>
      <c r="Z398" s="245"/>
      <c r="AA398" s="245"/>
      <c r="AB398" s="245"/>
      <c r="AC398" s="189"/>
      <c r="AD398" s="189"/>
      <c r="AE398" s="245"/>
      <c r="AF398" s="245"/>
      <c r="AG398" s="189"/>
      <c r="AH398" s="245"/>
      <c r="AI398" s="245"/>
      <c r="AJ398" s="189"/>
      <c r="AK398" s="189"/>
      <c r="AL398" s="189"/>
      <c r="AM398" s="189"/>
      <c r="AN398" s="189"/>
      <c r="AO398" s="245"/>
      <c r="AP398" s="245"/>
      <c r="AQ398" s="189"/>
      <c r="AR398" s="189"/>
      <c r="AS398" s="245"/>
      <c r="AT398" s="245"/>
      <c r="AU398" s="245"/>
      <c r="AV398" s="245"/>
      <c r="AW398" s="245"/>
      <c r="AX398" s="189"/>
      <c r="AY398" s="189"/>
      <c r="AZ398" s="245"/>
      <c r="BA398" s="245"/>
      <c r="BB398" s="245"/>
      <c r="BC398" s="245"/>
      <c r="BD398" s="245"/>
      <c r="BE398" s="189"/>
      <c r="BF398" s="189"/>
      <c r="BG398" s="245"/>
      <c r="BH398" s="245"/>
      <c r="BI398" s="245"/>
      <c r="BJ398" s="245"/>
      <c r="BK398" s="245"/>
      <c r="BL398" s="189"/>
      <c r="BM398" s="189"/>
      <c r="BN398" s="245"/>
      <c r="BO398" s="245"/>
      <c r="BP398" s="245"/>
      <c r="BQ398" s="245"/>
      <c r="BR398" s="245"/>
      <c r="BS398" s="189"/>
      <c r="BT398" s="189"/>
      <c r="BU398" s="245"/>
      <c r="BV398" s="245"/>
      <c r="BW398" s="245"/>
      <c r="BX398" s="245"/>
      <c r="BY398" s="245"/>
      <c r="BZ398" s="189"/>
      <c r="CA398" s="189"/>
      <c r="CB398" s="245"/>
      <c r="CC398" s="245"/>
      <c r="CD398" s="245"/>
      <c r="CE398" s="245"/>
      <c r="CF398" s="245"/>
      <c r="CG398" s="189"/>
      <c r="CH398" s="189"/>
      <c r="CI398" s="245"/>
      <c r="CJ398" s="245"/>
      <c r="CK398" s="245"/>
      <c r="CL398" s="245"/>
      <c r="CM398" s="245"/>
      <c r="CN398" s="189"/>
      <c r="CO398" s="189"/>
      <c r="CP398" s="245"/>
      <c r="CQ398" s="245"/>
      <c r="CR398" s="245"/>
      <c r="CS398" s="245"/>
      <c r="CT398" s="245"/>
      <c r="CU398" s="189"/>
      <c r="CV398" s="189"/>
      <c r="CW398" s="245"/>
      <c r="CX398" s="245"/>
      <c r="CY398" s="245"/>
      <c r="CZ398" s="245"/>
      <c r="DA398" s="245"/>
      <c r="DB398" s="189"/>
      <c r="DC398" s="189"/>
      <c r="DD398" s="245"/>
      <c r="DE398" s="245"/>
      <c r="DF398" s="245"/>
      <c r="DG398" s="245"/>
      <c r="DH398" s="245"/>
      <c r="DI398" s="189"/>
      <c r="DJ398" s="189"/>
      <c r="DK398" s="189"/>
      <c r="DL398" s="245"/>
      <c r="DM398" s="245"/>
      <c r="DN398" s="245"/>
      <c r="DO398" s="245"/>
      <c r="DP398" s="189"/>
      <c r="DQ398" s="189"/>
      <c r="DR398" s="245"/>
      <c r="DS398" s="245"/>
      <c r="DT398" s="245"/>
      <c r="DU398" s="245"/>
      <c r="DV398" s="245"/>
      <c r="DW398" s="189"/>
      <c r="DX398" s="189"/>
      <c r="DY398" s="245"/>
      <c r="DZ398" s="245"/>
      <c r="EA398" s="245"/>
      <c r="EB398" s="245"/>
      <c r="EC398" s="245"/>
      <c r="ED398" s="189"/>
      <c r="EE398" s="189"/>
      <c r="EF398" s="245"/>
      <c r="EG398" s="189"/>
      <c r="EH398" s="245"/>
      <c r="EI398" s="245"/>
      <c r="EJ398" s="245"/>
      <c r="EK398" s="189"/>
      <c r="EL398" s="189"/>
      <c r="EM398" s="245"/>
      <c r="EN398" s="245"/>
      <c r="EO398" s="245"/>
      <c r="EP398" s="245"/>
      <c r="EQ398" s="245"/>
      <c r="ER398" s="189"/>
      <c r="ES398" s="189"/>
      <c r="ET398" s="245"/>
      <c r="EU398" s="245"/>
      <c r="EV398" s="245"/>
      <c r="EW398" s="245"/>
      <c r="EX398" s="245"/>
      <c r="EY398" s="189"/>
      <c r="EZ398" s="189"/>
      <c r="FA398" s="245"/>
      <c r="FB398" s="245"/>
      <c r="FC398" s="245"/>
      <c r="FD398" s="245"/>
      <c r="FE398" s="245"/>
      <c r="FF398" s="189"/>
      <c r="FG398" s="189"/>
      <c r="FH398" s="245"/>
      <c r="FI398" s="245"/>
      <c r="FJ398" s="245"/>
      <c r="FK398" s="245"/>
      <c r="FL398" s="245"/>
      <c r="FM398" s="189"/>
      <c r="FN398" s="189"/>
      <c r="FO398" s="245"/>
      <c r="FP398" s="245"/>
      <c r="FQ398" s="245"/>
      <c r="FR398" s="245"/>
      <c r="FS398" s="245"/>
      <c r="FT398" s="189"/>
      <c r="FU398" s="189"/>
      <c r="FV398" s="189"/>
      <c r="FW398" s="189"/>
      <c r="FX398" s="189"/>
      <c r="FY398" s="245"/>
      <c r="FZ398" s="245"/>
      <c r="GA398" s="189"/>
      <c r="GB398" s="189"/>
      <c r="GC398" s="245"/>
      <c r="GD398" s="245"/>
      <c r="GE398" s="245"/>
      <c r="GF398" s="245"/>
      <c r="GG398" s="245"/>
      <c r="GH398" s="189"/>
      <c r="GI398" s="189"/>
      <c r="GJ398" s="245"/>
    </row>
    <row r="399" spans="2:192" ht="15">
      <c r="B399" s="238" t="s">
        <v>5206</v>
      </c>
      <c r="C399" s="238" t="s">
        <v>2062</v>
      </c>
      <c r="D399" s="238" t="s">
        <v>2063</v>
      </c>
      <c r="E399" s="238" t="s">
        <v>5214</v>
      </c>
      <c r="F399" s="180">
        <v>1</v>
      </c>
      <c r="G399" s="239"/>
      <c r="H399" s="186"/>
      <c r="I399" s="186"/>
      <c r="J399" s="239"/>
      <c r="K399" s="239"/>
      <c r="L399" s="239"/>
      <c r="M399" s="239"/>
      <c r="N399" s="239"/>
      <c r="O399" s="186"/>
      <c r="P399" s="186"/>
      <c r="Q399" s="239"/>
      <c r="R399" s="239"/>
      <c r="S399" s="239"/>
      <c r="T399" s="239"/>
      <c r="U399" s="239"/>
      <c r="V399" s="186"/>
      <c r="W399" s="186"/>
      <c r="X399" s="239"/>
      <c r="Y399" s="239"/>
      <c r="Z399" s="239"/>
      <c r="AA399" s="239"/>
      <c r="AB399" s="239"/>
      <c r="AC399" s="186"/>
      <c r="AD399" s="186"/>
      <c r="AE399" s="239"/>
      <c r="AF399" s="239"/>
      <c r="AG399" s="186"/>
      <c r="AH399" s="239"/>
      <c r="AI399" s="239"/>
      <c r="AJ399" s="186"/>
      <c r="AK399" s="186"/>
      <c r="AL399" s="186"/>
      <c r="AM399" s="186"/>
      <c r="AN399" s="186"/>
      <c r="AO399" s="239"/>
      <c r="AP399" s="239"/>
      <c r="AQ399" s="186"/>
      <c r="AR399" s="186"/>
      <c r="AS399" s="239"/>
      <c r="AT399" s="239"/>
      <c r="AU399" s="239"/>
      <c r="AV399" s="239"/>
      <c r="AW399" s="239"/>
      <c r="AX399" s="186"/>
      <c r="AY399" s="186"/>
      <c r="AZ399" s="239"/>
      <c r="BA399" s="239"/>
      <c r="BB399" s="239"/>
      <c r="BC399" s="239"/>
      <c r="BD399" s="239"/>
      <c r="BE399" s="186"/>
      <c r="BF399" s="186"/>
      <c r="BG399" s="239"/>
      <c r="BH399" s="239"/>
      <c r="BI399" s="239"/>
      <c r="BJ399" s="239"/>
      <c r="BK399" s="239">
        <v>1</v>
      </c>
      <c r="BL399" s="186"/>
      <c r="BM399" s="186"/>
      <c r="BN399" s="239"/>
      <c r="BO399" s="239"/>
      <c r="BP399" s="239"/>
      <c r="BQ399" s="239"/>
      <c r="BR399" s="239"/>
      <c r="BS399" s="186"/>
      <c r="BT399" s="186"/>
      <c r="BU399" s="239"/>
      <c r="BV399" s="239"/>
      <c r="BW399" s="239"/>
      <c r="BX399" s="239"/>
      <c r="BY399" s="239"/>
      <c r="BZ399" s="186"/>
      <c r="CA399" s="186"/>
      <c r="CB399" s="239"/>
      <c r="CC399" s="239"/>
      <c r="CD399" s="239"/>
      <c r="CE399" s="239"/>
      <c r="CF399" s="239"/>
      <c r="CG399" s="186"/>
      <c r="CH399" s="186"/>
      <c r="CI399" s="239"/>
      <c r="CJ399" s="239"/>
      <c r="CK399" s="239"/>
      <c r="CL399" s="239"/>
      <c r="CM399" s="239"/>
      <c r="CN399" s="186"/>
      <c r="CO399" s="186"/>
      <c r="CP399" s="239"/>
      <c r="CQ399" s="239"/>
      <c r="CR399" s="239"/>
      <c r="CS399" s="239"/>
      <c r="CT399" s="239"/>
      <c r="CU399" s="186"/>
      <c r="CV399" s="186"/>
      <c r="CW399" s="239"/>
      <c r="CX399" s="239"/>
      <c r="CY399" s="239"/>
      <c r="CZ399" s="239"/>
      <c r="DA399" s="239"/>
      <c r="DB399" s="186"/>
      <c r="DC399" s="186"/>
      <c r="DD399" s="239"/>
      <c r="DE399" s="239"/>
      <c r="DF399" s="239"/>
      <c r="DG399" s="239"/>
      <c r="DH399" s="239"/>
      <c r="DI399" s="186"/>
      <c r="DJ399" s="186"/>
      <c r="DK399" s="186"/>
      <c r="DL399" s="239"/>
      <c r="DM399" s="239"/>
      <c r="DN399" s="239"/>
      <c r="DO399" s="239"/>
      <c r="DP399" s="186"/>
      <c r="DQ399" s="186"/>
      <c r="DR399" s="239"/>
      <c r="DS399" s="239"/>
      <c r="DT399" s="239"/>
      <c r="DU399" s="239"/>
      <c r="DV399" s="239"/>
      <c r="DW399" s="186"/>
      <c r="DX399" s="186"/>
      <c r="DY399" s="239"/>
      <c r="DZ399" s="239"/>
      <c r="EA399" s="239"/>
      <c r="EB399" s="239"/>
      <c r="EC399" s="239"/>
      <c r="ED399" s="186"/>
      <c r="EE399" s="186"/>
      <c r="EF399" s="239"/>
      <c r="EG399" s="186"/>
      <c r="EH399" s="239"/>
      <c r="EI399" s="239"/>
      <c r="EJ399" s="239"/>
      <c r="EK399" s="186"/>
      <c r="EL399" s="186"/>
      <c r="EM399" s="239"/>
      <c r="EN399" s="239"/>
      <c r="EO399" s="239"/>
      <c r="EP399" s="239"/>
      <c r="EQ399" s="239"/>
      <c r="ER399" s="186"/>
      <c r="ES399" s="186"/>
      <c r="ET399" s="239"/>
      <c r="EU399" s="239"/>
      <c r="EV399" s="239"/>
      <c r="EW399" s="239"/>
      <c r="EX399" s="239"/>
      <c r="EY399" s="186"/>
      <c r="EZ399" s="186"/>
      <c r="FA399" s="239"/>
      <c r="FB399" s="239"/>
      <c r="FC399" s="239"/>
      <c r="FD399" s="239"/>
      <c r="FE399" s="239"/>
      <c r="FF399" s="186"/>
      <c r="FG399" s="186"/>
      <c r="FH399" s="239"/>
      <c r="FI399" s="239"/>
      <c r="FJ399" s="239"/>
      <c r="FK399" s="239"/>
      <c r="FL399" s="239"/>
      <c r="FM399" s="186"/>
      <c r="FN399" s="186"/>
      <c r="FO399" s="239"/>
      <c r="FP399" s="239"/>
      <c r="FQ399" s="239"/>
      <c r="FR399" s="239"/>
      <c r="FS399" s="239"/>
      <c r="FT399" s="186"/>
      <c r="FU399" s="186"/>
      <c r="FV399" s="186"/>
      <c r="FW399" s="186"/>
      <c r="FX399" s="186"/>
      <c r="FY399" s="239"/>
      <c r="FZ399" s="239"/>
      <c r="GA399" s="186"/>
      <c r="GB399" s="186"/>
      <c r="GC399" s="239"/>
      <c r="GD399" s="239"/>
      <c r="GE399" s="239"/>
      <c r="GF399" s="239"/>
      <c r="GG399" s="239"/>
      <c r="GH399" s="186"/>
      <c r="GI399" s="186"/>
      <c r="GJ399" s="239"/>
    </row>
    <row r="400" spans="2:192" ht="15">
      <c r="B400" s="240" t="s">
        <v>5206</v>
      </c>
      <c r="C400" s="240" t="s">
        <v>2062</v>
      </c>
      <c r="D400" s="240" t="s">
        <v>2063</v>
      </c>
      <c r="E400" s="235" t="s">
        <v>5215</v>
      </c>
      <c r="F400" s="181">
        <v>37.9</v>
      </c>
      <c r="G400" s="237"/>
      <c r="H400" s="187"/>
      <c r="I400" s="187"/>
      <c r="J400" s="237"/>
      <c r="K400" s="237"/>
      <c r="L400" s="237"/>
      <c r="M400" s="237"/>
      <c r="N400" s="237"/>
      <c r="O400" s="187"/>
      <c r="P400" s="187"/>
      <c r="Q400" s="237"/>
      <c r="R400" s="237"/>
      <c r="S400" s="237"/>
      <c r="T400" s="237"/>
      <c r="U400" s="237"/>
      <c r="V400" s="187"/>
      <c r="W400" s="187"/>
      <c r="X400" s="237"/>
      <c r="Y400" s="237"/>
      <c r="Z400" s="237"/>
      <c r="AA400" s="237"/>
      <c r="AB400" s="237"/>
      <c r="AC400" s="187"/>
      <c r="AD400" s="187"/>
      <c r="AE400" s="237"/>
      <c r="AF400" s="237"/>
      <c r="AG400" s="187"/>
      <c r="AH400" s="237"/>
      <c r="AI400" s="237"/>
      <c r="AJ400" s="187"/>
      <c r="AK400" s="187"/>
      <c r="AL400" s="187"/>
      <c r="AM400" s="187"/>
      <c r="AN400" s="187"/>
      <c r="AO400" s="237"/>
      <c r="AP400" s="237"/>
      <c r="AQ400" s="187"/>
      <c r="AR400" s="187"/>
      <c r="AS400" s="237"/>
      <c r="AT400" s="237"/>
      <c r="AU400" s="237"/>
      <c r="AV400" s="237"/>
      <c r="AW400" s="237"/>
      <c r="AX400" s="187"/>
      <c r="AY400" s="187"/>
      <c r="AZ400" s="237"/>
      <c r="BA400" s="237"/>
      <c r="BB400" s="237"/>
      <c r="BC400" s="237"/>
      <c r="BD400" s="237"/>
      <c r="BE400" s="187"/>
      <c r="BF400" s="187"/>
      <c r="BG400" s="237"/>
      <c r="BH400" s="237"/>
      <c r="BI400" s="237"/>
      <c r="BJ400" s="237"/>
      <c r="BK400" s="237">
        <v>37.9</v>
      </c>
      <c r="BL400" s="187"/>
      <c r="BM400" s="187"/>
      <c r="BN400" s="237"/>
      <c r="BO400" s="237"/>
      <c r="BP400" s="237"/>
      <c r="BQ400" s="237"/>
      <c r="BR400" s="237"/>
      <c r="BS400" s="187"/>
      <c r="BT400" s="187"/>
      <c r="BU400" s="237"/>
      <c r="BV400" s="237"/>
      <c r="BW400" s="237"/>
      <c r="BX400" s="237"/>
      <c r="BY400" s="237"/>
      <c r="BZ400" s="187"/>
      <c r="CA400" s="187"/>
      <c r="CB400" s="237"/>
      <c r="CC400" s="237"/>
      <c r="CD400" s="237"/>
      <c r="CE400" s="237"/>
      <c r="CF400" s="237"/>
      <c r="CG400" s="187"/>
      <c r="CH400" s="187"/>
      <c r="CI400" s="237"/>
      <c r="CJ400" s="237"/>
      <c r="CK400" s="237"/>
      <c r="CL400" s="237"/>
      <c r="CM400" s="237"/>
      <c r="CN400" s="187"/>
      <c r="CO400" s="187"/>
      <c r="CP400" s="237"/>
      <c r="CQ400" s="237"/>
      <c r="CR400" s="237"/>
      <c r="CS400" s="237"/>
      <c r="CT400" s="237"/>
      <c r="CU400" s="187"/>
      <c r="CV400" s="187"/>
      <c r="CW400" s="237"/>
      <c r="CX400" s="237"/>
      <c r="CY400" s="237"/>
      <c r="CZ400" s="237"/>
      <c r="DA400" s="237"/>
      <c r="DB400" s="187"/>
      <c r="DC400" s="187"/>
      <c r="DD400" s="237"/>
      <c r="DE400" s="237"/>
      <c r="DF400" s="237"/>
      <c r="DG400" s="237"/>
      <c r="DH400" s="237"/>
      <c r="DI400" s="187"/>
      <c r="DJ400" s="187"/>
      <c r="DK400" s="187"/>
      <c r="DL400" s="237"/>
      <c r="DM400" s="237"/>
      <c r="DN400" s="237"/>
      <c r="DO400" s="237"/>
      <c r="DP400" s="187"/>
      <c r="DQ400" s="187"/>
      <c r="DR400" s="237"/>
      <c r="DS400" s="237"/>
      <c r="DT400" s="237"/>
      <c r="DU400" s="237"/>
      <c r="DV400" s="237"/>
      <c r="DW400" s="187"/>
      <c r="DX400" s="187"/>
      <c r="DY400" s="237"/>
      <c r="DZ400" s="237"/>
      <c r="EA400" s="237"/>
      <c r="EB400" s="237"/>
      <c r="EC400" s="237"/>
      <c r="ED400" s="187"/>
      <c r="EE400" s="187"/>
      <c r="EF400" s="237"/>
      <c r="EG400" s="187"/>
      <c r="EH400" s="237"/>
      <c r="EI400" s="237"/>
      <c r="EJ400" s="237"/>
      <c r="EK400" s="187"/>
      <c r="EL400" s="187"/>
      <c r="EM400" s="237"/>
      <c r="EN400" s="237"/>
      <c r="EO400" s="237"/>
      <c r="EP400" s="237"/>
      <c r="EQ400" s="237"/>
      <c r="ER400" s="187"/>
      <c r="ES400" s="187"/>
      <c r="ET400" s="237"/>
      <c r="EU400" s="237"/>
      <c r="EV400" s="237"/>
      <c r="EW400" s="237"/>
      <c r="EX400" s="237"/>
      <c r="EY400" s="187"/>
      <c r="EZ400" s="187"/>
      <c r="FA400" s="237"/>
      <c r="FB400" s="237"/>
      <c r="FC400" s="237"/>
      <c r="FD400" s="237"/>
      <c r="FE400" s="237"/>
      <c r="FF400" s="187"/>
      <c r="FG400" s="187"/>
      <c r="FH400" s="237"/>
      <c r="FI400" s="237"/>
      <c r="FJ400" s="237"/>
      <c r="FK400" s="237"/>
      <c r="FL400" s="237"/>
      <c r="FM400" s="187"/>
      <c r="FN400" s="187"/>
      <c r="FO400" s="237"/>
      <c r="FP400" s="237"/>
      <c r="FQ400" s="237"/>
      <c r="FR400" s="237"/>
      <c r="FS400" s="237"/>
      <c r="FT400" s="187"/>
      <c r="FU400" s="187"/>
      <c r="FV400" s="187"/>
      <c r="FW400" s="187"/>
      <c r="FX400" s="187"/>
      <c r="FY400" s="237"/>
      <c r="FZ400" s="237"/>
      <c r="GA400" s="187"/>
      <c r="GB400" s="187"/>
      <c r="GC400" s="237"/>
      <c r="GD400" s="237"/>
      <c r="GE400" s="237"/>
      <c r="GF400" s="237"/>
      <c r="GG400" s="237"/>
      <c r="GH400" s="187"/>
      <c r="GI400" s="187"/>
      <c r="GJ400" s="237"/>
    </row>
    <row r="401" spans="2:192" ht="15">
      <c r="B401" s="240" t="s">
        <v>5206</v>
      </c>
      <c r="C401" s="240" t="s">
        <v>2062</v>
      </c>
      <c r="D401" s="240" t="s">
        <v>2063</v>
      </c>
      <c r="E401" s="241" t="s">
        <v>5216</v>
      </c>
      <c r="F401" s="182"/>
      <c r="G401" s="242"/>
      <c r="H401" s="188"/>
      <c r="I401" s="188"/>
      <c r="J401" s="242"/>
      <c r="K401" s="242"/>
      <c r="L401" s="242"/>
      <c r="M401" s="242"/>
      <c r="N401" s="242"/>
      <c r="O401" s="188"/>
      <c r="P401" s="188"/>
      <c r="Q401" s="242"/>
      <c r="R401" s="242"/>
      <c r="S401" s="242"/>
      <c r="T401" s="242"/>
      <c r="U401" s="242"/>
      <c r="V401" s="188"/>
      <c r="W401" s="188"/>
      <c r="X401" s="242"/>
      <c r="Y401" s="242"/>
      <c r="Z401" s="242"/>
      <c r="AA401" s="242"/>
      <c r="AB401" s="242"/>
      <c r="AC401" s="188"/>
      <c r="AD401" s="188"/>
      <c r="AE401" s="242"/>
      <c r="AF401" s="242"/>
      <c r="AG401" s="188"/>
      <c r="AH401" s="242"/>
      <c r="AI401" s="242"/>
      <c r="AJ401" s="188"/>
      <c r="AK401" s="188"/>
      <c r="AL401" s="188"/>
      <c r="AM401" s="188"/>
      <c r="AN401" s="188"/>
      <c r="AO401" s="242"/>
      <c r="AP401" s="242"/>
      <c r="AQ401" s="188"/>
      <c r="AR401" s="188"/>
      <c r="AS401" s="242"/>
      <c r="AT401" s="242"/>
      <c r="AU401" s="242"/>
      <c r="AV401" s="242"/>
      <c r="AW401" s="242"/>
      <c r="AX401" s="188"/>
      <c r="AY401" s="188"/>
      <c r="AZ401" s="242"/>
      <c r="BA401" s="242"/>
      <c r="BB401" s="242"/>
      <c r="BC401" s="242"/>
      <c r="BD401" s="242"/>
      <c r="BE401" s="188"/>
      <c r="BF401" s="188"/>
      <c r="BG401" s="242"/>
      <c r="BH401" s="242"/>
      <c r="BI401" s="242"/>
      <c r="BJ401" s="242"/>
      <c r="BK401" s="242"/>
      <c r="BL401" s="188"/>
      <c r="BM401" s="188"/>
      <c r="BN401" s="242"/>
      <c r="BO401" s="242"/>
      <c r="BP401" s="242"/>
      <c r="BQ401" s="242"/>
      <c r="BR401" s="242"/>
      <c r="BS401" s="188"/>
      <c r="BT401" s="188"/>
      <c r="BU401" s="242"/>
      <c r="BV401" s="242"/>
      <c r="BW401" s="242"/>
      <c r="BX401" s="242"/>
      <c r="BY401" s="242"/>
      <c r="BZ401" s="188"/>
      <c r="CA401" s="188"/>
      <c r="CB401" s="242"/>
      <c r="CC401" s="242"/>
      <c r="CD401" s="242"/>
      <c r="CE401" s="242"/>
      <c r="CF401" s="242"/>
      <c r="CG401" s="188"/>
      <c r="CH401" s="188"/>
      <c r="CI401" s="242"/>
      <c r="CJ401" s="242"/>
      <c r="CK401" s="242"/>
      <c r="CL401" s="242"/>
      <c r="CM401" s="242"/>
      <c r="CN401" s="188"/>
      <c r="CO401" s="188"/>
      <c r="CP401" s="242"/>
      <c r="CQ401" s="242"/>
      <c r="CR401" s="242"/>
      <c r="CS401" s="242"/>
      <c r="CT401" s="242"/>
      <c r="CU401" s="188"/>
      <c r="CV401" s="188"/>
      <c r="CW401" s="242"/>
      <c r="CX401" s="242"/>
      <c r="CY401" s="242"/>
      <c r="CZ401" s="242"/>
      <c r="DA401" s="242"/>
      <c r="DB401" s="188"/>
      <c r="DC401" s="188"/>
      <c r="DD401" s="242"/>
      <c r="DE401" s="242"/>
      <c r="DF401" s="242"/>
      <c r="DG401" s="242"/>
      <c r="DH401" s="242"/>
      <c r="DI401" s="188"/>
      <c r="DJ401" s="188"/>
      <c r="DK401" s="188"/>
      <c r="DL401" s="242"/>
      <c r="DM401" s="242"/>
      <c r="DN401" s="242"/>
      <c r="DO401" s="242"/>
      <c r="DP401" s="188"/>
      <c r="DQ401" s="188"/>
      <c r="DR401" s="242"/>
      <c r="DS401" s="242"/>
      <c r="DT401" s="242"/>
      <c r="DU401" s="242"/>
      <c r="DV401" s="242"/>
      <c r="DW401" s="188"/>
      <c r="DX401" s="188"/>
      <c r="DY401" s="242"/>
      <c r="DZ401" s="242"/>
      <c r="EA401" s="242"/>
      <c r="EB401" s="242"/>
      <c r="EC401" s="242"/>
      <c r="ED401" s="188"/>
      <c r="EE401" s="188"/>
      <c r="EF401" s="242"/>
      <c r="EG401" s="188"/>
      <c r="EH401" s="242"/>
      <c r="EI401" s="242"/>
      <c r="EJ401" s="242"/>
      <c r="EK401" s="188"/>
      <c r="EL401" s="188"/>
      <c r="EM401" s="242"/>
      <c r="EN401" s="242"/>
      <c r="EO401" s="242"/>
      <c r="EP401" s="242"/>
      <c r="EQ401" s="242"/>
      <c r="ER401" s="188"/>
      <c r="ES401" s="188"/>
      <c r="ET401" s="242"/>
      <c r="EU401" s="242"/>
      <c r="EV401" s="242"/>
      <c r="EW401" s="242"/>
      <c r="EX401" s="242"/>
      <c r="EY401" s="188"/>
      <c r="EZ401" s="188"/>
      <c r="FA401" s="242"/>
      <c r="FB401" s="242"/>
      <c r="FC401" s="242"/>
      <c r="FD401" s="242"/>
      <c r="FE401" s="242"/>
      <c r="FF401" s="188"/>
      <c r="FG401" s="188"/>
      <c r="FH401" s="242"/>
      <c r="FI401" s="242"/>
      <c r="FJ401" s="242"/>
      <c r="FK401" s="242"/>
      <c r="FL401" s="242"/>
      <c r="FM401" s="188"/>
      <c r="FN401" s="188"/>
      <c r="FO401" s="242"/>
      <c r="FP401" s="242"/>
      <c r="FQ401" s="242"/>
      <c r="FR401" s="242"/>
      <c r="FS401" s="242"/>
      <c r="FT401" s="188"/>
      <c r="FU401" s="188"/>
      <c r="FV401" s="188"/>
      <c r="FW401" s="188"/>
      <c r="FX401" s="188"/>
      <c r="FY401" s="242"/>
      <c r="FZ401" s="242"/>
      <c r="GA401" s="188"/>
      <c r="GB401" s="188"/>
      <c r="GC401" s="242"/>
      <c r="GD401" s="242"/>
      <c r="GE401" s="242"/>
      <c r="GF401" s="242"/>
      <c r="GG401" s="242"/>
      <c r="GH401" s="188"/>
      <c r="GI401" s="188"/>
      <c r="GJ401" s="242"/>
    </row>
    <row r="402" spans="2:192" ht="15.75" thickBot="1">
      <c r="B402" s="243" t="s">
        <v>5206</v>
      </c>
      <c r="C402" s="243" t="s">
        <v>2062</v>
      </c>
      <c r="D402" s="243" t="s">
        <v>2063</v>
      </c>
      <c r="E402" s="244" t="s">
        <v>5217</v>
      </c>
      <c r="F402" s="183"/>
      <c r="G402" s="245"/>
      <c r="H402" s="189"/>
      <c r="I402" s="189"/>
      <c r="J402" s="245"/>
      <c r="K402" s="245"/>
      <c r="L402" s="245"/>
      <c r="M402" s="245"/>
      <c r="N402" s="245"/>
      <c r="O402" s="189"/>
      <c r="P402" s="189"/>
      <c r="Q402" s="245"/>
      <c r="R402" s="245"/>
      <c r="S402" s="245"/>
      <c r="T402" s="245"/>
      <c r="U402" s="245"/>
      <c r="V402" s="189"/>
      <c r="W402" s="189"/>
      <c r="X402" s="245"/>
      <c r="Y402" s="245"/>
      <c r="Z402" s="245"/>
      <c r="AA402" s="245"/>
      <c r="AB402" s="245"/>
      <c r="AC402" s="189"/>
      <c r="AD402" s="189"/>
      <c r="AE402" s="245"/>
      <c r="AF402" s="245"/>
      <c r="AG402" s="189"/>
      <c r="AH402" s="245"/>
      <c r="AI402" s="245"/>
      <c r="AJ402" s="189"/>
      <c r="AK402" s="189"/>
      <c r="AL402" s="189"/>
      <c r="AM402" s="189"/>
      <c r="AN402" s="189"/>
      <c r="AO402" s="245"/>
      <c r="AP402" s="245"/>
      <c r="AQ402" s="189"/>
      <c r="AR402" s="189"/>
      <c r="AS402" s="245"/>
      <c r="AT402" s="245"/>
      <c r="AU402" s="245"/>
      <c r="AV402" s="245"/>
      <c r="AW402" s="245"/>
      <c r="AX402" s="189"/>
      <c r="AY402" s="189"/>
      <c r="AZ402" s="245"/>
      <c r="BA402" s="245"/>
      <c r="BB402" s="245"/>
      <c r="BC402" s="245"/>
      <c r="BD402" s="245"/>
      <c r="BE402" s="189"/>
      <c r="BF402" s="189"/>
      <c r="BG402" s="245"/>
      <c r="BH402" s="245"/>
      <c r="BI402" s="245"/>
      <c r="BJ402" s="245"/>
      <c r="BK402" s="245"/>
      <c r="BL402" s="189"/>
      <c r="BM402" s="189"/>
      <c r="BN402" s="245"/>
      <c r="BO402" s="245"/>
      <c r="BP402" s="245"/>
      <c r="BQ402" s="245"/>
      <c r="BR402" s="245"/>
      <c r="BS402" s="189"/>
      <c r="BT402" s="189"/>
      <c r="BU402" s="245"/>
      <c r="BV402" s="245"/>
      <c r="BW402" s="245"/>
      <c r="BX402" s="245"/>
      <c r="BY402" s="245"/>
      <c r="BZ402" s="189"/>
      <c r="CA402" s="189"/>
      <c r="CB402" s="245"/>
      <c r="CC402" s="245"/>
      <c r="CD402" s="245"/>
      <c r="CE402" s="245"/>
      <c r="CF402" s="245"/>
      <c r="CG402" s="189"/>
      <c r="CH402" s="189"/>
      <c r="CI402" s="245"/>
      <c r="CJ402" s="245"/>
      <c r="CK402" s="245"/>
      <c r="CL402" s="245"/>
      <c r="CM402" s="245"/>
      <c r="CN402" s="189"/>
      <c r="CO402" s="189"/>
      <c r="CP402" s="245"/>
      <c r="CQ402" s="245"/>
      <c r="CR402" s="245"/>
      <c r="CS402" s="245"/>
      <c r="CT402" s="245"/>
      <c r="CU402" s="189"/>
      <c r="CV402" s="189"/>
      <c r="CW402" s="245"/>
      <c r="CX402" s="245"/>
      <c r="CY402" s="245"/>
      <c r="CZ402" s="245"/>
      <c r="DA402" s="245"/>
      <c r="DB402" s="189"/>
      <c r="DC402" s="189"/>
      <c r="DD402" s="245"/>
      <c r="DE402" s="245"/>
      <c r="DF402" s="245"/>
      <c r="DG402" s="245"/>
      <c r="DH402" s="245"/>
      <c r="DI402" s="189"/>
      <c r="DJ402" s="189"/>
      <c r="DK402" s="189"/>
      <c r="DL402" s="245"/>
      <c r="DM402" s="245"/>
      <c r="DN402" s="245"/>
      <c r="DO402" s="245"/>
      <c r="DP402" s="189"/>
      <c r="DQ402" s="189"/>
      <c r="DR402" s="245"/>
      <c r="DS402" s="245"/>
      <c r="DT402" s="245"/>
      <c r="DU402" s="245"/>
      <c r="DV402" s="245"/>
      <c r="DW402" s="189"/>
      <c r="DX402" s="189"/>
      <c r="DY402" s="245"/>
      <c r="DZ402" s="245"/>
      <c r="EA402" s="245"/>
      <c r="EB402" s="245"/>
      <c r="EC402" s="245"/>
      <c r="ED402" s="189"/>
      <c r="EE402" s="189"/>
      <c r="EF402" s="245"/>
      <c r="EG402" s="189"/>
      <c r="EH402" s="245"/>
      <c r="EI402" s="245"/>
      <c r="EJ402" s="245"/>
      <c r="EK402" s="189"/>
      <c r="EL402" s="189"/>
      <c r="EM402" s="245"/>
      <c r="EN402" s="245"/>
      <c r="EO402" s="245"/>
      <c r="EP402" s="245"/>
      <c r="EQ402" s="245"/>
      <c r="ER402" s="189"/>
      <c r="ES402" s="189"/>
      <c r="ET402" s="245"/>
      <c r="EU402" s="245"/>
      <c r="EV402" s="245"/>
      <c r="EW402" s="245"/>
      <c r="EX402" s="245"/>
      <c r="EY402" s="189"/>
      <c r="EZ402" s="189"/>
      <c r="FA402" s="245"/>
      <c r="FB402" s="245"/>
      <c r="FC402" s="245"/>
      <c r="FD402" s="245"/>
      <c r="FE402" s="245"/>
      <c r="FF402" s="189"/>
      <c r="FG402" s="189"/>
      <c r="FH402" s="245"/>
      <c r="FI402" s="245"/>
      <c r="FJ402" s="245"/>
      <c r="FK402" s="245"/>
      <c r="FL402" s="245"/>
      <c r="FM402" s="189"/>
      <c r="FN402" s="189"/>
      <c r="FO402" s="245"/>
      <c r="FP402" s="245"/>
      <c r="FQ402" s="245"/>
      <c r="FR402" s="245"/>
      <c r="FS402" s="245"/>
      <c r="FT402" s="189"/>
      <c r="FU402" s="189"/>
      <c r="FV402" s="189"/>
      <c r="FW402" s="189"/>
      <c r="FX402" s="189"/>
      <c r="FY402" s="245"/>
      <c r="FZ402" s="245"/>
      <c r="GA402" s="189"/>
      <c r="GB402" s="189"/>
      <c r="GC402" s="245"/>
      <c r="GD402" s="245"/>
      <c r="GE402" s="245"/>
      <c r="GF402" s="245"/>
      <c r="GG402" s="245"/>
      <c r="GH402" s="189"/>
      <c r="GI402" s="189"/>
      <c r="GJ402" s="245"/>
    </row>
    <row r="403" spans="2:192" ht="15">
      <c r="B403" s="238" t="s">
        <v>5206</v>
      </c>
      <c r="C403" s="238" t="s">
        <v>791</v>
      </c>
      <c r="D403" s="238" t="s">
        <v>259</v>
      </c>
      <c r="E403" s="238" t="s">
        <v>5214</v>
      </c>
      <c r="F403" s="180">
        <v>6</v>
      </c>
      <c r="G403" s="239"/>
      <c r="H403" s="186"/>
      <c r="I403" s="186"/>
      <c r="J403" s="239"/>
      <c r="K403" s="239"/>
      <c r="L403" s="239"/>
      <c r="M403" s="239"/>
      <c r="N403" s="239"/>
      <c r="O403" s="186"/>
      <c r="P403" s="186"/>
      <c r="Q403" s="239"/>
      <c r="R403" s="239"/>
      <c r="S403" s="239"/>
      <c r="T403" s="239"/>
      <c r="U403" s="239">
        <v>1</v>
      </c>
      <c r="V403" s="186"/>
      <c r="W403" s="186"/>
      <c r="X403" s="239"/>
      <c r="Y403" s="239"/>
      <c r="Z403" s="239"/>
      <c r="AA403" s="239"/>
      <c r="AB403" s="239"/>
      <c r="AC403" s="186"/>
      <c r="AD403" s="186"/>
      <c r="AE403" s="239"/>
      <c r="AF403" s="239"/>
      <c r="AG403" s="186"/>
      <c r="AH403" s="239"/>
      <c r="AI403" s="239">
        <v>1</v>
      </c>
      <c r="AJ403" s="186"/>
      <c r="AK403" s="186"/>
      <c r="AL403" s="186"/>
      <c r="AM403" s="186"/>
      <c r="AN403" s="186"/>
      <c r="AO403" s="239"/>
      <c r="AP403" s="239"/>
      <c r="AQ403" s="186"/>
      <c r="AR403" s="186"/>
      <c r="AS403" s="239"/>
      <c r="AT403" s="239"/>
      <c r="AU403" s="239"/>
      <c r="AV403" s="239"/>
      <c r="AW403" s="239"/>
      <c r="AX403" s="186"/>
      <c r="AY403" s="186"/>
      <c r="AZ403" s="239">
        <v>1</v>
      </c>
      <c r="BA403" s="239"/>
      <c r="BB403" s="239"/>
      <c r="BC403" s="239"/>
      <c r="BD403" s="239"/>
      <c r="BE403" s="186"/>
      <c r="BF403" s="186"/>
      <c r="BG403" s="239">
        <v>1</v>
      </c>
      <c r="BH403" s="239"/>
      <c r="BI403" s="239"/>
      <c r="BJ403" s="239"/>
      <c r="BK403" s="239">
        <v>1</v>
      </c>
      <c r="BL403" s="186"/>
      <c r="BM403" s="186"/>
      <c r="BN403" s="239"/>
      <c r="BO403" s="239"/>
      <c r="BP403" s="239"/>
      <c r="BQ403" s="239"/>
      <c r="BR403" s="239"/>
      <c r="BS403" s="186"/>
      <c r="BT403" s="186"/>
      <c r="BU403" s="239"/>
      <c r="BV403" s="239"/>
      <c r="BW403" s="239"/>
      <c r="BX403" s="239"/>
      <c r="BY403" s="239"/>
      <c r="BZ403" s="186"/>
      <c r="CA403" s="186"/>
      <c r="CB403" s="239"/>
      <c r="CC403" s="239">
        <v>1</v>
      </c>
      <c r="CD403" s="239"/>
      <c r="CE403" s="239"/>
      <c r="CF403" s="239"/>
      <c r="CG403" s="186"/>
      <c r="CH403" s="186"/>
      <c r="CI403" s="239"/>
      <c r="CJ403" s="239"/>
      <c r="CK403" s="239"/>
      <c r="CL403" s="239"/>
      <c r="CM403" s="239"/>
      <c r="CN403" s="186"/>
      <c r="CO403" s="186"/>
      <c r="CP403" s="239"/>
      <c r="CQ403" s="239"/>
      <c r="CR403" s="239"/>
      <c r="CS403" s="239"/>
      <c r="CT403" s="239"/>
      <c r="CU403" s="186"/>
      <c r="CV403" s="186"/>
      <c r="CW403" s="239"/>
      <c r="CX403" s="239"/>
      <c r="CY403" s="239"/>
      <c r="CZ403" s="239"/>
      <c r="DA403" s="239"/>
      <c r="DB403" s="186"/>
      <c r="DC403" s="186"/>
      <c r="DD403" s="239"/>
      <c r="DE403" s="239"/>
      <c r="DF403" s="239"/>
      <c r="DG403" s="239"/>
      <c r="DH403" s="239"/>
      <c r="DI403" s="186"/>
      <c r="DJ403" s="186"/>
      <c r="DK403" s="186"/>
      <c r="DL403" s="239"/>
      <c r="DM403" s="239"/>
      <c r="DN403" s="239"/>
      <c r="DO403" s="239"/>
      <c r="DP403" s="186"/>
      <c r="DQ403" s="186"/>
      <c r="DR403" s="239"/>
      <c r="DS403" s="239"/>
      <c r="DT403" s="239"/>
      <c r="DU403" s="239"/>
      <c r="DV403" s="239"/>
      <c r="DW403" s="186"/>
      <c r="DX403" s="186"/>
      <c r="DY403" s="239"/>
      <c r="DZ403" s="239"/>
      <c r="EA403" s="239"/>
      <c r="EB403" s="239"/>
      <c r="EC403" s="239"/>
      <c r="ED403" s="186"/>
      <c r="EE403" s="186"/>
      <c r="EF403" s="239"/>
      <c r="EG403" s="186"/>
      <c r="EH403" s="239"/>
      <c r="EI403" s="239"/>
      <c r="EJ403" s="239"/>
      <c r="EK403" s="186"/>
      <c r="EL403" s="186"/>
      <c r="EM403" s="239"/>
      <c r="EN403" s="239"/>
      <c r="EO403" s="239"/>
      <c r="EP403" s="239"/>
      <c r="EQ403" s="239"/>
      <c r="ER403" s="186"/>
      <c r="ES403" s="186"/>
      <c r="ET403" s="239"/>
      <c r="EU403" s="239"/>
      <c r="EV403" s="239"/>
      <c r="EW403" s="239"/>
      <c r="EX403" s="239"/>
      <c r="EY403" s="186"/>
      <c r="EZ403" s="186"/>
      <c r="FA403" s="239"/>
      <c r="FB403" s="239"/>
      <c r="FC403" s="239"/>
      <c r="FD403" s="239"/>
      <c r="FE403" s="239"/>
      <c r="FF403" s="186"/>
      <c r="FG403" s="186"/>
      <c r="FH403" s="239"/>
      <c r="FI403" s="239"/>
      <c r="FJ403" s="239"/>
      <c r="FK403" s="239"/>
      <c r="FL403" s="239"/>
      <c r="FM403" s="186"/>
      <c r="FN403" s="186"/>
      <c r="FO403" s="239"/>
      <c r="FP403" s="239"/>
      <c r="FQ403" s="239"/>
      <c r="FR403" s="239"/>
      <c r="FS403" s="239"/>
      <c r="FT403" s="186"/>
      <c r="FU403" s="186"/>
      <c r="FV403" s="186"/>
      <c r="FW403" s="186"/>
      <c r="FX403" s="186"/>
      <c r="FY403" s="239"/>
      <c r="FZ403" s="239"/>
      <c r="GA403" s="186"/>
      <c r="GB403" s="186"/>
      <c r="GC403" s="239"/>
      <c r="GD403" s="239"/>
      <c r="GE403" s="239"/>
      <c r="GF403" s="239"/>
      <c r="GG403" s="239"/>
      <c r="GH403" s="186"/>
      <c r="GI403" s="186"/>
      <c r="GJ403" s="239"/>
    </row>
    <row r="404" spans="2:192" ht="15">
      <c r="B404" s="240" t="s">
        <v>5206</v>
      </c>
      <c r="C404" s="240" t="s">
        <v>791</v>
      </c>
      <c r="D404" s="240" t="s">
        <v>259</v>
      </c>
      <c r="E404" s="235" t="s">
        <v>5215</v>
      </c>
      <c r="F404" s="181">
        <v>114</v>
      </c>
      <c r="G404" s="237"/>
      <c r="H404" s="187"/>
      <c r="I404" s="187"/>
      <c r="J404" s="237"/>
      <c r="K404" s="237"/>
      <c r="L404" s="237"/>
      <c r="M404" s="237"/>
      <c r="N404" s="237"/>
      <c r="O404" s="187"/>
      <c r="P404" s="187"/>
      <c r="Q404" s="237"/>
      <c r="R404" s="237"/>
      <c r="S404" s="237"/>
      <c r="T404" s="237"/>
      <c r="U404" s="237">
        <v>43.4</v>
      </c>
      <c r="V404" s="187"/>
      <c r="W404" s="187"/>
      <c r="X404" s="237"/>
      <c r="Y404" s="237"/>
      <c r="Z404" s="237"/>
      <c r="AA404" s="237"/>
      <c r="AB404" s="237"/>
      <c r="AC404" s="187"/>
      <c r="AD404" s="187"/>
      <c r="AE404" s="237"/>
      <c r="AF404" s="237"/>
      <c r="AG404" s="187"/>
      <c r="AH404" s="237"/>
      <c r="AI404" s="237">
        <v>6.5</v>
      </c>
      <c r="AJ404" s="187"/>
      <c r="AK404" s="187"/>
      <c r="AL404" s="187"/>
      <c r="AM404" s="187"/>
      <c r="AN404" s="187"/>
      <c r="AO404" s="237"/>
      <c r="AP404" s="237"/>
      <c r="AQ404" s="187"/>
      <c r="AR404" s="187"/>
      <c r="AS404" s="237"/>
      <c r="AT404" s="237"/>
      <c r="AU404" s="237"/>
      <c r="AV404" s="237"/>
      <c r="AW404" s="237"/>
      <c r="AX404" s="187"/>
      <c r="AY404" s="187"/>
      <c r="AZ404" s="237">
        <v>18.2</v>
      </c>
      <c r="BA404" s="237"/>
      <c r="BB404" s="237"/>
      <c r="BC404" s="237"/>
      <c r="BD404" s="237"/>
      <c r="BE404" s="187"/>
      <c r="BF404" s="187"/>
      <c r="BG404" s="237">
        <v>13.5</v>
      </c>
      <c r="BH404" s="237"/>
      <c r="BI404" s="237"/>
      <c r="BJ404" s="237"/>
      <c r="BK404" s="237">
        <v>22.5</v>
      </c>
      <c r="BL404" s="187"/>
      <c r="BM404" s="187"/>
      <c r="BN404" s="237"/>
      <c r="BO404" s="237"/>
      <c r="BP404" s="237"/>
      <c r="BQ404" s="237"/>
      <c r="BR404" s="237"/>
      <c r="BS404" s="187"/>
      <c r="BT404" s="187"/>
      <c r="BU404" s="237"/>
      <c r="BV404" s="237"/>
      <c r="BW404" s="237"/>
      <c r="BX404" s="237"/>
      <c r="BY404" s="237"/>
      <c r="BZ404" s="187"/>
      <c r="CA404" s="187"/>
      <c r="CB404" s="237"/>
      <c r="CC404" s="237">
        <v>10</v>
      </c>
      <c r="CD404" s="237"/>
      <c r="CE404" s="237"/>
      <c r="CF404" s="237"/>
      <c r="CG404" s="187"/>
      <c r="CH404" s="187"/>
      <c r="CI404" s="237"/>
      <c r="CJ404" s="237"/>
      <c r="CK404" s="237"/>
      <c r="CL404" s="237"/>
      <c r="CM404" s="237"/>
      <c r="CN404" s="187"/>
      <c r="CO404" s="187"/>
      <c r="CP404" s="237"/>
      <c r="CQ404" s="237"/>
      <c r="CR404" s="237"/>
      <c r="CS404" s="237"/>
      <c r="CT404" s="237"/>
      <c r="CU404" s="187"/>
      <c r="CV404" s="187"/>
      <c r="CW404" s="237"/>
      <c r="CX404" s="237"/>
      <c r="CY404" s="237"/>
      <c r="CZ404" s="237"/>
      <c r="DA404" s="237"/>
      <c r="DB404" s="187"/>
      <c r="DC404" s="187"/>
      <c r="DD404" s="237"/>
      <c r="DE404" s="237"/>
      <c r="DF404" s="237"/>
      <c r="DG404" s="237"/>
      <c r="DH404" s="237"/>
      <c r="DI404" s="187"/>
      <c r="DJ404" s="187"/>
      <c r="DK404" s="187"/>
      <c r="DL404" s="237"/>
      <c r="DM404" s="237"/>
      <c r="DN404" s="237"/>
      <c r="DO404" s="237"/>
      <c r="DP404" s="187"/>
      <c r="DQ404" s="187"/>
      <c r="DR404" s="237"/>
      <c r="DS404" s="237"/>
      <c r="DT404" s="237"/>
      <c r="DU404" s="237"/>
      <c r="DV404" s="237"/>
      <c r="DW404" s="187"/>
      <c r="DX404" s="187"/>
      <c r="DY404" s="237"/>
      <c r="DZ404" s="237"/>
      <c r="EA404" s="237"/>
      <c r="EB404" s="237"/>
      <c r="EC404" s="237"/>
      <c r="ED404" s="187"/>
      <c r="EE404" s="187"/>
      <c r="EF404" s="237"/>
      <c r="EG404" s="187"/>
      <c r="EH404" s="237"/>
      <c r="EI404" s="237"/>
      <c r="EJ404" s="237"/>
      <c r="EK404" s="187"/>
      <c r="EL404" s="187"/>
      <c r="EM404" s="237"/>
      <c r="EN404" s="237"/>
      <c r="EO404" s="237"/>
      <c r="EP404" s="237"/>
      <c r="EQ404" s="237"/>
      <c r="ER404" s="187"/>
      <c r="ES404" s="187"/>
      <c r="ET404" s="237"/>
      <c r="EU404" s="237"/>
      <c r="EV404" s="237"/>
      <c r="EW404" s="237"/>
      <c r="EX404" s="237"/>
      <c r="EY404" s="187"/>
      <c r="EZ404" s="187"/>
      <c r="FA404" s="237"/>
      <c r="FB404" s="237"/>
      <c r="FC404" s="237"/>
      <c r="FD404" s="237"/>
      <c r="FE404" s="237"/>
      <c r="FF404" s="187"/>
      <c r="FG404" s="187"/>
      <c r="FH404" s="237"/>
      <c r="FI404" s="237"/>
      <c r="FJ404" s="237"/>
      <c r="FK404" s="237"/>
      <c r="FL404" s="237"/>
      <c r="FM404" s="187"/>
      <c r="FN404" s="187"/>
      <c r="FO404" s="237"/>
      <c r="FP404" s="237"/>
      <c r="FQ404" s="237"/>
      <c r="FR404" s="237"/>
      <c r="FS404" s="237"/>
      <c r="FT404" s="187"/>
      <c r="FU404" s="187"/>
      <c r="FV404" s="187"/>
      <c r="FW404" s="187"/>
      <c r="FX404" s="187"/>
      <c r="FY404" s="237"/>
      <c r="FZ404" s="237"/>
      <c r="GA404" s="187"/>
      <c r="GB404" s="187"/>
      <c r="GC404" s="237"/>
      <c r="GD404" s="237"/>
      <c r="GE404" s="237"/>
      <c r="GF404" s="237"/>
      <c r="GG404" s="237"/>
      <c r="GH404" s="187"/>
      <c r="GI404" s="187"/>
      <c r="GJ404" s="237"/>
    </row>
    <row r="405" spans="2:192" ht="15">
      <c r="B405" s="240" t="s">
        <v>5206</v>
      </c>
      <c r="C405" s="240" t="s">
        <v>791</v>
      </c>
      <c r="D405" s="240" t="s">
        <v>259</v>
      </c>
      <c r="E405" s="241" t="s">
        <v>5216</v>
      </c>
      <c r="F405" s="182"/>
      <c r="G405" s="242"/>
      <c r="H405" s="188"/>
      <c r="I405" s="188"/>
      <c r="J405" s="242"/>
      <c r="K405" s="242"/>
      <c r="L405" s="242"/>
      <c r="M405" s="242"/>
      <c r="N405" s="242"/>
      <c r="O405" s="188"/>
      <c r="P405" s="188"/>
      <c r="Q405" s="242"/>
      <c r="R405" s="242"/>
      <c r="S405" s="242"/>
      <c r="T405" s="242"/>
      <c r="U405" s="242"/>
      <c r="V405" s="188"/>
      <c r="W405" s="188"/>
      <c r="X405" s="242"/>
      <c r="Y405" s="242"/>
      <c r="Z405" s="242"/>
      <c r="AA405" s="242"/>
      <c r="AB405" s="242"/>
      <c r="AC405" s="188"/>
      <c r="AD405" s="188"/>
      <c r="AE405" s="242"/>
      <c r="AF405" s="242"/>
      <c r="AG405" s="188"/>
      <c r="AH405" s="242"/>
      <c r="AI405" s="242"/>
      <c r="AJ405" s="188"/>
      <c r="AK405" s="188"/>
      <c r="AL405" s="188"/>
      <c r="AM405" s="188"/>
      <c r="AN405" s="188"/>
      <c r="AO405" s="242"/>
      <c r="AP405" s="242"/>
      <c r="AQ405" s="188"/>
      <c r="AR405" s="188"/>
      <c r="AS405" s="242"/>
      <c r="AT405" s="242"/>
      <c r="AU405" s="242"/>
      <c r="AV405" s="242"/>
      <c r="AW405" s="242"/>
      <c r="AX405" s="188"/>
      <c r="AY405" s="188"/>
      <c r="AZ405" s="242"/>
      <c r="BA405" s="242"/>
      <c r="BB405" s="242"/>
      <c r="BC405" s="242"/>
      <c r="BD405" s="242"/>
      <c r="BE405" s="188"/>
      <c r="BF405" s="188"/>
      <c r="BG405" s="242"/>
      <c r="BH405" s="242"/>
      <c r="BI405" s="242"/>
      <c r="BJ405" s="242"/>
      <c r="BK405" s="242"/>
      <c r="BL405" s="188"/>
      <c r="BM405" s="188"/>
      <c r="BN405" s="242"/>
      <c r="BO405" s="242"/>
      <c r="BP405" s="242"/>
      <c r="BQ405" s="242"/>
      <c r="BR405" s="242"/>
      <c r="BS405" s="188"/>
      <c r="BT405" s="188"/>
      <c r="BU405" s="242"/>
      <c r="BV405" s="242"/>
      <c r="BW405" s="242"/>
      <c r="BX405" s="242"/>
      <c r="BY405" s="242"/>
      <c r="BZ405" s="188"/>
      <c r="CA405" s="188"/>
      <c r="CB405" s="242"/>
      <c r="CC405" s="242"/>
      <c r="CD405" s="242"/>
      <c r="CE405" s="242"/>
      <c r="CF405" s="242"/>
      <c r="CG405" s="188"/>
      <c r="CH405" s="188"/>
      <c r="CI405" s="242"/>
      <c r="CJ405" s="242"/>
      <c r="CK405" s="242"/>
      <c r="CL405" s="242"/>
      <c r="CM405" s="242"/>
      <c r="CN405" s="188"/>
      <c r="CO405" s="188"/>
      <c r="CP405" s="242"/>
      <c r="CQ405" s="242"/>
      <c r="CR405" s="242"/>
      <c r="CS405" s="242"/>
      <c r="CT405" s="242"/>
      <c r="CU405" s="188"/>
      <c r="CV405" s="188"/>
      <c r="CW405" s="242"/>
      <c r="CX405" s="242"/>
      <c r="CY405" s="242"/>
      <c r="CZ405" s="242"/>
      <c r="DA405" s="242"/>
      <c r="DB405" s="188"/>
      <c r="DC405" s="188"/>
      <c r="DD405" s="242"/>
      <c r="DE405" s="242"/>
      <c r="DF405" s="242"/>
      <c r="DG405" s="242"/>
      <c r="DH405" s="242"/>
      <c r="DI405" s="188"/>
      <c r="DJ405" s="188"/>
      <c r="DK405" s="188"/>
      <c r="DL405" s="242"/>
      <c r="DM405" s="242"/>
      <c r="DN405" s="242"/>
      <c r="DO405" s="242"/>
      <c r="DP405" s="188"/>
      <c r="DQ405" s="188"/>
      <c r="DR405" s="242"/>
      <c r="DS405" s="242"/>
      <c r="DT405" s="242"/>
      <c r="DU405" s="242"/>
      <c r="DV405" s="242"/>
      <c r="DW405" s="188"/>
      <c r="DX405" s="188"/>
      <c r="DY405" s="242"/>
      <c r="DZ405" s="242"/>
      <c r="EA405" s="242"/>
      <c r="EB405" s="242"/>
      <c r="EC405" s="242"/>
      <c r="ED405" s="188"/>
      <c r="EE405" s="188"/>
      <c r="EF405" s="242"/>
      <c r="EG405" s="188"/>
      <c r="EH405" s="242"/>
      <c r="EI405" s="242"/>
      <c r="EJ405" s="242"/>
      <c r="EK405" s="188"/>
      <c r="EL405" s="188"/>
      <c r="EM405" s="242"/>
      <c r="EN405" s="242"/>
      <c r="EO405" s="242"/>
      <c r="EP405" s="242"/>
      <c r="EQ405" s="242"/>
      <c r="ER405" s="188"/>
      <c r="ES405" s="188"/>
      <c r="ET405" s="242"/>
      <c r="EU405" s="242"/>
      <c r="EV405" s="242"/>
      <c r="EW405" s="242"/>
      <c r="EX405" s="242"/>
      <c r="EY405" s="188"/>
      <c r="EZ405" s="188"/>
      <c r="FA405" s="242"/>
      <c r="FB405" s="242"/>
      <c r="FC405" s="242"/>
      <c r="FD405" s="242"/>
      <c r="FE405" s="242"/>
      <c r="FF405" s="188"/>
      <c r="FG405" s="188"/>
      <c r="FH405" s="242"/>
      <c r="FI405" s="242"/>
      <c r="FJ405" s="242"/>
      <c r="FK405" s="242"/>
      <c r="FL405" s="242"/>
      <c r="FM405" s="188"/>
      <c r="FN405" s="188"/>
      <c r="FO405" s="242"/>
      <c r="FP405" s="242"/>
      <c r="FQ405" s="242"/>
      <c r="FR405" s="242"/>
      <c r="FS405" s="242"/>
      <c r="FT405" s="188"/>
      <c r="FU405" s="188"/>
      <c r="FV405" s="188"/>
      <c r="FW405" s="188"/>
      <c r="FX405" s="188"/>
      <c r="FY405" s="242"/>
      <c r="FZ405" s="242"/>
      <c r="GA405" s="188"/>
      <c r="GB405" s="188"/>
      <c r="GC405" s="242"/>
      <c r="GD405" s="242"/>
      <c r="GE405" s="242"/>
      <c r="GF405" s="242"/>
      <c r="GG405" s="242"/>
      <c r="GH405" s="188"/>
      <c r="GI405" s="188"/>
      <c r="GJ405" s="242"/>
    </row>
    <row r="406" spans="2:192" ht="15.75" thickBot="1">
      <c r="B406" s="243" t="s">
        <v>5206</v>
      </c>
      <c r="C406" s="243" t="s">
        <v>791</v>
      </c>
      <c r="D406" s="243" t="s">
        <v>259</v>
      </c>
      <c r="E406" s="244" t="s">
        <v>5217</v>
      </c>
      <c r="F406" s="183"/>
      <c r="G406" s="245"/>
      <c r="H406" s="189"/>
      <c r="I406" s="189"/>
      <c r="J406" s="245"/>
      <c r="K406" s="245"/>
      <c r="L406" s="245"/>
      <c r="M406" s="245"/>
      <c r="N406" s="245"/>
      <c r="O406" s="189"/>
      <c r="P406" s="189"/>
      <c r="Q406" s="245"/>
      <c r="R406" s="245"/>
      <c r="S406" s="245"/>
      <c r="T406" s="245"/>
      <c r="U406" s="245"/>
      <c r="V406" s="189"/>
      <c r="W406" s="189"/>
      <c r="X406" s="245"/>
      <c r="Y406" s="245"/>
      <c r="Z406" s="245"/>
      <c r="AA406" s="245"/>
      <c r="AB406" s="245"/>
      <c r="AC406" s="189"/>
      <c r="AD406" s="189"/>
      <c r="AE406" s="245"/>
      <c r="AF406" s="245"/>
      <c r="AG406" s="189"/>
      <c r="AH406" s="245"/>
      <c r="AI406" s="245"/>
      <c r="AJ406" s="189"/>
      <c r="AK406" s="189"/>
      <c r="AL406" s="189"/>
      <c r="AM406" s="189"/>
      <c r="AN406" s="189"/>
      <c r="AO406" s="245"/>
      <c r="AP406" s="245"/>
      <c r="AQ406" s="189"/>
      <c r="AR406" s="189"/>
      <c r="AS406" s="245"/>
      <c r="AT406" s="245"/>
      <c r="AU406" s="245"/>
      <c r="AV406" s="245"/>
      <c r="AW406" s="245"/>
      <c r="AX406" s="189"/>
      <c r="AY406" s="189"/>
      <c r="AZ406" s="245"/>
      <c r="BA406" s="245"/>
      <c r="BB406" s="245"/>
      <c r="BC406" s="245"/>
      <c r="BD406" s="245"/>
      <c r="BE406" s="189"/>
      <c r="BF406" s="189"/>
      <c r="BG406" s="245"/>
      <c r="BH406" s="245"/>
      <c r="BI406" s="245"/>
      <c r="BJ406" s="245"/>
      <c r="BK406" s="245"/>
      <c r="BL406" s="189"/>
      <c r="BM406" s="189"/>
      <c r="BN406" s="245"/>
      <c r="BO406" s="245"/>
      <c r="BP406" s="245"/>
      <c r="BQ406" s="245"/>
      <c r="BR406" s="245"/>
      <c r="BS406" s="189"/>
      <c r="BT406" s="189"/>
      <c r="BU406" s="245"/>
      <c r="BV406" s="245"/>
      <c r="BW406" s="245"/>
      <c r="BX406" s="245"/>
      <c r="BY406" s="245"/>
      <c r="BZ406" s="189"/>
      <c r="CA406" s="189"/>
      <c r="CB406" s="245"/>
      <c r="CC406" s="245"/>
      <c r="CD406" s="245"/>
      <c r="CE406" s="245"/>
      <c r="CF406" s="245"/>
      <c r="CG406" s="189"/>
      <c r="CH406" s="189"/>
      <c r="CI406" s="245"/>
      <c r="CJ406" s="245"/>
      <c r="CK406" s="245"/>
      <c r="CL406" s="245"/>
      <c r="CM406" s="245"/>
      <c r="CN406" s="189"/>
      <c r="CO406" s="189"/>
      <c r="CP406" s="245"/>
      <c r="CQ406" s="245"/>
      <c r="CR406" s="245"/>
      <c r="CS406" s="245"/>
      <c r="CT406" s="245"/>
      <c r="CU406" s="189"/>
      <c r="CV406" s="189"/>
      <c r="CW406" s="245"/>
      <c r="CX406" s="245"/>
      <c r="CY406" s="245"/>
      <c r="CZ406" s="245"/>
      <c r="DA406" s="245"/>
      <c r="DB406" s="189"/>
      <c r="DC406" s="189"/>
      <c r="DD406" s="245"/>
      <c r="DE406" s="245"/>
      <c r="DF406" s="245"/>
      <c r="DG406" s="245"/>
      <c r="DH406" s="245"/>
      <c r="DI406" s="189"/>
      <c r="DJ406" s="189"/>
      <c r="DK406" s="189"/>
      <c r="DL406" s="245"/>
      <c r="DM406" s="245"/>
      <c r="DN406" s="245"/>
      <c r="DO406" s="245"/>
      <c r="DP406" s="189"/>
      <c r="DQ406" s="189"/>
      <c r="DR406" s="245"/>
      <c r="DS406" s="245"/>
      <c r="DT406" s="245"/>
      <c r="DU406" s="245"/>
      <c r="DV406" s="245"/>
      <c r="DW406" s="189"/>
      <c r="DX406" s="189"/>
      <c r="DY406" s="245"/>
      <c r="DZ406" s="245"/>
      <c r="EA406" s="245"/>
      <c r="EB406" s="245"/>
      <c r="EC406" s="245"/>
      <c r="ED406" s="189"/>
      <c r="EE406" s="189"/>
      <c r="EF406" s="245"/>
      <c r="EG406" s="189"/>
      <c r="EH406" s="245"/>
      <c r="EI406" s="245"/>
      <c r="EJ406" s="245"/>
      <c r="EK406" s="189"/>
      <c r="EL406" s="189"/>
      <c r="EM406" s="245"/>
      <c r="EN406" s="245"/>
      <c r="EO406" s="245"/>
      <c r="EP406" s="245"/>
      <c r="EQ406" s="245"/>
      <c r="ER406" s="189"/>
      <c r="ES406" s="189"/>
      <c r="ET406" s="245"/>
      <c r="EU406" s="245"/>
      <c r="EV406" s="245"/>
      <c r="EW406" s="245"/>
      <c r="EX406" s="245"/>
      <c r="EY406" s="189"/>
      <c r="EZ406" s="189"/>
      <c r="FA406" s="245"/>
      <c r="FB406" s="245"/>
      <c r="FC406" s="245"/>
      <c r="FD406" s="245"/>
      <c r="FE406" s="245"/>
      <c r="FF406" s="189"/>
      <c r="FG406" s="189"/>
      <c r="FH406" s="245"/>
      <c r="FI406" s="245"/>
      <c r="FJ406" s="245"/>
      <c r="FK406" s="245"/>
      <c r="FL406" s="245"/>
      <c r="FM406" s="189"/>
      <c r="FN406" s="189"/>
      <c r="FO406" s="245"/>
      <c r="FP406" s="245"/>
      <c r="FQ406" s="245"/>
      <c r="FR406" s="245"/>
      <c r="FS406" s="245"/>
      <c r="FT406" s="189"/>
      <c r="FU406" s="189"/>
      <c r="FV406" s="189"/>
      <c r="FW406" s="189"/>
      <c r="FX406" s="189"/>
      <c r="FY406" s="245"/>
      <c r="FZ406" s="245"/>
      <c r="GA406" s="189"/>
      <c r="GB406" s="189"/>
      <c r="GC406" s="245"/>
      <c r="GD406" s="245"/>
      <c r="GE406" s="245"/>
      <c r="GF406" s="245"/>
      <c r="GG406" s="245"/>
      <c r="GH406" s="189"/>
      <c r="GI406" s="189"/>
      <c r="GJ406" s="245"/>
    </row>
    <row r="407" spans="2:192" ht="15">
      <c r="B407" s="238" t="s">
        <v>5206</v>
      </c>
      <c r="C407" s="238" t="s">
        <v>1408</v>
      </c>
      <c r="D407" s="238" t="s">
        <v>1322</v>
      </c>
      <c r="E407" s="238" t="s">
        <v>5214</v>
      </c>
      <c r="F407" s="180">
        <v>1</v>
      </c>
      <c r="G407" s="239"/>
      <c r="H407" s="186"/>
      <c r="I407" s="186"/>
      <c r="J407" s="239"/>
      <c r="K407" s="239"/>
      <c r="L407" s="239"/>
      <c r="M407" s="239"/>
      <c r="N407" s="239"/>
      <c r="O407" s="186"/>
      <c r="P407" s="186"/>
      <c r="Q407" s="239"/>
      <c r="R407" s="239"/>
      <c r="S407" s="239"/>
      <c r="T407" s="239"/>
      <c r="U407" s="239"/>
      <c r="V407" s="186"/>
      <c r="W407" s="186"/>
      <c r="X407" s="239"/>
      <c r="Y407" s="239"/>
      <c r="Z407" s="239"/>
      <c r="AA407" s="239"/>
      <c r="AB407" s="239"/>
      <c r="AC407" s="186"/>
      <c r="AD407" s="186"/>
      <c r="AE407" s="239"/>
      <c r="AF407" s="239"/>
      <c r="AG407" s="186"/>
      <c r="AH407" s="239"/>
      <c r="AI407" s="239"/>
      <c r="AJ407" s="186"/>
      <c r="AK407" s="186"/>
      <c r="AL407" s="186"/>
      <c r="AM407" s="186"/>
      <c r="AN407" s="186"/>
      <c r="AO407" s="239"/>
      <c r="AP407" s="239"/>
      <c r="AQ407" s="186"/>
      <c r="AR407" s="186"/>
      <c r="AS407" s="239"/>
      <c r="AT407" s="239"/>
      <c r="AU407" s="239">
        <v>1</v>
      </c>
      <c r="AV407" s="239"/>
      <c r="AW407" s="239"/>
      <c r="AX407" s="186"/>
      <c r="AY407" s="186"/>
      <c r="AZ407" s="239"/>
      <c r="BA407" s="239"/>
      <c r="BB407" s="239"/>
      <c r="BC407" s="239"/>
      <c r="BD407" s="239"/>
      <c r="BE407" s="186"/>
      <c r="BF407" s="186"/>
      <c r="BG407" s="239"/>
      <c r="BH407" s="239"/>
      <c r="BI407" s="239"/>
      <c r="BJ407" s="239"/>
      <c r="BK407" s="239"/>
      <c r="BL407" s="186"/>
      <c r="BM407" s="186"/>
      <c r="BN407" s="239"/>
      <c r="BO407" s="239"/>
      <c r="BP407" s="239"/>
      <c r="BQ407" s="239"/>
      <c r="BR407" s="239"/>
      <c r="BS407" s="186"/>
      <c r="BT407" s="186"/>
      <c r="BU407" s="239"/>
      <c r="BV407" s="239"/>
      <c r="BW407" s="239"/>
      <c r="BX407" s="239"/>
      <c r="BY407" s="239"/>
      <c r="BZ407" s="186"/>
      <c r="CA407" s="186"/>
      <c r="CB407" s="239"/>
      <c r="CC407" s="239"/>
      <c r="CD407" s="239"/>
      <c r="CE407" s="239"/>
      <c r="CF407" s="239"/>
      <c r="CG407" s="186"/>
      <c r="CH407" s="186"/>
      <c r="CI407" s="239"/>
      <c r="CJ407" s="239"/>
      <c r="CK407" s="239"/>
      <c r="CL407" s="239"/>
      <c r="CM407" s="239"/>
      <c r="CN407" s="186"/>
      <c r="CO407" s="186"/>
      <c r="CP407" s="239"/>
      <c r="CQ407" s="239"/>
      <c r="CR407" s="239"/>
      <c r="CS407" s="239"/>
      <c r="CT407" s="239"/>
      <c r="CU407" s="186"/>
      <c r="CV407" s="186"/>
      <c r="CW407" s="239"/>
      <c r="CX407" s="239"/>
      <c r="CY407" s="239"/>
      <c r="CZ407" s="239"/>
      <c r="DA407" s="239"/>
      <c r="DB407" s="186"/>
      <c r="DC407" s="186"/>
      <c r="DD407" s="239"/>
      <c r="DE407" s="239"/>
      <c r="DF407" s="239"/>
      <c r="DG407" s="239"/>
      <c r="DH407" s="239"/>
      <c r="DI407" s="186"/>
      <c r="DJ407" s="186"/>
      <c r="DK407" s="186"/>
      <c r="DL407" s="239"/>
      <c r="DM407" s="239"/>
      <c r="DN407" s="239"/>
      <c r="DO407" s="239"/>
      <c r="DP407" s="186"/>
      <c r="DQ407" s="186"/>
      <c r="DR407" s="239"/>
      <c r="DS407" s="239"/>
      <c r="DT407" s="239"/>
      <c r="DU407" s="239"/>
      <c r="DV407" s="239"/>
      <c r="DW407" s="186"/>
      <c r="DX407" s="186"/>
      <c r="DY407" s="239"/>
      <c r="DZ407" s="239"/>
      <c r="EA407" s="239"/>
      <c r="EB407" s="239"/>
      <c r="EC407" s="239"/>
      <c r="ED407" s="186"/>
      <c r="EE407" s="186"/>
      <c r="EF407" s="239"/>
      <c r="EG407" s="186"/>
      <c r="EH407" s="239"/>
      <c r="EI407" s="239"/>
      <c r="EJ407" s="239"/>
      <c r="EK407" s="186"/>
      <c r="EL407" s="186"/>
      <c r="EM407" s="239"/>
      <c r="EN407" s="239"/>
      <c r="EO407" s="239"/>
      <c r="EP407" s="239"/>
      <c r="EQ407" s="239"/>
      <c r="ER407" s="186"/>
      <c r="ES407" s="186"/>
      <c r="ET407" s="239"/>
      <c r="EU407" s="239"/>
      <c r="EV407" s="239"/>
      <c r="EW407" s="239"/>
      <c r="EX407" s="239"/>
      <c r="EY407" s="186"/>
      <c r="EZ407" s="186"/>
      <c r="FA407" s="239"/>
      <c r="FB407" s="239"/>
      <c r="FC407" s="239"/>
      <c r="FD407" s="239"/>
      <c r="FE407" s="239"/>
      <c r="FF407" s="186"/>
      <c r="FG407" s="186"/>
      <c r="FH407" s="239"/>
      <c r="FI407" s="239"/>
      <c r="FJ407" s="239"/>
      <c r="FK407" s="239"/>
      <c r="FL407" s="239"/>
      <c r="FM407" s="186"/>
      <c r="FN407" s="186"/>
      <c r="FO407" s="239"/>
      <c r="FP407" s="239"/>
      <c r="FQ407" s="239"/>
      <c r="FR407" s="239"/>
      <c r="FS407" s="239"/>
      <c r="FT407" s="186"/>
      <c r="FU407" s="186"/>
      <c r="FV407" s="186"/>
      <c r="FW407" s="186"/>
      <c r="FX407" s="186"/>
      <c r="FY407" s="239"/>
      <c r="FZ407" s="239"/>
      <c r="GA407" s="186"/>
      <c r="GB407" s="186"/>
      <c r="GC407" s="239"/>
      <c r="GD407" s="239"/>
      <c r="GE407" s="239"/>
      <c r="GF407" s="239"/>
      <c r="GG407" s="239"/>
      <c r="GH407" s="186"/>
      <c r="GI407" s="186"/>
      <c r="GJ407" s="239"/>
    </row>
    <row r="408" spans="2:192" ht="15">
      <c r="B408" s="240" t="s">
        <v>5206</v>
      </c>
      <c r="C408" s="240" t="s">
        <v>1408</v>
      </c>
      <c r="D408" s="240" t="s">
        <v>1322</v>
      </c>
      <c r="E408" s="235" t="s">
        <v>5215</v>
      </c>
      <c r="F408" s="181">
        <v>22.2</v>
      </c>
      <c r="G408" s="237"/>
      <c r="H408" s="187"/>
      <c r="I408" s="187"/>
      <c r="J408" s="237"/>
      <c r="K408" s="237"/>
      <c r="L408" s="237"/>
      <c r="M408" s="237"/>
      <c r="N408" s="237"/>
      <c r="O408" s="187"/>
      <c r="P408" s="187"/>
      <c r="Q408" s="237"/>
      <c r="R408" s="237"/>
      <c r="S408" s="237"/>
      <c r="T408" s="237"/>
      <c r="U408" s="237"/>
      <c r="V408" s="187"/>
      <c r="W408" s="187"/>
      <c r="X408" s="237"/>
      <c r="Y408" s="237"/>
      <c r="Z408" s="237"/>
      <c r="AA408" s="237"/>
      <c r="AB408" s="237"/>
      <c r="AC408" s="187"/>
      <c r="AD408" s="187"/>
      <c r="AE408" s="237"/>
      <c r="AF408" s="237"/>
      <c r="AG408" s="187"/>
      <c r="AH408" s="237"/>
      <c r="AI408" s="237"/>
      <c r="AJ408" s="187"/>
      <c r="AK408" s="187"/>
      <c r="AL408" s="187"/>
      <c r="AM408" s="187"/>
      <c r="AN408" s="187"/>
      <c r="AO408" s="237"/>
      <c r="AP408" s="237"/>
      <c r="AQ408" s="187"/>
      <c r="AR408" s="187"/>
      <c r="AS408" s="237"/>
      <c r="AT408" s="237"/>
      <c r="AU408" s="237">
        <v>22.2</v>
      </c>
      <c r="AV408" s="237"/>
      <c r="AW408" s="237"/>
      <c r="AX408" s="187"/>
      <c r="AY408" s="187"/>
      <c r="AZ408" s="237"/>
      <c r="BA408" s="237"/>
      <c r="BB408" s="237"/>
      <c r="BC408" s="237"/>
      <c r="BD408" s="237"/>
      <c r="BE408" s="187"/>
      <c r="BF408" s="187"/>
      <c r="BG408" s="237"/>
      <c r="BH408" s="237"/>
      <c r="BI408" s="237"/>
      <c r="BJ408" s="237"/>
      <c r="BK408" s="237"/>
      <c r="BL408" s="187"/>
      <c r="BM408" s="187"/>
      <c r="BN408" s="237"/>
      <c r="BO408" s="237"/>
      <c r="BP408" s="237"/>
      <c r="BQ408" s="237"/>
      <c r="BR408" s="237"/>
      <c r="BS408" s="187"/>
      <c r="BT408" s="187"/>
      <c r="BU408" s="237"/>
      <c r="BV408" s="237"/>
      <c r="BW408" s="237"/>
      <c r="BX408" s="237"/>
      <c r="BY408" s="237"/>
      <c r="BZ408" s="187"/>
      <c r="CA408" s="187"/>
      <c r="CB408" s="237"/>
      <c r="CC408" s="237"/>
      <c r="CD408" s="237"/>
      <c r="CE408" s="237"/>
      <c r="CF408" s="237"/>
      <c r="CG408" s="187"/>
      <c r="CH408" s="187"/>
      <c r="CI408" s="237"/>
      <c r="CJ408" s="237"/>
      <c r="CK408" s="237"/>
      <c r="CL408" s="237"/>
      <c r="CM408" s="237"/>
      <c r="CN408" s="187"/>
      <c r="CO408" s="187"/>
      <c r="CP408" s="237"/>
      <c r="CQ408" s="237"/>
      <c r="CR408" s="237"/>
      <c r="CS408" s="237"/>
      <c r="CT408" s="237"/>
      <c r="CU408" s="187"/>
      <c r="CV408" s="187"/>
      <c r="CW408" s="237"/>
      <c r="CX408" s="237"/>
      <c r="CY408" s="237"/>
      <c r="CZ408" s="237"/>
      <c r="DA408" s="237"/>
      <c r="DB408" s="187"/>
      <c r="DC408" s="187"/>
      <c r="DD408" s="237"/>
      <c r="DE408" s="237"/>
      <c r="DF408" s="237"/>
      <c r="DG408" s="237"/>
      <c r="DH408" s="237"/>
      <c r="DI408" s="187"/>
      <c r="DJ408" s="187"/>
      <c r="DK408" s="187"/>
      <c r="DL408" s="237"/>
      <c r="DM408" s="237"/>
      <c r="DN408" s="237"/>
      <c r="DO408" s="237"/>
      <c r="DP408" s="187"/>
      <c r="DQ408" s="187"/>
      <c r="DR408" s="237"/>
      <c r="DS408" s="237"/>
      <c r="DT408" s="237"/>
      <c r="DU408" s="237"/>
      <c r="DV408" s="237"/>
      <c r="DW408" s="187"/>
      <c r="DX408" s="187"/>
      <c r="DY408" s="237"/>
      <c r="DZ408" s="237"/>
      <c r="EA408" s="237"/>
      <c r="EB408" s="237"/>
      <c r="EC408" s="237"/>
      <c r="ED408" s="187"/>
      <c r="EE408" s="187"/>
      <c r="EF408" s="237"/>
      <c r="EG408" s="187"/>
      <c r="EH408" s="237"/>
      <c r="EI408" s="237"/>
      <c r="EJ408" s="237"/>
      <c r="EK408" s="187"/>
      <c r="EL408" s="187"/>
      <c r="EM408" s="237"/>
      <c r="EN408" s="237"/>
      <c r="EO408" s="237"/>
      <c r="EP408" s="237"/>
      <c r="EQ408" s="237"/>
      <c r="ER408" s="187"/>
      <c r="ES408" s="187"/>
      <c r="ET408" s="237"/>
      <c r="EU408" s="237"/>
      <c r="EV408" s="237"/>
      <c r="EW408" s="237"/>
      <c r="EX408" s="237"/>
      <c r="EY408" s="187"/>
      <c r="EZ408" s="187"/>
      <c r="FA408" s="237"/>
      <c r="FB408" s="237"/>
      <c r="FC408" s="237"/>
      <c r="FD408" s="237"/>
      <c r="FE408" s="237"/>
      <c r="FF408" s="187"/>
      <c r="FG408" s="187"/>
      <c r="FH408" s="237"/>
      <c r="FI408" s="237"/>
      <c r="FJ408" s="237"/>
      <c r="FK408" s="237"/>
      <c r="FL408" s="237"/>
      <c r="FM408" s="187"/>
      <c r="FN408" s="187"/>
      <c r="FO408" s="237"/>
      <c r="FP408" s="237"/>
      <c r="FQ408" s="237"/>
      <c r="FR408" s="237"/>
      <c r="FS408" s="237"/>
      <c r="FT408" s="187"/>
      <c r="FU408" s="187"/>
      <c r="FV408" s="187"/>
      <c r="FW408" s="187"/>
      <c r="FX408" s="187"/>
      <c r="FY408" s="237"/>
      <c r="FZ408" s="237"/>
      <c r="GA408" s="187"/>
      <c r="GB408" s="187"/>
      <c r="GC408" s="237"/>
      <c r="GD408" s="237"/>
      <c r="GE408" s="237"/>
      <c r="GF408" s="237"/>
      <c r="GG408" s="237"/>
      <c r="GH408" s="187"/>
      <c r="GI408" s="187"/>
      <c r="GJ408" s="237"/>
    </row>
    <row r="409" spans="2:192" ht="15">
      <c r="B409" s="240" t="s">
        <v>5206</v>
      </c>
      <c r="C409" s="240" t="s">
        <v>1408</v>
      </c>
      <c r="D409" s="240" t="s">
        <v>1322</v>
      </c>
      <c r="E409" s="241" t="s">
        <v>5216</v>
      </c>
      <c r="F409" s="182"/>
      <c r="G409" s="242"/>
      <c r="H409" s="188"/>
      <c r="I409" s="188"/>
      <c r="J409" s="242"/>
      <c r="K409" s="242"/>
      <c r="L409" s="242"/>
      <c r="M409" s="242"/>
      <c r="N409" s="242"/>
      <c r="O409" s="188"/>
      <c r="P409" s="188"/>
      <c r="Q409" s="242"/>
      <c r="R409" s="242"/>
      <c r="S409" s="242"/>
      <c r="T409" s="242"/>
      <c r="U409" s="242"/>
      <c r="V409" s="188"/>
      <c r="W409" s="188"/>
      <c r="X409" s="242"/>
      <c r="Y409" s="242"/>
      <c r="Z409" s="242"/>
      <c r="AA409" s="242"/>
      <c r="AB409" s="242"/>
      <c r="AC409" s="188"/>
      <c r="AD409" s="188"/>
      <c r="AE409" s="242"/>
      <c r="AF409" s="242"/>
      <c r="AG409" s="188"/>
      <c r="AH409" s="242"/>
      <c r="AI409" s="242"/>
      <c r="AJ409" s="188"/>
      <c r="AK409" s="188"/>
      <c r="AL409" s="188"/>
      <c r="AM409" s="188"/>
      <c r="AN409" s="188"/>
      <c r="AO409" s="242"/>
      <c r="AP409" s="242"/>
      <c r="AQ409" s="188"/>
      <c r="AR409" s="188"/>
      <c r="AS409" s="242"/>
      <c r="AT409" s="242"/>
      <c r="AU409" s="242"/>
      <c r="AV409" s="242"/>
      <c r="AW409" s="242"/>
      <c r="AX409" s="188"/>
      <c r="AY409" s="188"/>
      <c r="AZ409" s="242"/>
      <c r="BA409" s="242"/>
      <c r="BB409" s="242"/>
      <c r="BC409" s="242"/>
      <c r="BD409" s="242"/>
      <c r="BE409" s="188"/>
      <c r="BF409" s="188"/>
      <c r="BG409" s="242"/>
      <c r="BH409" s="242"/>
      <c r="BI409" s="242"/>
      <c r="BJ409" s="242"/>
      <c r="BK409" s="242"/>
      <c r="BL409" s="188"/>
      <c r="BM409" s="188"/>
      <c r="BN409" s="242"/>
      <c r="BO409" s="242"/>
      <c r="BP409" s="242"/>
      <c r="BQ409" s="242"/>
      <c r="BR409" s="242"/>
      <c r="BS409" s="188"/>
      <c r="BT409" s="188"/>
      <c r="BU409" s="242"/>
      <c r="BV409" s="242"/>
      <c r="BW409" s="242"/>
      <c r="BX409" s="242"/>
      <c r="BY409" s="242"/>
      <c r="BZ409" s="188"/>
      <c r="CA409" s="188"/>
      <c r="CB409" s="242"/>
      <c r="CC409" s="242"/>
      <c r="CD409" s="242"/>
      <c r="CE409" s="242"/>
      <c r="CF409" s="242"/>
      <c r="CG409" s="188"/>
      <c r="CH409" s="188"/>
      <c r="CI409" s="242"/>
      <c r="CJ409" s="242"/>
      <c r="CK409" s="242"/>
      <c r="CL409" s="242"/>
      <c r="CM409" s="242"/>
      <c r="CN409" s="188"/>
      <c r="CO409" s="188"/>
      <c r="CP409" s="242"/>
      <c r="CQ409" s="242"/>
      <c r="CR409" s="242"/>
      <c r="CS409" s="242"/>
      <c r="CT409" s="242"/>
      <c r="CU409" s="188"/>
      <c r="CV409" s="188"/>
      <c r="CW409" s="242"/>
      <c r="CX409" s="242"/>
      <c r="CY409" s="242"/>
      <c r="CZ409" s="242"/>
      <c r="DA409" s="242"/>
      <c r="DB409" s="188"/>
      <c r="DC409" s="188"/>
      <c r="DD409" s="242"/>
      <c r="DE409" s="242"/>
      <c r="DF409" s="242"/>
      <c r="DG409" s="242"/>
      <c r="DH409" s="242"/>
      <c r="DI409" s="188"/>
      <c r="DJ409" s="188"/>
      <c r="DK409" s="188"/>
      <c r="DL409" s="242"/>
      <c r="DM409" s="242"/>
      <c r="DN409" s="242"/>
      <c r="DO409" s="242"/>
      <c r="DP409" s="188"/>
      <c r="DQ409" s="188"/>
      <c r="DR409" s="242"/>
      <c r="DS409" s="242"/>
      <c r="DT409" s="242"/>
      <c r="DU409" s="242"/>
      <c r="DV409" s="242"/>
      <c r="DW409" s="188"/>
      <c r="DX409" s="188"/>
      <c r="DY409" s="242"/>
      <c r="DZ409" s="242"/>
      <c r="EA409" s="242"/>
      <c r="EB409" s="242"/>
      <c r="EC409" s="242"/>
      <c r="ED409" s="188"/>
      <c r="EE409" s="188"/>
      <c r="EF409" s="242"/>
      <c r="EG409" s="188"/>
      <c r="EH409" s="242"/>
      <c r="EI409" s="242"/>
      <c r="EJ409" s="242"/>
      <c r="EK409" s="188"/>
      <c r="EL409" s="188"/>
      <c r="EM409" s="242"/>
      <c r="EN409" s="242"/>
      <c r="EO409" s="242"/>
      <c r="EP409" s="242"/>
      <c r="EQ409" s="242"/>
      <c r="ER409" s="188"/>
      <c r="ES409" s="188"/>
      <c r="ET409" s="242"/>
      <c r="EU409" s="242"/>
      <c r="EV409" s="242"/>
      <c r="EW409" s="242"/>
      <c r="EX409" s="242"/>
      <c r="EY409" s="188"/>
      <c r="EZ409" s="188"/>
      <c r="FA409" s="242"/>
      <c r="FB409" s="242"/>
      <c r="FC409" s="242"/>
      <c r="FD409" s="242"/>
      <c r="FE409" s="242"/>
      <c r="FF409" s="188"/>
      <c r="FG409" s="188"/>
      <c r="FH409" s="242"/>
      <c r="FI409" s="242"/>
      <c r="FJ409" s="242"/>
      <c r="FK409" s="242"/>
      <c r="FL409" s="242"/>
      <c r="FM409" s="188"/>
      <c r="FN409" s="188"/>
      <c r="FO409" s="242"/>
      <c r="FP409" s="242"/>
      <c r="FQ409" s="242"/>
      <c r="FR409" s="242"/>
      <c r="FS409" s="242"/>
      <c r="FT409" s="188"/>
      <c r="FU409" s="188"/>
      <c r="FV409" s="188"/>
      <c r="FW409" s="188"/>
      <c r="FX409" s="188"/>
      <c r="FY409" s="242"/>
      <c r="FZ409" s="242"/>
      <c r="GA409" s="188"/>
      <c r="GB409" s="188"/>
      <c r="GC409" s="242"/>
      <c r="GD409" s="242"/>
      <c r="GE409" s="242"/>
      <c r="GF409" s="242"/>
      <c r="GG409" s="242"/>
      <c r="GH409" s="188"/>
      <c r="GI409" s="188"/>
      <c r="GJ409" s="242"/>
    </row>
    <row r="410" spans="2:192" ht="15.75" thickBot="1">
      <c r="B410" s="243" t="s">
        <v>5206</v>
      </c>
      <c r="C410" s="243" t="s">
        <v>1408</v>
      </c>
      <c r="D410" s="243" t="s">
        <v>1322</v>
      </c>
      <c r="E410" s="244" t="s">
        <v>5217</v>
      </c>
      <c r="F410" s="183"/>
      <c r="G410" s="245"/>
      <c r="H410" s="189"/>
      <c r="I410" s="189"/>
      <c r="J410" s="245"/>
      <c r="K410" s="245"/>
      <c r="L410" s="245"/>
      <c r="M410" s="245"/>
      <c r="N410" s="245"/>
      <c r="O410" s="189"/>
      <c r="P410" s="189"/>
      <c r="Q410" s="245"/>
      <c r="R410" s="245"/>
      <c r="S410" s="245"/>
      <c r="T410" s="245"/>
      <c r="U410" s="245"/>
      <c r="V410" s="189"/>
      <c r="W410" s="189"/>
      <c r="X410" s="245"/>
      <c r="Y410" s="245"/>
      <c r="Z410" s="245"/>
      <c r="AA410" s="245"/>
      <c r="AB410" s="245"/>
      <c r="AC410" s="189"/>
      <c r="AD410" s="189"/>
      <c r="AE410" s="245"/>
      <c r="AF410" s="245"/>
      <c r="AG410" s="189"/>
      <c r="AH410" s="245"/>
      <c r="AI410" s="245"/>
      <c r="AJ410" s="189"/>
      <c r="AK410" s="189"/>
      <c r="AL410" s="189"/>
      <c r="AM410" s="189"/>
      <c r="AN410" s="189"/>
      <c r="AO410" s="245"/>
      <c r="AP410" s="245"/>
      <c r="AQ410" s="189"/>
      <c r="AR410" s="189"/>
      <c r="AS410" s="245"/>
      <c r="AT410" s="245"/>
      <c r="AU410" s="245"/>
      <c r="AV410" s="245"/>
      <c r="AW410" s="245"/>
      <c r="AX410" s="189"/>
      <c r="AY410" s="189"/>
      <c r="AZ410" s="245"/>
      <c r="BA410" s="245"/>
      <c r="BB410" s="245"/>
      <c r="BC410" s="245"/>
      <c r="BD410" s="245"/>
      <c r="BE410" s="189"/>
      <c r="BF410" s="189"/>
      <c r="BG410" s="245"/>
      <c r="BH410" s="245"/>
      <c r="BI410" s="245"/>
      <c r="BJ410" s="245"/>
      <c r="BK410" s="245"/>
      <c r="BL410" s="189"/>
      <c r="BM410" s="189"/>
      <c r="BN410" s="245"/>
      <c r="BO410" s="245"/>
      <c r="BP410" s="245"/>
      <c r="BQ410" s="245"/>
      <c r="BR410" s="245"/>
      <c r="BS410" s="189"/>
      <c r="BT410" s="189"/>
      <c r="BU410" s="245"/>
      <c r="BV410" s="245"/>
      <c r="BW410" s="245"/>
      <c r="BX410" s="245"/>
      <c r="BY410" s="245"/>
      <c r="BZ410" s="189"/>
      <c r="CA410" s="189"/>
      <c r="CB410" s="245"/>
      <c r="CC410" s="245"/>
      <c r="CD410" s="245"/>
      <c r="CE410" s="245"/>
      <c r="CF410" s="245"/>
      <c r="CG410" s="189"/>
      <c r="CH410" s="189"/>
      <c r="CI410" s="245"/>
      <c r="CJ410" s="245"/>
      <c r="CK410" s="245"/>
      <c r="CL410" s="245"/>
      <c r="CM410" s="245"/>
      <c r="CN410" s="189"/>
      <c r="CO410" s="189"/>
      <c r="CP410" s="245"/>
      <c r="CQ410" s="245"/>
      <c r="CR410" s="245"/>
      <c r="CS410" s="245"/>
      <c r="CT410" s="245"/>
      <c r="CU410" s="189"/>
      <c r="CV410" s="189"/>
      <c r="CW410" s="245"/>
      <c r="CX410" s="245"/>
      <c r="CY410" s="245"/>
      <c r="CZ410" s="245"/>
      <c r="DA410" s="245"/>
      <c r="DB410" s="189"/>
      <c r="DC410" s="189"/>
      <c r="DD410" s="245"/>
      <c r="DE410" s="245"/>
      <c r="DF410" s="245"/>
      <c r="DG410" s="245"/>
      <c r="DH410" s="245"/>
      <c r="DI410" s="189"/>
      <c r="DJ410" s="189"/>
      <c r="DK410" s="189"/>
      <c r="DL410" s="245"/>
      <c r="DM410" s="245"/>
      <c r="DN410" s="245"/>
      <c r="DO410" s="245"/>
      <c r="DP410" s="189"/>
      <c r="DQ410" s="189"/>
      <c r="DR410" s="245"/>
      <c r="DS410" s="245"/>
      <c r="DT410" s="245"/>
      <c r="DU410" s="245"/>
      <c r="DV410" s="245"/>
      <c r="DW410" s="189"/>
      <c r="DX410" s="189"/>
      <c r="DY410" s="245"/>
      <c r="DZ410" s="245"/>
      <c r="EA410" s="245"/>
      <c r="EB410" s="245"/>
      <c r="EC410" s="245"/>
      <c r="ED410" s="189"/>
      <c r="EE410" s="189"/>
      <c r="EF410" s="245"/>
      <c r="EG410" s="189"/>
      <c r="EH410" s="245"/>
      <c r="EI410" s="245"/>
      <c r="EJ410" s="245"/>
      <c r="EK410" s="189"/>
      <c r="EL410" s="189"/>
      <c r="EM410" s="245"/>
      <c r="EN410" s="245"/>
      <c r="EO410" s="245"/>
      <c r="EP410" s="245"/>
      <c r="EQ410" s="245"/>
      <c r="ER410" s="189"/>
      <c r="ES410" s="189"/>
      <c r="ET410" s="245"/>
      <c r="EU410" s="245"/>
      <c r="EV410" s="245"/>
      <c r="EW410" s="245"/>
      <c r="EX410" s="245"/>
      <c r="EY410" s="189"/>
      <c r="EZ410" s="189"/>
      <c r="FA410" s="245"/>
      <c r="FB410" s="245"/>
      <c r="FC410" s="245"/>
      <c r="FD410" s="245"/>
      <c r="FE410" s="245"/>
      <c r="FF410" s="189"/>
      <c r="FG410" s="189"/>
      <c r="FH410" s="245"/>
      <c r="FI410" s="245"/>
      <c r="FJ410" s="245"/>
      <c r="FK410" s="245"/>
      <c r="FL410" s="245"/>
      <c r="FM410" s="189"/>
      <c r="FN410" s="189"/>
      <c r="FO410" s="245"/>
      <c r="FP410" s="245"/>
      <c r="FQ410" s="245"/>
      <c r="FR410" s="245"/>
      <c r="FS410" s="245"/>
      <c r="FT410" s="189"/>
      <c r="FU410" s="189"/>
      <c r="FV410" s="189"/>
      <c r="FW410" s="189"/>
      <c r="FX410" s="189"/>
      <c r="FY410" s="245"/>
      <c r="FZ410" s="245"/>
      <c r="GA410" s="189"/>
      <c r="GB410" s="189"/>
      <c r="GC410" s="245"/>
      <c r="GD410" s="245"/>
      <c r="GE410" s="245"/>
      <c r="GF410" s="245"/>
      <c r="GG410" s="245"/>
      <c r="GH410" s="189"/>
      <c r="GI410" s="189"/>
      <c r="GJ410" s="245"/>
    </row>
    <row r="411" spans="2:192" ht="15">
      <c r="B411" s="238" t="s">
        <v>5206</v>
      </c>
      <c r="C411" s="238" t="s">
        <v>4889</v>
      </c>
      <c r="D411" s="238" t="s">
        <v>4890</v>
      </c>
      <c r="E411" s="238" t="s">
        <v>5214</v>
      </c>
      <c r="F411" s="180">
        <v>1</v>
      </c>
      <c r="G411" s="239"/>
      <c r="H411" s="186"/>
      <c r="I411" s="186"/>
      <c r="J411" s="239"/>
      <c r="K411" s="239"/>
      <c r="L411" s="239"/>
      <c r="M411" s="239"/>
      <c r="N411" s="239"/>
      <c r="O411" s="186"/>
      <c r="P411" s="186"/>
      <c r="Q411" s="239"/>
      <c r="R411" s="239"/>
      <c r="S411" s="239"/>
      <c r="T411" s="239"/>
      <c r="U411" s="239"/>
      <c r="V411" s="186"/>
      <c r="W411" s="186"/>
      <c r="X411" s="239"/>
      <c r="Y411" s="239"/>
      <c r="Z411" s="239"/>
      <c r="AA411" s="239"/>
      <c r="AB411" s="239"/>
      <c r="AC411" s="186"/>
      <c r="AD411" s="186"/>
      <c r="AE411" s="239"/>
      <c r="AF411" s="239"/>
      <c r="AG411" s="186"/>
      <c r="AH411" s="239"/>
      <c r="AI411" s="239"/>
      <c r="AJ411" s="186"/>
      <c r="AK411" s="186"/>
      <c r="AL411" s="186"/>
      <c r="AM411" s="186"/>
      <c r="AN411" s="186"/>
      <c r="AO411" s="239"/>
      <c r="AP411" s="239"/>
      <c r="AQ411" s="186"/>
      <c r="AR411" s="186"/>
      <c r="AS411" s="239"/>
      <c r="AT411" s="239"/>
      <c r="AU411" s="239"/>
      <c r="AV411" s="239"/>
      <c r="AW411" s="239"/>
      <c r="AX411" s="186"/>
      <c r="AY411" s="186"/>
      <c r="AZ411" s="239"/>
      <c r="BA411" s="239"/>
      <c r="BB411" s="239"/>
      <c r="BC411" s="239"/>
      <c r="BD411" s="239"/>
      <c r="BE411" s="186"/>
      <c r="BF411" s="186"/>
      <c r="BG411" s="239"/>
      <c r="BH411" s="239"/>
      <c r="BI411" s="239"/>
      <c r="BJ411" s="239"/>
      <c r="BK411" s="239"/>
      <c r="BL411" s="186"/>
      <c r="BM411" s="186"/>
      <c r="BN411" s="239"/>
      <c r="BO411" s="239"/>
      <c r="BP411" s="239"/>
      <c r="BQ411" s="239"/>
      <c r="BR411" s="239"/>
      <c r="BS411" s="186"/>
      <c r="BT411" s="186"/>
      <c r="BU411" s="239"/>
      <c r="BV411" s="239"/>
      <c r="BW411" s="239"/>
      <c r="BX411" s="239"/>
      <c r="BY411" s="239"/>
      <c r="BZ411" s="186"/>
      <c r="CA411" s="186"/>
      <c r="CB411" s="239"/>
      <c r="CC411" s="239"/>
      <c r="CD411" s="239"/>
      <c r="CE411" s="239"/>
      <c r="CF411" s="239"/>
      <c r="CG411" s="186"/>
      <c r="CH411" s="186"/>
      <c r="CI411" s="239"/>
      <c r="CJ411" s="239"/>
      <c r="CK411" s="239"/>
      <c r="CL411" s="239"/>
      <c r="CM411" s="239"/>
      <c r="CN411" s="186"/>
      <c r="CO411" s="186"/>
      <c r="CP411" s="239"/>
      <c r="CQ411" s="239"/>
      <c r="CR411" s="239"/>
      <c r="CS411" s="239"/>
      <c r="CT411" s="239"/>
      <c r="CU411" s="186"/>
      <c r="CV411" s="186"/>
      <c r="CW411" s="239"/>
      <c r="CX411" s="239"/>
      <c r="CY411" s="239"/>
      <c r="CZ411" s="239"/>
      <c r="DA411" s="239"/>
      <c r="DB411" s="186"/>
      <c r="DC411" s="186"/>
      <c r="DD411" s="239"/>
      <c r="DE411" s="239"/>
      <c r="DF411" s="239"/>
      <c r="DG411" s="239"/>
      <c r="DH411" s="239"/>
      <c r="DI411" s="186"/>
      <c r="DJ411" s="186"/>
      <c r="DK411" s="186"/>
      <c r="DL411" s="239"/>
      <c r="DM411" s="239"/>
      <c r="DN411" s="239"/>
      <c r="DO411" s="239"/>
      <c r="DP411" s="186"/>
      <c r="DQ411" s="186"/>
      <c r="DR411" s="239"/>
      <c r="DS411" s="239"/>
      <c r="DT411" s="239"/>
      <c r="DU411" s="239"/>
      <c r="DV411" s="239"/>
      <c r="DW411" s="186"/>
      <c r="DX411" s="186"/>
      <c r="DY411" s="239"/>
      <c r="DZ411" s="239"/>
      <c r="EA411" s="239"/>
      <c r="EB411" s="239"/>
      <c r="EC411" s="239"/>
      <c r="ED411" s="186"/>
      <c r="EE411" s="186"/>
      <c r="EF411" s="239"/>
      <c r="EG411" s="186"/>
      <c r="EH411" s="239"/>
      <c r="EI411" s="239"/>
      <c r="EJ411" s="239"/>
      <c r="EK411" s="186"/>
      <c r="EL411" s="186"/>
      <c r="EM411" s="239"/>
      <c r="EN411" s="239"/>
      <c r="EO411" s="239"/>
      <c r="EP411" s="239"/>
      <c r="EQ411" s="239"/>
      <c r="ER411" s="186"/>
      <c r="ES411" s="186"/>
      <c r="ET411" s="239"/>
      <c r="EU411" s="239"/>
      <c r="EV411" s="239"/>
      <c r="EW411" s="239"/>
      <c r="EX411" s="239"/>
      <c r="EY411" s="186"/>
      <c r="EZ411" s="186"/>
      <c r="FA411" s="239"/>
      <c r="FB411" s="239"/>
      <c r="FC411" s="239"/>
      <c r="FD411" s="239"/>
      <c r="FE411" s="239"/>
      <c r="FF411" s="186"/>
      <c r="FG411" s="186"/>
      <c r="FH411" s="239"/>
      <c r="FI411" s="239"/>
      <c r="FJ411" s="239"/>
      <c r="FK411" s="239"/>
      <c r="FL411" s="239"/>
      <c r="FM411" s="186"/>
      <c r="FN411" s="186"/>
      <c r="FO411" s="239"/>
      <c r="FP411" s="239"/>
      <c r="FQ411" s="239"/>
      <c r="FR411" s="239"/>
      <c r="FS411" s="239"/>
      <c r="FT411" s="186"/>
      <c r="FU411" s="186"/>
      <c r="FV411" s="186"/>
      <c r="FW411" s="186"/>
      <c r="FX411" s="186"/>
      <c r="FY411" s="239"/>
      <c r="FZ411" s="239"/>
      <c r="GA411" s="186"/>
      <c r="GB411" s="186"/>
      <c r="GC411" s="239">
        <v>1</v>
      </c>
      <c r="GD411" s="239"/>
      <c r="GE411" s="239"/>
      <c r="GF411" s="239"/>
      <c r="GG411" s="239"/>
      <c r="GH411" s="186"/>
      <c r="GI411" s="186"/>
      <c r="GJ411" s="239"/>
    </row>
    <row r="412" spans="2:192" ht="15">
      <c r="B412" s="240" t="s">
        <v>5206</v>
      </c>
      <c r="C412" s="240" t="s">
        <v>4889</v>
      </c>
      <c r="D412" s="240" t="s">
        <v>4890</v>
      </c>
      <c r="E412" s="235" t="s">
        <v>5215</v>
      </c>
      <c r="F412" s="181">
        <v>37.799999999999997</v>
      </c>
      <c r="G412" s="237"/>
      <c r="H412" s="187"/>
      <c r="I412" s="187"/>
      <c r="J412" s="237"/>
      <c r="K412" s="237"/>
      <c r="L412" s="237"/>
      <c r="M412" s="237"/>
      <c r="N412" s="237"/>
      <c r="O412" s="187"/>
      <c r="P412" s="187"/>
      <c r="Q412" s="237"/>
      <c r="R412" s="237"/>
      <c r="S412" s="237"/>
      <c r="T412" s="237"/>
      <c r="U412" s="237"/>
      <c r="V412" s="187"/>
      <c r="W412" s="187"/>
      <c r="X412" s="237"/>
      <c r="Y412" s="237"/>
      <c r="Z412" s="237"/>
      <c r="AA412" s="237"/>
      <c r="AB412" s="237"/>
      <c r="AC412" s="187"/>
      <c r="AD412" s="187"/>
      <c r="AE412" s="237"/>
      <c r="AF412" s="237"/>
      <c r="AG412" s="187"/>
      <c r="AH412" s="237"/>
      <c r="AI412" s="237"/>
      <c r="AJ412" s="187"/>
      <c r="AK412" s="187"/>
      <c r="AL412" s="187"/>
      <c r="AM412" s="187"/>
      <c r="AN412" s="187"/>
      <c r="AO412" s="237"/>
      <c r="AP412" s="237"/>
      <c r="AQ412" s="187"/>
      <c r="AR412" s="187"/>
      <c r="AS412" s="237"/>
      <c r="AT412" s="237"/>
      <c r="AU412" s="237"/>
      <c r="AV412" s="237"/>
      <c r="AW412" s="237"/>
      <c r="AX412" s="187"/>
      <c r="AY412" s="187"/>
      <c r="AZ412" s="237"/>
      <c r="BA412" s="237"/>
      <c r="BB412" s="237"/>
      <c r="BC412" s="237"/>
      <c r="BD412" s="237"/>
      <c r="BE412" s="187"/>
      <c r="BF412" s="187"/>
      <c r="BG412" s="237"/>
      <c r="BH412" s="237"/>
      <c r="BI412" s="237"/>
      <c r="BJ412" s="237"/>
      <c r="BK412" s="237"/>
      <c r="BL412" s="187"/>
      <c r="BM412" s="187"/>
      <c r="BN412" s="237"/>
      <c r="BO412" s="237"/>
      <c r="BP412" s="237"/>
      <c r="BQ412" s="237"/>
      <c r="BR412" s="237"/>
      <c r="BS412" s="187"/>
      <c r="BT412" s="187"/>
      <c r="BU412" s="237"/>
      <c r="BV412" s="237"/>
      <c r="BW412" s="237"/>
      <c r="BX412" s="237"/>
      <c r="BY412" s="237"/>
      <c r="BZ412" s="187"/>
      <c r="CA412" s="187"/>
      <c r="CB412" s="237"/>
      <c r="CC412" s="237"/>
      <c r="CD412" s="237"/>
      <c r="CE412" s="237"/>
      <c r="CF412" s="237"/>
      <c r="CG412" s="187"/>
      <c r="CH412" s="187"/>
      <c r="CI412" s="237"/>
      <c r="CJ412" s="237"/>
      <c r="CK412" s="237"/>
      <c r="CL412" s="237"/>
      <c r="CM412" s="237"/>
      <c r="CN412" s="187"/>
      <c r="CO412" s="187"/>
      <c r="CP412" s="237"/>
      <c r="CQ412" s="237"/>
      <c r="CR412" s="237"/>
      <c r="CS412" s="237"/>
      <c r="CT412" s="237"/>
      <c r="CU412" s="187"/>
      <c r="CV412" s="187"/>
      <c r="CW412" s="237"/>
      <c r="CX412" s="237"/>
      <c r="CY412" s="237"/>
      <c r="CZ412" s="237"/>
      <c r="DA412" s="237"/>
      <c r="DB412" s="187"/>
      <c r="DC412" s="187"/>
      <c r="DD412" s="237"/>
      <c r="DE412" s="237"/>
      <c r="DF412" s="237"/>
      <c r="DG412" s="237"/>
      <c r="DH412" s="237"/>
      <c r="DI412" s="187"/>
      <c r="DJ412" s="187"/>
      <c r="DK412" s="187"/>
      <c r="DL412" s="237"/>
      <c r="DM412" s="237"/>
      <c r="DN412" s="237"/>
      <c r="DO412" s="237"/>
      <c r="DP412" s="187"/>
      <c r="DQ412" s="187"/>
      <c r="DR412" s="237"/>
      <c r="DS412" s="237"/>
      <c r="DT412" s="237"/>
      <c r="DU412" s="237"/>
      <c r="DV412" s="237"/>
      <c r="DW412" s="187"/>
      <c r="DX412" s="187"/>
      <c r="DY412" s="237"/>
      <c r="DZ412" s="237"/>
      <c r="EA412" s="237"/>
      <c r="EB412" s="237"/>
      <c r="EC412" s="237"/>
      <c r="ED412" s="187"/>
      <c r="EE412" s="187"/>
      <c r="EF412" s="237"/>
      <c r="EG412" s="187"/>
      <c r="EH412" s="237"/>
      <c r="EI412" s="237"/>
      <c r="EJ412" s="237"/>
      <c r="EK412" s="187"/>
      <c r="EL412" s="187"/>
      <c r="EM412" s="237"/>
      <c r="EN412" s="237"/>
      <c r="EO412" s="237"/>
      <c r="EP412" s="237"/>
      <c r="EQ412" s="237"/>
      <c r="ER412" s="187"/>
      <c r="ES412" s="187"/>
      <c r="ET412" s="237"/>
      <c r="EU412" s="237"/>
      <c r="EV412" s="237"/>
      <c r="EW412" s="237"/>
      <c r="EX412" s="237"/>
      <c r="EY412" s="187"/>
      <c r="EZ412" s="187"/>
      <c r="FA412" s="237"/>
      <c r="FB412" s="237"/>
      <c r="FC412" s="237"/>
      <c r="FD412" s="237"/>
      <c r="FE412" s="237"/>
      <c r="FF412" s="187"/>
      <c r="FG412" s="187"/>
      <c r="FH412" s="237"/>
      <c r="FI412" s="237"/>
      <c r="FJ412" s="237"/>
      <c r="FK412" s="237"/>
      <c r="FL412" s="237"/>
      <c r="FM412" s="187"/>
      <c r="FN412" s="187"/>
      <c r="FO412" s="237"/>
      <c r="FP412" s="237"/>
      <c r="FQ412" s="237"/>
      <c r="FR412" s="237"/>
      <c r="FS412" s="237"/>
      <c r="FT412" s="187"/>
      <c r="FU412" s="187"/>
      <c r="FV412" s="187"/>
      <c r="FW412" s="187"/>
      <c r="FX412" s="187"/>
      <c r="FY412" s="237"/>
      <c r="FZ412" s="237"/>
      <c r="GA412" s="187"/>
      <c r="GB412" s="187"/>
      <c r="GC412" s="237">
        <v>37.799999999999997</v>
      </c>
      <c r="GD412" s="237"/>
      <c r="GE412" s="237"/>
      <c r="GF412" s="237"/>
      <c r="GG412" s="237"/>
      <c r="GH412" s="187"/>
      <c r="GI412" s="187"/>
      <c r="GJ412" s="237"/>
    </row>
    <row r="413" spans="2:192" ht="15">
      <c r="B413" s="240" t="s">
        <v>5206</v>
      </c>
      <c r="C413" s="240" t="s">
        <v>4889</v>
      </c>
      <c r="D413" s="240" t="s">
        <v>4890</v>
      </c>
      <c r="E413" s="241" t="s">
        <v>5216</v>
      </c>
      <c r="F413" s="182"/>
      <c r="G413" s="242"/>
      <c r="H413" s="188"/>
      <c r="I413" s="188"/>
      <c r="J413" s="242"/>
      <c r="K413" s="242"/>
      <c r="L413" s="242"/>
      <c r="M413" s="242"/>
      <c r="N413" s="242"/>
      <c r="O413" s="188"/>
      <c r="P413" s="188"/>
      <c r="Q413" s="242"/>
      <c r="R413" s="242"/>
      <c r="S413" s="242"/>
      <c r="T413" s="242"/>
      <c r="U413" s="242"/>
      <c r="V413" s="188"/>
      <c r="W413" s="188"/>
      <c r="X413" s="242"/>
      <c r="Y413" s="242"/>
      <c r="Z413" s="242"/>
      <c r="AA413" s="242"/>
      <c r="AB413" s="242"/>
      <c r="AC413" s="188"/>
      <c r="AD413" s="188"/>
      <c r="AE413" s="242"/>
      <c r="AF413" s="242"/>
      <c r="AG413" s="188"/>
      <c r="AH413" s="242"/>
      <c r="AI413" s="242"/>
      <c r="AJ413" s="188"/>
      <c r="AK413" s="188"/>
      <c r="AL413" s="188"/>
      <c r="AM413" s="188"/>
      <c r="AN413" s="188"/>
      <c r="AO413" s="242"/>
      <c r="AP413" s="242"/>
      <c r="AQ413" s="188"/>
      <c r="AR413" s="188"/>
      <c r="AS413" s="242"/>
      <c r="AT413" s="242"/>
      <c r="AU413" s="242"/>
      <c r="AV413" s="242"/>
      <c r="AW413" s="242"/>
      <c r="AX413" s="188"/>
      <c r="AY413" s="188"/>
      <c r="AZ413" s="242"/>
      <c r="BA413" s="242"/>
      <c r="BB413" s="242"/>
      <c r="BC413" s="242"/>
      <c r="BD413" s="242"/>
      <c r="BE413" s="188"/>
      <c r="BF413" s="188"/>
      <c r="BG413" s="242"/>
      <c r="BH413" s="242"/>
      <c r="BI413" s="242"/>
      <c r="BJ413" s="242"/>
      <c r="BK413" s="242"/>
      <c r="BL413" s="188"/>
      <c r="BM413" s="188"/>
      <c r="BN413" s="242"/>
      <c r="BO413" s="242"/>
      <c r="BP413" s="242"/>
      <c r="BQ413" s="242"/>
      <c r="BR413" s="242"/>
      <c r="BS413" s="188"/>
      <c r="BT413" s="188"/>
      <c r="BU413" s="242"/>
      <c r="BV413" s="242"/>
      <c r="BW413" s="242"/>
      <c r="BX413" s="242"/>
      <c r="BY413" s="242"/>
      <c r="BZ413" s="188"/>
      <c r="CA413" s="188"/>
      <c r="CB413" s="242"/>
      <c r="CC413" s="242"/>
      <c r="CD413" s="242"/>
      <c r="CE413" s="242"/>
      <c r="CF413" s="242"/>
      <c r="CG413" s="188"/>
      <c r="CH413" s="188"/>
      <c r="CI413" s="242"/>
      <c r="CJ413" s="242"/>
      <c r="CK413" s="242"/>
      <c r="CL413" s="242"/>
      <c r="CM413" s="242"/>
      <c r="CN413" s="188"/>
      <c r="CO413" s="188"/>
      <c r="CP413" s="242"/>
      <c r="CQ413" s="242"/>
      <c r="CR413" s="242"/>
      <c r="CS413" s="242"/>
      <c r="CT413" s="242"/>
      <c r="CU413" s="188"/>
      <c r="CV413" s="188"/>
      <c r="CW413" s="242"/>
      <c r="CX413" s="242"/>
      <c r="CY413" s="242"/>
      <c r="CZ413" s="242"/>
      <c r="DA413" s="242"/>
      <c r="DB413" s="188"/>
      <c r="DC413" s="188"/>
      <c r="DD413" s="242"/>
      <c r="DE413" s="242"/>
      <c r="DF413" s="242"/>
      <c r="DG413" s="242"/>
      <c r="DH413" s="242"/>
      <c r="DI413" s="188"/>
      <c r="DJ413" s="188"/>
      <c r="DK413" s="188"/>
      <c r="DL413" s="242"/>
      <c r="DM413" s="242"/>
      <c r="DN413" s="242"/>
      <c r="DO413" s="242"/>
      <c r="DP413" s="188"/>
      <c r="DQ413" s="188"/>
      <c r="DR413" s="242"/>
      <c r="DS413" s="242"/>
      <c r="DT413" s="242"/>
      <c r="DU413" s="242"/>
      <c r="DV413" s="242"/>
      <c r="DW413" s="188"/>
      <c r="DX413" s="188"/>
      <c r="DY413" s="242"/>
      <c r="DZ413" s="242"/>
      <c r="EA413" s="242"/>
      <c r="EB413" s="242"/>
      <c r="EC413" s="242"/>
      <c r="ED413" s="188"/>
      <c r="EE413" s="188"/>
      <c r="EF413" s="242"/>
      <c r="EG413" s="188"/>
      <c r="EH413" s="242"/>
      <c r="EI413" s="242"/>
      <c r="EJ413" s="242"/>
      <c r="EK413" s="188"/>
      <c r="EL413" s="188"/>
      <c r="EM413" s="242"/>
      <c r="EN413" s="242"/>
      <c r="EO413" s="242"/>
      <c r="EP413" s="242"/>
      <c r="EQ413" s="242"/>
      <c r="ER413" s="188"/>
      <c r="ES413" s="188"/>
      <c r="ET413" s="242"/>
      <c r="EU413" s="242"/>
      <c r="EV413" s="242"/>
      <c r="EW413" s="242"/>
      <c r="EX413" s="242"/>
      <c r="EY413" s="188"/>
      <c r="EZ413" s="188"/>
      <c r="FA413" s="242"/>
      <c r="FB413" s="242"/>
      <c r="FC413" s="242"/>
      <c r="FD413" s="242"/>
      <c r="FE413" s="242"/>
      <c r="FF413" s="188"/>
      <c r="FG413" s="188"/>
      <c r="FH413" s="242"/>
      <c r="FI413" s="242"/>
      <c r="FJ413" s="242"/>
      <c r="FK413" s="242"/>
      <c r="FL413" s="242"/>
      <c r="FM413" s="188"/>
      <c r="FN413" s="188"/>
      <c r="FO413" s="242"/>
      <c r="FP413" s="242"/>
      <c r="FQ413" s="242"/>
      <c r="FR413" s="242"/>
      <c r="FS413" s="242"/>
      <c r="FT413" s="188"/>
      <c r="FU413" s="188"/>
      <c r="FV413" s="188"/>
      <c r="FW413" s="188"/>
      <c r="FX413" s="188"/>
      <c r="FY413" s="242"/>
      <c r="FZ413" s="242"/>
      <c r="GA413" s="188"/>
      <c r="GB413" s="188"/>
      <c r="GC413" s="242"/>
      <c r="GD413" s="242"/>
      <c r="GE413" s="242"/>
      <c r="GF413" s="242"/>
      <c r="GG413" s="242"/>
      <c r="GH413" s="188"/>
      <c r="GI413" s="188"/>
      <c r="GJ413" s="242"/>
    </row>
    <row r="414" spans="2:192" ht="15.75" thickBot="1">
      <c r="B414" s="243" t="s">
        <v>5206</v>
      </c>
      <c r="C414" s="243" t="s">
        <v>4889</v>
      </c>
      <c r="D414" s="243" t="s">
        <v>4890</v>
      </c>
      <c r="E414" s="244" t="s">
        <v>5217</v>
      </c>
      <c r="F414" s="183"/>
      <c r="G414" s="245"/>
      <c r="H414" s="189"/>
      <c r="I414" s="189"/>
      <c r="J414" s="245"/>
      <c r="K414" s="245"/>
      <c r="L414" s="245"/>
      <c r="M414" s="245"/>
      <c r="N414" s="245"/>
      <c r="O414" s="189"/>
      <c r="P414" s="189"/>
      <c r="Q414" s="245"/>
      <c r="R414" s="245"/>
      <c r="S414" s="245"/>
      <c r="T414" s="245"/>
      <c r="U414" s="245"/>
      <c r="V414" s="189"/>
      <c r="W414" s="189"/>
      <c r="X414" s="245"/>
      <c r="Y414" s="245"/>
      <c r="Z414" s="245"/>
      <c r="AA414" s="245"/>
      <c r="AB414" s="245"/>
      <c r="AC414" s="189"/>
      <c r="AD414" s="189"/>
      <c r="AE414" s="245"/>
      <c r="AF414" s="245"/>
      <c r="AG414" s="189"/>
      <c r="AH414" s="245"/>
      <c r="AI414" s="245"/>
      <c r="AJ414" s="189"/>
      <c r="AK414" s="189"/>
      <c r="AL414" s="189"/>
      <c r="AM414" s="189"/>
      <c r="AN414" s="189"/>
      <c r="AO414" s="245"/>
      <c r="AP414" s="245"/>
      <c r="AQ414" s="189"/>
      <c r="AR414" s="189"/>
      <c r="AS414" s="245"/>
      <c r="AT414" s="245"/>
      <c r="AU414" s="245"/>
      <c r="AV414" s="245"/>
      <c r="AW414" s="245"/>
      <c r="AX414" s="189"/>
      <c r="AY414" s="189"/>
      <c r="AZ414" s="245"/>
      <c r="BA414" s="245"/>
      <c r="BB414" s="245"/>
      <c r="BC414" s="245"/>
      <c r="BD414" s="245"/>
      <c r="BE414" s="189"/>
      <c r="BF414" s="189"/>
      <c r="BG414" s="245"/>
      <c r="BH414" s="245"/>
      <c r="BI414" s="245"/>
      <c r="BJ414" s="245"/>
      <c r="BK414" s="245"/>
      <c r="BL414" s="189"/>
      <c r="BM414" s="189"/>
      <c r="BN414" s="245"/>
      <c r="BO414" s="245"/>
      <c r="BP414" s="245"/>
      <c r="BQ414" s="245"/>
      <c r="BR414" s="245"/>
      <c r="BS414" s="189"/>
      <c r="BT414" s="189"/>
      <c r="BU414" s="245"/>
      <c r="BV414" s="245"/>
      <c r="BW414" s="245"/>
      <c r="BX414" s="245"/>
      <c r="BY414" s="245"/>
      <c r="BZ414" s="189"/>
      <c r="CA414" s="189"/>
      <c r="CB414" s="245"/>
      <c r="CC414" s="245"/>
      <c r="CD414" s="245"/>
      <c r="CE414" s="245"/>
      <c r="CF414" s="245"/>
      <c r="CG414" s="189"/>
      <c r="CH414" s="189"/>
      <c r="CI414" s="245"/>
      <c r="CJ414" s="245"/>
      <c r="CK414" s="245"/>
      <c r="CL414" s="245"/>
      <c r="CM414" s="245"/>
      <c r="CN414" s="189"/>
      <c r="CO414" s="189"/>
      <c r="CP414" s="245"/>
      <c r="CQ414" s="245"/>
      <c r="CR414" s="245"/>
      <c r="CS414" s="245"/>
      <c r="CT414" s="245"/>
      <c r="CU414" s="189"/>
      <c r="CV414" s="189"/>
      <c r="CW414" s="245"/>
      <c r="CX414" s="245"/>
      <c r="CY414" s="245"/>
      <c r="CZ414" s="245"/>
      <c r="DA414" s="245"/>
      <c r="DB414" s="189"/>
      <c r="DC414" s="189"/>
      <c r="DD414" s="245"/>
      <c r="DE414" s="245"/>
      <c r="DF414" s="245"/>
      <c r="DG414" s="245"/>
      <c r="DH414" s="245"/>
      <c r="DI414" s="189"/>
      <c r="DJ414" s="189"/>
      <c r="DK414" s="189"/>
      <c r="DL414" s="245"/>
      <c r="DM414" s="245"/>
      <c r="DN414" s="245"/>
      <c r="DO414" s="245"/>
      <c r="DP414" s="189"/>
      <c r="DQ414" s="189"/>
      <c r="DR414" s="245"/>
      <c r="DS414" s="245"/>
      <c r="DT414" s="245"/>
      <c r="DU414" s="245"/>
      <c r="DV414" s="245"/>
      <c r="DW414" s="189"/>
      <c r="DX414" s="189"/>
      <c r="DY414" s="245"/>
      <c r="DZ414" s="245"/>
      <c r="EA414" s="245"/>
      <c r="EB414" s="245"/>
      <c r="EC414" s="245"/>
      <c r="ED414" s="189"/>
      <c r="EE414" s="189"/>
      <c r="EF414" s="245"/>
      <c r="EG414" s="189"/>
      <c r="EH414" s="245"/>
      <c r="EI414" s="245"/>
      <c r="EJ414" s="245"/>
      <c r="EK414" s="189"/>
      <c r="EL414" s="189"/>
      <c r="EM414" s="245"/>
      <c r="EN414" s="245"/>
      <c r="EO414" s="245"/>
      <c r="EP414" s="245"/>
      <c r="EQ414" s="245"/>
      <c r="ER414" s="189"/>
      <c r="ES414" s="189"/>
      <c r="ET414" s="245"/>
      <c r="EU414" s="245"/>
      <c r="EV414" s="245"/>
      <c r="EW414" s="245"/>
      <c r="EX414" s="245"/>
      <c r="EY414" s="189"/>
      <c r="EZ414" s="189"/>
      <c r="FA414" s="245"/>
      <c r="FB414" s="245"/>
      <c r="FC414" s="245"/>
      <c r="FD414" s="245"/>
      <c r="FE414" s="245"/>
      <c r="FF414" s="189"/>
      <c r="FG414" s="189"/>
      <c r="FH414" s="245"/>
      <c r="FI414" s="245"/>
      <c r="FJ414" s="245"/>
      <c r="FK414" s="245"/>
      <c r="FL414" s="245"/>
      <c r="FM414" s="189"/>
      <c r="FN414" s="189"/>
      <c r="FO414" s="245"/>
      <c r="FP414" s="245"/>
      <c r="FQ414" s="245"/>
      <c r="FR414" s="245"/>
      <c r="FS414" s="245"/>
      <c r="FT414" s="189"/>
      <c r="FU414" s="189"/>
      <c r="FV414" s="189"/>
      <c r="FW414" s="189"/>
      <c r="FX414" s="189"/>
      <c r="FY414" s="245"/>
      <c r="FZ414" s="245"/>
      <c r="GA414" s="189"/>
      <c r="GB414" s="189"/>
      <c r="GC414" s="245"/>
      <c r="GD414" s="245"/>
      <c r="GE414" s="245"/>
      <c r="GF414" s="245"/>
      <c r="GG414" s="245"/>
      <c r="GH414" s="189"/>
      <c r="GI414" s="189"/>
      <c r="GJ414" s="245"/>
    </row>
    <row r="415" spans="2:192" ht="15">
      <c r="B415" s="238" t="s">
        <v>5206</v>
      </c>
      <c r="C415" s="238" t="s">
        <v>2095</v>
      </c>
      <c r="D415" s="238" t="s">
        <v>259</v>
      </c>
      <c r="E415" s="238" t="s">
        <v>5214</v>
      </c>
      <c r="F415" s="180">
        <v>1</v>
      </c>
      <c r="G415" s="239"/>
      <c r="H415" s="186"/>
      <c r="I415" s="186"/>
      <c r="J415" s="239"/>
      <c r="K415" s="239"/>
      <c r="L415" s="239"/>
      <c r="M415" s="239"/>
      <c r="N415" s="239"/>
      <c r="O415" s="186"/>
      <c r="P415" s="186"/>
      <c r="Q415" s="239"/>
      <c r="R415" s="239"/>
      <c r="S415" s="239"/>
      <c r="T415" s="239"/>
      <c r="U415" s="239"/>
      <c r="V415" s="186"/>
      <c r="W415" s="186"/>
      <c r="X415" s="239"/>
      <c r="Y415" s="239"/>
      <c r="Z415" s="239"/>
      <c r="AA415" s="239"/>
      <c r="AB415" s="239"/>
      <c r="AC415" s="186"/>
      <c r="AD415" s="186"/>
      <c r="AE415" s="239"/>
      <c r="AF415" s="239"/>
      <c r="AG415" s="186"/>
      <c r="AH415" s="239"/>
      <c r="AI415" s="239"/>
      <c r="AJ415" s="186"/>
      <c r="AK415" s="186"/>
      <c r="AL415" s="186"/>
      <c r="AM415" s="186"/>
      <c r="AN415" s="186"/>
      <c r="AO415" s="239"/>
      <c r="AP415" s="239"/>
      <c r="AQ415" s="186"/>
      <c r="AR415" s="186"/>
      <c r="AS415" s="239"/>
      <c r="AT415" s="239"/>
      <c r="AU415" s="239"/>
      <c r="AV415" s="239"/>
      <c r="AW415" s="239"/>
      <c r="AX415" s="186"/>
      <c r="AY415" s="186"/>
      <c r="AZ415" s="239"/>
      <c r="BA415" s="239"/>
      <c r="BB415" s="239"/>
      <c r="BC415" s="239"/>
      <c r="BD415" s="239"/>
      <c r="BE415" s="186"/>
      <c r="BF415" s="186"/>
      <c r="BG415" s="239"/>
      <c r="BH415" s="239"/>
      <c r="BI415" s="239"/>
      <c r="BJ415" s="239"/>
      <c r="BK415" s="239"/>
      <c r="BL415" s="186"/>
      <c r="BM415" s="186"/>
      <c r="BN415" s="239">
        <v>1</v>
      </c>
      <c r="BO415" s="239"/>
      <c r="BP415" s="239"/>
      <c r="BQ415" s="239"/>
      <c r="BR415" s="239"/>
      <c r="BS415" s="186"/>
      <c r="BT415" s="186"/>
      <c r="BU415" s="239"/>
      <c r="BV415" s="239"/>
      <c r="BW415" s="239"/>
      <c r="BX415" s="239"/>
      <c r="BY415" s="239"/>
      <c r="BZ415" s="186"/>
      <c r="CA415" s="186"/>
      <c r="CB415" s="239"/>
      <c r="CC415" s="239"/>
      <c r="CD415" s="239"/>
      <c r="CE415" s="239"/>
      <c r="CF415" s="239"/>
      <c r="CG415" s="186"/>
      <c r="CH415" s="186"/>
      <c r="CI415" s="239"/>
      <c r="CJ415" s="239"/>
      <c r="CK415" s="239"/>
      <c r="CL415" s="239"/>
      <c r="CM415" s="239"/>
      <c r="CN415" s="186"/>
      <c r="CO415" s="186"/>
      <c r="CP415" s="239"/>
      <c r="CQ415" s="239"/>
      <c r="CR415" s="239"/>
      <c r="CS415" s="239"/>
      <c r="CT415" s="239"/>
      <c r="CU415" s="186"/>
      <c r="CV415" s="186"/>
      <c r="CW415" s="239"/>
      <c r="CX415" s="239"/>
      <c r="CY415" s="239"/>
      <c r="CZ415" s="239"/>
      <c r="DA415" s="239"/>
      <c r="DB415" s="186"/>
      <c r="DC415" s="186"/>
      <c r="DD415" s="239"/>
      <c r="DE415" s="239"/>
      <c r="DF415" s="239"/>
      <c r="DG415" s="239"/>
      <c r="DH415" s="239"/>
      <c r="DI415" s="186"/>
      <c r="DJ415" s="186"/>
      <c r="DK415" s="186"/>
      <c r="DL415" s="239"/>
      <c r="DM415" s="239"/>
      <c r="DN415" s="239"/>
      <c r="DO415" s="239"/>
      <c r="DP415" s="186"/>
      <c r="DQ415" s="186"/>
      <c r="DR415" s="239"/>
      <c r="DS415" s="239"/>
      <c r="DT415" s="239"/>
      <c r="DU415" s="239"/>
      <c r="DV415" s="239"/>
      <c r="DW415" s="186"/>
      <c r="DX415" s="186"/>
      <c r="DY415" s="239"/>
      <c r="DZ415" s="239"/>
      <c r="EA415" s="239"/>
      <c r="EB415" s="239"/>
      <c r="EC415" s="239"/>
      <c r="ED415" s="186"/>
      <c r="EE415" s="186"/>
      <c r="EF415" s="239"/>
      <c r="EG415" s="186"/>
      <c r="EH415" s="239"/>
      <c r="EI415" s="239"/>
      <c r="EJ415" s="239"/>
      <c r="EK415" s="186"/>
      <c r="EL415" s="186"/>
      <c r="EM415" s="239"/>
      <c r="EN415" s="239"/>
      <c r="EO415" s="239"/>
      <c r="EP415" s="239"/>
      <c r="EQ415" s="239"/>
      <c r="ER415" s="186"/>
      <c r="ES415" s="186"/>
      <c r="ET415" s="239"/>
      <c r="EU415" s="239"/>
      <c r="EV415" s="239"/>
      <c r="EW415" s="239"/>
      <c r="EX415" s="239"/>
      <c r="EY415" s="186"/>
      <c r="EZ415" s="186"/>
      <c r="FA415" s="239"/>
      <c r="FB415" s="239"/>
      <c r="FC415" s="239"/>
      <c r="FD415" s="239"/>
      <c r="FE415" s="239"/>
      <c r="FF415" s="186"/>
      <c r="FG415" s="186"/>
      <c r="FH415" s="239"/>
      <c r="FI415" s="239"/>
      <c r="FJ415" s="239"/>
      <c r="FK415" s="239"/>
      <c r="FL415" s="239"/>
      <c r="FM415" s="186"/>
      <c r="FN415" s="186"/>
      <c r="FO415" s="239"/>
      <c r="FP415" s="239"/>
      <c r="FQ415" s="239"/>
      <c r="FR415" s="239"/>
      <c r="FS415" s="239"/>
      <c r="FT415" s="186"/>
      <c r="FU415" s="186"/>
      <c r="FV415" s="186"/>
      <c r="FW415" s="186"/>
      <c r="FX415" s="186"/>
      <c r="FY415" s="239"/>
      <c r="FZ415" s="239"/>
      <c r="GA415" s="186"/>
      <c r="GB415" s="186"/>
      <c r="GC415" s="239"/>
      <c r="GD415" s="239"/>
      <c r="GE415" s="239"/>
      <c r="GF415" s="239"/>
      <c r="GG415" s="239"/>
      <c r="GH415" s="186"/>
      <c r="GI415" s="186"/>
      <c r="GJ415" s="239"/>
    </row>
    <row r="416" spans="2:192" ht="15">
      <c r="B416" s="240" t="s">
        <v>5206</v>
      </c>
      <c r="C416" s="240" t="s">
        <v>2095</v>
      </c>
      <c r="D416" s="240" t="s">
        <v>259</v>
      </c>
      <c r="E416" s="235" t="s">
        <v>5215</v>
      </c>
      <c r="F416" s="181">
        <v>15.9</v>
      </c>
      <c r="G416" s="237"/>
      <c r="H416" s="187"/>
      <c r="I416" s="187"/>
      <c r="J416" s="237"/>
      <c r="K416" s="237"/>
      <c r="L416" s="237"/>
      <c r="M416" s="237"/>
      <c r="N416" s="237"/>
      <c r="O416" s="187"/>
      <c r="P416" s="187"/>
      <c r="Q416" s="237"/>
      <c r="R416" s="237"/>
      <c r="S416" s="237"/>
      <c r="T416" s="237"/>
      <c r="U416" s="237"/>
      <c r="V416" s="187"/>
      <c r="W416" s="187"/>
      <c r="X416" s="237"/>
      <c r="Y416" s="237"/>
      <c r="Z416" s="237"/>
      <c r="AA416" s="237"/>
      <c r="AB416" s="237"/>
      <c r="AC416" s="187"/>
      <c r="AD416" s="187"/>
      <c r="AE416" s="237"/>
      <c r="AF416" s="237"/>
      <c r="AG416" s="187"/>
      <c r="AH416" s="237"/>
      <c r="AI416" s="237"/>
      <c r="AJ416" s="187"/>
      <c r="AK416" s="187"/>
      <c r="AL416" s="187"/>
      <c r="AM416" s="187"/>
      <c r="AN416" s="187"/>
      <c r="AO416" s="237"/>
      <c r="AP416" s="237"/>
      <c r="AQ416" s="187"/>
      <c r="AR416" s="187"/>
      <c r="AS416" s="237"/>
      <c r="AT416" s="237"/>
      <c r="AU416" s="237"/>
      <c r="AV416" s="237"/>
      <c r="AW416" s="237"/>
      <c r="AX416" s="187"/>
      <c r="AY416" s="187"/>
      <c r="AZ416" s="237"/>
      <c r="BA416" s="237"/>
      <c r="BB416" s="237"/>
      <c r="BC416" s="237"/>
      <c r="BD416" s="237"/>
      <c r="BE416" s="187"/>
      <c r="BF416" s="187"/>
      <c r="BG416" s="237"/>
      <c r="BH416" s="237"/>
      <c r="BI416" s="237"/>
      <c r="BJ416" s="237"/>
      <c r="BK416" s="237"/>
      <c r="BL416" s="187"/>
      <c r="BM416" s="187"/>
      <c r="BN416" s="237">
        <v>15.9</v>
      </c>
      <c r="BO416" s="237"/>
      <c r="BP416" s="237"/>
      <c r="BQ416" s="237"/>
      <c r="BR416" s="237"/>
      <c r="BS416" s="187"/>
      <c r="BT416" s="187"/>
      <c r="BU416" s="237"/>
      <c r="BV416" s="237"/>
      <c r="BW416" s="237"/>
      <c r="BX416" s="237"/>
      <c r="BY416" s="237"/>
      <c r="BZ416" s="187"/>
      <c r="CA416" s="187"/>
      <c r="CB416" s="237"/>
      <c r="CC416" s="237"/>
      <c r="CD416" s="237"/>
      <c r="CE416" s="237"/>
      <c r="CF416" s="237"/>
      <c r="CG416" s="187"/>
      <c r="CH416" s="187"/>
      <c r="CI416" s="237"/>
      <c r="CJ416" s="237"/>
      <c r="CK416" s="237"/>
      <c r="CL416" s="237"/>
      <c r="CM416" s="237"/>
      <c r="CN416" s="187"/>
      <c r="CO416" s="187"/>
      <c r="CP416" s="237"/>
      <c r="CQ416" s="237"/>
      <c r="CR416" s="237"/>
      <c r="CS416" s="237"/>
      <c r="CT416" s="237"/>
      <c r="CU416" s="187"/>
      <c r="CV416" s="187"/>
      <c r="CW416" s="237"/>
      <c r="CX416" s="237"/>
      <c r="CY416" s="237"/>
      <c r="CZ416" s="237"/>
      <c r="DA416" s="237"/>
      <c r="DB416" s="187"/>
      <c r="DC416" s="187"/>
      <c r="DD416" s="237"/>
      <c r="DE416" s="237"/>
      <c r="DF416" s="237"/>
      <c r="DG416" s="237"/>
      <c r="DH416" s="237"/>
      <c r="DI416" s="187"/>
      <c r="DJ416" s="187"/>
      <c r="DK416" s="187"/>
      <c r="DL416" s="237"/>
      <c r="DM416" s="237"/>
      <c r="DN416" s="237"/>
      <c r="DO416" s="237"/>
      <c r="DP416" s="187"/>
      <c r="DQ416" s="187"/>
      <c r="DR416" s="237"/>
      <c r="DS416" s="237"/>
      <c r="DT416" s="237"/>
      <c r="DU416" s="237"/>
      <c r="DV416" s="237"/>
      <c r="DW416" s="187"/>
      <c r="DX416" s="187"/>
      <c r="DY416" s="237"/>
      <c r="DZ416" s="237"/>
      <c r="EA416" s="237"/>
      <c r="EB416" s="237"/>
      <c r="EC416" s="237"/>
      <c r="ED416" s="187"/>
      <c r="EE416" s="187"/>
      <c r="EF416" s="237"/>
      <c r="EG416" s="187"/>
      <c r="EH416" s="237"/>
      <c r="EI416" s="237"/>
      <c r="EJ416" s="237"/>
      <c r="EK416" s="187"/>
      <c r="EL416" s="187"/>
      <c r="EM416" s="237"/>
      <c r="EN416" s="237"/>
      <c r="EO416" s="237"/>
      <c r="EP416" s="237"/>
      <c r="EQ416" s="237"/>
      <c r="ER416" s="187"/>
      <c r="ES416" s="187"/>
      <c r="ET416" s="237"/>
      <c r="EU416" s="237"/>
      <c r="EV416" s="237"/>
      <c r="EW416" s="237"/>
      <c r="EX416" s="237"/>
      <c r="EY416" s="187"/>
      <c r="EZ416" s="187"/>
      <c r="FA416" s="237"/>
      <c r="FB416" s="237"/>
      <c r="FC416" s="237"/>
      <c r="FD416" s="237"/>
      <c r="FE416" s="237"/>
      <c r="FF416" s="187"/>
      <c r="FG416" s="187"/>
      <c r="FH416" s="237"/>
      <c r="FI416" s="237"/>
      <c r="FJ416" s="237"/>
      <c r="FK416" s="237"/>
      <c r="FL416" s="237"/>
      <c r="FM416" s="187"/>
      <c r="FN416" s="187"/>
      <c r="FO416" s="237"/>
      <c r="FP416" s="237"/>
      <c r="FQ416" s="237"/>
      <c r="FR416" s="237"/>
      <c r="FS416" s="237"/>
      <c r="FT416" s="187"/>
      <c r="FU416" s="187"/>
      <c r="FV416" s="187"/>
      <c r="FW416" s="187"/>
      <c r="FX416" s="187"/>
      <c r="FY416" s="237"/>
      <c r="FZ416" s="237"/>
      <c r="GA416" s="187"/>
      <c r="GB416" s="187"/>
      <c r="GC416" s="237"/>
      <c r="GD416" s="237"/>
      <c r="GE416" s="237"/>
      <c r="GF416" s="237"/>
      <c r="GG416" s="237"/>
      <c r="GH416" s="187"/>
      <c r="GI416" s="187"/>
      <c r="GJ416" s="237"/>
    </row>
    <row r="417" spans="2:192" ht="15">
      <c r="B417" s="240" t="s">
        <v>5206</v>
      </c>
      <c r="C417" s="240" t="s">
        <v>2095</v>
      </c>
      <c r="D417" s="240" t="s">
        <v>259</v>
      </c>
      <c r="E417" s="241" t="s">
        <v>5216</v>
      </c>
      <c r="F417" s="182"/>
      <c r="G417" s="242"/>
      <c r="H417" s="188"/>
      <c r="I417" s="188"/>
      <c r="J417" s="242"/>
      <c r="K417" s="242"/>
      <c r="L417" s="242"/>
      <c r="M417" s="242"/>
      <c r="N417" s="242"/>
      <c r="O417" s="188"/>
      <c r="P417" s="188"/>
      <c r="Q417" s="242"/>
      <c r="R417" s="242"/>
      <c r="S417" s="242"/>
      <c r="T417" s="242"/>
      <c r="U417" s="242"/>
      <c r="V417" s="188"/>
      <c r="W417" s="188"/>
      <c r="X417" s="242"/>
      <c r="Y417" s="242"/>
      <c r="Z417" s="242"/>
      <c r="AA417" s="242"/>
      <c r="AB417" s="242"/>
      <c r="AC417" s="188"/>
      <c r="AD417" s="188"/>
      <c r="AE417" s="242"/>
      <c r="AF417" s="242"/>
      <c r="AG417" s="188"/>
      <c r="AH417" s="242"/>
      <c r="AI417" s="242"/>
      <c r="AJ417" s="188"/>
      <c r="AK417" s="188"/>
      <c r="AL417" s="188"/>
      <c r="AM417" s="188"/>
      <c r="AN417" s="188"/>
      <c r="AO417" s="242"/>
      <c r="AP417" s="242"/>
      <c r="AQ417" s="188"/>
      <c r="AR417" s="188"/>
      <c r="AS417" s="242"/>
      <c r="AT417" s="242"/>
      <c r="AU417" s="242"/>
      <c r="AV417" s="242"/>
      <c r="AW417" s="242"/>
      <c r="AX417" s="188"/>
      <c r="AY417" s="188"/>
      <c r="AZ417" s="242"/>
      <c r="BA417" s="242"/>
      <c r="BB417" s="242"/>
      <c r="BC417" s="242"/>
      <c r="BD417" s="242"/>
      <c r="BE417" s="188"/>
      <c r="BF417" s="188"/>
      <c r="BG417" s="242"/>
      <c r="BH417" s="242"/>
      <c r="BI417" s="242"/>
      <c r="BJ417" s="242"/>
      <c r="BK417" s="242"/>
      <c r="BL417" s="188"/>
      <c r="BM417" s="188"/>
      <c r="BN417" s="242"/>
      <c r="BO417" s="242"/>
      <c r="BP417" s="242"/>
      <c r="BQ417" s="242"/>
      <c r="BR417" s="242"/>
      <c r="BS417" s="188"/>
      <c r="BT417" s="188"/>
      <c r="BU417" s="242"/>
      <c r="BV417" s="242"/>
      <c r="BW417" s="242"/>
      <c r="BX417" s="242"/>
      <c r="BY417" s="242"/>
      <c r="BZ417" s="188"/>
      <c r="CA417" s="188"/>
      <c r="CB417" s="242"/>
      <c r="CC417" s="242"/>
      <c r="CD417" s="242"/>
      <c r="CE417" s="242"/>
      <c r="CF417" s="242"/>
      <c r="CG417" s="188"/>
      <c r="CH417" s="188"/>
      <c r="CI417" s="242"/>
      <c r="CJ417" s="242"/>
      <c r="CK417" s="242"/>
      <c r="CL417" s="242"/>
      <c r="CM417" s="242"/>
      <c r="CN417" s="188"/>
      <c r="CO417" s="188"/>
      <c r="CP417" s="242"/>
      <c r="CQ417" s="242"/>
      <c r="CR417" s="242"/>
      <c r="CS417" s="242"/>
      <c r="CT417" s="242"/>
      <c r="CU417" s="188"/>
      <c r="CV417" s="188"/>
      <c r="CW417" s="242"/>
      <c r="CX417" s="242"/>
      <c r="CY417" s="242"/>
      <c r="CZ417" s="242"/>
      <c r="DA417" s="242"/>
      <c r="DB417" s="188"/>
      <c r="DC417" s="188"/>
      <c r="DD417" s="242"/>
      <c r="DE417" s="242"/>
      <c r="DF417" s="242"/>
      <c r="DG417" s="242"/>
      <c r="DH417" s="242"/>
      <c r="DI417" s="188"/>
      <c r="DJ417" s="188"/>
      <c r="DK417" s="188"/>
      <c r="DL417" s="242"/>
      <c r="DM417" s="242"/>
      <c r="DN417" s="242"/>
      <c r="DO417" s="242"/>
      <c r="DP417" s="188"/>
      <c r="DQ417" s="188"/>
      <c r="DR417" s="242"/>
      <c r="DS417" s="242"/>
      <c r="DT417" s="242"/>
      <c r="DU417" s="242"/>
      <c r="DV417" s="242"/>
      <c r="DW417" s="188"/>
      <c r="DX417" s="188"/>
      <c r="DY417" s="242"/>
      <c r="DZ417" s="242"/>
      <c r="EA417" s="242"/>
      <c r="EB417" s="242"/>
      <c r="EC417" s="242"/>
      <c r="ED417" s="188"/>
      <c r="EE417" s="188"/>
      <c r="EF417" s="242"/>
      <c r="EG417" s="188"/>
      <c r="EH417" s="242"/>
      <c r="EI417" s="242"/>
      <c r="EJ417" s="242"/>
      <c r="EK417" s="188"/>
      <c r="EL417" s="188"/>
      <c r="EM417" s="242"/>
      <c r="EN417" s="242"/>
      <c r="EO417" s="242"/>
      <c r="EP417" s="242"/>
      <c r="EQ417" s="242"/>
      <c r="ER417" s="188"/>
      <c r="ES417" s="188"/>
      <c r="ET417" s="242"/>
      <c r="EU417" s="242"/>
      <c r="EV417" s="242"/>
      <c r="EW417" s="242"/>
      <c r="EX417" s="242"/>
      <c r="EY417" s="188"/>
      <c r="EZ417" s="188"/>
      <c r="FA417" s="242"/>
      <c r="FB417" s="242"/>
      <c r="FC417" s="242"/>
      <c r="FD417" s="242"/>
      <c r="FE417" s="242"/>
      <c r="FF417" s="188"/>
      <c r="FG417" s="188"/>
      <c r="FH417" s="242"/>
      <c r="FI417" s="242"/>
      <c r="FJ417" s="242"/>
      <c r="FK417" s="242"/>
      <c r="FL417" s="242"/>
      <c r="FM417" s="188"/>
      <c r="FN417" s="188"/>
      <c r="FO417" s="242"/>
      <c r="FP417" s="242"/>
      <c r="FQ417" s="242"/>
      <c r="FR417" s="242"/>
      <c r="FS417" s="242"/>
      <c r="FT417" s="188"/>
      <c r="FU417" s="188"/>
      <c r="FV417" s="188"/>
      <c r="FW417" s="188"/>
      <c r="FX417" s="188"/>
      <c r="FY417" s="242"/>
      <c r="FZ417" s="242"/>
      <c r="GA417" s="188"/>
      <c r="GB417" s="188"/>
      <c r="GC417" s="242"/>
      <c r="GD417" s="242"/>
      <c r="GE417" s="242"/>
      <c r="GF417" s="242"/>
      <c r="GG417" s="242"/>
      <c r="GH417" s="188"/>
      <c r="GI417" s="188"/>
      <c r="GJ417" s="242"/>
    </row>
    <row r="418" spans="2:192" ht="15.75" thickBot="1">
      <c r="B418" s="243" t="s">
        <v>5206</v>
      </c>
      <c r="C418" s="243" t="s">
        <v>2095</v>
      </c>
      <c r="D418" s="243" t="s">
        <v>259</v>
      </c>
      <c r="E418" s="244" t="s">
        <v>5217</v>
      </c>
      <c r="F418" s="183"/>
      <c r="G418" s="245"/>
      <c r="H418" s="189"/>
      <c r="I418" s="189"/>
      <c r="J418" s="245"/>
      <c r="K418" s="245"/>
      <c r="L418" s="245"/>
      <c r="M418" s="245"/>
      <c r="N418" s="245"/>
      <c r="O418" s="189"/>
      <c r="P418" s="189"/>
      <c r="Q418" s="245"/>
      <c r="R418" s="245"/>
      <c r="S418" s="245"/>
      <c r="T418" s="245"/>
      <c r="U418" s="245"/>
      <c r="V418" s="189"/>
      <c r="W418" s="189"/>
      <c r="X418" s="245"/>
      <c r="Y418" s="245"/>
      <c r="Z418" s="245"/>
      <c r="AA418" s="245"/>
      <c r="AB418" s="245"/>
      <c r="AC418" s="189"/>
      <c r="AD418" s="189"/>
      <c r="AE418" s="245"/>
      <c r="AF418" s="245"/>
      <c r="AG418" s="189"/>
      <c r="AH418" s="245"/>
      <c r="AI418" s="245"/>
      <c r="AJ418" s="189"/>
      <c r="AK418" s="189"/>
      <c r="AL418" s="189"/>
      <c r="AM418" s="189"/>
      <c r="AN418" s="189"/>
      <c r="AO418" s="245"/>
      <c r="AP418" s="245"/>
      <c r="AQ418" s="189"/>
      <c r="AR418" s="189"/>
      <c r="AS418" s="245"/>
      <c r="AT418" s="245"/>
      <c r="AU418" s="245"/>
      <c r="AV418" s="245"/>
      <c r="AW418" s="245"/>
      <c r="AX418" s="189"/>
      <c r="AY418" s="189"/>
      <c r="AZ418" s="245"/>
      <c r="BA418" s="245"/>
      <c r="BB418" s="245"/>
      <c r="BC418" s="245"/>
      <c r="BD418" s="245"/>
      <c r="BE418" s="189"/>
      <c r="BF418" s="189"/>
      <c r="BG418" s="245"/>
      <c r="BH418" s="245"/>
      <c r="BI418" s="245"/>
      <c r="BJ418" s="245"/>
      <c r="BK418" s="245"/>
      <c r="BL418" s="189"/>
      <c r="BM418" s="189"/>
      <c r="BN418" s="245"/>
      <c r="BO418" s="245"/>
      <c r="BP418" s="245"/>
      <c r="BQ418" s="245"/>
      <c r="BR418" s="245"/>
      <c r="BS418" s="189"/>
      <c r="BT418" s="189"/>
      <c r="BU418" s="245"/>
      <c r="BV418" s="245"/>
      <c r="BW418" s="245"/>
      <c r="BX418" s="245"/>
      <c r="BY418" s="245"/>
      <c r="BZ418" s="189"/>
      <c r="CA418" s="189"/>
      <c r="CB418" s="245"/>
      <c r="CC418" s="245"/>
      <c r="CD418" s="245"/>
      <c r="CE418" s="245"/>
      <c r="CF418" s="245"/>
      <c r="CG418" s="189"/>
      <c r="CH418" s="189"/>
      <c r="CI418" s="245"/>
      <c r="CJ418" s="245"/>
      <c r="CK418" s="245"/>
      <c r="CL418" s="245"/>
      <c r="CM418" s="245"/>
      <c r="CN418" s="189"/>
      <c r="CO418" s="189"/>
      <c r="CP418" s="245"/>
      <c r="CQ418" s="245"/>
      <c r="CR418" s="245"/>
      <c r="CS418" s="245"/>
      <c r="CT418" s="245"/>
      <c r="CU418" s="189"/>
      <c r="CV418" s="189"/>
      <c r="CW418" s="245"/>
      <c r="CX418" s="245"/>
      <c r="CY418" s="245"/>
      <c r="CZ418" s="245"/>
      <c r="DA418" s="245"/>
      <c r="DB418" s="189"/>
      <c r="DC418" s="189"/>
      <c r="DD418" s="245"/>
      <c r="DE418" s="245"/>
      <c r="DF418" s="245"/>
      <c r="DG418" s="245"/>
      <c r="DH418" s="245"/>
      <c r="DI418" s="189"/>
      <c r="DJ418" s="189"/>
      <c r="DK418" s="189"/>
      <c r="DL418" s="245"/>
      <c r="DM418" s="245"/>
      <c r="DN418" s="245"/>
      <c r="DO418" s="245"/>
      <c r="DP418" s="189"/>
      <c r="DQ418" s="189"/>
      <c r="DR418" s="245"/>
      <c r="DS418" s="245"/>
      <c r="DT418" s="245"/>
      <c r="DU418" s="245"/>
      <c r="DV418" s="245"/>
      <c r="DW418" s="189"/>
      <c r="DX418" s="189"/>
      <c r="DY418" s="245"/>
      <c r="DZ418" s="245"/>
      <c r="EA418" s="245"/>
      <c r="EB418" s="245"/>
      <c r="EC418" s="245"/>
      <c r="ED418" s="189"/>
      <c r="EE418" s="189"/>
      <c r="EF418" s="245"/>
      <c r="EG418" s="189"/>
      <c r="EH418" s="245"/>
      <c r="EI418" s="245"/>
      <c r="EJ418" s="245"/>
      <c r="EK418" s="189"/>
      <c r="EL418" s="189"/>
      <c r="EM418" s="245"/>
      <c r="EN418" s="245"/>
      <c r="EO418" s="245"/>
      <c r="EP418" s="245"/>
      <c r="EQ418" s="245"/>
      <c r="ER418" s="189"/>
      <c r="ES418" s="189"/>
      <c r="ET418" s="245"/>
      <c r="EU418" s="245"/>
      <c r="EV418" s="245"/>
      <c r="EW418" s="245"/>
      <c r="EX418" s="245"/>
      <c r="EY418" s="189"/>
      <c r="EZ418" s="189"/>
      <c r="FA418" s="245"/>
      <c r="FB418" s="245"/>
      <c r="FC418" s="245"/>
      <c r="FD418" s="245"/>
      <c r="FE418" s="245"/>
      <c r="FF418" s="189"/>
      <c r="FG418" s="189"/>
      <c r="FH418" s="245"/>
      <c r="FI418" s="245"/>
      <c r="FJ418" s="245"/>
      <c r="FK418" s="245"/>
      <c r="FL418" s="245"/>
      <c r="FM418" s="189"/>
      <c r="FN418" s="189"/>
      <c r="FO418" s="245"/>
      <c r="FP418" s="245"/>
      <c r="FQ418" s="245"/>
      <c r="FR418" s="245"/>
      <c r="FS418" s="245"/>
      <c r="FT418" s="189"/>
      <c r="FU418" s="189"/>
      <c r="FV418" s="189"/>
      <c r="FW418" s="189"/>
      <c r="FX418" s="189"/>
      <c r="FY418" s="245"/>
      <c r="FZ418" s="245"/>
      <c r="GA418" s="189"/>
      <c r="GB418" s="189"/>
      <c r="GC418" s="245"/>
      <c r="GD418" s="245"/>
      <c r="GE418" s="245"/>
      <c r="GF418" s="245"/>
      <c r="GG418" s="245"/>
      <c r="GH418" s="189"/>
      <c r="GI418" s="189"/>
      <c r="GJ418" s="245"/>
    </row>
    <row r="419" spans="2:192" ht="15">
      <c r="B419" s="238" t="s">
        <v>5208</v>
      </c>
      <c r="C419" s="238" t="s">
        <v>4443</v>
      </c>
      <c r="D419" s="238" t="s">
        <v>277</v>
      </c>
      <c r="E419" s="238" t="s">
        <v>5214</v>
      </c>
      <c r="F419" s="180">
        <v>1</v>
      </c>
      <c r="G419" s="239"/>
      <c r="H419" s="186"/>
      <c r="I419" s="186"/>
      <c r="J419" s="239"/>
      <c r="K419" s="239"/>
      <c r="L419" s="239"/>
      <c r="M419" s="239"/>
      <c r="N419" s="239"/>
      <c r="O419" s="186"/>
      <c r="P419" s="186"/>
      <c r="Q419" s="239"/>
      <c r="R419" s="239"/>
      <c r="S419" s="239"/>
      <c r="T419" s="239"/>
      <c r="U419" s="239"/>
      <c r="V419" s="186"/>
      <c r="W419" s="186"/>
      <c r="X419" s="239"/>
      <c r="Y419" s="239"/>
      <c r="Z419" s="239"/>
      <c r="AA419" s="239"/>
      <c r="AB419" s="239"/>
      <c r="AC419" s="186"/>
      <c r="AD419" s="186"/>
      <c r="AE419" s="239"/>
      <c r="AF419" s="239"/>
      <c r="AG419" s="186"/>
      <c r="AH419" s="239"/>
      <c r="AI419" s="239"/>
      <c r="AJ419" s="186"/>
      <c r="AK419" s="186"/>
      <c r="AL419" s="186"/>
      <c r="AM419" s="186"/>
      <c r="AN419" s="186"/>
      <c r="AO419" s="239"/>
      <c r="AP419" s="239"/>
      <c r="AQ419" s="186"/>
      <c r="AR419" s="186"/>
      <c r="AS419" s="239"/>
      <c r="AT419" s="239"/>
      <c r="AU419" s="239"/>
      <c r="AV419" s="239"/>
      <c r="AW419" s="239"/>
      <c r="AX419" s="186"/>
      <c r="AY419" s="186"/>
      <c r="AZ419" s="239"/>
      <c r="BA419" s="239"/>
      <c r="BB419" s="239"/>
      <c r="BC419" s="239"/>
      <c r="BD419" s="239"/>
      <c r="BE419" s="186"/>
      <c r="BF419" s="186"/>
      <c r="BG419" s="239"/>
      <c r="BH419" s="239"/>
      <c r="BI419" s="239"/>
      <c r="BJ419" s="239"/>
      <c r="BK419" s="239"/>
      <c r="BL419" s="186"/>
      <c r="BM419" s="186"/>
      <c r="BN419" s="239"/>
      <c r="BO419" s="239"/>
      <c r="BP419" s="239"/>
      <c r="BQ419" s="239"/>
      <c r="BR419" s="239"/>
      <c r="BS419" s="186"/>
      <c r="BT419" s="186"/>
      <c r="BU419" s="239"/>
      <c r="BV419" s="239"/>
      <c r="BW419" s="239"/>
      <c r="BX419" s="239"/>
      <c r="BY419" s="239"/>
      <c r="BZ419" s="186"/>
      <c r="CA419" s="186"/>
      <c r="CB419" s="239"/>
      <c r="CC419" s="239"/>
      <c r="CD419" s="239"/>
      <c r="CE419" s="239"/>
      <c r="CF419" s="239"/>
      <c r="CG419" s="186"/>
      <c r="CH419" s="186"/>
      <c r="CI419" s="239"/>
      <c r="CJ419" s="239"/>
      <c r="CK419" s="239"/>
      <c r="CL419" s="239"/>
      <c r="CM419" s="239"/>
      <c r="CN419" s="186"/>
      <c r="CO419" s="186"/>
      <c r="CP419" s="239"/>
      <c r="CQ419" s="239"/>
      <c r="CR419" s="239"/>
      <c r="CS419" s="239"/>
      <c r="CT419" s="239"/>
      <c r="CU419" s="186"/>
      <c r="CV419" s="186"/>
      <c r="CW419" s="239"/>
      <c r="CX419" s="239"/>
      <c r="CY419" s="239"/>
      <c r="CZ419" s="239"/>
      <c r="DA419" s="239"/>
      <c r="DB419" s="186"/>
      <c r="DC419" s="186"/>
      <c r="DD419" s="239"/>
      <c r="DE419" s="239"/>
      <c r="DF419" s="239"/>
      <c r="DG419" s="239"/>
      <c r="DH419" s="239"/>
      <c r="DI419" s="186"/>
      <c r="DJ419" s="186"/>
      <c r="DK419" s="186"/>
      <c r="DL419" s="239"/>
      <c r="DM419" s="239"/>
      <c r="DN419" s="239"/>
      <c r="DO419" s="239"/>
      <c r="DP419" s="186"/>
      <c r="DQ419" s="186"/>
      <c r="DR419" s="239"/>
      <c r="DS419" s="239"/>
      <c r="DT419" s="239"/>
      <c r="DU419" s="239"/>
      <c r="DV419" s="239"/>
      <c r="DW419" s="186"/>
      <c r="DX419" s="186"/>
      <c r="DY419" s="239"/>
      <c r="DZ419" s="239"/>
      <c r="EA419" s="239"/>
      <c r="EB419" s="239"/>
      <c r="EC419" s="239"/>
      <c r="ED419" s="186"/>
      <c r="EE419" s="186"/>
      <c r="EF419" s="239"/>
      <c r="EG419" s="186"/>
      <c r="EH419" s="239"/>
      <c r="EI419" s="239"/>
      <c r="EJ419" s="239"/>
      <c r="EK419" s="186"/>
      <c r="EL419" s="186"/>
      <c r="EM419" s="239"/>
      <c r="EN419" s="239"/>
      <c r="EO419" s="239"/>
      <c r="EP419" s="239"/>
      <c r="EQ419" s="239"/>
      <c r="ER419" s="186"/>
      <c r="ES419" s="186"/>
      <c r="ET419" s="239"/>
      <c r="EU419" s="239"/>
      <c r="EV419" s="239"/>
      <c r="EW419" s="239"/>
      <c r="EX419" s="239"/>
      <c r="EY419" s="186"/>
      <c r="EZ419" s="186"/>
      <c r="FA419" s="239"/>
      <c r="FB419" s="239"/>
      <c r="FC419" s="239"/>
      <c r="FD419" s="239"/>
      <c r="FE419" s="239"/>
      <c r="FF419" s="186"/>
      <c r="FG419" s="186"/>
      <c r="FH419" s="239">
        <v>1</v>
      </c>
      <c r="FI419" s="239"/>
      <c r="FJ419" s="239"/>
      <c r="FK419" s="239"/>
      <c r="FL419" s="239"/>
      <c r="FM419" s="186"/>
      <c r="FN419" s="186"/>
      <c r="FO419" s="239"/>
      <c r="FP419" s="239"/>
      <c r="FQ419" s="239"/>
      <c r="FR419" s="239"/>
      <c r="FS419" s="239"/>
      <c r="FT419" s="186"/>
      <c r="FU419" s="186"/>
      <c r="FV419" s="186"/>
      <c r="FW419" s="186"/>
      <c r="FX419" s="186"/>
      <c r="FY419" s="239"/>
      <c r="FZ419" s="239"/>
      <c r="GA419" s="186"/>
      <c r="GB419" s="186"/>
      <c r="GC419" s="239"/>
      <c r="GD419" s="239"/>
      <c r="GE419" s="239"/>
      <c r="GF419" s="239"/>
      <c r="GG419" s="239"/>
      <c r="GH419" s="186"/>
      <c r="GI419" s="186"/>
      <c r="GJ419" s="239"/>
    </row>
    <row r="420" spans="2:192" ht="15">
      <c r="B420" s="240" t="s">
        <v>5208</v>
      </c>
      <c r="C420" s="240" t="s">
        <v>4443</v>
      </c>
      <c r="D420" s="240" t="s">
        <v>277</v>
      </c>
      <c r="E420" s="235" t="s">
        <v>5215</v>
      </c>
      <c r="F420" s="181">
        <v>61.3</v>
      </c>
      <c r="G420" s="237"/>
      <c r="H420" s="187"/>
      <c r="I420" s="187"/>
      <c r="J420" s="237"/>
      <c r="K420" s="237"/>
      <c r="L420" s="237"/>
      <c r="M420" s="237"/>
      <c r="N420" s="237"/>
      <c r="O420" s="187"/>
      <c r="P420" s="187"/>
      <c r="Q420" s="237"/>
      <c r="R420" s="237"/>
      <c r="S420" s="237"/>
      <c r="T420" s="237"/>
      <c r="U420" s="237"/>
      <c r="V420" s="187"/>
      <c r="W420" s="187"/>
      <c r="X420" s="237"/>
      <c r="Y420" s="237"/>
      <c r="Z420" s="237"/>
      <c r="AA420" s="237"/>
      <c r="AB420" s="237"/>
      <c r="AC420" s="187"/>
      <c r="AD420" s="187"/>
      <c r="AE420" s="237"/>
      <c r="AF420" s="237"/>
      <c r="AG420" s="187"/>
      <c r="AH420" s="237"/>
      <c r="AI420" s="237"/>
      <c r="AJ420" s="187"/>
      <c r="AK420" s="187"/>
      <c r="AL420" s="187"/>
      <c r="AM420" s="187"/>
      <c r="AN420" s="187"/>
      <c r="AO420" s="237"/>
      <c r="AP420" s="237"/>
      <c r="AQ420" s="187"/>
      <c r="AR420" s="187"/>
      <c r="AS420" s="237"/>
      <c r="AT420" s="237"/>
      <c r="AU420" s="237"/>
      <c r="AV420" s="237"/>
      <c r="AW420" s="237"/>
      <c r="AX420" s="187"/>
      <c r="AY420" s="187"/>
      <c r="AZ420" s="237"/>
      <c r="BA420" s="237"/>
      <c r="BB420" s="237"/>
      <c r="BC420" s="237"/>
      <c r="BD420" s="237"/>
      <c r="BE420" s="187"/>
      <c r="BF420" s="187"/>
      <c r="BG420" s="237"/>
      <c r="BH420" s="237"/>
      <c r="BI420" s="237"/>
      <c r="BJ420" s="237"/>
      <c r="BK420" s="237"/>
      <c r="BL420" s="187"/>
      <c r="BM420" s="187"/>
      <c r="BN420" s="237"/>
      <c r="BO420" s="237"/>
      <c r="BP420" s="237"/>
      <c r="BQ420" s="237"/>
      <c r="BR420" s="237"/>
      <c r="BS420" s="187"/>
      <c r="BT420" s="187"/>
      <c r="BU420" s="237"/>
      <c r="BV420" s="237"/>
      <c r="BW420" s="237"/>
      <c r="BX420" s="237"/>
      <c r="BY420" s="237"/>
      <c r="BZ420" s="187"/>
      <c r="CA420" s="187"/>
      <c r="CB420" s="237"/>
      <c r="CC420" s="237"/>
      <c r="CD420" s="237"/>
      <c r="CE420" s="237"/>
      <c r="CF420" s="237"/>
      <c r="CG420" s="187"/>
      <c r="CH420" s="187"/>
      <c r="CI420" s="237"/>
      <c r="CJ420" s="237"/>
      <c r="CK420" s="237"/>
      <c r="CL420" s="237"/>
      <c r="CM420" s="237"/>
      <c r="CN420" s="187"/>
      <c r="CO420" s="187"/>
      <c r="CP420" s="237"/>
      <c r="CQ420" s="237"/>
      <c r="CR420" s="237"/>
      <c r="CS420" s="237"/>
      <c r="CT420" s="237"/>
      <c r="CU420" s="187"/>
      <c r="CV420" s="187"/>
      <c r="CW420" s="237"/>
      <c r="CX420" s="237"/>
      <c r="CY420" s="237"/>
      <c r="CZ420" s="237"/>
      <c r="DA420" s="237"/>
      <c r="DB420" s="187"/>
      <c r="DC420" s="187"/>
      <c r="DD420" s="237"/>
      <c r="DE420" s="237"/>
      <c r="DF420" s="237"/>
      <c r="DG420" s="237"/>
      <c r="DH420" s="237"/>
      <c r="DI420" s="187"/>
      <c r="DJ420" s="187"/>
      <c r="DK420" s="187"/>
      <c r="DL420" s="237"/>
      <c r="DM420" s="237"/>
      <c r="DN420" s="237"/>
      <c r="DO420" s="237"/>
      <c r="DP420" s="187"/>
      <c r="DQ420" s="187"/>
      <c r="DR420" s="237"/>
      <c r="DS420" s="237"/>
      <c r="DT420" s="237"/>
      <c r="DU420" s="237"/>
      <c r="DV420" s="237"/>
      <c r="DW420" s="187"/>
      <c r="DX420" s="187"/>
      <c r="DY420" s="237"/>
      <c r="DZ420" s="237"/>
      <c r="EA420" s="237"/>
      <c r="EB420" s="237"/>
      <c r="EC420" s="237"/>
      <c r="ED420" s="187"/>
      <c r="EE420" s="187"/>
      <c r="EF420" s="237"/>
      <c r="EG420" s="187"/>
      <c r="EH420" s="237"/>
      <c r="EI420" s="237"/>
      <c r="EJ420" s="237"/>
      <c r="EK420" s="187"/>
      <c r="EL420" s="187"/>
      <c r="EM420" s="237"/>
      <c r="EN420" s="237"/>
      <c r="EO420" s="237"/>
      <c r="EP420" s="237"/>
      <c r="EQ420" s="237"/>
      <c r="ER420" s="187"/>
      <c r="ES420" s="187"/>
      <c r="ET420" s="237"/>
      <c r="EU420" s="237"/>
      <c r="EV420" s="237"/>
      <c r="EW420" s="237"/>
      <c r="EX420" s="237"/>
      <c r="EY420" s="187"/>
      <c r="EZ420" s="187"/>
      <c r="FA420" s="237"/>
      <c r="FB420" s="237"/>
      <c r="FC420" s="237"/>
      <c r="FD420" s="237"/>
      <c r="FE420" s="237"/>
      <c r="FF420" s="187"/>
      <c r="FG420" s="187"/>
      <c r="FH420" s="237">
        <v>61.3</v>
      </c>
      <c r="FI420" s="237"/>
      <c r="FJ420" s="237"/>
      <c r="FK420" s="237"/>
      <c r="FL420" s="237"/>
      <c r="FM420" s="187"/>
      <c r="FN420" s="187"/>
      <c r="FO420" s="237"/>
      <c r="FP420" s="237"/>
      <c r="FQ420" s="237"/>
      <c r="FR420" s="237"/>
      <c r="FS420" s="237"/>
      <c r="FT420" s="187"/>
      <c r="FU420" s="187"/>
      <c r="FV420" s="187"/>
      <c r="FW420" s="187"/>
      <c r="FX420" s="187"/>
      <c r="FY420" s="237"/>
      <c r="FZ420" s="237"/>
      <c r="GA420" s="187"/>
      <c r="GB420" s="187"/>
      <c r="GC420" s="237"/>
      <c r="GD420" s="237"/>
      <c r="GE420" s="237"/>
      <c r="GF420" s="237"/>
      <c r="GG420" s="237"/>
      <c r="GH420" s="187"/>
      <c r="GI420" s="187"/>
      <c r="GJ420" s="237"/>
    </row>
    <row r="421" spans="2:192" ht="15">
      <c r="B421" s="240" t="s">
        <v>5208</v>
      </c>
      <c r="C421" s="240" t="s">
        <v>4443</v>
      </c>
      <c r="D421" s="240" t="s">
        <v>277</v>
      </c>
      <c r="E421" s="241" t="s">
        <v>5216</v>
      </c>
      <c r="F421" s="182"/>
      <c r="G421" s="242"/>
      <c r="H421" s="188"/>
      <c r="I421" s="188"/>
      <c r="J421" s="242"/>
      <c r="K421" s="242"/>
      <c r="L421" s="242"/>
      <c r="M421" s="242"/>
      <c r="N421" s="242"/>
      <c r="O421" s="188"/>
      <c r="P421" s="188"/>
      <c r="Q421" s="242"/>
      <c r="R421" s="242"/>
      <c r="S421" s="242"/>
      <c r="T421" s="242"/>
      <c r="U421" s="242"/>
      <c r="V421" s="188"/>
      <c r="W421" s="188"/>
      <c r="X421" s="242"/>
      <c r="Y421" s="242"/>
      <c r="Z421" s="242"/>
      <c r="AA421" s="242"/>
      <c r="AB421" s="242"/>
      <c r="AC421" s="188"/>
      <c r="AD421" s="188"/>
      <c r="AE421" s="242"/>
      <c r="AF421" s="242"/>
      <c r="AG421" s="188"/>
      <c r="AH421" s="242"/>
      <c r="AI421" s="242"/>
      <c r="AJ421" s="188"/>
      <c r="AK421" s="188"/>
      <c r="AL421" s="188"/>
      <c r="AM421" s="188"/>
      <c r="AN421" s="188"/>
      <c r="AO421" s="242"/>
      <c r="AP421" s="242"/>
      <c r="AQ421" s="188"/>
      <c r="AR421" s="188"/>
      <c r="AS421" s="242"/>
      <c r="AT421" s="242"/>
      <c r="AU421" s="242"/>
      <c r="AV421" s="242"/>
      <c r="AW421" s="242"/>
      <c r="AX421" s="188"/>
      <c r="AY421" s="188"/>
      <c r="AZ421" s="242"/>
      <c r="BA421" s="242"/>
      <c r="BB421" s="242"/>
      <c r="BC421" s="242"/>
      <c r="BD421" s="242"/>
      <c r="BE421" s="188"/>
      <c r="BF421" s="188"/>
      <c r="BG421" s="242"/>
      <c r="BH421" s="242"/>
      <c r="BI421" s="242"/>
      <c r="BJ421" s="242"/>
      <c r="BK421" s="242"/>
      <c r="BL421" s="188"/>
      <c r="BM421" s="188"/>
      <c r="BN421" s="242"/>
      <c r="BO421" s="242"/>
      <c r="BP421" s="242"/>
      <c r="BQ421" s="242"/>
      <c r="BR421" s="242"/>
      <c r="BS421" s="188"/>
      <c r="BT421" s="188"/>
      <c r="BU421" s="242"/>
      <c r="BV421" s="242"/>
      <c r="BW421" s="242"/>
      <c r="BX421" s="242"/>
      <c r="BY421" s="242"/>
      <c r="BZ421" s="188"/>
      <c r="CA421" s="188"/>
      <c r="CB421" s="242"/>
      <c r="CC421" s="242"/>
      <c r="CD421" s="242"/>
      <c r="CE421" s="242"/>
      <c r="CF421" s="242"/>
      <c r="CG421" s="188"/>
      <c r="CH421" s="188"/>
      <c r="CI421" s="242"/>
      <c r="CJ421" s="242"/>
      <c r="CK421" s="242"/>
      <c r="CL421" s="242"/>
      <c r="CM421" s="242"/>
      <c r="CN421" s="188"/>
      <c r="CO421" s="188"/>
      <c r="CP421" s="242"/>
      <c r="CQ421" s="242"/>
      <c r="CR421" s="242"/>
      <c r="CS421" s="242"/>
      <c r="CT421" s="242"/>
      <c r="CU421" s="188"/>
      <c r="CV421" s="188"/>
      <c r="CW421" s="242"/>
      <c r="CX421" s="242"/>
      <c r="CY421" s="242"/>
      <c r="CZ421" s="242"/>
      <c r="DA421" s="242"/>
      <c r="DB421" s="188"/>
      <c r="DC421" s="188"/>
      <c r="DD421" s="242"/>
      <c r="DE421" s="242"/>
      <c r="DF421" s="242"/>
      <c r="DG421" s="242"/>
      <c r="DH421" s="242"/>
      <c r="DI421" s="188"/>
      <c r="DJ421" s="188"/>
      <c r="DK421" s="188"/>
      <c r="DL421" s="242"/>
      <c r="DM421" s="242"/>
      <c r="DN421" s="242"/>
      <c r="DO421" s="242"/>
      <c r="DP421" s="188"/>
      <c r="DQ421" s="188"/>
      <c r="DR421" s="242"/>
      <c r="DS421" s="242"/>
      <c r="DT421" s="242"/>
      <c r="DU421" s="242"/>
      <c r="DV421" s="242"/>
      <c r="DW421" s="188"/>
      <c r="DX421" s="188"/>
      <c r="DY421" s="242"/>
      <c r="DZ421" s="242"/>
      <c r="EA421" s="242"/>
      <c r="EB421" s="242"/>
      <c r="EC421" s="242"/>
      <c r="ED421" s="188"/>
      <c r="EE421" s="188"/>
      <c r="EF421" s="242"/>
      <c r="EG421" s="188"/>
      <c r="EH421" s="242"/>
      <c r="EI421" s="242"/>
      <c r="EJ421" s="242"/>
      <c r="EK421" s="188"/>
      <c r="EL421" s="188"/>
      <c r="EM421" s="242"/>
      <c r="EN421" s="242"/>
      <c r="EO421" s="242"/>
      <c r="EP421" s="242"/>
      <c r="EQ421" s="242"/>
      <c r="ER421" s="188"/>
      <c r="ES421" s="188"/>
      <c r="ET421" s="242"/>
      <c r="EU421" s="242"/>
      <c r="EV421" s="242"/>
      <c r="EW421" s="242"/>
      <c r="EX421" s="242"/>
      <c r="EY421" s="188"/>
      <c r="EZ421" s="188"/>
      <c r="FA421" s="242"/>
      <c r="FB421" s="242"/>
      <c r="FC421" s="242"/>
      <c r="FD421" s="242"/>
      <c r="FE421" s="242"/>
      <c r="FF421" s="188"/>
      <c r="FG421" s="188"/>
      <c r="FH421" s="242"/>
      <c r="FI421" s="242"/>
      <c r="FJ421" s="242"/>
      <c r="FK421" s="242"/>
      <c r="FL421" s="242"/>
      <c r="FM421" s="188"/>
      <c r="FN421" s="188"/>
      <c r="FO421" s="242"/>
      <c r="FP421" s="242"/>
      <c r="FQ421" s="242"/>
      <c r="FR421" s="242"/>
      <c r="FS421" s="242"/>
      <c r="FT421" s="188"/>
      <c r="FU421" s="188"/>
      <c r="FV421" s="188"/>
      <c r="FW421" s="188"/>
      <c r="FX421" s="188"/>
      <c r="FY421" s="242"/>
      <c r="FZ421" s="242"/>
      <c r="GA421" s="188"/>
      <c r="GB421" s="188"/>
      <c r="GC421" s="242"/>
      <c r="GD421" s="242"/>
      <c r="GE421" s="242"/>
      <c r="GF421" s="242"/>
      <c r="GG421" s="242"/>
      <c r="GH421" s="188"/>
      <c r="GI421" s="188"/>
      <c r="GJ421" s="242"/>
    </row>
    <row r="422" spans="2:192" ht="15.75" thickBot="1">
      <c r="B422" s="243" t="s">
        <v>5208</v>
      </c>
      <c r="C422" s="243" t="s">
        <v>4443</v>
      </c>
      <c r="D422" s="243" t="s">
        <v>277</v>
      </c>
      <c r="E422" s="244" t="s">
        <v>5217</v>
      </c>
      <c r="F422" s="183"/>
      <c r="G422" s="245"/>
      <c r="H422" s="189"/>
      <c r="I422" s="189"/>
      <c r="J422" s="245"/>
      <c r="K422" s="245"/>
      <c r="L422" s="245"/>
      <c r="M422" s="245"/>
      <c r="N422" s="245"/>
      <c r="O422" s="189"/>
      <c r="P422" s="189"/>
      <c r="Q422" s="245"/>
      <c r="R422" s="245"/>
      <c r="S422" s="245"/>
      <c r="T422" s="245"/>
      <c r="U422" s="245"/>
      <c r="V422" s="189"/>
      <c r="W422" s="189"/>
      <c r="X422" s="245"/>
      <c r="Y422" s="245"/>
      <c r="Z422" s="245"/>
      <c r="AA422" s="245"/>
      <c r="AB422" s="245"/>
      <c r="AC422" s="189"/>
      <c r="AD422" s="189"/>
      <c r="AE422" s="245"/>
      <c r="AF422" s="245"/>
      <c r="AG422" s="189"/>
      <c r="AH422" s="245"/>
      <c r="AI422" s="245"/>
      <c r="AJ422" s="189"/>
      <c r="AK422" s="189"/>
      <c r="AL422" s="189"/>
      <c r="AM422" s="189"/>
      <c r="AN422" s="189"/>
      <c r="AO422" s="245"/>
      <c r="AP422" s="245"/>
      <c r="AQ422" s="189"/>
      <c r="AR422" s="189"/>
      <c r="AS422" s="245"/>
      <c r="AT422" s="245"/>
      <c r="AU422" s="245"/>
      <c r="AV422" s="245"/>
      <c r="AW422" s="245"/>
      <c r="AX422" s="189"/>
      <c r="AY422" s="189"/>
      <c r="AZ422" s="245"/>
      <c r="BA422" s="245"/>
      <c r="BB422" s="245"/>
      <c r="BC422" s="245"/>
      <c r="BD422" s="245"/>
      <c r="BE422" s="189"/>
      <c r="BF422" s="189"/>
      <c r="BG422" s="245"/>
      <c r="BH422" s="245"/>
      <c r="BI422" s="245"/>
      <c r="BJ422" s="245"/>
      <c r="BK422" s="245"/>
      <c r="BL422" s="189"/>
      <c r="BM422" s="189"/>
      <c r="BN422" s="245"/>
      <c r="BO422" s="245"/>
      <c r="BP422" s="245"/>
      <c r="BQ422" s="245"/>
      <c r="BR422" s="245"/>
      <c r="BS422" s="189"/>
      <c r="BT422" s="189"/>
      <c r="BU422" s="245"/>
      <c r="BV422" s="245"/>
      <c r="BW422" s="245"/>
      <c r="BX422" s="245"/>
      <c r="BY422" s="245"/>
      <c r="BZ422" s="189"/>
      <c r="CA422" s="189"/>
      <c r="CB422" s="245"/>
      <c r="CC422" s="245"/>
      <c r="CD422" s="245"/>
      <c r="CE422" s="245"/>
      <c r="CF422" s="245"/>
      <c r="CG422" s="189"/>
      <c r="CH422" s="189"/>
      <c r="CI422" s="245"/>
      <c r="CJ422" s="245"/>
      <c r="CK422" s="245"/>
      <c r="CL422" s="245"/>
      <c r="CM422" s="245"/>
      <c r="CN422" s="189"/>
      <c r="CO422" s="189"/>
      <c r="CP422" s="245"/>
      <c r="CQ422" s="245"/>
      <c r="CR422" s="245"/>
      <c r="CS422" s="245"/>
      <c r="CT422" s="245"/>
      <c r="CU422" s="189"/>
      <c r="CV422" s="189"/>
      <c r="CW422" s="245"/>
      <c r="CX422" s="245"/>
      <c r="CY422" s="245"/>
      <c r="CZ422" s="245"/>
      <c r="DA422" s="245"/>
      <c r="DB422" s="189"/>
      <c r="DC422" s="189"/>
      <c r="DD422" s="245"/>
      <c r="DE422" s="245"/>
      <c r="DF422" s="245"/>
      <c r="DG422" s="245"/>
      <c r="DH422" s="245"/>
      <c r="DI422" s="189"/>
      <c r="DJ422" s="189"/>
      <c r="DK422" s="189"/>
      <c r="DL422" s="245"/>
      <c r="DM422" s="245"/>
      <c r="DN422" s="245"/>
      <c r="DO422" s="245"/>
      <c r="DP422" s="189"/>
      <c r="DQ422" s="189"/>
      <c r="DR422" s="245"/>
      <c r="DS422" s="245"/>
      <c r="DT422" s="245"/>
      <c r="DU422" s="245"/>
      <c r="DV422" s="245"/>
      <c r="DW422" s="189"/>
      <c r="DX422" s="189"/>
      <c r="DY422" s="245"/>
      <c r="DZ422" s="245"/>
      <c r="EA422" s="245"/>
      <c r="EB422" s="245"/>
      <c r="EC422" s="245"/>
      <c r="ED422" s="189"/>
      <c r="EE422" s="189"/>
      <c r="EF422" s="245"/>
      <c r="EG422" s="189"/>
      <c r="EH422" s="245"/>
      <c r="EI422" s="245"/>
      <c r="EJ422" s="245"/>
      <c r="EK422" s="189"/>
      <c r="EL422" s="189"/>
      <c r="EM422" s="245"/>
      <c r="EN422" s="245"/>
      <c r="EO422" s="245"/>
      <c r="EP422" s="245"/>
      <c r="EQ422" s="245"/>
      <c r="ER422" s="189"/>
      <c r="ES422" s="189"/>
      <c r="ET422" s="245"/>
      <c r="EU422" s="245"/>
      <c r="EV422" s="245"/>
      <c r="EW422" s="245"/>
      <c r="EX422" s="245"/>
      <c r="EY422" s="189"/>
      <c r="EZ422" s="189"/>
      <c r="FA422" s="245"/>
      <c r="FB422" s="245"/>
      <c r="FC422" s="245"/>
      <c r="FD422" s="245"/>
      <c r="FE422" s="245"/>
      <c r="FF422" s="189"/>
      <c r="FG422" s="189"/>
      <c r="FH422" s="245"/>
      <c r="FI422" s="245"/>
      <c r="FJ422" s="245"/>
      <c r="FK422" s="245"/>
      <c r="FL422" s="245"/>
      <c r="FM422" s="189"/>
      <c r="FN422" s="189"/>
      <c r="FO422" s="245"/>
      <c r="FP422" s="245"/>
      <c r="FQ422" s="245"/>
      <c r="FR422" s="245"/>
      <c r="FS422" s="245"/>
      <c r="FT422" s="189"/>
      <c r="FU422" s="189"/>
      <c r="FV422" s="189"/>
      <c r="FW422" s="189"/>
      <c r="FX422" s="189"/>
      <c r="FY422" s="245"/>
      <c r="FZ422" s="245"/>
      <c r="GA422" s="189"/>
      <c r="GB422" s="189"/>
      <c r="GC422" s="245"/>
      <c r="GD422" s="245"/>
      <c r="GE422" s="245"/>
      <c r="GF422" s="245"/>
      <c r="GG422" s="245"/>
      <c r="GH422" s="189"/>
      <c r="GI422" s="189"/>
      <c r="GJ422" s="245"/>
    </row>
    <row r="423" spans="2:192" ht="15">
      <c r="B423" s="238" t="s">
        <v>5208</v>
      </c>
      <c r="C423" s="238" t="s">
        <v>275</v>
      </c>
      <c r="D423" s="238" t="s">
        <v>277</v>
      </c>
      <c r="E423" s="238" t="s">
        <v>5214</v>
      </c>
      <c r="F423" s="180">
        <v>74</v>
      </c>
      <c r="G423" s="239">
        <v>2</v>
      </c>
      <c r="H423" s="186"/>
      <c r="I423" s="186"/>
      <c r="J423" s="239"/>
      <c r="K423" s="239"/>
      <c r="L423" s="239"/>
      <c r="M423" s="239"/>
      <c r="N423" s="239">
        <v>3</v>
      </c>
      <c r="O423" s="186"/>
      <c r="P423" s="186"/>
      <c r="Q423" s="239"/>
      <c r="R423" s="239">
        <v>1</v>
      </c>
      <c r="S423" s="239">
        <v>1</v>
      </c>
      <c r="T423" s="239"/>
      <c r="U423" s="239"/>
      <c r="V423" s="186"/>
      <c r="W423" s="186"/>
      <c r="X423" s="239">
        <v>3</v>
      </c>
      <c r="Y423" s="239"/>
      <c r="Z423" s="239">
        <v>3</v>
      </c>
      <c r="AA423" s="239"/>
      <c r="AB423" s="239">
        <v>1</v>
      </c>
      <c r="AC423" s="186"/>
      <c r="AD423" s="186"/>
      <c r="AE423" s="239">
        <v>2</v>
      </c>
      <c r="AF423" s="239"/>
      <c r="AG423" s="186"/>
      <c r="AH423" s="239"/>
      <c r="AI423" s="239"/>
      <c r="AJ423" s="186"/>
      <c r="AK423" s="186"/>
      <c r="AL423" s="186"/>
      <c r="AM423" s="186"/>
      <c r="AN423" s="186"/>
      <c r="AO423" s="239"/>
      <c r="AP423" s="239"/>
      <c r="AQ423" s="186"/>
      <c r="AR423" s="186"/>
      <c r="AS423" s="239">
        <v>1</v>
      </c>
      <c r="AT423" s="239">
        <v>3</v>
      </c>
      <c r="AU423" s="239"/>
      <c r="AV423" s="239"/>
      <c r="AW423" s="239">
        <v>2</v>
      </c>
      <c r="AX423" s="186"/>
      <c r="AY423" s="186"/>
      <c r="AZ423" s="239"/>
      <c r="BA423" s="239">
        <v>2</v>
      </c>
      <c r="BB423" s="239">
        <v>2</v>
      </c>
      <c r="BC423" s="239"/>
      <c r="BD423" s="239">
        <v>3</v>
      </c>
      <c r="BE423" s="186"/>
      <c r="BF423" s="186"/>
      <c r="BG423" s="239"/>
      <c r="BH423" s="239"/>
      <c r="BI423" s="239">
        <v>2</v>
      </c>
      <c r="BJ423" s="239"/>
      <c r="BK423" s="239"/>
      <c r="BL423" s="186"/>
      <c r="BM423" s="186"/>
      <c r="BN423" s="239"/>
      <c r="BO423" s="239">
        <v>3</v>
      </c>
      <c r="BP423" s="239"/>
      <c r="BQ423" s="239"/>
      <c r="BR423" s="239"/>
      <c r="BS423" s="186"/>
      <c r="BT423" s="186"/>
      <c r="BU423" s="239"/>
      <c r="BV423" s="239"/>
      <c r="BW423" s="239"/>
      <c r="BX423" s="239"/>
      <c r="BY423" s="239"/>
      <c r="BZ423" s="186"/>
      <c r="CA423" s="186"/>
      <c r="CB423" s="239">
        <v>1</v>
      </c>
      <c r="CC423" s="239"/>
      <c r="CD423" s="239">
        <v>3</v>
      </c>
      <c r="CE423" s="239"/>
      <c r="CF423" s="239"/>
      <c r="CG423" s="186"/>
      <c r="CH423" s="186"/>
      <c r="CI423" s="239"/>
      <c r="CJ423" s="239"/>
      <c r="CK423" s="239">
        <v>2</v>
      </c>
      <c r="CL423" s="239"/>
      <c r="CM423" s="239"/>
      <c r="CN423" s="186"/>
      <c r="CO423" s="186"/>
      <c r="CP423" s="239">
        <v>2</v>
      </c>
      <c r="CQ423" s="239"/>
      <c r="CR423" s="239">
        <v>1</v>
      </c>
      <c r="CS423" s="239"/>
      <c r="CT423" s="239"/>
      <c r="CU423" s="186"/>
      <c r="CV423" s="186"/>
      <c r="CW423" s="239"/>
      <c r="CX423" s="239"/>
      <c r="CY423" s="239"/>
      <c r="CZ423" s="239"/>
      <c r="DA423" s="239"/>
      <c r="DB423" s="186"/>
      <c r="DC423" s="186"/>
      <c r="DD423" s="239"/>
      <c r="DE423" s="239">
        <v>2</v>
      </c>
      <c r="DF423" s="239">
        <v>1</v>
      </c>
      <c r="DG423" s="239"/>
      <c r="DH423" s="239">
        <v>2</v>
      </c>
      <c r="DI423" s="186"/>
      <c r="DJ423" s="186"/>
      <c r="DK423" s="186"/>
      <c r="DL423" s="239"/>
      <c r="DM423" s="239"/>
      <c r="DN423" s="239"/>
      <c r="DO423" s="239"/>
      <c r="DP423" s="186"/>
      <c r="DQ423" s="186"/>
      <c r="DR423" s="239"/>
      <c r="DS423" s="239"/>
      <c r="DT423" s="239"/>
      <c r="DU423" s="239"/>
      <c r="DV423" s="239">
        <v>2</v>
      </c>
      <c r="DW423" s="186"/>
      <c r="DX423" s="186"/>
      <c r="DY423" s="239"/>
      <c r="DZ423" s="239">
        <v>2</v>
      </c>
      <c r="EA423" s="239"/>
      <c r="EB423" s="239"/>
      <c r="EC423" s="239">
        <v>2</v>
      </c>
      <c r="ED423" s="186"/>
      <c r="EE423" s="186"/>
      <c r="EF423" s="239"/>
      <c r="EG423" s="186"/>
      <c r="EH423" s="239"/>
      <c r="EI423" s="239"/>
      <c r="EJ423" s="239"/>
      <c r="EK423" s="186"/>
      <c r="EL423" s="186"/>
      <c r="EM423" s="239"/>
      <c r="EN423" s="239"/>
      <c r="EO423" s="239"/>
      <c r="EP423" s="239"/>
      <c r="EQ423" s="239">
        <v>1</v>
      </c>
      <c r="ER423" s="186"/>
      <c r="ES423" s="186"/>
      <c r="ET423" s="239"/>
      <c r="EU423" s="239">
        <v>2</v>
      </c>
      <c r="EV423" s="239">
        <v>1</v>
      </c>
      <c r="EW423" s="239"/>
      <c r="EX423" s="239">
        <v>3</v>
      </c>
      <c r="EY423" s="186"/>
      <c r="EZ423" s="186"/>
      <c r="FA423" s="239"/>
      <c r="FB423" s="239"/>
      <c r="FC423" s="239">
        <v>3</v>
      </c>
      <c r="FD423" s="239"/>
      <c r="FE423" s="239"/>
      <c r="FF423" s="186"/>
      <c r="FG423" s="186"/>
      <c r="FH423" s="239"/>
      <c r="FI423" s="239">
        <v>2</v>
      </c>
      <c r="FJ423" s="239"/>
      <c r="FK423" s="239"/>
      <c r="FL423" s="239">
        <v>2</v>
      </c>
      <c r="FM423" s="186"/>
      <c r="FN423" s="186"/>
      <c r="FO423" s="239">
        <v>2</v>
      </c>
      <c r="FP423" s="239"/>
      <c r="FQ423" s="239"/>
      <c r="FR423" s="239"/>
      <c r="FS423" s="239">
        <v>1</v>
      </c>
      <c r="FT423" s="186"/>
      <c r="FU423" s="186"/>
      <c r="FV423" s="186"/>
      <c r="FW423" s="186"/>
      <c r="FX423" s="186"/>
      <c r="FY423" s="239"/>
      <c r="FZ423" s="239">
        <v>1</v>
      </c>
      <c r="GA423" s="186"/>
      <c r="GB423" s="186"/>
      <c r="GC423" s="239"/>
      <c r="GD423" s="239"/>
      <c r="GE423" s="239">
        <v>2</v>
      </c>
      <c r="GF423" s="239"/>
      <c r="GG423" s="239"/>
      <c r="GH423" s="186"/>
      <c r="GI423" s="186"/>
      <c r="GJ423" s="239"/>
    </row>
    <row r="424" spans="2:192" ht="15">
      <c r="B424" s="240" t="s">
        <v>5208</v>
      </c>
      <c r="C424" s="240" t="s">
        <v>275</v>
      </c>
      <c r="D424" s="240" t="s">
        <v>277</v>
      </c>
      <c r="E424" s="235" t="s">
        <v>5215</v>
      </c>
      <c r="F424" s="181">
        <v>2479.1999999999998</v>
      </c>
      <c r="G424" s="237">
        <v>60.6</v>
      </c>
      <c r="H424" s="187"/>
      <c r="I424" s="187"/>
      <c r="J424" s="237"/>
      <c r="K424" s="237"/>
      <c r="L424" s="237"/>
      <c r="M424" s="237"/>
      <c r="N424" s="237">
        <v>66.8</v>
      </c>
      <c r="O424" s="187"/>
      <c r="P424" s="187"/>
      <c r="Q424" s="237"/>
      <c r="R424" s="237">
        <v>39.799999999999997</v>
      </c>
      <c r="S424" s="237">
        <v>42.1</v>
      </c>
      <c r="T424" s="237"/>
      <c r="U424" s="237"/>
      <c r="V424" s="187"/>
      <c r="W424" s="187"/>
      <c r="X424" s="237">
        <v>64.2</v>
      </c>
      <c r="Y424" s="237"/>
      <c r="Z424" s="237">
        <v>71.400000000000006</v>
      </c>
      <c r="AA424" s="237"/>
      <c r="AB424" s="237">
        <v>52</v>
      </c>
      <c r="AC424" s="187"/>
      <c r="AD424" s="187"/>
      <c r="AE424" s="237">
        <v>67.5</v>
      </c>
      <c r="AF424" s="237"/>
      <c r="AG424" s="187"/>
      <c r="AH424" s="237"/>
      <c r="AI424" s="237"/>
      <c r="AJ424" s="187"/>
      <c r="AK424" s="187"/>
      <c r="AL424" s="187"/>
      <c r="AM424" s="187"/>
      <c r="AN424" s="187"/>
      <c r="AO424" s="237"/>
      <c r="AP424" s="237"/>
      <c r="AQ424" s="187"/>
      <c r="AR424" s="187"/>
      <c r="AS424" s="237">
        <v>61.5</v>
      </c>
      <c r="AT424" s="237">
        <v>82.7</v>
      </c>
      <c r="AU424" s="237"/>
      <c r="AV424" s="237"/>
      <c r="AW424" s="237">
        <v>65.3</v>
      </c>
      <c r="AX424" s="187"/>
      <c r="AY424" s="187"/>
      <c r="AZ424" s="237"/>
      <c r="BA424" s="237">
        <v>65</v>
      </c>
      <c r="BB424" s="237">
        <v>73.900000000000006</v>
      </c>
      <c r="BC424" s="237"/>
      <c r="BD424" s="237">
        <v>80.8</v>
      </c>
      <c r="BE424" s="187"/>
      <c r="BF424" s="187"/>
      <c r="BG424" s="237"/>
      <c r="BH424" s="237"/>
      <c r="BI424" s="237">
        <v>62.7</v>
      </c>
      <c r="BJ424" s="237"/>
      <c r="BK424" s="237"/>
      <c r="BL424" s="187"/>
      <c r="BM424" s="187"/>
      <c r="BN424" s="237"/>
      <c r="BO424" s="237">
        <v>78.2</v>
      </c>
      <c r="BP424" s="237"/>
      <c r="BQ424" s="237"/>
      <c r="BR424" s="237"/>
      <c r="BS424" s="187"/>
      <c r="BT424" s="187"/>
      <c r="BU424" s="237"/>
      <c r="BV424" s="237"/>
      <c r="BW424" s="237"/>
      <c r="BX424" s="237"/>
      <c r="BY424" s="237"/>
      <c r="BZ424" s="187"/>
      <c r="CA424" s="187"/>
      <c r="CB424" s="237">
        <v>60</v>
      </c>
      <c r="CC424" s="237"/>
      <c r="CD424" s="237">
        <v>79</v>
      </c>
      <c r="CE424" s="237"/>
      <c r="CF424" s="237"/>
      <c r="CG424" s="187"/>
      <c r="CH424" s="187"/>
      <c r="CI424" s="237"/>
      <c r="CJ424" s="237"/>
      <c r="CK424" s="237">
        <v>67.3</v>
      </c>
      <c r="CL424" s="237"/>
      <c r="CM424" s="237"/>
      <c r="CN424" s="187"/>
      <c r="CO424" s="187"/>
      <c r="CP424" s="237">
        <v>65.8</v>
      </c>
      <c r="CQ424" s="237"/>
      <c r="CR424" s="237">
        <v>59.5</v>
      </c>
      <c r="CS424" s="237"/>
      <c r="CT424" s="237"/>
      <c r="CU424" s="187"/>
      <c r="CV424" s="187"/>
      <c r="CW424" s="237"/>
      <c r="CX424" s="237"/>
      <c r="CY424" s="237"/>
      <c r="CZ424" s="237"/>
      <c r="DA424" s="237"/>
      <c r="DB424" s="187"/>
      <c r="DC424" s="187"/>
      <c r="DD424" s="237"/>
      <c r="DE424" s="237">
        <v>79.099999999999994</v>
      </c>
      <c r="DF424" s="237">
        <v>56.2</v>
      </c>
      <c r="DG424" s="237"/>
      <c r="DH424" s="237">
        <v>70.900000000000006</v>
      </c>
      <c r="DI424" s="187"/>
      <c r="DJ424" s="187"/>
      <c r="DK424" s="187"/>
      <c r="DL424" s="237"/>
      <c r="DM424" s="237"/>
      <c r="DN424" s="237"/>
      <c r="DO424" s="237"/>
      <c r="DP424" s="187"/>
      <c r="DQ424" s="187"/>
      <c r="DR424" s="237"/>
      <c r="DS424" s="237"/>
      <c r="DT424" s="237"/>
      <c r="DU424" s="237"/>
      <c r="DV424" s="237">
        <v>69.400000000000006</v>
      </c>
      <c r="DW424" s="187"/>
      <c r="DX424" s="187"/>
      <c r="DY424" s="237"/>
      <c r="DZ424" s="237">
        <v>60.1</v>
      </c>
      <c r="EA424" s="237"/>
      <c r="EB424" s="237"/>
      <c r="EC424" s="237">
        <v>74.900000000000006</v>
      </c>
      <c r="ED424" s="187"/>
      <c r="EE424" s="187"/>
      <c r="EF424" s="237"/>
      <c r="EG424" s="187"/>
      <c r="EH424" s="237"/>
      <c r="EI424" s="237"/>
      <c r="EJ424" s="237"/>
      <c r="EK424" s="187"/>
      <c r="EL424" s="187"/>
      <c r="EM424" s="237"/>
      <c r="EN424" s="237"/>
      <c r="EO424" s="237"/>
      <c r="EP424" s="237"/>
      <c r="EQ424" s="237">
        <v>13.7</v>
      </c>
      <c r="ER424" s="187"/>
      <c r="ES424" s="187"/>
      <c r="ET424" s="237"/>
      <c r="EU424" s="237">
        <v>70.7</v>
      </c>
      <c r="EV424" s="237">
        <v>59.7</v>
      </c>
      <c r="EW424" s="237"/>
      <c r="EX424" s="237">
        <v>80.099999999999994</v>
      </c>
      <c r="EY424" s="187"/>
      <c r="EZ424" s="187"/>
      <c r="FA424" s="237"/>
      <c r="FB424" s="237"/>
      <c r="FC424" s="237">
        <v>79.900000000000006</v>
      </c>
      <c r="FD424" s="237"/>
      <c r="FE424" s="237"/>
      <c r="FF424" s="187"/>
      <c r="FG424" s="187"/>
      <c r="FH424" s="237"/>
      <c r="FI424" s="237">
        <v>70.099999999999994</v>
      </c>
      <c r="FJ424" s="237"/>
      <c r="FK424" s="237"/>
      <c r="FL424" s="237">
        <v>65.8</v>
      </c>
      <c r="FM424" s="187"/>
      <c r="FN424" s="187"/>
      <c r="FO424" s="237">
        <v>68.8</v>
      </c>
      <c r="FP424" s="237"/>
      <c r="FQ424" s="237"/>
      <c r="FR424" s="237"/>
      <c r="FS424" s="237">
        <v>56.1</v>
      </c>
      <c r="FT424" s="187"/>
      <c r="FU424" s="187"/>
      <c r="FV424" s="187"/>
      <c r="FW424" s="187"/>
      <c r="FX424" s="187"/>
      <c r="FY424" s="237"/>
      <c r="FZ424" s="237">
        <v>60</v>
      </c>
      <c r="GA424" s="187"/>
      <c r="GB424" s="187"/>
      <c r="GC424" s="237"/>
      <c r="GD424" s="237"/>
      <c r="GE424" s="237">
        <v>77.8</v>
      </c>
      <c r="GF424" s="237"/>
      <c r="GG424" s="237"/>
      <c r="GH424" s="187"/>
      <c r="GI424" s="187"/>
      <c r="GJ424" s="237"/>
    </row>
    <row r="425" spans="2:192" ht="15">
      <c r="B425" s="240" t="s">
        <v>5208</v>
      </c>
      <c r="C425" s="240" t="s">
        <v>275</v>
      </c>
      <c r="D425" s="240" t="s">
        <v>277</v>
      </c>
      <c r="E425" s="241" t="s">
        <v>5216</v>
      </c>
      <c r="F425" s="182"/>
      <c r="G425" s="242"/>
      <c r="H425" s="188"/>
      <c r="I425" s="188"/>
      <c r="J425" s="242"/>
      <c r="K425" s="242"/>
      <c r="L425" s="242"/>
      <c r="M425" s="242"/>
      <c r="N425" s="242"/>
      <c r="O425" s="188"/>
      <c r="P425" s="188"/>
      <c r="Q425" s="242"/>
      <c r="R425" s="242"/>
      <c r="S425" s="242"/>
      <c r="T425" s="242"/>
      <c r="U425" s="242"/>
      <c r="V425" s="188"/>
      <c r="W425" s="188"/>
      <c r="X425" s="242"/>
      <c r="Y425" s="242"/>
      <c r="Z425" s="242"/>
      <c r="AA425" s="242"/>
      <c r="AB425" s="242"/>
      <c r="AC425" s="188"/>
      <c r="AD425" s="188"/>
      <c r="AE425" s="242"/>
      <c r="AF425" s="242"/>
      <c r="AG425" s="188"/>
      <c r="AH425" s="242"/>
      <c r="AI425" s="242"/>
      <c r="AJ425" s="188"/>
      <c r="AK425" s="188"/>
      <c r="AL425" s="188"/>
      <c r="AM425" s="188"/>
      <c r="AN425" s="188"/>
      <c r="AO425" s="242"/>
      <c r="AP425" s="242"/>
      <c r="AQ425" s="188"/>
      <c r="AR425" s="188"/>
      <c r="AS425" s="242"/>
      <c r="AT425" s="242"/>
      <c r="AU425" s="242"/>
      <c r="AV425" s="242"/>
      <c r="AW425" s="242"/>
      <c r="AX425" s="188"/>
      <c r="AY425" s="188"/>
      <c r="AZ425" s="242"/>
      <c r="BA425" s="242"/>
      <c r="BB425" s="242"/>
      <c r="BC425" s="242"/>
      <c r="BD425" s="242"/>
      <c r="BE425" s="188"/>
      <c r="BF425" s="188"/>
      <c r="BG425" s="242"/>
      <c r="BH425" s="242"/>
      <c r="BI425" s="242"/>
      <c r="BJ425" s="242"/>
      <c r="BK425" s="242"/>
      <c r="BL425" s="188"/>
      <c r="BM425" s="188"/>
      <c r="BN425" s="242"/>
      <c r="BO425" s="242"/>
      <c r="BP425" s="242"/>
      <c r="BQ425" s="242"/>
      <c r="BR425" s="242"/>
      <c r="BS425" s="188"/>
      <c r="BT425" s="188"/>
      <c r="BU425" s="242"/>
      <c r="BV425" s="242"/>
      <c r="BW425" s="242"/>
      <c r="BX425" s="242"/>
      <c r="BY425" s="242"/>
      <c r="BZ425" s="188"/>
      <c r="CA425" s="188"/>
      <c r="CB425" s="242"/>
      <c r="CC425" s="242"/>
      <c r="CD425" s="242"/>
      <c r="CE425" s="242"/>
      <c r="CF425" s="242"/>
      <c r="CG425" s="188"/>
      <c r="CH425" s="188"/>
      <c r="CI425" s="242"/>
      <c r="CJ425" s="242"/>
      <c r="CK425" s="242"/>
      <c r="CL425" s="242"/>
      <c r="CM425" s="242"/>
      <c r="CN425" s="188"/>
      <c r="CO425" s="188"/>
      <c r="CP425" s="242"/>
      <c r="CQ425" s="242"/>
      <c r="CR425" s="242"/>
      <c r="CS425" s="242"/>
      <c r="CT425" s="242"/>
      <c r="CU425" s="188"/>
      <c r="CV425" s="188"/>
      <c r="CW425" s="242"/>
      <c r="CX425" s="242"/>
      <c r="CY425" s="242"/>
      <c r="CZ425" s="242"/>
      <c r="DA425" s="242"/>
      <c r="DB425" s="188"/>
      <c r="DC425" s="188"/>
      <c r="DD425" s="242"/>
      <c r="DE425" s="242"/>
      <c r="DF425" s="242"/>
      <c r="DG425" s="242"/>
      <c r="DH425" s="242"/>
      <c r="DI425" s="188"/>
      <c r="DJ425" s="188"/>
      <c r="DK425" s="188"/>
      <c r="DL425" s="242"/>
      <c r="DM425" s="242"/>
      <c r="DN425" s="242"/>
      <c r="DO425" s="242"/>
      <c r="DP425" s="188"/>
      <c r="DQ425" s="188"/>
      <c r="DR425" s="242"/>
      <c r="DS425" s="242"/>
      <c r="DT425" s="242"/>
      <c r="DU425" s="242"/>
      <c r="DV425" s="242"/>
      <c r="DW425" s="188"/>
      <c r="DX425" s="188"/>
      <c r="DY425" s="242"/>
      <c r="DZ425" s="242"/>
      <c r="EA425" s="242"/>
      <c r="EB425" s="242"/>
      <c r="EC425" s="242"/>
      <c r="ED425" s="188"/>
      <c r="EE425" s="188"/>
      <c r="EF425" s="242"/>
      <c r="EG425" s="188"/>
      <c r="EH425" s="242"/>
      <c r="EI425" s="242"/>
      <c r="EJ425" s="242"/>
      <c r="EK425" s="188"/>
      <c r="EL425" s="188"/>
      <c r="EM425" s="242"/>
      <c r="EN425" s="242"/>
      <c r="EO425" s="242"/>
      <c r="EP425" s="242"/>
      <c r="EQ425" s="242"/>
      <c r="ER425" s="188"/>
      <c r="ES425" s="188"/>
      <c r="ET425" s="242"/>
      <c r="EU425" s="242"/>
      <c r="EV425" s="242"/>
      <c r="EW425" s="242"/>
      <c r="EX425" s="242"/>
      <c r="EY425" s="188"/>
      <c r="EZ425" s="188"/>
      <c r="FA425" s="242"/>
      <c r="FB425" s="242"/>
      <c r="FC425" s="242"/>
      <c r="FD425" s="242"/>
      <c r="FE425" s="242"/>
      <c r="FF425" s="188"/>
      <c r="FG425" s="188"/>
      <c r="FH425" s="242"/>
      <c r="FI425" s="242"/>
      <c r="FJ425" s="242"/>
      <c r="FK425" s="242"/>
      <c r="FL425" s="242"/>
      <c r="FM425" s="188"/>
      <c r="FN425" s="188"/>
      <c r="FO425" s="242"/>
      <c r="FP425" s="242"/>
      <c r="FQ425" s="242"/>
      <c r="FR425" s="242"/>
      <c r="FS425" s="242"/>
      <c r="FT425" s="188"/>
      <c r="FU425" s="188"/>
      <c r="FV425" s="188"/>
      <c r="FW425" s="188"/>
      <c r="FX425" s="188"/>
      <c r="FY425" s="242"/>
      <c r="FZ425" s="242"/>
      <c r="GA425" s="188"/>
      <c r="GB425" s="188"/>
      <c r="GC425" s="242"/>
      <c r="GD425" s="242"/>
      <c r="GE425" s="242"/>
      <c r="GF425" s="242"/>
      <c r="GG425" s="242"/>
      <c r="GH425" s="188"/>
      <c r="GI425" s="188"/>
      <c r="GJ425" s="242"/>
    </row>
    <row r="426" spans="2:192" ht="15.75" thickBot="1">
      <c r="B426" s="243" t="s">
        <v>5208</v>
      </c>
      <c r="C426" s="243" t="s">
        <v>275</v>
      </c>
      <c r="D426" s="243" t="s">
        <v>277</v>
      </c>
      <c r="E426" s="244" t="s">
        <v>5217</v>
      </c>
      <c r="F426" s="183"/>
      <c r="G426" s="245"/>
      <c r="H426" s="189"/>
      <c r="I426" s="189"/>
      <c r="J426" s="245"/>
      <c r="K426" s="245"/>
      <c r="L426" s="245"/>
      <c r="M426" s="245"/>
      <c r="N426" s="245"/>
      <c r="O426" s="189"/>
      <c r="P426" s="189"/>
      <c r="Q426" s="245"/>
      <c r="R426" s="245"/>
      <c r="S426" s="245"/>
      <c r="T426" s="245"/>
      <c r="U426" s="245"/>
      <c r="V426" s="189"/>
      <c r="W426" s="189"/>
      <c r="X426" s="245"/>
      <c r="Y426" s="245"/>
      <c r="Z426" s="245"/>
      <c r="AA426" s="245"/>
      <c r="AB426" s="245"/>
      <c r="AC426" s="189"/>
      <c r="AD426" s="189"/>
      <c r="AE426" s="245"/>
      <c r="AF426" s="245"/>
      <c r="AG426" s="189"/>
      <c r="AH426" s="245"/>
      <c r="AI426" s="245"/>
      <c r="AJ426" s="189"/>
      <c r="AK426" s="189"/>
      <c r="AL426" s="189"/>
      <c r="AM426" s="189"/>
      <c r="AN426" s="189"/>
      <c r="AO426" s="245"/>
      <c r="AP426" s="245"/>
      <c r="AQ426" s="189"/>
      <c r="AR426" s="189"/>
      <c r="AS426" s="245"/>
      <c r="AT426" s="245"/>
      <c r="AU426" s="245"/>
      <c r="AV426" s="245"/>
      <c r="AW426" s="245"/>
      <c r="AX426" s="189"/>
      <c r="AY426" s="189"/>
      <c r="AZ426" s="245"/>
      <c r="BA426" s="245"/>
      <c r="BB426" s="245"/>
      <c r="BC426" s="245"/>
      <c r="BD426" s="245"/>
      <c r="BE426" s="189"/>
      <c r="BF426" s="189"/>
      <c r="BG426" s="245"/>
      <c r="BH426" s="245"/>
      <c r="BI426" s="245"/>
      <c r="BJ426" s="245"/>
      <c r="BK426" s="245"/>
      <c r="BL426" s="189"/>
      <c r="BM426" s="189"/>
      <c r="BN426" s="245"/>
      <c r="BO426" s="245"/>
      <c r="BP426" s="245"/>
      <c r="BQ426" s="245"/>
      <c r="BR426" s="245"/>
      <c r="BS426" s="189"/>
      <c r="BT426" s="189"/>
      <c r="BU426" s="245"/>
      <c r="BV426" s="245"/>
      <c r="BW426" s="245"/>
      <c r="BX426" s="245"/>
      <c r="BY426" s="245"/>
      <c r="BZ426" s="189"/>
      <c r="CA426" s="189"/>
      <c r="CB426" s="245"/>
      <c r="CC426" s="245"/>
      <c r="CD426" s="245"/>
      <c r="CE426" s="245"/>
      <c r="CF426" s="245"/>
      <c r="CG426" s="189"/>
      <c r="CH426" s="189"/>
      <c r="CI426" s="245"/>
      <c r="CJ426" s="245"/>
      <c r="CK426" s="245"/>
      <c r="CL426" s="245"/>
      <c r="CM426" s="245"/>
      <c r="CN426" s="189"/>
      <c r="CO426" s="189"/>
      <c r="CP426" s="245"/>
      <c r="CQ426" s="245"/>
      <c r="CR426" s="245"/>
      <c r="CS426" s="245"/>
      <c r="CT426" s="245"/>
      <c r="CU426" s="189"/>
      <c r="CV426" s="189"/>
      <c r="CW426" s="245"/>
      <c r="CX426" s="245"/>
      <c r="CY426" s="245"/>
      <c r="CZ426" s="245"/>
      <c r="DA426" s="245"/>
      <c r="DB426" s="189"/>
      <c r="DC426" s="189"/>
      <c r="DD426" s="245"/>
      <c r="DE426" s="245"/>
      <c r="DF426" s="245"/>
      <c r="DG426" s="245"/>
      <c r="DH426" s="245"/>
      <c r="DI426" s="189"/>
      <c r="DJ426" s="189"/>
      <c r="DK426" s="189"/>
      <c r="DL426" s="245"/>
      <c r="DM426" s="245"/>
      <c r="DN426" s="245"/>
      <c r="DO426" s="245"/>
      <c r="DP426" s="189"/>
      <c r="DQ426" s="189"/>
      <c r="DR426" s="245"/>
      <c r="DS426" s="245"/>
      <c r="DT426" s="245"/>
      <c r="DU426" s="245"/>
      <c r="DV426" s="245"/>
      <c r="DW426" s="189"/>
      <c r="DX426" s="189"/>
      <c r="DY426" s="245"/>
      <c r="DZ426" s="245"/>
      <c r="EA426" s="245"/>
      <c r="EB426" s="245"/>
      <c r="EC426" s="245"/>
      <c r="ED426" s="189"/>
      <c r="EE426" s="189"/>
      <c r="EF426" s="245"/>
      <c r="EG426" s="189"/>
      <c r="EH426" s="245"/>
      <c r="EI426" s="245"/>
      <c r="EJ426" s="245"/>
      <c r="EK426" s="189"/>
      <c r="EL426" s="189"/>
      <c r="EM426" s="245"/>
      <c r="EN426" s="245"/>
      <c r="EO426" s="245"/>
      <c r="EP426" s="245"/>
      <c r="EQ426" s="245"/>
      <c r="ER426" s="189"/>
      <c r="ES426" s="189"/>
      <c r="ET426" s="245"/>
      <c r="EU426" s="245"/>
      <c r="EV426" s="245"/>
      <c r="EW426" s="245"/>
      <c r="EX426" s="245"/>
      <c r="EY426" s="189"/>
      <c r="EZ426" s="189"/>
      <c r="FA426" s="245"/>
      <c r="FB426" s="245"/>
      <c r="FC426" s="245"/>
      <c r="FD426" s="245"/>
      <c r="FE426" s="245"/>
      <c r="FF426" s="189"/>
      <c r="FG426" s="189"/>
      <c r="FH426" s="245"/>
      <c r="FI426" s="245"/>
      <c r="FJ426" s="245"/>
      <c r="FK426" s="245"/>
      <c r="FL426" s="245"/>
      <c r="FM426" s="189"/>
      <c r="FN426" s="189"/>
      <c r="FO426" s="245"/>
      <c r="FP426" s="245"/>
      <c r="FQ426" s="245"/>
      <c r="FR426" s="245"/>
      <c r="FS426" s="245"/>
      <c r="FT426" s="189"/>
      <c r="FU426" s="189"/>
      <c r="FV426" s="189"/>
      <c r="FW426" s="189"/>
      <c r="FX426" s="189"/>
      <c r="FY426" s="245"/>
      <c r="FZ426" s="245"/>
      <c r="GA426" s="189"/>
      <c r="GB426" s="189"/>
      <c r="GC426" s="245"/>
      <c r="GD426" s="245"/>
      <c r="GE426" s="245"/>
      <c r="GF426" s="245"/>
      <c r="GG426" s="245"/>
      <c r="GH426" s="189"/>
      <c r="GI426" s="189"/>
      <c r="GJ426" s="245"/>
    </row>
    <row r="427" spans="2:192" ht="15">
      <c r="B427" s="238" t="s">
        <v>5208</v>
      </c>
      <c r="C427" s="238" t="s">
        <v>454</v>
      </c>
      <c r="D427" s="238" t="s">
        <v>277</v>
      </c>
      <c r="E427" s="238" t="s">
        <v>5214</v>
      </c>
      <c r="F427" s="180">
        <v>32</v>
      </c>
      <c r="G427" s="239"/>
      <c r="H427" s="186"/>
      <c r="I427" s="186"/>
      <c r="J427" s="239"/>
      <c r="K427" s="239">
        <v>3</v>
      </c>
      <c r="L427" s="239"/>
      <c r="M427" s="239"/>
      <c r="N427" s="239"/>
      <c r="O427" s="186"/>
      <c r="P427" s="186"/>
      <c r="Q427" s="239"/>
      <c r="R427" s="239"/>
      <c r="S427" s="239"/>
      <c r="T427" s="239"/>
      <c r="U427" s="239"/>
      <c r="V427" s="186"/>
      <c r="W427" s="186"/>
      <c r="X427" s="239"/>
      <c r="Y427" s="239"/>
      <c r="Z427" s="239"/>
      <c r="AA427" s="239"/>
      <c r="AB427" s="239">
        <v>1</v>
      </c>
      <c r="AC427" s="186"/>
      <c r="AD427" s="186"/>
      <c r="AE427" s="239"/>
      <c r="AF427" s="239"/>
      <c r="AG427" s="186"/>
      <c r="AH427" s="239"/>
      <c r="AI427" s="239"/>
      <c r="AJ427" s="186"/>
      <c r="AK427" s="186"/>
      <c r="AL427" s="186"/>
      <c r="AM427" s="186"/>
      <c r="AN427" s="186"/>
      <c r="AO427" s="239"/>
      <c r="AP427" s="239"/>
      <c r="AQ427" s="186"/>
      <c r="AR427" s="186"/>
      <c r="AS427" s="239"/>
      <c r="AT427" s="239"/>
      <c r="AU427" s="239"/>
      <c r="AV427" s="239"/>
      <c r="AW427" s="239"/>
      <c r="AX427" s="186"/>
      <c r="AY427" s="186"/>
      <c r="AZ427" s="239"/>
      <c r="BA427" s="239"/>
      <c r="BB427" s="239"/>
      <c r="BC427" s="239"/>
      <c r="BD427" s="239"/>
      <c r="BE427" s="186"/>
      <c r="BF427" s="186"/>
      <c r="BG427" s="239"/>
      <c r="BH427" s="239">
        <v>2</v>
      </c>
      <c r="BI427" s="239"/>
      <c r="BJ427" s="239"/>
      <c r="BK427" s="239"/>
      <c r="BL427" s="186"/>
      <c r="BM427" s="186"/>
      <c r="BN427" s="239"/>
      <c r="BO427" s="239"/>
      <c r="BP427" s="239"/>
      <c r="BQ427" s="239"/>
      <c r="BR427" s="239">
        <v>3</v>
      </c>
      <c r="BS427" s="186"/>
      <c r="BT427" s="186"/>
      <c r="BU427" s="239"/>
      <c r="BV427" s="239">
        <v>2</v>
      </c>
      <c r="BW427" s="239"/>
      <c r="BX427" s="239"/>
      <c r="BY427" s="239"/>
      <c r="BZ427" s="186"/>
      <c r="CA427" s="186"/>
      <c r="CB427" s="239"/>
      <c r="CC427" s="239"/>
      <c r="CD427" s="239"/>
      <c r="CE427" s="239"/>
      <c r="CF427" s="239"/>
      <c r="CG427" s="186"/>
      <c r="CH427" s="186"/>
      <c r="CI427" s="239"/>
      <c r="CJ427" s="239"/>
      <c r="CK427" s="239"/>
      <c r="CL427" s="239"/>
      <c r="CM427" s="239"/>
      <c r="CN427" s="186"/>
      <c r="CO427" s="186"/>
      <c r="CP427" s="239"/>
      <c r="CQ427" s="239"/>
      <c r="CR427" s="239"/>
      <c r="CS427" s="239"/>
      <c r="CT427" s="239"/>
      <c r="CU427" s="186"/>
      <c r="CV427" s="186"/>
      <c r="CW427" s="239"/>
      <c r="CX427" s="239"/>
      <c r="CY427" s="239">
        <v>3</v>
      </c>
      <c r="CZ427" s="239"/>
      <c r="DA427" s="239"/>
      <c r="DB427" s="186"/>
      <c r="DC427" s="186"/>
      <c r="DD427" s="239">
        <v>1</v>
      </c>
      <c r="DE427" s="239"/>
      <c r="DF427" s="239"/>
      <c r="DG427" s="239"/>
      <c r="DH427" s="239"/>
      <c r="DI427" s="186"/>
      <c r="DJ427" s="186"/>
      <c r="DK427" s="186"/>
      <c r="DL427" s="239"/>
      <c r="DM427" s="239">
        <v>2</v>
      </c>
      <c r="DN427" s="239"/>
      <c r="DO427" s="239"/>
      <c r="DP427" s="186"/>
      <c r="DQ427" s="186"/>
      <c r="DR427" s="239">
        <v>2</v>
      </c>
      <c r="DS427" s="239"/>
      <c r="DT427" s="239">
        <v>2</v>
      </c>
      <c r="DU427" s="239"/>
      <c r="DV427" s="239"/>
      <c r="DW427" s="186"/>
      <c r="DX427" s="186"/>
      <c r="DY427" s="239"/>
      <c r="DZ427" s="239"/>
      <c r="EA427" s="239">
        <v>2</v>
      </c>
      <c r="EB427" s="239"/>
      <c r="EC427" s="239"/>
      <c r="ED427" s="186"/>
      <c r="EE427" s="186"/>
      <c r="EF427" s="239"/>
      <c r="EG427" s="186"/>
      <c r="EH427" s="239"/>
      <c r="EI427" s="239"/>
      <c r="EJ427" s="239"/>
      <c r="EK427" s="186"/>
      <c r="EL427" s="186"/>
      <c r="EM427" s="239"/>
      <c r="EN427" s="239">
        <v>2</v>
      </c>
      <c r="EO427" s="239"/>
      <c r="EP427" s="239"/>
      <c r="EQ427" s="239">
        <v>1</v>
      </c>
      <c r="ER427" s="186"/>
      <c r="ES427" s="186"/>
      <c r="ET427" s="239"/>
      <c r="EU427" s="239"/>
      <c r="EV427" s="239"/>
      <c r="EW427" s="239"/>
      <c r="EX427" s="239"/>
      <c r="EY427" s="186"/>
      <c r="EZ427" s="186"/>
      <c r="FA427" s="239"/>
      <c r="FB427" s="239"/>
      <c r="FC427" s="239"/>
      <c r="FD427" s="239"/>
      <c r="FE427" s="239"/>
      <c r="FF427" s="186"/>
      <c r="FG427" s="186"/>
      <c r="FH427" s="239"/>
      <c r="FI427" s="239"/>
      <c r="FJ427" s="239">
        <v>2</v>
      </c>
      <c r="FK427" s="239"/>
      <c r="FL427" s="239"/>
      <c r="FM427" s="186"/>
      <c r="FN427" s="186"/>
      <c r="FO427" s="239"/>
      <c r="FP427" s="239"/>
      <c r="FQ427" s="239">
        <v>2</v>
      </c>
      <c r="FR427" s="239"/>
      <c r="FS427" s="239"/>
      <c r="FT427" s="186"/>
      <c r="FU427" s="186"/>
      <c r="FV427" s="186"/>
      <c r="FW427" s="186"/>
      <c r="FX427" s="186"/>
      <c r="FY427" s="239"/>
      <c r="FZ427" s="239"/>
      <c r="GA427" s="186"/>
      <c r="GB427" s="186"/>
      <c r="GC427" s="239"/>
      <c r="GD427" s="239">
        <v>1</v>
      </c>
      <c r="GE427" s="239"/>
      <c r="GF427" s="239"/>
      <c r="GG427" s="239">
        <v>1</v>
      </c>
      <c r="GH427" s="186"/>
      <c r="GI427" s="186"/>
      <c r="GJ427" s="239"/>
    </row>
    <row r="428" spans="2:192" ht="15">
      <c r="B428" s="240" t="s">
        <v>5208</v>
      </c>
      <c r="C428" s="240" t="s">
        <v>454</v>
      </c>
      <c r="D428" s="240" t="s">
        <v>277</v>
      </c>
      <c r="E428" s="235" t="s">
        <v>5215</v>
      </c>
      <c r="F428" s="181">
        <v>1084.8</v>
      </c>
      <c r="G428" s="237"/>
      <c r="H428" s="187"/>
      <c r="I428" s="187"/>
      <c r="J428" s="237"/>
      <c r="K428" s="237">
        <v>60.9</v>
      </c>
      <c r="L428" s="237"/>
      <c r="M428" s="237"/>
      <c r="N428" s="237"/>
      <c r="O428" s="187"/>
      <c r="P428" s="187"/>
      <c r="Q428" s="237"/>
      <c r="R428" s="237"/>
      <c r="S428" s="237"/>
      <c r="T428" s="237"/>
      <c r="U428" s="237"/>
      <c r="V428" s="187"/>
      <c r="W428" s="187"/>
      <c r="X428" s="237"/>
      <c r="Y428" s="237"/>
      <c r="Z428" s="237"/>
      <c r="AA428" s="237"/>
      <c r="AB428" s="237">
        <v>8.4</v>
      </c>
      <c r="AC428" s="187"/>
      <c r="AD428" s="187"/>
      <c r="AE428" s="237"/>
      <c r="AF428" s="237"/>
      <c r="AG428" s="187"/>
      <c r="AH428" s="237"/>
      <c r="AI428" s="237"/>
      <c r="AJ428" s="187"/>
      <c r="AK428" s="187"/>
      <c r="AL428" s="187"/>
      <c r="AM428" s="187"/>
      <c r="AN428" s="187"/>
      <c r="AO428" s="237"/>
      <c r="AP428" s="237"/>
      <c r="AQ428" s="187"/>
      <c r="AR428" s="187"/>
      <c r="AS428" s="237"/>
      <c r="AT428" s="237"/>
      <c r="AU428" s="237"/>
      <c r="AV428" s="237"/>
      <c r="AW428" s="237"/>
      <c r="AX428" s="187"/>
      <c r="AY428" s="187"/>
      <c r="AZ428" s="237"/>
      <c r="BA428" s="237"/>
      <c r="BB428" s="237"/>
      <c r="BC428" s="237"/>
      <c r="BD428" s="237"/>
      <c r="BE428" s="187"/>
      <c r="BF428" s="187"/>
      <c r="BG428" s="237"/>
      <c r="BH428" s="237">
        <v>66.599999999999994</v>
      </c>
      <c r="BI428" s="237"/>
      <c r="BJ428" s="237"/>
      <c r="BK428" s="237"/>
      <c r="BL428" s="187"/>
      <c r="BM428" s="187"/>
      <c r="BN428" s="237"/>
      <c r="BO428" s="237"/>
      <c r="BP428" s="237"/>
      <c r="BQ428" s="237"/>
      <c r="BR428" s="237">
        <v>79.099999999999994</v>
      </c>
      <c r="BS428" s="187"/>
      <c r="BT428" s="187"/>
      <c r="BU428" s="237"/>
      <c r="BV428" s="237">
        <v>64.099999999999994</v>
      </c>
      <c r="BW428" s="237"/>
      <c r="BX428" s="237"/>
      <c r="BY428" s="237"/>
      <c r="BZ428" s="187"/>
      <c r="CA428" s="187"/>
      <c r="CB428" s="237"/>
      <c r="CC428" s="237"/>
      <c r="CD428" s="237"/>
      <c r="CE428" s="237"/>
      <c r="CF428" s="237"/>
      <c r="CG428" s="187"/>
      <c r="CH428" s="187"/>
      <c r="CI428" s="237"/>
      <c r="CJ428" s="237"/>
      <c r="CK428" s="237"/>
      <c r="CL428" s="237"/>
      <c r="CM428" s="237"/>
      <c r="CN428" s="187"/>
      <c r="CO428" s="187"/>
      <c r="CP428" s="237"/>
      <c r="CQ428" s="237"/>
      <c r="CR428" s="237"/>
      <c r="CS428" s="237"/>
      <c r="CT428" s="237"/>
      <c r="CU428" s="187"/>
      <c r="CV428" s="187"/>
      <c r="CW428" s="237"/>
      <c r="CX428" s="237"/>
      <c r="CY428" s="237">
        <v>82.8</v>
      </c>
      <c r="CZ428" s="237"/>
      <c r="DA428" s="237"/>
      <c r="DB428" s="187"/>
      <c r="DC428" s="187"/>
      <c r="DD428" s="237">
        <v>61.3</v>
      </c>
      <c r="DE428" s="237"/>
      <c r="DF428" s="237"/>
      <c r="DG428" s="237"/>
      <c r="DH428" s="237"/>
      <c r="DI428" s="187"/>
      <c r="DJ428" s="187"/>
      <c r="DK428" s="187"/>
      <c r="DL428" s="237"/>
      <c r="DM428" s="237">
        <v>75.400000000000006</v>
      </c>
      <c r="DN428" s="237"/>
      <c r="DO428" s="237"/>
      <c r="DP428" s="187"/>
      <c r="DQ428" s="187"/>
      <c r="DR428" s="237">
        <v>68.8</v>
      </c>
      <c r="DS428" s="237"/>
      <c r="DT428" s="237">
        <v>69.7</v>
      </c>
      <c r="DU428" s="237"/>
      <c r="DV428" s="237"/>
      <c r="DW428" s="187"/>
      <c r="DX428" s="187"/>
      <c r="DY428" s="237"/>
      <c r="DZ428" s="237"/>
      <c r="EA428" s="237">
        <v>77</v>
      </c>
      <c r="EB428" s="237"/>
      <c r="EC428" s="237"/>
      <c r="ED428" s="187"/>
      <c r="EE428" s="187"/>
      <c r="EF428" s="237"/>
      <c r="EG428" s="187"/>
      <c r="EH428" s="237"/>
      <c r="EI428" s="237"/>
      <c r="EJ428" s="237"/>
      <c r="EK428" s="187"/>
      <c r="EL428" s="187"/>
      <c r="EM428" s="237"/>
      <c r="EN428" s="237">
        <v>70.599999999999994</v>
      </c>
      <c r="EO428" s="237"/>
      <c r="EP428" s="237"/>
      <c r="EQ428" s="237">
        <v>60.6</v>
      </c>
      <c r="ER428" s="187"/>
      <c r="ES428" s="187"/>
      <c r="ET428" s="237"/>
      <c r="EU428" s="237"/>
      <c r="EV428" s="237"/>
      <c r="EW428" s="237"/>
      <c r="EX428" s="237"/>
      <c r="EY428" s="187"/>
      <c r="EZ428" s="187"/>
      <c r="FA428" s="237"/>
      <c r="FB428" s="237"/>
      <c r="FC428" s="237"/>
      <c r="FD428" s="237"/>
      <c r="FE428" s="237"/>
      <c r="FF428" s="187"/>
      <c r="FG428" s="187"/>
      <c r="FH428" s="237"/>
      <c r="FI428" s="237"/>
      <c r="FJ428" s="237">
        <v>67</v>
      </c>
      <c r="FK428" s="237"/>
      <c r="FL428" s="237"/>
      <c r="FM428" s="187"/>
      <c r="FN428" s="187"/>
      <c r="FO428" s="237"/>
      <c r="FP428" s="237"/>
      <c r="FQ428" s="237">
        <v>59.2</v>
      </c>
      <c r="FR428" s="237"/>
      <c r="FS428" s="237"/>
      <c r="FT428" s="187"/>
      <c r="FU428" s="187"/>
      <c r="FV428" s="187"/>
      <c r="FW428" s="187"/>
      <c r="FX428" s="187"/>
      <c r="FY428" s="237"/>
      <c r="FZ428" s="237"/>
      <c r="GA428" s="187"/>
      <c r="GB428" s="187"/>
      <c r="GC428" s="237"/>
      <c r="GD428" s="237">
        <v>57.2</v>
      </c>
      <c r="GE428" s="237"/>
      <c r="GF428" s="237"/>
      <c r="GG428" s="237">
        <v>56.3</v>
      </c>
      <c r="GH428" s="187"/>
      <c r="GI428" s="187"/>
      <c r="GJ428" s="237"/>
    </row>
    <row r="429" spans="2:192" ht="15">
      <c r="B429" s="240" t="s">
        <v>5208</v>
      </c>
      <c r="C429" s="240" t="s">
        <v>454</v>
      </c>
      <c r="D429" s="240" t="s">
        <v>277</v>
      </c>
      <c r="E429" s="241" t="s">
        <v>5216</v>
      </c>
      <c r="F429" s="182"/>
      <c r="G429" s="242"/>
      <c r="H429" s="188"/>
      <c r="I429" s="188"/>
      <c r="J429" s="242"/>
      <c r="K429" s="242"/>
      <c r="L429" s="242"/>
      <c r="M429" s="242"/>
      <c r="N429" s="242"/>
      <c r="O429" s="188"/>
      <c r="P429" s="188"/>
      <c r="Q429" s="242"/>
      <c r="R429" s="242"/>
      <c r="S429" s="242"/>
      <c r="T429" s="242"/>
      <c r="U429" s="242"/>
      <c r="V429" s="188"/>
      <c r="W429" s="188"/>
      <c r="X429" s="242"/>
      <c r="Y429" s="242"/>
      <c r="Z429" s="242"/>
      <c r="AA429" s="242"/>
      <c r="AB429" s="242"/>
      <c r="AC429" s="188"/>
      <c r="AD429" s="188"/>
      <c r="AE429" s="242"/>
      <c r="AF429" s="242"/>
      <c r="AG429" s="188"/>
      <c r="AH429" s="242"/>
      <c r="AI429" s="242"/>
      <c r="AJ429" s="188"/>
      <c r="AK429" s="188"/>
      <c r="AL429" s="188"/>
      <c r="AM429" s="188"/>
      <c r="AN429" s="188"/>
      <c r="AO429" s="242"/>
      <c r="AP429" s="242"/>
      <c r="AQ429" s="188"/>
      <c r="AR429" s="188"/>
      <c r="AS429" s="242"/>
      <c r="AT429" s="242"/>
      <c r="AU429" s="242"/>
      <c r="AV429" s="242"/>
      <c r="AW429" s="242"/>
      <c r="AX429" s="188"/>
      <c r="AY429" s="188"/>
      <c r="AZ429" s="242"/>
      <c r="BA429" s="242"/>
      <c r="BB429" s="242"/>
      <c r="BC429" s="242"/>
      <c r="BD429" s="242"/>
      <c r="BE429" s="188"/>
      <c r="BF429" s="188"/>
      <c r="BG429" s="242"/>
      <c r="BH429" s="242"/>
      <c r="BI429" s="242"/>
      <c r="BJ429" s="242"/>
      <c r="BK429" s="242"/>
      <c r="BL429" s="188"/>
      <c r="BM429" s="188"/>
      <c r="BN429" s="242"/>
      <c r="BO429" s="242"/>
      <c r="BP429" s="242"/>
      <c r="BQ429" s="242"/>
      <c r="BR429" s="242"/>
      <c r="BS429" s="188"/>
      <c r="BT429" s="188"/>
      <c r="BU429" s="242"/>
      <c r="BV429" s="242"/>
      <c r="BW429" s="242"/>
      <c r="BX429" s="242"/>
      <c r="BY429" s="242"/>
      <c r="BZ429" s="188"/>
      <c r="CA429" s="188"/>
      <c r="CB429" s="242"/>
      <c r="CC429" s="242"/>
      <c r="CD429" s="242"/>
      <c r="CE429" s="242"/>
      <c r="CF429" s="242"/>
      <c r="CG429" s="188"/>
      <c r="CH429" s="188"/>
      <c r="CI429" s="242"/>
      <c r="CJ429" s="242"/>
      <c r="CK429" s="242"/>
      <c r="CL429" s="242"/>
      <c r="CM429" s="242"/>
      <c r="CN429" s="188"/>
      <c r="CO429" s="188"/>
      <c r="CP429" s="242"/>
      <c r="CQ429" s="242"/>
      <c r="CR429" s="242"/>
      <c r="CS429" s="242"/>
      <c r="CT429" s="242"/>
      <c r="CU429" s="188"/>
      <c r="CV429" s="188"/>
      <c r="CW429" s="242"/>
      <c r="CX429" s="242"/>
      <c r="CY429" s="242"/>
      <c r="CZ429" s="242"/>
      <c r="DA429" s="242"/>
      <c r="DB429" s="188"/>
      <c r="DC429" s="188"/>
      <c r="DD429" s="242"/>
      <c r="DE429" s="242"/>
      <c r="DF429" s="242"/>
      <c r="DG429" s="242"/>
      <c r="DH429" s="242"/>
      <c r="DI429" s="188"/>
      <c r="DJ429" s="188"/>
      <c r="DK429" s="188"/>
      <c r="DL429" s="242"/>
      <c r="DM429" s="242"/>
      <c r="DN429" s="242"/>
      <c r="DO429" s="242"/>
      <c r="DP429" s="188"/>
      <c r="DQ429" s="188"/>
      <c r="DR429" s="242"/>
      <c r="DS429" s="242"/>
      <c r="DT429" s="242"/>
      <c r="DU429" s="242"/>
      <c r="DV429" s="242"/>
      <c r="DW429" s="188"/>
      <c r="DX429" s="188"/>
      <c r="DY429" s="242"/>
      <c r="DZ429" s="242"/>
      <c r="EA429" s="242"/>
      <c r="EB429" s="242"/>
      <c r="EC429" s="242"/>
      <c r="ED429" s="188"/>
      <c r="EE429" s="188"/>
      <c r="EF429" s="242"/>
      <c r="EG429" s="188"/>
      <c r="EH429" s="242"/>
      <c r="EI429" s="242"/>
      <c r="EJ429" s="242"/>
      <c r="EK429" s="188"/>
      <c r="EL429" s="188"/>
      <c r="EM429" s="242"/>
      <c r="EN429" s="242"/>
      <c r="EO429" s="242"/>
      <c r="EP429" s="242"/>
      <c r="EQ429" s="242"/>
      <c r="ER429" s="188"/>
      <c r="ES429" s="188"/>
      <c r="ET429" s="242"/>
      <c r="EU429" s="242"/>
      <c r="EV429" s="242"/>
      <c r="EW429" s="242"/>
      <c r="EX429" s="242"/>
      <c r="EY429" s="188"/>
      <c r="EZ429" s="188"/>
      <c r="FA429" s="242"/>
      <c r="FB429" s="242"/>
      <c r="FC429" s="242"/>
      <c r="FD429" s="242"/>
      <c r="FE429" s="242"/>
      <c r="FF429" s="188"/>
      <c r="FG429" s="188"/>
      <c r="FH429" s="242"/>
      <c r="FI429" s="242"/>
      <c r="FJ429" s="242"/>
      <c r="FK429" s="242"/>
      <c r="FL429" s="242"/>
      <c r="FM429" s="188"/>
      <c r="FN429" s="188"/>
      <c r="FO429" s="242"/>
      <c r="FP429" s="242"/>
      <c r="FQ429" s="242"/>
      <c r="FR429" s="242"/>
      <c r="FS429" s="242"/>
      <c r="FT429" s="188"/>
      <c r="FU429" s="188"/>
      <c r="FV429" s="188"/>
      <c r="FW429" s="188"/>
      <c r="FX429" s="188"/>
      <c r="FY429" s="242"/>
      <c r="FZ429" s="242"/>
      <c r="GA429" s="188"/>
      <c r="GB429" s="188"/>
      <c r="GC429" s="242"/>
      <c r="GD429" s="242"/>
      <c r="GE429" s="242"/>
      <c r="GF429" s="242"/>
      <c r="GG429" s="242"/>
      <c r="GH429" s="188"/>
      <c r="GI429" s="188"/>
      <c r="GJ429" s="242"/>
    </row>
    <row r="430" spans="2:192" ht="15.75" thickBot="1">
      <c r="B430" s="243" t="s">
        <v>5208</v>
      </c>
      <c r="C430" s="243" t="s">
        <v>454</v>
      </c>
      <c r="D430" s="243" t="s">
        <v>277</v>
      </c>
      <c r="E430" s="244" t="s">
        <v>5217</v>
      </c>
      <c r="F430" s="183"/>
      <c r="G430" s="245"/>
      <c r="H430" s="189"/>
      <c r="I430" s="189"/>
      <c r="J430" s="245"/>
      <c r="K430" s="245"/>
      <c r="L430" s="245"/>
      <c r="M430" s="245"/>
      <c r="N430" s="245"/>
      <c r="O430" s="189"/>
      <c r="P430" s="189"/>
      <c r="Q430" s="245"/>
      <c r="R430" s="245"/>
      <c r="S430" s="245"/>
      <c r="T430" s="245"/>
      <c r="U430" s="245"/>
      <c r="V430" s="189"/>
      <c r="W430" s="189"/>
      <c r="X430" s="245"/>
      <c r="Y430" s="245"/>
      <c r="Z430" s="245"/>
      <c r="AA430" s="245"/>
      <c r="AB430" s="245"/>
      <c r="AC430" s="189"/>
      <c r="AD430" s="189"/>
      <c r="AE430" s="245"/>
      <c r="AF430" s="245"/>
      <c r="AG430" s="189"/>
      <c r="AH430" s="245"/>
      <c r="AI430" s="245"/>
      <c r="AJ430" s="189"/>
      <c r="AK430" s="189"/>
      <c r="AL430" s="189"/>
      <c r="AM430" s="189"/>
      <c r="AN430" s="189"/>
      <c r="AO430" s="245"/>
      <c r="AP430" s="245"/>
      <c r="AQ430" s="189"/>
      <c r="AR430" s="189"/>
      <c r="AS430" s="245"/>
      <c r="AT430" s="245"/>
      <c r="AU430" s="245"/>
      <c r="AV430" s="245"/>
      <c r="AW430" s="245"/>
      <c r="AX430" s="189"/>
      <c r="AY430" s="189"/>
      <c r="AZ430" s="245"/>
      <c r="BA430" s="245"/>
      <c r="BB430" s="245"/>
      <c r="BC430" s="245"/>
      <c r="BD430" s="245"/>
      <c r="BE430" s="189"/>
      <c r="BF430" s="189"/>
      <c r="BG430" s="245"/>
      <c r="BH430" s="245"/>
      <c r="BI430" s="245"/>
      <c r="BJ430" s="245"/>
      <c r="BK430" s="245"/>
      <c r="BL430" s="189"/>
      <c r="BM430" s="189"/>
      <c r="BN430" s="245"/>
      <c r="BO430" s="245"/>
      <c r="BP430" s="245"/>
      <c r="BQ430" s="245"/>
      <c r="BR430" s="245"/>
      <c r="BS430" s="189"/>
      <c r="BT430" s="189"/>
      <c r="BU430" s="245"/>
      <c r="BV430" s="245"/>
      <c r="BW430" s="245"/>
      <c r="BX430" s="245"/>
      <c r="BY430" s="245"/>
      <c r="BZ430" s="189"/>
      <c r="CA430" s="189"/>
      <c r="CB430" s="245"/>
      <c r="CC430" s="245"/>
      <c r="CD430" s="245"/>
      <c r="CE430" s="245"/>
      <c r="CF430" s="245"/>
      <c r="CG430" s="189"/>
      <c r="CH430" s="189"/>
      <c r="CI430" s="245"/>
      <c r="CJ430" s="245"/>
      <c r="CK430" s="245"/>
      <c r="CL430" s="245"/>
      <c r="CM430" s="245"/>
      <c r="CN430" s="189"/>
      <c r="CO430" s="189"/>
      <c r="CP430" s="245"/>
      <c r="CQ430" s="245"/>
      <c r="CR430" s="245"/>
      <c r="CS430" s="245"/>
      <c r="CT430" s="245"/>
      <c r="CU430" s="189"/>
      <c r="CV430" s="189"/>
      <c r="CW430" s="245"/>
      <c r="CX430" s="245"/>
      <c r="CY430" s="245"/>
      <c r="CZ430" s="245"/>
      <c r="DA430" s="245"/>
      <c r="DB430" s="189"/>
      <c r="DC430" s="189"/>
      <c r="DD430" s="245"/>
      <c r="DE430" s="245"/>
      <c r="DF430" s="245"/>
      <c r="DG430" s="245"/>
      <c r="DH430" s="245"/>
      <c r="DI430" s="189"/>
      <c r="DJ430" s="189"/>
      <c r="DK430" s="189"/>
      <c r="DL430" s="245"/>
      <c r="DM430" s="245"/>
      <c r="DN430" s="245"/>
      <c r="DO430" s="245"/>
      <c r="DP430" s="189"/>
      <c r="DQ430" s="189"/>
      <c r="DR430" s="245"/>
      <c r="DS430" s="245"/>
      <c r="DT430" s="245"/>
      <c r="DU430" s="245"/>
      <c r="DV430" s="245"/>
      <c r="DW430" s="189"/>
      <c r="DX430" s="189"/>
      <c r="DY430" s="245"/>
      <c r="DZ430" s="245"/>
      <c r="EA430" s="245"/>
      <c r="EB430" s="245"/>
      <c r="EC430" s="245"/>
      <c r="ED430" s="189"/>
      <c r="EE430" s="189"/>
      <c r="EF430" s="245"/>
      <c r="EG430" s="189"/>
      <c r="EH430" s="245"/>
      <c r="EI430" s="245"/>
      <c r="EJ430" s="245"/>
      <c r="EK430" s="189"/>
      <c r="EL430" s="189"/>
      <c r="EM430" s="245"/>
      <c r="EN430" s="245"/>
      <c r="EO430" s="245"/>
      <c r="EP430" s="245"/>
      <c r="EQ430" s="245"/>
      <c r="ER430" s="189"/>
      <c r="ES430" s="189"/>
      <c r="ET430" s="245"/>
      <c r="EU430" s="245"/>
      <c r="EV430" s="245"/>
      <c r="EW430" s="245"/>
      <c r="EX430" s="245"/>
      <c r="EY430" s="189"/>
      <c r="EZ430" s="189"/>
      <c r="FA430" s="245"/>
      <c r="FB430" s="245"/>
      <c r="FC430" s="245"/>
      <c r="FD430" s="245"/>
      <c r="FE430" s="245"/>
      <c r="FF430" s="189"/>
      <c r="FG430" s="189"/>
      <c r="FH430" s="245"/>
      <c r="FI430" s="245"/>
      <c r="FJ430" s="245"/>
      <c r="FK430" s="245"/>
      <c r="FL430" s="245"/>
      <c r="FM430" s="189"/>
      <c r="FN430" s="189"/>
      <c r="FO430" s="245"/>
      <c r="FP430" s="245"/>
      <c r="FQ430" s="245"/>
      <c r="FR430" s="245"/>
      <c r="FS430" s="245"/>
      <c r="FT430" s="189"/>
      <c r="FU430" s="189"/>
      <c r="FV430" s="189"/>
      <c r="FW430" s="189"/>
      <c r="FX430" s="189"/>
      <c r="FY430" s="245"/>
      <c r="FZ430" s="245"/>
      <c r="GA430" s="189"/>
      <c r="GB430" s="189"/>
      <c r="GC430" s="245"/>
      <c r="GD430" s="245"/>
      <c r="GE430" s="245"/>
      <c r="GF430" s="245"/>
      <c r="GG430" s="245"/>
      <c r="GH430" s="189"/>
      <c r="GI430" s="189"/>
      <c r="GJ430" s="245"/>
    </row>
    <row r="431" spans="2:192" ht="15">
      <c r="B431" s="238" t="s">
        <v>5208</v>
      </c>
      <c r="C431" s="238" t="s">
        <v>374</v>
      </c>
      <c r="D431" s="238" t="s">
        <v>277</v>
      </c>
      <c r="E431" s="238" t="s">
        <v>5214</v>
      </c>
      <c r="F431" s="180">
        <v>36</v>
      </c>
      <c r="G431" s="239"/>
      <c r="H431" s="186"/>
      <c r="I431" s="186"/>
      <c r="J431" s="239">
        <v>2</v>
      </c>
      <c r="K431" s="239"/>
      <c r="L431" s="239">
        <v>2</v>
      </c>
      <c r="M431" s="239"/>
      <c r="N431" s="239"/>
      <c r="O431" s="186"/>
      <c r="P431" s="186"/>
      <c r="Q431" s="239"/>
      <c r="R431" s="239"/>
      <c r="S431" s="239"/>
      <c r="T431" s="239"/>
      <c r="U431" s="239">
        <v>2</v>
      </c>
      <c r="V431" s="186"/>
      <c r="W431" s="186"/>
      <c r="X431" s="239"/>
      <c r="Y431" s="239"/>
      <c r="Z431" s="239"/>
      <c r="AA431" s="239"/>
      <c r="AB431" s="239"/>
      <c r="AC431" s="186"/>
      <c r="AD431" s="186"/>
      <c r="AE431" s="239"/>
      <c r="AF431" s="239">
        <v>1</v>
      </c>
      <c r="AG431" s="186"/>
      <c r="AH431" s="239"/>
      <c r="AI431" s="239">
        <v>2</v>
      </c>
      <c r="AJ431" s="186"/>
      <c r="AK431" s="186"/>
      <c r="AL431" s="186"/>
      <c r="AM431" s="186"/>
      <c r="AN431" s="186"/>
      <c r="AO431" s="239"/>
      <c r="AP431" s="239">
        <v>3</v>
      </c>
      <c r="AQ431" s="186"/>
      <c r="AR431" s="186"/>
      <c r="AS431" s="239"/>
      <c r="AT431" s="239"/>
      <c r="AU431" s="239">
        <v>1</v>
      </c>
      <c r="AV431" s="239"/>
      <c r="AW431" s="239"/>
      <c r="AX431" s="186"/>
      <c r="AY431" s="186"/>
      <c r="AZ431" s="239">
        <v>2</v>
      </c>
      <c r="BA431" s="239"/>
      <c r="BB431" s="239"/>
      <c r="BC431" s="239"/>
      <c r="BD431" s="239"/>
      <c r="BE431" s="186"/>
      <c r="BF431" s="186"/>
      <c r="BG431" s="239">
        <v>1</v>
      </c>
      <c r="BH431" s="239"/>
      <c r="BI431" s="239"/>
      <c r="BJ431" s="239"/>
      <c r="BK431" s="239"/>
      <c r="BL431" s="186"/>
      <c r="BM431" s="186"/>
      <c r="BN431" s="239"/>
      <c r="BO431" s="239"/>
      <c r="BP431" s="239"/>
      <c r="BQ431" s="239"/>
      <c r="BR431" s="239"/>
      <c r="BS431" s="186"/>
      <c r="BT431" s="186"/>
      <c r="BU431" s="239">
        <v>2</v>
      </c>
      <c r="BV431" s="239"/>
      <c r="BW431" s="239"/>
      <c r="BX431" s="239"/>
      <c r="BY431" s="239"/>
      <c r="BZ431" s="186"/>
      <c r="CA431" s="186"/>
      <c r="CB431" s="239"/>
      <c r="CC431" s="239">
        <v>1</v>
      </c>
      <c r="CD431" s="239"/>
      <c r="CE431" s="239"/>
      <c r="CF431" s="239">
        <v>1</v>
      </c>
      <c r="CG431" s="186"/>
      <c r="CH431" s="186"/>
      <c r="CI431" s="239"/>
      <c r="CJ431" s="239"/>
      <c r="CK431" s="239"/>
      <c r="CL431" s="239">
        <v>1</v>
      </c>
      <c r="CM431" s="239">
        <v>1</v>
      </c>
      <c r="CN431" s="186"/>
      <c r="CO431" s="186"/>
      <c r="CP431" s="239"/>
      <c r="CQ431" s="239">
        <v>1</v>
      </c>
      <c r="CR431" s="239"/>
      <c r="CS431" s="239"/>
      <c r="CT431" s="239">
        <v>3</v>
      </c>
      <c r="CU431" s="186"/>
      <c r="CV431" s="186"/>
      <c r="CW431" s="239"/>
      <c r="CX431" s="239">
        <v>1</v>
      </c>
      <c r="CY431" s="239"/>
      <c r="CZ431" s="239"/>
      <c r="DA431" s="239"/>
      <c r="DB431" s="186"/>
      <c r="DC431" s="186"/>
      <c r="DD431" s="239"/>
      <c r="DE431" s="239"/>
      <c r="DF431" s="239"/>
      <c r="DG431" s="239"/>
      <c r="DH431" s="239"/>
      <c r="DI431" s="186"/>
      <c r="DJ431" s="186"/>
      <c r="DK431" s="186"/>
      <c r="DL431" s="239"/>
      <c r="DM431" s="239"/>
      <c r="DN431" s="239"/>
      <c r="DO431" s="239"/>
      <c r="DP431" s="186"/>
      <c r="DQ431" s="186"/>
      <c r="DR431" s="239"/>
      <c r="DS431" s="239"/>
      <c r="DT431" s="239"/>
      <c r="DU431" s="239"/>
      <c r="DV431" s="239"/>
      <c r="DW431" s="186"/>
      <c r="DX431" s="186"/>
      <c r="DY431" s="239"/>
      <c r="DZ431" s="239"/>
      <c r="EA431" s="239"/>
      <c r="EB431" s="239"/>
      <c r="EC431" s="239"/>
      <c r="ED431" s="186"/>
      <c r="EE431" s="186"/>
      <c r="EF431" s="239"/>
      <c r="EG431" s="186"/>
      <c r="EH431" s="239"/>
      <c r="EI431" s="239"/>
      <c r="EJ431" s="239"/>
      <c r="EK431" s="186"/>
      <c r="EL431" s="186"/>
      <c r="EM431" s="239"/>
      <c r="EN431" s="239"/>
      <c r="EO431" s="239"/>
      <c r="EP431" s="239"/>
      <c r="EQ431" s="239"/>
      <c r="ER431" s="186"/>
      <c r="ES431" s="186"/>
      <c r="ET431" s="239"/>
      <c r="EU431" s="239"/>
      <c r="EV431" s="239"/>
      <c r="EW431" s="239"/>
      <c r="EX431" s="239"/>
      <c r="EY431" s="186"/>
      <c r="EZ431" s="186"/>
      <c r="FA431" s="239"/>
      <c r="FB431" s="239"/>
      <c r="FC431" s="239"/>
      <c r="FD431" s="239"/>
      <c r="FE431" s="239">
        <v>3</v>
      </c>
      <c r="FF431" s="186"/>
      <c r="FG431" s="186"/>
      <c r="FH431" s="239">
        <v>1</v>
      </c>
      <c r="FI431" s="239"/>
      <c r="FJ431" s="239"/>
      <c r="FK431" s="239"/>
      <c r="FL431" s="239"/>
      <c r="FM431" s="186"/>
      <c r="FN431" s="186"/>
      <c r="FO431" s="239"/>
      <c r="FP431" s="239">
        <v>2</v>
      </c>
      <c r="FQ431" s="239"/>
      <c r="FR431" s="239"/>
      <c r="FS431" s="239"/>
      <c r="FT431" s="186"/>
      <c r="FU431" s="186"/>
      <c r="FV431" s="186"/>
      <c r="FW431" s="186"/>
      <c r="FX431" s="186"/>
      <c r="FY431" s="239"/>
      <c r="FZ431" s="239"/>
      <c r="GA431" s="186"/>
      <c r="GB431" s="186"/>
      <c r="GC431" s="239">
        <v>1</v>
      </c>
      <c r="GD431" s="239"/>
      <c r="GE431" s="239"/>
      <c r="GF431" s="239"/>
      <c r="GG431" s="239"/>
      <c r="GH431" s="186"/>
      <c r="GI431" s="186"/>
      <c r="GJ431" s="239">
        <v>2</v>
      </c>
    </row>
    <row r="432" spans="2:192" ht="15">
      <c r="B432" s="240" t="s">
        <v>5208</v>
      </c>
      <c r="C432" s="240" t="s">
        <v>374</v>
      </c>
      <c r="D432" s="240" t="s">
        <v>277</v>
      </c>
      <c r="E432" s="235" t="s">
        <v>5215</v>
      </c>
      <c r="F432" s="181">
        <v>1284.3</v>
      </c>
      <c r="G432" s="237"/>
      <c r="H432" s="187"/>
      <c r="I432" s="187"/>
      <c r="J432" s="237">
        <v>43.3</v>
      </c>
      <c r="K432" s="237"/>
      <c r="L432" s="237">
        <v>67.7</v>
      </c>
      <c r="M432" s="237"/>
      <c r="N432" s="237"/>
      <c r="O432" s="187"/>
      <c r="P432" s="187"/>
      <c r="Q432" s="237"/>
      <c r="R432" s="237"/>
      <c r="S432" s="237"/>
      <c r="T432" s="237"/>
      <c r="U432" s="237">
        <v>53.9</v>
      </c>
      <c r="V432" s="187"/>
      <c r="W432" s="187"/>
      <c r="X432" s="237"/>
      <c r="Y432" s="237"/>
      <c r="Z432" s="237"/>
      <c r="AA432" s="237"/>
      <c r="AB432" s="237"/>
      <c r="AC432" s="187"/>
      <c r="AD432" s="187"/>
      <c r="AE432" s="237"/>
      <c r="AF432" s="237">
        <v>61.6</v>
      </c>
      <c r="AG432" s="187"/>
      <c r="AH432" s="237"/>
      <c r="AI432" s="237">
        <v>70.3</v>
      </c>
      <c r="AJ432" s="187"/>
      <c r="AK432" s="187"/>
      <c r="AL432" s="187"/>
      <c r="AM432" s="187"/>
      <c r="AN432" s="187"/>
      <c r="AO432" s="237"/>
      <c r="AP432" s="237">
        <v>70.599999999999994</v>
      </c>
      <c r="AQ432" s="187"/>
      <c r="AR432" s="187"/>
      <c r="AS432" s="237"/>
      <c r="AT432" s="237"/>
      <c r="AU432" s="237">
        <v>9.4</v>
      </c>
      <c r="AV432" s="237"/>
      <c r="AW432" s="237"/>
      <c r="AX432" s="187"/>
      <c r="AY432" s="187"/>
      <c r="AZ432" s="237">
        <v>71</v>
      </c>
      <c r="BA432" s="237"/>
      <c r="BB432" s="237"/>
      <c r="BC432" s="237"/>
      <c r="BD432" s="237"/>
      <c r="BE432" s="187"/>
      <c r="BF432" s="187"/>
      <c r="BG432" s="237">
        <v>52.6</v>
      </c>
      <c r="BH432" s="237"/>
      <c r="BI432" s="237"/>
      <c r="BJ432" s="237"/>
      <c r="BK432" s="237"/>
      <c r="BL432" s="187"/>
      <c r="BM432" s="187"/>
      <c r="BN432" s="237"/>
      <c r="BO432" s="237"/>
      <c r="BP432" s="237"/>
      <c r="BQ432" s="237"/>
      <c r="BR432" s="237"/>
      <c r="BS432" s="187"/>
      <c r="BT432" s="187"/>
      <c r="BU432" s="237">
        <v>65.2</v>
      </c>
      <c r="BV432" s="237"/>
      <c r="BW432" s="237"/>
      <c r="BX432" s="237"/>
      <c r="BY432" s="237"/>
      <c r="BZ432" s="187"/>
      <c r="CA432" s="187"/>
      <c r="CB432" s="237"/>
      <c r="CC432" s="237">
        <v>56.6</v>
      </c>
      <c r="CD432" s="237"/>
      <c r="CE432" s="237"/>
      <c r="CF432" s="237">
        <v>60.4</v>
      </c>
      <c r="CG432" s="187"/>
      <c r="CH432" s="187"/>
      <c r="CI432" s="237"/>
      <c r="CJ432" s="237"/>
      <c r="CK432" s="237"/>
      <c r="CL432" s="237">
        <v>59.9</v>
      </c>
      <c r="CM432" s="237">
        <v>58.3</v>
      </c>
      <c r="CN432" s="187"/>
      <c r="CO432" s="187"/>
      <c r="CP432" s="237"/>
      <c r="CQ432" s="237">
        <v>59.9</v>
      </c>
      <c r="CR432" s="237"/>
      <c r="CS432" s="237"/>
      <c r="CT432" s="237">
        <v>76</v>
      </c>
      <c r="CU432" s="187"/>
      <c r="CV432" s="187"/>
      <c r="CW432" s="237"/>
      <c r="CX432" s="237">
        <v>62</v>
      </c>
      <c r="CY432" s="237"/>
      <c r="CZ432" s="237"/>
      <c r="DA432" s="237"/>
      <c r="DB432" s="187"/>
      <c r="DC432" s="187"/>
      <c r="DD432" s="237"/>
      <c r="DE432" s="237"/>
      <c r="DF432" s="237"/>
      <c r="DG432" s="237"/>
      <c r="DH432" s="237"/>
      <c r="DI432" s="187"/>
      <c r="DJ432" s="187"/>
      <c r="DK432" s="187"/>
      <c r="DL432" s="237"/>
      <c r="DM432" s="237"/>
      <c r="DN432" s="237"/>
      <c r="DO432" s="237"/>
      <c r="DP432" s="187"/>
      <c r="DQ432" s="187"/>
      <c r="DR432" s="237"/>
      <c r="DS432" s="237"/>
      <c r="DT432" s="237"/>
      <c r="DU432" s="237"/>
      <c r="DV432" s="237"/>
      <c r="DW432" s="187"/>
      <c r="DX432" s="187"/>
      <c r="DY432" s="237"/>
      <c r="DZ432" s="237"/>
      <c r="EA432" s="237"/>
      <c r="EB432" s="237"/>
      <c r="EC432" s="237"/>
      <c r="ED432" s="187"/>
      <c r="EE432" s="187"/>
      <c r="EF432" s="237"/>
      <c r="EG432" s="187"/>
      <c r="EH432" s="237"/>
      <c r="EI432" s="237"/>
      <c r="EJ432" s="237"/>
      <c r="EK432" s="187"/>
      <c r="EL432" s="187"/>
      <c r="EM432" s="237"/>
      <c r="EN432" s="237"/>
      <c r="EO432" s="237"/>
      <c r="EP432" s="237"/>
      <c r="EQ432" s="237"/>
      <c r="ER432" s="187"/>
      <c r="ES432" s="187"/>
      <c r="ET432" s="237"/>
      <c r="EU432" s="237"/>
      <c r="EV432" s="237"/>
      <c r="EW432" s="237"/>
      <c r="EX432" s="237"/>
      <c r="EY432" s="187"/>
      <c r="EZ432" s="187"/>
      <c r="FA432" s="237"/>
      <c r="FB432" s="237"/>
      <c r="FC432" s="237"/>
      <c r="FD432" s="237"/>
      <c r="FE432" s="237">
        <v>81.3</v>
      </c>
      <c r="FF432" s="187"/>
      <c r="FG432" s="187"/>
      <c r="FH432" s="237">
        <v>15.1</v>
      </c>
      <c r="FI432" s="237"/>
      <c r="FJ432" s="237"/>
      <c r="FK432" s="237"/>
      <c r="FL432" s="237"/>
      <c r="FM432" s="187"/>
      <c r="FN432" s="187"/>
      <c r="FO432" s="237"/>
      <c r="FP432" s="237">
        <v>67.8</v>
      </c>
      <c r="FQ432" s="237"/>
      <c r="FR432" s="237"/>
      <c r="FS432" s="237"/>
      <c r="FT432" s="187"/>
      <c r="FU432" s="187"/>
      <c r="FV432" s="187"/>
      <c r="FW432" s="187"/>
      <c r="FX432" s="187"/>
      <c r="FY432" s="237"/>
      <c r="FZ432" s="237"/>
      <c r="GA432" s="187"/>
      <c r="GB432" s="187"/>
      <c r="GC432" s="237">
        <v>56.5</v>
      </c>
      <c r="GD432" s="237"/>
      <c r="GE432" s="237"/>
      <c r="GF432" s="237"/>
      <c r="GG432" s="237"/>
      <c r="GH432" s="187"/>
      <c r="GI432" s="187"/>
      <c r="GJ432" s="237">
        <v>65.099999999999994</v>
      </c>
    </row>
    <row r="433" spans="2:192" ht="15">
      <c r="B433" s="240" t="s">
        <v>5208</v>
      </c>
      <c r="C433" s="240" t="s">
        <v>374</v>
      </c>
      <c r="D433" s="240" t="s">
        <v>277</v>
      </c>
      <c r="E433" s="241" t="s">
        <v>5216</v>
      </c>
      <c r="F433" s="182"/>
      <c r="G433" s="242"/>
      <c r="H433" s="188"/>
      <c r="I433" s="188"/>
      <c r="J433" s="242"/>
      <c r="K433" s="242"/>
      <c r="L433" s="242"/>
      <c r="M433" s="242"/>
      <c r="N433" s="242"/>
      <c r="O433" s="188"/>
      <c r="P433" s="188"/>
      <c r="Q433" s="242"/>
      <c r="R433" s="242"/>
      <c r="S433" s="242"/>
      <c r="T433" s="242"/>
      <c r="U433" s="242"/>
      <c r="V433" s="188"/>
      <c r="W433" s="188"/>
      <c r="X433" s="242"/>
      <c r="Y433" s="242"/>
      <c r="Z433" s="242"/>
      <c r="AA433" s="242"/>
      <c r="AB433" s="242"/>
      <c r="AC433" s="188"/>
      <c r="AD433" s="188"/>
      <c r="AE433" s="242"/>
      <c r="AF433" s="242"/>
      <c r="AG433" s="188"/>
      <c r="AH433" s="242"/>
      <c r="AI433" s="242"/>
      <c r="AJ433" s="188"/>
      <c r="AK433" s="188"/>
      <c r="AL433" s="188"/>
      <c r="AM433" s="188"/>
      <c r="AN433" s="188"/>
      <c r="AO433" s="242"/>
      <c r="AP433" s="242"/>
      <c r="AQ433" s="188"/>
      <c r="AR433" s="188"/>
      <c r="AS433" s="242"/>
      <c r="AT433" s="242"/>
      <c r="AU433" s="242"/>
      <c r="AV433" s="242"/>
      <c r="AW433" s="242"/>
      <c r="AX433" s="188"/>
      <c r="AY433" s="188"/>
      <c r="AZ433" s="242"/>
      <c r="BA433" s="242"/>
      <c r="BB433" s="242"/>
      <c r="BC433" s="242"/>
      <c r="BD433" s="242"/>
      <c r="BE433" s="188"/>
      <c r="BF433" s="188"/>
      <c r="BG433" s="242"/>
      <c r="BH433" s="242"/>
      <c r="BI433" s="242"/>
      <c r="BJ433" s="242"/>
      <c r="BK433" s="242"/>
      <c r="BL433" s="188"/>
      <c r="BM433" s="188"/>
      <c r="BN433" s="242"/>
      <c r="BO433" s="242"/>
      <c r="BP433" s="242"/>
      <c r="BQ433" s="242"/>
      <c r="BR433" s="242"/>
      <c r="BS433" s="188"/>
      <c r="BT433" s="188"/>
      <c r="BU433" s="242"/>
      <c r="BV433" s="242"/>
      <c r="BW433" s="242"/>
      <c r="BX433" s="242"/>
      <c r="BY433" s="242"/>
      <c r="BZ433" s="188"/>
      <c r="CA433" s="188"/>
      <c r="CB433" s="242"/>
      <c r="CC433" s="242"/>
      <c r="CD433" s="242"/>
      <c r="CE433" s="242"/>
      <c r="CF433" s="242"/>
      <c r="CG433" s="188"/>
      <c r="CH433" s="188"/>
      <c r="CI433" s="242"/>
      <c r="CJ433" s="242"/>
      <c r="CK433" s="242"/>
      <c r="CL433" s="242"/>
      <c r="CM433" s="242"/>
      <c r="CN433" s="188"/>
      <c r="CO433" s="188"/>
      <c r="CP433" s="242"/>
      <c r="CQ433" s="242"/>
      <c r="CR433" s="242"/>
      <c r="CS433" s="242"/>
      <c r="CT433" s="242"/>
      <c r="CU433" s="188"/>
      <c r="CV433" s="188"/>
      <c r="CW433" s="242"/>
      <c r="CX433" s="242"/>
      <c r="CY433" s="242"/>
      <c r="CZ433" s="242"/>
      <c r="DA433" s="242"/>
      <c r="DB433" s="188"/>
      <c r="DC433" s="188"/>
      <c r="DD433" s="242"/>
      <c r="DE433" s="242"/>
      <c r="DF433" s="242"/>
      <c r="DG433" s="242"/>
      <c r="DH433" s="242"/>
      <c r="DI433" s="188"/>
      <c r="DJ433" s="188"/>
      <c r="DK433" s="188"/>
      <c r="DL433" s="242"/>
      <c r="DM433" s="242"/>
      <c r="DN433" s="242"/>
      <c r="DO433" s="242"/>
      <c r="DP433" s="188"/>
      <c r="DQ433" s="188"/>
      <c r="DR433" s="242"/>
      <c r="DS433" s="242"/>
      <c r="DT433" s="242"/>
      <c r="DU433" s="242"/>
      <c r="DV433" s="242"/>
      <c r="DW433" s="188"/>
      <c r="DX433" s="188"/>
      <c r="DY433" s="242"/>
      <c r="DZ433" s="242"/>
      <c r="EA433" s="242"/>
      <c r="EB433" s="242"/>
      <c r="EC433" s="242"/>
      <c r="ED433" s="188"/>
      <c r="EE433" s="188"/>
      <c r="EF433" s="242"/>
      <c r="EG433" s="188"/>
      <c r="EH433" s="242"/>
      <c r="EI433" s="242"/>
      <c r="EJ433" s="242"/>
      <c r="EK433" s="188"/>
      <c r="EL433" s="188"/>
      <c r="EM433" s="242"/>
      <c r="EN433" s="242"/>
      <c r="EO433" s="242"/>
      <c r="EP433" s="242"/>
      <c r="EQ433" s="242"/>
      <c r="ER433" s="188"/>
      <c r="ES433" s="188"/>
      <c r="ET433" s="242"/>
      <c r="EU433" s="242"/>
      <c r="EV433" s="242"/>
      <c r="EW433" s="242"/>
      <c r="EX433" s="242"/>
      <c r="EY433" s="188"/>
      <c r="EZ433" s="188"/>
      <c r="FA433" s="242"/>
      <c r="FB433" s="242"/>
      <c r="FC433" s="242"/>
      <c r="FD433" s="242"/>
      <c r="FE433" s="242"/>
      <c r="FF433" s="188"/>
      <c r="FG433" s="188"/>
      <c r="FH433" s="242"/>
      <c r="FI433" s="242"/>
      <c r="FJ433" s="242"/>
      <c r="FK433" s="242"/>
      <c r="FL433" s="242"/>
      <c r="FM433" s="188"/>
      <c r="FN433" s="188"/>
      <c r="FO433" s="242"/>
      <c r="FP433" s="242"/>
      <c r="FQ433" s="242"/>
      <c r="FR433" s="242"/>
      <c r="FS433" s="242"/>
      <c r="FT433" s="188"/>
      <c r="FU433" s="188"/>
      <c r="FV433" s="188"/>
      <c r="FW433" s="188"/>
      <c r="FX433" s="188"/>
      <c r="FY433" s="242"/>
      <c r="FZ433" s="242"/>
      <c r="GA433" s="188"/>
      <c r="GB433" s="188"/>
      <c r="GC433" s="242"/>
      <c r="GD433" s="242"/>
      <c r="GE433" s="242"/>
      <c r="GF433" s="242"/>
      <c r="GG433" s="242"/>
      <c r="GH433" s="188"/>
      <c r="GI433" s="188"/>
      <c r="GJ433" s="242"/>
    </row>
    <row r="434" spans="2:192" ht="15.75" thickBot="1">
      <c r="B434" s="243" t="s">
        <v>5208</v>
      </c>
      <c r="C434" s="243" t="s">
        <v>374</v>
      </c>
      <c r="D434" s="243" t="s">
        <v>277</v>
      </c>
      <c r="E434" s="244" t="s">
        <v>5217</v>
      </c>
      <c r="F434" s="183"/>
      <c r="G434" s="245"/>
      <c r="H434" s="189"/>
      <c r="I434" s="189"/>
      <c r="J434" s="245"/>
      <c r="K434" s="245"/>
      <c r="L434" s="245"/>
      <c r="M434" s="245"/>
      <c r="N434" s="245"/>
      <c r="O434" s="189"/>
      <c r="P434" s="189"/>
      <c r="Q434" s="245"/>
      <c r="R434" s="245"/>
      <c r="S434" s="245"/>
      <c r="T434" s="245"/>
      <c r="U434" s="245"/>
      <c r="V434" s="189"/>
      <c r="W434" s="189"/>
      <c r="X434" s="245"/>
      <c r="Y434" s="245"/>
      <c r="Z434" s="245"/>
      <c r="AA434" s="245"/>
      <c r="AB434" s="245"/>
      <c r="AC434" s="189"/>
      <c r="AD434" s="189"/>
      <c r="AE434" s="245"/>
      <c r="AF434" s="245"/>
      <c r="AG434" s="189"/>
      <c r="AH434" s="245"/>
      <c r="AI434" s="245"/>
      <c r="AJ434" s="189"/>
      <c r="AK434" s="189"/>
      <c r="AL434" s="189"/>
      <c r="AM434" s="189"/>
      <c r="AN434" s="189"/>
      <c r="AO434" s="245"/>
      <c r="AP434" s="245"/>
      <c r="AQ434" s="189"/>
      <c r="AR434" s="189"/>
      <c r="AS434" s="245"/>
      <c r="AT434" s="245"/>
      <c r="AU434" s="245"/>
      <c r="AV434" s="245"/>
      <c r="AW434" s="245"/>
      <c r="AX434" s="189"/>
      <c r="AY434" s="189"/>
      <c r="AZ434" s="245"/>
      <c r="BA434" s="245"/>
      <c r="BB434" s="245"/>
      <c r="BC434" s="245"/>
      <c r="BD434" s="245"/>
      <c r="BE434" s="189"/>
      <c r="BF434" s="189"/>
      <c r="BG434" s="245"/>
      <c r="BH434" s="245"/>
      <c r="BI434" s="245"/>
      <c r="BJ434" s="245"/>
      <c r="BK434" s="245"/>
      <c r="BL434" s="189"/>
      <c r="BM434" s="189"/>
      <c r="BN434" s="245"/>
      <c r="BO434" s="245"/>
      <c r="BP434" s="245"/>
      <c r="BQ434" s="245"/>
      <c r="BR434" s="245"/>
      <c r="BS434" s="189"/>
      <c r="BT434" s="189"/>
      <c r="BU434" s="245"/>
      <c r="BV434" s="245"/>
      <c r="BW434" s="245"/>
      <c r="BX434" s="245"/>
      <c r="BY434" s="245"/>
      <c r="BZ434" s="189"/>
      <c r="CA434" s="189"/>
      <c r="CB434" s="245"/>
      <c r="CC434" s="245"/>
      <c r="CD434" s="245"/>
      <c r="CE434" s="245"/>
      <c r="CF434" s="245"/>
      <c r="CG434" s="189"/>
      <c r="CH434" s="189"/>
      <c r="CI434" s="245"/>
      <c r="CJ434" s="245"/>
      <c r="CK434" s="245"/>
      <c r="CL434" s="245"/>
      <c r="CM434" s="245"/>
      <c r="CN434" s="189"/>
      <c r="CO434" s="189"/>
      <c r="CP434" s="245"/>
      <c r="CQ434" s="245"/>
      <c r="CR434" s="245"/>
      <c r="CS434" s="245"/>
      <c r="CT434" s="245"/>
      <c r="CU434" s="189"/>
      <c r="CV434" s="189"/>
      <c r="CW434" s="245"/>
      <c r="CX434" s="245"/>
      <c r="CY434" s="245"/>
      <c r="CZ434" s="245"/>
      <c r="DA434" s="245"/>
      <c r="DB434" s="189"/>
      <c r="DC434" s="189"/>
      <c r="DD434" s="245"/>
      <c r="DE434" s="245"/>
      <c r="DF434" s="245"/>
      <c r="DG434" s="245"/>
      <c r="DH434" s="245"/>
      <c r="DI434" s="189"/>
      <c r="DJ434" s="189"/>
      <c r="DK434" s="189"/>
      <c r="DL434" s="245"/>
      <c r="DM434" s="245"/>
      <c r="DN434" s="245"/>
      <c r="DO434" s="245"/>
      <c r="DP434" s="189"/>
      <c r="DQ434" s="189"/>
      <c r="DR434" s="245"/>
      <c r="DS434" s="245"/>
      <c r="DT434" s="245"/>
      <c r="DU434" s="245"/>
      <c r="DV434" s="245"/>
      <c r="DW434" s="189"/>
      <c r="DX434" s="189"/>
      <c r="DY434" s="245"/>
      <c r="DZ434" s="245"/>
      <c r="EA434" s="245"/>
      <c r="EB434" s="245"/>
      <c r="EC434" s="245"/>
      <c r="ED434" s="189"/>
      <c r="EE434" s="189"/>
      <c r="EF434" s="245"/>
      <c r="EG434" s="189"/>
      <c r="EH434" s="245"/>
      <c r="EI434" s="245"/>
      <c r="EJ434" s="245"/>
      <c r="EK434" s="189"/>
      <c r="EL434" s="189"/>
      <c r="EM434" s="245"/>
      <c r="EN434" s="245"/>
      <c r="EO434" s="245"/>
      <c r="EP434" s="245"/>
      <c r="EQ434" s="245"/>
      <c r="ER434" s="189"/>
      <c r="ES434" s="189"/>
      <c r="ET434" s="245"/>
      <c r="EU434" s="245"/>
      <c r="EV434" s="245"/>
      <c r="EW434" s="245"/>
      <c r="EX434" s="245"/>
      <c r="EY434" s="189"/>
      <c r="EZ434" s="189"/>
      <c r="FA434" s="245"/>
      <c r="FB434" s="245"/>
      <c r="FC434" s="245"/>
      <c r="FD434" s="245"/>
      <c r="FE434" s="245"/>
      <c r="FF434" s="189"/>
      <c r="FG434" s="189"/>
      <c r="FH434" s="245"/>
      <c r="FI434" s="245"/>
      <c r="FJ434" s="245"/>
      <c r="FK434" s="245"/>
      <c r="FL434" s="245"/>
      <c r="FM434" s="189"/>
      <c r="FN434" s="189"/>
      <c r="FO434" s="245"/>
      <c r="FP434" s="245"/>
      <c r="FQ434" s="245"/>
      <c r="FR434" s="245"/>
      <c r="FS434" s="245"/>
      <c r="FT434" s="189"/>
      <c r="FU434" s="189"/>
      <c r="FV434" s="189"/>
      <c r="FW434" s="189"/>
      <c r="FX434" s="189"/>
      <c r="FY434" s="245"/>
      <c r="FZ434" s="245"/>
      <c r="GA434" s="189"/>
      <c r="GB434" s="189"/>
      <c r="GC434" s="245"/>
      <c r="GD434" s="245"/>
      <c r="GE434" s="245"/>
      <c r="GF434" s="245"/>
      <c r="GG434" s="245"/>
      <c r="GH434" s="189"/>
      <c r="GI434" s="189"/>
      <c r="GJ434" s="245"/>
    </row>
    <row r="435" spans="2:192" ht="15">
      <c r="B435" s="238" t="s">
        <v>5208</v>
      </c>
      <c r="C435" s="238" t="s">
        <v>949</v>
      </c>
      <c r="D435" s="238" t="s">
        <v>277</v>
      </c>
      <c r="E435" s="238" t="s">
        <v>5214</v>
      </c>
      <c r="F435" s="180">
        <v>23</v>
      </c>
      <c r="G435" s="239"/>
      <c r="H435" s="186"/>
      <c r="I435" s="186"/>
      <c r="J435" s="239"/>
      <c r="K435" s="239"/>
      <c r="L435" s="239"/>
      <c r="M435" s="239"/>
      <c r="N435" s="239"/>
      <c r="O435" s="186"/>
      <c r="P435" s="186"/>
      <c r="Q435" s="239"/>
      <c r="R435" s="239"/>
      <c r="S435" s="239"/>
      <c r="T435" s="239"/>
      <c r="U435" s="239"/>
      <c r="V435" s="186"/>
      <c r="W435" s="186"/>
      <c r="X435" s="239"/>
      <c r="Y435" s="239">
        <v>3</v>
      </c>
      <c r="Z435" s="239"/>
      <c r="AA435" s="239"/>
      <c r="AB435" s="239"/>
      <c r="AC435" s="186"/>
      <c r="AD435" s="186"/>
      <c r="AE435" s="239"/>
      <c r="AF435" s="239"/>
      <c r="AG435" s="186"/>
      <c r="AH435" s="239"/>
      <c r="AI435" s="239"/>
      <c r="AJ435" s="186"/>
      <c r="AK435" s="186"/>
      <c r="AL435" s="186"/>
      <c r="AM435" s="186"/>
      <c r="AN435" s="186"/>
      <c r="AO435" s="239"/>
      <c r="AP435" s="239"/>
      <c r="AQ435" s="186"/>
      <c r="AR435" s="186"/>
      <c r="AS435" s="239"/>
      <c r="AT435" s="239"/>
      <c r="AU435" s="239"/>
      <c r="AV435" s="239"/>
      <c r="AW435" s="239"/>
      <c r="AX435" s="186"/>
      <c r="AY435" s="186"/>
      <c r="AZ435" s="239"/>
      <c r="BA435" s="239"/>
      <c r="BB435" s="239"/>
      <c r="BC435" s="239"/>
      <c r="BD435" s="239"/>
      <c r="BE435" s="186"/>
      <c r="BF435" s="186"/>
      <c r="BG435" s="239">
        <v>2</v>
      </c>
      <c r="BH435" s="239"/>
      <c r="BI435" s="239"/>
      <c r="BJ435" s="239"/>
      <c r="BK435" s="239">
        <v>1</v>
      </c>
      <c r="BL435" s="186"/>
      <c r="BM435" s="186"/>
      <c r="BN435" s="239">
        <v>1</v>
      </c>
      <c r="BO435" s="239"/>
      <c r="BP435" s="239">
        <v>1</v>
      </c>
      <c r="BQ435" s="239"/>
      <c r="BR435" s="239"/>
      <c r="BS435" s="186"/>
      <c r="BT435" s="186"/>
      <c r="BU435" s="239"/>
      <c r="BV435" s="239"/>
      <c r="BW435" s="239"/>
      <c r="BX435" s="239"/>
      <c r="BY435" s="239">
        <v>3</v>
      </c>
      <c r="BZ435" s="186"/>
      <c r="CA435" s="186"/>
      <c r="CB435" s="239"/>
      <c r="CC435" s="239"/>
      <c r="CD435" s="239"/>
      <c r="CE435" s="239"/>
      <c r="CF435" s="239"/>
      <c r="CG435" s="186"/>
      <c r="CH435" s="186"/>
      <c r="CI435" s="239"/>
      <c r="CJ435" s="239"/>
      <c r="CK435" s="239"/>
      <c r="CL435" s="239"/>
      <c r="CM435" s="239">
        <v>1</v>
      </c>
      <c r="CN435" s="186"/>
      <c r="CO435" s="186"/>
      <c r="CP435" s="239"/>
      <c r="CQ435" s="239"/>
      <c r="CR435" s="239"/>
      <c r="CS435" s="239"/>
      <c r="CT435" s="239"/>
      <c r="CU435" s="186"/>
      <c r="CV435" s="186"/>
      <c r="CW435" s="239"/>
      <c r="CX435" s="239">
        <v>2</v>
      </c>
      <c r="CY435" s="239"/>
      <c r="CZ435" s="239"/>
      <c r="DA435" s="239"/>
      <c r="DB435" s="186"/>
      <c r="DC435" s="186"/>
      <c r="DD435" s="239"/>
      <c r="DE435" s="239"/>
      <c r="DF435" s="239"/>
      <c r="DG435" s="239"/>
      <c r="DH435" s="239"/>
      <c r="DI435" s="186"/>
      <c r="DJ435" s="186"/>
      <c r="DK435" s="186"/>
      <c r="DL435" s="239">
        <v>3</v>
      </c>
      <c r="DM435" s="239"/>
      <c r="DN435" s="239"/>
      <c r="DO435" s="239">
        <v>3</v>
      </c>
      <c r="DP435" s="186"/>
      <c r="DQ435" s="186"/>
      <c r="DR435" s="239"/>
      <c r="DS435" s="239">
        <v>3</v>
      </c>
      <c r="DT435" s="239"/>
      <c r="DU435" s="239"/>
      <c r="DV435" s="239"/>
      <c r="DW435" s="186"/>
      <c r="DX435" s="186"/>
      <c r="DY435" s="239"/>
      <c r="DZ435" s="239"/>
      <c r="EA435" s="239"/>
      <c r="EB435" s="239"/>
      <c r="EC435" s="239"/>
      <c r="ED435" s="186"/>
      <c r="EE435" s="186"/>
      <c r="EF435" s="239"/>
      <c r="EG435" s="186"/>
      <c r="EH435" s="239"/>
      <c r="EI435" s="239"/>
      <c r="EJ435" s="239"/>
      <c r="EK435" s="186"/>
      <c r="EL435" s="186"/>
      <c r="EM435" s="239"/>
      <c r="EN435" s="239"/>
      <c r="EO435" s="239"/>
      <c r="EP435" s="239"/>
      <c r="EQ435" s="239"/>
      <c r="ER435" s="186"/>
      <c r="ES435" s="186"/>
      <c r="ET435" s="239"/>
      <c r="EU435" s="239"/>
      <c r="EV435" s="239"/>
      <c r="EW435" s="239"/>
      <c r="EX435" s="239"/>
      <c r="EY435" s="186"/>
      <c r="EZ435" s="186"/>
      <c r="FA435" s="239"/>
      <c r="FB435" s="239"/>
      <c r="FC435" s="239"/>
      <c r="FD435" s="239"/>
      <c r="FE435" s="239"/>
      <c r="FF435" s="186"/>
      <c r="FG435" s="186"/>
      <c r="FH435" s="239"/>
      <c r="FI435" s="239"/>
      <c r="FJ435" s="239"/>
      <c r="FK435" s="239"/>
      <c r="FL435" s="239"/>
      <c r="FM435" s="186"/>
      <c r="FN435" s="186"/>
      <c r="FO435" s="239"/>
      <c r="FP435" s="239"/>
      <c r="FQ435" s="239"/>
      <c r="FR435" s="239"/>
      <c r="FS435" s="239"/>
      <c r="FT435" s="186"/>
      <c r="FU435" s="186"/>
      <c r="FV435" s="186"/>
      <c r="FW435" s="186"/>
      <c r="FX435" s="186"/>
      <c r="FY435" s="239"/>
      <c r="FZ435" s="239"/>
      <c r="GA435" s="186"/>
      <c r="GB435" s="186"/>
      <c r="GC435" s="239"/>
      <c r="GD435" s="239"/>
      <c r="GE435" s="239"/>
      <c r="GF435" s="239"/>
      <c r="GG435" s="239"/>
      <c r="GH435" s="186"/>
      <c r="GI435" s="186"/>
      <c r="GJ435" s="239"/>
    </row>
    <row r="436" spans="2:192" ht="21.95" customHeight="1">
      <c r="B436" s="240" t="s">
        <v>5208</v>
      </c>
      <c r="C436" s="240" t="s">
        <v>949</v>
      </c>
      <c r="D436" s="240" t="s">
        <v>277</v>
      </c>
      <c r="E436" s="235" t="s">
        <v>5215</v>
      </c>
      <c r="F436" s="181">
        <v>635.70000000000005</v>
      </c>
      <c r="G436" s="237"/>
      <c r="H436" s="187"/>
      <c r="I436" s="187"/>
      <c r="J436" s="237"/>
      <c r="K436" s="237"/>
      <c r="L436" s="237"/>
      <c r="M436" s="237"/>
      <c r="N436" s="237"/>
      <c r="O436" s="187"/>
      <c r="P436" s="187"/>
      <c r="Q436" s="237"/>
      <c r="R436" s="237"/>
      <c r="S436" s="237"/>
      <c r="T436" s="237"/>
      <c r="U436" s="237"/>
      <c r="V436" s="187"/>
      <c r="W436" s="187"/>
      <c r="X436" s="237"/>
      <c r="Y436" s="237">
        <v>70.400000000000006</v>
      </c>
      <c r="Z436" s="237"/>
      <c r="AA436" s="237"/>
      <c r="AB436" s="237"/>
      <c r="AC436" s="187"/>
      <c r="AD436" s="187"/>
      <c r="AE436" s="237"/>
      <c r="AF436" s="237"/>
      <c r="AG436" s="187"/>
      <c r="AH436" s="237"/>
      <c r="AI436" s="237"/>
      <c r="AJ436" s="187"/>
      <c r="AK436" s="187"/>
      <c r="AL436" s="187"/>
      <c r="AM436" s="187"/>
      <c r="AN436" s="187"/>
      <c r="AO436" s="237"/>
      <c r="AP436" s="237"/>
      <c r="AQ436" s="187"/>
      <c r="AR436" s="187"/>
      <c r="AS436" s="237"/>
      <c r="AT436" s="237"/>
      <c r="AU436" s="237"/>
      <c r="AV436" s="237"/>
      <c r="AW436" s="237"/>
      <c r="AX436" s="187"/>
      <c r="AY436" s="187"/>
      <c r="AZ436" s="237"/>
      <c r="BA436" s="237"/>
      <c r="BB436" s="237"/>
      <c r="BC436" s="237"/>
      <c r="BD436" s="237"/>
      <c r="BE436" s="187"/>
      <c r="BF436" s="187"/>
      <c r="BG436" s="237">
        <v>17.100000000000001</v>
      </c>
      <c r="BH436" s="237"/>
      <c r="BI436" s="237"/>
      <c r="BJ436" s="237"/>
      <c r="BK436" s="237">
        <v>59.8</v>
      </c>
      <c r="BL436" s="187"/>
      <c r="BM436" s="187"/>
      <c r="BN436" s="237">
        <v>60.7</v>
      </c>
      <c r="BO436" s="237"/>
      <c r="BP436" s="237">
        <v>57.4</v>
      </c>
      <c r="BQ436" s="237"/>
      <c r="BR436" s="237"/>
      <c r="BS436" s="187"/>
      <c r="BT436" s="187"/>
      <c r="BU436" s="237"/>
      <c r="BV436" s="237"/>
      <c r="BW436" s="237"/>
      <c r="BX436" s="237"/>
      <c r="BY436" s="237">
        <v>79.3</v>
      </c>
      <c r="BZ436" s="187"/>
      <c r="CA436" s="187"/>
      <c r="CB436" s="237"/>
      <c r="CC436" s="237"/>
      <c r="CD436" s="237"/>
      <c r="CE436" s="237"/>
      <c r="CF436" s="237"/>
      <c r="CG436" s="187"/>
      <c r="CH436" s="187"/>
      <c r="CI436" s="237"/>
      <c r="CJ436" s="237"/>
      <c r="CK436" s="237"/>
      <c r="CL436" s="237"/>
      <c r="CM436" s="237">
        <v>13.9</v>
      </c>
      <c r="CN436" s="187"/>
      <c r="CO436" s="187"/>
      <c r="CP436" s="237"/>
      <c r="CQ436" s="237"/>
      <c r="CR436" s="237"/>
      <c r="CS436" s="237"/>
      <c r="CT436" s="237"/>
      <c r="CU436" s="187"/>
      <c r="CV436" s="187"/>
      <c r="CW436" s="237"/>
      <c r="CX436" s="237">
        <v>24.6</v>
      </c>
      <c r="CY436" s="237"/>
      <c r="CZ436" s="237"/>
      <c r="DA436" s="237"/>
      <c r="DB436" s="187"/>
      <c r="DC436" s="187"/>
      <c r="DD436" s="237"/>
      <c r="DE436" s="237"/>
      <c r="DF436" s="237"/>
      <c r="DG436" s="237"/>
      <c r="DH436" s="237"/>
      <c r="DI436" s="187"/>
      <c r="DJ436" s="187"/>
      <c r="DK436" s="187"/>
      <c r="DL436" s="237">
        <v>82</v>
      </c>
      <c r="DM436" s="237"/>
      <c r="DN436" s="237"/>
      <c r="DO436" s="237">
        <v>83.8</v>
      </c>
      <c r="DP436" s="187"/>
      <c r="DQ436" s="187"/>
      <c r="DR436" s="237"/>
      <c r="DS436" s="237">
        <v>86.7</v>
      </c>
      <c r="DT436" s="237"/>
      <c r="DU436" s="237"/>
      <c r="DV436" s="237"/>
      <c r="DW436" s="187"/>
      <c r="DX436" s="187"/>
      <c r="DY436" s="237"/>
      <c r="DZ436" s="237"/>
      <c r="EA436" s="237"/>
      <c r="EB436" s="237"/>
      <c r="EC436" s="237"/>
      <c r="ED436" s="187"/>
      <c r="EE436" s="187"/>
      <c r="EF436" s="237"/>
      <c r="EG436" s="187"/>
      <c r="EH436" s="237"/>
      <c r="EI436" s="237"/>
      <c r="EJ436" s="237"/>
      <c r="EK436" s="187"/>
      <c r="EL436" s="187"/>
      <c r="EM436" s="237"/>
      <c r="EN436" s="237"/>
      <c r="EO436" s="237"/>
      <c r="EP436" s="237"/>
      <c r="EQ436" s="237"/>
      <c r="ER436" s="187"/>
      <c r="ES436" s="187"/>
      <c r="ET436" s="237"/>
      <c r="EU436" s="237"/>
      <c r="EV436" s="237"/>
      <c r="EW436" s="237"/>
      <c r="EX436" s="237"/>
      <c r="EY436" s="187"/>
      <c r="EZ436" s="187"/>
      <c r="FA436" s="237"/>
      <c r="FB436" s="237"/>
      <c r="FC436" s="237"/>
      <c r="FD436" s="237"/>
      <c r="FE436" s="237"/>
      <c r="FF436" s="187"/>
      <c r="FG436" s="187"/>
      <c r="FH436" s="237"/>
      <c r="FI436" s="237"/>
      <c r="FJ436" s="237"/>
      <c r="FK436" s="237"/>
      <c r="FL436" s="237"/>
      <c r="FM436" s="187"/>
      <c r="FN436" s="187"/>
      <c r="FO436" s="237"/>
      <c r="FP436" s="237"/>
      <c r="FQ436" s="237"/>
      <c r="FR436" s="237"/>
      <c r="FS436" s="237"/>
      <c r="FT436" s="187"/>
      <c r="FU436" s="187"/>
      <c r="FV436" s="187"/>
      <c r="FW436" s="187"/>
      <c r="FX436" s="187"/>
      <c r="FY436" s="237"/>
      <c r="FZ436" s="237"/>
      <c r="GA436" s="187"/>
      <c r="GB436" s="187"/>
      <c r="GC436" s="237"/>
      <c r="GD436" s="237"/>
      <c r="GE436" s="237"/>
      <c r="GF436" s="237"/>
      <c r="GG436" s="237"/>
      <c r="GH436" s="187"/>
      <c r="GI436" s="187"/>
      <c r="GJ436" s="237"/>
    </row>
    <row r="437" spans="2:192" ht="15">
      <c r="B437" s="240" t="s">
        <v>5208</v>
      </c>
      <c r="C437" s="240" t="s">
        <v>949</v>
      </c>
      <c r="D437" s="240" t="s">
        <v>277</v>
      </c>
      <c r="E437" s="241" t="s">
        <v>5216</v>
      </c>
      <c r="F437" s="182"/>
      <c r="G437" s="242"/>
      <c r="H437" s="188"/>
      <c r="I437" s="188"/>
      <c r="J437" s="242"/>
      <c r="K437" s="242"/>
      <c r="L437" s="242"/>
      <c r="M437" s="242"/>
      <c r="N437" s="242"/>
      <c r="O437" s="188"/>
      <c r="P437" s="188"/>
      <c r="Q437" s="242"/>
      <c r="R437" s="242"/>
      <c r="S437" s="242"/>
      <c r="T437" s="242"/>
      <c r="U437" s="242"/>
      <c r="V437" s="188"/>
      <c r="W437" s="188"/>
      <c r="X437" s="242"/>
      <c r="Y437" s="242"/>
      <c r="Z437" s="242"/>
      <c r="AA437" s="242"/>
      <c r="AB437" s="242"/>
      <c r="AC437" s="188"/>
      <c r="AD437" s="188"/>
      <c r="AE437" s="242"/>
      <c r="AF437" s="242"/>
      <c r="AG437" s="188"/>
      <c r="AH437" s="242"/>
      <c r="AI437" s="242"/>
      <c r="AJ437" s="188"/>
      <c r="AK437" s="188"/>
      <c r="AL437" s="188"/>
      <c r="AM437" s="188"/>
      <c r="AN437" s="188"/>
      <c r="AO437" s="242"/>
      <c r="AP437" s="242"/>
      <c r="AQ437" s="188"/>
      <c r="AR437" s="188"/>
      <c r="AS437" s="242"/>
      <c r="AT437" s="242"/>
      <c r="AU437" s="242"/>
      <c r="AV437" s="242"/>
      <c r="AW437" s="242"/>
      <c r="AX437" s="188"/>
      <c r="AY437" s="188"/>
      <c r="AZ437" s="242"/>
      <c r="BA437" s="242"/>
      <c r="BB437" s="242"/>
      <c r="BC437" s="242"/>
      <c r="BD437" s="242"/>
      <c r="BE437" s="188"/>
      <c r="BF437" s="188"/>
      <c r="BG437" s="242"/>
      <c r="BH437" s="242"/>
      <c r="BI437" s="242"/>
      <c r="BJ437" s="242"/>
      <c r="BK437" s="242"/>
      <c r="BL437" s="188"/>
      <c r="BM437" s="188"/>
      <c r="BN437" s="242"/>
      <c r="BO437" s="242"/>
      <c r="BP437" s="242"/>
      <c r="BQ437" s="242"/>
      <c r="BR437" s="242"/>
      <c r="BS437" s="188"/>
      <c r="BT437" s="188"/>
      <c r="BU437" s="242"/>
      <c r="BV437" s="242"/>
      <c r="BW437" s="242"/>
      <c r="BX437" s="242"/>
      <c r="BY437" s="242"/>
      <c r="BZ437" s="188"/>
      <c r="CA437" s="188"/>
      <c r="CB437" s="242"/>
      <c r="CC437" s="242"/>
      <c r="CD437" s="242"/>
      <c r="CE437" s="242"/>
      <c r="CF437" s="242"/>
      <c r="CG437" s="188"/>
      <c r="CH437" s="188"/>
      <c r="CI437" s="242"/>
      <c r="CJ437" s="242"/>
      <c r="CK437" s="242"/>
      <c r="CL437" s="242"/>
      <c r="CM437" s="242"/>
      <c r="CN437" s="188"/>
      <c r="CO437" s="188"/>
      <c r="CP437" s="242"/>
      <c r="CQ437" s="242"/>
      <c r="CR437" s="242"/>
      <c r="CS437" s="242"/>
      <c r="CT437" s="242"/>
      <c r="CU437" s="188"/>
      <c r="CV437" s="188"/>
      <c r="CW437" s="242"/>
      <c r="CX437" s="242"/>
      <c r="CY437" s="242"/>
      <c r="CZ437" s="242"/>
      <c r="DA437" s="242"/>
      <c r="DB437" s="188"/>
      <c r="DC437" s="188"/>
      <c r="DD437" s="242"/>
      <c r="DE437" s="242"/>
      <c r="DF437" s="242"/>
      <c r="DG437" s="242"/>
      <c r="DH437" s="242"/>
      <c r="DI437" s="188"/>
      <c r="DJ437" s="188"/>
      <c r="DK437" s="188"/>
      <c r="DL437" s="242"/>
      <c r="DM437" s="242"/>
      <c r="DN437" s="242"/>
      <c r="DO437" s="242"/>
      <c r="DP437" s="188"/>
      <c r="DQ437" s="188"/>
      <c r="DR437" s="242"/>
      <c r="DS437" s="242"/>
      <c r="DT437" s="242"/>
      <c r="DU437" s="242"/>
      <c r="DV437" s="242"/>
      <c r="DW437" s="188"/>
      <c r="DX437" s="188"/>
      <c r="DY437" s="242"/>
      <c r="DZ437" s="242"/>
      <c r="EA437" s="242"/>
      <c r="EB437" s="242"/>
      <c r="EC437" s="242"/>
      <c r="ED437" s="188"/>
      <c r="EE437" s="188"/>
      <c r="EF437" s="242"/>
      <c r="EG437" s="188"/>
      <c r="EH437" s="242"/>
      <c r="EI437" s="242"/>
      <c r="EJ437" s="242"/>
      <c r="EK437" s="188"/>
      <c r="EL437" s="188"/>
      <c r="EM437" s="242"/>
      <c r="EN437" s="242"/>
      <c r="EO437" s="242"/>
      <c r="EP437" s="242"/>
      <c r="EQ437" s="242"/>
      <c r="ER437" s="188"/>
      <c r="ES437" s="188"/>
      <c r="ET437" s="242"/>
      <c r="EU437" s="242"/>
      <c r="EV437" s="242"/>
      <c r="EW437" s="242"/>
      <c r="EX437" s="242"/>
      <c r="EY437" s="188"/>
      <c r="EZ437" s="188"/>
      <c r="FA437" s="242"/>
      <c r="FB437" s="242"/>
      <c r="FC437" s="242"/>
      <c r="FD437" s="242"/>
      <c r="FE437" s="242"/>
      <c r="FF437" s="188"/>
      <c r="FG437" s="188"/>
      <c r="FH437" s="242"/>
      <c r="FI437" s="242"/>
      <c r="FJ437" s="242"/>
      <c r="FK437" s="242"/>
      <c r="FL437" s="242"/>
      <c r="FM437" s="188"/>
      <c r="FN437" s="188"/>
      <c r="FO437" s="242"/>
      <c r="FP437" s="242"/>
      <c r="FQ437" s="242"/>
      <c r="FR437" s="242"/>
      <c r="FS437" s="242"/>
      <c r="FT437" s="188"/>
      <c r="FU437" s="188"/>
      <c r="FV437" s="188"/>
      <c r="FW437" s="188"/>
      <c r="FX437" s="188"/>
      <c r="FY437" s="242"/>
      <c r="FZ437" s="242"/>
      <c r="GA437" s="188"/>
      <c r="GB437" s="188"/>
      <c r="GC437" s="242"/>
      <c r="GD437" s="242"/>
      <c r="GE437" s="242"/>
      <c r="GF437" s="242"/>
      <c r="GG437" s="242"/>
      <c r="GH437" s="188"/>
      <c r="GI437" s="188"/>
      <c r="GJ437" s="242"/>
    </row>
    <row r="438" spans="2:192" ht="15">
      <c r="B438" s="240" t="s">
        <v>5208</v>
      </c>
      <c r="C438" s="240" t="s">
        <v>949</v>
      </c>
      <c r="D438" s="240" t="s">
        <v>277</v>
      </c>
      <c r="E438" s="235" t="s">
        <v>5217</v>
      </c>
      <c r="F438" s="182"/>
      <c r="G438" s="236"/>
      <c r="H438" s="190"/>
      <c r="I438" s="190"/>
      <c r="J438" s="236"/>
      <c r="K438" s="236"/>
      <c r="L438" s="236"/>
      <c r="M438" s="236"/>
      <c r="N438" s="236"/>
      <c r="O438" s="190"/>
      <c r="P438" s="190"/>
      <c r="Q438" s="236"/>
      <c r="R438" s="236"/>
      <c r="S438" s="236"/>
      <c r="T438" s="236"/>
      <c r="U438" s="236"/>
      <c r="V438" s="190"/>
      <c r="W438" s="190"/>
      <c r="X438" s="236"/>
      <c r="Y438" s="236"/>
      <c r="Z438" s="236"/>
      <c r="AA438" s="236"/>
      <c r="AB438" s="236"/>
      <c r="AC438" s="190"/>
      <c r="AD438" s="190"/>
      <c r="AE438" s="236"/>
      <c r="AF438" s="236"/>
      <c r="AG438" s="190"/>
      <c r="AH438" s="236"/>
      <c r="AI438" s="236"/>
      <c r="AJ438" s="190"/>
      <c r="AK438" s="190"/>
      <c r="AL438" s="190"/>
      <c r="AM438" s="190"/>
      <c r="AN438" s="190"/>
      <c r="AO438" s="236"/>
      <c r="AP438" s="236"/>
      <c r="AQ438" s="190"/>
      <c r="AR438" s="190"/>
      <c r="AS438" s="236"/>
      <c r="AT438" s="236"/>
      <c r="AU438" s="236"/>
      <c r="AV438" s="236"/>
      <c r="AW438" s="236"/>
      <c r="AX438" s="190"/>
      <c r="AY438" s="190"/>
      <c r="AZ438" s="236"/>
      <c r="BA438" s="236"/>
      <c r="BB438" s="236"/>
      <c r="BC438" s="236"/>
      <c r="BD438" s="236"/>
      <c r="BE438" s="190"/>
      <c r="BF438" s="190"/>
      <c r="BG438" s="236"/>
      <c r="BH438" s="236"/>
      <c r="BI438" s="236"/>
      <c r="BJ438" s="236"/>
      <c r="BK438" s="236"/>
      <c r="BL438" s="190"/>
      <c r="BM438" s="190"/>
      <c r="BN438" s="236"/>
      <c r="BO438" s="236"/>
      <c r="BP438" s="236"/>
      <c r="BQ438" s="236"/>
      <c r="BR438" s="236"/>
      <c r="BS438" s="190"/>
      <c r="BT438" s="190"/>
      <c r="BU438" s="236"/>
      <c r="BV438" s="236"/>
      <c r="BW438" s="236"/>
      <c r="BX438" s="236"/>
      <c r="BY438" s="236"/>
      <c r="BZ438" s="190"/>
      <c r="CA438" s="190"/>
      <c r="CB438" s="236"/>
      <c r="CC438" s="236"/>
      <c r="CD438" s="236"/>
      <c r="CE438" s="236"/>
      <c r="CF438" s="236"/>
      <c r="CG438" s="190"/>
      <c r="CH438" s="190"/>
      <c r="CI438" s="236"/>
      <c r="CJ438" s="236"/>
      <c r="CK438" s="236"/>
      <c r="CL438" s="236"/>
      <c r="CM438" s="236"/>
      <c r="CN438" s="190"/>
      <c r="CO438" s="190"/>
      <c r="CP438" s="236"/>
      <c r="CQ438" s="236"/>
      <c r="CR438" s="236"/>
      <c r="CS438" s="236"/>
      <c r="CT438" s="236"/>
      <c r="CU438" s="190"/>
      <c r="CV438" s="190"/>
      <c r="CW438" s="236"/>
      <c r="CX438" s="236"/>
      <c r="CY438" s="236"/>
      <c r="CZ438" s="236"/>
      <c r="DA438" s="236"/>
      <c r="DB438" s="190"/>
      <c r="DC438" s="190"/>
      <c r="DD438" s="236"/>
      <c r="DE438" s="236"/>
      <c r="DF438" s="236"/>
      <c r="DG438" s="236"/>
      <c r="DH438" s="236"/>
      <c r="DI438" s="190"/>
      <c r="DJ438" s="190"/>
      <c r="DK438" s="190"/>
      <c r="DL438" s="236"/>
      <c r="DM438" s="236"/>
      <c r="DN438" s="236"/>
      <c r="DO438" s="236"/>
      <c r="DP438" s="190"/>
      <c r="DQ438" s="190"/>
      <c r="DR438" s="236"/>
      <c r="DS438" s="236"/>
      <c r="DT438" s="236"/>
      <c r="DU438" s="236"/>
      <c r="DV438" s="236"/>
      <c r="DW438" s="190"/>
      <c r="DX438" s="190"/>
      <c r="DY438" s="236"/>
      <c r="DZ438" s="236"/>
      <c r="EA438" s="236"/>
      <c r="EB438" s="236"/>
      <c r="EC438" s="236"/>
      <c r="ED438" s="190"/>
      <c r="EE438" s="190"/>
      <c r="EF438" s="236"/>
      <c r="EG438" s="190"/>
      <c r="EH438" s="236"/>
      <c r="EI438" s="236"/>
      <c r="EJ438" s="236"/>
      <c r="EK438" s="190"/>
      <c r="EL438" s="190"/>
      <c r="EM438" s="236"/>
      <c r="EN438" s="236"/>
      <c r="EO438" s="236"/>
      <c r="EP438" s="236"/>
      <c r="EQ438" s="236"/>
      <c r="ER438" s="190"/>
      <c r="ES438" s="190"/>
      <c r="ET438" s="236"/>
      <c r="EU438" s="236"/>
      <c r="EV438" s="236"/>
      <c r="EW438" s="236"/>
      <c r="EX438" s="236"/>
      <c r="EY438" s="190"/>
      <c r="EZ438" s="190"/>
      <c r="FA438" s="236"/>
      <c r="FB438" s="236"/>
      <c r="FC438" s="236"/>
      <c r="FD438" s="236"/>
      <c r="FE438" s="236"/>
      <c r="FF438" s="190"/>
      <c r="FG438" s="190"/>
      <c r="FH438" s="236"/>
      <c r="FI438" s="236"/>
      <c r="FJ438" s="236"/>
      <c r="FK438" s="236"/>
      <c r="FL438" s="236"/>
      <c r="FM438" s="190"/>
      <c r="FN438" s="190"/>
      <c r="FO438" s="236"/>
      <c r="FP438" s="236"/>
      <c r="FQ438" s="236"/>
      <c r="FR438" s="236"/>
      <c r="FS438" s="236"/>
      <c r="FT438" s="190"/>
      <c r="FU438" s="190"/>
      <c r="FV438" s="190"/>
      <c r="FW438" s="190"/>
      <c r="FX438" s="190"/>
      <c r="FY438" s="236"/>
      <c r="FZ438" s="236"/>
      <c r="GA438" s="190"/>
      <c r="GB438" s="190"/>
      <c r="GC438" s="236"/>
      <c r="GD438" s="236"/>
      <c r="GE438" s="236"/>
      <c r="GF438" s="236"/>
      <c r="GG438" s="236"/>
      <c r="GH438" s="190"/>
      <c r="GI438" s="190"/>
      <c r="GJ438" s="236"/>
    </row>
    <row r="439" spans="2:192" ht="21.95" customHeight="1">
      <c r="B439" s="176" t="s">
        <v>5225</v>
      </c>
      <c r="C439" s="176"/>
      <c r="D439" s="176"/>
      <c r="E439" s="196" t="s">
        <v>5226</v>
      </c>
      <c r="F439" s="178"/>
      <c r="G439" s="176"/>
      <c r="H439" s="184"/>
      <c r="I439" s="184"/>
      <c r="J439" s="176"/>
      <c r="K439" s="176"/>
      <c r="L439" s="176"/>
      <c r="M439" s="176"/>
      <c r="N439" s="176"/>
      <c r="O439" s="184"/>
      <c r="P439" s="184"/>
      <c r="Q439" s="176"/>
      <c r="R439" s="176"/>
      <c r="S439" s="176"/>
      <c r="T439" s="176"/>
      <c r="U439" s="176"/>
      <c r="V439" s="184"/>
      <c r="W439" s="184"/>
      <c r="X439" s="176"/>
      <c r="Y439" s="176"/>
      <c r="Z439" s="176"/>
      <c r="AA439" s="176"/>
      <c r="AB439" s="176"/>
      <c r="AC439" s="184"/>
      <c r="AD439" s="184"/>
      <c r="AE439" s="176"/>
      <c r="AF439" s="176"/>
      <c r="AG439" s="184"/>
      <c r="AH439" s="176"/>
      <c r="AI439" s="176"/>
      <c r="AJ439" s="184"/>
      <c r="AK439" s="184"/>
      <c r="AL439" s="184"/>
      <c r="AM439" s="184"/>
      <c r="AN439" s="184"/>
      <c r="AO439" s="176"/>
      <c r="AP439" s="176"/>
      <c r="AQ439" s="184"/>
      <c r="AR439" s="184"/>
      <c r="AS439" s="176"/>
      <c r="AT439" s="176"/>
      <c r="AU439" s="176"/>
      <c r="AV439" s="176"/>
      <c r="AW439" s="176"/>
      <c r="AX439" s="184"/>
      <c r="AY439" s="184"/>
      <c r="AZ439" s="176"/>
      <c r="BA439" s="176"/>
      <c r="BB439" s="176"/>
      <c r="BC439" s="176"/>
      <c r="BD439" s="176"/>
      <c r="BE439" s="184"/>
      <c r="BF439" s="184"/>
      <c r="BG439" s="176"/>
      <c r="BH439" s="176"/>
      <c r="BI439" s="176"/>
      <c r="BJ439" s="176"/>
      <c r="BK439" s="176"/>
      <c r="BL439" s="184"/>
      <c r="BM439" s="184"/>
      <c r="BN439" s="176"/>
      <c r="BO439" s="176"/>
      <c r="BP439" s="176"/>
      <c r="BQ439" s="176"/>
      <c r="BR439" s="176"/>
      <c r="BS439" s="184"/>
      <c r="BT439" s="184"/>
      <c r="BU439" s="176"/>
      <c r="BV439" s="176"/>
      <c r="BW439" s="176"/>
      <c r="BX439" s="176"/>
      <c r="BY439" s="176"/>
      <c r="BZ439" s="184"/>
      <c r="CA439" s="184"/>
      <c r="CB439" s="176"/>
      <c r="CC439" s="176"/>
      <c r="CD439" s="176"/>
      <c r="CE439" s="176"/>
      <c r="CF439" s="176"/>
      <c r="CG439" s="184"/>
      <c r="CH439" s="184"/>
      <c r="CI439" s="176"/>
      <c r="CJ439" s="176"/>
      <c r="CK439" s="176"/>
      <c r="CL439" s="176"/>
      <c r="CM439" s="176"/>
      <c r="CN439" s="184"/>
      <c r="CO439" s="184"/>
      <c r="CP439" s="176"/>
      <c r="CQ439" s="176"/>
      <c r="CR439" s="176"/>
      <c r="CS439" s="176"/>
      <c r="CT439" s="176"/>
      <c r="CU439" s="184"/>
      <c r="CV439" s="184"/>
      <c r="CW439" s="176"/>
      <c r="CX439" s="176"/>
      <c r="CY439" s="176"/>
      <c r="CZ439" s="176"/>
      <c r="DA439" s="176"/>
      <c r="DB439" s="184"/>
      <c r="DC439" s="184"/>
      <c r="DD439" s="176"/>
      <c r="DE439" s="176"/>
      <c r="DF439" s="176"/>
      <c r="DG439" s="176"/>
      <c r="DH439" s="176"/>
      <c r="DI439" s="184"/>
      <c r="DJ439" s="184"/>
      <c r="DK439" s="184"/>
      <c r="DL439" s="176"/>
      <c r="DM439" s="176"/>
      <c r="DN439" s="176"/>
      <c r="DO439" s="176"/>
      <c r="DP439" s="184"/>
      <c r="DQ439" s="184"/>
      <c r="DR439" s="176"/>
      <c r="DS439" s="176"/>
      <c r="DT439" s="176"/>
      <c r="DU439" s="176"/>
      <c r="DV439" s="176"/>
      <c r="DW439" s="184"/>
      <c r="DX439" s="184"/>
      <c r="DY439" s="176"/>
      <c r="DZ439" s="176"/>
      <c r="EA439" s="176"/>
      <c r="EB439" s="176"/>
      <c r="EC439" s="176"/>
      <c r="ED439" s="184"/>
      <c r="EE439" s="184"/>
      <c r="EF439" s="176"/>
      <c r="EG439" s="184"/>
      <c r="EH439" s="176"/>
      <c r="EI439" s="176"/>
      <c r="EJ439" s="176"/>
      <c r="EK439" s="184"/>
      <c r="EL439" s="184"/>
      <c r="EM439" s="176"/>
      <c r="EN439" s="176"/>
      <c r="EO439" s="176"/>
      <c r="EP439" s="176"/>
      <c r="EQ439" s="176"/>
      <c r="ER439" s="184"/>
      <c r="ES439" s="184"/>
      <c r="ET439" s="176"/>
      <c r="EU439" s="176"/>
      <c r="EV439" s="176"/>
      <c r="EW439" s="176"/>
      <c r="EX439" s="176"/>
      <c r="EY439" s="184"/>
      <c r="EZ439" s="184"/>
      <c r="FA439" s="176"/>
      <c r="FB439" s="176"/>
      <c r="FC439" s="176"/>
      <c r="FD439" s="176"/>
      <c r="FE439" s="176"/>
      <c r="FF439" s="184"/>
      <c r="FG439" s="184"/>
      <c r="FH439" s="176"/>
      <c r="FI439" s="176"/>
      <c r="FJ439" s="176"/>
      <c r="FK439" s="176"/>
      <c r="FL439" s="176"/>
      <c r="FM439" s="184"/>
      <c r="FN439" s="184"/>
      <c r="FO439" s="176"/>
      <c r="FP439" s="176"/>
      <c r="FQ439" s="176"/>
      <c r="FR439" s="176"/>
      <c r="FS439" s="176"/>
      <c r="FT439" s="184"/>
      <c r="FU439" s="184"/>
      <c r="FV439" s="184"/>
      <c r="FW439" s="184"/>
      <c r="FX439" s="184"/>
      <c r="FY439" s="176"/>
      <c r="FZ439" s="176"/>
      <c r="GA439" s="184"/>
      <c r="GB439" s="184"/>
      <c r="GC439" s="176"/>
      <c r="GD439" s="176"/>
      <c r="GE439" s="176"/>
      <c r="GF439" s="176"/>
      <c r="GG439" s="176"/>
      <c r="GH439" s="184"/>
      <c r="GI439" s="184"/>
      <c r="GJ439" s="176"/>
    </row>
    <row r="440" spans="2:192" ht="15.75" thickBot="1">
      <c r="B440" s="177" t="s">
        <v>5213</v>
      </c>
      <c r="C440" s="177"/>
      <c r="D440" s="177"/>
      <c r="E440" s="177"/>
      <c r="F440" s="179"/>
      <c r="G440" s="177"/>
      <c r="H440" s="185"/>
      <c r="I440" s="185"/>
      <c r="J440" s="177"/>
      <c r="K440" s="177"/>
      <c r="L440" s="177"/>
      <c r="M440" s="177"/>
      <c r="N440" s="177"/>
      <c r="O440" s="185"/>
      <c r="P440" s="185"/>
      <c r="Q440" s="177"/>
      <c r="R440" s="177"/>
      <c r="S440" s="177"/>
      <c r="T440" s="177"/>
      <c r="U440" s="177"/>
      <c r="V440" s="185"/>
      <c r="W440" s="185"/>
      <c r="X440" s="177"/>
      <c r="Y440" s="177"/>
      <c r="Z440" s="177"/>
      <c r="AA440" s="177"/>
      <c r="AB440" s="177"/>
      <c r="AC440" s="185"/>
      <c r="AD440" s="185"/>
      <c r="AE440" s="177"/>
      <c r="AF440" s="177"/>
      <c r="AG440" s="185"/>
      <c r="AH440" s="177"/>
      <c r="AI440" s="177"/>
      <c r="AJ440" s="185"/>
      <c r="AK440" s="185"/>
      <c r="AL440" s="185"/>
      <c r="AM440" s="185"/>
      <c r="AN440" s="185"/>
      <c r="AO440" s="177"/>
      <c r="AP440" s="177"/>
      <c r="AQ440" s="185"/>
      <c r="AR440" s="185"/>
      <c r="AS440" s="177"/>
      <c r="AT440" s="177"/>
      <c r="AU440" s="177"/>
      <c r="AV440" s="177"/>
      <c r="AW440" s="177"/>
      <c r="AX440" s="185"/>
      <c r="AY440" s="185"/>
      <c r="AZ440" s="177"/>
      <c r="BA440" s="177"/>
      <c r="BB440" s="177"/>
      <c r="BC440" s="177"/>
      <c r="BD440" s="177"/>
      <c r="BE440" s="185"/>
      <c r="BF440" s="185"/>
      <c r="BG440" s="177"/>
      <c r="BH440" s="177"/>
      <c r="BI440" s="177"/>
      <c r="BJ440" s="177"/>
      <c r="BK440" s="177"/>
      <c r="BL440" s="185"/>
      <c r="BM440" s="185"/>
      <c r="BN440" s="177"/>
      <c r="BO440" s="177"/>
      <c r="BP440" s="177"/>
      <c r="BQ440" s="177"/>
      <c r="BR440" s="177"/>
      <c r="BS440" s="185"/>
      <c r="BT440" s="185"/>
      <c r="BU440" s="177"/>
      <c r="BV440" s="177"/>
      <c r="BW440" s="177"/>
      <c r="BX440" s="177"/>
      <c r="BY440" s="177"/>
      <c r="BZ440" s="185"/>
      <c r="CA440" s="185"/>
      <c r="CB440" s="177"/>
      <c r="CC440" s="177"/>
      <c r="CD440" s="177"/>
      <c r="CE440" s="177"/>
      <c r="CF440" s="177"/>
      <c r="CG440" s="185"/>
      <c r="CH440" s="185"/>
      <c r="CI440" s="177"/>
      <c r="CJ440" s="177"/>
      <c r="CK440" s="177"/>
      <c r="CL440" s="177"/>
      <c r="CM440" s="177"/>
      <c r="CN440" s="185"/>
      <c r="CO440" s="185"/>
      <c r="CP440" s="177"/>
      <c r="CQ440" s="177"/>
      <c r="CR440" s="177"/>
      <c r="CS440" s="177"/>
      <c r="CT440" s="177"/>
      <c r="CU440" s="185"/>
      <c r="CV440" s="185"/>
      <c r="CW440" s="177"/>
      <c r="CX440" s="177"/>
      <c r="CY440" s="177"/>
      <c r="CZ440" s="177"/>
      <c r="DA440" s="177"/>
      <c r="DB440" s="185"/>
      <c r="DC440" s="185"/>
      <c r="DD440" s="177"/>
      <c r="DE440" s="177"/>
      <c r="DF440" s="177"/>
      <c r="DG440" s="177"/>
      <c r="DH440" s="177"/>
      <c r="DI440" s="185"/>
      <c r="DJ440" s="185"/>
      <c r="DK440" s="185"/>
      <c r="DL440" s="177"/>
      <c r="DM440" s="177"/>
      <c r="DN440" s="177"/>
      <c r="DO440" s="177"/>
      <c r="DP440" s="185"/>
      <c r="DQ440" s="185"/>
      <c r="DR440" s="177"/>
      <c r="DS440" s="177"/>
      <c r="DT440" s="177"/>
      <c r="DU440" s="177"/>
      <c r="DV440" s="177"/>
      <c r="DW440" s="185"/>
      <c r="DX440" s="185"/>
      <c r="DY440" s="177"/>
      <c r="DZ440" s="177"/>
      <c r="EA440" s="177"/>
      <c r="EB440" s="177"/>
      <c r="EC440" s="177"/>
      <c r="ED440" s="185"/>
      <c r="EE440" s="185"/>
      <c r="EF440" s="177"/>
      <c r="EG440" s="185"/>
      <c r="EH440" s="177"/>
      <c r="EI440" s="177"/>
      <c r="EJ440" s="177"/>
      <c r="EK440" s="185"/>
      <c r="EL440" s="185"/>
      <c r="EM440" s="177"/>
      <c r="EN440" s="177"/>
      <c r="EO440" s="177"/>
      <c r="EP440" s="177"/>
      <c r="EQ440" s="177"/>
      <c r="ER440" s="185"/>
      <c r="ES440" s="185"/>
      <c r="ET440" s="177"/>
      <c r="EU440" s="177"/>
      <c r="EV440" s="177"/>
      <c r="EW440" s="177"/>
      <c r="EX440" s="177"/>
      <c r="EY440" s="185"/>
      <c r="EZ440" s="185"/>
      <c r="FA440" s="177"/>
      <c r="FB440" s="177"/>
      <c r="FC440" s="177"/>
      <c r="FD440" s="177"/>
      <c r="FE440" s="177"/>
      <c r="FF440" s="185"/>
      <c r="FG440" s="185"/>
      <c r="FH440" s="177"/>
      <c r="FI440" s="177"/>
      <c r="FJ440" s="177"/>
      <c r="FK440" s="177"/>
      <c r="FL440" s="177"/>
      <c r="FM440" s="185"/>
      <c r="FN440" s="185"/>
      <c r="FO440" s="177"/>
      <c r="FP440" s="177"/>
      <c r="FQ440" s="177"/>
      <c r="FR440" s="177"/>
      <c r="FS440" s="177"/>
      <c r="FT440" s="185"/>
      <c r="FU440" s="185"/>
      <c r="FV440" s="185"/>
      <c r="FW440" s="185"/>
      <c r="FX440" s="185"/>
      <c r="FY440" s="177"/>
      <c r="FZ440" s="177"/>
      <c r="GA440" s="185"/>
      <c r="GB440" s="185"/>
      <c r="GC440" s="177"/>
      <c r="GD440" s="177"/>
      <c r="GE440" s="177"/>
      <c r="GF440" s="177"/>
      <c r="GG440" s="177"/>
      <c r="GH440" s="185"/>
      <c r="GI440" s="185"/>
      <c r="GJ440" s="177"/>
    </row>
    <row r="441" spans="2:192" ht="15">
      <c r="B441" s="238" t="s">
        <v>5205</v>
      </c>
      <c r="C441" s="238" t="s">
        <v>147</v>
      </c>
      <c r="D441" s="238" t="s">
        <v>5219</v>
      </c>
      <c r="E441" s="238" t="s">
        <v>5214</v>
      </c>
      <c r="F441" s="180">
        <v>78</v>
      </c>
      <c r="G441" s="239"/>
      <c r="H441" s="186"/>
      <c r="I441" s="186"/>
      <c r="J441" s="239"/>
      <c r="K441" s="239"/>
      <c r="L441" s="239"/>
      <c r="M441" s="239"/>
      <c r="N441" s="239"/>
      <c r="O441" s="186"/>
      <c r="P441" s="186"/>
      <c r="Q441" s="239"/>
      <c r="R441" s="239"/>
      <c r="S441" s="239"/>
      <c r="T441" s="239"/>
      <c r="U441" s="239"/>
      <c r="V441" s="186"/>
      <c r="W441" s="186"/>
      <c r="X441" s="239"/>
      <c r="Y441" s="239"/>
      <c r="Z441" s="239"/>
      <c r="AA441" s="239"/>
      <c r="AB441" s="239"/>
      <c r="AC441" s="186"/>
      <c r="AD441" s="186"/>
      <c r="AE441" s="239"/>
      <c r="AF441" s="239"/>
      <c r="AG441" s="186"/>
      <c r="AH441" s="239"/>
      <c r="AI441" s="239"/>
      <c r="AJ441" s="186"/>
      <c r="AK441" s="186"/>
      <c r="AL441" s="186"/>
      <c r="AM441" s="186"/>
      <c r="AN441" s="186"/>
      <c r="AO441" s="239"/>
      <c r="AP441" s="239"/>
      <c r="AQ441" s="186"/>
      <c r="AR441" s="186"/>
      <c r="AS441" s="239"/>
      <c r="AT441" s="239"/>
      <c r="AU441" s="239"/>
      <c r="AV441" s="239"/>
      <c r="AW441" s="239"/>
      <c r="AX441" s="186"/>
      <c r="AY441" s="186"/>
      <c r="AZ441" s="239"/>
      <c r="BA441" s="239"/>
      <c r="BB441" s="239"/>
      <c r="BC441" s="239"/>
      <c r="BD441" s="239"/>
      <c r="BE441" s="186"/>
      <c r="BF441" s="186"/>
      <c r="BG441" s="239"/>
      <c r="BH441" s="239">
        <v>6</v>
      </c>
      <c r="BI441" s="239"/>
      <c r="BJ441" s="239"/>
      <c r="BK441" s="239"/>
      <c r="BL441" s="186"/>
      <c r="BM441" s="186"/>
      <c r="BN441" s="239"/>
      <c r="BO441" s="239"/>
      <c r="BP441" s="239"/>
      <c r="BQ441" s="239"/>
      <c r="BR441" s="239">
        <v>5</v>
      </c>
      <c r="BS441" s="186"/>
      <c r="BT441" s="186"/>
      <c r="BU441" s="239"/>
      <c r="BV441" s="239">
        <v>1</v>
      </c>
      <c r="BW441" s="239"/>
      <c r="BX441" s="239"/>
      <c r="BY441" s="239"/>
      <c r="BZ441" s="186"/>
      <c r="CA441" s="186"/>
      <c r="CB441" s="239"/>
      <c r="CC441" s="239"/>
      <c r="CD441" s="239"/>
      <c r="CE441" s="239"/>
      <c r="CF441" s="239"/>
      <c r="CG441" s="186"/>
      <c r="CH441" s="186"/>
      <c r="CI441" s="239"/>
      <c r="CJ441" s="239"/>
      <c r="CK441" s="239"/>
      <c r="CL441" s="239"/>
      <c r="CM441" s="239"/>
      <c r="CN441" s="186"/>
      <c r="CO441" s="186"/>
      <c r="CP441" s="239">
        <v>8</v>
      </c>
      <c r="CQ441" s="239"/>
      <c r="CR441" s="239"/>
      <c r="CS441" s="239"/>
      <c r="CT441" s="239"/>
      <c r="CU441" s="186"/>
      <c r="CV441" s="186"/>
      <c r="CW441" s="239"/>
      <c r="CX441" s="239"/>
      <c r="CY441" s="239">
        <v>1</v>
      </c>
      <c r="CZ441" s="239"/>
      <c r="DA441" s="239"/>
      <c r="DB441" s="186"/>
      <c r="DC441" s="186"/>
      <c r="DD441" s="239"/>
      <c r="DE441" s="239"/>
      <c r="DF441" s="239"/>
      <c r="DG441" s="239"/>
      <c r="DH441" s="239"/>
      <c r="DI441" s="186"/>
      <c r="DJ441" s="186"/>
      <c r="DK441" s="186"/>
      <c r="DL441" s="239"/>
      <c r="DM441" s="239">
        <v>1</v>
      </c>
      <c r="DN441" s="239"/>
      <c r="DO441" s="239"/>
      <c r="DP441" s="186"/>
      <c r="DQ441" s="186"/>
      <c r="DR441" s="239">
        <v>5</v>
      </c>
      <c r="DS441" s="239"/>
      <c r="DT441" s="239">
        <v>5</v>
      </c>
      <c r="DU441" s="239"/>
      <c r="DV441" s="239"/>
      <c r="DW441" s="186"/>
      <c r="DX441" s="186"/>
      <c r="DY441" s="239"/>
      <c r="DZ441" s="239"/>
      <c r="EA441" s="239">
        <v>2</v>
      </c>
      <c r="EB441" s="239"/>
      <c r="EC441" s="239"/>
      <c r="ED441" s="186"/>
      <c r="EE441" s="186"/>
      <c r="EF441" s="239"/>
      <c r="EG441" s="186"/>
      <c r="EH441" s="239"/>
      <c r="EI441" s="239"/>
      <c r="EJ441" s="239"/>
      <c r="EK441" s="186"/>
      <c r="EL441" s="186"/>
      <c r="EM441" s="239"/>
      <c r="EN441" s="239">
        <v>23</v>
      </c>
      <c r="EO441" s="239"/>
      <c r="EP441" s="239"/>
      <c r="EQ441" s="239"/>
      <c r="ER441" s="186"/>
      <c r="ES441" s="186"/>
      <c r="ET441" s="239"/>
      <c r="EU441" s="239"/>
      <c r="EV441" s="239"/>
      <c r="EW441" s="239"/>
      <c r="EX441" s="239"/>
      <c r="EY441" s="186"/>
      <c r="EZ441" s="186"/>
      <c r="FA441" s="239"/>
      <c r="FB441" s="239"/>
      <c r="FC441" s="239"/>
      <c r="FD441" s="239"/>
      <c r="FE441" s="239"/>
      <c r="FF441" s="186"/>
      <c r="FG441" s="186"/>
      <c r="FH441" s="239"/>
      <c r="FI441" s="239"/>
      <c r="FJ441" s="239"/>
      <c r="FK441" s="239"/>
      <c r="FL441" s="239"/>
      <c r="FM441" s="186"/>
      <c r="FN441" s="186"/>
      <c r="FO441" s="239"/>
      <c r="FP441" s="239"/>
      <c r="FQ441" s="239">
        <v>16</v>
      </c>
      <c r="FR441" s="239"/>
      <c r="FS441" s="239"/>
      <c r="FT441" s="186"/>
      <c r="FU441" s="186"/>
      <c r="FV441" s="186"/>
      <c r="FW441" s="186"/>
      <c r="FX441" s="186"/>
      <c r="FY441" s="239"/>
      <c r="FZ441" s="239"/>
      <c r="GA441" s="186"/>
      <c r="GB441" s="186"/>
      <c r="GC441" s="239"/>
      <c r="GD441" s="239">
        <v>2</v>
      </c>
      <c r="GE441" s="239"/>
      <c r="GF441" s="239"/>
      <c r="GG441" s="239">
        <v>3</v>
      </c>
      <c r="GH441" s="186"/>
      <c r="GI441" s="186"/>
      <c r="GJ441" s="239"/>
    </row>
    <row r="442" spans="2:192" ht="15">
      <c r="B442" s="240" t="s">
        <v>5205</v>
      </c>
      <c r="C442" s="240" t="s">
        <v>147</v>
      </c>
      <c r="D442" s="240" t="s">
        <v>5219</v>
      </c>
      <c r="E442" s="235" t="s">
        <v>5215</v>
      </c>
      <c r="F442" s="181">
        <v>706.3</v>
      </c>
      <c r="G442" s="237"/>
      <c r="H442" s="187"/>
      <c r="I442" s="187"/>
      <c r="J442" s="237"/>
      <c r="K442" s="237"/>
      <c r="L442" s="237"/>
      <c r="M442" s="237"/>
      <c r="N442" s="237"/>
      <c r="O442" s="187"/>
      <c r="P442" s="187"/>
      <c r="Q442" s="237"/>
      <c r="R442" s="237"/>
      <c r="S442" s="237"/>
      <c r="T442" s="237"/>
      <c r="U442" s="237"/>
      <c r="V442" s="187"/>
      <c r="W442" s="187"/>
      <c r="X442" s="237"/>
      <c r="Y442" s="237"/>
      <c r="Z442" s="237"/>
      <c r="AA442" s="237"/>
      <c r="AB442" s="237"/>
      <c r="AC442" s="187"/>
      <c r="AD442" s="187"/>
      <c r="AE442" s="237"/>
      <c r="AF442" s="237"/>
      <c r="AG442" s="187"/>
      <c r="AH442" s="237"/>
      <c r="AI442" s="237"/>
      <c r="AJ442" s="187"/>
      <c r="AK442" s="187"/>
      <c r="AL442" s="187"/>
      <c r="AM442" s="187"/>
      <c r="AN442" s="187"/>
      <c r="AO442" s="237"/>
      <c r="AP442" s="237"/>
      <c r="AQ442" s="187"/>
      <c r="AR442" s="187"/>
      <c r="AS442" s="237"/>
      <c r="AT442" s="237"/>
      <c r="AU442" s="237"/>
      <c r="AV442" s="237"/>
      <c r="AW442" s="237"/>
      <c r="AX442" s="187"/>
      <c r="AY442" s="187"/>
      <c r="AZ442" s="237"/>
      <c r="BA442" s="237"/>
      <c r="BB442" s="237"/>
      <c r="BC442" s="237"/>
      <c r="BD442" s="237"/>
      <c r="BE442" s="187"/>
      <c r="BF442" s="187"/>
      <c r="BG442" s="237"/>
      <c r="BH442" s="237">
        <v>41.2</v>
      </c>
      <c r="BI442" s="237"/>
      <c r="BJ442" s="237"/>
      <c r="BK442" s="237"/>
      <c r="BL442" s="187"/>
      <c r="BM442" s="187"/>
      <c r="BN442" s="237"/>
      <c r="BO442" s="237"/>
      <c r="BP442" s="237"/>
      <c r="BQ442" s="237"/>
      <c r="BR442" s="237">
        <v>31.5</v>
      </c>
      <c r="BS442" s="187"/>
      <c r="BT442" s="187"/>
      <c r="BU442" s="237"/>
      <c r="BV442" s="237">
        <v>10</v>
      </c>
      <c r="BW442" s="237"/>
      <c r="BX442" s="237"/>
      <c r="BY442" s="237"/>
      <c r="BZ442" s="187"/>
      <c r="CA442" s="187"/>
      <c r="CB442" s="237"/>
      <c r="CC442" s="237"/>
      <c r="CD442" s="237"/>
      <c r="CE442" s="237"/>
      <c r="CF442" s="237"/>
      <c r="CG442" s="187"/>
      <c r="CH442" s="187"/>
      <c r="CI442" s="237"/>
      <c r="CJ442" s="237"/>
      <c r="CK442" s="237"/>
      <c r="CL442" s="237"/>
      <c r="CM442" s="237"/>
      <c r="CN442" s="187"/>
      <c r="CO442" s="187"/>
      <c r="CP442" s="237">
        <v>50.3</v>
      </c>
      <c r="CQ442" s="237"/>
      <c r="CR442" s="237"/>
      <c r="CS442" s="237"/>
      <c r="CT442" s="237"/>
      <c r="CU442" s="187"/>
      <c r="CV442" s="187"/>
      <c r="CW442" s="237"/>
      <c r="CX442" s="237"/>
      <c r="CY442" s="237">
        <v>6</v>
      </c>
      <c r="CZ442" s="237"/>
      <c r="DA442" s="237"/>
      <c r="DB442" s="187"/>
      <c r="DC442" s="187"/>
      <c r="DD442" s="237"/>
      <c r="DE442" s="237"/>
      <c r="DF442" s="237"/>
      <c r="DG442" s="237"/>
      <c r="DH442" s="237"/>
      <c r="DI442" s="187"/>
      <c r="DJ442" s="187"/>
      <c r="DK442" s="187"/>
      <c r="DL442" s="237"/>
      <c r="DM442" s="237">
        <v>10.8</v>
      </c>
      <c r="DN442" s="237"/>
      <c r="DO442" s="237"/>
      <c r="DP442" s="187"/>
      <c r="DQ442" s="187"/>
      <c r="DR442" s="237">
        <v>26.2</v>
      </c>
      <c r="DS442" s="237"/>
      <c r="DT442" s="237">
        <v>43.2</v>
      </c>
      <c r="DU442" s="237"/>
      <c r="DV442" s="237"/>
      <c r="DW442" s="187"/>
      <c r="DX442" s="187"/>
      <c r="DY442" s="237"/>
      <c r="DZ442" s="237"/>
      <c r="EA442" s="237">
        <v>6.8</v>
      </c>
      <c r="EB442" s="237"/>
      <c r="EC442" s="237"/>
      <c r="ED442" s="187"/>
      <c r="EE442" s="187"/>
      <c r="EF442" s="237"/>
      <c r="EG442" s="187"/>
      <c r="EH442" s="237"/>
      <c r="EI442" s="237"/>
      <c r="EJ442" s="237"/>
      <c r="EK442" s="187"/>
      <c r="EL442" s="187"/>
      <c r="EM442" s="237"/>
      <c r="EN442" s="237">
        <v>153.6</v>
      </c>
      <c r="EO442" s="237"/>
      <c r="EP442" s="237"/>
      <c r="EQ442" s="237"/>
      <c r="ER442" s="187"/>
      <c r="ES442" s="187"/>
      <c r="ET442" s="237"/>
      <c r="EU442" s="237"/>
      <c r="EV442" s="237"/>
      <c r="EW442" s="237"/>
      <c r="EX442" s="237"/>
      <c r="EY442" s="187"/>
      <c r="EZ442" s="187"/>
      <c r="FA442" s="237"/>
      <c r="FB442" s="237"/>
      <c r="FC442" s="237"/>
      <c r="FD442" s="237"/>
      <c r="FE442" s="237"/>
      <c r="FF442" s="187"/>
      <c r="FG442" s="187"/>
      <c r="FH442" s="237"/>
      <c r="FI442" s="237"/>
      <c r="FJ442" s="237"/>
      <c r="FK442" s="237"/>
      <c r="FL442" s="237"/>
      <c r="FM442" s="187"/>
      <c r="FN442" s="187"/>
      <c r="FO442" s="237"/>
      <c r="FP442" s="237"/>
      <c r="FQ442" s="237">
        <v>285.8</v>
      </c>
      <c r="FR442" s="237"/>
      <c r="FS442" s="237"/>
      <c r="FT442" s="187"/>
      <c r="FU442" s="187"/>
      <c r="FV442" s="187"/>
      <c r="FW442" s="187"/>
      <c r="FX442" s="187"/>
      <c r="FY442" s="237"/>
      <c r="FZ442" s="237"/>
      <c r="GA442" s="187"/>
      <c r="GB442" s="187"/>
      <c r="GC442" s="237"/>
      <c r="GD442" s="237">
        <v>5.6</v>
      </c>
      <c r="GE442" s="237"/>
      <c r="GF442" s="237"/>
      <c r="GG442" s="237">
        <v>35.200000000000003</v>
      </c>
      <c r="GH442" s="187"/>
      <c r="GI442" s="187"/>
      <c r="GJ442" s="237"/>
    </row>
    <row r="443" spans="2:192" ht="15">
      <c r="B443" s="240" t="s">
        <v>5205</v>
      </c>
      <c r="C443" s="240" t="s">
        <v>147</v>
      </c>
      <c r="D443" s="240" t="s">
        <v>5219</v>
      </c>
      <c r="E443" s="241" t="s">
        <v>5216</v>
      </c>
      <c r="F443" s="182">
        <v>6.63</v>
      </c>
      <c r="G443" s="242"/>
      <c r="H443" s="188"/>
      <c r="I443" s="188"/>
      <c r="J443" s="242"/>
      <c r="K443" s="242"/>
      <c r="L443" s="242"/>
      <c r="M443" s="242"/>
      <c r="N443" s="242"/>
      <c r="O443" s="188"/>
      <c r="P443" s="188"/>
      <c r="Q443" s="242"/>
      <c r="R443" s="242"/>
      <c r="S443" s="242"/>
      <c r="T443" s="242"/>
      <c r="U443" s="242"/>
      <c r="V443" s="188"/>
      <c r="W443" s="188"/>
      <c r="X443" s="242"/>
      <c r="Y443" s="242"/>
      <c r="Z443" s="242"/>
      <c r="AA443" s="242"/>
      <c r="AB443" s="242"/>
      <c r="AC443" s="188"/>
      <c r="AD443" s="188"/>
      <c r="AE443" s="242"/>
      <c r="AF443" s="242"/>
      <c r="AG443" s="188"/>
      <c r="AH443" s="242"/>
      <c r="AI443" s="242"/>
      <c r="AJ443" s="188"/>
      <c r="AK443" s="188"/>
      <c r="AL443" s="188"/>
      <c r="AM443" s="188"/>
      <c r="AN443" s="188"/>
      <c r="AO443" s="242"/>
      <c r="AP443" s="242"/>
      <c r="AQ443" s="188"/>
      <c r="AR443" s="188"/>
      <c r="AS443" s="242"/>
      <c r="AT443" s="242"/>
      <c r="AU443" s="242"/>
      <c r="AV443" s="242"/>
      <c r="AW443" s="242"/>
      <c r="AX443" s="188"/>
      <c r="AY443" s="188"/>
      <c r="AZ443" s="242"/>
      <c r="BA443" s="242"/>
      <c r="BB443" s="242"/>
      <c r="BC443" s="242"/>
      <c r="BD443" s="242"/>
      <c r="BE443" s="188"/>
      <c r="BF443" s="188"/>
      <c r="BG443" s="242"/>
      <c r="BH443" s="242">
        <v>8.73</v>
      </c>
      <c r="BI443" s="242"/>
      <c r="BJ443" s="242"/>
      <c r="BK443" s="242"/>
      <c r="BL443" s="188"/>
      <c r="BM443" s="188"/>
      <c r="BN443" s="242"/>
      <c r="BO443" s="242"/>
      <c r="BP443" s="242"/>
      <c r="BQ443" s="242"/>
      <c r="BR443" s="242">
        <v>9.52</v>
      </c>
      <c r="BS443" s="188"/>
      <c r="BT443" s="188"/>
      <c r="BU443" s="242"/>
      <c r="BV443" s="242">
        <v>5.99</v>
      </c>
      <c r="BW443" s="242"/>
      <c r="BX443" s="242"/>
      <c r="BY443" s="242"/>
      <c r="BZ443" s="188"/>
      <c r="CA443" s="188"/>
      <c r="CB443" s="242"/>
      <c r="CC443" s="242"/>
      <c r="CD443" s="242"/>
      <c r="CE443" s="242"/>
      <c r="CF443" s="242"/>
      <c r="CG443" s="188"/>
      <c r="CH443" s="188"/>
      <c r="CI443" s="242"/>
      <c r="CJ443" s="242"/>
      <c r="CK443" s="242"/>
      <c r="CL443" s="242"/>
      <c r="CM443" s="242"/>
      <c r="CN443" s="188"/>
      <c r="CO443" s="188"/>
      <c r="CP443" s="242">
        <v>9.5500000000000007</v>
      </c>
      <c r="CQ443" s="242"/>
      <c r="CR443" s="242"/>
      <c r="CS443" s="242"/>
      <c r="CT443" s="242"/>
      <c r="CU443" s="188"/>
      <c r="CV443" s="188"/>
      <c r="CW443" s="242"/>
      <c r="CX443" s="242"/>
      <c r="CY443" s="242">
        <v>9.9700000000000006</v>
      </c>
      <c r="CZ443" s="242"/>
      <c r="DA443" s="242"/>
      <c r="DB443" s="188"/>
      <c r="DC443" s="188"/>
      <c r="DD443" s="242"/>
      <c r="DE443" s="242"/>
      <c r="DF443" s="242"/>
      <c r="DG443" s="242"/>
      <c r="DH443" s="242"/>
      <c r="DI443" s="188"/>
      <c r="DJ443" s="188"/>
      <c r="DK443" s="188"/>
      <c r="DL443" s="242"/>
      <c r="DM443" s="242">
        <v>5.54</v>
      </c>
      <c r="DN443" s="242"/>
      <c r="DO443" s="242"/>
      <c r="DP443" s="188"/>
      <c r="DQ443" s="188"/>
      <c r="DR443" s="242">
        <v>11.46</v>
      </c>
      <c r="DS443" s="242"/>
      <c r="DT443" s="242">
        <v>6.95</v>
      </c>
      <c r="DU443" s="242"/>
      <c r="DV443" s="242"/>
      <c r="DW443" s="188"/>
      <c r="DX443" s="188"/>
      <c r="DY443" s="242"/>
      <c r="DZ443" s="242"/>
      <c r="EA443" s="242">
        <v>17.52</v>
      </c>
      <c r="EB443" s="242"/>
      <c r="EC443" s="242"/>
      <c r="ED443" s="188"/>
      <c r="EE443" s="188"/>
      <c r="EF443" s="242"/>
      <c r="EG443" s="188"/>
      <c r="EH443" s="242"/>
      <c r="EI443" s="242"/>
      <c r="EJ443" s="242"/>
      <c r="EK443" s="188"/>
      <c r="EL443" s="188"/>
      <c r="EM443" s="242"/>
      <c r="EN443" s="242">
        <v>8.99</v>
      </c>
      <c r="EO443" s="242"/>
      <c r="EP443" s="242"/>
      <c r="EQ443" s="242"/>
      <c r="ER443" s="188"/>
      <c r="ES443" s="188"/>
      <c r="ET443" s="242"/>
      <c r="EU443" s="242"/>
      <c r="EV443" s="242"/>
      <c r="EW443" s="242"/>
      <c r="EX443" s="242"/>
      <c r="EY443" s="188"/>
      <c r="EZ443" s="188"/>
      <c r="FA443" s="242"/>
      <c r="FB443" s="242"/>
      <c r="FC443" s="242"/>
      <c r="FD443" s="242"/>
      <c r="FE443" s="242"/>
      <c r="FF443" s="188"/>
      <c r="FG443" s="188"/>
      <c r="FH443" s="242"/>
      <c r="FI443" s="242"/>
      <c r="FJ443" s="242"/>
      <c r="FK443" s="242"/>
      <c r="FL443" s="242"/>
      <c r="FM443" s="188"/>
      <c r="FN443" s="188"/>
      <c r="FO443" s="242"/>
      <c r="FP443" s="242"/>
      <c r="FQ443" s="242">
        <v>3.36</v>
      </c>
      <c r="FR443" s="242"/>
      <c r="FS443" s="242"/>
      <c r="FT443" s="188"/>
      <c r="FU443" s="188"/>
      <c r="FV443" s="188"/>
      <c r="FW443" s="188"/>
      <c r="FX443" s="188"/>
      <c r="FY443" s="242"/>
      <c r="FZ443" s="242"/>
      <c r="GA443" s="188"/>
      <c r="GB443" s="188"/>
      <c r="GC443" s="242"/>
      <c r="GD443" s="242">
        <v>21.56</v>
      </c>
      <c r="GE443" s="242"/>
      <c r="GF443" s="242"/>
      <c r="GG443" s="242">
        <v>5.1100000000000003</v>
      </c>
      <c r="GH443" s="188"/>
      <c r="GI443" s="188"/>
      <c r="GJ443" s="242"/>
    </row>
    <row r="444" spans="2:192" ht="15.75" thickBot="1">
      <c r="B444" s="243" t="s">
        <v>5205</v>
      </c>
      <c r="C444" s="243" t="s">
        <v>147</v>
      </c>
      <c r="D444" s="243" t="s">
        <v>5219</v>
      </c>
      <c r="E444" s="244" t="s">
        <v>5217</v>
      </c>
      <c r="F444" s="183">
        <v>9.0500000000000007</v>
      </c>
      <c r="G444" s="245"/>
      <c r="H444" s="189"/>
      <c r="I444" s="189"/>
      <c r="J444" s="245"/>
      <c r="K444" s="245"/>
      <c r="L444" s="245"/>
      <c r="M444" s="245"/>
      <c r="N444" s="245"/>
      <c r="O444" s="189"/>
      <c r="P444" s="189"/>
      <c r="Q444" s="245"/>
      <c r="R444" s="245"/>
      <c r="S444" s="245"/>
      <c r="T444" s="245"/>
      <c r="U444" s="245"/>
      <c r="V444" s="189"/>
      <c r="W444" s="189"/>
      <c r="X444" s="245"/>
      <c r="Y444" s="245"/>
      <c r="Z444" s="245"/>
      <c r="AA444" s="245"/>
      <c r="AB444" s="245"/>
      <c r="AC444" s="189"/>
      <c r="AD444" s="189"/>
      <c r="AE444" s="245"/>
      <c r="AF444" s="245"/>
      <c r="AG444" s="189"/>
      <c r="AH444" s="245"/>
      <c r="AI444" s="245"/>
      <c r="AJ444" s="189"/>
      <c r="AK444" s="189"/>
      <c r="AL444" s="189"/>
      <c r="AM444" s="189"/>
      <c r="AN444" s="189"/>
      <c r="AO444" s="245"/>
      <c r="AP444" s="245"/>
      <c r="AQ444" s="189"/>
      <c r="AR444" s="189"/>
      <c r="AS444" s="245"/>
      <c r="AT444" s="245"/>
      <c r="AU444" s="245"/>
      <c r="AV444" s="245"/>
      <c r="AW444" s="245"/>
      <c r="AX444" s="189"/>
      <c r="AY444" s="189"/>
      <c r="AZ444" s="245"/>
      <c r="BA444" s="245"/>
      <c r="BB444" s="245"/>
      <c r="BC444" s="245"/>
      <c r="BD444" s="245"/>
      <c r="BE444" s="189"/>
      <c r="BF444" s="189"/>
      <c r="BG444" s="245"/>
      <c r="BH444" s="245">
        <v>6.88</v>
      </c>
      <c r="BI444" s="245"/>
      <c r="BJ444" s="245"/>
      <c r="BK444" s="245"/>
      <c r="BL444" s="189"/>
      <c r="BM444" s="189"/>
      <c r="BN444" s="245"/>
      <c r="BO444" s="245"/>
      <c r="BP444" s="245"/>
      <c r="BQ444" s="245"/>
      <c r="BR444" s="245">
        <v>6.3</v>
      </c>
      <c r="BS444" s="189"/>
      <c r="BT444" s="189"/>
      <c r="BU444" s="245"/>
      <c r="BV444" s="245">
        <v>10.02</v>
      </c>
      <c r="BW444" s="245"/>
      <c r="BX444" s="245"/>
      <c r="BY444" s="245"/>
      <c r="BZ444" s="189"/>
      <c r="CA444" s="189"/>
      <c r="CB444" s="245"/>
      <c r="CC444" s="245"/>
      <c r="CD444" s="245"/>
      <c r="CE444" s="245"/>
      <c r="CF444" s="245"/>
      <c r="CG444" s="189"/>
      <c r="CH444" s="189"/>
      <c r="CI444" s="245"/>
      <c r="CJ444" s="245"/>
      <c r="CK444" s="245"/>
      <c r="CL444" s="245"/>
      <c r="CM444" s="245"/>
      <c r="CN444" s="189"/>
      <c r="CO444" s="189"/>
      <c r="CP444" s="245">
        <v>6.29</v>
      </c>
      <c r="CQ444" s="245"/>
      <c r="CR444" s="245"/>
      <c r="CS444" s="245"/>
      <c r="CT444" s="245"/>
      <c r="CU444" s="189"/>
      <c r="CV444" s="189"/>
      <c r="CW444" s="245"/>
      <c r="CX444" s="245"/>
      <c r="CY444" s="245">
        <v>6.02</v>
      </c>
      <c r="CZ444" s="245"/>
      <c r="DA444" s="245"/>
      <c r="DB444" s="189"/>
      <c r="DC444" s="189"/>
      <c r="DD444" s="245"/>
      <c r="DE444" s="245"/>
      <c r="DF444" s="245"/>
      <c r="DG444" s="245"/>
      <c r="DH444" s="245"/>
      <c r="DI444" s="189"/>
      <c r="DJ444" s="189"/>
      <c r="DK444" s="189"/>
      <c r="DL444" s="245"/>
      <c r="DM444" s="245">
        <v>10.83</v>
      </c>
      <c r="DN444" s="245"/>
      <c r="DO444" s="245"/>
      <c r="DP444" s="189"/>
      <c r="DQ444" s="189"/>
      <c r="DR444" s="245">
        <v>5.24</v>
      </c>
      <c r="DS444" s="245"/>
      <c r="DT444" s="245">
        <v>8.64</v>
      </c>
      <c r="DU444" s="245"/>
      <c r="DV444" s="245"/>
      <c r="DW444" s="189"/>
      <c r="DX444" s="189"/>
      <c r="DY444" s="245"/>
      <c r="DZ444" s="245"/>
      <c r="EA444" s="245">
        <v>3.42</v>
      </c>
      <c r="EB444" s="245"/>
      <c r="EC444" s="245"/>
      <c r="ED444" s="189"/>
      <c r="EE444" s="189"/>
      <c r="EF444" s="245"/>
      <c r="EG444" s="189"/>
      <c r="EH444" s="245"/>
      <c r="EI444" s="245"/>
      <c r="EJ444" s="245"/>
      <c r="EK444" s="189"/>
      <c r="EL444" s="189"/>
      <c r="EM444" s="245"/>
      <c r="EN444" s="245">
        <v>6.68</v>
      </c>
      <c r="EO444" s="245"/>
      <c r="EP444" s="245"/>
      <c r="EQ444" s="245"/>
      <c r="ER444" s="189"/>
      <c r="ES444" s="189"/>
      <c r="ET444" s="245"/>
      <c r="EU444" s="245"/>
      <c r="EV444" s="245"/>
      <c r="EW444" s="245"/>
      <c r="EX444" s="245"/>
      <c r="EY444" s="189"/>
      <c r="EZ444" s="189"/>
      <c r="FA444" s="245"/>
      <c r="FB444" s="245"/>
      <c r="FC444" s="245"/>
      <c r="FD444" s="245"/>
      <c r="FE444" s="245"/>
      <c r="FF444" s="189"/>
      <c r="FG444" s="189"/>
      <c r="FH444" s="245"/>
      <c r="FI444" s="245"/>
      <c r="FJ444" s="245"/>
      <c r="FK444" s="245"/>
      <c r="FL444" s="245"/>
      <c r="FM444" s="189"/>
      <c r="FN444" s="189"/>
      <c r="FO444" s="245"/>
      <c r="FP444" s="245"/>
      <c r="FQ444" s="245">
        <v>17.86</v>
      </c>
      <c r="FR444" s="245"/>
      <c r="FS444" s="245"/>
      <c r="FT444" s="189"/>
      <c r="FU444" s="189"/>
      <c r="FV444" s="189"/>
      <c r="FW444" s="189"/>
      <c r="FX444" s="189"/>
      <c r="FY444" s="245"/>
      <c r="FZ444" s="245"/>
      <c r="GA444" s="189"/>
      <c r="GB444" s="189"/>
      <c r="GC444" s="245"/>
      <c r="GD444" s="245">
        <v>2.78</v>
      </c>
      <c r="GE444" s="245"/>
      <c r="GF444" s="245"/>
      <c r="GG444" s="245">
        <v>11.74</v>
      </c>
      <c r="GH444" s="189"/>
      <c r="GI444" s="189"/>
      <c r="GJ444" s="245"/>
    </row>
    <row r="445" spans="2:192" ht="15">
      <c r="B445" s="238" t="s">
        <v>5205</v>
      </c>
      <c r="C445" s="238" t="s">
        <v>150</v>
      </c>
      <c r="D445" s="238" t="s">
        <v>5219</v>
      </c>
      <c r="E445" s="238" t="s">
        <v>5214</v>
      </c>
      <c r="F445" s="180">
        <v>252</v>
      </c>
      <c r="G445" s="239"/>
      <c r="H445" s="186"/>
      <c r="I445" s="186"/>
      <c r="J445" s="239"/>
      <c r="K445" s="239">
        <v>25</v>
      </c>
      <c r="L445" s="239"/>
      <c r="M445" s="239"/>
      <c r="N445" s="239"/>
      <c r="O445" s="186"/>
      <c r="P445" s="186"/>
      <c r="Q445" s="239"/>
      <c r="R445" s="239"/>
      <c r="S445" s="239"/>
      <c r="T445" s="239"/>
      <c r="U445" s="239"/>
      <c r="V445" s="186"/>
      <c r="W445" s="186"/>
      <c r="X445" s="239"/>
      <c r="Y445" s="239"/>
      <c r="Z445" s="239"/>
      <c r="AA445" s="239"/>
      <c r="AB445" s="239">
        <v>7</v>
      </c>
      <c r="AC445" s="186"/>
      <c r="AD445" s="186"/>
      <c r="AE445" s="239"/>
      <c r="AF445" s="239"/>
      <c r="AG445" s="186"/>
      <c r="AH445" s="239"/>
      <c r="AI445" s="239"/>
      <c r="AJ445" s="186"/>
      <c r="AK445" s="186"/>
      <c r="AL445" s="186"/>
      <c r="AM445" s="186"/>
      <c r="AN445" s="186"/>
      <c r="AO445" s="239"/>
      <c r="AP445" s="239"/>
      <c r="AQ445" s="186"/>
      <c r="AR445" s="186"/>
      <c r="AS445" s="239"/>
      <c r="AT445" s="239"/>
      <c r="AU445" s="239"/>
      <c r="AV445" s="239"/>
      <c r="AW445" s="239"/>
      <c r="AX445" s="186"/>
      <c r="AY445" s="186"/>
      <c r="AZ445" s="239"/>
      <c r="BA445" s="239"/>
      <c r="BB445" s="239">
        <v>3</v>
      </c>
      <c r="BC445" s="239"/>
      <c r="BD445" s="239"/>
      <c r="BE445" s="186"/>
      <c r="BF445" s="186"/>
      <c r="BG445" s="239"/>
      <c r="BH445" s="239">
        <v>19</v>
      </c>
      <c r="BI445" s="239"/>
      <c r="BJ445" s="239"/>
      <c r="BK445" s="239"/>
      <c r="BL445" s="186"/>
      <c r="BM445" s="186"/>
      <c r="BN445" s="239"/>
      <c r="BO445" s="239"/>
      <c r="BP445" s="239"/>
      <c r="BQ445" s="239"/>
      <c r="BR445" s="239">
        <v>21</v>
      </c>
      <c r="BS445" s="186"/>
      <c r="BT445" s="186"/>
      <c r="BU445" s="239"/>
      <c r="BV445" s="239">
        <v>16</v>
      </c>
      <c r="BW445" s="239"/>
      <c r="BX445" s="239"/>
      <c r="BY445" s="239"/>
      <c r="BZ445" s="186"/>
      <c r="CA445" s="186"/>
      <c r="CB445" s="239"/>
      <c r="CC445" s="239"/>
      <c r="CD445" s="239"/>
      <c r="CE445" s="239"/>
      <c r="CF445" s="239"/>
      <c r="CG445" s="186"/>
      <c r="CH445" s="186"/>
      <c r="CI445" s="239"/>
      <c r="CJ445" s="239"/>
      <c r="CK445" s="239"/>
      <c r="CL445" s="239"/>
      <c r="CM445" s="239"/>
      <c r="CN445" s="186"/>
      <c r="CO445" s="186"/>
      <c r="CP445" s="239"/>
      <c r="CQ445" s="239"/>
      <c r="CR445" s="239"/>
      <c r="CS445" s="239"/>
      <c r="CT445" s="239"/>
      <c r="CU445" s="186"/>
      <c r="CV445" s="186"/>
      <c r="CW445" s="239"/>
      <c r="CX445" s="239"/>
      <c r="CY445" s="239">
        <v>26</v>
      </c>
      <c r="CZ445" s="239"/>
      <c r="DA445" s="239"/>
      <c r="DB445" s="186"/>
      <c r="DC445" s="186"/>
      <c r="DD445" s="239">
        <v>19</v>
      </c>
      <c r="DE445" s="239"/>
      <c r="DF445" s="239"/>
      <c r="DG445" s="239"/>
      <c r="DH445" s="239"/>
      <c r="DI445" s="186"/>
      <c r="DJ445" s="186"/>
      <c r="DK445" s="186"/>
      <c r="DL445" s="239"/>
      <c r="DM445" s="239">
        <v>20</v>
      </c>
      <c r="DN445" s="239"/>
      <c r="DO445" s="239"/>
      <c r="DP445" s="186"/>
      <c r="DQ445" s="186"/>
      <c r="DR445" s="239">
        <v>20</v>
      </c>
      <c r="DS445" s="239"/>
      <c r="DT445" s="239">
        <v>11</v>
      </c>
      <c r="DU445" s="239"/>
      <c r="DV445" s="239"/>
      <c r="DW445" s="186"/>
      <c r="DX445" s="186"/>
      <c r="DY445" s="239"/>
      <c r="DZ445" s="239"/>
      <c r="EA445" s="239">
        <v>18</v>
      </c>
      <c r="EB445" s="239"/>
      <c r="EC445" s="239"/>
      <c r="ED445" s="186"/>
      <c r="EE445" s="186"/>
      <c r="EF445" s="239"/>
      <c r="EG445" s="186"/>
      <c r="EH445" s="239"/>
      <c r="EI445" s="239"/>
      <c r="EJ445" s="239"/>
      <c r="EK445" s="186"/>
      <c r="EL445" s="186"/>
      <c r="EM445" s="239"/>
      <c r="EN445" s="239">
        <v>3</v>
      </c>
      <c r="EO445" s="239"/>
      <c r="EP445" s="239"/>
      <c r="EQ445" s="239">
        <v>4</v>
      </c>
      <c r="ER445" s="186"/>
      <c r="ES445" s="186"/>
      <c r="ET445" s="239"/>
      <c r="EU445" s="239"/>
      <c r="EV445" s="239"/>
      <c r="EW445" s="239"/>
      <c r="EX445" s="239"/>
      <c r="EY445" s="186"/>
      <c r="EZ445" s="186"/>
      <c r="FA445" s="239"/>
      <c r="FB445" s="239"/>
      <c r="FC445" s="239"/>
      <c r="FD445" s="239"/>
      <c r="FE445" s="239"/>
      <c r="FF445" s="186"/>
      <c r="FG445" s="186"/>
      <c r="FH445" s="239"/>
      <c r="FI445" s="239">
        <v>2</v>
      </c>
      <c r="FJ445" s="239">
        <v>8</v>
      </c>
      <c r="FK445" s="239"/>
      <c r="FL445" s="239"/>
      <c r="FM445" s="186"/>
      <c r="FN445" s="186"/>
      <c r="FO445" s="239"/>
      <c r="FP445" s="239"/>
      <c r="FQ445" s="239"/>
      <c r="FR445" s="239"/>
      <c r="FS445" s="239"/>
      <c r="FT445" s="186"/>
      <c r="FU445" s="186"/>
      <c r="FV445" s="186"/>
      <c r="FW445" s="186"/>
      <c r="FX445" s="186"/>
      <c r="FY445" s="239"/>
      <c r="FZ445" s="239">
        <v>19</v>
      </c>
      <c r="GA445" s="186"/>
      <c r="GB445" s="186"/>
      <c r="GC445" s="239"/>
      <c r="GD445" s="239">
        <v>5</v>
      </c>
      <c r="GE445" s="239">
        <v>2</v>
      </c>
      <c r="GF445" s="239"/>
      <c r="GG445" s="239">
        <v>4</v>
      </c>
      <c r="GH445" s="186"/>
      <c r="GI445" s="186"/>
      <c r="GJ445" s="239"/>
    </row>
    <row r="446" spans="2:192" ht="15">
      <c r="B446" s="240" t="s">
        <v>5205</v>
      </c>
      <c r="C446" s="240" t="s">
        <v>150</v>
      </c>
      <c r="D446" s="240" t="s">
        <v>5219</v>
      </c>
      <c r="E446" s="235" t="s">
        <v>5215</v>
      </c>
      <c r="F446" s="181">
        <v>3759.2</v>
      </c>
      <c r="G446" s="237"/>
      <c r="H446" s="187"/>
      <c r="I446" s="187"/>
      <c r="J446" s="237"/>
      <c r="K446" s="237">
        <v>280.5</v>
      </c>
      <c r="L446" s="237"/>
      <c r="M446" s="237"/>
      <c r="N446" s="237"/>
      <c r="O446" s="187"/>
      <c r="P446" s="187"/>
      <c r="Q446" s="237"/>
      <c r="R446" s="237"/>
      <c r="S446" s="237"/>
      <c r="T446" s="237"/>
      <c r="U446" s="237"/>
      <c r="V446" s="187"/>
      <c r="W446" s="187"/>
      <c r="X446" s="237"/>
      <c r="Y446" s="237"/>
      <c r="Z446" s="237"/>
      <c r="AA446" s="237"/>
      <c r="AB446" s="237">
        <v>136.9</v>
      </c>
      <c r="AC446" s="187"/>
      <c r="AD446" s="187"/>
      <c r="AE446" s="237"/>
      <c r="AF446" s="237"/>
      <c r="AG446" s="187"/>
      <c r="AH446" s="237"/>
      <c r="AI446" s="237"/>
      <c r="AJ446" s="187"/>
      <c r="AK446" s="187"/>
      <c r="AL446" s="187"/>
      <c r="AM446" s="187"/>
      <c r="AN446" s="187"/>
      <c r="AO446" s="237"/>
      <c r="AP446" s="237"/>
      <c r="AQ446" s="187"/>
      <c r="AR446" s="187"/>
      <c r="AS446" s="237"/>
      <c r="AT446" s="237"/>
      <c r="AU446" s="237"/>
      <c r="AV446" s="237"/>
      <c r="AW446" s="237"/>
      <c r="AX446" s="187"/>
      <c r="AY446" s="187"/>
      <c r="AZ446" s="237"/>
      <c r="BA446" s="237"/>
      <c r="BB446" s="237">
        <v>69.7</v>
      </c>
      <c r="BC446" s="237"/>
      <c r="BD446" s="237"/>
      <c r="BE446" s="187"/>
      <c r="BF446" s="187"/>
      <c r="BG446" s="237"/>
      <c r="BH446" s="237">
        <v>274.2</v>
      </c>
      <c r="BI446" s="237"/>
      <c r="BJ446" s="237"/>
      <c r="BK446" s="237"/>
      <c r="BL446" s="187"/>
      <c r="BM446" s="187"/>
      <c r="BN446" s="237"/>
      <c r="BO446" s="237"/>
      <c r="BP446" s="237"/>
      <c r="BQ446" s="237"/>
      <c r="BR446" s="237">
        <v>301.60000000000002</v>
      </c>
      <c r="BS446" s="187"/>
      <c r="BT446" s="187"/>
      <c r="BU446" s="237"/>
      <c r="BV446" s="237">
        <v>178.6</v>
      </c>
      <c r="BW446" s="237"/>
      <c r="BX446" s="237"/>
      <c r="BY446" s="237"/>
      <c r="BZ446" s="187"/>
      <c r="CA446" s="187"/>
      <c r="CB446" s="237"/>
      <c r="CC446" s="237"/>
      <c r="CD446" s="237"/>
      <c r="CE446" s="237"/>
      <c r="CF446" s="237"/>
      <c r="CG446" s="187"/>
      <c r="CH446" s="187"/>
      <c r="CI446" s="237"/>
      <c r="CJ446" s="237"/>
      <c r="CK446" s="237"/>
      <c r="CL446" s="237"/>
      <c r="CM446" s="237"/>
      <c r="CN446" s="187"/>
      <c r="CO446" s="187"/>
      <c r="CP446" s="237"/>
      <c r="CQ446" s="237"/>
      <c r="CR446" s="237"/>
      <c r="CS446" s="237"/>
      <c r="CT446" s="237"/>
      <c r="CU446" s="187"/>
      <c r="CV446" s="187"/>
      <c r="CW446" s="237"/>
      <c r="CX446" s="237"/>
      <c r="CY446" s="237">
        <v>254.2</v>
      </c>
      <c r="CZ446" s="237"/>
      <c r="DA446" s="237"/>
      <c r="DB446" s="187"/>
      <c r="DC446" s="187"/>
      <c r="DD446" s="237">
        <v>299</v>
      </c>
      <c r="DE446" s="237"/>
      <c r="DF446" s="237"/>
      <c r="DG446" s="237"/>
      <c r="DH446" s="237"/>
      <c r="DI446" s="187"/>
      <c r="DJ446" s="187"/>
      <c r="DK446" s="187"/>
      <c r="DL446" s="237"/>
      <c r="DM446" s="237">
        <v>198.9</v>
      </c>
      <c r="DN446" s="237"/>
      <c r="DO446" s="237"/>
      <c r="DP446" s="187"/>
      <c r="DQ446" s="187"/>
      <c r="DR446" s="237">
        <v>270.7</v>
      </c>
      <c r="DS446" s="237"/>
      <c r="DT446" s="237">
        <v>160.5</v>
      </c>
      <c r="DU446" s="237"/>
      <c r="DV446" s="237"/>
      <c r="DW446" s="187"/>
      <c r="DX446" s="187"/>
      <c r="DY446" s="237"/>
      <c r="DZ446" s="237"/>
      <c r="EA446" s="237">
        <v>202.2</v>
      </c>
      <c r="EB446" s="237"/>
      <c r="EC446" s="237"/>
      <c r="ED446" s="187"/>
      <c r="EE446" s="187"/>
      <c r="EF446" s="237"/>
      <c r="EG446" s="187"/>
      <c r="EH446" s="237"/>
      <c r="EI446" s="237"/>
      <c r="EJ446" s="237"/>
      <c r="EK446" s="187"/>
      <c r="EL446" s="187"/>
      <c r="EM446" s="237"/>
      <c r="EN446" s="237">
        <v>46.9</v>
      </c>
      <c r="EO446" s="237"/>
      <c r="EP446" s="237"/>
      <c r="EQ446" s="237">
        <v>40.9</v>
      </c>
      <c r="ER446" s="187"/>
      <c r="ES446" s="187"/>
      <c r="ET446" s="237"/>
      <c r="EU446" s="237"/>
      <c r="EV446" s="237"/>
      <c r="EW446" s="237"/>
      <c r="EX446" s="237"/>
      <c r="EY446" s="187"/>
      <c r="EZ446" s="187"/>
      <c r="FA446" s="237"/>
      <c r="FB446" s="237"/>
      <c r="FC446" s="237"/>
      <c r="FD446" s="237"/>
      <c r="FE446" s="237"/>
      <c r="FF446" s="187"/>
      <c r="FG446" s="187"/>
      <c r="FH446" s="237"/>
      <c r="FI446" s="237">
        <v>52.2</v>
      </c>
      <c r="FJ446" s="237">
        <v>206.8</v>
      </c>
      <c r="FK446" s="237"/>
      <c r="FL446" s="237"/>
      <c r="FM446" s="187"/>
      <c r="FN446" s="187"/>
      <c r="FO446" s="237"/>
      <c r="FP446" s="237"/>
      <c r="FQ446" s="237"/>
      <c r="FR446" s="237"/>
      <c r="FS446" s="237"/>
      <c r="FT446" s="187"/>
      <c r="FU446" s="187"/>
      <c r="FV446" s="187"/>
      <c r="FW446" s="187"/>
      <c r="FX446" s="187"/>
      <c r="FY446" s="237"/>
      <c r="FZ446" s="237">
        <v>327.9</v>
      </c>
      <c r="GA446" s="187"/>
      <c r="GB446" s="187"/>
      <c r="GC446" s="237"/>
      <c r="GD446" s="237">
        <v>328.9</v>
      </c>
      <c r="GE446" s="237">
        <v>25.5</v>
      </c>
      <c r="GF446" s="237"/>
      <c r="GG446" s="237">
        <v>102.9</v>
      </c>
      <c r="GH446" s="187"/>
      <c r="GI446" s="187"/>
      <c r="GJ446" s="237"/>
    </row>
    <row r="447" spans="2:192" ht="15">
      <c r="B447" s="240" t="s">
        <v>5205</v>
      </c>
      <c r="C447" s="240" t="s">
        <v>150</v>
      </c>
      <c r="D447" s="240" t="s">
        <v>5219</v>
      </c>
      <c r="E447" s="241" t="s">
        <v>5216</v>
      </c>
      <c r="F447" s="182">
        <v>4.0199999999999996</v>
      </c>
      <c r="G447" s="242"/>
      <c r="H447" s="188"/>
      <c r="I447" s="188"/>
      <c r="J447" s="242"/>
      <c r="K447" s="242">
        <v>5.35</v>
      </c>
      <c r="L447" s="242"/>
      <c r="M447" s="242"/>
      <c r="N447" s="242"/>
      <c r="O447" s="188"/>
      <c r="P447" s="188"/>
      <c r="Q447" s="242"/>
      <c r="R447" s="242"/>
      <c r="S447" s="242"/>
      <c r="T447" s="242"/>
      <c r="U447" s="242"/>
      <c r="V447" s="188"/>
      <c r="W447" s="188"/>
      <c r="X447" s="242"/>
      <c r="Y447" s="242"/>
      <c r="Z447" s="242"/>
      <c r="AA447" s="242"/>
      <c r="AB447" s="242">
        <v>3.07</v>
      </c>
      <c r="AC447" s="188"/>
      <c r="AD447" s="188"/>
      <c r="AE447" s="242"/>
      <c r="AF447" s="242"/>
      <c r="AG447" s="188"/>
      <c r="AH447" s="242"/>
      <c r="AI447" s="242"/>
      <c r="AJ447" s="188"/>
      <c r="AK447" s="188"/>
      <c r="AL447" s="188"/>
      <c r="AM447" s="188"/>
      <c r="AN447" s="188"/>
      <c r="AO447" s="242"/>
      <c r="AP447" s="242"/>
      <c r="AQ447" s="188"/>
      <c r="AR447" s="188"/>
      <c r="AS447" s="242"/>
      <c r="AT447" s="242"/>
      <c r="AU447" s="242"/>
      <c r="AV447" s="242"/>
      <c r="AW447" s="242"/>
      <c r="AX447" s="188"/>
      <c r="AY447" s="188"/>
      <c r="AZ447" s="242"/>
      <c r="BA447" s="242"/>
      <c r="BB447" s="242">
        <v>2.58</v>
      </c>
      <c r="BC447" s="242"/>
      <c r="BD447" s="242"/>
      <c r="BE447" s="188"/>
      <c r="BF447" s="188"/>
      <c r="BG447" s="242"/>
      <c r="BH447" s="242">
        <v>4.16</v>
      </c>
      <c r="BI447" s="242"/>
      <c r="BJ447" s="242"/>
      <c r="BK447" s="242"/>
      <c r="BL447" s="188"/>
      <c r="BM447" s="188"/>
      <c r="BN447" s="242"/>
      <c r="BO447" s="242"/>
      <c r="BP447" s="242"/>
      <c r="BQ447" s="242"/>
      <c r="BR447" s="242">
        <v>4.18</v>
      </c>
      <c r="BS447" s="188"/>
      <c r="BT447" s="188"/>
      <c r="BU447" s="242"/>
      <c r="BV447" s="242">
        <v>5.38</v>
      </c>
      <c r="BW447" s="242"/>
      <c r="BX447" s="242"/>
      <c r="BY447" s="242"/>
      <c r="BZ447" s="188"/>
      <c r="CA447" s="188"/>
      <c r="CB447" s="242"/>
      <c r="CC447" s="242"/>
      <c r="CD447" s="242"/>
      <c r="CE447" s="242"/>
      <c r="CF447" s="242"/>
      <c r="CG447" s="188"/>
      <c r="CH447" s="188"/>
      <c r="CI447" s="242"/>
      <c r="CJ447" s="242"/>
      <c r="CK447" s="242"/>
      <c r="CL447" s="242"/>
      <c r="CM447" s="242"/>
      <c r="CN447" s="188"/>
      <c r="CO447" s="188"/>
      <c r="CP447" s="242"/>
      <c r="CQ447" s="242"/>
      <c r="CR447" s="242"/>
      <c r="CS447" s="242"/>
      <c r="CT447" s="242"/>
      <c r="CU447" s="188"/>
      <c r="CV447" s="188"/>
      <c r="CW447" s="242"/>
      <c r="CX447" s="242"/>
      <c r="CY447" s="242">
        <v>6.14</v>
      </c>
      <c r="CZ447" s="242"/>
      <c r="DA447" s="242"/>
      <c r="DB447" s="188"/>
      <c r="DC447" s="188"/>
      <c r="DD447" s="242">
        <v>3.81</v>
      </c>
      <c r="DE447" s="242"/>
      <c r="DF447" s="242"/>
      <c r="DG447" s="242"/>
      <c r="DH447" s="242"/>
      <c r="DI447" s="188"/>
      <c r="DJ447" s="188"/>
      <c r="DK447" s="188"/>
      <c r="DL447" s="242"/>
      <c r="DM447" s="242">
        <v>6.03</v>
      </c>
      <c r="DN447" s="242"/>
      <c r="DO447" s="242"/>
      <c r="DP447" s="188"/>
      <c r="DQ447" s="188"/>
      <c r="DR447" s="242">
        <v>4.43</v>
      </c>
      <c r="DS447" s="242"/>
      <c r="DT447" s="242">
        <v>4.1100000000000003</v>
      </c>
      <c r="DU447" s="242"/>
      <c r="DV447" s="242"/>
      <c r="DW447" s="188"/>
      <c r="DX447" s="188"/>
      <c r="DY447" s="242"/>
      <c r="DZ447" s="242"/>
      <c r="EA447" s="242">
        <v>5.34</v>
      </c>
      <c r="EB447" s="242"/>
      <c r="EC447" s="242"/>
      <c r="ED447" s="188"/>
      <c r="EE447" s="188"/>
      <c r="EF447" s="242"/>
      <c r="EG447" s="188"/>
      <c r="EH447" s="242"/>
      <c r="EI447" s="242"/>
      <c r="EJ447" s="242"/>
      <c r="EK447" s="188"/>
      <c r="EL447" s="188"/>
      <c r="EM447" s="242"/>
      <c r="EN447" s="242">
        <v>3.84</v>
      </c>
      <c r="EO447" s="242"/>
      <c r="EP447" s="242"/>
      <c r="EQ447" s="242">
        <v>5.86</v>
      </c>
      <c r="ER447" s="188"/>
      <c r="ES447" s="188"/>
      <c r="ET447" s="242"/>
      <c r="EU447" s="242"/>
      <c r="EV447" s="242"/>
      <c r="EW447" s="242"/>
      <c r="EX447" s="242"/>
      <c r="EY447" s="188"/>
      <c r="EZ447" s="188"/>
      <c r="FA447" s="242"/>
      <c r="FB447" s="242"/>
      <c r="FC447" s="242"/>
      <c r="FD447" s="242"/>
      <c r="FE447" s="242"/>
      <c r="FF447" s="188"/>
      <c r="FG447" s="188"/>
      <c r="FH447" s="242"/>
      <c r="FI447" s="242">
        <v>2.2999999999999998</v>
      </c>
      <c r="FJ447" s="242">
        <v>2.3199999999999998</v>
      </c>
      <c r="FK447" s="242"/>
      <c r="FL447" s="242"/>
      <c r="FM447" s="188"/>
      <c r="FN447" s="188"/>
      <c r="FO447" s="242"/>
      <c r="FP447" s="242"/>
      <c r="FQ447" s="242"/>
      <c r="FR447" s="242"/>
      <c r="FS447" s="242"/>
      <c r="FT447" s="188"/>
      <c r="FU447" s="188"/>
      <c r="FV447" s="188"/>
      <c r="FW447" s="188"/>
      <c r="FX447" s="188"/>
      <c r="FY447" s="242"/>
      <c r="FZ447" s="242">
        <v>3.48</v>
      </c>
      <c r="GA447" s="188"/>
      <c r="GB447" s="188"/>
      <c r="GC447" s="242"/>
      <c r="GD447" s="242">
        <v>0.91</v>
      </c>
      <c r="GE447" s="242">
        <v>4.7</v>
      </c>
      <c r="GF447" s="242"/>
      <c r="GG447" s="242">
        <v>2.33</v>
      </c>
      <c r="GH447" s="188"/>
      <c r="GI447" s="188"/>
      <c r="GJ447" s="242"/>
    </row>
    <row r="448" spans="2:192" ht="15.75" thickBot="1">
      <c r="B448" s="243" t="s">
        <v>5205</v>
      </c>
      <c r="C448" s="243" t="s">
        <v>150</v>
      </c>
      <c r="D448" s="243" t="s">
        <v>5219</v>
      </c>
      <c r="E448" s="244" t="s">
        <v>5217</v>
      </c>
      <c r="F448" s="183">
        <v>14.92</v>
      </c>
      <c r="G448" s="245"/>
      <c r="H448" s="189"/>
      <c r="I448" s="189"/>
      <c r="J448" s="245"/>
      <c r="K448" s="245">
        <v>11.22</v>
      </c>
      <c r="L448" s="245"/>
      <c r="M448" s="245"/>
      <c r="N448" s="245"/>
      <c r="O448" s="189"/>
      <c r="P448" s="189"/>
      <c r="Q448" s="245"/>
      <c r="R448" s="245"/>
      <c r="S448" s="245"/>
      <c r="T448" s="245"/>
      <c r="U448" s="245"/>
      <c r="V448" s="189"/>
      <c r="W448" s="189"/>
      <c r="X448" s="245"/>
      <c r="Y448" s="245"/>
      <c r="Z448" s="245"/>
      <c r="AA448" s="245"/>
      <c r="AB448" s="245">
        <v>19.559999999999999</v>
      </c>
      <c r="AC448" s="189"/>
      <c r="AD448" s="189"/>
      <c r="AE448" s="245"/>
      <c r="AF448" s="245"/>
      <c r="AG448" s="189"/>
      <c r="AH448" s="245"/>
      <c r="AI448" s="245"/>
      <c r="AJ448" s="189"/>
      <c r="AK448" s="189"/>
      <c r="AL448" s="189"/>
      <c r="AM448" s="189"/>
      <c r="AN448" s="189"/>
      <c r="AO448" s="245"/>
      <c r="AP448" s="245"/>
      <c r="AQ448" s="189"/>
      <c r="AR448" s="189"/>
      <c r="AS448" s="245"/>
      <c r="AT448" s="245"/>
      <c r="AU448" s="245"/>
      <c r="AV448" s="245"/>
      <c r="AW448" s="245"/>
      <c r="AX448" s="189"/>
      <c r="AY448" s="189"/>
      <c r="AZ448" s="245"/>
      <c r="BA448" s="245"/>
      <c r="BB448" s="245">
        <v>23.22</v>
      </c>
      <c r="BC448" s="245"/>
      <c r="BD448" s="245"/>
      <c r="BE448" s="189"/>
      <c r="BF448" s="189"/>
      <c r="BG448" s="245"/>
      <c r="BH448" s="245">
        <v>14.43</v>
      </c>
      <c r="BI448" s="245"/>
      <c r="BJ448" s="245"/>
      <c r="BK448" s="245"/>
      <c r="BL448" s="189"/>
      <c r="BM448" s="189"/>
      <c r="BN448" s="245"/>
      <c r="BO448" s="245"/>
      <c r="BP448" s="245"/>
      <c r="BQ448" s="245"/>
      <c r="BR448" s="245">
        <v>14.36</v>
      </c>
      <c r="BS448" s="189"/>
      <c r="BT448" s="189"/>
      <c r="BU448" s="245"/>
      <c r="BV448" s="245">
        <v>11.16</v>
      </c>
      <c r="BW448" s="245"/>
      <c r="BX448" s="245"/>
      <c r="BY448" s="245"/>
      <c r="BZ448" s="189"/>
      <c r="CA448" s="189"/>
      <c r="CB448" s="245"/>
      <c r="CC448" s="245"/>
      <c r="CD448" s="245"/>
      <c r="CE448" s="245"/>
      <c r="CF448" s="245"/>
      <c r="CG448" s="189"/>
      <c r="CH448" s="189"/>
      <c r="CI448" s="245"/>
      <c r="CJ448" s="245"/>
      <c r="CK448" s="245"/>
      <c r="CL448" s="245"/>
      <c r="CM448" s="245"/>
      <c r="CN448" s="189"/>
      <c r="CO448" s="189"/>
      <c r="CP448" s="245"/>
      <c r="CQ448" s="245"/>
      <c r="CR448" s="245"/>
      <c r="CS448" s="245"/>
      <c r="CT448" s="245"/>
      <c r="CU448" s="189"/>
      <c r="CV448" s="189"/>
      <c r="CW448" s="245"/>
      <c r="CX448" s="245"/>
      <c r="CY448" s="245">
        <v>9.7799999999999994</v>
      </c>
      <c r="CZ448" s="245"/>
      <c r="DA448" s="245"/>
      <c r="DB448" s="189"/>
      <c r="DC448" s="189"/>
      <c r="DD448" s="245">
        <v>15.74</v>
      </c>
      <c r="DE448" s="245"/>
      <c r="DF448" s="245"/>
      <c r="DG448" s="245"/>
      <c r="DH448" s="245"/>
      <c r="DI448" s="189"/>
      <c r="DJ448" s="189"/>
      <c r="DK448" s="189"/>
      <c r="DL448" s="245"/>
      <c r="DM448" s="245">
        <v>9.94</v>
      </c>
      <c r="DN448" s="245"/>
      <c r="DO448" s="245"/>
      <c r="DP448" s="189"/>
      <c r="DQ448" s="189"/>
      <c r="DR448" s="245">
        <v>13.53</v>
      </c>
      <c r="DS448" s="245"/>
      <c r="DT448" s="245">
        <v>14.59</v>
      </c>
      <c r="DU448" s="245"/>
      <c r="DV448" s="245"/>
      <c r="DW448" s="189"/>
      <c r="DX448" s="189"/>
      <c r="DY448" s="245"/>
      <c r="DZ448" s="245"/>
      <c r="EA448" s="245">
        <v>11.24</v>
      </c>
      <c r="EB448" s="245"/>
      <c r="EC448" s="245"/>
      <c r="ED448" s="189"/>
      <c r="EE448" s="189"/>
      <c r="EF448" s="245"/>
      <c r="EG448" s="189"/>
      <c r="EH448" s="245"/>
      <c r="EI448" s="245"/>
      <c r="EJ448" s="245"/>
      <c r="EK448" s="189"/>
      <c r="EL448" s="189"/>
      <c r="EM448" s="245"/>
      <c r="EN448" s="245">
        <v>15.64</v>
      </c>
      <c r="EO448" s="245"/>
      <c r="EP448" s="245"/>
      <c r="EQ448" s="245">
        <v>10.23</v>
      </c>
      <c r="ER448" s="189"/>
      <c r="ES448" s="189"/>
      <c r="ET448" s="245"/>
      <c r="EU448" s="245"/>
      <c r="EV448" s="245"/>
      <c r="EW448" s="245"/>
      <c r="EX448" s="245"/>
      <c r="EY448" s="189"/>
      <c r="EZ448" s="189"/>
      <c r="FA448" s="245"/>
      <c r="FB448" s="245"/>
      <c r="FC448" s="245"/>
      <c r="FD448" s="245"/>
      <c r="FE448" s="245"/>
      <c r="FF448" s="189"/>
      <c r="FG448" s="189"/>
      <c r="FH448" s="245"/>
      <c r="FI448" s="245">
        <v>26.12</v>
      </c>
      <c r="FJ448" s="245">
        <v>25.85</v>
      </c>
      <c r="FK448" s="245"/>
      <c r="FL448" s="245"/>
      <c r="FM448" s="189"/>
      <c r="FN448" s="189"/>
      <c r="FO448" s="245"/>
      <c r="FP448" s="245"/>
      <c r="FQ448" s="245"/>
      <c r="FR448" s="245"/>
      <c r="FS448" s="245"/>
      <c r="FT448" s="189"/>
      <c r="FU448" s="189"/>
      <c r="FV448" s="189"/>
      <c r="FW448" s="189"/>
      <c r="FX448" s="189"/>
      <c r="FY448" s="245"/>
      <c r="FZ448" s="245">
        <v>17.260000000000002</v>
      </c>
      <c r="GA448" s="189"/>
      <c r="GB448" s="189"/>
      <c r="GC448" s="245"/>
      <c r="GD448" s="245">
        <v>65.78</v>
      </c>
      <c r="GE448" s="245">
        <v>12.76</v>
      </c>
      <c r="GF448" s="245"/>
      <c r="GG448" s="245">
        <v>25.73</v>
      </c>
      <c r="GH448" s="189"/>
      <c r="GI448" s="189"/>
      <c r="GJ448" s="245"/>
    </row>
    <row r="449" spans="2:192" ht="15">
      <c r="B449" s="238" t="s">
        <v>5205</v>
      </c>
      <c r="C449" s="238" t="s">
        <v>156</v>
      </c>
      <c r="D449" s="238" t="s">
        <v>5219</v>
      </c>
      <c r="E449" s="238" t="s">
        <v>5214</v>
      </c>
      <c r="F449" s="180">
        <v>405</v>
      </c>
      <c r="G449" s="239"/>
      <c r="H449" s="186"/>
      <c r="I449" s="186"/>
      <c r="J449" s="239">
        <v>11</v>
      </c>
      <c r="K449" s="239"/>
      <c r="L449" s="239">
        <v>15</v>
      </c>
      <c r="M449" s="239"/>
      <c r="N449" s="239"/>
      <c r="O449" s="186"/>
      <c r="P449" s="186"/>
      <c r="Q449" s="239"/>
      <c r="R449" s="239"/>
      <c r="S449" s="239"/>
      <c r="T449" s="239"/>
      <c r="U449" s="239">
        <v>18</v>
      </c>
      <c r="V449" s="186"/>
      <c r="W449" s="186"/>
      <c r="X449" s="239"/>
      <c r="Y449" s="239">
        <v>7</v>
      </c>
      <c r="Z449" s="239"/>
      <c r="AA449" s="239"/>
      <c r="AB449" s="239"/>
      <c r="AC449" s="186"/>
      <c r="AD449" s="186"/>
      <c r="AE449" s="239"/>
      <c r="AF449" s="239">
        <v>15</v>
      </c>
      <c r="AG449" s="186"/>
      <c r="AH449" s="239"/>
      <c r="AI449" s="239">
        <v>14</v>
      </c>
      <c r="AJ449" s="186"/>
      <c r="AK449" s="186"/>
      <c r="AL449" s="186"/>
      <c r="AM449" s="186"/>
      <c r="AN449" s="186"/>
      <c r="AO449" s="239"/>
      <c r="AP449" s="239">
        <v>14</v>
      </c>
      <c r="AQ449" s="186"/>
      <c r="AR449" s="186"/>
      <c r="AS449" s="239"/>
      <c r="AT449" s="239"/>
      <c r="AU449" s="239">
        <v>13</v>
      </c>
      <c r="AV449" s="239"/>
      <c r="AW449" s="239"/>
      <c r="AX449" s="186"/>
      <c r="AY449" s="186"/>
      <c r="AZ449" s="239">
        <v>16</v>
      </c>
      <c r="BA449" s="239"/>
      <c r="BB449" s="239"/>
      <c r="BC449" s="239"/>
      <c r="BD449" s="239"/>
      <c r="BE449" s="186"/>
      <c r="BF449" s="186"/>
      <c r="BG449" s="239">
        <v>15</v>
      </c>
      <c r="BH449" s="239"/>
      <c r="BI449" s="239"/>
      <c r="BJ449" s="239"/>
      <c r="BK449" s="239">
        <v>21</v>
      </c>
      <c r="BL449" s="186"/>
      <c r="BM449" s="186"/>
      <c r="BN449" s="239">
        <v>14</v>
      </c>
      <c r="BO449" s="239"/>
      <c r="BP449" s="239">
        <v>10</v>
      </c>
      <c r="BQ449" s="239"/>
      <c r="BR449" s="239">
        <v>1</v>
      </c>
      <c r="BS449" s="186"/>
      <c r="BT449" s="186"/>
      <c r="BU449" s="239">
        <v>11</v>
      </c>
      <c r="BV449" s="239"/>
      <c r="BW449" s="239"/>
      <c r="BX449" s="239"/>
      <c r="BY449" s="239">
        <v>23</v>
      </c>
      <c r="BZ449" s="186"/>
      <c r="CA449" s="186"/>
      <c r="CB449" s="239"/>
      <c r="CC449" s="239">
        <v>16</v>
      </c>
      <c r="CD449" s="239"/>
      <c r="CE449" s="239"/>
      <c r="CF449" s="239">
        <v>16</v>
      </c>
      <c r="CG449" s="186"/>
      <c r="CH449" s="186"/>
      <c r="CI449" s="239"/>
      <c r="CJ449" s="239"/>
      <c r="CK449" s="239"/>
      <c r="CL449" s="239">
        <v>18</v>
      </c>
      <c r="CM449" s="239">
        <v>13</v>
      </c>
      <c r="CN449" s="186"/>
      <c r="CO449" s="186"/>
      <c r="CP449" s="239"/>
      <c r="CQ449" s="239">
        <v>16</v>
      </c>
      <c r="CR449" s="239"/>
      <c r="CS449" s="239"/>
      <c r="CT449" s="239">
        <v>9</v>
      </c>
      <c r="CU449" s="186"/>
      <c r="CV449" s="186"/>
      <c r="CW449" s="239"/>
      <c r="CX449" s="239">
        <v>14</v>
      </c>
      <c r="CY449" s="239"/>
      <c r="CZ449" s="239"/>
      <c r="DA449" s="239"/>
      <c r="DB449" s="186"/>
      <c r="DC449" s="186"/>
      <c r="DD449" s="239"/>
      <c r="DE449" s="239"/>
      <c r="DF449" s="239"/>
      <c r="DG449" s="239"/>
      <c r="DH449" s="239"/>
      <c r="DI449" s="186"/>
      <c r="DJ449" s="186"/>
      <c r="DK449" s="186"/>
      <c r="DL449" s="239">
        <v>14</v>
      </c>
      <c r="DM449" s="239"/>
      <c r="DN449" s="239"/>
      <c r="DO449" s="239">
        <v>16</v>
      </c>
      <c r="DP449" s="186"/>
      <c r="DQ449" s="186"/>
      <c r="DR449" s="239"/>
      <c r="DS449" s="239">
        <v>14</v>
      </c>
      <c r="DT449" s="239"/>
      <c r="DU449" s="239"/>
      <c r="DV449" s="239"/>
      <c r="DW449" s="186"/>
      <c r="DX449" s="186"/>
      <c r="DY449" s="239"/>
      <c r="DZ449" s="239"/>
      <c r="EA449" s="239"/>
      <c r="EB449" s="239"/>
      <c r="EC449" s="239"/>
      <c r="ED449" s="186"/>
      <c r="EE449" s="186"/>
      <c r="EF449" s="239"/>
      <c r="EG449" s="186"/>
      <c r="EH449" s="239"/>
      <c r="EI449" s="239"/>
      <c r="EJ449" s="239"/>
      <c r="EK449" s="186"/>
      <c r="EL449" s="186"/>
      <c r="EM449" s="239"/>
      <c r="EN449" s="239"/>
      <c r="EO449" s="239"/>
      <c r="EP449" s="239"/>
      <c r="EQ449" s="239"/>
      <c r="ER449" s="186"/>
      <c r="ES449" s="186"/>
      <c r="ET449" s="239"/>
      <c r="EU449" s="239"/>
      <c r="EV449" s="239"/>
      <c r="EW449" s="239"/>
      <c r="EX449" s="239"/>
      <c r="EY449" s="186"/>
      <c r="EZ449" s="186"/>
      <c r="FA449" s="239"/>
      <c r="FB449" s="239"/>
      <c r="FC449" s="239"/>
      <c r="FD449" s="239"/>
      <c r="FE449" s="239">
        <v>7</v>
      </c>
      <c r="FF449" s="186"/>
      <c r="FG449" s="186"/>
      <c r="FH449" s="239">
        <v>2</v>
      </c>
      <c r="FI449" s="239"/>
      <c r="FJ449" s="239"/>
      <c r="FK449" s="239"/>
      <c r="FL449" s="239"/>
      <c r="FM449" s="186"/>
      <c r="FN449" s="186"/>
      <c r="FO449" s="239"/>
      <c r="FP449" s="239">
        <v>11</v>
      </c>
      <c r="FQ449" s="239"/>
      <c r="FR449" s="239"/>
      <c r="FS449" s="239"/>
      <c r="FT449" s="186"/>
      <c r="FU449" s="186"/>
      <c r="FV449" s="186"/>
      <c r="FW449" s="186"/>
      <c r="FX449" s="186"/>
      <c r="FY449" s="239"/>
      <c r="FZ449" s="239"/>
      <c r="GA449" s="186"/>
      <c r="GB449" s="186"/>
      <c r="GC449" s="239">
        <v>7</v>
      </c>
      <c r="GD449" s="239"/>
      <c r="GE449" s="239"/>
      <c r="GF449" s="239"/>
      <c r="GG449" s="239"/>
      <c r="GH449" s="186"/>
      <c r="GI449" s="186"/>
      <c r="GJ449" s="239">
        <v>14</v>
      </c>
    </row>
    <row r="450" spans="2:192" ht="15">
      <c r="B450" s="240" t="s">
        <v>5205</v>
      </c>
      <c r="C450" s="240" t="s">
        <v>156</v>
      </c>
      <c r="D450" s="240" t="s">
        <v>5219</v>
      </c>
      <c r="E450" s="235" t="s">
        <v>5215</v>
      </c>
      <c r="F450" s="181">
        <v>8632.4</v>
      </c>
      <c r="G450" s="237"/>
      <c r="H450" s="187"/>
      <c r="I450" s="187"/>
      <c r="J450" s="237">
        <v>289.8</v>
      </c>
      <c r="K450" s="237"/>
      <c r="L450" s="237">
        <v>299</v>
      </c>
      <c r="M450" s="237"/>
      <c r="N450" s="237"/>
      <c r="O450" s="187"/>
      <c r="P450" s="187"/>
      <c r="Q450" s="237"/>
      <c r="R450" s="237"/>
      <c r="S450" s="237"/>
      <c r="T450" s="237"/>
      <c r="U450" s="237">
        <v>373.2</v>
      </c>
      <c r="V450" s="187"/>
      <c r="W450" s="187"/>
      <c r="X450" s="237"/>
      <c r="Y450" s="237">
        <v>204.9</v>
      </c>
      <c r="Z450" s="237"/>
      <c r="AA450" s="237"/>
      <c r="AB450" s="237"/>
      <c r="AC450" s="187"/>
      <c r="AD450" s="187"/>
      <c r="AE450" s="237"/>
      <c r="AF450" s="237">
        <v>325.10000000000002</v>
      </c>
      <c r="AG450" s="187"/>
      <c r="AH450" s="237"/>
      <c r="AI450" s="237">
        <v>291.5</v>
      </c>
      <c r="AJ450" s="187"/>
      <c r="AK450" s="187"/>
      <c r="AL450" s="187"/>
      <c r="AM450" s="187"/>
      <c r="AN450" s="187"/>
      <c r="AO450" s="237"/>
      <c r="AP450" s="237">
        <v>316.60000000000002</v>
      </c>
      <c r="AQ450" s="187"/>
      <c r="AR450" s="187"/>
      <c r="AS450" s="237"/>
      <c r="AT450" s="237"/>
      <c r="AU450" s="237">
        <v>270.5</v>
      </c>
      <c r="AV450" s="237"/>
      <c r="AW450" s="237"/>
      <c r="AX450" s="187"/>
      <c r="AY450" s="187"/>
      <c r="AZ450" s="237">
        <v>380.9</v>
      </c>
      <c r="BA450" s="237"/>
      <c r="BB450" s="237"/>
      <c r="BC450" s="237"/>
      <c r="BD450" s="237"/>
      <c r="BE450" s="187"/>
      <c r="BF450" s="187"/>
      <c r="BG450" s="237">
        <v>286.60000000000002</v>
      </c>
      <c r="BH450" s="237"/>
      <c r="BI450" s="237"/>
      <c r="BJ450" s="237"/>
      <c r="BK450" s="237">
        <v>359.2</v>
      </c>
      <c r="BL450" s="187"/>
      <c r="BM450" s="187"/>
      <c r="BN450" s="237">
        <v>248.2</v>
      </c>
      <c r="BO450" s="237"/>
      <c r="BP450" s="237">
        <v>137.6</v>
      </c>
      <c r="BQ450" s="237"/>
      <c r="BR450" s="237">
        <v>13.7</v>
      </c>
      <c r="BS450" s="187"/>
      <c r="BT450" s="187"/>
      <c r="BU450" s="237">
        <v>309.2</v>
      </c>
      <c r="BV450" s="237"/>
      <c r="BW450" s="237"/>
      <c r="BX450" s="237"/>
      <c r="BY450" s="237">
        <v>355.6</v>
      </c>
      <c r="BZ450" s="187"/>
      <c r="CA450" s="187"/>
      <c r="CB450" s="237"/>
      <c r="CC450" s="237">
        <v>362.2</v>
      </c>
      <c r="CD450" s="237"/>
      <c r="CE450" s="237"/>
      <c r="CF450" s="237">
        <v>350.1</v>
      </c>
      <c r="CG450" s="187"/>
      <c r="CH450" s="187"/>
      <c r="CI450" s="237"/>
      <c r="CJ450" s="237"/>
      <c r="CK450" s="237"/>
      <c r="CL450" s="237">
        <v>417.5</v>
      </c>
      <c r="CM450" s="237">
        <v>251.3</v>
      </c>
      <c r="CN450" s="187"/>
      <c r="CO450" s="187"/>
      <c r="CP450" s="237"/>
      <c r="CQ450" s="237">
        <v>238.2</v>
      </c>
      <c r="CR450" s="237"/>
      <c r="CS450" s="237"/>
      <c r="CT450" s="237">
        <v>230.6</v>
      </c>
      <c r="CU450" s="187"/>
      <c r="CV450" s="187"/>
      <c r="CW450" s="237"/>
      <c r="CX450" s="237">
        <v>293.2</v>
      </c>
      <c r="CY450" s="237"/>
      <c r="CZ450" s="237"/>
      <c r="DA450" s="237"/>
      <c r="DB450" s="187"/>
      <c r="DC450" s="187"/>
      <c r="DD450" s="237"/>
      <c r="DE450" s="237"/>
      <c r="DF450" s="237"/>
      <c r="DG450" s="237"/>
      <c r="DH450" s="237"/>
      <c r="DI450" s="187"/>
      <c r="DJ450" s="187"/>
      <c r="DK450" s="187"/>
      <c r="DL450" s="237">
        <v>291.60000000000002</v>
      </c>
      <c r="DM450" s="237"/>
      <c r="DN450" s="237"/>
      <c r="DO450" s="237">
        <v>361.4</v>
      </c>
      <c r="DP450" s="187"/>
      <c r="DQ450" s="187"/>
      <c r="DR450" s="237"/>
      <c r="DS450" s="237">
        <v>310.8</v>
      </c>
      <c r="DT450" s="237"/>
      <c r="DU450" s="237"/>
      <c r="DV450" s="237"/>
      <c r="DW450" s="187"/>
      <c r="DX450" s="187"/>
      <c r="DY450" s="237"/>
      <c r="DZ450" s="237"/>
      <c r="EA450" s="237"/>
      <c r="EB450" s="237"/>
      <c r="EC450" s="237"/>
      <c r="ED450" s="187"/>
      <c r="EE450" s="187"/>
      <c r="EF450" s="237"/>
      <c r="EG450" s="187"/>
      <c r="EH450" s="237"/>
      <c r="EI450" s="237"/>
      <c r="EJ450" s="237"/>
      <c r="EK450" s="187"/>
      <c r="EL450" s="187"/>
      <c r="EM450" s="237"/>
      <c r="EN450" s="237"/>
      <c r="EO450" s="237"/>
      <c r="EP450" s="237"/>
      <c r="EQ450" s="237"/>
      <c r="ER450" s="187"/>
      <c r="ES450" s="187"/>
      <c r="ET450" s="237"/>
      <c r="EU450" s="237"/>
      <c r="EV450" s="237"/>
      <c r="EW450" s="237"/>
      <c r="EX450" s="237"/>
      <c r="EY450" s="187"/>
      <c r="EZ450" s="187"/>
      <c r="FA450" s="237"/>
      <c r="FB450" s="237"/>
      <c r="FC450" s="237"/>
      <c r="FD450" s="237"/>
      <c r="FE450" s="237">
        <v>186.4</v>
      </c>
      <c r="FF450" s="187"/>
      <c r="FG450" s="187"/>
      <c r="FH450" s="237">
        <v>58.6</v>
      </c>
      <c r="FI450" s="237"/>
      <c r="FJ450" s="237"/>
      <c r="FK450" s="237"/>
      <c r="FL450" s="237"/>
      <c r="FM450" s="187"/>
      <c r="FN450" s="187"/>
      <c r="FO450" s="237"/>
      <c r="FP450" s="237">
        <v>329.4</v>
      </c>
      <c r="FQ450" s="237"/>
      <c r="FR450" s="237"/>
      <c r="FS450" s="237"/>
      <c r="FT450" s="187"/>
      <c r="FU450" s="187"/>
      <c r="FV450" s="187"/>
      <c r="FW450" s="187"/>
      <c r="FX450" s="187"/>
      <c r="FY450" s="237"/>
      <c r="FZ450" s="237"/>
      <c r="GA450" s="187"/>
      <c r="GB450" s="187"/>
      <c r="GC450" s="237">
        <v>203.2</v>
      </c>
      <c r="GD450" s="237"/>
      <c r="GE450" s="237"/>
      <c r="GF450" s="237"/>
      <c r="GG450" s="237"/>
      <c r="GH450" s="187"/>
      <c r="GI450" s="187"/>
      <c r="GJ450" s="237">
        <v>286.3</v>
      </c>
    </row>
    <row r="451" spans="2:192" ht="15">
      <c r="B451" s="240" t="s">
        <v>5205</v>
      </c>
      <c r="C451" s="240" t="s">
        <v>156</v>
      </c>
      <c r="D451" s="240" t="s">
        <v>5219</v>
      </c>
      <c r="E451" s="241" t="s">
        <v>5216</v>
      </c>
      <c r="F451" s="182">
        <v>2.81</v>
      </c>
      <c r="G451" s="242"/>
      <c r="H451" s="188"/>
      <c r="I451" s="188"/>
      <c r="J451" s="242">
        <v>2.2799999999999998</v>
      </c>
      <c r="K451" s="242"/>
      <c r="L451" s="242">
        <v>3.01</v>
      </c>
      <c r="M451" s="242"/>
      <c r="N451" s="242"/>
      <c r="O451" s="188"/>
      <c r="P451" s="188"/>
      <c r="Q451" s="242"/>
      <c r="R451" s="242"/>
      <c r="S451" s="242"/>
      <c r="T451" s="242"/>
      <c r="U451" s="242">
        <v>2.89</v>
      </c>
      <c r="V451" s="188"/>
      <c r="W451" s="188"/>
      <c r="X451" s="242"/>
      <c r="Y451" s="242">
        <v>2.0499999999999998</v>
      </c>
      <c r="Z451" s="242"/>
      <c r="AA451" s="242"/>
      <c r="AB451" s="242"/>
      <c r="AC451" s="188"/>
      <c r="AD451" s="188"/>
      <c r="AE451" s="242"/>
      <c r="AF451" s="242">
        <v>2.77</v>
      </c>
      <c r="AG451" s="188"/>
      <c r="AH451" s="242"/>
      <c r="AI451" s="242">
        <v>2.88</v>
      </c>
      <c r="AJ451" s="188"/>
      <c r="AK451" s="188"/>
      <c r="AL451" s="188"/>
      <c r="AM451" s="188"/>
      <c r="AN451" s="188"/>
      <c r="AO451" s="242"/>
      <c r="AP451" s="242">
        <v>2.65</v>
      </c>
      <c r="AQ451" s="188"/>
      <c r="AR451" s="188"/>
      <c r="AS451" s="242"/>
      <c r="AT451" s="242"/>
      <c r="AU451" s="242">
        <v>2.88</v>
      </c>
      <c r="AV451" s="242"/>
      <c r="AW451" s="242"/>
      <c r="AX451" s="188"/>
      <c r="AY451" s="188"/>
      <c r="AZ451" s="242">
        <v>2.52</v>
      </c>
      <c r="BA451" s="242"/>
      <c r="BB451" s="242"/>
      <c r="BC451" s="242"/>
      <c r="BD451" s="242"/>
      <c r="BE451" s="188"/>
      <c r="BF451" s="188"/>
      <c r="BG451" s="242">
        <v>3.14</v>
      </c>
      <c r="BH451" s="242"/>
      <c r="BI451" s="242"/>
      <c r="BJ451" s="242"/>
      <c r="BK451" s="242">
        <v>3.51</v>
      </c>
      <c r="BL451" s="188"/>
      <c r="BM451" s="188"/>
      <c r="BN451" s="242">
        <v>3.38</v>
      </c>
      <c r="BO451" s="242"/>
      <c r="BP451" s="242">
        <v>4.3600000000000003</v>
      </c>
      <c r="BQ451" s="242"/>
      <c r="BR451" s="242">
        <v>4.37</v>
      </c>
      <c r="BS451" s="188"/>
      <c r="BT451" s="188"/>
      <c r="BU451" s="242">
        <v>2.13</v>
      </c>
      <c r="BV451" s="242"/>
      <c r="BW451" s="242"/>
      <c r="BX451" s="242"/>
      <c r="BY451" s="242">
        <v>3.88</v>
      </c>
      <c r="BZ451" s="188"/>
      <c r="CA451" s="188"/>
      <c r="CB451" s="242"/>
      <c r="CC451" s="242">
        <v>2.65</v>
      </c>
      <c r="CD451" s="242"/>
      <c r="CE451" s="242"/>
      <c r="CF451" s="242">
        <v>2.74</v>
      </c>
      <c r="CG451" s="188"/>
      <c r="CH451" s="188"/>
      <c r="CI451" s="242"/>
      <c r="CJ451" s="242"/>
      <c r="CK451" s="242"/>
      <c r="CL451" s="242">
        <v>2.59</v>
      </c>
      <c r="CM451" s="242">
        <v>3.1</v>
      </c>
      <c r="CN451" s="188"/>
      <c r="CO451" s="188"/>
      <c r="CP451" s="242"/>
      <c r="CQ451" s="242">
        <v>4.03</v>
      </c>
      <c r="CR451" s="242"/>
      <c r="CS451" s="242"/>
      <c r="CT451" s="242">
        <v>2.34</v>
      </c>
      <c r="CU451" s="188"/>
      <c r="CV451" s="188"/>
      <c r="CW451" s="242"/>
      <c r="CX451" s="242">
        <v>2.86</v>
      </c>
      <c r="CY451" s="242"/>
      <c r="CZ451" s="242"/>
      <c r="DA451" s="242"/>
      <c r="DB451" s="188"/>
      <c r="DC451" s="188"/>
      <c r="DD451" s="242"/>
      <c r="DE451" s="242"/>
      <c r="DF451" s="242"/>
      <c r="DG451" s="242"/>
      <c r="DH451" s="242"/>
      <c r="DI451" s="188"/>
      <c r="DJ451" s="188"/>
      <c r="DK451" s="188"/>
      <c r="DL451" s="242">
        <v>2.88</v>
      </c>
      <c r="DM451" s="242"/>
      <c r="DN451" s="242"/>
      <c r="DO451" s="242">
        <v>2.66</v>
      </c>
      <c r="DP451" s="188"/>
      <c r="DQ451" s="188"/>
      <c r="DR451" s="242"/>
      <c r="DS451" s="242">
        <v>2.7</v>
      </c>
      <c r="DT451" s="242"/>
      <c r="DU451" s="242"/>
      <c r="DV451" s="242"/>
      <c r="DW451" s="188"/>
      <c r="DX451" s="188"/>
      <c r="DY451" s="242"/>
      <c r="DZ451" s="242"/>
      <c r="EA451" s="242"/>
      <c r="EB451" s="242"/>
      <c r="EC451" s="242"/>
      <c r="ED451" s="188"/>
      <c r="EE451" s="188"/>
      <c r="EF451" s="242"/>
      <c r="EG451" s="188"/>
      <c r="EH451" s="242"/>
      <c r="EI451" s="242"/>
      <c r="EJ451" s="242"/>
      <c r="EK451" s="188"/>
      <c r="EL451" s="188"/>
      <c r="EM451" s="242"/>
      <c r="EN451" s="242"/>
      <c r="EO451" s="242"/>
      <c r="EP451" s="242"/>
      <c r="EQ451" s="242"/>
      <c r="ER451" s="188"/>
      <c r="ES451" s="188"/>
      <c r="ET451" s="242"/>
      <c r="EU451" s="242"/>
      <c r="EV451" s="242"/>
      <c r="EW451" s="242"/>
      <c r="EX451" s="242"/>
      <c r="EY451" s="188"/>
      <c r="EZ451" s="188"/>
      <c r="FA451" s="242"/>
      <c r="FB451" s="242"/>
      <c r="FC451" s="242"/>
      <c r="FD451" s="242"/>
      <c r="FE451" s="242">
        <v>2.25</v>
      </c>
      <c r="FF451" s="188"/>
      <c r="FG451" s="188"/>
      <c r="FH451" s="242">
        <v>2.0499999999999998</v>
      </c>
      <c r="FI451" s="242"/>
      <c r="FJ451" s="242"/>
      <c r="FK451" s="242"/>
      <c r="FL451" s="242"/>
      <c r="FM451" s="188"/>
      <c r="FN451" s="188"/>
      <c r="FO451" s="242"/>
      <c r="FP451" s="242">
        <v>2</v>
      </c>
      <c r="FQ451" s="242"/>
      <c r="FR451" s="242"/>
      <c r="FS451" s="242"/>
      <c r="FT451" s="188"/>
      <c r="FU451" s="188"/>
      <c r="FV451" s="188"/>
      <c r="FW451" s="188"/>
      <c r="FX451" s="188"/>
      <c r="FY451" s="242"/>
      <c r="FZ451" s="242"/>
      <c r="GA451" s="188"/>
      <c r="GB451" s="188"/>
      <c r="GC451" s="242">
        <v>2.0699999999999998</v>
      </c>
      <c r="GD451" s="242"/>
      <c r="GE451" s="242"/>
      <c r="GF451" s="242"/>
      <c r="GG451" s="242"/>
      <c r="GH451" s="188"/>
      <c r="GI451" s="188"/>
      <c r="GJ451" s="242">
        <v>2.93</v>
      </c>
    </row>
    <row r="452" spans="2:192" ht="15.75" thickBot="1">
      <c r="B452" s="243" t="s">
        <v>5205</v>
      </c>
      <c r="C452" s="243" t="s">
        <v>156</v>
      </c>
      <c r="D452" s="243" t="s">
        <v>5219</v>
      </c>
      <c r="E452" s="244" t="s">
        <v>5217</v>
      </c>
      <c r="F452" s="183">
        <v>21.31</v>
      </c>
      <c r="G452" s="245"/>
      <c r="H452" s="189"/>
      <c r="I452" s="189"/>
      <c r="J452" s="245">
        <v>26.35</v>
      </c>
      <c r="K452" s="245"/>
      <c r="L452" s="245">
        <v>19.93</v>
      </c>
      <c r="M452" s="245"/>
      <c r="N452" s="245"/>
      <c r="O452" s="189"/>
      <c r="P452" s="189"/>
      <c r="Q452" s="245"/>
      <c r="R452" s="245"/>
      <c r="S452" s="245"/>
      <c r="T452" s="245"/>
      <c r="U452" s="245">
        <v>20.73</v>
      </c>
      <c r="V452" s="189"/>
      <c r="W452" s="189"/>
      <c r="X452" s="245"/>
      <c r="Y452" s="245">
        <v>29.28</v>
      </c>
      <c r="Z452" s="245"/>
      <c r="AA452" s="245"/>
      <c r="AB452" s="245"/>
      <c r="AC452" s="189"/>
      <c r="AD452" s="189"/>
      <c r="AE452" s="245"/>
      <c r="AF452" s="245">
        <v>21.67</v>
      </c>
      <c r="AG452" s="189"/>
      <c r="AH452" s="245"/>
      <c r="AI452" s="245">
        <v>20.82</v>
      </c>
      <c r="AJ452" s="189"/>
      <c r="AK452" s="189"/>
      <c r="AL452" s="189"/>
      <c r="AM452" s="189"/>
      <c r="AN452" s="189"/>
      <c r="AO452" s="245"/>
      <c r="AP452" s="245">
        <v>22.62</v>
      </c>
      <c r="AQ452" s="189"/>
      <c r="AR452" s="189"/>
      <c r="AS452" s="245"/>
      <c r="AT452" s="245"/>
      <c r="AU452" s="245">
        <v>20.81</v>
      </c>
      <c r="AV452" s="245"/>
      <c r="AW452" s="245"/>
      <c r="AX452" s="189"/>
      <c r="AY452" s="189"/>
      <c r="AZ452" s="245">
        <v>23.81</v>
      </c>
      <c r="BA452" s="245"/>
      <c r="BB452" s="245"/>
      <c r="BC452" s="245"/>
      <c r="BD452" s="245"/>
      <c r="BE452" s="189"/>
      <c r="BF452" s="189"/>
      <c r="BG452" s="245">
        <v>19.100000000000001</v>
      </c>
      <c r="BH452" s="245"/>
      <c r="BI452" s="245"/>
      <c r="BJ452" s="245"/>
      <c r="BK452" s="245">
        <v>17.100000000000001</v>
      </c>
      <c r="BL452" s="189"/>
      <c r="BM452" s="189"/>
      <c r="BN452" s="245">
        <v>17.73</v>
      </c>
      <c r="BO452" s="245"/>
      <c r="BP452" s="245">
        <v>13.76</v>
      </c>
      <c r="BQ452" s="245"/>
      <c r="BR452" s="245">
        <v>13.73</v>
      </c>
      <c r="BS452" s="189"/>
      <c r="BT452" s="189"/>
      <c r="BU452" s="245">
        <v>28.11</v>
      </c>
      <c r="BV452" s="245"/>
      <c r="BW452" s="245"/>
      <c r="BX452" s="245"/>
      <c r="BY452" s="245">
        <v>15.46</v>
      </c>
      <c r="BZ452" s="189"/>
      <c r="CA452" s="189"/>
      <c r="CB452" s="245"/>
      <c r="CC452" s="245">
        <v>22.63</v>
      </c>
      <c r="CD452" s="245"/>
      <c r="CE452" s="245"/>
      <c r="CF452" s="245">
        <v>21.88</v>
      </c>
      <c r="CG452" s="189"/>
      <c r="CH452" s="189"/>
      <c r="CI452" s="245"/>
      <c r="CJ452" s="245"/>
      <c r="CK452" s="245"/>
      <c r="CL452" s="245">
        <v>23.2</v>
      </c>
      <c r="CM452" s="245">
        <v>19.329999999999998</v>
      </c>
      <c r="CN452" s="189"/>
      <c r="CO452" s="189"/>
      <c r="CP452" s="245"/>
      <c r="CQ452" s="245">
        <v>14.89</v>
      </c>
      <c r="CR452" s="245"/>
      <c r="CS452" s="245"/>
      <c r="CT452" s="245">
        <v>25.62</v>
      </c>
      <c r="CU452" s="189"/>
      <c r="CV452" s="189"/>
      <c r="CW452" s="245"/>
      <c r="CX452" s="245">
        <v>20.95</v>
      </c>
      <c r="CY452" s="245"/>
      <c r="CZ452" s="245"/>
      <c r="DA452" s="245"/>
      <c r="DB452" s="189"/>
      <c r="DC452" s="189"/>
      <c r="DD452" s="245"/>
      <c r="DE452" s="245"/>
      <c r="DF452" s="245"/>
      <c r="DG452" s="245"/>
      <c r="DH452" s="245"/>
      <c r="DI452" s="189"/>
      <c r="DJ452" s="189"/>
      <c r="DK452" s="189"/>
      <c r="DL452" s="245">
        <v>20.82</v>
      </c>
      <c r="DM452" s="245"/>
      <c r="DN452" s="245"/>
      <c r="DO452" s="245">
        <v>22.59</v>
      </c>
      <c r="DP452" s="189"/>
      <c r="DQ452" s="189"/>
      <c r="DR452" s="245"/>
      <c r="DS452" s="245">
        <v>22.2</v>
      </c>
      <c r="DT452" s="245"/>
      <c r="DU452" s="245"/>
      <c r="DV452" s="245"/>
      <c r="DW452" s="189"/>
      <c r="DX452" s="189"/>
      <c r="DY452" s="245"/>
      <c r="DZ452" s="245"/>
      <c r="EA452" s="245"/>
      <c r="EB452" s="245"/>
      <c r="EC452" s="245"/>
      <c r="ED452" s="189"/>
      <c r="EE452" s="189"/>
      <c r="EF452" s="245"/>
      <c r="EG452" s="189"/>
      <c r="EH452" s="245"/>
      <c r="EI452" s="245"/>
      <c r="EJ452" s="245"/>
      <c r="EK452" s="189"/>
      <c r="EL452" s="189"/>
      <c r="EM452" s="245"/>
      <c r="EN452" s="245"/>
      <c r="EO452" s="245"/>
      <c r="EP452" s="245"/>
      <c r="EQ452" s="245"/>
      <c r="ER452" s="189"/>
      <c r="ES452" s="189"/>
      <c r="ET452" s="245"/>
      <c r="EU452" s="245"/>
      <c r="EV452" s="245"/>
      <c r="EW452" s="245"/>
      <c r="EX452" s="245"/>
      <c r="EY452" s="189"/>
      <c r="EZ452" s="189"/>
      <c r="FA452" s="245"/>
      <c r="FB452" s="245"/>
      <c r="FC452" s="245"/>
      <c r="FD452" s="245"/>
      <c r="FE452" s="245">
        <v>26.62</v>
      </c>
      <c r="FF452" s="189"/>
      <c r="FG452" s="189"/>
      <c r="FH452" s="245">
        <v>29.29</v>
      </c>
      <c r="FI452" s="245"/>
      <c r="FJ452" s="245"/>
      <c r="FK452" s="245"/>
      <c r="FL452" s="245"/>
      <c r="FM452" s="189"/>
      <c r="FN452" s="189"/>
      <c r="FO452" s="245"/>
      <c r="FP452" s="245">
        <v>29.95</v>
      </c>
      <c r="FQ452" s="245"/>
      <c r="FR452" s="245"/>
      <c r="FS452" s="245"/>
      <c r="FT452" s="189"/>
      <c r="FU452" s="189"/>
      <c r="FV452" s="189"/>
      <c r="FW452" s="189"/>
      <c r="FX452" s="189"/>
      <c r="FY452" s="245"/>
      <c r="FZ452" s="245"/>
      <c r="GA452" s="189"/>
      <c r="GB452" s="189"/>
      <c r="GC452" s="245">
        <v>29.02</v>
      </c>
      <c r="GD452" s="245"/>
      <c r="GE452" s="245"/>
      <c r="GF452" s="245"/>
      <c r="GG452" s="245"/>
      <c r="GH452" s="189"/>
      <c r="GI452" s="189"/>
      <c r="GJ452" s="245">
        <v>20.45</v>
      </c>
    </row>
    <row r="453" spans="2:192" ht="15">
      <c r="B453" s="238" t="s">
        <v>5205</v>
      </c>
      <c r="C453" s="238" t="s">
        <v>154</v>
      </c>
      <c r="D453" s="238" t="s">
        <v>5219</v>
      </c>
      <c r="E453" s="238" t="s">
        <v>5214</v>
      </c>
      <c r="F453" s="180">
        <v>266</v>
      </c>
      <c r="G453" s="239">
        <v>5</v>
      </c>
      <c r="H453" s="186"/>
      <c r="I453" s="186"/>
      <c r="J453" s="239"/>
      <c r="K453" s="239"/>
      <c r="L453" s="239"/>
      <c r="M453" s="239"/>
      <c r="N453" s="239">
        <v>5</v>
      </c>
      <c r="O453" s="186"/>
      <c r="P453" s="186"/>
      <c r="Q453" s="239"/>
      <c r="R453" s="239"/>
      <c r="S453" s="239">
        <v>10</v>
      </c>
      <c r="T453" s="239"/>
      <c r="U453" s="239"/>
      <c r="V453" s="186"/>
      <c r="W453" s="186"/>
      <c r="X453" s="239">
        <v>2</v>
      </c>
      <c r="Y453" s="239"/>
      <c r="Z453" s="239">
        <v>6</v>
      </c>
      <c r="AA453" s="239"/>
      <c r="AB453" s="239">
        <v>1</v>
      </c>
      <c r="AC453" s="186"/>
      <c r="AD453" s="186"/>
      <c r="AE453" s="239">
        <v>5</v>
      </c>
      <c r="AF453" s="239"/>
      <c r="AG453" s="186"/>
      <c r="AH453" s="239"/>
      <c r="AI453" s="239"/>
      <c r="AJ453" s="186"/>
      <c r="AK453" s="186"/>
      <c r="AL453" s="186"/>
      <c r="AM453" s="186"/>
      <c r="AN453" s="186"/>
      <c r="AO453" s="239"/>
      <c r="AP453" s="239"/>
      <c r="AQ453" s="186"/>
      <c r="AR453" s="186"/>
      <c r="AS453" s="239">
        <v>2</v>
      </c>
      <c r="AT453" s="239">
        <v>3</v>
      </c>
      <c r="AU453" s="239"/>
      <c r="AV453" s="239"/>
      <c r="AW453" s="239">
        <v>7</v>
      </c>
      <c r="AX453" s="186"/>
      <c r="AY453" s="186"/>
      <c r="AZ453" s="239"/>
      <c r="BA453" s="239">
        <v>7</v>
      </c>
      <c r="BB453" s="239">
        <v>9</v>
      </c>
      <c r="BC453" s="239"/>
      <c r="BD453" s="239">
        <v>12</v>
      </c>
      <c r="BE453" s="186"/>
      <c r="BF453" s="186"/>
      <c r="BG453" s="239"/>
      <c r="BH453" s="239"/>
      <c r="BI453" s="239">
        <v>2</v>
      </c>
      <c r="BJ453" s="239"/>
      <c r="BK453" s="239"/>
      <c r="BL453" s="186"/>
      <c r="BM453" s="186"/>
      <c r="BN453" s="239"/>
      <c r="BO453" s="239">
        <v>10</v>
      </c>
      <c r="BP453" s="239"/>
      <c r="BQ453" s="239"/>
      <c r="BR453" s="239"/>
      <c r="BS453" s="186"/>
      <c r="BT453" s="186"/>
      <c r="BU453" s="239"/>
      <c r="BV453" s="239"/>
      <c r="BW453" s="239"/>
      <c r="BX453" s="239"/>
      <c r="BY453" s="239"/>
      <c r="BZ453" s="186"/>
      <c r="CA453" s="186"/>
      <c r="CB453" s="239">
        <v>10</v>
      </c>
      <c r="CC453" s="239"/>
      <c r="CD453" s="239">
        <v>6</v>
      </c>
      <c r="CE453" s="239"/>
      <c r="CF453" s="239"/>
      <c r="CG453" s="186"/>
      <c r="CH453" s="186"/>
      <c r="CI453" s="239"/>
      <c r="CJ453" s="239"/>
      <c r="CK453" s="239">
        <v>9</v>
      </c>
      <c r="CL453" s="239"/>
      <c r="CM453" s="239"/>
      <c r="CN453" s="186"/>
      <c r="CO453" s="186"/>
      <c r="CP453" s="239">
        <v>9</v>
      </c>
      <c r="CQ453" s="239"/>
      <c r="CR453" s="239">
        <v>12</v>
      </c>
      <c r="CS453" s="239"/>
      <c r="CT453" s="239"/>
      <c r="CU453" s="186"/>
      <c r="CV453" s="186"/>
      <c r="CW453" s="239"/>
      <c r="CX453" s="239"/>
      <c r="CY453" s="239"/>
      <c r="CZ453" s="239"/>
      <c r="DA453" s="239"/>
      <c r="DB453" s="186"/>
      <c r="DC453" s="186"/>
      <c r="DD453" s="239"/>
      <c r="DE453" s="239">
        <v>11</v>
      </c>
      <c r="DF453" s="239">
        <v>14</v>
      </c>
      <c r="DG453" s="239"/>
      <c r="DH453" s="239">
        <v>12</v>
      </c>
      <c r="DI453" s="186"/>
      <c r="DJ453" s="186"/>
      <c r="DK453" s="186"/>
      <c r="DL453" s="239"/>
      <c r="DM453" s="239"/>
      <c r="DN453" s="239"/>
      <c r="DO453" s="239"/>
      <c r="DP453" s="186"/>
      <c r="DQ453" s="186"/>
      <c r="DR453" s="239"/>
      <c r="DS453" s="239"/>
      <c r="DT453" s="239"/>
      <c r="DU453" s="239"/>
      <c r="DV453" s="239">
        <v>2</v>
      </c>
      <c r="DW453" s="186"/>
      <c r="DX453" s="186"/>
      <c r="DY453" s="239"/>
      <c r="DZ453" s="239">
        <v>8</v>
      </c>
      <c r="EA453" s="239"/>
      <c r="EB453" s="239"/>
      <c r="EC453" s="239">
        <v>9</v>
      </c>
      <c r="ED453" s="186"/>
      <c r="EE453" s="186"/>
      <c r="EF453" s="239"/>
      <c r="EG453" s="186"/>
      <c r="EH453" s="239"/>
      <c r="EI453" s="239"/>
      <c r="EJ453" s="239"/>
      <c r="EK453" s="186"/>
      <c r="EL453" s="186"/>
      <c r="EM453" s="239">
        <v>1</v>
      </c>
      <c r="EN453" s="239">
        <v>1</v>
      </c>
      <c r="EO453" s="239"/>
      <c r="EP453" s="239"/>
      <c r="EQ453" s="239">
        <v>3</v>
      </c>
      <c r="ER453" s="186"/>
      <c r="ES453" s="186"/>
      <c r="ET453" s="239"/>
      <c r="EU453" s="239">
        <v>6</v>
      </c>
      <c r="EV453" s="239">
        <v>5</v>
      </c>
      <c r="EW453" s="239"/>
      <c r="EX453" s="239">
        <v>11</v>
      </c>
      <c r="EY453" s="186"/>
      <c r="EZ453" s="186"/>
      <c r="FA453" s="239"/>
      <c r="FB453" s="239"/>
      <c r="FC453" s="239">
        <v>17</v>
      </c>
      <c r="FD453" s="239"/>
      <c r="FE453" s="239"/>
      <c r="FF453" s="186"/>
      <c r="FG453" s="186"/>
      <c r="FH453" s="239"/>
      <c r="FI453" s="239">
        <v>6</v>
      </c>
      <c r="FJ453" s="239"/>
      <c r="FK453" s="239"/>
      <c r="FL453" s="239">
        <v>5</v>
      </c>
      <c r="FM453" s="186"/>
      <c r="FN453" s="186"/>
      <c r="FO453" s="239">
        <v>5</v>
      </c>
      <c r="FP453" s="239"/>
      <c r="FQ453" s="239"/>
      <c r="FR453" s="239"/>
      <c r="FS453" s="239">
        <v>6</v>
      </c>
      <c r="FT453" s="186"/>
      <c r="FU453" s="186"/>
      <c r="FV453" s="186"/>
      <c r="FW453" s="186"/>
      <c r="FX453" s="186"/>
      <c r="FY453" s="239"/>
      <c r="FZ453" s="239">
        <v>1</v>
      </c>
      <c r="GA453" s="186"/>
      <c r="GB453" s="186"/>
      <c r="GC453" s="239"/>
      <c r="GD453" s="239"/>
      <c r="GE453" s="239">
        <v>10</v>
      </c>
      <c r="GF453" s="239"/>
      <c r="GG453" s="239">
        <v>1</v>
      </c>
      <c r="GH453" s="186"/>
      <c r="GI453" s="186"/>
      <c r="GJ453" s="239"/>
    </row>
    <row r="454" spans="2:192" ht="15">
      <c r="B454" s="240" t="s">
        <v>5205</v>
      </c>
      <c r="C454" s="240" t="s">
        <v>154</v>
      </c>
      <c r="D454" s="240" t="s">
        <v>5219</v>
      </c>
      <c r="E454" s="235" t="s">
        <v>5215</v>
      </c>
      <c r="F454" s="181">
        <v>5604.1</v>
      </c>
      <c r="G454" s="237">
        <v>124</v>
      </c>
      <c r="H454" s="187"/>
      <c r="I454" s="187"/>
      <c r="J454" s="237"/>
      <c r="K454" s="237"/>
      <c r="L454" s="237"/>
      <c r="M454" s="237"/>
      <c r="N454" s="237">
        <v>99.4</v>
      </c>
      <c r="O454" s="187"/>
      <c r="P454" s="187"/>
      <c r="Q454" s="237"/>
      <c r="R454" s="237"/>
      <c r="S454" s="237">
        <v>175.5</v>
      </c>
      <c r="T454" s="237"/>
      <c r="U454" s="237"/>
      <c r="V454" s="187"/>
      <c r="W454" s="187"/>
      <c r="X454" s="237">
        <v>80.099999999999994</v>
      </c>
      <c r="Y454" s="237"/>
      <c r="Z454" s="237">
        <v>129.80000000000001</v>
      </c>
      <c r="AA454" s="237"/>
      <c r="AB454" s="237">
        <v>41</v>
      </c>
      <c r="AC454" s="187"/>
      <c r="AD454" s="187"/>
      <c r="AE454" s="237">
        <v>200.1</v>
      </c>
      <c r="AF454" s="237"/>
      <c r="AG454" s="187"/>
      <c r="AH454" s="237"/>
      <c r="AI454" s="237"/>
      <c r="AJ454" s="187"/>
      <c r="AK454" s="187"/>
      <c r="AL454" s="187"/>
      <c r="AM454" s="187"/>
      <c r="AN454" s="187"/>
      <c r="AO454" s="237"/>
      <c r="AP454" s="237"/>
      <c r="AQ454" s="187"/>
      <c r="AR454" s="187"/>
      <c r="AS454" s="237">
        <v>33.1</v>
      </c>
      <c r="AT454" s="237">
        <v>69.5</v>
      </c>
      <c r="AU454" s="237"/>
      <c r="AV454" s="237"/>
      <c r="AW454" s="237">
        <v>232.4</v>
      </c>
      <c r="AX454" s="187"/>
      <c r="AY454" s="187"/>
      <c r="AZ454" s="237"/>
      <c r="BA454" s="237">
        <v>213.7</v>
      </c>
      <c r="BB454" s="237">
        <v>163.19999999999999</v>
      </c>
      <c r="BC454" s="237"/>
      <c r="BD454" s="237">
        <v>236.6</v>
      </c>
      <c r="BE454" s="187"/>
      <c r="BF454" s="187"/>
      <c r="BG454" s="237"/>
      <c r="BH454" s="237"/>
      <c r="BI454" s="237">
        <v>26.9</v>
      </c>
      <c r="BJ454" s="237"/>
      <c r="BK454" s="237"/>
      <c r="BL454" s="187"/>
      <c r="BM454" s="187"/>
      <c r="BN454" s="237"/>
      <c r="BO454" s="237">
        <v>172.4</v>
      </c>
      <c r="BP454" s="237"/>
      <c r="BQ454" s="237"/>
      <c r="BR454" s="237"/>
      <c r="BS454" s="187"/>
      <c r="BT454" s="187"/>
      <c r="BU454" s="237"/>
      <c r="BV454" s="237"/>
      <c r="BW454" s="237"/>
      <c r="BX454" s="237"/>
      <c r="BY454" s="237"/>
      <c r="BZ454" s="187"/>
      <c r="CA454" s="187"/>
      <c r="CB454" s="237">
        <v>180.4</v>
      </c>
      <c r="CC454" s="237"/>
      <c r="CD454" s="237">
        <v>117.1</v>
      </c>
      <c r="CE454" s="237"/>
      <c r="CF454" s="237"/>
      <c r="CG454" s="187"/>
      <c r="CH454" s="187"/>
      <c r="CI454" s="237"/>
      <c r="CJ454" s="237"/>
      <c r="CK454" s="237">
        <v>171.8</v>
      </c>
      <c r="CL454" s="237"/>
      <c r="CM454" s="237"/>
      <c r="CN454" s="187"/>
      <c r="CO454" s="187"/>
      <c r="CP454" s="237">
        <v>145.80000000000001</v>
      </c>
      <c r="CQ454" s="237"/>
      <c r="CR454" s="237">
        <v>182.8</v>
      </c>
      <c r="CS454" s="237"/>
      <c r="CT454" s="237"/>
      <c r="CU454" s="187"/>
      <c r="CV454" s="187"/>
      <c r="CW454" s="237"/>
      <c r="CX454" s="237"/>
      <c r="CY454" s="237"/>
      <c r="CZ454" s="237"/>
      <c r="DA454" s="237"/>
      <c r="DB454" s="187"/>
      <c r="DC454" s="187"/>
      <c r="DD454" s="237"/>
      <c r="DE454" s="237">
        <v>209.1</v>
      </c>
      <c r="DF454" s="237">
        <v>256.89999999999998</v>
      </c>
      <c r="DG454" s="237"/>
      <c r="DH454" s="237">
        <v>198.6</v>
      </c>
      <c r="DI454" s="187"/>
      <c r="DJ454" s="187"/>
      <c r="DK454" s="187"/>
      <c r="DL454" s="237"/>
      <c r="DM454" s="237"/>
      <c r="DN454" s="237"/>
      <c r="DO454" s="237"/>
      <c r="DP454" s="187"/>
      <c r="DQ454" s="187"/>
      <c r="DR454" s="237"/>
      <c r="DS454" s="237"/>
      <c r="DT454" s="237"/>
      <c r="DU454" s="237"/>
      <c r="DV454" s="237">
        <v>50.6</v>
      </c>
      <c r="DW454" s="187"/>
      <c r="DX454" s="187"/>
      <c r="DY454" s="237"/>
      <c r="DZ454" s="237">
        <v>176.5</v>
      </c>
      <c r="EA454" s="237"/>
      <c r="EB454" s="237"/>
      <c r="EC454" s="237">
        <v>210.4</v>
      </c>
      <c r="ED454" s="187"/>
      <c r="EE454" s="187"/>
      <c r="EF454" s="237"/>
      <c r="EG454" s="187"/>
      <c r="EH454" s="237"/>
      <c r="EI454" s="237"/>
      <c r="EJ454" s="237"/>
      <c r="EK454" s="187"/>
      <c r="EL454" s="187"/>
      <c r="EM454" s="237">
        <v>36</v>
      </c>
      <c r="EN454" s="237">
        <v>49.6</v>
      </c>
      <c r="EO454" s="237"/>
      <c r="EP454" s="237"/>
      <c r="EQ454" s="237">
        <v>41.5</v>
      </c>
      <c r="ER454" s="187"/>
      <c r="ES454" s="187"/>
      <c r="ET454" s="237"/>
      <c r="EU454" s="237">
        <v>100.8</v>
      </c>
      <c r="EV454" s="237">
        <v>220.7</v>
      </c>
      <c r="EW454" s="237"/>
      <c r="EX454" s="237">
        <v>269.2</v>
      </c>
      <c r="EY454" s="187"/>
      <c r="EZ454" s="187"/>
      <c r="FA454" s="237"/>
      <c r="FB454" s="237"/>
      <c r="FC454" s="237">
        <v>247.2</v>
      </c>
      <c r="FD454" s="237"/>
      <c r="FE454" s="237"/>
      <c r="FF454" s="187"/>
      <c r="FG454" s="187"/>
      <c r="FH454" s="237"/>
      <c r="FI454" s="237">
        <v>97.2</v>
      </c>
      <c r="FJ454" s="237"/>
      <c r="FK454" s="237"/>
      <c r="FL454" s="237">
        <v>117.2</v>
      </c>
      <c r="FM454" s="187"/>
      <c r="FN454" s="187"/>
      <c r="FO454" s="237">
        <v>84.4</v>
      </c>
      <c r="FP454" s="237"/>
      <c r="FQ454" s="237"/>
      <c r="FR454" s="237"/>
      <c r="FS454" s="237">
        <v>165.5</v>
      </c>
      <c r="FT454" s="187"/>
      <c r="FU454" s="187"/>
      <c r="FV454" s="187"/>
      <c r="FW454" s="187"/>
      <c r="FX454" s="187"/>
      <c r="FY454" s="237"/>
      <c r="FZ454" s="237">
        <v>20.3</v>
      </c>
      <c r="GA454" s="187"/>
      <c r="GB454" s="187"/>
      <c r="GC454" s="237"/>
      <c r="GD454" s="237"/>
      <c r="GE454" s="237">
        <v>181</v>
      </c>
      <c r="GF454" s="237"/>
      <c r="GG454" s="237">
        <v>75.900000000000006</v>
      </c>
      <c r="GH454" s="187"/>
      <c r="GI454" s="187"/>
      <c r="GJ454" s="237"/>
    </row>
    <row r="455" spans="2:192" ht="15">
      <c r="B455" s="240" t="s">
        <v>5205</v>
      </c>
      <c r="C455" s="240" t="s">
        <v>154</v>
      </c>
      <c r="D455" s="240" t="s">
        <v>5219</v>
      </c>
      <c r="E455" s="241" t="s">
        <v>5216</v>
      </c>
      <c r="F455" s="182">
        <v>2.85</v>
      </c>
      <c r="G455" s="242">
        <v>2.42</v>
      </c>
      <c r="H455" s="188"/>
      <c r="I455" s="188"/>
      <c r="J455" s="242"/>
      <c r="K455" s="242"/>
      <c r="L455" s="242"/>
      <c r="M455" s="242"/>
      <c r="N455" s="242">
        <v>3.02</v>
      </c>
      <c r="O455" s="188"/>
      <c r="P455" s="188"/>
      <c r="Q455" s="242"/>
      <c r="R455" s="242"/>
      <c r="S455" s="242">
        <v>3.42</v>
      </c>
      <c r="T455" s="242"/>
      <c r="U455" s="242"/>
      <c r="V455" s="188"/>
      <c r="W455" s="188"/>
      <c r="X455" s="242">
        <v>1.5</v>
      </c>
      <c r="Y455" s="242"/>
      <c r="Z455" s="242">
        <v>2.77</v>
      </c>
      <c r="AA455" s="242"/>
      <c r="AB455" s="242">
        <v>1.46</v>
      </c>
      <c r="AC455" s="188"/>
      <c r="AD455" s="188"/>
      <c r="AE455" s="242">
        <v>1.5</v>
      </c>
      <c r="AF455" s="242"/>
      <c r="AG455" s="188"/>
      <c r="AH455" s="242"/>
      <c r="AI455" s="242"/>
      <c r="AJ455" s="188"/>
      <c r="AK455" s="188"/>
      <c r="AL455" s="188"/>
      <c r="AM455" s="188"/>
      <c r="AN455" s="188"/>
      <c r="AO455" s="242"/>
      <c r="AP455" s="242"/>
      <c r="AQ455" s="188"/>
      <c r="AR455" s="188"/>
      <c r="AS455" s="242">
        <v>3.63</v>
      </c>
      <c r="AT455" s="242">
        <v>2.59</v>
      </c>
      <c r="AU455" s="242"/>
      <c r="AV455" s="242"/>
      <c r="AW455" s="242">
        <v>1.81</v>
      </c>
      <c r="AX455" s="188"/>
      <c r="AY455" s="188"/>
      <c r="AZ455" s="242"/>
      <c r="BA455" s="242">
        <v>1.97</v>
      </c>
      <c r="BB455" s="242">
        <v>3.31</v>
      </c>
      <c r="BC455" s="242"/>
      <c r="BD455" s="242">
        <v>3.04</v>
      </c>
      <c r="BE455" s="188"/>
      <c r="BF455" s="188"/>
      <c r="BG455" s="242"/>
      <c r="BH455" s="242"/>
      <c r="BI455" s="242">
        <v>4.46</v>
      </c>
      <c r="BJ455" s="242"/>
      <c r="BK455" s="242"/>
      <c r="BL455" s="188"/>
      <c r="BM455" s="188"/>
      <c r="BN455" s="242"/>
      <c r="BO455" s="242">
        <v>3.48</v>
      </c>
      <c r="BP455" s="242"/>
      <c r="BQ455" s="242"/>
      <c r="BR455" s="242"/>
      <c r="BS455" s="188"/>
      <c r="BT455" s="188"/>
      <c r="BU455" s="242"/>
      <c r="BV455" s="242"/>
      <c r="BW455" s="242"/>
      <c r="BX455" s="242"/>
      <c r="BY455" s="242"/>
      <c r="BZ455" s="188"/>
      <c r="CA455" s="188"/>
      <c r="CB455" s="242">
        <v>3.33</v>
      </c>
      <c r="CC455" s="242"/>
      <c r="CD455" s="242">
        <v>3.08</v>
      </c>
      <c r="CE455" s="242"/>
      <c r="CF455" s="242"/>
      <c r="CG455" s="188"/>
      <c r="CH455" s="188"/>
      <c r="CI455" s="242"/>
      <c r="CJ455" s="242"/>
      <c r="CK455" s="242">
        <v>3.14</v>
      </c>
      <c r="CL455" s="242"/>
      <c r="CM455" s="242"/>
      <c r="CN455" s="188"/>
      <c r="CO455" s="188"/>
      <c r="CP455" s="242">
        <v>3.7</v>
      </c>
      <c r="CQ455" s="242"/>
      <c r="CR455" s="242">
        <v>3.94</v>
      </c>
      <c r="CS455" s="242"/>
      <c r="CT455" s="242"/>
      <c r="CU455" s="188"/>
      <c r="CV455" s="188"/>
      <c r="CW455" s="242"/>
      <c r="CX455" s="242"/>
      <c r="CY455" s="242"/>
      <c r="CZ455" s="242"/>
      <c r="DA455" s="242"/>
      <c r="DB455" s="188"/>
      <c r="DC455" s="188"/>
      <c r="DD455" s="242"/>
      <c r="DE455" s="242">
        <v>3.16</v>
      </c>
      <c r="DF455" s="242">
        <v>3.27</v>
      </c>
      <c r="DG455" s="242"/>
      <c r="DH455" s="242">
        <v>3.63</v>
      </c>
      <c r="DI455" s="188"/>
      <c r="DJ455" s="188"/>
      <c r="DK455" s="188"/>
      <c r="DL455" s="242"/>
      <c r="DM455" s="242"/>
      <c r="DN455" s="242"/>
      <c r="DO455" s="242"/>
      <c r="DP455" s="188"/>
      <c r="DQ455" s="188"/>
      <c r="DR455" s="242"/>
      <c r="DS455" s="242"/>
      <c r="DT455" s="242"/>
      <c r="DU455" s="242"/>
      <c r="DV455" s="242">
        <v>2.37</v>
      </c>
      <c r="DW455" s="188"/>
      <c r="DX455" s="188"/>
      <c r="DY455" s="242"/>
      <c r="DZ455" s="242">
        <v>2.72</v>
      </c>
      <c r="EA455" s="242"/>
      <c r="EB455" s="242"/>
      <c r="EC455" s="242">
        <v>2.57</v>
      </c>
      <c r="ED455" s="188"/>
      <c r="EE455" s="188"/>
      <c r="EF455" s="242"/>
      <c r="EG455" s="188"/>
      <c r="EH455" s="242"/>
      <c r="EI455" s="242"/>
      <c r="EJ455" s="242"/>
      <c r="EK455" s="188"/>
      <c r="EL455" s="188"/>
      <c r="EM455" s="242">
        <v>1.66</v>
      </c>
      <c r="EN455" s="242">
        <v>1.21</v>
      </c>
      <c r="EO455" s="242"/>
      <c r="EP455" s="242"/>
      <c r="EQ455" s="242">
        <v>4.34</v>
      </c>
      <c r="ER455" s="188"/>
      <c r="ES455" s="188"/>
      <c r="ET455" s="242"/>
      <c r="EU455" s="242">
        <v>3.57</v>
      </c>
      <c r="EV455" s="242">
        <v>1.36</v>
      </c>
      <c r="EW455" s="242"/>
      <c r="EX455" s="242">
        <v>2.4500000000000002</v>
      </c>
      <c r="EY455" s="188"/>
      <c r="EZ455" s="188"/>
      <c r="FA455" s="242"/>
      <c r="FB455" s="242"/>
      <c r="FC455" s="242">
        <v>4.13</v>
      </c>
      <c r="FD455" s="242"/>
      <c r="FE455" s="242"/>
      <c r="FF455" s="188"/>
      <c r="FG455" s="188"/>
      <c r="FH455" s="242"/>
      <c r="FI455" s="242">
        <v>3.7</v>
      </c>
      <c r="FJ455" s="242"/>
      <c r="FK455" s="242"/>
      <c r="FL455" s="242">
        <v>2.56</v>
      </c>
      <c r="FM455" s="188"/>
      <c r="FN455" s="188"/>
      <c r="FO455" s="242">
        <v>3.56</v>
      </c>
      <c r="FP455" s="242"/>
      <c r="FQ455" s="242"/>
      <c r="FR455" s="242"/>
      <c r="FS455" s="242">
        <v>2.17</v>
      </c>
      <c r="FT455" s="188"/>
      <c r="FU455" s="188"/>
      <c r="FV455" s="188"/>
      <c r="FW455" s="188"/>
      <c r="FX455" s="188"/>
      <c r="FY455" s="242"/>
      <c r="FZ455" s="242">
        <v>2.96</v>
      </c>
      <c r="GA455" s="188"/>
      <c r="GB455" s="188"/>
      <c r="GC455" s="242"/>
      <c r="GD455" s="242"/>
      <c r="GE455" s="242">
        <v>3.32</v>
      </c>
      <c r="GF455" s="242"/>
      <c r="GG455" s="242">
        <v>0.79</v>
      </c>
      <c r="GH455" s="188"/>
      <c r="GI455" s="188"/>
      <c r="GJ455" s="242"/>
    </row>
    <row r="456" spans="2:192" ht="15.75" thickBot="1">
      <c r="B456" s="243" t="s">
        <v>5205</v>
      </c>
      <c r="C456" s="243" t="s">
        <v>154</v>
      </c>
      <c r="D456" s="243" t="s">
        <v>5219</v>
      </c>
      <c r="E456" s="244" t="s">
        <v>5217</v>
      </c>
      <c r="F456" s="183">
        <v>21.07</v>
      </c>
      <c r="G456" s="245">
        <v>24.8</v>
      </c>
      <c r="H456" s="189"/>
      <c r="I456" s="189"/>
      <c r="J456" s="245"/>
      <c r="K456" s="245"/>
      <c r="L456" s="245"/>
      <c r="M456" s="245"/>
      <c r="N456" s="245">
        <v>19.88</v>
      </c>
      <c r="O456" s="189"/>
      <c r="P456" s="189"/>
      <c r="Q456" s="245"/>
      <c r="R456" s="245"/>
      <c r="S456" s="245">
        <v>17.55</v>
      </c>
      <c r="T456" s="245"/>
      <c r="U456" s="245"/>
      <c r="V456" s="189"/>
      <c r="W456" s="189"/>
      <c r="X456" s="245">
        <v>40.049999999999997</v>
      </c>
      <c r="Y456" s="245"/>
      <c r="Z456" s="245">
        <v>21.62</v>
      </c>
      <c r="AA456" s="245"/>
      <c r="AB456" s="245">
        <v>41.03</v>
      </c>
      <c r="AC456" s="189"/>
      <c r="AD456" s="189"/>
      <c r="AE456" s="245">
        <v>40.020000000000003</v>
      </c>
      <c r="AF456" s="245"/>
      <c r="AG456" s="189"/>
      <c r="AH456" s="245"/>
      <c r="AI456" s="245"/>
      <c r="AJ456" s="189"/>
      <c r="AK456" s="189"/>
      <c r="AL456" s="189"/>
      <c r="AM456" s="189"/>
      <c r="AN456" s="189"/>
      <c r="AO456" s="245"/>
      <c r="AP456" s="245"/>
      <c r="AQ456" s="189"/>
      <c r="AR456" s="189"/>
      <c r="AS456" s="245">
        <v>16.54</v>
      </c>
      <c r="AT456" s="245">
        <v>23.17</v>
      </c>
      <c r="AU456" s="245"/>
      <c r="AV456" s="245"/>
      <c r="AW456" s="245">
        <v>33.200000000000003</v>
      </c>
      <c r="AX456" s="189"/>
      <c r="AY456" s="189"/>
      <c r="AZ456" s="245"/>
      <c r="BA456" s="245">
        <v>30.53</v>
      </c>
      <c r="BB456" s="245">
        <v>18.14</v>
      </c>
      <c r="BC456" s="245"/>
      <c r="BD456" s="245">
        <v>19.71</v>
      </c>
      <c r="BE456" s="189"/>
      <c r="BF456" s="189"/>
      <c r="BG456" s="245"/>
      <c r="BH456" s="245"/>
      <c r="BI456" s="245">
        <v>13.47</v>
      </c>
      <c r="BJ456" s="245"/>
      <c r="BK456" s="245"/>
      <c r="BL456" s="189"/>
      <c r="BM456" s="189"/>
      <c r="BN456" s="245"/>
      <c r="BO456" s="245">
        <v>17.239999999999998</v>
      </c>
      <c r="BP456" s="245"/>
      <c r="BQ456" s="245"/>
      <c r="BR456" s="245"/>
      <c r="BS456" s="189"/>
      <c r="BT456" s="189"/>
      <c r="BU456" s="245"/>
      <c r="BV456" s="245"/>
      <c r="BW456" s="245"/>
      <c r="BX456" s="245"/>
      <c r="BY456" s="245"/>
      <c r="BZ456" s="189"/>
      <c r="CA456" s="189"/>
      <c r="CB456" s="245">
        <v>18.04</v>
      </c>
      <c r="CC456" s="245"/>
      <c r="CD456" s="245">
        <v>19.510000000000002</v>
      </c>
      <c r="CE456" s="245"/>
      <c r="CF456" s="245"/>
      <c r="CG456" s="189"/>
      <c r="CH456" s="189"/>
      <c r="CI456" s="245"/>
      <c r="CJ456" s="245"/>
      <c r="CK456" s="245">
        <v>19.09</v>
      </c>
      <c r="CL456" s="245"/>
      <c r="CM456" s="245"/>
      <c r="CN456" s="189"/>
      <c r="CO456" s="189"/>
      <c r="CP456" s="245">
        <v>16.2</v>
      </c>
      <c r="CQ456" s="245"/>
      <c r="CR456" s="245">
        <v>15.23</v>
      </c>
      <c r="CS456" s="245"/>
      <c r="CT456" s="245"/>
      <c r="CU456" s="189"/>
      <c r="CV456" s="189"/>
      <c r="CW456" s="245"/>
      <c r="CX456" s="245"/>
      <c r="CY456" s="245"/>
      <c r="CZ456" s="245"/>
      <c r="DA456" s="245"/>
      <c r="DB456" s="189"/>
      <c r="DC456" s="189"/>
      <c r="DD456" s="245"/>
      <c r="DE456" s="245">
        <v>19.010000000000002</v>
      </c>
      <c r="DF456" s="245">
        <v>18.350000000000001</v>
      </c>
      <c r="DG456" s="245"/>
      <c r="DH456" s="245">
        <v>16.55</v>
      </c>
      <c r="DI456" s="189"/>
      <c r="DJ456" s="189"/>
      <c r="DK456" s="189"/>
      <c r="DL456" s="245"/>
      <c r="DM456" s="245"/>
      <c r="DN456" s="245"/>
      <c r="DO456" s="245"/>
      <c r="DP456" s="189"/>
      <c r="DQ456" s="189"/>
      <c r="DR456" s="245"/>
      <c r="DS456" s="245"/>
      <c r="DT456" s="245"/>
      <c r="DU456" s="245"/>
      <c r="DV456" s="245">
        <v>25.32</v>
      </c>
      <c r="DW456" s="189"/>
      <c r="DX456" s="189"/>
      <c r="DY456" s="245"/>
      <c r="DZ456" s="245">
        <v>22.06</v>
      </c>
      <c r="EA456" s="245"/>
      <c r="EB456" s="245"/>
      <c r="EC456" s="245">
        <v>23.38</v>
      </c>
      <c r="ED456" s="189"/>
      <c r="EE456" s="189"/>
      <c r="EF456" s="245"/>
      <c r="EG456" s="189"/>
      <c r="EH456" s="245"/>
      <c r="EI456" s="245"/>
      <c r="EJ456" s="245"/>
      <c r="EK456" s="189"/>
      <c r="EL456" s="189"/>
      <c r="EM456" s="245">
        <v>36.049999999999997</v>
      </c>
      <c r="EN456" s="245">
        <v>49.57</v>
      </c>
      <c r="EO456" s="245"/>
      <c r="EP456" s="245"/>
      <c r="EQ456" s="245">
        <v>13.84</v>
      </c>
      <c r="ER456" s="189"/>
      <c r="ES456" s="189"/>
      <c r="ET456" s="245"/>
      <c r="EU456" s="245">
        <v>16.8</v>
      </c>
      <c r="EV456" s="245">
        <v>44.14</v>
      </c>
      <c r="EW456" s="245"/>
      <c r="EX456" s="245">
        <v>24.47</v>
      </c>
      <c r="EY456" s="189"/>
      <c r="EZ456" s="189"/>
      <c r="FA456" s="245"/>
      <c r="FB456" s="245"/>
      <c r="FC456" s="245">
        <v>14.54</v>
      </c>
      <c r="FD456" s="245"/>
      <c r="FE456" s="245"/>
      <c r="FF456" s="189"/>
      <c r="FG456" s="189"/>
      <c r="FH456" s="245"/>
      <c r="FI456" s="245">
        <v>16.2</v>
      </c>
      <c r="FJ456" s="245"/>
      <c r="FK456" s="245"/>
      <c r="FL456" s="245">
        <v>23.44</v>
      </c>
      <c r="FM456" s="189"/>
      <c r="FN456" s="189"/>
      <c r="FO456" s="245">
        <v>16.88</v>
      </c>
      <c r="FP456" s="245"/>
      <c r="FQ456" s="245"/>
      <c r="FR456" s="245"/>
      <c r="FS456" s="245">
        <v>27.59</v>
      </c>
      <c r="FT456" s="189"/>
      <c r="FU456" s="189"/>
      <c r="FV456" s="189"/>
      <c r="FW456" s="189"/>
      <c r="FX456" s="189"/>
      <c r="FY456" s="245"/>
      <c r="FZ456" s="245">
        <v>20.28</v>
      </c>
      <c r="GA456" s="189"/>
      <c r="GB456" s="189"/>
      <c r="GC456" s="245"/>
      <c r="GD456" s="245"/>
      <c r="GE456" s="245">
        <v>18.100000000000001</v>
      </c>
      <c r="GF456" s="245"/>
      <c r="GG456" s="245">
        <v>75.88</v>
      </c>
      <c r="GH456" s="189"/>
      <c r="GI456" s="189"/>
      <c r="GJ456" s="245"/>
    </row>
    <row r="457" spans="2:192" ht="15">
      <c r="B457" s="238" t="s">
        <v>5205</v>
      </c>
      <c r="C457" s="238" t="s">
        <v>5207</v>
      </c>
      <c r="D457" s="238" t="s">
        <v>5219</v>
      </c>
      <c r="E457" s="238" t="s">
        <v>5214</v>
      </c>
      <c r="F457" s="180">
        <v>178</v>
      </c>
      <c r="G457" s="239">
        <v>5</v>
      </c>
      <c r="H457" s="186"/>
      <c r="I457" s="186"/>
      <c r="J457" s="239"/>
      <c r="K457" s="239"/>
      <c r="L457" s="239"/>
      <c r="M457" s="239"/>
      <c r="N457" s="239">
        <v>4</v>
      </c>
      <c r="O457" s="186"/>
      <c r="P457" s="186"/>
      <c r="Q457" s="239"/>
      <c r="R457" s="239">
        <v>9</v>
      </c>
      <c r="S457" s="239">
        <v>10</v>
      </c>
      <c r="T457" s="239"/>
      <c r="U457" s="239"/>
      <c r="V457" s="186"/>
      <c r="W457" s="186"/>
      <c r="X457" s="239">
        <v>11</v>
      </c>
      <c r="Y457" s="239"/>
      <c r="Z457" s="239">
        <v>12</v>
      </c>
      <c r="AA457" s="239"/>
      <c r="AB457" s="239">
        <v>6</v>
      </c>
      <c r="AC457" s="186"/>
      <c r="AD457" s="186"/>
      <c r="AE457" s="239">
        <v>7</v>
      </c>
      <c r="AF457" s="239"/>
      <c r="AG457" s="186"/>
      <c r="AH457" s="239"/>
      <c r="AI457" s="239"/>
      <c r="AJ457" s="186"/>
      <c r="AK457" s="186"/>
      <c r="AL457" s="186"/>
      <c r="AM457" s="186"/>
      <c r="AN457" s="186"/>
      <c r="AO457" s="239"/>
      <c r="AP457" s="239"/>
      <c r="AQ457" s="186"/>
      <c r="AR457" s="186"/>
      <c r="AS457" s="239">
        <v>3</v>
      </c>
      <c r="AT457" s="239">
        <v>3</v>
      </c>
      <c r="AU457" s="239"/>
      <c r="AV457" s="239"/>
      <c r="AW457" s="239">
        <v>3</v>
      </c>
      <c r="AX457" s="186"/>
      <c r="AY457" s="186"/>
      <c r="AZ457" s="239"/>
      <c r="BA457" s="239">
        <v>4</v>
      </c>
      <c r="BB457" s="239">
        <v>1</v>
      </c>
      <c r="BC457" s="239"/>
      <c r="BD457" s="239">
        <v>3</v>
      </c>
      <c r="BE457" s="186"/>
      <c r="BF457" s="186"/>
      <c r="BG457" s="239"/>
      <c r="BH457" s="239"/>
      <c r="BI457" s="239">
        <v>9</v>
      </c>
      <c r="BJ457" s="239"/>
      <c r="BK457" s="239"/>
      <c r="BL457" s="186"/>
      <c r="BM457" s="186"/>
      <c r="BN457" s="239"/>
      <c r="BO457" s="239">
        <v>6</v>
      </c>
      <c r="BP457" s="239"/>
      <c r="BQ457" s="239"/>
      <c r="BR457" s="239"/>
      <c r="BS457" s="186"/>
      <c r="BT457" s="186"/>
      <c r="BU457" s="239"/>
      <c r="BV457" s="239"/>
      <c r="BW457" s="239"/>
      <c r="BX457" s="239"/>
      <c r="BY457" s="239"/>
      <c r="BZ457" s="186"/>
      <c r="CA457" s="186"/>
      <c r="CB457" s="239"/>
      <c r="CC457" s="239"/>
      <c r="CD457" s="239">
        <v>4</v>
      </c>
      <c r="CE457" s="239"/>
      <c r="CF457" s="239"/>
      <c r="CG457" s="186"/>
      <c r="CH457" s="186"/>
      <c r="CI457" s="239"/>
      <c r="CJ457" s="239"/>
      <c r="CK457" s="239">
        <v>4</v>
      </c>
      <c r="CL457" s="239"/>
      <c r="CM457" s="239"/>
      <c r="CN457" s="186"/>
      <c r="CO457" s="186"/>
      <c r="CP457" s="239">
        <v>4</v>
      </c>
      <c r="CQ457" s="239"/>
      <c r="CR457" s="239">
        <v>9</v>
      </c>
      <c r="CS457" s="239"/>
      <c r="CT457" s="239"/>
      <c r="CU457" s="186"/>
      <c r="CV457" s="186"/>
      <c r="CW457" s="239"/>
      <c r="CX457" s="239"/>
      <c r="CY457" s="239"/>
      <c r="CZ457" s="239"/>
      <c r="DA457" s="239"/>
      <c r="DB457" s="186"/>
      <c r="DC457" s="186"/>
      <c r="DD457" s="239"/>
      <c r="DE457" s="239">
        <v>7</v>
      </c>
      <c r="DF457" s="239">
        <v>4</v>
      </c>
      <c r="DG457" s="239"/>
      <c r="DH457" s="239">
        <v>7</v>
      </c>
      <c r="DI457" s="186"/>
      <c r="DJ457" s="186"/>
      <c r="DK457" s="186"/>
      <c r="DL457" s="239"/>
      <c r="DM457" s="239"/>
      <c r="DN457" s="239"/>
      <c r="DO457" s="239"/>
      <c r="DP457" s="186"/>
      <c r="DQ457" s="186"/>
      <c r="DR457" s="239"/>
      <c r="DS457" s="239"/>
      <c r="DT457" s="239"/>
      <c r="DU457" s="239"/>
      <c r="DV457" s="239">
        <v>4</v>
      </c>
      <c r="DW457" s="186"/>
      <c r="DX457" s="186"/>
      <c r="DY457" s="239"/>
      <c r="DZ457" s="239">
        <v>4</v>
      </c>
      <c r="EA457" s="239"/>
      <c r="EB457" s="239"/>
      <c r="EC457" s="239"/>
      <c r="ED457" s="186"/>
      <c r="EE457" s="186"/>
      <c r="EF457" s="239"/>
      <c r="EG457" s="186"/>
      <c r="EH457" s="239"/>
      <c r="EI457" s="239"/>
      <c r="EJ457" s="239"/>
      <c r="EK457" s="186"/>
      <c r="EL457" s="186"/>
      <c r="EM457" s="239"/>
      <c r="EN457" s="239"/>
      <c r="EO457" s="239"/>
      <c r="EP457" s="239"/>
      <c r="EQ457" s="239">
        <v>5</v>
      </c>
      <c r="ER457" s="186"/>
      <c r="ES457" s="186"/>
      <c r="ET457" s="239"/>
      <c r="EU457" s="239">
        <v>3</v>
      </c>
      <c r="EV457" s="239">
        <v>2</v>
      </c>
      <c r="EW457" s="239"/>
      <c r="EX457" s="239"/>
      <c r="EY457" s="186"/>
      <c r="EZ457" s="186"/>
      <c r="FA457" s="239"/>
      <c r="FB457" s="239"/>
      <c r="FC457" s="239">
        <v>1</v>
      </c>
      <c r="FD457" s="239"/>
      <c r="FE457" s="239"/>
      <c r="FF457" s="186"/>
      <c r="FG457" s="186"/>
      <c r="FH457" s="239"/>
      <c r="FI457" s="239">
        <v>9</v>
      </c>
      <c r="FJ457" s="239">
        <v>3</v>
      </c>
      <c r="FK457" s="239"/>
      <c r="FL457" s="239">
        <v>4</v>
      </c>
      <c r="FM457" s="186"/>
      <c r="FN457" s="186"/>
      <c r="FO457" s="239">
        <v>3</v>
      </c>
      <c r="FP457" s="239"/>
      <c r="FQ457" s="239"/>
      <c r="FR457" s="239"/>
      <c r="FS457" s="239">
        <v>5</v>
      </c>
      <c r="FT457" s="186"/>
      <c r="FU457" s="186"/>
      <c r="FV457" s="186"/>
      <c r="FW457" s="186"/>
      <c r="FX457" s="186"/>
      <c r="FY457" s="239"/>
      <c r="FZ457" s="239"/>
      <c r="GA457" s="186"/>
      <c r="GB457" s="186"/>
      <c r="GC457" s="239"/>
      <c r="GD457" s="239"/>
      <c r="GE457" s="239"/>
      <c r="GF457" s="239"/>
      <c r="GG457" s="239"/>
      <c r="GH457" s="186"/>
      <c r="GI457" s="186"/>
      <c r="GJ457" s="239"/>
    </row>
    <row r="458" spans="2:192" ht="15">
      <c r="B458" s="240" t="s">
        <v>5205</v>
      </c>
      <c r="C458" s="240" t="s">
        <v>5207</v>
      </c>
      <c r="D458" s="240" t="s">
        <v>5219</v>
      </c>
      <c r="E458" s="235" t="s">
        <v>5215</v>
      </c>
      <c r="F458" s="181">
        <v>3197.8</v>
      </c>
      <c r="G458" s="237">
        <v>110.4</v>
      </c>
      <c r="H458" s="187"/>
      <c r="I458" s="187"/>
      <c r="J458" s="237"/>
      <c r="K458" s="237"/>
      <c r="L458" s="237"/>
      <c r="M458" s="237"/>
      <c r="N458" s="237">
        <v>64.099999999999994</v>
      </c>
      <c r="O458" s="187"/>
      <c r="P458" s="187"/>
      <c r="Q458" s="237"/>
      <c r="R458" s="237">
        <v>218.9</v>
      </c>
      <c r="S458" s="237">
        <v>195.4</v>
      </c>
      <c r="T458" s="237"/>
      <c r="U458" s="237"/>
      <c r="V458" s="187"/>
      <c r="W458" s="187"/>
      <c r="X458" s="237">
        <v>150.6</v>
      </c>
      <c r="Y458" s="237"/>
      <c r="Z458" s="237">
        <v>159.6</v>
      </c>
      <c r="AA458" s="237"/>
      <c r="AB458" s="237">
        <v>91.5</v>
      </c>
      <c r="AC458" s="187"/>
      <c r="AD458" s="187"/>
      <c r="AE458" s="237">
        <v>113.4</v>
      </c>
      <c r="AF458" s="237"/>
      <c r="AG458" s="187"/>
      <c r="AH458" s="237"/>
      <c r="AI458" s="237"/>
      <c r="AJ458" s="187"/>
      <c r="AK458" s="187"/>
      <c r="AL458" s="187"/>
      <c r="AM458" s="187"/>
      <c r="AN458" s="187"/>
      <c r="AO458" s="237"/>
      <c r="AP458" s="237"/>
      <c r="AQ458" s="187"/>
      <c r="AR458" s="187"/>
      <c r="AS458" s="237">
        <v>55.6</v>
      </c>
      <c r="AT458" s="237">
        <v>69.5</v>
      </c>
      <c r="AU458" s="237"/>
      <c r="AV458" s="237"/>
      <c r="AW458" s="237">
        <v>33</v>
      </c>
      <c r="AX458" s="187"/>
      <c r="AY458" s="187"/>
      <c r="AZ458" s="237"/>
      <c r="BA458" s="237">
        <v>93.7</v>
      </c>
      <c r="BB458" s="237">
        <v>10</v>
      </c>
      <c r="BC458" s="237"/>
      <c r="BD458" s="237">
        <v>41.5</v>
      </c>
      <c r="BE458" s="187"/>
      <c r="BF458" s="187"/>
      <c r="BG458" s="237"/>
      <c r="BH458" s="237"/>
      <c r="BI458" s="237">
        <v>158.30000000000001</v>
      </c>
      <c r="BJ458" s="237"/>
      <c r="BK458" s="237"/>
      <c r="BL458" s="187"/>
      <c r="BM458" s="187"/>
      <c r="BN458" s="237"/>
      <c r="BO458" s="237">
        <v>108</v>
      </c>
      <c r="BP458" s="237"/>
      <c r="BQ458" s="237"/>
      <c r="BR458" s="237"/>
      <c r="BS458" s="187"/>
      <c r="BT458" s="187"/>
      <c r="BU458" s="237"/>
      <c r="BV458" s="237"/>
      <c r="BW458" s="237"/>
      <c r="BX458" s="237"/>
      <c r="BY458" s="237"/>
      <c r="BZ458" s="187"/>
      <c r="CA458" s="187"/>
      <c r="CB458" s="237"/>
      <c r="CC458" s="237"/>
      <c r="CD458" s="237">
        <v>55.3</v>
      </c>
      <c r="CE458" s="237"/>
      <c r="CF458" s="237"/>
      <c r="CG458" s="187"/>
      <c r="CH458" s="187"/>
      <c r="CI458" s="237"/>
      <c r="CJ458" s="237"/>
      <c r="CK458" s="237">
        <v>46.1</v>
      </c>
      <c r="CL458" s="237"/>
      <c r="CM458" s="237"/>
      <c r="CN458" s="187"/>
      <c r="CO458" s="187"/>
      <c r="CP458" s="237">
        <v>39.799999999999997</v>
      </c>
      <c r="CQ458" s="237"/>
      <c r="CR458" s="237">
        <v>107.9</v>
      </c>
      <c r="CS458" s="237"/>
      <c r="CT458" s="237"/>
      <c r="CU458" s="187"/>
      <c r="CV458" s="187"/>
      <c r="CW458" s="237"/>
      <c r="CX458" s="237"/>
      <c r="CY458" s="237"/>
      <c r="CZ458" s="237"/>
      <c r="DA458" s="237"/>
      <c r="DB458" s="187"/>
      <c r="DC458" s="187"/>
      <c r="DD458" s="237"/>
      <c r="DE458" s="237">
        <v>97.2</v>
      </c>
      <c r="DF458" s="237">
        <v>33.299999999999997</v>
      </c>
      <c r="DG458" s="237"/>
      <c r="DH458" s="237">
        <v>92</v>
      </c>
      <c r="DI458" s="187"/>
      <c r="DJ458" s="187"/>
      <c r="DK458" s="187"/>
      <c r="DL458" s="237"/>
      <c r="DM458" s="237"/>
      <c r="DN458" s="237"/>
      <c r="DO458" s="237"/>
      <c r="DP458" s="187"/>
      <c r="DQ458" s="187"/>
      <c r="DR458" s="237"/>
      <c r="DS458" s="237"/>
      <c r="DT458" s="237"/>
      <c r="DU458" s="237"/>
      <c r="DV458" s="237">
        <v>125.4</v>
      </c>
      <c r="DW458" s="187"/>
      <c r="DX458" s="187"/>
      <c r="DY458" s="237"/>
      <c r="DZ458" s="237">
        <v>78.3</v>
      </c>
      <c r="EA458" s="237"/>
      <c r="EB458" s="237"/>
      <c r="EC458" s="237"/>
      <c r="ED458" s="187"/>
      <c r="EE458" s="187"/>
      <c r="EF458" s="237"/>
      <c r="EG458" s="187"/>
      <c r="EH458" s="237"/>
      <c r="EI458" s="237"/>
      <c r="EJ458" s="237"/>
      <c r="EK458" s="187"/>
      <c r="EL458" s="187"/>
      <c r="EM458" s="237"/>
      <c r="EN458" s="237"/>
      <c r="EO458" s="237"/>
      <c r="EP458" s="237"/>
      <c r="EQ458" s="237">
        <v>79.599999999999994</v>
      </c>
      <c r="ER458" s="187"/>
      <c r="ES458" s="187"/>
      <c r="ET458" s="237"/>
      <c r="EU458" s="237">
        <v>81.099999999999994</v>
      </c>
      <c r="EV458" s="237">
        <v>49.4</v>
      </c>
      <c r="EW458" s="237"/>
      <c r="EX458" s="237"/>
      <c r="EY458" s="187"/>
      <c r="EZ458" s="187"/>
      <c r="FA458" s="237"/>
      <c r="FB458" s="237"/>
      <c r="FC458" s="237">
        <v>17.2</v>
      </c>
      <c r="FD458" s="237"/>
      <c r="FE458" s="237"/>
      <c r="FF458" s="187"/>
      <c r="FG458" s="187"/>
      <c r="FH458" s="237"/>
      <c r="FI458" s="237">
        <v>164</v>
      </c>
      <c r="FJ458" s="237">
        <v>93.2</v>
      </c>
      <c r="FK458" s="237"/>
      <c r="FL458" s="237">
        <v>75.2</v>
      </c>
      <c r="FM458" s="187"/>
      <c r="FN458" s="187"/>
      <c r="FO458" s="237">
        <v>158.80000000000001</v>
      </c>
      <c r="FP458" s="237"/>
      <c r="FQ458" s="237"/>
      <c r="FR458" s="237"/>
      <c r="FS458" s="237">
        <v>130.6</v>
      </c>
      <c r="FT458" s="187"/>
      <c r="FU458" s="187"/>
      <c r="FV458" s="187"/>
      <c r="FW458" s="187"/>
      <c r="FX458" s="187"/>
      <c r="FY458" s="237"/>
      <c r="FZ458" s="237"/>
      <c r="GA458" s="187"/>
      <c r="GB458" s="187"/>
      <c r="GC458" s="237"/>
      <c r="GD458" s="237"/>
      <c r="GE458" s="237"/>
      <c r="GF458" s="237"/>
      <c r="GG458" s="237"/>
      <c r="GH458" s="187"/>
      <c r="GI458" s="187"/>
      <c r="GJ458" s="237"/>
    </row>
    <row r="459" spans="2:192" ht="15">
      <c r="B459" s="240" t="s">
        <v>5205</v>
      </c>
      <c r="C459" s="240" t="s">
        <v>5207</v>
      </c>
      <c r="D459" s="240" t="s">
        <v>5219</v>
      </c>
      <c r="E459" s="241" t="s">
        <v>5216</v>
      </c>
      <c r="F459" s="182">
        <v>3.34</v>
      </c>
      <c r="G459" s="242">
        <v>2.72</v>
      </c>
      <c r="H459" s="188"/>
      <c r="I459" s="188"/>
      <c r="J459" s="242"/>
      <c r="K459" s="242"/>
      <c r="L459" s="242"/>
      <c r="M459" s="242"/>
      <c r="N459" s="242">
        <v>3.74</v>
      </c>
      <c r="O459" s="188"/>
      <c r="P459" s="188"/>
      <c r="Q459" s="242"/>
      <c r="R459" s="242">
        <v>2.4700000000000002</v>
      </c>
      <c r="S459" s="242">
        <v>3.07</v>
      </c>
      <c r="T459" s="242"/>
      <c r="U459" s="242"/>
      <c r="V459" s="188"/>
      <c r="W459" s="188"/>
      <c r="X459" s="242">
        <v>4.38</v>
      </c>
      <c r="Y459" s="242"/>
      <c r="Z459" s="242">
        <v>4.51</v>
      </c>
      <c r="AA459" s="242"/>
      <c r="AB459" s="242">
        <v>3.93</v>
      </c>
      <c r="AC459" s="188"/>
      <c r="AD459" s="188"/>
      <c r="AE459" s="242">
        <v>3.71</v>
      </c>
      <c r="AF459" s="242"/>
      <c r="AG459" s="188"/>
      <c r="AH459" s="242"/>
      <c r="AI459" s="242"/>
      <c r="AJ459" s="188"/>
      <c r="AK459" s="188"/>
      <c r="AL459" s="188"/>
      <c r="AM459" s="188"/>
      <c r="AN459" s="188"/>
      <c r="AO459" s="242"/>
      <c r="AP459" s="242"/>
      <c r="AQ459" s="188"/>
      <c r="AR459" s="188"/>
      <c r="AS459" s="242">
        <v>3.24</v>
      </c>
      <c r="AT459" s="242">
        <v>2.59</v>
      </c>
      <c r="AU459" s="242"/>
      <c r="AV459" s="242"/>
      <c r="AW459" s="242">
        <v>5.46</v>
      </c>
      <c r="AX459" s="188"/>
      <c r="AY459" s="188"/>
      <c r="AZ459" s="242"/>
      <c r="BA459" s="242">
        <v>2.56</v>
      </c>
      <c r="BB459" s="242">
        <v>5.98</v>
      </c>
      <c r="BC459" s="242"/>
      <c r="BD459" s="242">
        <v>4.34</v>
      </c>
      <c r="BE459" s="188"/>
      <c r="BF459" s="188"/>
      <c r="BG459" s="242"/>
      <c r="BH459" s="242"/>
      <c r="BI459" s="242">
        <v>3.41</v>
      </c>
      <c r="BJ459" s="242"/>
      <c r="BK459" s="242"/>
      <c r="BL459" s="188"/>
      <c r="BM459" s="188"/>
      <c r="BN459" s="242"/>
      <c r="BO459" s="242">
        <v>3.33</v>
      </c>
      <c r="BP459" s="242"/>
      <c r="BQ459" s="242"/>
      <c r="BR459" s="242"/>
      <c r="BS459" s="188"/>
      <c r="BT459" s="188"/>
      <c r="BU459" s="242"/>
      <c r="BV459" s="242"/>
      <c r="BW459" s="242"/>
      <c r="BX459" s="242"/>
      <c r="BY459" s="242"/>
      <c r="BZ459" s="188"/>
      <c r="CA459" s="188"/>
      <c r="CB459" s="242"/>
      <c r="CC459" s="242"/>
      <c r="CD459" s="242">
        <v>4.34</v>
      </c>
      <c r="CE459" s="242"/>
      <c r="CF459" s="242"/>
      <c r="CG459" s="188"/>
      <c r="CH459" s="188"/>
      <c r="CI459" s="242"/>
      <c r="CJ459" s="242"/>
      <c r="CK459" s="242">
        <v>5.21</v>
      </c>
      <c r="CL459" s="242"/>
      <c r="CM459" s="242"/>
      <c r="CN459" s="188"/>
      <c r="CO459" s="188"/>
      <c r="CP459" s="242">
        <v>6.03</v>
      </c>
      <c r="CQ459" s="242"/>
      <c r="CR459" s="242">
        <v>5</v>
      </c>
      <c r="CS459" s="242"/>
      <c r="CT459" s="242"/>
      <c r="CU459" s="188"/>
      <c r="CV459" s="188"/>
      <c r="CW459" s="242"/>
      <c r="CX459" s="242"/>
      <c r="CY459" s="242"/>
      <c r="CZ459" s="242"/>
      <c r="DA459" s="242"/>
      <c r="DB459" s="188"/>
      <c r="DC459" s="188"/>
      <c r="DD459" s="242"/>
      <c r="DE459" s="242">
        <v>4.32</v>
      </c>
      <c r="DF459" s="242">
        <v>7.21</v>
      </c>
      <c r="DG459" s="242"/>
      <c r="DH459" s="242">
        <v>4.57</v>
      </c>
      <c r="DI459" s="188"/>
      <c r="DJ459" s="188"/>
      <c r="DK459" s="188"/>
      <c r="DL459" s="242"/>
      <c r="DM459" s="242"/>
      <c r="DN459" s="242"/>
      <c r="DO459" s="242"/>
      <c r="DP459" s="188"/>
      <c r="DQ459" s="188"/>
      <c r="DR459" s="242"/>
      <c r="DS459" s="242"/>
      <c r="DT459" s="242"/>
      <c r="DU459" s="242"/>
      <c r="DV459" s="242">
        <v>1.91</v>
      </c>
      <c r="DW459" s="188"/>
      <c r="DX459" s="188"/>
      <c r="DY459" s="242"/>
      <c r="DZ459" s="242">
        <v>3.07</v>
      </c>
      <c r="EA459" s="242"/>
      <c r="EB459" s="242"/>
      <c r="EC459" s="242"/>
      <c r="ED459" s="188"/>
      <c r="EE459" s="188"/>
      <c r="EF459" s="242"/>
      <c r="EG459" s="188"/>
      <c r="EH459" s="242"/>
      <c r="EI459" s="242"/>
      <c r="EJ459" s="242"/>
      <c r="EK459" s="188"/>
      <c r="EL459" s="188"/>
      <c r="EM459" s="242"/>
      <c r="EN459" s="242"/>
      <c r="EO459" s="242"/>
      <c r="EP459" s="242"/>
      <c r="EQ459" s="242">
        <v>3.77</v>
      </c>
      <c r="ER459" s="188"/>
      <c r="ES459" s="188"/>
      <c r="ET459" s="242"/>
      <c r="EU459" s="242">
        <v>2.2200000000000002</v>
      </c>
      <c r="EV459" s="242">
        <v>2.4300000000000002</v>
      </c>
      <c r="EW459" s="242"/>
      <c r="EX459" s="242"/>
      <c r="EY459" s="188"/>
      <c r="EZ459" s="188"/>
      <c r="FA459" s="242"/>
      <c r="FB459" s="242"/>
      <c r="FC459" s="242">
        <v>3.48</v>
      </c>
      <c r="FD459" s="242"/>
      <c r="FE459" s="242"/>
      <c r="FF459" s="188"/>
      <c r="FG459" s="188"/>
      <c r="FH459" s="242"/>
      <c r="FI459" s="242">
        <v>3.29</v>
      </c>
      <c r="FJ459" s="242">
        <v>1.93</v>
      </c>
      <c r="FK459" s="242"/>
      <c r="FL459" s="242">
        <v>3.19</v>
      </c>
      <c r="FM459" s="188"/>
      <c r="FN459" s="188"/>
      <c r="FO459" s="242">
        <v>1.1299999999999999</v>
      </c>
      <c r="FP459" s="242"/>
      <c r="FQ459" s="242"/>
      <c r="FR459" s="242"/>
      <c r="FS459" s="242">
        <v>2.2999999999999998</v>
      </c>
      <c r="FT459" s="188"/>
      <c r="FU459" s="188"/>
      <c r="FV459" s="188"/>
      <c r="FW459" s="188"/>
      <c r="FX459" s="188"/>
      <c r="FY459" s="242"/>
      <c r="FZ459" s="242"/>
      <c r="GA459" s="188"/>
      <c r="GB459" s="188"/>
      <c r="GC459" s="242"/>
      <c r="GD459" s="242"/>
      <c r="GE459" s="242"/>
      <c r="GF459" s="242"/>
      <c r="GG459" s="242"/>
      <c r="GH459" s="188"/>
      <c r="GI459" s="188"/>
      <c r="GJ459" s="242"/>
    </row>
    <row r="460" spans="2:192" ht="15.75" thickBot="1">
      <c r="B460" s="243" t="s">
        <v>5205</v>
      </c>
      <c r="C460" s="243" t="s">
        <v>5207</v>
      </c>
      <c r="D460" s="243" t="s">
        <v>5219</v>
      </c>
      <c r="E460" s="244" t="s">
        <v>5217</v>
      </c>
      <c r="F460" s="183">
        <v>17.97</v>
      </c>
      <c r="G460" s="245">
        <v>22.09</v>
      </c>
      <c r="H460" s="189"/>
      <c r="I460" s="189"/>
      <c r="J460" s="245"/>
      <c r="K460" s="245"/>
      <c r="L460" s="245"/>
      <c r="M460" s="245"/>
      <c r="N460" s="245">
        <v>16.02</v>
      </c>
      <c r="O460" s="189"/>
      <c r="P460" s="189"/>
      <c r="Q460" s="245"/>
      <c r="R460" s="245">
        <v>24.32</v>
      </c>
      <c r="S460" s="245">
        <v>19.54</v>
      </c>
      <c r="T460" s="245"/>
      <c r="U460" s="245"/>
      <c r="V460" s="189"/>
      <c r="W460" s="189"/>
      <c r="X460" s="245">
        <v>13.69</v>
      </c>
      <c r="Y460" s="245"/>
      <c r="Z460" s="245">
        <v>13.3</v>
      </c>
      <c r="AA460" s="245"/>
      <c r="AB460" s="245">
        <v>15.26</v>
      </c>
      <c r="AC460" s="189"/>
      <c r="AD460" s="189"/>
      <c r="AE460" s="245">
        <v>16.190000000000001</v>
      </c>
      <c r="AF460" s="245"/>
      <c r="AG460" s="189"/>
      <c r="AH460" s="245"/>
      <c r="AI460" s="245"/>
      <c r="AJ460" s="189"/>
      <c r="AK460" s="189"/>
      <c r="AL460" s="189"/>
      <c r="AM460" s="189"/>
      <c r="AN460" s="189"/>
      <c r="AO460" s="245"/>
      <c r="AP460" s="245"/>
      <c r="AQ460" s="189"/>
      <c r="AR460" s="189"/>
      <c r="AS460" s="245">
        <v>18.54</v>
      </c>
      <c r="AT460" s="245">
        <v>23.16</v>
      </c>
      <c r="AU460" s="245"/>
      <c r="AV460" s="245"/>
      <c r="AW460" s="245">
        <v>10.99</v>
      </c>
      <c r="AX460" s="189"/>
      <c r="AY460" s="189"/>
      <c r="AZ460" s="245"/>
      <c r="BA460" s="245">
        <v>23.42</v>
      </c>
      <c r="BB460" s="245">
        <v>10.029999999999999</v>
      </c>
      <c r="BC460" s="245"/>
      <c r="BD460" s="245">
        <v>13.82</v>
      </c>
      <c r="BE460" s="189"/>
      <c r="BF460" s="189"/>
      <c r="BG460" s="245"/>
      <c r="BH460" s="245"/>
      <c r="BI460" s="245">
        <v>17.59</v>
      </c>
      <c r="BJ460" s="245"/>
      <c r="BK460" s="245"/>
      <c r="BL460" s="189"/>
      <c r="BM460" s="189"/>
      <c r="BN460" s="245"/>
      <c r="BO460" s="245">
        <v>17.989999999999998</v>
      </c>
      <c r="BP460" s="245"/>
      <c r="BQ460" s="245"/>
      <c r="BR460" s="245"/>
      <c r="BS460" s="189"/>
      <c r="BT460" s="189"/>
      <c r="BU460" s="245"/>
      <c r="BV460" s="245"/>
      <c r="BW460" s="245"/>
      <c r="BX460" s="245"/>
      <c r="BY460" s="245"/>
      <c r="BZ460" s="189"/>
      <c r="CA460" s="189"/>
      <c r="CB460" s="245"/>
      <c r="CC460" s="245"/>
      <c r="CD460" s="245">
        <v>13.82</v>
      </c>
      <c r="CE460" s="245"/>
      <c r="CF460" s="245"/>
      <c r="CG460" s="189"/>
      <c r="CH460" s="189"/>
      <c r="CI460" s="245"/>
      <c r="CJ460" s="245"/>
      <c r="CK460" s="245">
        <v>11.52</v>
      </c>
      <c r="CL460" s="245"/>
      <c r="CM460" s="245"/>
      <c r="CN460" s="189"/>
      <c r="CO460" s="189"/>
      <c r="CP460" s="245">
        <v>9.9600000000000009</v>
      </c>
      <c r="CQ460" s="245"/>
      <c r="CR460" s="245">
        <v>11.99</v>
      </c>
      <c r="CS460" s="245"/>
      <c r="CT460" s="245"/>
      <c r="CU460" s="189"/>
      <c r="CV460" s="189"/>
      <c r="CW460" s="245"/>
      <c r="CX460" s="245"/>
      <c r="CY460" s="245"/>
      <c r="CZ460" s="245"/>
      <c r="DA460" s="245"/>
      <c r="DB460" s="189"/>
      <c r="DC460" s="189"/>
      <c r="DD460" s="245"/>
      <c r="DE460" s="245">
        <v>13.88</v>
      </c>
      <c r="DF460" s="245">
        <v>8.33</v>
      </c>
      <c r="DG460" s="245"/>
      <c r="DH460" s="245">
        <v>13.14</v>
      </c>
      <c r="DI460" s="189"/>
      <c r="DJ460" s="189"/>
      <c r="DK460" s="189"/>
      <c r="DL460" s="245"/>
      <c r="DM460" s="245"/>
      <c r="DN460" s="245"/>
      <c r="DO460" s="245"/>
      <c r="DP460" s="189"/>
      <c r="DQ460" s="189"/>
      <c r="DR460" s="245"/>
      <c r="DS460" s="245"/>
      <c r="DT460" s="245"/>
      <c r="DU460" s="245"/>
      <c r="DV460" s="245">
        <v>31.35</v>
      </c>
      <c r="DW460" s="189"/>
      <c r="DX460" s="189"/>
      <c r="DY460" s="245"/>
      <c r="DZ460" s="245">
        <v>19.57</v>
      </c>
      <c r="EA460" s="245"/>
      <c r="EB460" s="245"/>
      <c r="EC460" s="245"/>
      <c r="ED460" s="189"/>
      <c r="EE460" s="189"/>
      <c r="EF460" s="245"/>
      <c r="EG460" s="189"/>
      <c r="EH460" s="245"/>
      <c r="EI460" s="245"/>
      <c r="EJ460" s="245"/>
      <c r="EK460" s="189"/>
      <c r="EL460" s="189"/>
      <c r="EM460" s="245"/>
      <c r="EN460" s="245"/>
      <c r="EO460" s="245"/>
      <c r="EP460" s="245"/>
      <c r="EQ460" s="245">
        <v>15.93</v>
      </c>
      <c r="ER460" s="189"/>
      <c r="ES460" s="189"/>
      <c r="ET460" s="245"/>
      <c r="EU460" s="245">
        <v>27.04</v>
      </c>
      <c r="EV460" s="245">
        <v>24.72</v>
      </c>
      <c r="EW460" s="245"/>
      <c r="EX460" s="245"/>
      <c r="EY460" s="189"/>
      <c r="EZ460" s="189"/>
      <c r="FA460" s="245"/>
      <c r="FB460" s="245"/>
      <c r="FC460" s="245">
        <v>17.23</v>
      </c>
      <c r="FD460" s="245"/>
      <c r="FE460" s="245"/>
      <c r="FF460" s="189"/>
      <c r="FG460" s="189"/>
      <c r="FH460" s="245"/>
      <c r="FI460" s="245">
        <v>18.23</v>
      </c>
      <c r="FJ460" s="245">
        <v>31.05</v>
      </c>
      <c r="FK460" s="245"/>
      <c r="FL460" s="245">
        <v>18.79</v>
      </c>
      <c r="FM460" s="189"/>
      <c r="FN460" s="189"/>
      <c r="FO460" s="245">
        <v>52.93</v>
      </c>
      <c r="FP460" s="245"/>
      <c r="FQ460" s="245"/>
      <c r="FR460" s="245"/>
      <c r="FS460" s="245">
        <v>26.12</v>
      </c>
      <c r="FT460" s="189"/>
      <c r="FU460" s="189"/>
      <c r="FV460" s="189"/>
      <c r="FW460" s="189"/>
      <c r="FX460" s="189"/>
      <c r="FY460" s="245"/>
      <c r="FZ460" s="245"/>
      <c r="GA460" s="189"/>
      <c r="GB460" s="189"/>
      <c r="GC460" s="245"/>
      <c r="GD460" s="245"/>
      <c r="GE460" s="245"/>
      <c r="GF460" s="245"/>
      <c r="GG460" s="245"/>
      <c r="GH460" s="189"/>
      <c r="GI460" s="189"/>
      <c r="GJ460" s="245"/>
    </row>
    <row r="461" spans="2:192" ht="15">
      <c r="B461" s="238" t="s">
        <v>5203</v>
      </c>
      <c r="C461" s="238" t="s">
        <v>5202</v>
      </c>
      <c r="D461" s="238" t="s">
        <v>5202</v>
      </c>
      <c r="E461" s="238" t="s">
        <v>5214</v>
      </c>
      <c r="F461" s="180">
        <v>268</v>
      </c>
      <c r="G461" s="239">
        <v>4</v>
      </c>
      <c r="H461" s="186"/>
      <c r="I461" s="186"/>
      <c r="J461" s="239">
        <v>4</v>
      </c>
      <c r="K461" s="239">
        <v>3</v>
      </c>
      <c r="L461" s="239">
        <v>3</v>
      </c>
      <c r="M461" s="239"/>
      <c r="N461" s="239">
        <v>4</v>
      </c>
      <c r="O461" s="186"/>
      <c r="P461" s="186"/>
      <c r="Q461" s="239"/>
      <c r="R461" s="239">
        <v>4</v>
      </c>
      <c r="S461" s="239">
        <v>2</v>
      </c>
      <c r="T461" s="239"/>
      <c r="U461" s="239">
        <v>1</v>
      </c>
      <c r="V461" s="186"/>
      <c r="W461" s="186"/>
      <c r="X461" s="239">
        <v>4</v>
      </c>
      <c r="Y461" s="239">
        <v>3</v>
      </c>
      <c r="Z461" s="239">
        <v>4</v>
      </c>
      <c r="AA461" s="239"/>
      <c r="AB461" s="239">
        <v>3</v>
      </c>
      <c r="AC461" s="186"/>
      <c r="AD461" s="186"/>
      <c r="AE461" s="239">
        <v>4</v>
      </c>
      <c r="AF461" s="239">
        <v>2</v>
      </c>
      <c r="AG461" s="186"/>
      <c r="AH461" s="239"/>
      <c r="AI461" s="239">
        <v>3</v>
      </c>
      <c r="AJ461" s="186"/>
      <c r="AK461" s="186"/>
      <c r="AL461" s="186"/>
      <c r="AM461" s="186"/>
      <c r="AN461" s="186"/>
      <c r="AO461" s="239"/>
      <c r="AP461" s="239">
        <v>2</v>
      </c>
      <c r="AQ461" s="186"/>
      <c r="AR461" s="186"/>
      <c r="AS461" s="239">
        <v>3</v>
      </c>
      <c r="AT461" s="239">
        <v>4</v>
      </c>
      <c r="AU461" s="239">
        <v>3</v>
      </c>
      <c r="AV461" s="239"/>
      <c r="AW461" s="239">
        <v>3</v>
      </c>
      <c r="AX461" s="186"/>
      <c r="AY461" s="186"/>
      <c r="AZ461" s="239"/>
      <c r="BA461" s="239">
        <v>2</v>
      </c>
      <c r="BB461" s="239">
        <v>4</v>
      </c>
      <c r="BC461" s="239"/>
      <c r="BD461" s="239">
        <v>2</v>
      </c>
      <c r="BE461" s="186"/>
      <c r="BF461" s="186"/>
      <c r="BG461" s="239">
        <v>3</v>
      </c>
      <c r="BH461" s="239">
        <v>4</v>
      </c>
      <c r="BI461" s="239">
        <v>6</v>
      </c>
      <c r="BJ461" s="239"/>
      <c r="BK461" s="239"/>
      <c r="BL461" s="186"/>
      <c r="BM461" s="186"/>
      <c r="BN461" s="239">
        <v>2</v>
      </c>
      <c r="BO461" s="239">
        <v>2</v>
      </c>
      <c r="BP461" s="239">
        <v>4</v>
      </c>
      <c r="BQ461" s="239"/>
      <c r="BR461" s="239">
        <v>4</v>
      </c>
      <c r="BS461" s="186"/>
      <c r="BT461" s="186"/>
      <c r="BU461" s="239">
        <v>1</v>
      </c>
      <c r="BV461" s="239">
        <v>4</v>
      </c>
      <c r="BW461" s="239"/>
      <c r="BX461" s="239"/>
      <c r="BY461" s="239">
        <v>1</v>
      </c>
      <c r="BZ461" s="186"/>
      <c r="CA461" s="186"/>
      <c r="CB461" s="239">
        <v>7</v>
      </c>
      <c r="CC461" s="239">
        <v>1</v>
      </c>
      <c r="CD461" s="239">
        <v>7</v>
      </c>
      <c r="CE461" s="239"/>
      <c r="CF461" s="239">
        <v>1</v>
      </c>
      <c r="CG461" s="186"/>
      <c r="CH461" s="186"/>
      <c r="CI461" s="239"/>
      <c r="CJ461" s="239"/>
      <c r="CK461" s="239">
        <v>2</v>
      </c>
      <c r="CL461" s="239">
        <v>1</v>
      </c>
      <c r="CM461" s="239">
        <v>3</v>
      </c>
      <c r="CN461" s="186"/>
      <c r="CO461" s="186"/>
      <c r="CP461" s="239">
        <v>6</v>
      </c>
      <c r="CQ461" s="239">
        <v>4</v>
      </c>
      <c r="CR461" s="239">
        <v>2</v>
      </c>
      <c r="CS461" s="239"/>
      <c r="CT461" s="239">
        <v>1</v>
      </c>
      <c r="CU461" s="186"/>
      <c r="CV461" s="186"/>
      <c r="CW461" s="239"/>
      <c r="CX461" s="239">
        <v>4</v>
      </c>
      <c r="CY461" s="239">
        <v>5</v>
      </c>
      <c r="CZ461" s="239"/>
      <c r="DA461" s="239"/>
      <c r="DB461" s="186"/>
      <c r="DC461" s="186"/>
      <c r="DD461" s="239">
        <v>3</v>
      </c>
      <c r="DE461" s="239">
        <v>2</v>
      </c>
      <c r="DF461" s="239">
        <v>3</v>
      </c>
      <c r="DG461" s="239"/>
      <c r="DH461" s="239">
        <v>5</v>
      </c>
      <c r="DI461" s="186"/>
      <c r="DJ461" s="186"/>
      <c r="DK461" s="186"/>
      <c r="DL461" s="239">
        <v>4</v>
      </c>
      <c r="DM461" s="239">
        <v>6</v>
      </c>
      <c r="DN461" s="239"/>
      <c r="DO461" s="239">
        <v>1</v>
      </c>
      <c r="DP461" s="186"/>
      <c r="DQ461" s="186"/>
      <c r="DR461" s="239">
        <v>4</v>
      </c>
      <c r="DS461" s="239"/>
      <c r="DT461" s="239">
        <v>5</v>
      </c>
      <c r="DU461" s="239"/>
      <c r="DV461" s="239">
        <v>4</v>
      </c>
      <c r="DW461" s="186"/>
      <c r="DX461" s="186"/>
      <c r="DY461" s="239"/>
      <c r="DZ461" s="239">
        <v>6</v>
      </c>
      <c r="EA461" s="239">
        <v>5</v>
      </c>
      <c r="EB461" s="239"/>
      <c r="EC461" s="239">
        <v>3</v>
      </c>
      <c r="ED461" s="186"/>
      <c r="EE461" s="186"/>
      <c r="EF461" s="239"/>
      <c r="EG461" s="186"/>
      <c r="EH461" s="239"/>
      <c r="EI461" s="239"/>
      <c r="EJ461" s="239"/>
      <c r="EK461" s="186"/>
      <c r="EL461" s="186"/>
      <c r="EM461" s="239">
        <v>2</v>
      </c>
      <c r="EN461" s="239">
        <v>3</v>
      </c>
      <c r="EO461" s="239"/>
      <c r="EP461" s="239"/>
      <c r="EQ461" s="239">
        <v>4</v>
      </c>
      <c r="ER461" s="186"/>
      <c r="ES461" s="186"/>
      <c r="ET461" s="239"/>
      <c r="EU461" s="239">
        <v>2</v>
      </c>
      <c r="EV461" s="239">
        <v>4</v>
      </c>
      <c r="EW461" s="239"/>
      <c r="EX461" s="239">
        <v>3</v>
      </c>
      <c r="EY461" s="186"/>
      <c r="EZ461" s="186"/>
      <c r="FA461" s="239"/>
      <c r="FB461" s="239"/>
      <c r="FC461" s="239">
        <v>3</v>
      </c>
      <c r="FD461" s="239"/>
      <c r="FE461" s="239">
        <v>3</v>
      </c>
      <c r="FF461" s="186"/>
      <c r="FG461" s="186"/>
      <c r="FH461" s="239">
        <v>4</v>
      </c>
      <c r="FI461" s="239">
        <v>3</v>
      </c>
      <c r="FJ461" s="239">
        <v>4</v>
      </c>
      <c r="FK461" s="239"/>
      <c r="FL461" s="239">
        <v>1</v>
      </c>
      <c r="FM461" s="186"/>
      <c r="FN461" s="186"/>
      <c r="FO461" s="239">
        <v>2</v>
      </c>
      <c r="FP461" s="239">
        <v>3</v>
      </c>
      <c r="FQ461" s="239">
        <v>2</v>
      </c>
      <c r="FR461" s="239"/>
      <c r="FS461" s="239">
        <v>1</v>
      </c>
      <c r="FT461" s="186"/>
      <c r="FU461" s="186"/>
      <c r="FV461" s="186"/>
      <c r="FW461" s="186"/>
      <c r="FX461" s="186"/>
      <c r="FY461" s="239"/>
      <c r="FZ461" s="239">
        <v>2</v>
      </c>
      <c r="GA461" s="186"/>
      <c r="GB461" s="186"/>
      <c r="GC461" s="239">
        <v>7</v>
      </c>
      <c r="GD461" s="239">
        <v>3</v>
      </c>
      <c r="GE461" s="239">
        <v>7</v>
      </c>
      <c r="GF461" s="239"/>
      <c r="GG461" s="239">
        <v>4</v>
      </c>
      <c r="GH461" s="186"/>
      <c r="GI461" s="186"/>
      <c r="GJ461" s="239">
        <v>4</v>
      </c>
    </row>
    <row r="462" spans="2:192" ht="15">
      <c r="B462" s="240" t="s">
        <v>5203</v>
      </c>
      <c r="C462" s="240" t="s">
        <v>5202</v>
      </c>
      <c r="D462" s="240" t="s">
        <v>5202</v>
      </c>
      <c r="E462" s="235" t="s">
        <v>5215</v>
      </c>
      <c r="F462" s="181">
        <v>11122.1</v>
      </c>
      <c r="G462" s="237">
        <v>196</v>
      </c>
      <c r="H462" s="187"/>
      <c r="I462" s="187"/>
      <c r="J462" s="237">
        <v>116</v>
      </c>
      <c r="K462" s="237">
        <v>139.9</v>
      </c>
      <c r="L462" s="237">
        <v>114.4</v>
      </c>
      <c r="M462" s="237"/>
      <c r="N462" s="237">
        <v>250.2</v>
      </c>
      <c r="O462" s="187"/>
      <c r="P462" s="187"/>
      <c r="Q462" s="237"/>
      <c r="R462" s="237">
        <v>196.1</v>
      </c>
      <c r="S462" s="237">
        <v>95.8</v>
      </c>
      <c r="T462" s="237"/>
      <c r="U462" s="237">
        <v>32.200000000000003</v>
      </c>
      <c r="V462" s="187"/>
      <c r="W462" s="187"/>
      <c r="X462" s="237">
        <v>188.4</v>
      </c>
      <c r="Y462" s="237">
        <v>168.8</v>
      </c>
      <c r="Z462" s="237">
        <v>164.4</v>
      </c>
      <c r="AA462" s="237"/>
      <c r="AB462" s="237">
        <v>162.4</v>
      </c>
      <c r="AC462" s="187"/>
      <c r="AD462" s="187"/>
      <c r="AE462" s="237">
        <v>111</v>
      </c>
      <c r="AF462" s="237">
        <v>116.7</v>
      </c>
      <c r="AG462" s="187"/>
      <c r="AH462" s="237"/>
      <c r="AI462" s="237">
        <v>120.2</v>
      </c>
      <c r="AJ462" s="187"/>
      <c r="AK462" s="187"/>
      <c r="AL462" s="187"/>
      <c r="AM462" s="187"/>
      <c r="AN462" s="187"/>
      <c r="AO462" s="237"/>
      <c r="AP462" s="237">
        <v>98.2</v>
      </c>
      <c r="AQ462" s="187"/>
      <c r="AR462" s="187"/>
      <c r="AS462" s="237">
        <v>335.4</v>
      </c>
      <c r="AT462" s="237">
        <v>250.2</v>
      </c>
      <c r="AU462" s="237">
        <v>134.30000000000001</v>
      </c>
      <c r="AV462" s="237"/>
      <c r="AW462" s="237">
        <v>122.3</v>
      </c>
      <c r="AX462" s="187"/>
      <c r="AY462" s="187"/>
      <c r="AZ462" s="237"/>
      <c r="BA462" s="237">
        <v>95</v>
      </c>
      <c r="BB462" s="237">
        <v>123.1</v>
      </c>
      <c r="BC462" s="237"/>
      <c r="BD462" s="237">
        <v>133.1</v>
      </c>
      <c r="BE462" s="187"/>
      <c r="BF462" s="187"/>
      <c r="BG462" s="237">
        <v>135.5</v>
      </c>
      <c r="BH462" s="237">
        <v>120.9</v>
      </c>
      <c r="BI462" s="237">
        <v>248.9</v>
      </c>
      <c r="BJ462" s="237"/>
      <c r="BK462" s="237"/>
      <c r="BL462" s="187"/>
      <c r="BM462" s="187"/>
      <c r="BN462" s="237">
        <v>178</v>
      </c>
      <c r="BO462" s="237">
        <v>146.6</v>
      </c>
      <c r="BP462" s="237">
        <v>156.9</v>
      </c>
      <c r="BQ462" s="237"/>
      <c r="BR462" s="237">
        <v>52.9</v>
      </c>
      <c r="BS462" s="187"/>
      <c r="BT462" s="187"/>
      <c r="BU462" s="237">
        <v>132.1</v>
      </c>
      <c r="BV462" s="237">
        <v>197.2</v>
      </c>
      <c r="BW462" s="237"/>
      <c r="BX462" s="237"/>
      <c r="BY462" s="237">
        <v>56.6</v>
      </c>
      <c r="BZ462" s="187"/>
      <c r="CA462" s="187"/>
      <c r="CB462" s="237">
        <v>274.2</v>
      </c>
      <c r="CC462" s="237">
        <v>47.8</v>
      </c>
      <c r="CD462" s="237">
        <v>247.4</v>
      </c>
      <c r="CE462" s="237"/>
      <c r="CF462" s="237">
        <v>95</v>
      </c>
      <c r="CG462" s="187"/>
      <c r="CH462" s="187"/>
      <c r="CI462" s="237"/>
      <c r="CJ462" s="237"/>
      <c r="CK462" s="237">
        <v>183.7</v>
      </c>
      <c r="CL462" s="237">
        <v>29.8</v>
      </c>
      <c r="CM462" s="237">
        <v>180</v>
      </c>
      <c r="CN462" s="187"/>
      <c r="CO462" s="187"/>
      <c r="CP462" s="237">
        <v>206.6</v>
      </c>
      <c r="CQ462" s="237">
        <v>141</v>
      </c>
      <c r="CR462" s="237">
        <v>120.8</v>
      </c>
      <c r="CS462" s="237"/>
      <c r="CT462" s="237">
        <v>135.30000000000001</v>
      </c>
      <c r="CU462" s="187"/>
      <c r="CV462" s="187"/>
      <c r="CW462" s="237"/>
      <c r="CX462" s="237">
        <v>121.1</v>
      </c>
      <c r="CY462" s="237">
        <v>156.6</v>
      </c>
      <c r="CZ462" s="237"/>
      <c r="DA462" s="237"/>
      <c r="DB462" s="187"/>
      <c r="DC462" s="187"/>
      <c r="DD462" s="237">
        <v>100</v>
      </c>
      <c r="DE462" s="237">
        <v>89</v>
      </c>
      <c r="DF462" s="237">
        <v>132.80000000000001</v>
      </c>
      <c r="DG462" s="237"/>
      <c r="DH462" s="237">
        <v>132.19999999999999</v>
      </c>
      <c r="DI462" s="187"/>
      <c r="DJ462" s="187"/>
      <c r="DK462" s="187"/>
      <c r="DL462" s="237">
        <v>142.30000000000001</v>
      </c>
      <c r="DM462" s="237">
        <v>217.4</v>
      </c>
      <c r="DN462" s="237"/>
      <c r="DO462" s="237">
        <v>22.9</v>
      </c>
      <c r="DP462" s="187"/>
      <c r="DQ462" s="187"/>
      <c r="DR462" s="237">
        <v>127.2</v>
      </c>
      <c r="DS462" s="237"/>
      <c r="DT462" s="237">
        <v>168.4</v>
      </c>
      <c r="DU462" s="237"/>
      <c r="DV462" s="237">
        <v>191.6</v>
      </c>
      <c r="DW462" s="187"/>
      <c r="DX462" s="187"/>
      <c r="DY462" s="237"/>
      <c r="DZ462" s="237">
        <v>135</v>
      </c>
      <c r="EA462" s="237">
        <v>208.6</v>
      </c>
      <c r="EB462" s="237"/>
      <c r="EC462" s="237">
        <v>206.6</v>
      </c>
      <c r="ED462" s="187"/>
      <c r="EE462" s="187"/>
      <c r="EF462" s="237"/>
      <c r="EG462" s="187"/>
      <c r="EH462" s="237"/>
      <c r="EI462" s="237"/>
      <c r="EJ462" s="237"/>
      <c r="EK462" s="187"/>
      <c r="EL462" s="187"/>
      <c r="EM462" s="237">
        <v>109.3</v>
      </c>
      <c r="EN462" s="237">
        <v>40.799999999999997</v>
      </c>
      <c r="EO462" s="237"/>
      <c r="EP462" s="237"/>
      <c r="EQ462" s="237">
        <v>111.2</v>
      </c>
      <c r="ER462" s="187"/>
      <c r="ES462" s="187"/>
      <c r="ET462" s="237"/>
      <c r="EU462" s="237">
        <v>55.3</v>
      </c>
      <c r="EV462" s="237">
        <v>120.8</v>
      </c>
      <c r="EW462" s="237"/>
      <c r="EX462" s="237">
        <v>153.80000000000001</v>
      </c>
      <c r="EY462" s="187"/>
      <c r="EZ462" s="187"/>
      <c r="FA462" s="237"/>
      <c r="FB462" s="237"/>
      <c r="FC462" s="237">
        <v>142</v>
      </c>
      <c r="FD462" s="237"/>
      <c r="FE462" s="237">
        <v>120.3</v>
      </c>
      <c r="FF462" s="187"/>
      <c r="FG462" s="187"/>
      <c r="FH462" s="237">
        <v>184.9</v>
      </c>
      <c r="FI462" s="237">
        <v>97.5</v>
      </c>
      <c r="FJ462" s="237">
        <v>82.2</v>
      </c>
      <c r="FK462" s="237"/>
      <c r="FL462" s="237">
        <v>58.6</v>
      </c>
      <c r="FM462" s="187"/>
      <c r="FN462" s="187"/>
      <c r="FO462" s="237">
        <v>63.3</v>
      </c>
      <c r="FP462" s="237">
        <v>75.8</v>
      </c>
      <c r="FQ462" s="237">
        <v>68.3</v>
      </c>
      <c r="FR462" s="237"/>
      <c r="FS462" s="237">
        <v>48.6</v>
      </c>
      <c r="FT462" s="187"/>
      <c r="FU462" s="187"/>
      <c r="FV462" s="187"/>
      <c r="FW462" s="187"/>
      <c r="FX462" s="187"/>
      <c r="FY462" s="237"/>
      <c r="FZ462" s="237">
        <v>58.8</v>
      </c>
      <c r="GA462" s="187"/>
      <c r="GB462" s="187"/>
      <c r="GC462" s="237">
        <v>215.5</v>
      </c>
      <c r="GD462" s="237">
        <v>108.6</v>
      </c>
      <c r="GE462" s="237">
        <v>211.4</v>
      </c>
      <c r="GF462" s="237"/>
      <c r="GG462" s="237">
        <v>130.30000000000001</v>
      </c>
      <c r="GH462" s="187"/>
      <c r="GI462" s="187"/>
      <c r="GJ462" s="237">
        <v>161.6</v>
      </c>
    </row>
    <row r="463" spans="2:192" ht="15">
      <c r="B463" s="240" t="s">
        <v>5203</v>
      </c>
      <c r="C463" s="240" t="s">
        <v>5202</v>
      </c>
      <c r="D463" s="240" t="s">
        <v>5202</v>
      </c>
      <c r="E463" s="241" t="s">
        <v>5216</v>
      </c>
      <c r="F463" s="182"/>
      <c r="G463" s="242"/>
      <c r="H463" s="188"/>
      <c r="I463" s="188"/>
      <c r="J463" s="242"/>
      <c r="K463" s="242"/>
      <c r="L463" s="242"/>
      <c r="M463" s="242"/>
      <c r="N463" s="242"/>
      <c r="O463" s="188"/>
      <c r="P463" s="188"/>
      <c r="Q463" s="242"/>
      <c r="R463" s="242"/>
      <c r="S463" s="242"/>
      <c r="T463" s="242"/>
      <c r="U463" s="242"/>
      <c r="V463" s="188"/>
      <c r="W463" s="188"/>
      <c r="X463" s="242"/>
      <c r="Y463" s="242"/>
      <c r="Z463" s="242"/>
      <c r="AA463" s="242"/>
      <c r="AB463" s="242"/>
      <c r="AC463" s="188"/>
      <c r="AD463" s="188"/>
      <c r="AE463" s="242"/>
      <c r="AF463" s="242"/>
      <c r="AG463" s="188"/>
      <c r="AH463" s="242"/>
      <c r="AI463" s="242"/>
      <c r="AJ463" s="188"/>
      <c r="AK463" s="188"/>
      <c r="AL463" s="188"/>
      <c r="AM463" s="188"/>
      <c r="AN463" s="188"/>
      <c r="AO463" s="242"/>
      <c r="AP463" s="242"/>
      <c r="AQ463" s="188"/>
      <c r="AR463" s="188"/>
      <c r="AS463" s="242"/>
      <c r="AT463" s="242"/>
      <c r="AU463" s="242"/>
      <c r="AV463" s="242"/>
      <c r="AW463" s="242"/>
      <c r="AX463" s="188"/>
      <c r="AY463" s="188"/>
      <c r="AZ463" s="242"/>
      <c r="BA463" s="242"/>
      <c r="BB463" s="242"/>
      <c r="BC463" s="242"/>
      <c r="BD463" s="242"/>
      <c r="BE463" s="188"/>
      <c r="BF463" s="188"/>
      <c r="BG463" s="242"/>
      <c r="BH463" s="242"/>
      <c r="BI463" s="242"/>
      <c r="BJ463" s="242"/>
      <c r="BK463" s="242"/>
      <c r="BL463" s="188"/>
      <c r="BM463" s="188"/>
      <c r="BN463" s="242"/>
      <c r="BO463" s="242"/>
      <c r="BP463" s="242"/>
      <c r="BQ463" s="242"/>
      <c r="BR463" s="242"/>
      <c r="BS463" s="188"/>
      <c r="BT463" s="188"/>
      <c r="BU463" s="242"/>
      <c r="BV463" s="242"/>
      <c r="BW463" s="242"/>
      <c r="BX463" s="242"/>
      <c r="BY463" s="242"/>
      <c r="BZ463" s="188"/>
      <c r="CA463" s="188"/>
      <c r="CB463" s="242"/>
      <c r="CC463" s="242"/>
      <c r="CD463" s="242"/>
      <c r="CE463" s="242"/>
      <c r="CF463" s="242"/>
      <c r="CG463" s="188"/>
      <c r="CH463" s="188"/>
      <c r="CI463" s="242"/>
      <c r="CJ463" s="242"/>
      <c r="CK463" s="242"/>
      <c r="CL463" s="242"/>
      <c r="CM463" s="242"/>
      <c r="CN463" s="188"/>
      <c r="CO463" s="188"/>
      <c r="CP463" s="242"/>
      <c r="CQ463" s="242"/>
      <c r="CR463" s="242"/>
      <c r="CS463" s="242"/>
      <c r="CT463" s="242"/>
      <c r="CU463" s="188"/>
      <c r="CV463" s="188"/>
      <c r="CW463" s="242"/>
      <c r="CX463" s="242"/>
      <c r="CY463" s="242"/>
      <c r="CZ463" s="242"/>
      <c r="DA463" s="242"/>
      <c r="DB463" s="188"/>
      <c r="DC463" s="188"/>
      <c r="DD463" s="242"/>
      <c r="DE463" s="242"/>
      <c r="DF463" s="242"/>
      <c r="DG463" s="242"/>
      <c r="DH463" s="242"/>
      <c r="DI463" s="188"/>
      <c r="DJ463" s="188"/>
      <c r="DK463" s="188"/>
      <c r="DL463" s="242"/>
      <c r="DM463" s="242"/>
      <c r="DN463" s="242"/>
      <c r="DO463" s="242"/>
      <c r="DP463" s="188"/>
      <c r="DQ463" s="188"/>
      <c r="DR463" s="242"/>
      <c r="DS463" s="242"/>
      <c r="DT463" s="242"/>
      <c r="DU463" s="242"/>
      <c r="DV463" s="242"/>
      <c r="DW463" s="188"/>
      <c r="DX463" s="188"/>
      <c r="DY463" s="242"/>
      <c r="DZ463" s="242"/>
      <c r="EA463" s="242"/>
      <c r="EB463" s="242"/>
      <c r="EC463" s="242"/>
      <c r="ED463" s="188"/>
      <c r="EE463" s="188"/>
      <c r="EF463" s="242"/>
      <c r="EG463" s="188"/>
      <c r="EH463" s="242"/>
      <c r="EI463" s="242"/>
      <c r="EJ463" s="242"/>
      <c r="EK463" s="188"/>
      <c r="EL463" s="188"/>
      <c r="EM463" s="242"/>
      <c r="EN463" s="242"/>
      <c r="EO463" s="242"/>
      <c r="EP463" s="242"/>
      <c r="EQ463" s="242"/>
      <c r="ER463" s="188"/>
      <c r="ES463" s="188"/>
      <c r="ET463" s="242"/>
      <c r="EU463" s="242"/>
      <c r="EV463" s="242"/>
      <c r="EW463" s="242"/>
      <c r="EX463" s="242"/>
      <c r="EY463" s="188"/>
      <c r="EZ463" s="188"/>
      <c r="FA463" s="242"/>
      <c r="FB463" s="242"/>
      <c r="FC463" s="242"/>
      <c r="FD463" s="242"/>
      <c r="FE463" s="242"/>
      <c r="FF463" s="188"/>
      <c r="FG463" s="188"/>
      <c r="FH463" s="242"/>
      <c r="FI463" s="242"/>
      <c r="FJ463" s="242"/>
      <c r="FK463" s="242"/>
      <c r="FL463" s="242"/>
      <c r="FM463" s="188"/>
      <c r="FN463" s="188"/>
      <c r="FO463" s="242"/>
      <c r="FP463" s="242"/>
      <c r="FQ463" s="242"/>
      <c r="FR463" s="242"/>
      <c r="FS463" s="242"/>
      <c r="FT463" s="188"/>
      <c r="FU463" s="188"/>
      <c r="FV463" s="188"/>
      <c r="FW463" s="188"/>
      <c r="FX463" s="188"/>
      <c r="FY463" s="242"/>
      <c r="FZ463" s="242"/>
      <c r="GA463" s="188"/>
      <c r="GB463" s="188"/>
      <c r="GC463" s="242"/>
      <c r="GD463" s="242"/>
      <c r="GE463" s="242"/>
      <c r="GF463" s="242"/>
      <c r="GG463" s="242"/>
      <c r="GH463" s="188"/>
      <c r="GI463" s="188"/>
      <c r="GJ463" s="242"/>
    </row>
    <row r="464" spans="2:192" ht="15.75" thickBot="1">
      <c r="B464" s="243" t="s">
        <v>5203</v>
      </c>
      <c r="C464" s="243" t="s">
        <v>5202</v>
      </c>
      <c r="D464" s="243" t="s">
        <v>5202</v>
      </c>
      <c r="E464" s="244" t="s">
        <v>5217</v>
      </c>
      <c r="F464" s="183"/>
      <c r="G464" s="245"/>
      <c r="H464" s="189"/>
      <c r="I464" s="189"/>
      <c r="J464" s="245"/>
      <c r="K464" s="245"/>
      <c r="L464" s="245"/>
      <c r="M464" s="245"/>
      <c r="N464" s="245"/>
      <c r="O464" s="189"/>
      <c r="P464" s="189"/>
      <c r="Q464" s="245"/>
      <c r="R464" s="245"/>
      <c r="S464" s="245"/>
      <c r="T464" s="245"/>
      <c r="U464" s="245"/>
      <c r="V464" s="189"/>
      <c r="W464" s="189"/>
      <c r="X464" s="245"/>
      <c r="Y464" s="245"/>
      <c r="Z464" s="245"/>
      <c r="AA464" s="245"/>
      <c r="AB464" s="245"/>
      <c r="AC464" s="189"/>
      <c r="AD464" s="189"/>
      <c r="AE464" s="245"/>
      <c r="AF464" s="245"/>
      <c r="AG464" s="189"/>
      <c r="AH464" s="245"/>
      <c r="AI464" s="245"/>
      <c r="AJ464" s="189"/>
      <c r="AK464" s="189"/>
      <c r="AL464" s="189"/>
      <c r="AM464" s="189"/>
      <c r="AN464" s="189"/>
      <c r="AO464" s="245"/>
      <c r="AP464" s="245"/>
      <c r="AQ464" s="189"/>
      <c r="AR464" s="189"/>
      <c r="AS464" s="245"/>
      <c r="AT464" s="245"/>
      <c r="AU464" s="245"/>
      <c r="AV464" s="245"/>
      <c r="AW464" s="245"/>
      <c r="AX464" s="189"/>
      <c r="AY464" s="189"/>
      <c r="AZ464" s="245"/>
      <c r="BA464" s="245"/>
      <c r="BB464" s="245"/>
      <c r="BC464" s="245"/>
      <c r="BD464" s="245"/>
      <c r="BE464" s="189"/>
      <c r="BF464" s="189"/>
      <c r="BG464" s="245"/>
      <c r="BH464" s="245"/>
      <c r="BI464" s="245"/>
      <c r="BJ464" s="245"/>
      <c r="BK464" s="245"/>
      <c r="BL464" s="189"/>
      <c r="BM464" s="189"/>
      <c r="BN464" s="245"/>
      <c r="BO464" s="245"/>
      <c r="BP464" s="245"/>
      <c r="BQ464" s="245"/>
      <c r="BR464" s="245"/>
      <c r="BS464" s="189"/>
      <c r="BT464" s="189"/>
      <c r="BU464" s="245"/>
      <c r="BV464" s="245"/>
      <c r="BW464" s="245"/>
      <c r="BX464" s="245"/>
      <c r="BY464" s="245"/>
      <c r="BZ464" s="189"/>
      <c r="CA464" s="189"/>
      <c r="CB464" s="245"/>
      <c r="CC464" s="245"/>
      <c r="CD464" s="245"/>
      <c r="CE464" s="245"/>
      <c r="CF464" s="245"/>
      <c r="CG464" s="189"/>
      <c r="CH464" s="189"/>
      <c r="CI464" s="245"/>
      <c r="CJ464" s="245"/>
      <c r="CK464" s="245"/>
      <c r="CL464" s="245"/>
      <c r="CM464" s="245"/>
      <c r="CN464" s="189"/>
      <c r="CO464" s="189"/>
      <c r="CP464" s="245"/>
      <c r="CQ464" s="245"/>
      <c r="CR464" s="245"/>
      <c r="CS464" s="245"/>
      <c r="CT464" s="245"/>
      <c r="CU464" s="189"/>
      <c r="CV464" s="189"/>
      <c r="CW464" s="245"/>
      <c r="CX464" s="245"/>
      <c r="CY464" s="245"/>
      <c r="CZ464" s="245"/>
      <c r="DA464" s="245"/>
      <c r="DB464" s="189"/>
      <c r="DC464" s="189"/>
      <c r="DD464" s="245"/>
      <c r="DE464" s="245"/>
      <c r="DF464" s="245"/>
      <c r="DG464" s="245"/>
      <c r="DH464" s="245"/>
      <c r="DI464" s="189"/>
      <c r="DJ464" s="189"/>
      <c r="DK464" s="189"/>
      <c r="DL464" s="245"/>
      <c r="DM464" s="245"/>
      <c r="DN464" s="245"/>
      <c r="DO464" s="245"/>
      <c r="DP464" s="189"/>
      <c r="DQ464" s="189"/>
      <c r="DR464" s="245"/>
      <c r="DS464" s="245"/>
      <c r="DT464" s="245"/>
      <c r="DU464" s="245"/>
      <c r="DV464" s="245"/>
      <c r="DW464" s="189"/>
      <c r="DX464" s="189"/>
      <c r="DY464" s="245"/>
      <c r="DZ464" s="245"/>
      <c r="EA464" s="245"/>
      <c r="EB464" s="245"/>
      <c r="EC464" s="245"/>
      <c r="ED464" s="189"/>
      <c r="EE464" s="189"/>
      <c r="EF464" s="245"/>
      <c r="EG464" s="189"/>
      <c r="EH464" s="245"/>
      <c r="EI464" s="245"/>
      <c r="EJ464" s="245"/>
      <c r="EK464" s="189"/>
      <c r="EL464" s="189"/>
      <c r="EM464" s="245"/>
      <c r="EN464" s="245"/>
      <c r="EO464" s="245"/>
      <c r="EP464" s="245"/>
      <c r="EQ464" s="245"/>
      <c r="ER464" s="189"/>
      <c r="ES464" s="189"/>
      <c r="ET464" s="245"/>
      <c r="EU464" s="245"/>
      <c r="EV464" s="245"/>
      <c r="EW464" s="245"/>
      <c r="EX464" s="245"/>
      <c r="EY464" s="189"/>
      <c r="EZ464" s="189"/>
      <c r="FA464" s="245"/>
      <c r="FB464" s="245"/>
      <c r="FC464" s="245"/>
      <c r="FD464" s="245"/>
      <c r="FE464" s="245"/>
      <c r="FF464" s="189"/>
      <c r="FG464" s="189"/>
      <c r="FH464" s="245"/>
      <c r="FI464" s="245"/>
      <c r="FJ464" s="245"/>
      <c r="FK464" s="245"/>
      <c r="FL464" s="245"/>
      <c r="FM464" s="189"/>
      <c r="FN464" s="189"/>
      <c r="FO464" s="245"/>
      <c r="FP464" s="245"/>
      <c r="FQ464" s="245"/>
      <c r="FR464" s="245"/>
      <c r="FS464" s="245"/>
      <c r="FT464" s="189"/>
      <c r="FU464" s="189"/>
      <c r="FV464" s="189"/>
      <c r="FW464" s="189"/>
      <c r="FX464" s="189"/>
      <c r="FY464" s="245"/>
      <c r="FZ464" s="245"/>
      <c r="GA464" s="189"/>
      <c r="GB464" s="189"/>
      <c r="GC464" s="245"/>
      <c r="GD464" s="245"/>
      <c r="GE464" s="245"/>
      <c r="GF464" s="245"/>
      <c r="GG464" s="245"/>
      <c r="GH464" s="189"/>
      <c r="GI464" s="189"/>
      <c r="GJ464" s="245"/>
    </row>
    <row r="465" spans="2:192" ht="15">
      <c r="B465" s="238" t="s">
        <v>5206</v>
      </c>
      <c r="C465" s="238" t="s">
        <v>5202</v>
      </c>
      <c r="D465" s="238" t="s">
        <v>5202</v>
      </c>
      <c r="E465" s="238" t="s">
        <v>5214</v>
      </c>
      <c r="F465" s="180">
        <v>521</v>
      </c>
      <c r="G465" s="239">
        <v>5</v>
      </c>
      <c r="H465" s="186"/>
      <c r="I465" s="186"/>
      <c r="J465" s="239">
        <v>6</v>
      </c>
      <c r="K465" s="239">
        <v>7</v>
      </c>
      <c r="L465" s="239">
        <v>7</v>
      </c>
      <c r="M465" s="239"/>
      <c r="N465" s="239">
        <v>4</v>
      </c>
      <c r="O465" s="186"/>
      <c r="P465" s="186"/>
      <c r="Q465" s="239"/>
      <c r="R465" s="239">
        <v>5</v>
      </c>
      <c r="S465" s="239">
        <v>4</v>
      </c>
      <c r="T465" s="239"/>
      <c r="U465" s="239">
        <v>8</v>
      </c>
      <c r="V465" s="186"/>
      <c r="W465" s="186"/>
      <c r="X465" s="239">
        <v>6</v>
      </c>
      <c r="Y465" s="239">
        <v>4</v>
      </c>
      <c r="Z465" s="239">
        <v>4</v>
      </c>
      <c r="AA465" s="239"/>
      <c r="AB465" s="239">
        <v>4</v>
      </c>
      <c r="AC465" s="186"/>
      <c r="AD465" s="186"/>
      <c r="AE465" s="239">
        <v>5</v>
      </c>
      <c r="AF465" s="239">
        <v>4</v>
      </c>
      <c r="AG465" s="186"/>
      <c r="AH465" s="239"/>
      <c r="AI465" s="239">
        <v>7</v>
      </c>
      <c r="AJ465" s="186"/>
      <c r="AK465" s="186"/>
      <c r="AL465" s="186"/>
      <c r="AM465" s="186"/>
      <c r="AN465" s="186"/>
      <c r="AO465" s="239"/>
      <c r="AP465" s="239">
        <v>5</v>
      </c>
      <c r="AQ465" s="186"/>
      <c r="AR465" s="186"/>
      <c r="AS465" s="239">
        <v>5</v>
      </c>
      <c r="AT465" s="239">
        <v>6</v>
      </c>
      <c r="AU465" s="239">
        <v>8</v>
      </c>
      <c r="AV465" s="239"/>
      <c r="AW465" s="239">
        <v>8</v>
      </c>
      <c r="AX465" s="186"/>
      <c r="AY465" s="186"/>
      <c r="AZ465" s="239">
        <v>6</v>
      </c>
      <c r="BA465" s="239">
        <v>9</v>
      </c>
      <c r="BB465" s="239">
        <v>9</v>
      </c>
      <c r="BC465" s="239"/>
      <c r="BD465" s="239">
        <v>6</v>
      </c>
      <c r="BE465" s="186"/>
      <c r="BF465" s="186"/>
      <c r="BG465" s="239">
        <v>5</v>
      </c>
      <c r="BH465" s="239">
        <v>7</v>
      </c>
      <c r="BI465" s="239">
        <v>6</v>
      </c>
      <c r="BJ465" s="239"/>
      <c r="BK465" s="239">
        <v>10</v>
      </c>
      <c r="BL465" s="186"/>
      <c r="BM465" s="186"/>
      <c r="BN465" s="239">
        <v>7</v>
      </c>
      <c r="BO465" s="239">
        <v>5</v>
      </c>
      <c r="BP465" s="239">
        <v>5</v>
      </c>
      <c r="BQ465" s="239"/>
      <c r="BR465" s="239">
        <v>10</v>
      </c>
      <c r="BS465" s="186"/>
      <c r="BT465" s="186"/>
      <c r="BU465" s="239">
        <v>7</v>
      </c>
      <c r="BV465" s="239">
        <v>6</v>
      </c>
      <c r="BW465" s="239"/>
      <c r="BX465" s="239"/>
      <c r="BY465" s="239">
        <v>10</v>
      </c>
      <c r="BZ465" s="186"/>
      <c r="CA465" s="186"/>
      <c r="CB465" s="239">
        <v>4</v>
      </c>
      <c r="CC465" s="239">
        <v>7</v>
      </c>
      <c r="CD465" s="239">
        <v>5</v>
      </c>
      <c r="CE465" s="239"/>
      <c r="CF465" s="239">
        <v>6</v>
      </c>
      <c r="CG465" s="186"/>
      <c r="CH465" s="186"/>
      <c r="CI465" s="239"/>
      <c r="CJ465" s="239"/>
      <c r="CK465" s="239">
        <v>10</v>
      </c>
      <c r="CL465" s="239">
        <v>5</v>
      </c>
      <c r="CM465" s="239">
        <v>6</v>
      </c>
      <c r="CN465" s="186"/>
      <c r="CO465" s="186"/>
      <c r="CP465" s="239">
        <v>6</v>
      </c>
      <c r="CQ465" s="239">
        <v>10</v>
      </c>
      <c r="CR465" s="239">
        <v>7</v>
      </c>
      <c r="CS465" s="239"/>
      <c r="CT465" s="239">
        <v>5</v>
      </c>
      <c r="CU465" s="186"/>
      <c r="CV465" s="186"/>
      <c r="CW465" s="239"/>
      <c r="CX465" s="239">
        <v>6</v>
      </c>
      <c r="CY465" s="239">
        <v>7</v>
      </c>
      <c r="CZ465" s="239"/>
      <c r="DA465" s="239"/>
      <c r="DB465" s="186"/>
      <c r="DC465" s="186"/>
      <c r="DD465" s="239">
        <v>8</v>
      </c>
      <c r="DE465" s="239">
        <v>7</v>
      </c>
      <c r="DF465" s="239">
        <v>6</v>
      </c>
      <c r="DG465" s="239"/>
      <c r="DH465" s="239">
        <v>7</v>
      </c>
      <c r="DI465" s="186"/>
      <c r="DJ465" s="186"/>
      <c r="DK465" s="186"/>
      <c r="DL465" s="239">
        <v>5</v>
      </c>
      <c r="DM465" s="239">
        <v>7</v>
      </c>
      <c r="DN465" s="239"/>
      <c r="DO465" s="239">
        <v>8</v>
      </c>
      <c r="DP465" s="186"/>
      <c r="DQ465" s="186"/>
      <c r="DR465" s="239">
        <v>6</v>
      </c>
      <c r="DS465" s="239">
        <v>8</v>
      </c>
      <c r="DT465" s="239">
        <v>6</v>
      </c>
      <c r="DU465" s="239"/>
      <c r="DV465" s="239">
        <v>3</v>
      </c>
      <c r="DW465" s="186"/>
      <c r="DX465" s="186"/>
      <c r="DY465" s="239"/>
      <c r="DZ465" s="239">
        <v>7</v>
      </c>
      <c r="EA465" s="239">
        <v>4</v>
      </c>
      <c r="EB465" s="239"/>
      <c r="EC465" s="239">
        <v>6</v>
      </c>
      <c r="ED465" s="186"/>
      <c r="EE465" s="186"/>
      <c r="EF465" s="239"/>
      <c r="EG465" s="186"/>
      <c r="EH465" s="239"/>
      <c r="EI465" s="239"/>
      <c r="EJ465" s="239"/>
      <c r="EK465" s="186"/>
      <c r="EL465" s="186"/>
      <c r="EM465" s="239">
        <v>3</v>
      </c>
      <c r="EN465" s="239">
        <v>6</v>
      </c>
      <c r="EO465" s="239"/>
      <c r="EP465" s="239"/>
      <c r="EQ465" s="239">
        <v>5</v>
      </c>
      <c r="ER465" s="186"/>
      <c r="ES465" s="186"/>
      <c r="ET465" s="239"/>
      <c r="EU465" s="239">
        <v>10</v>
      </c>
      <c r="EV465" s="239">
        <v>7</v>
      </c>
      <c r="EW465" s="239"/>
      <c r="EX465" s="239">
        <v>5</v>
      </c>
      <c r="EY465" s="186"/>
      <c r="EZ465" s="186"/>
      <c r="FA465" s="239"/>
      <c r="FB465" s="239"/>
      <c r="FC465" s="239">
        <v>7</v>
      </c>
      <c r="FD465" s="239"/>
      <c r="FE465" s="239">
        <v>6</v>
      </c>
      <c r="FF465" s="186"/>
      <c r="FG465" s="186"/>
      <c r="FH465" s="239">
        <v>4</v>
      </c>
      <c r="FI465" s="239">
        <v>6</v>
      </c>
      <c r="FJ465" s="239">
        <v>6</v>
      </c>
      <c r="FK465" s="239"/>
      <c r="FL465" s="239">
        <v>7</v>
      </c>
      <c r="FM465" s="186"/>
      <c r="FN465" s="186"/>
      <c r="FO465" s="239">
        <v>7</v>
      </c>
      <c r="FP465" s="239">
        <v>6</v>
      </c>
      <c r="FQ465" s="239">
        <v>6</v>
      </c>
      <c r="FR465" s="239"/>
      <c r="FS465" s="239">
        <v>7</v>
      </c>
      <c r="FT465" s="186"/>
      <c r="FU465" s="186"/>
      <c r="FV465" s="186"/>
      <c r="FW465" s="186"/>
      <c r="FX465" s="186"/>
      <c r="FY465" s="239"/>
      <c r="FZ465" s="239">
        <v>9</v>
      </c>
      <c r="GA465" s="186"/>
      <c r="GB465" s="186"/>
      <c r="GC465" s="239">
        <v>4</v>
      </c>
      <c r="GD465" s="239">
        <v>5</v>
      </c>
      <c r="GE465" s="239">
        <v>2</v>
      </c>
      <c r="GF465" s="239"/>
      <c r="GG465" s="239">
        <v>7</v>
      </c>
      <c r="GH465" s="186"/>
      <c r="GI465" s="186"/>
      <c r="GJ465" s="239">
        <v>4</v>
      </c>
    </row>
    <row r="466" spans="2:192" ht="15">
      <c r="B466" s="240" t="s">
        <v>5206</v>
      </c>
      <c r="C466" s="240" t="s">
        <v>5202</v>
      </c>
      <c r="D466" s="240" t="s">
        <v>5202</v>
      </c>
      <c r="E466" s="235" t="s">
        <v>5215</v>
      </c>
      <c r="F466" s="181">
        <v>7057.9</v>
      </c>
      <c r="G466" s="237">
        <v>55.8</v>
      </c>
      <c r="H466" s="187"/>
      <c r="I466" s="187"/>
      <c r="J466" s="237">
        <v>102.9</v>
      </c>
      <c r="K466" s="237">
        <v>64.900000000000006</v>
      </c>
      <c r="L466" s="237">
        <v>61.8</v>
      </c>
      <c r="M466" s="237"/>
      <c r="N466" s="237">
        <v>70.3</v>
      </c>
      <c r="O466" s="187"/>
      <c r="P466" s="187"/>
      <c r="Q466" s="237"/>
      <c r="R466" s="237">
        <v>90.7</v>
      </c>
      <c r="S466" s="237">
        <v>33.1</v>
      </c>
      <c r="T466" s="237"/>
      <c r="U466" s="237">
        <v>101.6</v>
      </c>
      <c r="V466" s="187"/>
      <c r="W466" s="187"/>
      <c r="X466" s="237">
        <v>58.4</v>
      </c>
      <c r="Y466" s="237">
        <v>98.2</v>
      </c>
      <c r="Z466" s="237">
        <v>30</v>
      </c>
      <c r="AA466" s="237"/>
      <c r="AB466" s="237">
        <v>53</v>
      </c>
      <c r="AC466" s="187"/>
      <c r="AD466" s="187"/>
      <c r="AE466" s="237">
        <v>49.8</v>
      </c>
      <c r="AF466" s="237">
        <v>44.9</v>
      </c>
      <c r="AG466" s="187"/>
      <c r="AH466" s="237"/>
      <c r="AI466" s="237">
        <v>69.2</v>
      </c>
      <c r="AJ466" s="187"/>
      <c r="AK466" s="187"/>
      <c r="AL466" s="187"/>
      <c r="AM466" s="187"/>
      <c r="AN466" s="187"/>
      <c r="AO466" s="237"/>
      <c r="AP466" s="237">
        <v>61.2</v>
      </c>
      <c r="AQ466" s="187"/>
      <c r="AR466" s="187"/>
      <c r="AS466" s="237">
        <v>63</v>
      </c>
      <c r="AT466" s="237">
        <v>78.599999999999994</v>
      </c>
      <c r="AU466" s="237">
        <v>122.6</v>
      </c>
      <c r="AV466" s="237"/>
      <c r="AW466" s="237">
        <v>92.4</v>
      </c>
      <c r="AX466" s="187"/>
      <c r="AY466" s="187"/>
      <c r="AZ466" s="237">
        <v>90.8</v>
      </c>
      <c r="BA466" s="237">
        <v>82</v>
      </c>
      <c r="BB466" s="237">
        <v>101.6</v>
      </c>
      <c r="BC466" s="237"/>
      <c r="BD466" s="237">
        <v>52.8</v>
      </c>
      <c r="BE466" s="187"/>
      <c r="BF466" s="187"/>
      <c r="BG466" s="237">
        <v>55.8</v>
      </c>
      <c r="BH466" s="237">
        <v>53.2</v>
      </c>
      <c r="BI466" s="237">
        <v>64.2</v>
      </c>
      <c r="BJ466" s="237"/>
      <c r="BK466" s="237">
        <v>135.6</v>
      </c>
      <c r="BL466" s="187"/>
      <c r="BM466" s="187"/>
      <c r="BN466" s="237">
        <v>99.7</v>
      </c>
      <c r="BO466" s="237">
        <v>50.5</v>
      </c>
      <c r="BP466" s="237">
        <v>40.700000000000003</v>
      </c>
      <c r="BQ466" s="237"/>
      <c r="BR466" s="237">
        <v>58.8</v>
      </c>
      <c r="BS466" s="187"/>
      <c r="BT466" s="187"/>
      <c r="BU466" s="237">
        <v>47.4</v>
      </c>
      <c r="BV466" s="237">
        <v>87.6</v>
      </c>
      <c r="BW466" s="237"/>
      <c r="BX466" s="237"/>
      <c r="BY466" s="237">
        <v>59.3</v>
      </c>
      <c r="BZ466" s="187"/>
      <c r="CA466" s="187"/>
      <c r="CB466" s="237">
        <v>30.3</v>
      </c>
      <c r="CC466" s="237">
        <v>75.8</v>
      </c>
      <c r="CD466" s="237">
        <v>42.2</v>
      </c>
      <c r="CE466" s="237"/>
      <c r="CF466" s="237">
        <v>36.9</v>
      </c>
      <c r="CG466" s="187"/>
      <c r="CH466" s="187"/>
      <c r="CI466" s="237"/>
      <c r="CJ466" s="237"/>
      <c r="CK466" s="237">
        <v>75.7</v>
      </c>
      <c r="CL466" s="237">
        <v>39.200000000000003</v>
      </c>
      <c r="CM466" s="237">
        <v>50</v>
      </c>
      <c r="CN466" s="187"/>
      <c r="CO466" s="187"/>
      <c r="CP466" s="237">
        <v>40.1</v>
      </c>
      <c r="CQ466" s="237">
        <v>102.8</v>
      </c>
      <c r="CR466" s="237">
        <v>68.3</v>
      </c>
      <c r="CS466" s="237"/>
      <c r="CT466" s="237">
        <v>108.7</v>
      </c>
      <c r="CU466" s="187"/>
      <c r="CV466" s="187"/>
      <c r="CW466" s="237"/>
      <c r="CX466" s="237">
        <v>40</v>
      </c>
      <c r="CY466" s="237">
        <v>43</v>
      </c>
      <c r="CZ466" s="237"/>
      <c r="DA466" s="237"/>
      <c r="DB466" s="187"/>
      <c r="DC466" s="187"/>
      <c r="DD466" s="237">
        <v>84.6</v>
      </c>
      <c r="DE466" s="237">
        <v>61.4</v>
      </c>
      <c r="DF466" s="237">
        <v>66.900000000000006</v>
      </c>
      <c r="DG466" s="237"/>
      <c r="DH466" s="237">
        <v>44.1</v>
      </c>
      <c r="DI466" s="187"/>
      <c r="DJ466" s="187"/>
      <c r="DK466" s="187"/>
      <c r="DL466" s="237">
        <v>25.7</v>
      </c>
      <c r="DM466" s="237">
        <v>37.1</v>
      </c>
      <c r="DN466" s="237"/>
      <c r="DO466" s="237">
        <v>72.8</v>
      </c>
      <c r="DP466" s="187"/>
      <c r="DQ466" s="187"/>
      <c r="DR466" s="237">
        <v>49.8</v>
      </c>
      <c r="DS466" s="237">
        <v>145.69999999999999</v>
      </c>
      <c r="DT466" s="237">
        <v>95.4</v>
      </c>
      <c r="DU466" s="237"/>
      <c r="DV466" s="237">
        <v>106.5</v>
      </c>
      <c r="DW466" s="187"/>
      <c r="DX466" s="187"/>
      <c r="DY466" s="237"/>
      <c r="DZ466" s="237">
        <v>95.1</v>
      </c>
      <c r="EA466" s="237">
        <v>45.4</v>
      </c>
      <c r="EB466" s="237"/>
      <c r="EC466" s="237">
        <v>49.7</v>
      </c>
      <c r="ED466" s="187"/>
      <c r="EE466" s="187"/>
      <c r="EF466" s="237"/>
      <c r="EG466" s="187"/>
      <c r="EH466" s="237"/>
      <c r="EI466" s="237"/>
      <c r="EJ466" s="237"/>
      <c r="EK466" s="187"/>
      <c r="EL466" s="187"/>
      <c r="EM466" s="237">
        <v>190.7</v>
      </c>
      <c r="EN466" s="237">
        <v>181.6</v>
      </c>
      <c r="EO466" s="237"/>
      <c r="EP466" s="237"/>
      <c r="EQ466" s="237">
        <v>196.9</v>
      </c>
      <c r="ER466" s="187"/>
      <c r="ES466" s="187"/>
      <c r="ET466" s="237"/>
      <c r="EU466" s="237">
        <v>232.8</v>
      </c>
      <c r="EV466" s="237">
        <v>96.9</v>
      </c>
      <c r="EW466" s="237"/>
      <c r="EX466" s="237">
        <v>56.4</v>
      </c>
      <c r="EY466" s="187"/>
      <c r="EZ466" s="187"/>
      <c r="FA466" s="237"/>
      <c r="FB466" s="237"/>
      <c r="FC466" s="237">
        <v>57.4</v>
      </c>
      <c r="FD466" s="237"/>
      <c r="FE466" s="237">
        <v>150.19999999999999</v>
      </c>
      <c r="FF466" s="187"/>
      <c r="FG466" s="187"/>
      <c r="FH466" s="237">
        <v>222.6</v>
      </c>
      <c r="FI466" s="237">
        <v>55.4</v>
      </c>
      <c r="FJ466" s="237">
        <v>92.9</v>
      </c>
      <c r="FK466" s="237"/>
      <c r="FL466" s="237">
        <v>232</v>
      </c>
      <c r="FM466" s="187"/>
      <c r="FN466" s="187"/>
      <c r="FO466" s="237">
        <v>189.3</v>
      </c>
      <c r="FP466" s="237">
        <v>70.900000000000006</v>
      </c>
      <c r="FQ466" s="237">
        <v>164.1</v>
      </c>
      <c r="FR466" s="237"/>
      <c r="FS466" s="237">
        <v>164.9</v>
      </c>
      <c r="FT466" s="187"/>
      <c r="FU466" s="187"/>
      <c r="FV466" s="187"/>
      <c r="FW466" s="187"/>
      <c r="FX466" s="187"/>
      <c r="FY466" s="237"/>
      <c r="FZ466" s="237">
        <v>133</v>
      </c>
      <c r="GA466" s="187"/>
      <c r="GB466" s="187"/>
      <c r="GC466" s="237">
        <v>64.2</v>
      </c>
      <c r="GD466" s="237">
        <v>82.7</v>
      </c>
      <c r="GE466" s="237">
        <v>30.1</v>
      </c>
      <c r="GF466" s="237"/>
      <c r="GG466" s="237">
        <v>144.1</v>
      </c>
      <c r="GH466" s="187"/>
      <c r="GI466" s="187"/>
      <c r="GJ466" s="237">
        <v>33.1</v>
      </c>
    </row>
    <row r="467" spans="2:192" ht="15">
      <c r="B467" s="240" t="s">
        <v>5206</v>
      </c>
      <c r="C467" s="240" t="s">
        <v>5202</v>
      </c>
      <c r="D467" s="240" t="s">
        <v>5202</v>
      </c>
      <c r="E467" s="241" t="s">
        <v>5216</v>
      </c>
      <c r="F467" s="182"/>
      <c r="G467" s="242"/>
      <c r="H467" s="188"/>
      <c r="I467" s="188"/>
      <c r="J467" s="242"/>
      <c r="K467" s="242"/>
      <c r="L467" s="242"/>
      <c r="M467" s="242"/>
      <c r="N467" s="242"/>
      <c r="O467" s="188"/>
      <c r="P467" s="188"/>
      <c r="Q467" s="242"/>
      <c r="R467" s="242"/>
      <c r="S467" s="242"/>
      <c r="T467" s="242"/>
      <c r="U467" s="242"/>
      <c r="V467" s="188"/>
      <c r="W467" s="188"/>
      <c r="X467" s="242"/>
      <c r="Y467" s="242"/>
      <c r="Z467" s="242"/>
      <c r="AA467" s="242"/>
      <c r="AB467" s="242"/>
      <c r="AC467" s="188"/>
      <c r="AD467" s="188"/>
      <c r="AE467" s="242"/>
      <c r="AF467" s="242"/>
      <c r="AG467" s="188"/>
      <c r="AH467" s="242"/>
      <c r="AI467" s="242"/>
      <c r="AJ467" s="188"/>
      <c r="AK467" s="188"/>
      <c r="AL467" s="188"/>
      <c r="AM467" s="188"/>
      <c r="AN467" s="188"/>
      <c r="AO467" s="242"/>
      <c r="AP467" s="242"/>
      <c r="AQ467" s="188"/>
      <c r="AR467" s="188"/>
      <c r="AS467" s="242"/>
      <c r="AT467" s="242"/>
      <c r="AU467" s="242"/>
      <c r="AV467" s="242"/>
      <c r="AW467" s="242"/>
      <c r="AX467" s="188"/>
      <c r="AY467" s="188"/>
      <c r="AZ467" s="242"/>
      <c r="BA467" s="242"/>
      <c r="BB467" s="242"/>
      <c r="BC467" s="242"/>
      <c r="BD467" s="242"/>
      <c r="BE467" s="188"/>
      <c r="BF467" s="188"/>
      <c r="BG467" s="242"/>
      <c r="BH467" s="242"/>
      <c r="BI467" s="242"/>
      <c r="BJ467" s="242"/>
      <c r="BK467" s="242"/>
      <c r="BL467" s="188"/>
      <c r="BM467" s="188"/>
      <c r="BN467" s="242"/>
      <c r="BO467" s="242"/>
      <c r="BP467" s="242"/>
      <c r="BQ467" s="242"/>
      <c r="BR467" s="242"/>
      <c r="BS467" s="188"/>
      <c r="BT467" s="188"/>
      <c r="BU467" s="242"/>
      <c r="BV467" s="242"/>
      <c r="BW467" s="242"/>
      <c r="BX467" s="242"/>
      <c r="BY467" s="242"/>
      <c r="BZ467" s="188"/>
      <c r="CA467" s="188"/>
      <c r="CB467" s="242"/>
      <c r="CC467" s="242"/>
      <c r="CD467" s="242"/>
      <c r="CE467" s="242"/>
      <c r="CF467" s="242"/>
      <c r="CG467" s="188"/>
      <c r="CH467" s="188"/>
      <c r="CI467" s="242"/>
      <c r="CJ467" s="242"/>
      <c r="CK467" s="242"/>
      <c r="CL467" s="242"/>
      <c r="CM467" s="242"/>
      <c r="CN467" s="188"/>
      <c r="CO467" s="188"/>
      <c r="CP467" s="242"/>
      <c r="CQ467" s="242"/>
      <c r="CR467" s="242"/>
      <c r="CS467" s="242"/>
      <c r="CT467" s="242"/>
      <c r="CU467" s="188"/>
      <c r="CV467" s="188"/>
      <c r="CW467" s="242"/>
      <c r="CX467" s="242"/>
      <c r="CY467" s="242"/>
      <c r="CZ467" s="242"/>
      <c r="DA467" s="242"/>
      <c r="DB467" s="188"/>
      <c r="DC467" s="188"/>
      <c r="DD467" s="242"/>
      <c r="DE467" s="242"/>
      <c r="DF467" s="242"/>
      <c r="DG467" s="242"/>
      <c r="DH467" s="242"/>
      <c r="DI467" s="188"/>
      <c r="DJ467" s="188"/>
      <c r="DK467" s="188"/>
      <c r="DL467" s="242"/>
      <c r="DM467" s="242"/>
      <c r="DN467" s="242"/>
      <c r="DO467" s="242"/>
      <c r="DP467" s="188"/>
      <c r="DQ467" s="188"/>
      <c r="DR467" s="242"/>
      <c r="DS467" s="242"/>
      <c r="DT467" s="242"/>
      <c r="DU467" s="242"/>
      <c r="DV467" s="242"/>
      <c r="DW467" s="188"/>
      <c r="DX467" s="188"/>
      <c r="DY467" s="242"/>
      <c r="DZ467" s="242"/>
      <c r="EA467" s="242"/>
      <c r="EB467" s="242"/>
      <c r="EC467" s="242"/>
      <c r="ED467" s="188"/>
      <c r="EE467" s="188"/>
      <c r="EF467" s="242"/>
      <c r="EG467" s="188"/>
      <c r="EH467" s="242"/>
      <c r="EI467" s="242"/>
      <c r="EJ467" s="242"/>
      <c r="EK467" s="188"/>
      <c r="EL467" s="188"/>
      <c r="EM467" s="242"/>
      <c r="EN467" s="242"/>
      <c r="EO467" s="242"/>
      <c r="EP467" s="242"/>
      <c r="EQ467" s="242"/>
      <c r="ER467" s="188"/>
      <c r="ES467" s="188"/>
      <c r="ET467" s="242"/>
      <c r="EU467" s="242"/>
      <c r="EV467" s="242"/>
      <c r="EW467" s="242"/>
      <c r="EX467" s="242"/>
      <c r="EY467" s="188"/>
      <c r="EZ467" s="188"/>
      <c r="FA467" s="242"/>
      <c r="FB467" s="242"/>
      <c r="FC467" s="242"/>
      <c r="FD467" s="242"/>
      <c r="FE467" s="242"/>
      <c r="FF467" s="188"/>
      <c r="FG467" s="188"/>
      <c r="FH467" s="242"/>
      <c r="FI467" s="242"/>
      <c r="FJ467" s="242"/>
      <c r="FK467" s="242"/>
      <c r="FL467" s="242"/>
      <c r="FM467" s="188"/>
      <c r="FN467" s="188"/>
      <c r="FO467" s="242"/>
      <c r="FP467" s="242"/>
      <c r="FQ467" s="242"/>
      <c r="FR467" s="242"/>
      <c r="FS467" s="242"/>
      <c r="FT467" s="188"/>
      <c r="FU467" s="188"/>
      <c r="FV467" s="188"/>
      <c r="FW467" s="188"/>
      <c r="FX467" s="188"/>
      <c r="FY467" s="242"/>
      <c r="FZ467" s="242"/>
      <c r="GA467" s="188"/>
      <c r="GB467" s="188"/>
      <c r="GC467" s="242"/>
      <c r="GD467" s="242"/>
      <c r="GE467" s="242"/>
      <c r="GF467" s="242"/>
      <c r="GG467" s="242"/>
      <c r="GH467" s="188"/>
      <c r="GI467" s="188"/>
      <c r="GJ467" s="242"/>
    </row>
    <row r="468" spans="2:192" ht="15.75" thickBot="1">
      <c r="B468" s="243" t="s">
        <v>5206</v>
      </c>
      <c r="C468" s="243" t="s">
        <v>5202</v>
      </c>
      <c r="D468" s="243" t="s">
        <v>5202</v>
      </c>
      <c r="E468" s="244" t="s">
        <v>5217</v>
      </c>
      <c r="F468" s="183"/>
      <c r="G468" s="245"/>
      <c r="H468" s="189"/>
      <c r="I468" s="189"/>
      <c r="J468" s="245"/>
      <c r="K468" s="245"/>
      <c r="L468" s="245"/>
      <c r="M468" s="245"/>
      <c r="N468" s="245"/>
      <c r="O468" s="189"/>
      <c r="P468" s="189"/>
      <c r="Q468" s="245"/>
      <c r="R468" s="245"/>
      <c r="S468" s="245"/>
      <c r="T468" s="245"/>
      <c r="U468" s="245"/>
      <c r="V468" s="189"/>
      <c r="W468" s="189"/>
      <c r="X468" s="245"/>
      <c r="Y468" s="245"/>
      <c r="Z468" s="245"/>
      <c r="AA468" s="245"/>
      <c r="AB468" s="245"/>
      <c r="AC468" s="189"/>
      <c r="AD468" s="189"/>
      <c r="AE468" s="245"/>
      <c r="AF468" s="245"/>
      <c r="AG468" s="189"/>
      <c r="AH468" s="245"/>
      <c r="AI468" s="245"/>
      <c r="AJ468" s="189"/>
      <c r="AK468" s="189"/>
      <c r="AL468" s="189"/>
      <c r="AM468" s="189"/>
      <c r="AN468" s="189"/>
      <c r="AO468" s="245"/>
      <c r="AP468" s="245"/>
      <c r="AQ468" s="189"/>
      <c r="AR468" s="189"/>
      <c r="AS468" s="245"/>
      <c r="AT468" s="245"/>
      <c r="AU468" s="245"/>
      <c r="AV468" s="245"/>
      <c r="AW468" s="245"/>
      <c r="AX468" s="189"/>
      <c r="AY468" s="189"/>
      <c r="AZ468" s="245"/>
      <c r="BA468" s="245"/>
      <c r="BB468" s="245"/>
      <c r="BC468" s="245"/>
      <c r="BD468" s="245"/>
      <c r="BE468" s="189"/>
      <c r="BF468" s="189"/>
      <c r="BG468" s="245"/>
      <c r="BH468" s="245"/>
      <c r="BI468" s="245"/>
      <c r="BJ468" s="245"/>
      <c r="BK468" s="245"/>
      <c r="BL468" s="189"/>
      <c r="BM468" s="189"/>
      <c r="BN468" s="245"/>
      <c r="BO468" s="245"/>
      <c r="BP468" s="245"/>
      <c r="BQ468" s="245"/>
      <c r="BR468" s="245"/>
      <c r="BS468" s="189"/>
      <c r="BT468" s="189"/>
      <c r="BU468" s="245"/>
      <c r="BV468" s="245"/>
      <c r="BW468" s="245"/>
      <c r="BX468" s="245"/>
      <c r="BY468" s="245"/>
      <c r="BZ468" s="189"/>
      <c r="CA468" s="189"/>
      <c r="CB468" s="245"/>
      <c r="CC468" s="245"/>
      <c r="CD468" s="245"/>
      <c r="CE468" s="245"/>
      <c r="CF468" s="245"/>
      <c r="CG468" s="189"/>
      <c r="CH468" s="189"/>
      <c r="CI468" s="245"/>
      <c r="CJ468" s="245"/>
      <c r="CK468" s="245"/>
      <c r="CL468" s="245"/>
      <c r="CM468" s="245"/>
      <c r="CN468" s="189"/>
      <c r="CO468" s="189"/>
      <c r="CP468" s="245"/>
      <c r="CQ468" s="245"/>
      <c r="CR468" s="245"/>
      <c r="CS468" s="245"/>
      <c r="CT468" s="245"/>
      <c r="CU468" s="189"/>
      <c r="CV468" s="189"/>
      <c r="CW468" s="245"/>
      <c r="CX468" s="245"/>
      <c r="CY468" s="245"/>
      <c r="CZ468" s="245"/>
      <c r="DA468" s="245"/>
      <c r="DB468" s="189"/>
      <c r="DC468" s="189"/>
      <c r="DD468" s="245"/>
      <c r="DE468" s="245"/>
      <c r="DF468" s="245"/>
      <c r="DG468" s="245"/>
      <c r="DH468" s="245"/>
      <c r="DI468" s="189"/>
      <c r="DJ468" s="189"/>
      <c r="DK468" s="189"/>
      <c r="DL468" s="245"/>
      <c r="DM468" s="245"/>
      <c r="DN468" s="245"/>
      <c r="DO468" s="245"/>
      <c r="DP468" s="189"/>
      <c r="DQ468" s="189"/>
      <c r="DR468" s="245"/>
      <c r="DS468" s="245"/>
      <c r="DT468" s="245"/>
      <c r="DU468" s="245"/>
      <c r="DV468" s="245"/>
      <c r="DW468" s="189"/>
      <c r="DX468" s="189"/>
      <c r="DY468" s="245"/>
      <c r="DZ468" s="245"/>
      <c r="EA468" s="245"/>
      <c r="EB468" s="245"/>
      <c r="EC468" s="245"/>
      <c r="ED468" s="189"/>
      <c r="EE468" s="189"/>
      <c r="EF468" s="245"/>
      <c r="EG468" s="189"/>
      <c r="EH468" s="245"/>
      <c r="EI468" s="245"/>
      <c r="EJ468" s="245"/>
      <c r="EK468" s="189"/>
      <c r="EL468" s="189"/>
      <c r="EM468" s="245"/>
      <c r="EN468" s="245"/>
      <c r="EO468" s="245"/>
      <c r="EP468" s="245"/>
      <c r="EQ468" s="245"/>
      <c r="ER468" s="189"/>
      <c r="ES468" s="189"/>
      <c r="ET468" s="245"/>
      <c r="EU468" s="245"/>
      <c r="EV468" s="245"/>
      <c r="EW468" s="245"/>
      <c r="EX468" s="245"/>
      <c r="EY468" s="189"/>
      <c r="EZ468" s="189"/>
      <c r="FA468" s="245"/>
      <c r="FB468" s="245"/>
      <c r="FC468" s="245"/>
      <c r="FD468" s="245"/>
      <c r="FE468" s="245"/>
      <c r="FF468" s="189"/>
      <c r="FG468" s="189"/>
      <c r="FH468" s="245"/>
      <c r="FI468" s="245"/>
      <c r="FJ468" s="245"/>
      <c r="FK468" s="245"/>
      <c r="FL468" s="245"/>
      <c r="FM468" s="189"/>
      <c r="FN468" s="189"/>
      <c r="FO468" s="245"/>
      <c r="FP468" s="245"/>
      <c r="FQ468" s="245"/>
      <c r="FR468" s="245"/>
      <c r="FS468" s="245"/>
      <c r="FT468" s="189"/>
      <c r="FU468" s="189"/>
      <c r="FV468" s="189"/>
      <c r="FW468" s="189"/>
      <c r="FX468" s="189"/>
      <c r="FY468" s="245"/>
      <c r="FZ468" s="245"/>
      <c r="GA468" s="189"/>
      <c r="GB468" s="189"/>
      <c r="GC468" s="245"/>
      <c r="GD468" s="245"/>
      <c r="GE468" s="245"/>
      <c r="GF468" s="245"/>
      <c r="GG468" s="245"/>
      <c r="GH468" s="189"/>
      <c r="GI468" s="189"/>
      <c r="GJ468" s="245"/>
    </row>
    <row r="469" spans="2:192" ht="15">
      <c r="B469" s="238" t="s">
        <v>5208</v>
      </c>
      <c r="C469" s="238" t="s">
        <v>5202</v>
      </c>
      <c r="D469" s="238" t="s">
        <v>5202</v>
      </c>
      <c r="E469" s="238" t="s">
        <v>5214</v>
      </c>
      <c r="F469" s="180">
        <v>166</v>
      </c>
      <c r="G469" s="239">
        <v>2</v>
      </c>
      <c r="H469" s="186"/>
      <c r="I469" s="186"/>
      <c r="J469" s="239">
        <v>2</v>
      </c>
      <c r="K469" s="239">
        <v>3</v>
      </c>
      <c r="L469" s="239">
        <v>2</v>
      </c>
      <c r="M469" s="239"/>
      <c r="N469" s="239">
        <v>3</v>
      </c>
      <c r="O469" s="186"/>
      <c r="P469" s="186"/>
      <c r="Q469" s="239"/>
      <c r="R469" s="239">
        <v>1</v>
      </c>
      <c r="S469" s="239">
        <v>1</v>
      </c>
      <c r="T469" s="239"/>
      <c r="U469" s="239">
        <v>2</v>
      </c>
      <c r="V469" s="186"/>
      <c r="W469" s="186"/>
      <c r="X469" s="239">
        <v>3</v>
      </c>
      <c r="Y469" s="239">
        <v>3</v>
      </c>
      <c r="Z469" s="239">
        <v>3</v>
      </c>
      <c r="AA469" s="239"/>
      <c r="AB469" s="239">
        <v>2</v>
      </c>
      <c r="AC469" s="186"/>
      <c r="AD469" s="186"/>
      <c r="AE469" s="239">
        <v>2</v>
      </c>
      <c r="AF469" s="239">
        <v>1</v>
      </c>
      <c r="AG469" s="186"/>
      <c r="AH469" s="239"/>
      <c r="AI469" s="239">
        <v>2</v>
      </c>
      <c r="AJ469" s="186"/>
      <c r="AK469" s="186"/>
      <c r="AL469" s="186"/>
      <c r="AM469" s="186"/>
      <c r="AN469" s="186"/>
      <c r="AO469" s="239"/>
      <c r="AP469" s="239">
        <v>3</v>
      </c>
      <c r="AQ469" s="186"/>
      <c r="AR469" s="186"/>
      <c r="AS469" s="239">
        <v>1</v>
      </c>
      <c r="AT469" s="239">
        <v>3</v>
      </c>
      <c r="AU469" s="239">
        <v>1</v>
      </c>
      <c r="AV469" s="239"/>
      <c r="AW469" s="239">
        <v>2</v>
      </c>
      <c r="AX469" s="186"/>
      <c r="AY469" s="186"/>
      <c r="AZ469" s="239">
        <v>2</v>
      </c>
      <c r="BA469" s="239">
        <v>2</v>
      </c>
      <c r="BB469" s="239">
        <v>2</v>
      </c>
      <c r="BC469" s="239"/>
      <c r="BD469" s="239">
        <v>3</v>
      </c>
      <c r="BE469" s="186"/>
      <c r="BF469" s="186"/>
      <c r="BG469" s="239">
        <v>3</v>
      </c>
      <c r="BH469" s="239">
        <v>2</v>
      </c>
      <c r="BI469" s="239">
        <v>2</v>
      </c>
      <c r="BJ469" s="239"/>
      <c r="BK469" s="239">
        <v>1</v>
      </c>
      <c r="BL469" s="186"/>
      <c r="BM469" s="186"/>
      <c r="BN469" s="239">
        <v>1</v>
      </c>
      <c r="BO469" s="239">
        <v>3</v>
      </c>
      <c r="BP469" s="239">
        <v>1</v>
      </c>
      <c r="BQ469" s="239"/>
      <c r="BR469" s="239">
        <v>3</v>
      </c>
      <c r="BS469" s="186"/>
      <c r="BT469" s="186"/>
      <c r="BU469" s="239">
        <v>2</v>
      </c>
      <c r="BV469" s="239">
        <v>2</v>
      </c>
      <c r="BW469" s="239"/>
      <c r="BX469" s="239"/>
      <c r="BY469" s="239">
        <v>3</v>
      </c>
      <c r="BZ469" s="186"/>
      <c r="CA469" s="186"/>
      <c r="CB469" s="239">
        <v>1</v>
      </c>
      <c r="CC469" s="239">
        <v>1</v>
      </c>
      <c r="CD469" s="239">
        <v>3</v>
      </c>
      <c r="CE469" s="239"/>
      <c r="CF469" s="239">
        <v>1</v>
      </c>
      <c r="CG469" s="186"/>
      <c r="CH469" s="186"/>
      <c r="CI469" s="239"/>
      <c r="CJ469" s="239"/>
      <c r="CK469" s="239">
        <v>2</v>
      </c>
      <c r="CL469" s="239">
        <v>1</v>
      </c>
      <c r="CM469" s="239">
        <v>2</v>
      </c>
      <c r="CN469" s="186"/>
      <c r="CO469" s="186"/>
      <c r="CP469" s="239">
        <v>2</v>
      </c>
      <c r="CQ469" s="239">
        <v>1</v>
      </c>
      <c r="CR469" s="239">
        <v>1</v>
      </c>
      <c r="CS469" s="239"/>
      <c r="CT469" s="239">
        <v>3</v>
      </c>
      <c r="CU469" s="186"/>
      <c r="CV469" s="186"/>
      <c r="CW469" s="239"/>
      <c r="CX469" s="239">
        <v>3</v>
      </c>
      <c r="CY469" s="239">
        <v>3</v>
      </c>
      <c r="CZ469" s="239"/>
      <c r="DA469" s="239"/>
      <c r="DB469" s="186"/>
      <c r="DC469" s="186"/>
      <c r="DD469" s="239">
        <v>1</v>
      </c>
      <c r="DE469" s="239">
        <v>2</v>
      </c>
      <c r="DF469" s="239">
        <v>1</v>
      </c>
      <c r="DG469" s="239"/>
      <c r="DH469" s="239">
        <v>2</v>
      </c>
      <c r="DI469" s="186"/>
      <c r="DJ469" s="186"/>
      <c r="DK469" s="186"/>
      <c r="DL469" s="239">
        <v>3</v>
      </c>
      <c r="DM469" s="239">
        <v>2</v>
      </c>
      <c r="DN469" s="239"/>
      <c r="DO469" s="239">
        <v>3</v>
      </c>
      <c r="DP469" s="186"/>
      <c r="DQ469" s="186"/>
      <c r="DR469" s="239">
        <v>2</v>
      </c>
      <c r="DS469" s="239">
        <v>3</v>
      </c>
      <c r="DT469" s="239">
        <v>2</v>
      </c>
      <c r="DU469" s="239"/>
      <c r="DV469" s="239">
        <v>2</v>
      </c>
      <c r="DW469" s="186"/>
      <c r="DX469" s="186"/>
      <c r="DY469" s="239"/>
      <c r="DZ469" s="239">
        <v>2</v>
      </c>
      <c r="EA469" s="239">
        <v>2</v>
      </c>
      <c r="EB469" s="239"/>
      <c r="EC469" s="239">
        <v>2</v>
      </c>
      <c r="ED469" s="186"/>
      <c r="EE469" s="186"/>
      <c r="EF469" s="239"/>
      <c r="EG469" s="186"/>
      <c r="EH469" s="239"/>
      <c r="EI469" s="239"/>
      <c r="EJ469" s="239"/>
      <c r="EK469" s="186"/>
      <c r="EL469" s="186"/>
      <c r="EM469" s="239"/>
      <c r="EN469" s="239">
        <v>2</v>
      </c>
      <c r="EO469" s="239"/>
      <c r="EP469" s="239"/>
      <c r="EQ469" s="239">
        <v>2</v>
      </c>
      <c r="ER469" s="186"/>
      <c r="ES469" s="186"/>
      <c r="ET469" s="239"/>
      <c r="EU469" s="239">
        <v>2</v>
      </c>
      <c r="EV469" s="239">
        <v>1</v>
      </c>
      <c r="EW469" s="239"/>
      <c r="EX469" s="239">
        <v>3</v>
      </c>
      <c r="EY469" s="186"/>
      <c r="EZ469" s="186"/>
      <c r="FA469" s="239"/>
      <c r="FB469" s="239"/>
      <c r="FC469" s="239">
        <v>3</v>
      </c>
      <c r="FD469" s="239"/>
      <c r="FE469" s="239">
        <v>3</v>
      </c>
      <c r="FF469" s="186"/>
      <c r="FG469" s="186"/>
      <c r="FH469" s="239">
        <v>2</v>
      </c>
      <c r="FI469" s="239">
        <v>2</v>
      </c>
      <c r="FJ469" s="239">
        <v>2</v>
      </c>
      <c r="FK469" s="239"/>
      <c r="FL469" s="239">
        <v>2</v>
      </c>
      <c r="FM469" s="186"/>
      <c r="FN469" s="186"/>
      <c r="FO469" s="239">
        <v>2</v>
      </c>
      <c r="FP469" s="239">
        <v>2</v>
      </c>
      <c r="FQ469" s="239">
        <v>2</v>
      </c>
      <c r="FR469" s="239"/>
      <c r="FS469" s="239">
        <v>1</v>
      </c>
      <c r="FT469" s="186"/>
      <c r="FU469" s="186"/>
      <c r="FV469" s="186"/>
      <c r="FW469" s="186"/>
      <c r="FX469" s="186"/>
      <c r="FY469" s="239"/>
      <c r="FZ469" s="239">
        <v>1</v>
      </c>
      <c r="GA469" s="186"/>
      <c r="GB469" s="186"/>
      <c r="GC469" s="239">
        <v>1</v>
      </c>
      <c r="GD469" s="239">
        <v>1</v>
      </c>
      <c r="GE469" s="239">
        <v>2</v>
      </c>
      <c r="GF469" s="239"/>
      <c r="GG469" s="239">
        <v>1</v>
      </c>
      <c r="GH469" s="186"/>
      <c r="GI469" s="186"/>
      <c r="GJ469" s="239">
        <v>2</v>
      </c>
    </row>
    <row r="470" spans="2:192" ht="15">
      <c r="B470" s="240" t="s">
        <v>5208</v>
      </c>
      <c r="C470" s="240" t="s">
        <v>5202</v>
      </c>
      <c r="D470" s="240" t="s">
        <v>5202</v>
      </c>
      <c r="E470" s="235" t="s">
        <v>5215</v>
      </c>
      <c r="F470" s="181">
        <v>5545.2</v>
      </c>
      <c r="G470" s="237">
        <v>60.6</v>
      </c>
      <c r="H470" s="187"/>
      <c r="I470" s="187"/>
      <c r="J470" s="237">
        <v>43.3</v>
      </c>
      <c r="K470" s="237">
        <v>60.9</v>
      </c>
      <c r="L470" s="237">
        <v>67.7</v>
      </c>
      <c r="M470" s="237"/>
      <c r="N470" s="237">
        <v>66.8</v>
      </c>
      <c r="O470" s="187"/>
      <c r="P470" s="187"/>
      <c r="Q470" s="237"/>
      <c r="R470" s="237">
        <v>39.799999999999997</v>
      </c>
      <c r="S470" s="237">
        <v>42.1</v>
      </c>
      <c r="T470" s="237"/>
      <c r="U470" s="237">
        <v>53.9</v>
      </c>
      <c r="V470" s="187"/>
      <c r="W470" s="187"/>
      <c r="X470" s="237">
        <v>64.2</v>
      </c>
      <c r="Y470" s="237">
        <v>70.400000000000006</v>
      </c>
      <c r="Z470" s="237">
        <v>71.400000000000006</v>
      </c>
      <c r="AA470" s="237"/>
      <c r="AB470" s="237">
        <v>60.4</v>
      </c>
      <c r="AC470" s="187"/>
      <c r="AD470" s="187"/>
      <c r="AE470" s="237">
        <v>67.5</v>
      </c>
      <c r="AF470" s="237">
        <v>61.6</v>
      </c>
      <c r="AG470" s="187"/>
      <c r="AH470" s="237"/>
      <c r="AI470" s="237">
        <v>70.3</v>
      </c>
      <c r="AJ470" s="187"/>
      <c r="AK470" s="187"/>
      <c r="AL470" s="187"/>
      <c r="AM470" s="187"/>
      <c r="AN470" s="187"/>
      <c r="AO470" s="237"/>
      <c r="AP470" s="237">
        <v>70.599999999999994</v>
      </c>
      <c r="AQ470" s="187"/>
      <c r="AR470" s="187"/>
      <c r="AS470" s="237">
        <v>61.5</v>
      </c>
      <c r="AT470" s="237">
        <v>82.7</v>
      </c>
      <c r="AU470" s="237">
        <v>9.4</v>
      </c>
      <c r="AV470" s="237"/>
      <c r="AW470" s="237">
        <v>65.3</v>
      </c>
      <c r="AX470" s="187"/>
      <c r="AY470" s="187"/>
      <c r="AZ470" s="237">
        <v>71</v>
      </c>
      <c r="BA470" s="237">
        <v>65</v>
      </c>
      <c r="BB470" s="237">
        <v>73.900000000000006</v>
      </c>
      <c r="BC470" s="237"/>
      <c r="BD470" s="237">
        <v>80.8</v>
      </c>
      <c r="BE470" s="187"/>
      <c r="BF470" s="187"/>
      <c r="BG470" s="237">
        <v>69.7</v>
      </c>
      <c r="BH470" s="237">
        <v>66.599999999999994</v>
      </c>
      <c r="BI470" s="237">
        <v>62.7</v>
      </c>
      <c r="BJ470" s="237"/>
      <c r="BK470" s="237">
        <v>59.8</v>
      </c>
      <c r="BL470" s="187"/>
      <c r="BM470" s="187"/>
      <c r="BN470" s="237">
        <v>60.7</v>
      </c>
      <c r="BO470" s="237">
        <v>78.2</v>
      </c>
      <c r="BP470" s="237">
        <v>57.4</v>
      </c>
      <c r="BQ470" s="237"/>
      <c r="BR470" s="237">
        <v>79.099999999999994</v>
      </c>
      <c r="BS470" s="187"/>
      <c r="BT470" s="187"/>
      <c r="BU470" s="237">
        <v>65.2</v>
      </c>
      <c r="BV470" s="237">
        <v>64.099999999999994</v>
      </c>
      <c r="BW470" s="237"/>
      <c r="BX470" s="237"/>
      <c r="BY470" s="237">
        <v>79.3</v>
      </c>
      <c r="BZ470" s="187"/>
      <c r="CA470" s="187"/>
      <c r="CB470" s="237">
        <v>60</v>
      </c>
      <c r="CC470" s="237">
        <v>56.6</v>
      </c>
      <c r="CD470" s="237">
        <v>79</v>
      </c>
      <c r="CE470" s="237"/>
      <c r="CF470" s="237">
        <v>60.4</v>
      </c>
      <c r="CG470" s="187"/>
      <c r="CH470" s="187"/>
      <c r="CI470" s="237"/>
      <c r="CJ470" s="237"/>
      <c r="CK470" s="237">
        <v>67.3</v>
      </c>
      <c r="CL470" s="237">
        <v>59.9</v>
      </c>
      <c r="CM470" s="237">
        <v>72.2</v>
      </c>
      <c r="CN470" s="187"/>
      <c r="CO470" s="187"/>
      <c r="CP470" s="237">
        <v>65.8</v>
      </c>
      <c r="CQ470" s="237">
        <v>59.9</v>
      </c>
      <c r="CR470" s="237">
        <v>59.5</v>
      </c>
      <c r="CS470" s="237"/>
      <c r="CT470" s="237">
        <v>76</v>
      </c>
      <c r="CU470" s="187"/>
      <c r="CV470" s="187"/>
      <c r="CW470" s="237"/>
      <c r="CX470" s="237">
        <v>86.6</v>
      </c>
      <c r="CY470" s="237">
        <v>82.8</v>
      </c>
      <c r="CZ470" s="237"/>
      <c r="DA470" s="237"/>
      <c r="DB470" s="187"/>
      <c r="DC470" s="187"/>
      <c r="DD470" s="237">
        <v>61.3</v>
      </c>
      <c r="DE470" s="237">
        <v>79.099999999999994</v>
      </c>
      <c r="DF470" s="237">
        <v>56.2</v>
      </c>
      <c r="DG470" s="237"/>
      <c r="DH470" s="237">
        <v>70.900000000000006</v>
      </c>
      <c r="DI470" s="187"/>
      <c r="DJ470" s="187"/>
      <c r="DK470" s="187"/>
      <c r="DL470" s="237">
        <v>82</v>
      </c>
      <c r="DM470" s="237">
        <v>75.400000000000006</v>
      </c>
      <c r="DN470" s="237"/>
      <c r="DO470" s="237">
        <v>83.8</v>
      </c>
      <c r="DP470" s="187"/>
      <c r="DQ470" s="187"/>
      <c r="DR470" s="237">
        <v>68.8</v>
      </c>
      <c r="DS470" s="237">
        <v>86.7</v>
      </c>
      <c r="DT470" s="237">
        <v>69.7</v>
      </c>
      <c r="DU470" s="237"/>
      <c r="DV470" s="237">
        <v>69.400000000000006</v>
      </c>
      <c r="DW470" s="187"/>
      <c r="DX470" s="187"/>
      <c r="DY470" s="237"/>
      <c r="DZ470" s="237">
        <v>60.1</v>
      </c>
      <c r="EA470" s="237">
        <v>77</v>
      </c>
      <c r="EB470" s="237"/>
      <c r="EC470" s="237">
        <v>74.900000000000006</v>
      </c>
      <c r="ED470" s="187"/>
      <c r="EE470" s="187"/>
      <c r="EF470" s="237"/>
      <c r="EG470" s="187"/>
      <c r="EH470" s="237"/>
      <c r="EI470" s="237"/>
      <c r="EJ470" s="237"/>
      <c r="EK470" s="187"/>
      <c r="EL470" s="187"/>
      <c r="EM470" s="237"/>
      <c r="EN470" s="237">
        <v>70.599999999999994</v>
      </c>
      <c r="EO470" s="237"/>
      <c r="EP470" s="237"/>
      <c r="EQ470" s="237">
        <v>74.3</v>
      </c>
      <c r="ER470" s="187"/>
      <c r="ES470" s="187"/>
      <c r="ET470" s="237"/>
      <c r="EU470" s="237">
        <v>70.7</v>
      </c>
      <c r="EV470" s="237">
        <v>59.7</v>
      </c>
      <c r="EW470" s="237"/>
      <c r="EX470" s="237">
        <v>80.099999999999994</v>
      </c>
      <c r="EY470" s="187"/>
      <c r="EZ470" s="187"/>
      <c r="FA470" s="237"/>
      <c r="FB470" s="237"/>
      <c r="FC470" s="237">
        <v>79.900000000000006</v>
      </c>
      <c r="FD470" s="237"/>
      <c r="FE470" s="237">
        <v>81.3</v>
      </c>
      <c r="FF470" s="187"/>
      <c r="FG470" s="187"/>
      <c r="FH470" s="237">
        <v>76.400000000000006</v>
      </c>
      <c r="FI470" s="237">
        <v>70.099999999999994</v>
      </c>
      <c r="FJ470" s="237">
        <v>67</v>
      </c>
      <c r="FK470" s="237"/>
      <c r="FL470" s="237">
        <v>65.8</v>
      </c>
      <c r="FM470" s="187"/>
      <c r="FN470" s="187"/>
      <c r="FO470" s="237">
        <v>68.8</v>
      </c>
      <c r="FP470" s="237">
        <v>67.8</v>
      </c>
      <c r="FQ470" s="237">
        <v>59.2</v>
      </c>
      <c r="FR470" s="237"/>
      <c r="FS470" s="237">
        <v>56.1</v>
      </c>
      <c r="FT470" s="187"/>
      <c r="FU470" s="187"/>
      <c r="FV470" s="187"/>
      <c r="FW470" s="187"/>
      <c r="FX470" s="187"/>
      <c r="FY470" s="237"/>
      <c r="FZ470" s="237">
        <v>60</v>
      </c>
      <c r="GA470" s="187"/>
      <c r="GB470" s="187"/>
      <c r="GC470" s="237">
        <v>56.5</v>
      </c>
      <c r="GD470" s="237">
        <v>57.2</v>
      </c>
      <c r="GE470" s="237">
        <v>77.8</v>
      </c>
      <c r="GF470" s="237"/>
      <c r="GG470" s="237">
        <v>56.3</v>
      </c>
      <c r="GH470" s="187"/>
      <c r="GI470" s="187"/>
      <c r="GJ470" s="237">
        <v>65.099999999999994</v>
      </c>
    </row>
    <row r="471" spans="2:192" ht="15">
      <c r="B471" s="240" t="s">
        <v>5208</v>
      </c>
      <c r="C471" s="240" t="s">
        <v>5202</v>
      </c>
      <c r="D471" s="240" t="s">
        <v>5202</v>
      </c>
      <c r="E471" s="241" t="s">
        <v>5216</v>
      </c>
      <c r="F471" s="182"/>
      <c r="G471" s="242"/>
      <c r="H471" s="188"/>
      <c r="I471" s="188"/>
      <c r="J471" s="242"/>
      <c r="K471" s="242"/>
      <c r="L471" s="242"/>
      <c r="M471" s="242"/>
      <c r="N471" s="242"/>
      <c r="O471" s="188"/>
      <c r="P471" s="188"/>
      <c r="Q471" s="242"/>
      <c r="R471" s="242"/>
      <c r="S471" s="242"/>
      <c r="T471" s="242"/>
      <c r="U471" s="242"/>
      <c r="V471" s="188"/>
      <c r="W471" s="188"/>
      <c r="X471" s="242"/>
      <c r="Y471" s="242"/>
      <c r="Z471" s="242"/>
      <c r="AA471" s="242"/>
      <c r="AB471" s="242"/>
      <c r="AC471" s="188"/>
      <c r="AD471" s="188"/>
      <c r="AE471" s="242"/>
      <c r="AF471" s="242"/>
      <c r="AG471" s="188"/>
      <c r="AH471" s="242"/>
      <c r="AI471" s="242"/>
      <c r="AJ471" s="188"/>
      <c r="AK471" s="188"/>
      <c r="AL471" s="188"/>
      <c r="AM471" s="188"/>
      <c r="AN471" s="188"/>
      <c r="AO471" s="242"/>
      <c r="AP471" s="242"/>
      <c r="AQ471" s="188"/>
      <c r="AR471" s="188"/>
      <c r="AS471" s="242"/>
      <c r="AT471" s="242"/>
      <c r="AU471" s="242"/>
      <c r="AV471" s="242"/>
      <c r="AW471" s="242"/>
      <c r="AX471" s="188"/>
      <c r="AY471" s="188"/>
      <c r="AZ471" s="242"/>
      <c r="BA471" s="242"/>
      <c r="BB471" s="242"/>
      <c r="BC471" s="242"/>
      <c r="BD471" s="242"/>
      <c r="BE471" s="188"/>
      <c r="BF471" s="188"/>
      <c r="BG471" s="242"/>
      <c r="BH471" s="242"/>
      <c r="BI471" s="242"/>
      <c r="BJ471" s="242"/>
      <c r="BK471" s="242"/>
      <c r="BL471" s="188"/>
      <c r="BM471" s="188"/>
      <c r="BN471" s="242"/>
      <c r="BO471" s="242"/>
      <c r="BP471" s="242"/>
      <c r="BQ471" s="242"/>
      <c r="BR471" s="242"/>
      <c r="BS471" s="188"/>
      <c r="BT471" s="188"/>
      <c r="BU471" s="242"/>
      <c r="BV471" s="242"/>
      <c r="BW471" s="242"/>
      <c r="BX471" s="242"/>
      <c r="BY471" s="242"/>
      <c r="BZ471" s="188"/>
      <c r="CA471" s="188"/>
      <c r="CB471" s="242"/>
      <c r="CC471" s="242"/>
      <c r="CD471" s="242"/>
      <c r="CE471" s="242"/>
      <c r="CF471" s="242"/>
      <c r="CG471" s="188"/>
      <c r="CH471" s="188"/>
      <c r="CI471" s="242"/>
      <c r="CJ471" s="242"/>
      <c r="CK471" s="242"/>
      <c r="CL471" s="242"/>
      <c r="CM471" s="242"/>
      <c r="CN471" s="188"/>
      <c r="CO471" s="188"/>
      <c r="CP471" s="242"/>
      <c r="CQ471" s="242"/>
      <c r="CR471" s="242"/>
      <c r="CS471" s="242"/>
      <c r="CT471" s="242"/>
      <c r="CU471" s="188"/>
      <c r="CV471" s="188"/>
      <c r="CW471" s="242"/>
      <c r="CX471" s="242"/>
      <c r="CY471" s="242"/>
      <c r="CZ471" s="242"/>
      <c r="DA471" s="242"/>
      <c r="DB471" s="188"/>
      <c r="DC471" s="188"/>
      <c r="DD471" s="242"/>
      <c r="DE471" s="242"/>
      <c r="DF471" s="242"/>
      <c r="DG471" s="242"/>
      <c r="DH471" s="242"/>
      <c r="DI471" s="188"/>
      <c r="DJ471" s="188"/>
      <c r="DK471" s="188"/>
      <c r="DL471" s="242"/>
      <c r="DM471" s="242"/>
      <c r="DN471" s="242"/>
      <c r="DO471" s="242"/>
      <c r="DP471" s="188"/>
      <c r="DQ471" s="188"/>
      <c r="DR471" s="242"/>
      <c r="DS471" s="242"/>
      <c r="DT471" s="242"/>
      <c r="DU471" s="242"/>
      <c r="DV471" s="242"/>
      <c r="DW471" s="188"/>
      <c r="DX471" s="188"/>
      <c r="DY471" s="242"/>
      <c r="DZ471" s="242"/>
      <c r="EA471" s="242"/>
      <c r="EB471" s="242"/>
      <c r="EC471" s="242"/>
      <c r="ED471" s="188"/>
      <c r="EE471" s="188"/>
      <c r="EF471" s="242"/>
      <c r="EG471" s="188"/>
      <c r="EH471" s="242"/>
      <c r="EI471" s="242"/>
      <c r="EJ471" s="242"/>
      <c r="EK471" s="188"/>
      <c r="EL471" s="188"/>
      <c r="EM471" s="242"/>
      <c r="EN471" s="242"/>
      <c r="EO471" s="242"/>
      <c r="EP471" s="242"/>
      <c r="EQ471" s="242"/>
      <c r="ER471" s="188"/>
      <c r="ES471" s="188"/>
      <c r="ET471" s="242"/>
      <c r="EU471" s="242"/>
      <c r="EV471" s="242"/>
      <c r="EW471" s="242"/>
      <c r="EX471" s="242"/>
      <c r="EY471" s="188"/>
      <c r="EZ471" s="188"/>
      <c r="FA471" s="242"/>
      <c r="FB471" s="242"/>
      <c r="FC471" s="242"/>
      <c r="FD471" s="242"/>
      <c r="FE471" s="242"/>
      <c r="FF471" s="188"/>
      <c r="FG471" s="188"/>
      <c r="FH471" s="242"/>
      <c r="FI471" s="242"/>
      <c r="FJ471" s="242"/>
      <c r="FK471" s="242"/>
      <c r="FL471" s="242"/>
      <c r="FM471" s="188"/>
      <c r="FN471" s="188"/>
      <c r="FO471" s="242"/>
      <c r="FP471" s="242"/>
      <c r="FQ471" s="242"/>
      <c r="FR471" s="242"/>
      <c r="FS471" s="242"/>
      <c r="FT471" s="188"/>
      <c r="FU471" s="188"/>
      <c r="FV471" s="188"/>
      <c r="FW471" s="188"/>
      <c r="FX471" s="188"/>
      <c r="FY471" s="242"/>
      <c r="FZ471" s="242"/>
      <c r="GA471" s="188"/>
      <c r="GB471" s="188"/>
      <c r="GC471" s="242"/>
      <c r="GD471" s="242"/>
      <c r="GE471" s="242"/>
      <c r="GF471" s="242"/>
      <c r="GG471" s="242"/>
      <c r="GH471" s="188"/>
      <c r="GI471" s="188"/>
      <c r="GJ471" s="242"/>
    </row>
    <row r="472" spans="2:192" ht="15">
      <c r="B472" s="240" t="s">
        <v>5208</v>
      </c>
      <c r="C472" s="240" t="s">
        <v>5202</v>
      </c>
      <c r="D472" s="240" t="s">
        <v>5202</v>
      </c>
      <c r="E472" s="235" t="s">
        <v>5217</v>
      </c>
      <c r="F472" s="182"/>
      <c r="G472" s="236"/>
      <c r="H472" s="190"/>
      <c r="I472" s="190"/>
      <c r="J472" s="236"/>
      <c r="K472" s="236"/>
      <c r="L472" s="236"/>
      <c r="M472" s="236"/>
      <c r="N472" s="236"/>
      <c r="O472" s="190"/>
      <c r="P472" s="190"/>
      <c r="Q472" s="236"/>
      <c r="R472" s="236"/>
      <c r="S472" s="236"/>
      <c r="T472" s="236"/>
      <c r="U472" s="236"/>
      <c r="V472" s="190"/>
      <c r="W472" s="190"/>
      <c r="X472" s="236"/>
      <c r="Y472" s="236"/>
      <c r="Z472" s="236"/>
      <c r="AA472" s="236"/>
      <c r="AB472" s="236"/>
      <c r="AC472" s="190"/>
      <c r="AD472" s="190"/>
      <c r="AE472" s="236"/>
      <c r="AF472" s="236"/>
      <c r="AG472" s="190"/>
      <c r="AH472" s="236"/>
      <c r="AI472" s="236"/>
      <c r="AJ472" s="190"/>
      <c r="AK472" s="190"/>
      <c r="AL472" s="190"/>
      <c r="AM472" s="190"/>
      <c r="AN472" s="190"/>
      <c r="AO472" s="236"/>
      <c r="AP472" s="236"/>
      <c r="AQ472" s="190"/>
      <c r="AR472" s="190"/>
      <c r="AS472" s="236"/>
      <c r="AT472" s="236"/>
      <c r="AU472" s="236"/>
      <c r="AV472" s="236"/>
      <c r="AW472" s="236"/>
      <c r="AX472" s="190"/>
      <c r="AY472" s="190"/>
      <c r="AZ472" s="236"/>
      <c r="BA472" s="236"/>
      <c r="BB472" s="236"/>
      <c r="BC472" s="236"/>
      <c r="BD472" s="236"/>
      <c r="BE472" s="190"/>
      <c r="BF472" s="190"/>
      <c r="BG472" s="236"/>
      <c r="BH472" s="236"/>
      <c r="BI472" s="236"/>
      <c r="BJ472" s="236"/>
      <c r="BK472" s="236"/>
      <c r="BL472" s="190"/>
      <c r="BM472" s="190"/>
      <c r="BN472" s="236"/>
      <c r="BO472" s="236"/>
      <c r="BP472" s="236"/>
      <c r="BQ472" s="236"/>
      <c r="BR472" s="236"/>
      <c r="BS472" s="190"/>
      <c r="BT472" s="190"/>
      <c r="BU472" s="236"/>
      <c r="BV472" s="236"/>
      <c r="BW472" s="236"/>
      <c r="BX472" s="236"/>
      <c r="BY472" s="236"/>
      <c r="BZ472" s="190"/>
      <c r="CA472" s="190"/>
      <c r="CB472" s="236"/>
      <c r="CC472" s="236"/>
      <c r="CD472" s="236"/>
      <c r="CE472" s="236"/>
      <c r="CF472" s="236"/>
      <c r="CG472" s="190"/>
      <c r="CH472" s="190"/>
      <c r="CI472" s="236"/>
      <c r="CJ472" s="236"/>
      <c r="CK472" s="236"/>
      <c r="CL472" s="236"/>
      <c r="CM472" s="236"/>
      <c r="CN472" s="190"/>
      <c r="CO472" s="190"/>
      <c r="CP472" s="236"/>
      <c r="CQ472" s="236"/>
      <c r="CR472" s="236"/>
      <c r="CS472" s="236"/>
      <c r="CT472" s="236"/>
      <c r="CU472" s="190"/>
      <c r="CV472" s="190"/>
      <c r="CW472" s="236"/>
      <c r="CX472" s="236"/>
      <c r="CY472" s="236"/>
      <c r="CZ472" s="236"/>
      <c r="DA472" s="236"/>
      <c r="DB472" s="190"/>
      <c r="DC472" s="190"/>
      <c r="DD472" s="236"/>
      <c r="DE472" s="236"/>
      <c r="DF472" s="236"/>
      <c r="DG472" s="236"/>
      <c r="DH472" s="236"/>
      <c r="DI472" s="190"/>
      <c r="DJ472" s="190"/>
      <c r="DK472" s="190"/>
      <c r="DL472" s="236"/>
      <c r="DM472" s="236"/>
      <c r="DN472" s="236"/>
      <c r="DO472" s="236"/>
      <c r="DP472" s="190"/>
      <c r="DQ472" s="190"/>
      <c r="DR472" s="236"/>
      <c r="DS472" s="236"/>
      <c r="DT472" s="236"/>
      <c r="DU472" s="236"/>
      <c r="DV472" s="236"/>
      <c r="DW472" s="190"/>
      <c r="DX472" s="190"/>
      <c r="DY472" s="236"/>
      <c r="DZ472" s="236"/>
      <c r="EA472" s="236"/>
      <c r="EB472" s="236"/>
      <c r="EC472" s="236"/>
      <c r="ED472" s="190"/>
      <c r="EE472" s="190"/>
      <c r="EF472" s="236"/>
      <c r="EG472" s="190"/>
      <c r="EH472" s="236"/>
      <c r="EI472" s="236"/>
      <c r="EJ472" s="236"/>
      <c r="EK472" s="190"/>
      <c r="EL472" s="190"/>
      <c r="EM472" s="236"/>
      <c r="EN472" s="236"/>
      <c r="EO472" s="236"/>
      <c r="EP472" s="236"/>
      <c r="EQ472" s="236"/>
      <c r="ER472" s="190"/>
      <c r="ES472" s="190"/>
      <c r="ET472" s="236"/>
      <c r="EU472" s="236"/>
      <c r="EV472" s="236"/>
      <c r="EW472" s="236"/>
      <c r="EX472" s="236"/>
      <c r="EY472" s="190"/>
      <c r="EZ472" s="190"/>
      <c r="FA472" s="236"/>
      <c r="FB472" s="236"/>
      <c r="FC472" s="236"/>
      <c r="FD472" s="236"/>
      <c r="FE472" s="236"/>
      <c r="FF472" s="190"/>
      <c r="FG472" s="190"/>
      <c r="FH472" s="236"/>
      <c r="FI472" s="236"/>
      <c r="FJ472" s="236"/>
      <c r="FK472" s="236"/>
      <c r="FL472" s="236"/>
      <c r="FM472" s="190"/>
      <c r="FN472" s="190"/>
      <c r="FO472" s="236"/>
      <c r="FP472" s="236"/>
      <c r="FQ472" s="236"/>
      <c r="FR472" s="236"/>
      <c r="FS472" s="236"/>
      <c r="FT472" s="190"/>
      <c r="FU472" s="190"/>
      <c r="FV472" s="190"/>
      <c r="FW472" s="190"/>
      <c r="FX472" s="190"/>
      <c r="FY472" s="236"/>
      <c r="FZ472" s="236"/>
      <c r="GA472" s="190"/>
      <c r="GB472" s="190"/>
      <c r="GC472" s="236"/>
      <c r="GD472" s="236"/>
      <c r="GE472" s="236"/>
      <c r="GF472" s="236"/>
      <c r="GG472" s="236"/>
      <c r="GH472" s="190"/>
      <c r="GI472" s="190"/>
      <c r="GJ472" s="236"/>
    </row>
    <row r="473" spans="2:192" ht="15.75" thickBot="1">
      <c r="B473" s="177" t="s">
        <v>5218</v>
      </c>
      <c r="C473" s="177"/>
      <c r="D473" s="177"/>
      <c r="E473" s="177"/>
      <c r="F473" s="179"/>
      <c r="G473" s="177"/>
      <c r="H473" s="185"/>
      <c r="I473" s="185"/>
      <c r="J473" s="177"/>
      <c r="K473" s="177"/>
      <c r="L473" s="177"/>
      <c r="M473" s="177"/>
      <c r="N473" s="177"/>
      <c r="O473" s="185"/>
      <c r="P473" s="185"/>
      <c r="Q473" s="177"/>
      <c r="R473" s="177"/>
      <c r="S473" s="177"/>
      <c r="T473" s="177"/>
      <c r="U473" s="177"/>
      <c r="V473" s="185"/>
      <c r="W473" s="185"/>
      <c r="X473" s="177"/>
      <c r="Y473" s="177"/>
      <c r="Z473" s="177"/>
      <c r="AA473" s="177"/>
      <c r="AB473" s="177"/>
      <c r="AC473" s="185"/>
      <c r="AD473" s="185"/>
      <c r="AE473" s="177"/>
      <c r="AF473" s="177"/>
      <c r="AG473" s="185"/>
      <c r="AH473" s="177"/>
      <c r="AI473" s="177"/>
      <c r="AJ473" s="185"/>
      <c r="AK473" s="185"/>
      <c r="AL473" s="185"/>
      <c r="AM473" s="185"/>
      <c r="AN473" s="185"/>
      <c r="AO473" s="177"/>
      <c r="AP473" s="177"/>
      <c r="AQ473" s="185"/>
      <c r="AR473" s="185"/>
      <c r="AS473" s="177"/>
      <c r="AT473" s="177"/>
      <c r="AU473" s="177"/>
      <c r="AV473" s="177"/>
      <c r="AW473" s="177"/>
      <c r="AX473" s="185"/>
      <c r="AY473" s="185"/>
      <c r="AZ473" s="177"/>
      <c r="BA473" s="177"/>
      <c r="BB473" s="177"/>
      <c r="BC473" s="177"/>
      <c r="BD473" s="177"/>
      <c r="BE473" s="185"/>
      <c r="BF473" s="185"/>
      <c r="BG473" s="177"/>
      <c r="BH473" s="177"/>
      <c r="BI473" s="177"/>
      <c r="BJ473" s="177"/>
      <c r="BK473" s="177"/>
      <c r="BL473" s="185"/>
      <c r="BM473" s="185"/>
      <c r="BN473" s="177"/>
      <c r="BO473" s="177"/>
      <c r="BP473" s="177"/>
      <c r="BQ473" s="177"/>
      <c r="BR473" s="177"/>
      <c r="BS473" s="185"/>
      <c r="BT473" s="185"/>
      <c r="BU473" s="177"/>
      <c r="BV473" s="177"/>
      <c r="BW473" s="177"/>
      <c r="BX473" s="177"/>
      <c r="BY473" s="177"/>
      <c r="BZ473" s="185"/>
      <c r="CA473" s="185"/>
      <c r="CB473" s="177"/>
      <c r="CC473" s="177"/>
      <c r="CD473" s="177"/>
      <c r="CE473" s="177"/>
      <c r="CF473" s="177"/>
      <c r="CG473" s="185"/>
      <c r="CH473" s="185"/>
      <c r="CI473" s="177"/>
      <c r="CJ473" s="177"/>
      <c r="CK473" s="177"/>
      <c r="CL473" s="177"/>
      <c r="CM473" s="177"/>
      <c r="CN473" s="185"/>
      <c r="CO473" s="185"/>
      <c r="CP473" s="177"/>
      <c r="CQ473" s="177"/>
      <c r="CR473" s="177"/>
      <c r="CS473" s="177"/>
      <c r="CT473" s="177"/>
      <c r="CU473" s="185"/>
      <c r="CV473" s="185"/>
      <c r="CW473" s="177"/>
      <c r="CX473" s="177"/>
      <c r="CY473" s="177"/>
      <c r="CZ473" s="177"/>
      <c r="DA473" s="177"/>
      <c r="DB473" s="185"/>
      <c r="DC473" s="185"/>
      <c r="DD473" s="177"/>
      <c r="DE473" s="177"/>
      <c r="DF473" s="177"/>
      <c r="DG473" s="177"/>
      <c r="DH473" s="177"/>
      <c r="DI473" s="185"/>
      <c r="DJ473" s="185"/>
      <c r="DK473" s="185"/>
      <c r="DL473" s="177"/>
      <c r="DM473" s="177"/>
      <c r="DN473" s="177"/>
      <c r="DO473" s="177"/>
      <c r="DP473" s="185"/>
      <c r="DQ473" s="185"/>
      <c r="DR473" s="177"/>
      <c r="DS473" s="177"/>
      <c r="DT473" s="177"/>
      <c r="DU473" s="177"/>
      <c r="DV473" s="177"/>
      <c r="DW473" s="185"/>
      <c r="DX473" s="185"/>
      <c r="DY473" s="177"/>
      <c r="DZ473" s="177"/>
      <c r="EA473" s="177"/>
      <c r="EB473" s="177"/>
      <c r="EC473" s="177"/>
      <c r="ED473" s="185"/>
      <c r="EE473" s="185"/>
      <c r="EF473" s="177"/>
      <c r="EG473" s="185"/>
      <c r="EH473" s="177"/>
      <c r="EI473" s="177"/>
      <c r="EJ473" s="177"/>
      <c r="EK473" s="185"/>
      <c r="EL473" s="185"/>
      <c r="EM473" s="177"/>
      <c r="EN473" s="177"/>
      <c r="EO473" s="177"/>
      <c r="EP473" s="177"/>
      <c r="EQ473" s="177"/>
      <c r="ER473" s="185"/>
      <c r="ES473" s="185"/>
      <c r="ET473" s="177"/>
      <c r="EU473" s="177"/>
      <c r="EV473" s="177"/>
      <c r="EW473" s="177"/>
      <c r="EX473" s="177"/>
      <c r="EY473" s="185"/>
      <c r="EZ473" s="185"/>
      <c r="FA473" s="177"/>
      <c r="FB473" s="177"/>
      <c r="FC473" s="177"/>
      <c r="FD473" s="177"/>
      <c r="FE473" s="177"/>
      <c r="FF473" s="185"/>
      <c r="FG473" s="185"/>
      <c r="FH473" s="177"/>
      <c r="FI473" s="177"/>
      <c r="FJ473" s="177"/>
      <c r="FK473" s="177"/>
      <c r="FL473" s="177"/>
      <c r="FM473" s="185"/>
      <c r="FN473" s="185"/>
      <c r="FO473" s="177"/>
      <c r="FP473" s="177"/>
      <c r="FQ473" s="177"/>
      <c r="FR473" s="177"/>
      <c r="FS473" s="177"/>
      <c r="FT473" s="185"/>
      <c r="FU473" s="185"/>
      <c r="FV473" s="185"/>
      <c r="FW473" s="185"/>
      <c r="FX473" s="185"/>
      <c r="FY473" s="177"/>
      <c r="FZ473" s="177"/>
      <c r="GA473" s="185"/>
      <c r="GB473" s="185"/>
      <c r="GC473" s="177"/>
      <c r="GD473" s="177"/>
      <c r="GE473" s="177"/>
      <c r="GF473" s="177"/>
      <c r="GG473" s="177"/>
      <c r="GH473" s="185"/>
      <c r="GI473" s="185"/>
      <c r="GJ473" s="177"/>
    </row>
    <row r="474" spans="2:192" ht="15">
      <c r="B474" s="238" t="s">
        <v>5205</v>
      </c>
      <c r="C474" s="238" t="s">
        <v>1878</v>
      </c>
      <c r="D474" s="238" t="s">
        <v>1880</v>
      </c>
      <c r="E474" s="238" t="s">
        <v>5214</v>
      </c>
      <c r="F474" s="180">
        <v>78</v>
      </c>
      <c r="G474" s="239"/>
      <c r="H474" s="186"/>
      <c r="I474" s="186"/>
      <c r="J474" s="239"/>
      <c r="K474" s="239"/>
      <c r="L474" s="239"/>
      <c r="M474" s="239"/>
      <c r="N474" s="239"/>
      <c r="O474" s="186"/>
      <c r="P474" s="186"/>
      <c r="Q474" s="239"/>
      <c r="R474" s="239"/>
      <c r="S474" s="239"/>
      <c r="T474" s="239"/>
      <c r="U474" s="239"/>
      <c r="V474" s="186"/>
      <c r="W474" s="186"/>
      <c r="X474" s="239"/>
      <c r="Y474" s="239"/>
      <c r="Z474" s="239"/>
      <c r="AA474" s="239"/>
      <c r="AB474" s="239"/>
      <c r="AC474" s="186"/>
      <c r="AD474" s="186"/>
      <c r="AE474" s="239"/>
      <c r="AF474" s="239"/>
      <c r="AG474" s="186"/>
      <c r="AH474" s="239"/>
      <c r="AI474" s="239"/>
      <c r="AJ474" s="186"/>
      <c r="AK474" s="186"/>
      <c r="AL474" s="186"/>
      <c r="AM474" s="186"/>
      <c r="AN474" s="186"/>
      <c r="AO474" s="239"/>
      <c r="AP474" s="239"/>
      <c r="AQ474" s="186"/>
      <c r="AR474" s="186"/>
      <c r="AS474" s="239"/>
      <c r="AT474" s="239"/>
      <c r="AU474" s="239"/>
      <c r="AV474" s="239"/>
      <c r="AW474" s="239"/>
      <c r="AX474" s="186"/>
      <c r="AY474" s="186"/>
      <c r="AZ474" s="239"/>
      <c r="BA474" s="239"/>
      <c r="BB474" s="239"/>
      <c r="BC474" s="239"/>
      <c r="BD474" s="239"/>
      <c r="BE474" s="186"/>
      <c r="BF474" s="186"/>
      <c r="BG474" s="239"/>
      <c r="BH474" s="239">
        <v>6</v>
      </c>
      <c r="BI474" s="239"/>
      <c r="BJ474" s="239"/>
      <c r="BK474" s="239"/>
      <c r="BL474" s="186"/>
      <c r="BM474" s="186"/>
      <c r="BN474" s="239"/>
      <c r="BO474" s="239"/>
      <c r="BP474" s="239"/>
      <c r="BQ474" s="239"/>
      <c r="BR474" s="239">
        <v>5</v>
      </c>
      <c r="BS474" s="186"/>
      <c r="BT474" s="186"/>
      <c r="BU474" s="239"/>
      <c r="BV474" s="239">
        <v>1</v>
      </c>
      <c r="BW474" s="239"/>
      <c r="BX474" s="239"/>
      <c r="BY474" s="239"/>
      <c r="BZ474" s="186"/>
      <c r="CA474" s="186"/>
      <c r="CB474" s="239"/>
      <c r="CC474" s="239"/>
      <c r="CD474" s="239"/>
      <c r="CE474" s="239"/>
      <c r="CF474" s="239"/>
      <c r="CG474" s="186"/>
      <c r="CH474" s="186"/>
      <c r="CI474" s="239"/>
      <c r="CJ474" s="239"/>
      <c r="CK474" s="239"/>
      <c r="CL474" s="239"/>
      <c r="CM474" s="239"/>
      <c r="CN474" s="186"/>
      <c r="CO474" s="186"/>
      <c r="CP474" s="239">
        <v>8</v>
      </c>
      <c r="CQ474" s="239"/>
      <c r="CR474" s="239"/>
      <c r="CS474" s="239"/>
      <c r="CT474" s="239"/>
      <c r="CU474" s="186"/>
      <c r="CV474" s="186"/>
      <c r="CW474" s="239"/>
      <c r="CX474" s="239"/>
      <c r="CY474" s="239">
        <v>1</v>
      </c>
      <c r="CZ474" s="239"/>
      <c r="DA474" s="239"/>
      <c r="DB474" s="186"/>
      <c r="DC474" s="186"/>
      <c r="DD474" s="239"/>
      <c r="DE474" s="239"/>
      <c r="DF474" s="239"/>
      <c r="DG474" s="239"/>
      <c r="DH474" s="239"/>
      <c r="DI474" s="186"/>
      <c r="DJ474" s="186"/>
      <c r="DK474" s="186"/>
      <c r="DL474" s="239"/>
      <c r="DM474" s="239">
        <v>1</v>
      </c>
      <c r="DN474" s="239"/>
      <c r="DO474" s="239"/>
      <c r="DP474" s="186"/>
      <c r="DQ474" s="186"/>
      <c r="DR474" s="239">
        <v>5</v>
      </c>
      <c r="DS474" s="239"/>
      <c r="DT474" s="239">
        <v>5</v>
      </c>
      <c r="DU474" s="239"/>
      <c r="DV474" s="239"/>
      <c r="DW474" s="186"/>
      <c r="DX474" s="186"/>
      <c r="DY474" s="239"/>
      <c r="DZ474" s="239"/>
      <c r="EA474" s="239">
        <v>2</v>
      </c>
      <c r="EB474" s="239"/>
      <c r="EC474" s="239"/>
      <c r="ED474" s="186"/>
      <c r="EE474" s="186"/>
      <c r="EF474" s="239"/>
      <c r="EG474" s="186"/>
      <c r="EH474" s="239"/>
      <c r="EI474" s="239"/>
      <c r="EJ474" s="239"/>
      <c r="EK474" s="186"/>
      <c r="EL474" s="186"/>
      <c r="EM474" s="239"/>
      <c r="EN474" s="239">
        <v>23</v>
      </c>
      <c r="EO474" s="239"/>
      <c r="EP474" s="239"/>
      <c r="EQ474" s="239"/>
      <c r="ER474" s="186"/>
      <c r="ES474" s="186"/>
      <c r="ET474" s="239"/>
      <c r="EU474" s="239"/>
      <c r="EV474" s="239"/>
      <c r="EW474" s="239"/>
      <c r="EX474" s="239"/>
      <c r="EY474" s="186"/>
      <c r="EZ474" s="186"/>
      <c r="FA474" s="239"/>
      <c r="FB474" s="239"/>
      <c r="FC474" s="239"/>
      <c r="FD474" s="239"/>
      <c r="FE474" s="239"/>
      <c r="FF474" s="186"/>
      <c r="FG474" s="186"/>
      <c r="FH474" s="239"/>
      <c r="FI474" s="239"/>
      <c r="FJ474" s="239"/>
      <c r="FK474" s="239"/>
      <c r="FL474" s="239"/>
      <c r="FM474" s="186"/>
      <c r="FN474" s="186"/>
      <c r="FO474" s="239"/>
      <c r="FP474" s="239"/>
      <c r="FQ474" s="239">
        <v>16</v>
      </c>
      <c r="FR474" s="239"/>
      <c r="FS474" s="239"/>
      <c r="FT474" s="186"/>
      <c r="FU474" s="186"/>
      <c r="FV474" s="186"/>
      <c r="FW474" s="186"/>
      <c r="FX474" s="186"/>
      <c r="FY474" s="239"/>
      <c r="FZ474" s="239"/>
      <c r="GA474" s="186"/>
      <c r="GB474" s="186"/>
      <c r="GC474" s="239"/>
      <c r="GD474" s="239">
        <v>2</v>
      </c>
      <c r="GE474" s="239"/>
      <c r="GF474" s="239"/>
      <c r="GG474" s="239">
        <v>3</v>
      </c>
      <c r="GH474" s="186"/>
      <c r="GI474" s="186"/>
      <c r="GJ474" s="239"/>
    </row>
    <row r="475" spans="2:192" ht="15">
      <c r="B475" s="240" t="s">
        <v>5205</v>
      </c>
      <c r="C475" s="240" t="s">
        <v>1878</v>
      </c>
      <c r="D475" s="240" t="s">
        <v>1880</v>
      </c>
      <c r="E475" s="235" t="s">
        <v>5215</v>
      </c>
      <c r="F475" s="181">
        <v>706.3</v>
      </c>
      <c r="G475" s="237"/>
      <c r="H475" s="187"/>
      <c r="I475" s="187"/>
      <c r="J475" s="237"/>
      <c r="K475" s="237"/>
      <c r="L475" s="237"/>
      <c r="M475" s="237"/>
      <c r="N475" s="237"/>
      <c r="O475" s="187"/>
      <c r="P475" s="187"/>
      <c r="Q475" s="237"/>
      <c r="R475" s="237"/>
      <c r="S475" s="237"/>
      <c r="T475" s="237"/>
      <c r="U475" s="237"/>
      <c r="V475" s="187"/>
      <c r="W475" s="187"/>
      <c r="X475" s="237"/>
      <c r="Y475" s="237"/>
      <c r="Z475" s="237"/>
      <c r="AA475" s="237"/>
      <c r="AB475" s="237"/>
      <c r="AC475" s="187"/>
      <c r="AD475" s="187"/>
      <c r="AE475" s="237"/>
      <c r="AF475" s="237"/>
      <c r="AG475" s="187"/>
      <c r="AH475" s="237"/>
      <c r="AI475" s="237"/>
      <c r="AJ475" s="187"/>
      <c r="AK475" s="187"/>
      <c r="AL475" s="187"/>
      <c r="AM475" s="187"/>
      <c r="AN475" s="187"/>
      <c r="AO475" s="237"/>
      <c r="AP475" s="237"/>
      <c r="AQ475" s="187"/>
      <c r="AR475" s="187"/>
      <c r="AS475" s="237"/>
      <c r="AT475" s="237"/>
      <c r="AU475" s="237"/>
      <c r="AV475" s="237"/>
      <c r="AW475" s="237"/>
      <c r="AX475" s="187"/>
      <c r="AY475" s="187"/>
      <c r="AZ475" s="237"/>
      <c r="BA475" s="237"/>
      <c r="BB475" s="237"/>
      <c r="BC475" s="237"/>
      <c r="BD475" s="237"/>
      <c r="BE475" s="187"/>
      <c r="BF475" s="187"/>
      <c r="BG475" s="237"/>
      <c r="BH475" s="237">
        <v>41.2</v>
      </c>
      <c r="BI475" s="237"/>
      <c r="BJ475" s="237"/>
      <c r="BK475" s="237"/>
      <c r="BL475" s="187"/>
      <c r="BM475" s="187"/>
      <c r="BN475" s="237"/>
      <c r="BO475" s="237"/>
      <c r="BP475" s="237"/>
      <c r="BQ475" s="237"/>
      <c r="BR475" s="237">
        <v>31.5</v>
      </c>
      <c r="BS475" s="187"/>
      <c r="BT475" s="187"/>
      <c r="BU475" s="237"/>
      <c r="BV475" s="237">
        <v>10</v>
      </c>
      <c r="BW475" s="237"/>
      <c r="BX475" s="237"/>
      <c r="BY475" s="237"/>
      <c r="BZ475" s="187"/>
      <c r="CA475" s="187"/>
      <c r="CB475" s="237"/>
      <c r="CC475" s="237"/>
      <c r="CD475" s="237"/>
      <c r="CE475" s="237"/>
      <c r="CF475" s="237"/>
      <c r="CG475" s="187"/>
      <c r="CH475" s="187"/>
      <c r="CI475" s="237"/>
      <c r="CJ475" s="237"/>
      <c r="CK475" s="237"/>
      <c r="CL475" s="237"/>
      <c r="CM475" s="237"/>
      <c r="CN475" s="187"/>
      <c r="CO475" s="187"/>
      <c r="CP475" s="237">
        <v>50.3</v>
      </c>
      <c r="CQ475" s="237"/>
      <c r="CR475" s="237"/>
      <c r="CS475" s="237"/>
      <c r="CT475" s="237"/>
      <c r="CU475" s="187"/>
      <c r="CV475" s="187"/>
      <c r="CW475" s="237"/>
      <c r="CX475" s="237"/>
      <c r="CY475" s="237">
        <v>6</v>
      </c>
      <c r="CZ475" s="237"/>
      <c r="DA475" s="237"/>
      <c r="DB475" s="187"/>
      <c r="DC475" s="187"/>
      <c r="DD475" s="237"/>
      <c r="DE475" s="237"/>
      <c r="DF475" s="237"/>
      <c r="DG475" s="237"/>
      <c r="DH475" s="237"/>
      <c r="DI475" s="187"/>
      <c r="DJ475" s="187"/>
      <c r="DK475" s="187"/>
      <c r="DL475" s="237"/>
      <c r="DM475" s="237">
        <v>10.8</v>
      </c>
      <c r="DN475" s="237"/>
      <c r="DO475" s="237"/>
      <c r="DP475" s="187"/>
      <c r="DQ475" s="187"/>
      <c r="DR475" s="237">
        <v>26.2</v>
      </c>
      <c r="DS475" s="237"/>
      <c r="DT475" s="237">
        <v>43.2</v>
      </c>
      <c r="DU475" s="237"/>
      <c r="DV475" s="237"/>
      <c r="DW475" s="187"/>
      <c r="DX475" s="187"/>
      <c r="DY475" s="237"/>
      <c r="DZ475" s="237"/>
      <c r="EA475" s="237">
        <v>6.8</v>
      </c>
      <c r="EB475" s="237"/>
      <c r="EC475" s="237"/>
      <c r="ED475" s="187"/>
      <c r="EE475" s="187"/>
      <c r="EF475" s="237"/>
      <c r="EG475" s="187"/>
      <c r="EH475" s="237"/>
      <c r="EI475" s="237"/>
      <c r="EJ475" s="237"/>
      <c r="EK475" s="187"/>
      <c r="EL475" s="187"/>
      <c r="EM475" s="237"/>
      <c r="EN475" s="237">
        <v>153.6</v>
      </c>
      <c r="EO475" s="237"/>
      <c r="EP475" s="237"/>
      <c r="EQ475" s="237"/>
      <c r="ER475" s="187"/>
      <c r="ES475" s="187"/>
      <c r="ET475" s="237"/>
      <c r="EU475" s="237"/>
      <c r="EV475" s="237"/>
      <c r="EW475" s="237"/>
      <c r="EX475" s="237"/>
      <c r="EY475" s="187"/>
      <c r="EZ475" s="187"/>
      <c r="FA475" s="237"/>
      <c r="FB475" s="237"/>
      <c r="FC475" s="237"/>
      <c r="FD475" s="237"/>
      <c r="FE475" s="237"/>
      <c r="FF475" s="187"/>
      <c r="FG475" s="187"/>
      <c r="FH475" s="237"/>
      <c r="FI475" s="237"/>
      <c r="FJ475" s="237"/>
      <c r="FK475" s="237"/>
      <c r="FL475" s="237"/>
      <c r="FM475" s="187"/>
      <c r="FN475" s="187"/>
      <c r="FO475" s="237"/>
      <c r="FP475" s="237"/>
      <c r="FQ475" s="237">
        <v>285.8</v>
      </c>
      <c r="FR475" s="237"/>
      <c r="FS475" s="237"/>
      <c r="FT475" s="187"/>
      <c r="FU475" s="187"/>
      <c r="FV475" s="187"/>
      <c r="FW475" s="187"/>
      <c r="FX475" s="187"/>
      <c r="FY475" s="237"/>
      <c r="FZ475" s="237"/>
      <c r="GA475" s="187"/>
      <c r="GB475" s="187"/>
      <c r="GC475" s="237"/>
      <c r="GD475" s="237">
        <v>5.6</v>
      </c>
      <c r="GE475" s="237"/>
      <c r="GF475" s="237"/>
      <c r="GG475" s="237">
        <v>35.200000000000003</v>
      </c>
      <c r="GH475" s="187"/>
      <c r="GI475" s="187"/>
      <c r="GJ475" s="237"/>
    </row>
    <row r="476" spans="2:192" ht="15">
      <c r="B476" s="240" t="s">
        <v>5205</v>
      </c>
      <c r="C476" s="240" t="s">
        <v>1878</v>
      </c>
      <c r="D476" s="240" t="s">
        <v>1880</v>
      </c>
      <c r="E476" s="241" t="s">
        <v>5216</v>
      </c>
      <c r="F476" s="182">
        <v>6.63</v>
      </c>
      <c r="G476" s="242"/>
      <c r="H476" s="188"/>
      <c r="I476" s="188"/>
      <c r="J476" s="242"/>
      <c r="K476" s="242"/>
      <c r="L476" s="242"/>
      <c r="M476" s="242"/>
      <c r="N476" s="242"/>
      <c r="O476" s="188"/>
      <c r="P476" s="188"/>
      <c r="Q476" s="242"/>
      <c r="R476" s="242"/>
      <c r="S476" s="242"/>
      <c r="T476" s="242"/>
      <c r="U476" s="242"/>
      <c r="V476" s="188"/>
      <c r="W476" s="188"/>
      <c r="X476" s="242"/>
      <c r="Y476" s="242"/>
      <c r="Z476" s="242"/>
      <c r="AA476" s="242"/>
      <c r="AB476" s="242"/>
      <c r="AC476" s="188"/>
      <c r="AD476" s="188"/>
      <c r="AE476" s="242"/>
      <c r="AF476" s="242"/>
      <c r="AG476" s="188"/>
      <c r="AH476" s="242"/>
      <c r="AI476" s="242"/>
      <c r="AJ476" s="188"/>
      <c r="AK476" s="188"/>
      <c r="AL476" s="188"/>
      <c r="AM476" s="188"/>
      <c r="AN476" s="188"/>
      <c r="AO476" s="242"/>
      <c r="AP476" s="242"/>
      <c r="AQ476" s="188"/>
      <c r="AR476" s="188"/>
      <c r="AS476" s="242"/>
      <c r="AT476" s="242"/>
      <c r="AU476" s="242"/>
      <c r="AV476" s="242"/>
      <c r="AW476" s="242"/>
      <c r="AX476" s="188"/>
      <c r="AY476" s="188"/>
      <c r="AZ476" s="242"/>
      <c r="BA476" s="242"/>
      <c r="BB476" s="242"/>
      <c r="BC476" s="242"/>
      <c r="BD476" s="242"/>
      <c r="BE476" s="188"/>
      <c r="BF476" s="188"/>
      <c r="BG476" s="242"/>
      <c r="BH476" s="242">
        <v>8.73</v>
      </c>
      <c r="BI476" s="242"/>
      <c r="BJ476" s="242"/>
      <c r="BK476" s="242"/>
      <c r="BL476" s="188"/>
      <c r="BM476" s="188"/>
      <c r="BN476" s="242"/>
      <c r="BO476" s="242"/>
      <c r="BP476" s="242"/>
      <c r="BQ476" s="242"/>
      <c r="BR476" s="242">
        <v>9.52</v>
      </c>
      <c r="BS476" s="188"/>
      <c r="BT476" s="188"/>
      <c r="BU476" s="242"/>
      <c r="BV476" s="242">
        <v>5.99</v>
      </c>
      <c r="BW476" s="242"/>
      <c r="BX476" s="242"/>
      <c r="BY476" s="242"/>
      <c r="BZ476" s="188"/>
      <c r="CA476" s="188"/>
      <c r="CB476" s="242"/>
      <c r="CC476" s="242"/>
      <c r="CD476" s="242"/>
      <c r="CE476" s="242"/>
      <c r="CF476" s="242"/>
      <c r="CG476" s="188"/>
      <c r="CH476" s="188"/>
      <c r="CI476" s="242"/>
      <c r="CJ476" s="242"/>
      <c r="CK476" s="242"/>
      <c r="CL476" s="242"/>
      <c r="CM476" s="242"/>
      <c r="CN476" s="188"/>
      <c r="CO476" s="188"/>
      <c r="CP476" s="242">
        <v>9.5500000000000007</v>
      </c>
      <c r="CQ476" s="242"/>
      <c r="CR476" s="242"/>
      <c r="CS476" s="242"/>
      <c r="CT476" s="242"/>
      <c r="CU476" s="188"/>
      <c r="CV476" s="188"/>
      <c r="CW476" s="242"/>
      <c r="CX476" s="242"/>
      <c r="CY476" s="242">
        <v>9.9700000000000006</v>
      </c>
      <c r="CZ476" s="242"/>
      <c r="DA476" s="242"/>
      <c r="DB476" s="188"/>
      <c r="DC476" s="188"/>
      <c r="DD476" s="242"/>
      <c r="DE476" s="242"/>
      <c r="DF476" s="242"/>
      <c r="DG476" s="242"/>
      <c r="DH476" s="242"/>
      <c r="DI476" s="188"/>
      <c r="DJ476" s="188"/>
      <c r="DK476" s="188"/>
      <c r="DL476" s="242"/>
      <c r="DM476" s="242">
        <v>5.54</v>
      </c>
      <c r="DN476" s="242"/>
      <c r="DO476" s="242"/>
      <c r="DP476" s="188"/>
      <c r="DQ476" s="188"/>
      <c r="DR476" s="242">
        <v>11.46</v>
      </c>
      <c r="DS476" s="242"/>
      <c r="DT476" s="242">
        <v>6.95</v>
      </c>
      <c r="DU476" s="242"/>
      <c r="DV476" s="242"/>
      <c r="DW476" s="188"/>
      <c r="DX476" s="188"/>
      <c r="DY476" s="242"/>
      <c r="DZ476" s="242"/>
      <c r="EA476" s="242">
        <v>17.52</v>
      </c>
      <c r="EB476" s="242"/>
      <c r="EC476" s="242"/>
      <c r="ED476" s="188"/>
      <c r="EE476" s="188"/>
      <c r="EF476" s="242"/>
      <c r="EG476" s="188"/>
      <c r="EH476" s="242"/>
      <c r="EI476" s="242"/>
      <c r="EJ476" s="242"/>
      <c r="EK476" s="188"/>
      <c r="EL476" s="188"/>
      <c r="EM476" s="242"/>
      <c r="EN476" s="242">
        <v>8.99</v>
      </c>
      <c r="EO476" s="242"/>
      <c r="EP476" s="242"/>
      <c r="EQ476" s="242"/>
      <c r="ER476" s="188"/>
      <c r="ES476" s="188"/>
      <c r="ET476" s="242"/>
      <c r="EU476" s="242"/>
      <c r="EV476" s="242"/>
      <c r="EW476" s="242"/>
      <c r="EX476" s="242"/>
      <c r="EY476" s="188"/>
      <c r="EZ476" s="188"/>
      <c r="FA476" s="242"/>
      <c r="FB476" s="242"/>
      <c r="FC476" s="242"/>
      <c r="FD476" s="242"/>
      <c r="FE476" s="242"/>
      <c r="FF476" s="188"/>
      <c r="FG476" s="188"/>
      <c r="FH476" s="242"/>
      <c r="FI476" s="242"/>
      <c r="FJ476" s="242"/>
      <c r="FK476" s="242"/>
      <c r="FL476" s="242"/>
      <c r="FM476" s="188"/>
      <c r="FN476" s="188"/>
      <c r="FO476" s="242"/>
      <c r="FP476" s="242"/>
      <c r="FQ476" s="242">
        <v>3.36</v>
      </c>
      <c r="FR476" s="242"/>
      <c r="FS476" s="242"/>
      <c r="FT476" s="188"/>
      <c r="FU476" s="188"/>
      <c r="FV476" s="188"/>
      <c r="FW476" s="188"/>
      <c r="FX476" s="188"/>
      <c r="FY476" s="242"/>
      <c r="FZ476" s="242"/>
      <c r="GA476" s="188"/>
      <c r="GB476" s="188"/>
      <c r="GC476" s="242"/>
      <c r="GD476" s="242">
        <v>21.56</v>
      </c>
      <c r="GE476" s="242"/>
      <c r="GF476" s="242"/>
      <c r="GG476" s="242">
        <v>5.1100000000000003</v>
      </c>
      <c r="GH476" s="188"/>
      <c r="GI476" s="188"/>
      <c r="GJ476" s="242"/>
    </row>
    <row r="477" spans="2:192" ht="15.75" thickBot="1">
      <c r="B477" s="243" t="s">
        <v>5205</v>
      </c>
      <c r="C477" s="243" t="s">
        <v>1878</v>
      </c>
      <c r="D477" s="243" t="s">
        <v>1880</v>
      </c>
      <c r="E477" s="244" t="s">
        <v>5217</v>
      </c>
      <c r="F477" s="183">
        <v>9.0500000000000007</v>
      </c>
      <c r="G477" s="245"/>
      <c r="H477" s="189"/>
      <c r="I477" s="189"/>
      <c r="J477" s="245"/>
      <c r="K477" s="245"/>
      <c r="L477" s="245"/>
      <c r="M477" s="245"/>
      <c r="N477" s="245"/>
      <c r="O477" s="189"/>
      <c r="P477" s="189"/>
      <c r="Q477" s="245"/>
      <c r="R477" s="245"/>
      <c r="S477" s="245"/>
      <c r="T477" s="245"/>
      <c r="U477" s="245"/>
      <c r="V477" s="189"/>
      <c r="W477" s="189"/>
      <c r="X477" s="245"/>
      <c r="Y477" s="245"/>
      <c r="Z477" s="245"/>
      <c r="AA477" s="245"/>
      <c r="AB477" s="245"/>
      <c r="AC477" s="189"/>
      <c r="AD477" s="189"/>
      <c r="AE477" s="245"/>
      <c r="AF477" s="245"/>
      <c r="AG477" s="189"/>
      <c r="AH477" s="245"/>
      <c r="AI477" s="245"/>
      <c r="AJ477" s="189"/>
      <c r="AK477" s="189"/>
      <c r="AL477" s="189"/>
      <c r="AM477" s="189"/>
      <c r="AN477" s="189"/>
      <c r="AO477" s="245"/>
      <c r="AP477" s="245"/>
      <c r="AQ477" s="189"/>
      <c r="AR477" s="189"/>
      <c r="AS477" s="245"/>
      <c r="AT477" s="245"/>
      <c r="AU477" s="245"/>
      <c r="AV477" s="245"/>
      <c r="AW477" s="245"/>
      <c r="AX477" s="189"/>
      <c r="AY477" s="189"/>
      <c r="AZ477" s="245"/>
      <c r="BA477" s="245"/>
      <c r="BB477" s="245"/>
      <c r="BC477" s="245"/>
      <c r="BD477" s="245"/>
      <c r="BE477" s="189"/>
      <c r="BF477" s="189"/>
      <c r="BG477" s="245"/>
      <c r="BH477" s="245">
        <v>6.88</v>
      </c>
      <c r="BI477" s="245"/>
      <c r="BJ477" s="245"/>
      <c r="BK477" s="245"/>
      <c r="BL477" s="189"/>
      <c r="BM477" s="189"/>
      <c r="BN477" s="245"/>
      <c r="BO477" s="245"/>
      <c r="BP477" s="245"/>
      <c r="BQ477" s="245"/>
      <c r="BR477" s="245">
        <v>6.3</v>
      </c>
      <c r="BS477" s="189"/>
      <c r="BT477" s="189"/>
      <c r="BU477" s="245"/>
      <c r="BV477" s="245">
        <v>10.02</v>
      </c>
      <c r="BW477" s="245"/>
      <c r="BX477" s="245"/>
      <c r="BY477" s="245"/>
      <c r="BZ477" s="189"/>
      <c r="CA477" s="189"/>
      <c r="CB477" s="245"/>
      <c r="CC477" s="245"/>
      <c r="CD477" s="245"/>
      <c r="CE477" s="245"/>
      <c r="CF477" s="245"/>
      <c r="CG477" s="189"/>
      <c r="CH477" s="189"/>
      <c r="CI477" s="245"/>
      <c r="CJ477" s="245"/>
      <c r="CK477" s="245"/>
      <c r="CL477" s="245"/>
      <c r="CM477" s="245"/>
      <c r="CN477" s="189"/>
      <c r="CO477" s="189"/>
      <c r="CP477" s="245">
        <v>6.29</v>
      </c>
      <c r="CQ477" s="245"/>
      <c r="CR477" s="245"/>
      <c r="CS477" s="245"/>
      <c r="CT477" s="245"/>
      <c r="CU477" s="189"/>
      <c r="CV477" s="189"/>
      <c r="CW477" s="245"/>
      <c r="CX477" s="245"/>
      <c r="CY477" s="245">
        <v>6.02</v>
      </c>
      <c r="CZ477" s="245"/>
      <c r="DA477" s="245"/>
      <c r="DB477" s="189"/>
      <c r="DC477" s="189"/>
      <c r="DD477" s="245"/>
      <c r="DE477" s="245"/>
      <c r="DF477" s="245"/>
      <c r="DG477" s="245"/>
      <c r="DH477" s="245"/>
      <c r="DI477" s="189"/>
      <c r="DJ477" s="189"/>
      <c r="DK477" s="189"/>
      <c r="DL477" s="245"/>
      <c r="DM477" s="245">
        <v>10.83</v>
      </c>
      <c r="DN477" s="245"/>
      <c r="DO477" s="245"/>
      <c r="DP477" s="189"/>
      <c r="DQ477" s="189"/>
      <c r="DR477" s="245">
        <v>5.24</v>
      </c>
      <c r="DS477" s="245"/>
      <c r="DT477" s="245">
        <v>8.64</v>
      </c>
      <c r="DU477" s="245"/>
      <c r="DV477" s="245"/>
      <c r="DW477" s="189"/>
      <c r="DX477" s="189"/>
      <c r="DY477" s="245"/>
      <c r="DZ477" s="245"/>
      <c r="EA477" s="245">
        <v>3.42</v>
      </c>
      <c r="EB477" s="245"/>
      <c r="EC477" s="245"/>
      <c r="ED477" s="189"/>
      <c r="EE477" s="189"/>
      <c r="EF477" s="245"/>
      <c r="EG477" s="189"/>
      <c r="EH477" s="245"/>
      <c r="EI477" s="245"/>
      <c r="EJ477" s="245"/>
      <c r="EK477" s="189"/>
      <c r="EL477" s="189"/>
      <c r="EM477" s="245"/>
      <c r="EN477" s="245">
        <v>6.68</v>
      </c>
      <c r="EO477" s="245"/>
      <c r="EP477" s="245"/>
      <c r="EQ477" s="245"/>
      <c r="ER477" s="189"/>
      <c r="ES477" s="189"/>
      <c r="ET477" s="245"/>
      <c r="EU477" s="245"/>
      <c r="EV477" s="245"/>
      <c r="EW477" s="245"/>
      <c r="EX477" s="245"/>
      <c r="EY477" s="189"/>
      <c r="EZ477" s="189"/>
      <c r="FA477" s="245"/>
      <c r="FB477" s="245"/>
      <c r="FC477" s="245"/>
      <c r="FD477" s="245"/>
      <c r="FE477" s="245"/>
      <c r="FF477" s="189"/>
      <c r="FG477" s="189"/>
      <c r="FH477" s="245"/>
      <c r="FI477" s="245"/>
      <c r="FJ477" s="245"/>
      <c r="FK477" s="245"/>
      <c r="FL477" s="245"/>
      <c r="FM477" s="189"/>
      <c r="FN477" s="189"/>
      <c r="FO477" s="245"/>
      <c r="FP477" s="245"/>
      <c r="FQ477" s="245">
        <v>17.86</v>
      </c>
      <c r="FR477" s="245"/>
      <c r="FS477" s="245"/>
      <c r="FT477" s="189"/>
      <c r="FU477" s="189"/>
      <c r="FV477" s="189"/>
      <c r="FW477" s="189"/>
      <c r="FX477" s="189"/>
      <c r="FY477" s="245"/>
      <c r="FZ477" s="245"/>
      <c r="GA477" s="189"/>
      <c r="GB477" s="189"/>
      <c r="GC477" s="245"/>
      <c r="GD477" s="245">
        <v>2.78</v>
      </c>
      <c r="GE477" s="245"/>
      <c r="GF477" s="245"/>
      <c r="GG477" s="245">
        <v>11.74</v>
      </c>
      <c r="GH477" s="189"/>
      <c r="GI477" s="189"/>
      <c r="GJ477" s="245"/>
    </row>
    <row r="478" spans="2:192" ht="15">
      <c r="B478" s="238" t="s">
        <v>5205</v>
      </c>
      <c r="C478" s="238" t="s">
        <v>441</v>
      </c>
      <c r="D478" s="238" t="s">
        <v>443</v>
      </c>
      <c r="E478" s="238" t="s">
        <v>5214</v>
      </c>
      <c r="F478" s="180">
        <v>96</v>
      </c>
      <c r="G478" s="239"/>
      <c r="H478" s="186"/>
      <c r="I478" s="186"/>
      <c r="J478" s="239"/>
      <c r="K478" s="239">
        <v>8</v>
      </c>
      <c r="L478" s="239"/>
      <c r="M478" s="239"/>
      <c r="N478" s="239"/>
      <c r="O478" s="186"/>
      <c r="P478" s="186"/>
      <c r="Q478" s="239"/>
      <c r="R478" s="239"/>
      <c r="S478" s="239"/>
      <c r="T478" s="239"/>
      <c r="U478" s="239"/>
      <c r="V478" s="186"/>
      <c r="W478" s="186"/>
      <c r="X478" s="239"/>
      <c r="Y478" s="239"/>
      <c r="Z478" s="239"/>
      <c r="AA478" s="239"/>
      <c r="AB478" s="239"/>
      <c r="AC478" s="186"/>
      <c r="AD478" s="186"/>
      <c r="AE478" s="239"/>
      <c r="AF478" s="239"/>
      <c r="AG478" s="186"/>
      <c r="AH478" s="239"/>
      <c r="AI478" s="239"/>
      <c r="AJ478" s="186"/>
      <c r="AK478" s="186"/>
      <c r="AL478" s="186"/>
      <c r="AM478" s="186"/>
      <c r="AN478" s="186"/>
      <c r="AO478" s="239"/>
      <c r="AP478" s="239"/>
      <c r="AQ478" s="186"/>
      <c r="AR478" s="186"/>
      <c r="AS478" s="239"/>
      <c r="AT478" s="239"/>
      <c r="AU478" s="239"/>
      <c r="AV478" s="239"/>
      <c r="AW478" s="239"/>
      <c r="AX478" s="186"/>
      <c r="AY478" s="186"/>
      <c r="AZ478" s="239"/>
      <c r="BA478" s="239"/>
      <c r="BB478" s="239"/>
      <c r="BC478" s="239"/>
      <c r="BD478" s="239"/>
      <c r="BE478" s="186"/>
      <c r="BF478" s="186"/>
      <c r="BG478" s="239"/>
      <c r="BH478" s="239">
        <v>1</v>
      </c>
      <c r="BI478" s="239"/>
      <c r="BJ478" s="239"/>
      <c r="BK478" s="239"/>
      <c r="BL478" s="186"/>
      <c r="BM478" s="186"/>
      <c r="BN478" s="239"/>
      <c r="BO478" s="239"/>
      <c r="BP478" s="239"/>
      <c r="BQ478" s="239"/>
      <c r="BR478" s="239">
        <v>7</v>
      </c>
      <c r="BS478" s="186"/>
      <c r="BT478" s="186"/>
      <c r="BU478" s="239"/>
      <c r="BV478" s="239">
        <v>10</v>
      </c>
      <c r="BW478" s="239"/>
      <c r="BX478" s="239"/>
      <c r="BY478" s="239"/>
      <c r="BZ478" s="186"/>
      <c r="CA478" s="186"/>
      <c r="CB478" s="239"/>
      <c r="CC478" s="239"/>
      <c r="CD478" s="239"/>
      <c r="CE478" s="239"/>
      <c r="CF478" s="239"/>
      <c r="CG478" s="186"/>
      <c r="CH478" s="186"/>
      <c r="CI478" s="239"/>
      <c r="CJ478" s="239"/>
      <c r="CK478" s="239"/>
      <c r="CL478" s="239"/>
      <c r="CM478" s="239"/>
      <c r="CN478" s="186"/>
      <c r="CO478" s="186"/>
      <c r="CP478" s="239"/>
      <c r="CQ478" s="239"/>
      <c r="CR478" s="239"/>
      <c r="CS478" s="239"/>
      <c r="CT478" s="239"/>
      <c r="CU478" s="186"/>
      <c r="CV478" s="186"/>
      <c r="CW478" s="239"/>
      <c r="CX478" s="239"/>
      <c r="CY478" s="239">
        <v>24</v>
      </c>
      <c r="CZ478" s="239"/>
      <c r="DA478" s="239"/>
      <c r="DB478" s="186"/>
      <c r="DC478" s="186"/>
      <c r="DD478" s="239">
        <v>10</v>
      </c>
      <c r="DE478" s="239"/>
      <c r="DF478" s="239"/>
      <c r="DG478" s="239"/>
      <c r="DH478" s="239"/>
      <c r="DI478" s="186"/>
      <c r="DJ478" s="186"/>
      <c r="DK478" s="186"/>
      <c r="DL478" s="239"/>
      <c r="DM478" s="239">
        <v>14</v>
      </c>
      <c r="DN478" s="239"/>
      <c r="DO478" s="239"/>
      <c r="DP478" s="186"/>
      <c r="DQ478" s="186"/>
      <c r="DR478" s="239">
        <v>1</v>
      </c>
      <c r="DS478" s="239"/>
      <c r="DT478" s="239">
        <v>7</v>
      </c>
      <c r="DU478" s="239"/>
      <c r="DV478" s="239"/>
      <c r="DW478" s="186"/>
      <c r="DX478" s="186"/>
      <c r="DY478" s="239"/>
      <c r="DZ478" s="239"/>
      <c r="EA478" s="239">
        <v>10</v>
      </c>
      <c r="EB478" s="239"/>
      <c r="EC478" s="239"/>
      <c r="ED478" s="186"/>
      <c r="EE478" s="186"/>
      <c r="EF478" s="239"/>
      <c r="EG478" s="186"/>
      <c r="EH478" s="239"/>
      <c r="EI478" s="239"/>
      <c r="EJ478" s="239"/>
      <c r="EK478" s="186"/>
      <c r="EL478" s="186"/>
      <c r="EM478" s="239"/>
      <c r="EN478" s="239">
        <v>1</v>
      </c>
      <c r="EO478" s="239"/>
      <c r="EP478" s="239"/>
      <c r="EQ478" s="239">
        <v>1</v>
      </c>
      <c r="ER478" s="186"/>
      <c r="ES478" s="186"/>
      <c r="ET478" s="239"/>
      <c r="EU478" s="239"/>
      <c r="EV478" s="239"/>
      <c r="EW478" s="239"/>
      <c r="EX478" s="239"/>
      <c r="EY478" s="186"/>
      <c r="EZ478" s="186"/>
      <c r="FA478" s="239"/>
      <c r="FB478" s="239"/>
      <c r="FC478" s="239"/>
      <c r="FD478" s="239"/>
      <c r="FE478" s="239"/>
      <c r="FF478" s="186"/>
      <c r="FG478" s="186"/>
      <c r="FH478" s="239"/>
      <c r="FI478" s="239"/>
      <c r="FJ478" s="239"/>
      <c r="FK478" s="239"/>
      <c r="FL478" s="239"/>
      <c r="FM478" s="186"/>
      <c r="FN478" s="186"/>
      <c r="FO478" s="239"/>
      <c r="FP478" s="239"/>
      <c r="FQ478" s="239"/>
      <c r="FR478" s="239"/>
      <c r="FS478" s="239"/>
      <c r="FT478" s="186"/>
      <c r="FU478" s="186"/>
      <c r="FV478" s="186"/>
      <c r="FW478" s="186"/>
      <c r="FX478" s="186"/>
      <c r="FY478" s="239"/>
      <c r="FZ478" s="239"/>
      <c r="GA478" s="186"/>
      <c r="GB478" s="186"/>
      <c r="GC478" s="239"/>
      <c r="GD478" s="239">
        <v>2</v>
      </c>
      <c r="GE478" s="239"/>
      <c r="GF478" s="239"/>
      <c r="GG478" s="239"/>
      <c r="GH478" s="186"/>
      <c r="GI478" s="186"/>
      <c r="GJ478" s="239"/>
    </row>
    <row r="479" spans="2:192" ht="15">
      <c r="B479" s="240" t="s">
        <v>5205</v>
      </c>
      <c r="C479" s="240" t="s">
        <v>441</v>
      </c>
      <c r="D479" s="240" t="s">
        <v>443</v>
      </c>
      <c r="E479" s="235" t="s">
        <v>5215</v>
      </c>
      <c r="F479" s="181">
        <v>1143.5</v>
      </c>
      <c r="G479" s="237"/>
      <c r="H479" s="187"/>
      <c r="I479" s="187"/>
      <c r="J479" s="237"/>
      <c r="K479" s="237">
        <v>73</v>
      </c>
      <c r="L479" s="237"/>
      <c r="M479" s="237"/>
      <c r="N479" s="237"/>
      <c r="O479" s="187"/>
      <c r="P479" s="187"/>
      <c r="Q479" s="237"/>
      <c r="R479" s="237"/>
      <c r="S479" s="237"/>
      <c r="T479" s="237"/>
      <c r="U479" s="237"/>
      <c r="V479" s="187"/>
      <c r="W479" s="187"/>
      <c r="X479" s="237"/>
      <c r="Y479" s="237"/>
      <c r="Z479" s="237"/>
      <c r="AA479" s="237"/>
      <c r="AB479" s="237"/>
      <c r="AC479" s="187"/>
      <c r="AD479" s="187"/>
      <c r="AE479" s="237"/>
      <c r="AF479" s="237"/>
      <c r="AG479" s="187"/>
      <c r="AH479" s="237"/>
      <c r="AI479" s="237"/>
      <c r="AJ479" s="187"/>
      <c r="AK479" s="187"/>
      <c r="AL479" s="187"/>
      <c r="AM479" s="187"/>
      <c r="AN479" s="187"/>
      <c r="AO479" s="237"/>
      <c r="AP479" s="237"/>
      <c r="AQ479" s="187"/>
      <c r="AR479" s="187"/>
      <c r="AS479" s="237"/>
      <c r="AT479" s="237"/>
      <c r="AU479" s="237"/>
      <c r="AV479" s="237"/>
      <c r="AW479" s="237"/>
      <c r="AX479" s="187"/>
      <c r="AY479" s="187"/>
      <c r="AZ479" s="237"/>
      <c r="BA479" s="237"/>
      <c r="BB479" s="237"/>
      <c r="BC479" s="237"/>
      <c r="BD479" s="237"/>
      <c r="BE479" s="187"/>
      <c r="BF479" s="187"/>
      <c r="BG479" s="237"/>
      <c r="BH479" s="237">
        <v>11</v>
      </c>
      <c r="BI479" s="237"/>
      <c r="BJ479" s="237"/>
      <c r="BK479" s="237"/>
      <c r="BL479" s="187"/>
      <c r="BM479" s="187"/>
      <c r="BN479" s="237"/>
      <c r="BO479" s="237"/>
      <c r="BP479" s="237"/>
      <c r="BQ479" s="237"/>
      <c r="BR479" s="237">
        <v>76</v>
      </c>
      <c r="BS479" s="187"/>
      <c r="BT479" s="187"/>
      <c r="BU479" s="237"/>
      <c r="BV479" s="237">
        <v>95.1</v>
      </c>
      <c r="BW479" s="237"/>
      <c r="BX479" s="237"/>
      <c r="BY479" s="237"/>
      <c r="BZ479" s="187"/>
      <c r="CA479" s="187"/>
      <c r="CB479" s="237"/>
      <c r="CC479" s="237"/>
      <c r="CD479" s="237"/>
      <c r="CE479" s="237"/>
      <c r="CF479" s="237"/>
      <c r="CG479" s="187"/>
      <c r="CH479" s="187"/>
      <c r="CI479" s="237"/>
      <c r="CJ479" s="237"/>
      <c r="CK479" s="237"/>
      <c r="CL479" s="237"/>
      <c r="CM479" s="237"/>
      <c r="CN479" s="187"/>
      <c r="CO479" s="187"/>
      <c r="CP479" s="237"/>
      <c r="CQ479" s="237"/>
      <c r="CR479" s="237"/>
      <c r="CS479" s="237"/>
      <c r="CT479" s="237"/>
      <c r="CU479" s="187"/>
      <c r="CV479" s="187"/>
      <c r="CW479" s="237"/>
      <c r="CX479" s="237"/>
      <c r="CY479" s="237">
        <v>188</v>
      </c>
      <c r="CZ479" s="237"/>
      <c r="DA479" s="237"/>
      <c r="DB479" s="187"/>
      <c r="DC479" s="187"/>
      <c r="DD479" s="237">
        <v>125.2</v>
      </c>
      <c r="DE479" s="237"/>
      <c r="DF479" s="237"/>
      <c r="DG479" s="237"/>
      <c r="DH479" s="237"/>
      <c r="DI479" s="187"/>
      <c r="DJ479" s="187"/>
      <c r="DK479" s="187"/>
      <c r="DL479" s="237"/>
      <c r="DM479" s="237">
        <v>141.30000000000001</v>
      </c>
      <c r="DN479" s="237"/>
      <c r="DO479" s="237"/>
      <c r="DP479" s="187"/>
      <c r="DQ479" s="187"/>
      <c r="DR479" s="237">
        <v>19</v>
      </c>
      <c r="DS479" s="237"/>
      <c r="DT479" s="237">
        <v>70.7</v>
      </c>
      <c r="DU479" s="237"/>
      <c r="DV479" s="237"/>
      <c r="DW479" s="187"/>
      <c r="DX479" s="187"/>
      <c r="DY479" s="237"/>
      <c r="DZ479" s="237"/>
      <c r="EA479" s="237">
        <v>107.4</v>
      </c>
      <c r="EB479" s="237"/>
      <c r="EC479" s="237"/>
      <c r="ED479" s="187"/>
      <c r="EE479" s="187"/>
      <c r="EF479" s="237"/>
      <c r="EG479" s="187"/>
      <c r="EH479" s="237"/>
      <c r="EI479" s="237"/>
      <c r="EJ479" s="237"/>
      <c r="EK479" s="187"/>
      <c r="EL479" s="187"/>
      <c r="EM479" s="237"/>
      <c r="EN479" s="237">
        <v>12.7</v>
      </c>
      <c r="EO479" s="237"/>
      <c r="EP479" s="237"/>
      <c r="EQ479" s="237">
        <v>10.3</v>
      </c>
      <c r="ER479" s="187"/>
      <c r="ES479" s="187"/>
      <c r="ET479" s="237"/>
      <c r="EU479" s="237"/>
      <c r="EV479" s="237"/>
      <c r="EW479" s="237"/>
      <c r="EX479" s="237"/>
      <c r="EY479" s="187"/>
      <c r="EZ479" s="187"/>
      <c r="FA479" s="237"/>
      <c r="FB479" s="237"/>
      <c r="FC479" s="237"/>
      <c r="FD479" s="237"/>
      <c r="FE479" s="237"/>
      <c r="FF479" s="187"/>
      <c r="FG479" s="187"/>
      <c r="FH479" s="237"/>
      <c r="FI479" s="237"/>
      <c r="FJ479" s="237"/>
      <c r="FK479" s="237"/>
      <c r="FL479" s="237"/>
      <c r="FM479" s="187"/>
      <c r="FN479" s="187"/>
      <c r="FO479" s="237"/>
      <c r="FP479" s="237"/>
      <c r="FQ479" s="237"/>
      <c r="FR479" s="237"/>
      <c r="FS479" s="237"/>
      <c r="FT479" s="187"/>
      <c r="FU479" s="187"/>
      <c r="FV479" s="187"/>
      <c r="FW479" s="187"/>
      <c r="FX479" s="187"/>
      <c r="FY479" s="237"/>
      <c r="FZ479" s="237"/>
      <c r="GA479" s="187"/>
      <c r="GB479" s="187"/>
      <c r="GC479" s="237"/>
      <c r="GD479" s="237">
        <v>213.7</v>
      </c>
      <c r="GE479" s="237"/>
      <c r="GF479" s="237"/>
      <c r="GG479" s="237"/>
      <c r="GH479" s="187"/>
      <c r="GI479" s="187"/>
      <c r="GJ479" s="237"/>
    </row>
    <row r="480" spans="2:192" ht="15">
      <c r="B480" s="240" t="s">
        <v>5205</v>
      </c>
      <c r="C480" s="240" t="s">
        <v>441</v>
      </c>
      <c r="D480" s="240" t="s">
        <v>443</v>
      </c>
      <c r="E480" s="241" t="s">
        <v>5216</v>
      </c>
      <c r="F480" s="182">
        <v>5.04</v>
      </c>
      <c r="G480" s="242"/>
      <c r="H480" s="188"/>
      <c r="I480" s="188"/>
      <c r="J480" s="242"/>
      <c r="K480" s="242">
        <v>6.57</v>
      </c>
      <c r="L480" s="242"/>
      <c r="M480" s="242"/>
      <c r="N480" s="242"/>
      <c r="O480" s="188"/>
      <c r="P480" s="188"/>
      <c r="Q480" s="242"/>
      <c r="R480" s="242"/>
      <c r="S480" s="242"/>
      <c r="T480" s="242"/>
      <c r="U480" s="242"/>
      <c r="V480" s="188"/>
      <c r="W480" s="188"/>
      <c r="X480" s="242"/>
      <c r="Y480" s="242"/>
      <c r="Z480" s="242"/>
      <c r="AA480" s="242"/>
      <c r="AB480" s="242"/>
      <c r="AC480" s="188"/>
      <c r="AD480" s="188"/>
      <c r="AE480" s="242"/>
      <c r="AF480" s="242"/>
      <c r="AG480" s="188"/>
      <c r="AH480" s="242"/>
      <c r="AI480" s="242"/>
      <c r="AJ480" s="188"/>
      <c r="AK480" s="188"/>
      <c r="AL480" s="188"/>
      <c r="AM480" s="188"/>
      <c r="AN480" s="188"/>
      <c r="AO480" s="242"/>
      <c r="AP480" s="242"/>
      <c r="AQ480" s="188"/>
      <c r="AR480" s="188"/>
      <c r="AS480" s="242"/>
      <c r="AT480" s="242"/>
      <c r="AU480" s="242"/>
      <c r="AV480" s="242"/>
      <c r="AW480" s="242"/>
      <c r="AX480" s="188"/>
      <c r="AY480" s="188"/>
      <c r="AZ480" s="242"/>
      <c r="BA480" s="242"/>
      <c r="BB480" s="242"/>
      <c r="BC480" s="242"/>
      <c r="BD480" s="242"/>
      <c r="BE480" s="188"/>
      <c r="BF480" s="188"/>
      <c r="BG480" s="242"/>
      <c r="BH480" s="242">
        <v>5.45</v>
      </c>
      <c r="BI480" s="242"/>
      <c r="BJ480" s="242"/>
      <c r="BK480" s="242"/>
      <c r="BL480" s="188"/>
      <c r="BM480" s="188"/>
      <c r="BN480" s="242"/>
      <c r="BO480" s="242"/>
      <c r="BP480" s="242"/>
      <c r="BQ480" s="242"/>
      <c r="BR480" s="242">
        <v>5.52</v>
      </c>
      <c r="BS480" s="188"/>
      <c r="BT480" s="188"/>
      <c r="BU480" s="242"/>
      <c r="BV480" s="242">
        <v>6.31</v>
      </c>
      <c r="BW480" s="242"/>
      <c r="BX480" s="242"/>
      <c r="BY480" s="242"/>
      <c r="BZ480" s="188"/>
      <c r="CA480" s="188"/>
      <c r="CB480" s="242"/>
      <c r="CC480" s="242"/>
      <c r="CD480" s="242"/>
      <c r="CE480" s="242"/>
      <c r="CF480" s="242"/>
      <c r="CG480" s="188"/>
      <c r="CH480" s="188"/>
      <c r="CI480" s="242"/>
      <c r="CJ480" s="242"/>
      <c r="CK480" s="242"/>
      <c r="CL480" s="242"/>
      <c r="CM480" s="242"/>
      <c r="CN480" s="188"/>
      <c r="CO480" s="188"/>
      <c r="CP480" s="242"/>
      <c r="CQ480" s="242"/>
      <c r="CR480" s="242"/>
      <c r="CS480" s="242"/>
      <c r="CT480" s="242"/>
      <c r="CU480" s="188"/>
      <c r="CV480" s="188"/>
      <c r="CW480" s="242"/>
      <c r="CX480" s="242"/>
      <c r="CY480" s="242">
        <v>7.66</v>
      </c>
      <c r="CZ480" s="242"/>
      <c r="DA480" s="242"/>
      <c r="DB480" s="188"/>
      <c r="DC480" s="188"/>
      <c r="DD480" s="242">
        <v>4.79</v>
      </c>
      <c r="DE480" s="242"/>
      <c r="DF480" s="242"/>
      <c r="DG480" s="242"/>
      <c r="DH480" s="242"/>
      <c r="DI480" s="188"/>
      <c r="DJ480" s="188"/>
      <c r="DK480" s="188"/>
      <c r="DL480" s="242"/>
      <c r="DM480" s="242">
        <v>5.95</v>
      </c>
      <c r="DN480" s="242"/>
      <c r="DO480" s="242"/>
      <c r="DP480" s="188"/>
      <c r="DQ480" s="188"/>
      <c r="DR480" s="242">
        <v>3.16</v>
      </c>
      <c r="DS480" s="242"/>
      <c r="DT480" s="242">
        <v>5.94</v>
      </c>
      <c r="DU480" s="242"/>
      <c r="DV480" s="242"/>
      <c r="DW480" s="188"/>
      <c r="DX480" s="188"/>
      <c r="DY480" s="242"/>
      <c r="DZ480" s="242"/>
      <c r="EA480" s="242">
        <v>5.59</v>
      </c>
      <c r="EB480" s="242"/>
      <c r="EC480" s="242"/>
      <c r="ED480" s="188"/>
      <c r="EE480" s="188"/>
      <c r="EF480" s="242"/>
      <c r="EG480" s="188"/>
      <c r="EH480" s="242"/>
      <c r="EI480" s="242"/>
      <c r="EJ480" s="242"/>
      <c r="EK480" s="188"/>
      <c r="EL480" s="188"/>
      <c r="EM480" s="242"/>
      <c r="EN480" s="242">
        <v>4.71</v>
      </c>
      <c r="EO480" s="242"/>
      <c r="EP480" s="242"/>
      <c r="EQ480" s="242">
        <v>5.83</v>
      </c>
      <c r="ER480" s="188"/>
      <c r="ES480" s="188"/>
      <c r="ET480" s="242"/>
      <c r="EU480" s="242"/>
      <c r="EV480" s="242"/>
      <c r="EW480" s="242"/>
      <c r="EX480" s="242"/>
      <c r="EY480" s="188"/>
      <c r="EZ480" s="188"/>
      <c r="FA480" s="242"/>
      <c r="FB480" s="242"/>
      <c r="FC480" s="242"/>
      <c r="FD480" s="242"/>
      <c r="FE480" s="242"/>
      <c r="FF480" s="188"/>
      <c r="FG480" s="188"/>
      <c r="FH480" s="242"/>
      <c r="FI480" s="242"/>
      <c r="FJ480" s="242"/>
      <c r="FK480" s="242"/>
      <c r="FL480" s="242"/>
      <c r="FM480" s="188"/>
      <c r="FN480" s="188"/>
      <c r="FO480" s="242"/>
      <c r="FP480" s="242"/>
      <c r="FQ480" s="242"/>
      <c r="FR480" s="242"/>
      <c r="FS480" s="242"/>
      <c r="FT480" s="188"/>
      <c r="FU480" s="188"/>
      <c r="FV480" s="188"/>
      <c r="FW480" s="188"/>
      <c r="FX480" s="188"/>
      <c r="FY480" s="242"/>
      <c r="FZ480" s="242"/>
      <c r="GA480" s="188"/>
      <c r="GB480" s="188"/>
      <c r="GC480" s="242"/>
      <c r="GD480" s="242">
        <v>0.56000000000000005</v>
      </c>
      <c r="GE480" s="242"/>
      <c r="GF480" s="242"/>
      <c r="GG480" s="242"/>
      <c r="GH480" s="188"/>
      <c r="GI480" s="188"/>
      <c r="GJ480" s="242"/>
    </row>
    <row r="481" spans="2:192" ht="15.75" thickBot="1">
      <c r="B481" s="243" t="s">
        <v>5205</v>
      </c>
      <c r="C481" s="243" t="s">
        <v>441</v>
      </c>
      <c r="D481" s="243" t="s">
        <v>443</v>
      </c>
      <c r="E481" s="244" t="s">
        <v>5217</v>
      </c>
      <c r="F481" s="183">
        <v>11.91</v>
      </c>
      <c r="G481" s="245"/>
      <c r="H481" s="189"/>
      <c r="I481" s="189"/>
      <c r="J481" s="245"/>
      <c r="K481" s="245">
        <v>9.1300000000000008</v>
      </c>
      <c r="L481" s="245"/>
      <c r="M481" s="245"/>
      <c r="N481" s="245"/>
      <c r="O481" s="189"/>
      <c r="P481" s="189"/>
      <c r="Q481" s="245"/>
      <c r="R481" s="245"/>
      <c r="S481" s="245"/>
      <c r="T481" s="245"/>
      <c r="U481" s="245"/>
      <c r="V481" s="189"/>
      <c r="W481" s="189"/>
      <c r="X481" s="245"/>
      <c r="Y481" s="245"/>
      <c r="Z481" s="245"/>
      <c r="AA481" s="245"/>
      <c r="AB481" s="245"/>
      <c r="AC481" s="189"/>
      <c r="AD481" s="189"/>
      <c r="AE481" s="245"/>
      <c r="AF481" s="245"/>
      <c r="AG481" s="189"/>
      <c r="AH481" s="245"/>
      <c r="AI481" s="245"/>
      <c r="AJ481" s="189"/>
      <c r="AK481" s="189"/>
      <c r="AL481" s="189"/>
      <c r="AM481" s="189"/>
      <c r="AN481" s="189"/>
      <c r="AO481" s="245"/>
      <c r="AP481" s="245"/>
      <c r="AQ481" s="189"/>
      <c r="AR481" s="189"/>
      <c r="AS481" s="245"/>
      <c r="AT481" s="245"/>
      <c r="AU481" s="245"/>
      <c r="AV481" s="245"/>
      <c r="AW481" s="245"/>
      <c r="AX481" s="189"/>
      <c r="AY481" s="189"/>
      <c r="AZ481" s="245"/>
      <c r="BA481" s="245"/>
      <c r="BB481" s="245"/>
      <c r="BC481" s="245"/>
      <c r="BD481" s="245"/>
      <c r="BE481" s="189"/>
      <c r="BF481" s="189"/>
      <c r="BG481" s="245"/>
      <c r="BH481" s="245">
        <v>11.02</v>
      </c>
      <c r="BI481" s="245"/>
      <c r="BJ481" s="245"/>
      <c r="BK481" s="245"/>
      <c r="BL481" s="189"/>
      <c r="BM481" s="189"/>
      <c r="BN481" s="245"/>
      <c r="BO481" s="245"/>
      <c r="BP481" s="245"/>
      <c r="BQ481" s="245"/>
      <c r="BR481" s="245">
        <v>10.86</v>
      </c>
      <c r="BS481" s="189"/>
      <c r="BT481" s="189"/>
      <c r="BU481" s="245"/>
      <c r="BV481" s="245">
        <v>9.51</v>
      </c>
      <c r="BW481" s="245"/>
      <c r="BX481" s="245"/>
      <c r="BY481" s="245"/>
      <c r="BZ481" s="189"/>
      <c r="CA481" s="189"/>
      <c r="CB481" s="245"/>
      <c r="CC481" s="245"/>
      <c r="CD481" s="245"/>
      <c r="CE481" s="245"/>
      <c r="CF481" s="245"/>
      <c r="CG481" s="189"/>
      <c r="CH481" s="189"/>
      <c r="CI481" s="245"/>
      <c r="CJ481" s="245"/>
      <c r="CK481" s="245"/>
      <c r="CL481" s="245"/>
      <c r="CM481" s="245"/>
      <c r="CN481" s="189"/>
      <c r="CO481" s="189"/>
      <c r="CP481" s="245"/>
      <c r="CQ481" s="245"/>
      <c r="CR481" s="245"/>
      <c r="CS481" s="245"/>
      <c r="CT481" s="245"/>
      <c r="CU481" s="189"/>
      <c r="CV481" s="189"/>
      <c r="CW481" s="245"/>
      <c r="CX481" s="245"/>
      <c r="CY481" s="245">
        <v>7.83</v>
      </c>
      <c r="CZ481" s="245"/>
      <c r="DA481" s="245"/>
      <c r="DB481" s="189"/>
      <c r="DC481" s="189"/>
      <c r="DD481" s="245">
        <v>12.52</v>
      </c>
      <c r="DE481" s="245"/>
      <c r="DF481" s="245"/>
      <c r="DG481" s="245"/>
      <c r="DH481" s="245"/>
      <c r="DI481" s="189"/>
      <c r="DJ481" s="189"/>
      <c r="DK481" s="189"/>
      <c r="DL481" s="245"/>
      <c r="DM481" s="245">
        <v>10.09</v>
      </c>
      <c r="DN481" s="245"/>
      <c r="DO481" s="245"/>
      <c r="DP481" s="189"/>
      <c r="DQ481" s="189"/>
      <c r="DR481" s="245">
        <v>19</v>
      </c>
      <c r="DS481" s="245"/>
      <c r="DT481" s="245">
        <v>10.1</v>
      </c>
      <c r="DU481" s="245"/>
      <c r="DV481" s="245"/>
      <c r="DW481" s="189"/>
      <c r="DX481" s="189"/>
      <c r="DY481" s="245"/>
      <c r="DZ481" s="245"/>
      <c r="EA481" s="245">
        <v>10.74</v>
      </c>
      <c r="EB481" s="245"/>
      <c r="EC481" s="245"/>
      <c r="ED481" s="189"/>
      <c r="EE481" s="189"/>
      <c r="EF481" s="245"/>
      <c r="EG481" s="189"/>
      <c r="EH481" s="245"/>
      <c r="EI481" s="245"/>
      <c r="EJ481" s="245"/>
      <c r="EK481" s="189"/>
      <c r="EL481" s="189"/>
      <c r="EM481" s="245"/>
      <c r="EN481" s="245">
        <v>12.73</v>
      </c>
      <c r="EO481" s="245"/>
      <c r="EP481" s="245"/>
      <c r="EQ481" s="245">
        <v>10.28</v>
      </c>
      <c r="ER481" s="189"/>
      <c r="ES481" s="189"/>
      <c r="ET481" s="245"/>
      <c r="EU481" s="245"/>
      <c r="EV481" s="245"/>
      <c r="EW481" s="245"/>
      <c r="EX481" s="245"/>
      <c r="EY481" s="189"/>
      <c r="EZ481" s="189"/>
      <c r="FA481" s="245"/>
      <c r="FB481" s="245"/>
      <c r="FC481" s="245"/>
      <c r="FD481" s="245"/>
      <c r="FE481" s="245"/>
      <c r="FF481" s="189"/>
      <c r="FG481" s="189"/>
      <c r="FH481" s="245"/>
      <c r="FI481" s="245"/>
      <c r="FJ481" s="245"/>
      <c r="FK481" s="245"/>
      <c r="FL481" s="245"/>
      <c r="FM481" s="189"/>
      <c r="FN481" s="189"/>
      <c r="FO481" s="245"/>
      <c r="FP481" s="245"/>
      <c r="FQ481" s="245"/>
      <c r="FR481" s="245"/>
      <c r="FS481" s="245"/>
      <c r="FT481" s="189"/>
      <c r="FU481" s="189"/>
      <c r="FV481" s="189"/>
      <c r="FW481" s="189"/>
      <c r="FX481" s="189"/>
      <c r="FY481" s="245"/>
      <c r="FZ481" s="245"/>
      <c r="GA481" s="189"/>
      <c r="GB481" s="189"/>
      <c r="GC481" s="245"/>
      <c r="GD481" s="245">
        <v>106.86</v>
      </c>
      <c r="GE481" s="245"/>
      <c r="GF481" s="245"/>
      <c r="GG481" s="245"/>
      <c r="GH481" s="189"/>
      <c r="GI481" s="189"/>
      <c r="GJ481" s="245"/>
    </row>
    <row r="482" spans="2:192" ht="15">
      <c r="B482" s="238" t="s">
        <v>5205</v>
      </c>
      <c r="C482" s="238" t="s">
        <v>448</v>
      </c>
      <c r="D482" s="238" t="s">
        <v>450</v>
      </c>
      <c r="E482" s="238" t="s">
        <v>5214</v>
      </c>
      <c r="F482" s="180">
        <v>46</v>
      </c>
      <c r="G482" s="239"/>
      <c r="H482" s="186"/>
      <c r="I482" s="186"/>
      <c r="J482" s="239"/>
      <c r="K482" s="239">
        <v>6</v>
      </c>
      <c r="L482" s="239"/>
      <c r="M482" s="239"/>
      <c r="N482" s="239"/>
      <c r="O482" s="186"/>
      <c r="P482" s="186"/>
      <c r="Q482" s="239"/>
      <c r="R482" s="239"/>
      <c r="S482" s="239"/>
      <c r="T482" s="239"/>
      <c r="U482" s="239"/>
      <c r="V482" s="186"/>
      <c r="W482" s="186"/>
      <c r="X482" s="239"/>
      <c r="Y482" s="239"/>
      <c r="Z482" s="239"/>
      <c r="AA482" s="239"/>
      <c r="AB482" s="239"/>
      <c r="AC482" s="186"/>
      <c r="AD482" s="186"/>
      <c r="AE482" s="239"/>
      <c r="AF482" s="239"/>
      <c r="AG482" s="186"/>
      <c r="AH482" s="239"/>
      <c r="AI482" s="239"/>
      <c r="AJ482" s="186"/>
      <c r="AK482" s="186"/>
      <c r="AL482" s="186"/>
      <c r="AM482" s="186"/>
      <c r="AN482" s="186"/>
      <c r="AO482" s="239"/>
      <c r="AP482" s="239"/>
      <c r="AQ482" s="186"/>
      <c r="AR482" s="186"/>
      <c r="AS482" s="239"/>
      <c r="AT482" s="239"/>
      <c r="AU482" s="239"/>
      <c r="AV482" s="239"/>
      <c r="AW482" s="239"/>
      <c r="AX482" s="186"/>
      <c r="AY482" s="186"/>
      <c r="AZ482" s="239"/>
      <c r="BA482" s="239"/>
      <c r="BB482" s="239"/>
      <c r="BC482" s="239"/>
      <c r="BD482" s="239"/>
      <c r="BE482" s="186"/>
      <c r="BF482" s="186"/>
      <c r="BG482" s="239"/>
      <c r="BH482" s="239"/>
      <c r="BI482" s="239"/>
      <c r="BJ482" s="239"/>
      <c r="BK482" s="239"/>
      <c r="BL482" s="186"/>
      <c r="BM482" s="186"/>
      <c r="BN482" s="239"/>
      <c r="BO482" s="239"/>
      <c r="BP482" s="239"/>
      <c r="BQ482" s="239"/>
      <c r="BR482" s="239">
        <v>6</v>
      </c>
      <c r="BS482" s="186"/>
      <c r="BT482" s="186"/>
      <c r="BU482" s="239"/>
      <c r="BV482" s="239">
        <v>5</v>
      </c>
      <c r="BW482" s="239"/>
      <c r="BX482" s="239"/>
      <c r="BY482" s="239"/>
      <c r="BZ482" s="186"/>
      <c r="CA482" s="186"/>
      <c r="CB482" s="239"/>
      <c r="CC482" s="239"/>
      <c r="CD482" s="239"/>
      <c r="CE482" s="239"/>
      <c r="CF482" s="239"/>
      <c r="CG482" s="186"/>
      <c r="CH482" s="186"/>
      <c r="CI482" s="239"/>
      <c r="CJ482" s="239"/>
      <c r="CK482" s="239"/>
      <c r="CL482" s="239"/>
      <c r="CM482" s="239"/>
      <c r="CN482" s="186"/>
      <c r="CO482" s="186"/>
      <c r="CP482" s="239"/>
      <c r="CQ482" s="239"/>
      <c r="CR482" s="239"/>
      <c r="CS482" s="239"/>
      <c r="CT482" s="239"/>
      <c r="CU482" s="186"/>
      <c r="CV482" s="186"/>
      <c r="CW482" s="239"/>
      <c r="CX482" s="239"/>
      <c r="CY482" s="239"/>
      <c r="CZ482" s="239"/>
      <c r="DA482" s="239"/>
      <c r="DB482" s="186"/>
      <c r="DC482" s="186"/>
      <c r="DD482" s="239">
        <v>4</v>
      </c>
      <c r="DE482" s="239"/>
      <c r="DF482" s="239"/>
      <c r="DG482" s="239"/>
      <c r="DH482" s="239"/>
      <c r="DI482" s="186"/>
      <c r="DJ482" s="186"/>
      <c r="DK482" s="186"/>
      <c r="DL482" s="239"/>
      <c r="DM482" s="239">
        <v>5</v>
      </c>
      <c r="DN482" s="239"/>
      <c r="DO482" s="239"/>
      <c r="DP482" s="186"/>
      <c r="DQ482" s="186"/>
      <c r="DR482" s="239">
        <v>4</v>
      </c>
      <c r="DS482" s="239"/>
      <c r="DT482" s="239">
        <v>4</v>
      </c>
      <c r="DU482" s="239"/>
      <c r="DV482" s="239"/>
      <c r="DW482" s="186"/>
      <c r="DX482" s="186"/>
      <c r="DY482" s="239"/>
      <c r="DZ482" s="239"/>
      <c r="EA482" s="239">
        <v>5</v>
      </c>
      <c r="EB482" s="239"/>
      <c r="EC482" s="239"/>
      <c r="ED482" s="186"/>
      <c r="EE482" s="186"/>
      <c r="EF482" s="239"/>
      <c r="EG482" s="186"/>
      <c r="EH482" s="239"/>
      <c r="EI482" s="239"/>
      <c r="EJ482" s="239"/>
      <c r="EK482" s="186"/>
      <c r="EL482" s="186"/>
      <c r="EM482" s="239"/>
      <c r="EN482" s="239"/>
      <c r="EO482" s="239"/>
      <c r="EP482" s="239"/>
      <c r="EQ482" s="239">
        <v>3</v>
      </c>
      <c r="ER482" s="186"/>
      <c r="ES482" s="186"/>
      <c r="ET482" s="239"/>
      <c r="EU482" s="239"/>
      <c r="EV482" s="239"/>
      <c r="EW482" s="239"/>
      <c r="EX482" s="239"/>
      <c r="EY482" s="186"/>
      <c r="EZ482" s="186"/>
      <c r="FA482" s="239"/>
      <c r="FB482" s="239"/>
      <c r="FC482" s="239"/>
      <c r="FD482" s="239"/>
      <c r="FE482" s="239"/>
      <c r="FF482" s="186"/>
      <c r="FG482" s="186"/>
      <c r="FH482" s="239"/>
      <c r="FI482" s="239"/>
      <c r="FJ482" s="239">
        <v>1</v>
      </c>
      <c r="FK482" s="239"/>
      <c r="FL482" s="239"/>
      <c r="FM482" s="186"/>
      <c r="FN482" s="186"/>
      <c r="FO482" s="239"/>
      <c r="FP482" s="239"/>
      <c r="FQ482" s="239"/>
      <c r="FR482" s="239"/>
      <c r="FS482" s="239"/>
      <c r="FT482" s="186"/>
      <c r="FU482" s="186"/>
      <c r="FV482" s="186"/>
      <c r="FW482" s="186"/>
      <c r="FX482" s="186"/>
      <c r="FY482" s="239"/>
      <c r="FZ482" s="239">
        <v>2</v>
      </c>
      <c r="GA482" s="186"/>
      <c r="GB482" s="186"/>
      <c r="GC482" s="239"/>
      <c r="GD482" s="239">
        <v>1</v>
      </c>
      <c r="GE482" s="239"/>
      <c r="GF482" s="239"/>
      <c r="GG482" s="239"/>
      <c r="GH482" s="186"/>
      <c r="GI482" s="186"/>
      <c r="GJ482" s="239"/>
    </row>
    <row r="483" spans="2:192" ht="15">
      <c r="B483" s="240" t="s">
        <v>5205</v>
      </c>
      <c r="C483" s="240" t="s">
        <v>448</v>
      </c>
      <c r="D483" s="240" t="s">
        <v>450</v>
      </c>
      <c r="E483" s="235" t="s">
        <v>5215</v>
      </c>
      <c r="F483" s="181">
        <v>649.70000000000005</v>
      </c>
      <c r="G483" s="237"/>
      <c r="H483" s="187"/>
      <c r="I483" s="187"/>
      <c r="J483" s="237"/>
      <c r="K483" s="237">
        <v>89</v>
      </c>
      <c r="L483" s="237"/>
      <c r="M483" s="237"/>
      <c r="N483" s="237"/>
      <c r="O483" s="187"/>
      <c r="P483" s="187"/>
      <c r="Q483" s="237"/>
      <c r="R483" s="237"/>
      <c r="S483" s="237"/>
      <c r="T483" s="237"/>
      <c r="U483" s="237"/>
      <c r="V483" s="187"/>
      <c r="W483" s="187"/>
      <c r="X483" s="237"/>
      <c r="Y483" s="237"/>
      <c r="Z483" s="237"/>
      <c r="AA483" s="237"/>
      <c r="AB483" s="237"/>
      <c r="AC483" s="187"/>
      <c r="AD483" s="187"/>
      <c r="AE483" s="237"/>
      <c r="AF483" s="237"/>
      <c r="AG483" s="187"/>
      <c r="AH483" s="237"/>
      <c r="AI483" s="237"/>
      <c r="AJ483" s="187"/>
      <c r="AK483" s="187"/>
      <c r="AL483" s="187"/>
      <c r="AM483" s="187"/>
      <c r="AN483" s="187"/>
      <c r="AO483" s="237"/>
      <c r="AP483" s="237"/>
      <c r="AQ483" s="187"/>
      <c r="AR483" s="187"/>
      <c r="AS483" s="237"/>
      <c r="AT483" s="237"/>
      <c r="AU483" s="237"/>
      <c r="AV483" s="237"/>
      <c r="AW483" s="237"/>
      <c r="AX483" s="187"/>
      <c r="AY483" s="187"/>
      <c r="AZ483" s="237"/>
      <c r="BA483" s="237"/>
      <c r="BB483" s="237"/>
      <c r="BC483" s="237"/>
      <c r="BD483" s="237"/>
      <c r="BE483" s="187"/>
      <c r="BF483" s="187"/>
      <c r="BG483" s="237"/>
      <c r="BH483" s="237"/>
      <c r="BI483" s="237"/>
      <c r="BJ483" s="237"/>
      <c r="BK483" s="237"/>
      <c r="BL483" s="187"/>
      <c r="BM483" s="187"/>
      <c r="BN483" s="237"/>
      <c r="BO483" s="237"/>
      <c r="BP483" s="237"/>
      <c r="BQ483" s="237"/>
      <c r="BR483" s="237">
        <v>67.7</v>
      </c>
      <c r="BS483" s="187"/>
      <c r="BT483" s="187"/>
      <c r="BU483" s="237"/>
      <c r="BV483" s="237">
        <v>68</v>
      </c>
      <c r="BW483" s="237"/>
      <c r="BX483" s="237"/>
      <c r="BY483" s="237"/>
      <c r="BZ483" s="187"/>
      <c r="CA483" s="187"/>
      <c r="CB483" s="237"/>
      <c r="CC483" s="237"/>
      <c r="CD483" s="237"/>
      <c r="CE483" s="237"/>
      <c r="CF483" s="237"/>
      <c r="CG483" s="187"/>
      <c r="CH483" s="187"/>
      <c r="CI483" s="237"/>
      <c r="CJ483" s="237"/>
      <c r="CK483" s="237"/>
      <c r="CL483" s="237"/>
      <c r="CM483" s="237"/>
      <c r="CN483" s="187"/>
      <c r="CO483" s="187"/>
      <c r="CP483" s="237"/>
      <c r="CQ483" s="237"/>
      <c r="CR483" s="237"/>
      <c r="CS483" s="237"/>
      <c r="CT483" s="237"/>
      <c r="CU483" s="187"/>
      <c r="CV483" s="187"/>
      <c r="CW483" s="237"/>
      <c r="CX483" s="237"/>
      <c r="CY483" s="237"/>
      <c r="CZ483" s="237"/>
      <c r="DA483" s="237"/>
      <c r="DB483" s="187"/>
      <c r="DC483" s="187"/>
      <c r="DD483" s="237">
        <v>48.2</v>
      </c>
      <c r="DE483" s="237"/>
      <c r="DF483" s="237"/>
      <c r="DG483" s="237"/>
      <c r="DH483" s="237"/>
      <c r="DI483" s="187"/>
      <c r="DJ483" s="187"/>
      <c r="DK483" s="187"/>
      <c r="DL483" s="237"/>
      <c r="DM483" s="237">
        <v>48.6</v>
      </c>
      <c r="DN483" s="237"/>
      <c r="DO483" s="237"/>
      <c r="DP483" s="187"/>
      <c r="DQ483" s="187"/>
      <c r="DR483" s="237">
        <v>45.5</v>
      </c>
      <c r="DS483" s="237"/>
      <c r="DT483" s="237">
        <v>89.8</v>
      </c>
      <c r="DU483" s="237"/>
      <c r="DV483" s="237"/>
      <c r="DW483" s="187"/>
      <c r="DX483" s="187"/>
      <c r="DY483" s="237"/>
      <c r="DZ483" s="237"/>
      <c r="EA483" s="237">
        <v>62.4</v>
      </c>
      <c r="EB483" s="237"/>
      <c r="EC483" s="237"/>
      <c r="ED483" s="187"/>
      <c r="EE483" s="187"/>
      <c r="EF483" s="237"/>
      <c r="EG483" s="187"/>
      <c r="EH483" s="237"/>
      <c r="EI483" s="237"/>
      <c r="EJ483" s="237"/>
      <c r="EK483" s="187"/>
      <c r="EL483" s="187"/>
      <c r="EM483" s="237"/>
      <c r="EN483" s="237"/>
      <c r="EO483" s="237"/>
      <c r="EP483" s="237"/>
      <c r="EQ483" s="237">
        <v>30.6</v>
      </c>
      <c r="ER483" s="187"/>
      <c r="ES483" s="187"/>
      <c r="ET483" s="237"/>
      <c r="EU483" s="237"/>
      <c r="EV483" s="237"/>
      <c r="EW483" s="237"/>
      <c r="EX483" s="237"/>
      <c r="EY483" s="187"/>
      <c r="EZ483" s="187"/>
      <c r="FA483" s="237"/>
      <c r="FB483" s="237"/>
      <c r="FC483" s="237"/>
      <c r="FD483" s="237"/>
      <c r="FE483" s="237"/>
      <c r="FF483" s="187"/>
      <c r="FG483" s="187"/>
      <c r="FH483" s="237"/>
      <c r="FI483" s="237"/>
      <c r="FJ483" s="237">
        <v>13.1</v>
      </c>
      <c r="FK483" s="237"/>
      <c r="FL483" s="237"/>
      <c r="FM483" s="187"/>
      <c r="FN483" s="187"/>
      <c r="FO483" s="237"/>
      <c r="FP483" s="237"/>
      <c r="FQ483" s="237"/>
      <c r="FR483" s="237"/>
      <c r="FS483" s="237"/>
      <c r="FT483" s="187"/>
      <c r="FU483" s="187"/>
      <c r="FV483" s="187"/>
      <c r="FW483" s="187"/>
      <c r="FX483" s="187"/>
      <c r="FY483" s="237"/>
      <c r="FZ483" s="237">
        <v>49.6</v>
      </c>
      <c r="GA483" s="187"/>
      <c r="GB483" s="187"/>
      <c r="GC483" s="237"/>
      <c r="GD483" s="237">
        <v>37.200000000000003</v>
      </c>
      <c r="GE483" s="237"/>
      <c r="GF483" s="237"/>
      <c r="GG483" s="237"/>
      <c r="GH483" s="187"/>
      <c r="GI483" s="187"/>
      <c r="GJ483" s="237"/>
    </row>
    <row r="484" spans="2:192" ht="15">
      <c r="B484" s="240" t="s">
        <v>5205</v>
      </c>
      <c r="C484" s="240" t="s">
        <v>448</v>
      </c>
      <c r="D484" s="240" t="s">
        <v>450</v>
      </c>
      <c r="E484" s="241" t="s">
        <v>5216</v>
      </c>
      <c r="F484" s="182">
        <v>4.25</v>
      </c>
      <c r="G484" s="242"/>
      <c r="H484" s="188"/>
      <c r="I484" s="188"/>
      <c r="J484" s="242"/>
      <c r="K484" s="242">
        <v>4.04</v>
      </c>
      <c r="L484" s="242"/>
      <c r="M484" s="242"/>
      <c r="N484" s="242"/>
      <c r="O484" s="188"/>
      <c r="P484" s="188"/>
      <c r="Q484" s="242"/>
      <c r="R484" s="242"/>
      <c r="S484" s="242"/>
      <c r="T484" s="242"/>
      <c r="U484" s="242"/>
      <c r="V484" s="188"/>
      <c r="W484" s="188"/>
      <c r="X484" s="242"/>
      <c r="Y484" s="242"/>
      <c r="Z484" s="242"/>
      <c r="AA484" s="242"/>
      <c r="AB484" s="242"/>
      <c r="AC484" s="188"/>
      <c r="AD484" s="188"/>
      <c r="AE484" s="242"/>
      <c r="AF484" s="242"/>
      <c r="AG484" s="188"/>
      <c r="AH484" s="242"/>
      <c r="AI484" s="242"/>
      <c r="AJ484" s="188"/>
      <c r="AK484" s="188"/>
      <c r="AL484" s="188"/>
      <c r="AM484" s="188"/>
      <c r="AN484" s="188"/>
      <c r="AO484" s="242"/>
      <c r="AP484" s="242"/>
      <c r="AQ484" s="188"/>
      <c r="AR484" s="188"/>
      <c r="AS484" s="242"/>
      <c r="AT484" s="242"/>
      <c r="AU484" s="242"/>
      <c r="AV484" s="242"/>
      <c r="AW484" s="242"/>
      <c r="AX484" s="188"/>
      <c r="AY484" s="188"/>
      <c r="AZ484" s="242"/>
      <c r="BA484" s="242"/>
      <c r="BB484" s="242"/>
      <c r="BC484" s="242"/>
      <c r="BD484" s="242"/>
      <c r="BE484" s="188"/>
      <c r="BF484" s="188"/>
      <c r="BG484" s="242"/>
      <c r="BH484" s="242"/>
      <c r="BI484" s="242"/>
      <c r="BJ484" s="242"/>
      <c r="BK484" s="242"/>
      <c r="BL484" s="188"/>
      <c r="BM484" s="188"/>
      <c r="BN484" s="242"/>
      <c r="BO484" s="242"/>
      <c r="BP484" s="242"/>
      <c r="BQ484" s="242"/>
      <c r="BR484" s="242">
        <v>5.32</v>
      </c>
      <c r="BS484" s="188"/>
      <c r="BT484" s="188"/>
      <c r="BU484" s="242"/>
      <c r="BV484" s="242">
        <v>4.41</v>
      </c>
      <c r="BW484" s="242"/>
      <c r="BX484" s="242"/>
      <c r="BY484" s="242"/>
      <c r="BZ484" s="188"/>
      <c r="CA484" s="188"/>
      <c r="CB484" s="242"/>
      <c r="CC484" s="242"/>
      <c r="CD484" s="242"/>
      <c r="CE484" s="242"/>
      <c r="CF484" s="242"/>
      <c r="CG484" s="188"/>
      <c r="CH484" s="188"/>
      <c r="CI484" s="242"/>
      <c r="CJ484" s="242"/>
      <c r="CK484" s="242"/>
      <c r="CL484" s="242"/>
      <c r="CM484" s="242"/>
      <c r="CN484" s="188"/>
      <c r="CO484" s="188"/>
      <c r="CP484" s="242"/>
      <c r="CQ484" s="242"/>
      <c r="CR484" s="242"/>
      <c r="CS484" s="242"/>
      <c r="CT484" s="242"/>
      <c r="CU484" s="188"/>
      <c r="CV484" s="188"/>
      <c r="CW484" s="242"/>
      <c r="CX484" s="242"/>
      <c r="CY484" s="242"/>
      <c r="CZ484" s="242"/>
      <c r="DA484" s="242"/>
      <c r="DB484" s="188"/>
      <c r="DC484" s="188"/>
      <c r="DD484" s="242">
        <v>4.9800000000000004</v>
      </c>
      <c r="DE484" s="242"/>
      <c r="DF484" s="242"/>
      <c r="DG484" s="242"/>
      <c r="DH484" s="242"/>
      <c r="DI484" s="188"/>
      <c r="DJ484" s="188"/>
      <c r="DK484" s="188"/>
      <c r="DL484" s="242"/>
      <c r="DM484" s="242">
        <v>6.18</v>
      </c>
      <c r="DN484" s="242"/>
      <c r="DO484" s="242"/>
      <c r="DP484" s="188"/>
      <c r="DQ484" s="188"/>
      <c r="DR484" s="242">
        <v>5.27</v>
      </c>
      <c r="DS484" s="242"/>
      <c r="DT484" s="242">
        <v>2.67</v>
      </c>
      <c r="DU484" s="242"/>
      <c r="DV484" s="242"/>
      <c r="DW484" s="188"/>
      <c r="DX484" s="188"/>
      <c r="DY484" s="242"/>
      <c r="DZ484" s="242"/>
      <c r="EA484" s="242">
        <v>4.8099999999999996</v>
      </c>
      <c r="EB484" s="242"/>
      <c r="EC484" s="242"/>
      <c r="ED484" s="188"/>
      <c r="EE484" s="188"/>
      <c r="EF484" s="242"/>
      <c r="EG484" s="188"/>
      <c r="EH484" s="242"/>
      <c r="EI484" s="242"/>
      <c r="EJ484" s="242"/>
      <c r="EK484" s="188"/>
      <c r="EL484" s="188"/>
      <c r="EM484" s="242"/>
      <c r="EN484" s="242"/>
      <c r="EO484" s="242"/>
      <c r="EP484" s="242"/>
      <c r="EQ484" s="242">
        <v>5.87</v>
      </c>
      <c r="ER484" s="188"/>
      <c r="ES484" s="188"/>
      <c r="ET484" s="242"/>
      <c r="EU484" s="242"/>
      <c r="EV484" s="242"/>
      <c r="EW484" s="242"/>
      <c r="EX484" s="242"/>
      <c r="EY484" s="188"/>
      <c r="EZ484" s="188"/>
      <c r="FA484" s="242"/>
      <c r="FB484" s="242"/>
      <c r="FC484" s="242"/>
      <c r="FD484" s="242"/>
      <c r="FE484" s="242"/>
      <c r="FF484" s="188"/>
      <c r="FG484" s="188"/>
      <c r="FH484" s="242"/>
      <c r="FI484" s="242"/>
      <c r="FJ484" s="242">
        <v>4.59</v>
      </c>
      <c r="FK484" s="242"/>
      <c r="FL484" s="242"/>
      <c r="FM484" s="188"/>
      <c r="FN484" s="188"/>
      <c r="FO484" s="242"/>
      <c r="FP484" s="242"/>
      <c r="FQ484" s="242"/>
      <c r="FR484" s="242"/>
      <c r="FS484" s="242"/>
      <c r="FT484" s="188"/>
      <c r="FU484" s="188"/>
      <c r="FV484" s="188"/>
      <c r="FW484" s="188"/>
      <c r="FX484" s="188"/>
      <c r="FY484" s="242"/>
      <c r="FZ484" s="242">
        <v>2.42</v>
      </c>
      <c r="GA484" s="188"/>
      <c r="GB484" s="188"/>
      <c r="GC484" s="242"/>
      <c r="GD484" s="242">
        <v>1.62</v>
      </c>
      <c r="GE484" s="242"/>
      <c r="GF484" s="242"/>
      <c r="GG484" s="242"/>
      <c r="GH484" s="188"/>
      <c r="GI484" s="188"/>
      <c r="GJ484" s="242"/>
    </row>
    <row r="485" spans="2:192" ht="15.75" thickBot="1">
      <c r="B485" s="243" t="s">
        <v>5205</v>
      </c>
      <c r="C485" s="243" t="s">
        <v>448</v>
      </c>
      <c r="D485" s="243" t="s">
        <v>450</v>
      </c>
      <c r="E485" s="244" t="s">
        <v>5217</v>
      </c>
      <c r="F485" s="183">
        <v>14.12</v>
      </c>
      <c r="G485" s="245"/>
      <c r="H485" s="189"/>
      <c r="I485" s="189"/>
      <c r="J485" s="245"/>
      <c r="K485" s="245">
        <v>14.84</v>
      </c>
      <c r="L485" s="245"/>
      <c r="M485" s="245"/>
      <c r="N485" s="245"/>
      <c r="O485" s="189"/>
      <c r="P485" s="189"/>
      <c r="Q485" s="245"/>
      <c r="R485" s="245"/>
      <c r="S485" s="245"/>
      <c r="T485" s="245"/>
      <c r="U485" s="245"/>
      <c r="V485" s="189"/>
      <c r="W485" s="189"/>
      <c r="X485" s="245"/>
      <c r="Y485" s="245"/>
      <c r="Z485" s="245"/>
      <c r="AA485" s="245"/>
      <c r="AB485" s="245"/>
      <c r="AC485" s="189"/>
      <c r="AD485" s="189"/>
      <c r="AE485" s="245"/>
      <c r="AF485" s="245"/>
      <c r="AG485" s="189"/>
      <c r="AH485" s="245"/>
      <c r="AI485" s="245"/>
      <c r="AJ485" s="189"/>
      <c r="AK485" s="189"/>
      <c r="AL485" s="189"/>
      <c r="AM485" s="189"/>
      <c r="AN485" s="189"/>
      <c r="AO485" s="245"/>
      <c r="AP485" s="245"/>
      <c r="AQ485" s="189"/>
      <c r="AR485" s="189"/>
      <c r="AS485" s="245"/>
      <c r="AT485" s="245"/>
      <c r="AU485" s="245"/>
      <c r="AV485" s="245"/>
      <c r="AW485" s="245"/>
      <c r="AX485" s="189"/>
      <c r="AY485" s="189"/>
      <c r="AZ485" s="245"/>
      <c r="BA485" s="245"/>
      <c r="BB485" s="245"/>
      <c r="BC485" s="245"/>
      <c r="BD485" s="245"/>
      <c r="BE485" s="189"/>
      <c r="BF485" s="189"/>
      <c r="BG485" s="245"/>
      <c r="BH485" s="245"/>
      <c r="BI485" s="245"/>
      <c r="BJ485" s="245"/>
      <c r="BK485" s="245"/>
      <c r="BL485" s="189"/>
      <c r="BM485" s="189"/>
      <c r="BN485" s="245"/>
      <c r="BO485" s="245"/>
      <c r="BP485" s="245"/>
      <c r="BQ485" s="245"/>
      <c r="BR485" s="245">
        <v>11.29</v>
      </c>
      <c r="BS485" s="189"/>
      <c r="BT485" s="189"/>
      <c r="BU485" s="245"/>
      <c r="BV485" s="245">
        <v>13.61</v>
      </c>
      <c r="BW485" s="245"/>
      <c r="BX485" s="245"/>
      <c r="BY485" s="245"/>
      <c r="BZ485" s="189"/>
      <c r="CA485" s="189"/>
      <c r="CB485" s="245"/>
      <c r="CC485" s="245"/>
      <c r="CD485" s="245"/>
      <c r="CE485" s="245"/>
      <c r="CF485" s="245"/>
      <c r="CG485" s="189"/>
      <c r="CH485" s="189"/>
      <c r="CI485" s="245"/>
      <c r="CJ485" s="245"/>
      <c r="CK485" s="245"/>
      <c r="CL485" s="245"/>
      <c r="CM485" s="245"/>
      <c r="CN485" s="189"/>
      <c r="CO485" s="189"/>
      <c r="CP485" s="245"/>
      <c r="CQ485" s="245"/>
      <c r="CR485" s="245"/>
      <c r="CS485" s="245"/>
      <c r="CT485" s="245"/>
      <c r="CU485" s="189"/>
      <c r="CV485" s="189"/>
      <c r="CW485" s="245"/>
      <c r="CX485" s="245"/>
      <c r="CY485" s="245"/>
      <c r="CZ485" s="245"/>
      <c r="DA485" s="245"/>
      <c r="DB485" s="189"/>
      <c r="DC485" s="189"/>
      <c r="DD485" s="245">
        <v>12.04</v>
      </c>
      <c r="DE485" s="245"/>
      <c r="DF485" s="245"/>
      <c r="DG485" s="245"/>
      <c r="DH485" s="245"/>
      <c r="DI485" s="189"/>
      <c r="DJ485" s="189"/>
      <c r="DK485" s="189"/>
      <c r="DL485" s="245"/>
      <c r="DM485" s="245">
        <v>9.7100000000000009</v>
      </c>
      <c r="DN485" s="245"/>
      <c r="DO485" s="245"/>
      <c r="DP485" s="189"/>
      <c r="DQ485" s="189"/>
      <c r="DR485" s="245">
        <v>11.38</v>
      </c>
      <c r="DS485" s="245"/>
      <c r="DT485" s="245">
        <v>22.45</v>
      </c>
      <c r="DU485" s="245"/>
      <c r="DV485" s="245"/>
      <c r="DW485" s="189"/>
      <c r="DX485" s="189"/>
      <c r="DY485" s="245"/>
      <c r="DZ485" s="245"/>
      <c r="EA485" s="245">
        <v>12.49</v>
      </c>
      <c r="EB485" s="245"/>
      <c r="EC485" s="245"/>
      <c r="ED485" s="189"/>
      <c r="EE485" s="189"/>
      <c r="EF485" s="245"/>
      <c r="EG485" s="189"/>
      <c r="EH485" s="245"/>
      <c r="EI485" s="245"/>
      <c r="EJ485" s="245"/>
      <c r="EK485" s="189"/>
      <c r="EL485" s="189"/>
      <c r="EM485" s="245"/>
      <c r="EN485" s="245"/>
      <c r="EO485" s="245"/>
      <c r="EP485" s="245"/>
      <c r="EQ485" s="245">
        <v>10.220000000000001</v>
      </c>
      <c r="ER485" s="189"/>
      <c r="ES485" s="189"/>
      <c r="ET485" s="245"/>
      <c r="EU485" s="245"/>
      <c r="EV485" s="245"/>
      <c r="EW485" s="245"/>
      <c r="EX485" s="245"/>
      <c r="EY485" s="189"/>
      <c r="EZ485" s="189"/>
      <c r="FA485" s="245"/>
      <c r="FB485" s="245"/>
      <c r="FC485" s="245"/>
      <c r="FD485" s="245"/>
      <c r="FE485" s="245"/>
      <c r="FF485" s="189"/>
      <c r="FG485" s="189"/>
      <c r="FH485" s="245"/>
      <c r="FI485" s="245"/>
      <c r="FJ485" s="245">
        <v>13.08</v>
      </c>
      <c r="FK485" s="245"/>
      <c r="FL485" s="245"/>
      <c r="FM485" s="189"/>
      <c r="FN485" s="189"/>
      <c r="FO485" s="245"/>
      <c r="FP485" s="245"/>
      <c r="FQ485" s="245"/>
      <c r="FR485" s="245"/>
      <c r="FS485" s="245"/>
      <c r="FT485" s="189"/>
      <c r="FU485" s="189"/>
      <c r="FV485" s="189"/>
      <c r="FW485" s="189"/>
      <c r="FX485" s="189"/>
      <c r="FY485" s="245"/>
      <c r="FZ485" s="245">
        <v>24.78</v>
      </c>
      <c r="GA485" s="189"/>
      <c r="GB485" s="189"/>
      <c r="GC485" s="245"/>
      <c r="GD485" s="245">
        <v>37.15</v>
      </c>
      <c r="GE485" s="245"/>
      <c r="GF485" s="245"/>
      <c r="GG485" s="245"/>
      <c r="GH485" s="189"/>
      <c r="GI485" s="189"/>
      <c r="GJ485" s="245"/>
    </row>
    <row r="486" spans="2:192" ht="15">
      <c r="B486" s="238" t="s">
        <v>5205</v>
      </c>
      <c r="C486" s="238" t="s">
        <v>459</v>
      </c>
      <c r="D486" s="238" t="s">
        <v>461</v>
      </c>
      <c r="E486" s="238" t="s">
        <v>5214</v>
      </c>
      <c r="F486" s="180">
        <v>16</v>
      </c>
      <c r="G486" s="239"/>
      <c r="H486" s="186"/>
      <c r="I486" s="186"/>
      <c r="J486" s="239"/>
      <c r="K486" s="239">
        <v>1</v>
      </c>
      <c r="L486" s="239"/>
      <c r="M486" s="239"/>
      <c r="N486" s="239"/>
      <c r="O486" s="186"/>
      <c r="P486" s="186"/>
      <c r="Q486" s="239"/>
      <c r="R486" s="239"/>
      <c r="S486" s="239"/>
      <c r="T486" s="239"/>
      <c r="U486" s="239"/>
      <c r="V486" s="186"/>
      <c r="W486" s="186"/>
      <c r="X486" s="239"/>
      <c r="Y486" s="239"/>
      <c r="Z486" s="239"/>
      <c r="AA486" s="239"/>
      <c r="AB486" s="239">
        <v>2</v>
      </c>
      <c r="AC486" s="186"/>
      <c r="AD486" s="186"/>
      <c r="AE486" s="239"/>
      <c r="AF486" s="239"/>
      <c r="AG486" s="186"/>
      <c r="AH486" s="239"/>
      <c r="AI486" s="239"/>
      <c r="AJ486" s="186"/>
      <c r="AK486" s="186"/>
      <c r="AL486" s="186"/>
      <c r="AM486" s="186"/>
      <c r="AN486" s="186"/>
      <c r="AO486" s="239"/>
      <c r="AP486" s="239"/>
      <c r="AQ486" s="186"/>
      <c r="AR486" s="186"/>
      <c r="AS486" s="239"/>
      <c r="AT486" s="239"/>
      <c r="AU486" s="239"/>
      <c r="AV486" s="239"/>
      <c r="AW486" s="239"/>
      <c r="AX486" s="186"/>
      <c r="AY486" s="186"/>
      <c r="AZ486" s="239"/>
      <c r="BA486" s="239"/>
      <c r="BB486" s="239"/>
      <c r="BC486" s="239"/>
      <c r="BD486" s="239"/>
      <c r="BE486" s="186"/>
      <c r="BF486" s="186"/>
      <c r="BG486" s="239"/>
      <c r="BH486" s="239"/>
      <c r="BI486" s="239"/>
      <c r="BJ486" s="239"/>
      <c r="BK486" s="239"/>
      <c r="BL486" s="186"/>
      <c r="BM486" s="186"/>
      <c r="BN486" s="239"/>
      <c r="BO486" s="239"/>
      <c r="BP486" s="239"/>
      <c r="BQ486" s="239"/>
      <c r="BR486" s="239"/>
      <c r="BS486" s="186"/>
      <c r="BT486" s="186"/>
      <c r="BU486" s="239"/>
      <c r="BV486" s="239">
        <v>1</v>
      </c>
      <c r="BW486" s="239"/>
      <c r="BX486" s="239"/>
      <c r="BY486" s="239"/>
      <c r="BZ486" s="186"/>
      <c r="CA486" s="186"/>
      <c r="CB486" s="239"/>
      <c r="CC486" s="239"/>
      <c r="CD486" s="239"/>
      <c r="CE486" s="239"/>
      <c r="CF486" s="239"/>
      <c r="CG486" s="186"/>
      <c r="CH486" s="186"/>
      <c r="CI486" s="239"/>
      <c r="CJ486" s="239"/>
      <c r="CK486" s="239"/>
      <c r="CL486" s="239"/>
      <c r="CM486" s="239"/>
      <c r="CN486" s="186"/>
      <c r="CO486" s="186"/>
      <c r="CP486" s="239"/>
      <c r="CQ486" s="239"/>
      <c r="CR486" s="239"/>
      <c r="CS486" s="239"/>
      <c r="CT486" s="239"/>
      <c r="CU486" s="186"/>
      <c r="CV486" s="186"/>
      <c r="CW486" s="239"/>
      <c r="CX486" s="239"/>
      <c r="CY486" s="239">
        <v>1</v>
      </c>
      <c r="CZ486" s="239"/>
      <c r="DA486" s="239"/>
      <c r="DB486" s="186"/>
      <c r="DC486" s="186"/>
      <c r="DD486" s="239">
        <v>2</v>
      </c>
      <c r="DE486" s="239"/>
      <c r="DF486" s="239"/>
      <c r="DG486" s="239"/>
      <c r="DH486" s="239"/>
      <c r="DI486" s="186"/>
      <c r="DJ486" s="186"/>
      <c r="DK486" s="186"/>
      <c r="DL486" s="239"/>
      <c r="DM486" s="239"/>
      <c r="DN486" s="239"/>
      <c r="DO486" s="239"/>
      <c r="DP486" s="186"/>
      <c r="DQ486" s="186"/>
      <c r="DR486" s="239">
        <v>1</v>
      </c>
      <c r="DS486" s="239"/>
      <c r="DT486" s="239"/>
      <c r="DU486" s="239"/>
      <c r="DV486" s="239"/>
      <c r="DW486" s="186"/>
      <c r="DX486" s="186"/>
      <c r="DY486" s="239"/>
      <c r="DZ486" s="239"/>
      <c r="EA486" s="239">
        <v>1</v>
      </c>
      <c r="EB486" s="239"/>
      <c r="EC486" s="239"/>
      <c r="ED486" s="186"/>
      <c r="EE486" s="186"/>
      <c r="EF486" s="239"/>
      <c r="EG486" s="186"/>
      <c r="EH486" s="239"/>
      <c r="EI486" s="239"/>
      <c r="EJ486" s="239"/>
      <c r="EK486" s="186"/>
      <c r="EL486" s="186"/>
      <c r="EM486" s="239"/>
      <c r="EN486" s="239">
        <v>1</v>
      </c>
      <c r="EO486" s="239"/>
      <c r="EP486" s="239"/>
      <c r="EQ486" s="239"/>
      <c r="ER486" s="186"/>
      <c r="ES486" s="186"/>
      <c r="ET486" s="239"/>
      <c r="EU486" s="239"/>
      <c r="EV486" s="239"/>
      <c r="EW486" s="239"/>
      <c r="EX486" s="239"/>
      <c r="EY486" s="186"/>
      <c r="EZ486" s="186"/>
      <c r="FA486" s="239"/>
      <c r="FB486" s="239"/>
      <c r="FC486" s="239"/>
      <c r="FD486" s="239"/>
      <c r="FE486" s="239"/>
      <c r="FF486" s="186"/>
      <c r="FG486" s="186"/>
      <c r="FH486" s="239"/>
      <c r="FI486" s="239">
        <v>1</v>
      </c>
      <c r="FJ486" s="239">
        <v>3</v>
      </c>
      <c r="FK486" s="239"/>
      <c r="FL486" s="239"/>
      <c r="FM486" s="186"/>
      <c r="FN486" s="186"/>
      <c r="FO486" s="239"/>
      <c r="FP486" s="239"/>
      <c r="FQ486" s="239"/>
      <c r="FR486" s="239"/>
      <c r="FS486" s="239"/>
      <c r="FT486" s="186"/>
      <c r="FU486" s="186"/>
      <c r="FV486" s="186"/>
      <c r="FW486" s="186"/>
      <c r="FX486" s="186"/>
      <c r="FY486" s="239"/>
      <c r="FZ486" s="239"/>
      <c r="GA486" s="186"/>
      <c r="GB486" s="186"/>
      <c r="GC486" s="239"/>
      <c r="GD486" s="239"/>
      <c r="GE486" s="239">
        <v>1</v>
      </c>
      <c r="GF486" s="239"/>
      <c r="GG486" s="239">
        <v>1</v>
      </c>
      <c r="GH486" s="186"/>
      <c r="GI486" s="186"/>
      <c r="GJ486" s="239"/>
    </row>
    <row r="487" spans="2:192" ht="15">
      <c r="B487" s="240" t="s">
        <v>5205</v>
      </c>
      <c r="C487" s="240" t="s">
        <v>459</v>
      </c>
      <c r="D487" s="240" t="s">
        <v>461</v>
      </c>
      <c r="E487" s="235" t="s">
        <v>5215</v>
      </c>
      <c r="F487" s="181">
        <v>499.6</v>
      </c>
      <c r="G487" s="237"/>
      <c r="H487" s="187"/>
      <c r="I487" s="187"/>
      <c r="J487" s="237"/>
      <c r="K487" s="237">
        <v>25.3</v>
      </c>
      <c r="L487" s="237"/>
      <c r="M487" s="237"/>
      <c r="N487" s="237"/>
      <c r="O487" s="187"/>
      <c r="P487" s="187"/>
      <c r="Q487" s="237"/>
      <c r="R487" s="237"/>
      <c r="S487" s="237"/>
      <c r="T487" s="237"/>
      <c r="U487" s="237"/>
      <c r="V487" s="187"/>
      <c r="W487" s="187"/>
      <c r="X487" s="237"/>
      <c r="Y487" s="237"/>
      <c r="Z487" s="237"/>
      <c r="AA487" s="237"/>
      <c r="AB487" s="237">
        <v>74.8</v>
      </c>
      <c r="AC487" s="187"/>
      <c r="AD487" s="187"/>
      <c r="AE487" s="237"/>
      <c r="AF487" s="237"/>
      <c r="AG487" s="187"/>
      <c r="AH487" s="237"/>
      <c r="AI487" s="237"/>
      <c r="AJ487" s="187"/>
      <c r="AK487" s="187"/>
      <c r="AL487" s="187"/>
      <c r="AM487" s="187"/>
      <c r="AN487" s="187"/>
      <c r="AO487" s="237"/>
      <c r="AP487" s="237"/>
      <c r="AQ487" s="187"/>
      <c r="AR487" s="187"/>
      <c r="AS487" s="237"/>
      <c r="AT487" s="237"/>
      <c r="AU487" s="237"/>
      <c r="AV487" s="237"/>
      <c r="AW487" s="237"/>
      <c r="AX487" s="187"/>
      <c r="AY487" s="187"/>
      <c r="AZ487" s="237"/>
      <c r="BA487" s="237"/>
      <c r="BB487" s="237"/>
      <c r="BC487" s="237"/>
      <c r="BD487" s="237"/>
      <c r="BE487" s="187"/>
      <c r="BF487" s="187"/>
      <c r="BG487" s="237"/>
      <c r="BH487" s="237"/>
      <c r="BI487" s="237"/>
      <c r="BJ487" s="237"/>
      <c r="BK487" s="237"/>
      <c r="BL487" s="187"/>
      <c r="BM487" s="187"/>
      <c r="BN487" s="237"/>
      <c r="BO487" s="237"/>
      <c r="BP487" s="237"/>
      <c r="BQ487" s="237"/>
      <c r="BR487" s="237"/>
      <c r="BS487" s="187"/>
      <c r="BT487" s="187"/>
      <c r="BU487" s="237"/>
      <c r="BV487" s="237">
        <v>15.4</v>
      </c>
      <c r="BW487" s="237"/>
      <c r="BX487" s="237"/>
      <c r="BY487" s="237"/>
      <c r="BZ487" s="187"/>
      <c r="CA487" s="187"/>
      <c r="CB487" s="237"/>
      <c r="CC487" s="237"/>
      <c r="CD487" s="237"/>
      <c r="CE487" s="237"/>
      <c r="CF487" s="237"/>
      <c r="CG487" s="187"/>
      <c r="CH487" s="187"/>
      <c r="CI487" s="237"/>
      <c r="CJ487" s="237"/>
      <c r="CK487" s="237"/>
      <c r="CL487" s="237"/>
      <c r="CM487" s="237"/>
      <c r="CN487" s="187"/>
      <c r="CO487" s="187"/>
      <c r="CP487" s="237"/>
      <c r="CQ487" s="237"/>
      <c r="CR487" s="237"/>
      <c r="CS487" s="237"/>
      <c r="CT487" s="237"/>
      <c r="CU487" s="187"/>
      <c r="CV487" s="187"/>
      <c r="CW487" s="237"/>
      <c r="CX487" s="237"/>
      <c r="CY487" s="237">
        <v>42.4</v>
      </c>
      <c r="CZ487" s="237"/>
      <c r="DA487" s="237"/>
      <c r="DB487" s="187"/>
      <c r="DC487" s="187"/>
      <c r="DD487" s="237">
        <v>41</v>
      </c>
      <c r="DE487" s="237"/>
      <c r="DF487" s="237"/>
      <c r="DG487" s="237"/>
      <c r="DH487" s="237"/>
      <c r="DI487" s="187"/>
      <c r="DJ487" s="187"/>
      <c r="DK487" s="187"/>
      <c r="DL487" s="237"/>
      <c r="DM487" s="237"/>
      <c r="DN487" s="237"/>
      <c r="DO487" s="237"/>
      <c r="DP487" s="187"/>
      <c r="DQ487" s="187"/>
      <c r="DR487" s="237">
        <v>22.1</v>
      </c>
      <c r="DS487" s="237"/>
      <c r="DT487" s="237"/>
      <c r="DU487" s="237"/>
      <c r="DV487" s="237"/>
      <c r="DW487" s="187"/>
      <c r="DX487" s="187"/>
      <c r="DY487" s="237"/>
      <c r="DZ487" s="237"/>
      <c r="EA487" s="237">
        <v>9.6</v>
      </c>
      <c r="EB487" s="237"/>
      <c r="EC487" s="237"/>
      <c r="ED487" s="187"/>
      <c r="EE487" s="187"/>
      <c r="EF487" s="237"/>
      <c r="EG487" s="187"/>
      <c r="EH487" s="237"/>
      <c r="EI487" s="237"/>
      <c r="EJ487" s="237"/>
      <c r="EK487" s="187"/>
      <c r="EL487" s="187"/>
      <c r="EM487" s="237"/>
      <c r="EN487" s="237">
        <v>17.2</v>
      </c>
      <c r="EO487" s="237"/>
      <c r="EP487" s="237"/>
      <c r="EQ487" s="237"/>
      <c r="ER487" s="187"/>
      <c r="ES487" s="187"/>
      <c r="ET487" s="237"/>
      <c r="EU487" s="237"/>
      <c r="EV487" s="237"/>
      <c r="EW487" s="237"/>
      <c r="EX487" s="237"/>
      <c r="EY487" s="187"/>
      <c r="EZ487" s="187"/>
      <c r="FA487" s="237"/>
      <c r="FB487" s="237"/>
      <c r="FC487" s="237"/>
      <c r="FD487" s="237"/>
      <c r="FE487" s="237"/>
      <c r="FF487" s="187"/>
      <c r="FG487" s="187"/>
      <c r="FH487" s="237"/>
      <c r="FI487" s="237">
        <v>44.9</v>
      </c>
      <c r="FJ487" s="237">
        <v>120.2</v>
      </c>
      <c r="FK487" s="237"/>
      <c r="FL487" s="237"/>
      <c r="FM487" s="187"/>
      <c r="FN487" s="187"/>
      <c r="FO487" s="237"/>
      <c r="FP487" s="237"/>
      <c r="FQ487" s="237"/>
      <c r="FR487" s="237"/>
      <c r="FS487" s="237"/>
      <c r="FT487" s="187"/>
      <c r="FU487" s="187"/>
      <c r="FV487" s="187"/>
      <c r="FW487" s="187"/>
      <c r="FX487" s="187"/>
      <c r="FY487" s="237"/>
      <c r="FZ487" s="237"/>
      <c r="GA487" s="187"/>
      <c r="GB487" s="187"/>
      <c r="GC487" s="237"/>
      <c r="GD487" s="237"/>
      <c r="GE487" s="237">
        <v>15.3</v>
      </c>
      <c r="GF487" s="237"/>
      <c r="GG487" s="237">
        <v>71.599999999999994</v>
      </c>
      <c r="GH487" s="187"/>
      <c r="GI487" s="187"/>
      <c r="GJ487" s="237"/>
    </row>
    <row r="488" spans="2:192" ht="15">
      <c r="B488" s="240" t="s">
        <v>5205</v>
      </c>
      <c r="C488" s="240" t="s">
        <v>459</v>
      </c>
      <c r="D488" s="240" t="s">
        <v>461</v>
      </c>
      <c r="E488" s="241" t="s">
        <v>5216</v>
      </c>
      <c r="F488" s="182">
        <v>1.92</v>
      </c>
      <c r="G488" s="242"/>
      <c r="H488" s="188"/>
      <c r="I488" s="188"/>
      <c r="J488" s="242"/>
      <c r="K488" s="242">
        <v>2.37</v>
      </c>
      <c r="L488" s="242"/>
      <c r="M488" s="242"/>
      <c r="N488" s="242"/>
      <c r="O488" s="188"/>
      <c r="P488" s="188"/>
      <c r="Q488" s="242"/>
      <c r="R488" s="242"/>
      <c r="S488" s="242"/>
      <c r="T488" s="242"/>
      <c r="U488" s="242"/>
      <c r="V488" s="188"/>
      <c r="W488" s="188"/>
      <c r="X488" s="242"/>
      <c r="Y488" s="242"/>
      <c r="Z488" s="242"/>
      <c r="AA488" s="242"/>
      <c r="AB488" s="242">
        <v>1.61</v>
      </c>
      <c r="AC488" s="188"/>
      <c r="AD488" s="188"/>
      <c r="AE488" s="242"/>
      <c r="AF488" s="242"/>
      <c r="AG488" s="188"/>
      <c r="AH488" s="242"/>
      <c r="AI488" s="242"/>
      <c r="AJ488" s="188"/>
      <c r="AK488" s="188"/>
      <c r="AL488" s="188"/>
      <c r="AM488" s="188"/>
      <c r="AN488" s="188"/>
      <c r="AO488" s="242"/>
      <c r="AP488" s="242"/>
      <c r="AQ488" s="188"/>
      <c r="AR488" s="188"/>
      <c r="AS488" s="242"/>
      <c r="AT488" s="242"/>
      <c r="AU488" s="242"/>
      <c r="AV488" s="242"/>
      <c r="AW488" s="242"/>
      <c r="AX488" s="188"/>
      <c r="AY488" s="188"/>
      <c r="AZ488" s="242"/>
      <c r="BA488" s="242"/>
      <c r="BB488" s="242"/>
      <c r="BC488" s="242"/>
      <c r="BD488" s="242"/>
      <c r="BE488" s="188"/>
      <c r="BF488" s="188"/>
      <c r="BG488" s="242"/>
      <c r="BH488" s="242"/>
      <c r="BI488" s="242"/>
      <c r="BJ488" s="242"/>
      <c r="BK488" s="242"/>
      <c r="BL488" s="188"/>
      <c r="BM488" s="188"/>
      <c r="BN488" s="242"/>
      <c r="BO488" s="242"/>
      <c r="BP488" s="242"/>
      <c r="BQ488" s="242"/>
      <c r="BR488" s="242"/>
      <c r="BS488" s="188"/>
      <c r="BT488" s="188"/>
      <c r="BU488" s="242"/>
      <c r="BV488" s="242">
        <v>3.88</v>
      </c>
      <c r="BW488" s="242"/>
      <c r="BX488" s="242"/>
      <c r="BY488" s="242"/>
      <c r="BZ488" s="188"/>
      <c r="CA488" s="188"/>
      <c r="CB488" s="242"/>
      <c r="CC488" s="242"/>
      <c r="CD488" s="242"/>
      <c r="CE488" s="242"/>
      <c r="CF488" s="242"/>
      <c r="CG488" s="188"/>
      <c r="CH488" s="188"/>
      <c r="CI488" s="242"/>
      <c r="CJ488" s="242"/>
      <c r="CK488" s="242"/>
      <c r="CL488" s="242"/>
      <c r="CM488" s="242"/>
      <c r="CN488" s="188"/>
      <c r="CO488" s="188"/>
      <c r="CP488" s="242"/>
      <c r="CQ488" s="242"/>
      <c r="CR488" s="242"/>
      <c r="CS488" s="242"/>
      <c r="CT488" s="242"/>
      <c r="CU488" s="188"/>
      <c r="CV488" s="188"/>
      <c r="CW488" s="242"/>
      <c r="CX488" s="242"/>
      <c r="CY488" s="242">
        <v>1.42</v>
      </c>
      <c r="CZ488" s="242"/>
      <c r="DA488" s="242"/>
      <c r="DB488" s="188"/>
      <c r="DC488" s="188"/>
      <c r="DD488" s="242">
        <v>2.93</v>
      </c>
      <c r="DE488" s="242"/>
      <c r="DF488" s="242"/>
      <c r="DG488" s="242"/>
      <c r="DH488" s="242"/>
      <c r="DI488" s="188"/>
      <c r="DJ488" s="188"/>
      <c r="DK488" s="188"/>
      <c r="DL488" s="242"/>
      <c r="DM488" s="242"/>
      <c r="DN488" s="242"/>
      <c r="DO488" s="242"/>
      <c r="DP488" s="188"/>
      <c r="DQ488" s="188"/>
      <c r="DR488" s="242">
        <v>2.72</v>
      </c>
      <c r="DS488" s="242"/>
      <c r="DT488" s="242"/>
      <c r="DU488" s="242"/>
      <c r="DV488" s="242"/>
      <c r="DW488" s="188"/>
      <c r="DX488" s="188"/>
      <c r="DY488" s="242"/>
      <c r="DZ488" s="242"/>
      <c r="EA488" s="242">
        <v>6.24</v>
      </c>
      <c r="EB488" s="242"/>
      <c r="EC488" s="242"/>
      <c r="ED488" s="188"/>
      <c r="EE488" s="188"/>
      <c r="EF488" s="242"/>
      <c r="EG488" s="188"/>
      <c r="EH488" s="242"/>
      <c r="EI488" s="242"/>
      <c r="EJ488" s="242"/>
      <c r="EK488" s="188"/>
      <c r="EL488" s="188"/>
      <c r="EM488" s="242"/>
      <c r="EN488" s="242">
        <v>3.49</v>
      </c>
      <c r="EO488" s="242"/>
      <c r="EP488" s="242"/>
      <c r="EQ488" s="242"/>
      <c r="ER488" s="188"/>
      <c r="ES488" s="188"/>
      <c r="ET488" s="242"/>
      <c r="EU488" s="242"/>
      <c r="EV488" s="242"/>
      <c r="EW488" s="242"/>
      <c r="EX488" s="242"/>
      <c r="EY488" s="188"/>
      <c r="EZ488" s="188"/>
      <c r="FA488" s="242"/>
      <c r="FB488" s="242"/>
      <c r="FC488" s="242"/>
      <c r="FD488" s="242"/>
      <c r="FE488" s="242"/>
      <c r="FF488" s="188"/>
      <c r="FG488" s="188"/>
      <c r="FH488" s="242"/>
      <c r="FI488" s="242">
        <v>1.34</v>
      </c>
      <c r="FJ488" s="242">
        <v>1.5</v>
      </c>
      <c r="FK488" s="242"/>
      <c r="FL488" s="242"/>
      <c r="FM488" s="188"/>
      <c r="FN488" s="188"/>
      <c r="FO488" s="242"/>
      <c r="FP488" s="242"/>
      <c r="FQ488" s="242"/>
      <c r="FR488" s="242"/>
      <c r="FS488" s="242"/>
      <c r="FT488" s="188"/>
      <c r="FU488" s="188"/>
      <c r="FV488" s="188"/>
      <c r="FW488" s="188"/>
      <c r="FX488" s="188"/>
      <c r="FY488" s="242"/>
      <c r="FZ488" s="242"/>
      <c r="GA488" s="188"/>
      <c r="GB488" s="188"/>
      <c r="GC488" s="242"/>
      <c r="GD488" s="242"/>
      <c r="GE488" s="242">
        <v>3.93</v>
      </c>
      <c r="GF488" s="242"/>
      <c r="GG488" s="242">
        <v>0.84</v>
      </c>
      <c r="GH488" s="188"/>
      <c r="GI488" s="188"/>
      <c r="GJ488" s="242"/>
    </row>
    <row r="489" spans="2:192" ht="15.75" thickBot="1">
      <c r="B489" s="243" t="s">
        <v>5205</v>
      </c>
      <c r="C489" s="243" t="s">
        <v>459</v>
      </c>
      <c r="D489" s="243" t="s">
        <v>461</v>
      </c>
      <c r="E489" s="244" t="s">
        <v>5217</v>
      </c>
      <c r="F489" s="183">
        <v>31.23</v>
      </c>
      <c r="G489" s="245"/>
      <c r="H489" s="189"/>
      <c r="I489" s="189"/>
      <c r="J489" s="245"/>
      <c r="K489" s="245">
        <v>25.32</v>
      </c>
      <c r="L489" s="245"/>
      <c r="M489" s="245"/>
      <c r="N489" s="245"/>
      <c r="O489" s="189"/>
      <c r="P489" s="189"/>
      <c r="Q489" s="245"/>
      <c r="R489" s="245"/>
      <c r="S489" s="245"/>
      <c r="T489" s="245"/>
      <c r="U489" s="245"/>
      <c r="V489" s="189"/>
      <c r="W489" s="189"/>
      <c r="X489" s="245"/>
      <c r="Y489" s="245"/>
      <c r="Z489" s="245"/>
      <c r="AA489" s="245"/>
      <c r="AB489" s="245">
        <v>37.380000000000003</v>
      </c>
      <c r="AC489" s="189"/>
      <c r="AD489" s="189"/>
      <c r="AE489" s="245"/>
      <c r="AF489" s="245"/>
      <c r="AG489" s="189"/>
      <c r="AH489" s="245"/>
      <c r="AI489" s="245"/>
      <c r="AJ489" s="189"/>
      <c r="AK489" s="189"/>
      <c r="AL489" s="189"/>
      <c r="AM489" s="189"/>
      <c r="AN489" s="189"/>
      <c r="AO489" s="245"/>
      <c r="AP489" s="245"/>
      <c r="AQ489" s="189"/>
      <c r="AR489" s="189"/>
      <c r="AS489" s="245"/>
      <c r="AT489" s="245"/>
      <c r="AU489" s="245"/>
      <c r="AV489" s="245"/>
      <c r="AW489" s="245"/>
      <c r="AX489" s="189"/>
      <c r="AY489" s="189"/>
      <c r="AZ489" s="245"/>
      <c r="BA489" s="245"/>
      <c r="BB489" s="245"/>
      <c r="BC489" s="245"/>
      <c r="BD489" s="245"/>
      <c r="BE489" s="189"/>
      <c r="BF489" s="189"/>
      <c r="BG489" s="245"/>
      <c r="BH489" s="245"/>
      <c r="BI489" s="245"/>
      <c r="BJ489" s="245"/>
      <c r="BK489" s="245"/>
      <c r="BL489" s="189"/>
      <c r="BM489" s="189"/>
      <c r="BN489" s="245"/>
      <c r="BO489" s="245"/>
      <c r="BP489" s="245"/>
      <c r="BQ489" s="245"/>
      <c r="BR489" s="245"/>
      <c r="BS489" s="189"/>
      <c r="BT489" s="189"/>
      <c r="BU489" s="245"/>
      <c r="BV489" s="245">
        <v>15.45</v>
      </c>
      <c r="BW489" s="245"/>
      <c r="BX489" s="245"/>
      <c r="BY489" s="245"/>
      <c r="BZ489" s="189"/>
      <c r="CA489" s="189"/>
      <c r="CB489" s="245"/>
      <c r="CC489" s="245"/>
      <c r="CD489" s="245"/>
      <c r="CE489" s="245"/>
      <c r="CF489" s="245"/>
      <c r="CG489" s="189"/>
      <c r="CH489" s="189"/>
      <c r="CI489" s="245"/>
      <c r="CJ489" s="245"/>
      <c r="CK489" s="245"/>
      <c r="CL489" s="245"/>
      <c r="CM489" s="245"/>
      <c r="CN489" s="189"/>
      <c r="CO489" s="189"/>
      <c r="CP489" s="245"/>
      <c r="CQ489" s="245"/>
      <c r="CR489" s="245"/>
      <c r="CS489" s="245"/>
      <c r="CT489" s="245"/>
      <c r="CU489" s="189"/>
      <c r="CV489" s="189"/>
      <c r="CW489" s="245"/>
      <c r="CX489" s="245"/>
      <c r="CY489" s="245">
        <v>42.37</v>
      </c>
      <c r="CZ489" s="245"/>
      <c r="DA489" s="245"/>
      <c r="DB489" s="189"/>
      <c r="DC489" s="189"/>
      <c r="DD489" s="245">
        <v>20.48</v>
      </c>
      <c r="DE489" s="245"/>
      <c r="DF489" s="245"/>
      <c r="DG489" s="245"/>
      <c r="DH489" s="245"/>
      <c r="DI489" s="189"/>
      <c r="DJ489" s="189"/>
      <c r="DK489" s="189"/>
      <c r="DL489" s="245"/>
      <c r="DM489" s="245"/>
      <c r="DN489" s="245"/>
      <c r="DO489" s="245"/>
      <c r="DP489" s="189"/>
      <c r="DQ489" s="189"/>
      <c r="DR489" s="245">
        <v>22.07</v>
      </c>
      <c r="DS489" s="245"/>
      <c r="DT489" s="245"/>
      <c r="DU489" s="245"/>
      <c r="DV489" s="245"/>
      <c r="DW489" s="189"/>
      <c r="DX489" s="189"/>
      <c r="DY489" s="245"/>
      <c r="DZ489" s="245"/>
      <c r="EA489" s="245">
        <v>9.6199999999999992</v>
      </c>
      <c r="EB489" s="245"/>
      <c r="EC489" s="245"/>
      <c r="ED489" s="189"/>
      <c r="EE489" s="189"/>
      <c r="EF489" s="245"/>
      <c r="EG489" s="189"/>
      <c r="EH489" s="245"/>
      <c r="EI489" s="245"/>
      <c r="EJ489" s="245"/>
      <c r="EK489" s="189"/>
      <c r="EL489" s="189"/>
      <c r="EM489" s="245"/>
      <c r="EN489" s="245">
        <v>17.18</v>
      </c>
      <c r="EO489" s="245"/>
      <c r="EP489" s="245"/>
      <c r="EQ489" s="245"/>
      <c r="ER489" s="189"/>
      <c r="ES489" s="189"/>
      <c r="ET489" s="245"/>
      <c r="EU489" s="245"/>
      <c r="EV489" s="245"/>
      <c r="EW489" s="245"/>
      <c r="EX489" s="245"/>
      <c r="EY489" s="189"/>
      <c r="EZ489" s="189"/>
      <c r="FA489" s="245"/>
      <c r="FB489" s="245"/>
      <c r="FC489" s="245"/>
      <c r="FD489" s="245"/>
      <c r="FE489" s="245"/>
      <c r="FF489" s="189"/>
      <c r="FG489" s="189"/>
      <c r="FH489" s="245"/>
      <c r="FI489" s="245">
        <v>44.9</v>
      </c>
      <c r="FJ489" s="245">
        <v>40.06</v>
      </c>
      <c r="FK489" s="245"/>
      <c r="FL489" s="245"/>
      <c r="FM489" s="189"/>
      <c r="FN489" s="189"/>
      <c r="FO489" s="245"/>
      <c r="FP489" s="245"/>
      <c r="FQ489" s="245"/>
      <c r="FR489" s="245"/>
      <c r="FS489" s="245"/>
      <c r="FT489" s="189"/>
      <c r="FU489" s="189"/>
      <c r="FV489" s="189"/>
      <c r="FW489" s="189"/>
      <c r="FX489" s="189"/>
      <c r="FY489" s="245"/>
      <c r="FZ489" s="245"/>
      <c r="GA489" s="189"/>
      <c r="GB489" s="189"/>
      <c r="GC489" s="245"/>
      <c r="GD489" s="245"/>
      <c r="GE489" s="245">
        <v>15.27</v>
      </c>
      <c r="GF489" s="245"/>
      <c r="GG489" s="245">
        <v>71.58</v>
      </c>
      <c r="GH489" s="189"/>
      <c r="GI489" s="189"/>
      <c r="GJ489" s="245"/>
    </row>
    <row r="490" spans="2:192" ht="15">
      <c r="B490" s="238" t="s">
        <v>5205</v>
      </c>
      <c r="C490" s="238" t="s">
        <v>3262</v>
      </c>
      <c r="D490" s="238" t="s">
        <v>3264</v>
      </c>
      <c r="E490" s="238" t="s">
        <v>5214</v>
      </c>
      <c r="F490" s="180">
        <v>2</v>
      </c>
      <c r="G490" s="239"/>
      <c r="H490" s="186"/>
      <c r="I490" s="186"/>
      <c r="J490" s="239"/>
      <c r="K490" s="239"/>
      <c r="L490" s="239"/>
      <c r="M490" s="239"/>
      <c r="N490" s="239"/>
      <c r="O490" s="186"/>
      <c r="P490" s="186"/>
      <c r="Q490" s="239"/>
      <c r="R490" s="239"/>
      <c r="S490" s="239"/>
      <c r="T490" s="239"/>
      <c r="U490" s="239"/>
      <c r="V490" s="186"/>
      <c r="W490" s="186"/>
      <c r="X490" s="239"/>
      <c r="Y490" s="239"/>
      <c r="Z490" s="239"/>
      <c r="AA490" s="239"/>
      <c r="AB490" s="239"/>
      <c r="AC490" s="186"/>
      <c r="AD490" s="186"/>
      <c r="AE490" s="239"/>
      <c r="AF490" s="239"/>
      <c r="AG490" s="186"/>
      <c r="AH490" s="239"/>
      <c r="AI490" s="239"/>
      <c r="AJ490" s="186"/>
      <c r="AK490" s="186"/>
      <c r="AL490" s="186"/>
      <c r="AM490" s="186"/>
      <c r="AN490" s="186"/>
      <c r="AO490" s="239"/>
      <c r="AP490" s="239"/>
      <c r="AQ490" s="186"/>
      <c r="AR490" s="186"/>
      <c r="AS490" s="239"/>
      <c r="AT490" s="239"/>
      <c r="AU490" s="239"/>
      <c r="AV490" s="239"/>
      <c r="AW490" s="239"/>
      <c r="AX490" s="186"/>
      <c r="AY490" s="186"/>
      <c r="AZ490" s="239"/>
      <c r="BA490" s="239"/>
      <c r="BB490" s="239"/>
      <c r="BC490" s="239"/>
      <c r="BD490" s="239"/>
      <c r="BE490" s="186"/>
      <c r="BF490" s="186"/>
      <c r="BG490" s="239"/>
      <c r="BH490" s="239"/>
      <c r="BI490" s="239"/>
      <c r="BJ490" s="239"/>
      <c r="BK490" s="239"/>
      <c r="BL490" s="186"/>
      <c r="BM490" s="186"/>
      <c r="BN490" s="239"/>
      <c r="BO490" s="239"/>
      <c r="BP490" s="239"/>
      <c r="BQ490" s="239"/>
      <c r="BR490" s="239"/>
      <c r="BS490" s="186"/>
      <c r="BT490" s="186"/>
      <c r="BU490" s="239"/>
      <c r="BV490" s="239"/>
      <c r="BW490" s="239"/>
      <c r="BX490" s="239"/>
      <c r="BY490" s="239"/>
      <c r="BZ490" s="186"/>
      <c r="CA490" s="186"/>
      <c r="CB490" s="239"/>
      <c r="CC490" s="239"/>
      <c r="CD490" s="239"/>
      <c r="CE490" s="239"/>
      <c r="CF490" s="239"/>
      <c r="CG490" s="186"/>
      <c r="CH490" s="186"/>
      <c r="CI490" s="239"/>
      <c r="CJ490" s="239"/>
      <c r="CK490" s="239"/>
      <c r="CL490" s="239"/>
      <c r="CM490" s="239"/>
      <c r="CN490" s="186"/>
      <c r="CO490" s="186"/>
      <c r="CP490" s="239"/>
      <c r="CQ490" s="239"/>
      <c r="CR490" s="239"/>
      <c r="CS490" s="239"/>
      <c r="CT490" s="239"/>
      <c r="CU490" s="186"/>
      <c r="CV490" s="186"/>
      <c r="CW490" s="239"/>
      <c r="CX490" s="239"/>
      <c r="CY490" s="239"/>
      <c r="CZ490" s="239"/>
      <c r="DA490" s="239"/>
      <c r="DB490" s="186"/>
      <c r="DC490" s="186"/>
      <c r="DD490" s="239">
        <v>1</v>
      </c>
      <c r="DE490" s="239"/>
      <c r="DF490" s="239"/>
      <c r="DG490" s="239"/>
      <c r="DH490" s="239"/>
      <c r="DI490" s="186"/>
      <c r="DJ490" s="186"/>
      <c r="DK490" s="186"/>
      <c r="DL490" s="239"/>
      <c r="DM490" s="239"/>
      <c r="DN490" s="239"/>
      <c r="DO490" s="239"/>
      <c r="DP490" s="186"/>
      <c r="DQ490" s="186"/>
      <c r="DR490" s="239">
        <v>1</v>
      </c>
      <c r="DS490" s="239"/>
      <c r="DT490" s="239"/>
      <c r="DU490" s="239"/>
      <c r="DV490" s="239"/>
      <c r="DW490" s="186"/>
      <c r="DX490" s="186"/>
      <c r="DY490" s="239"/>
      <c r="DZ490" s="239"/>
      <c r="EA490" s="239"/>
      <c r="EB490" s="239"/>
      <c r="EC490" s="239"/>
      <c r="ED490" s="186"/>
      <c r="EE490" s="186"/>
      <c r="EF490" s="239"/>
      <c r="EG490" s="186"/>
      <c r="EH490" s="239"/>
      <c r="EI490" s="239"/>
      <c r="EJ490" s="239"/>
      <c r="EK490" s="186"/>
      <c r="EL490" s="186"/>
      <c r="EM490" s="239"/>
      <c r="EN490" s="239"/>
      <c r="EO490" s="239"/>
      <c r="EP490" s="239"/>
      <c r="EQ490" s="239"/>
      <c r="ER490" s="186"/>
      <c r="ES490" s="186"/>
      <c r="ET490" s="239"/>
      <c r="EU490" s="239"/>
      <c r="EV490" s="239"/>
      <c r="EW490" s="239"/>
      <c r="EX490" s="239"/>
      <c r="EY490" s="186"/>
      <c r="EZ490" s="186"/>
      <c r="FA490" s="239"/>
      <c r="FB490" s="239"/>
      <c r="FC490" s="239"/>
      <c r="FD490" s="239"/>
      <c r="FE490" s="239"/>
      <c r="FF490" s="186"/>
      <c r="FG490" s="186"/>
      <c r="FH490" s="239"/>
      <c r="FI490" s="239"/>
      <c r="FJ490" s="239"/>
      <c r="FK490" s="239"/>
      <c r="FL490" s="239"/>
      <c r="FM490" s="186"/>
      <c r="FN490" s="186"/>
      <c r="FO490" s="239"/>
      <c r="FP490" s="239"/>
      <c r="FQ490" s="239"/>
      <c r="FR490" s="239"/>
      <c r="FS490" s="239"/>
      <c r="FT490" s="186"/>
      <c r="FU490" s="186"/>
      <c r="FV490" s="186"/>
      <c r="FW490" s="186"/>
      <c r="FX490" s="186"/>
      <c r="FY490" s="239"/>
      <c r="FZ490" s="239"/>
      <c r="GA490" s="186"/>
      <c r="GB490" s="186"/>
      <c r="GC490" s="239"/>
      <c r="GD490" s="239"/>
      <c r="GE490" s="239"/>
      <c r="GF490" s="239"/>
      <c r="GG490" s="239"/>
      <c r="GH490" s="186"/>
      <c r="GI490" s="186"/>
      <c r="GJ490" s="239"/>
    </row>
    <row r="491" spans="2:192" ht="15">
      <c r="B491" s="240" t="s">
        <v>5205</v>
      </c>
      <c r="C491" s="240" t="s">
        <v>3262</v>
      </c>
      <c r="D491" s="240" t="s">
        <v>3264</v>
      </c>
      <c r="E491" s="235" t="s">
        <v>5215</v>
      </c>
      <c r="F491" s="181">
        <v>77.8</v>
      </c>
      <c r="G491" s="237"/>
      <c r="H491" s="187"/>
      <c r="I491" s="187"/>
      <c r="J491" s="237"/>
      <c r="K491" s="237"/>
      <c r="L491" s="237"/>
      <c r="M491" s="237"/>
      <c r="N491" s="237"/>
      <c r="O491" s="187"/>
      <c r="P491" s="187"/>
      <c r="Q491" s="237"/>
      <c r="R491" s="237"/>
      <c r="S491" s="237"/>
      <c r="T491" s="237"/>
      <c r="U491" s="237"/>
      <c r="V491" s="187"/>
      <c r="W491" s="187"/>
      <c r="X491" s="237"/>
      <c r="Y491" s="237"/>
      <c r="Z491" s="237"/>
      <c r="AA491" s="237"/>
      <c r="AB491" s="237"/>
      <c r="AC491" s="187"/>
      <c r="AD491" s="187"/>
      <c r="AE491" s="237"/>
      <c r="AF491" s="237"/>
      <c r="AG491" s="187"/>
      <c r="AH491" s="237"/>
      <c r="AI491" s="237"/>
      <c r="AJ491" s="187"/>
      <c r="AK491" s="187"/>
      <c r="AL491" s="187"/>
      <c r="AM491" s="187"/>
      <c r="AN491" s="187"/>
      <c r="AO491" s="237"/>
      <c r="AP491" s="237"/>
      <c r="AQ491" s="187"/>
      <c r="AR491" s="187"/>
      <c r="AS491" s="237"/>
      <c r="AT491" s="237"/>
      <c r="AU491" s="237"/>
      <c r="AV491" s="237"/>
      <c r="AW491" s="237"/>
      <c r="AX491" s="187"/>
      <c r="AY491" s="187"/>
      <c r="AZ491" s="237"/>
      <c r="BA491" s="237"/>
      <c r="BB491" s="237"/>
      <c r="BC491" s="237"/>
      <c r="BD491" s="237"/>
      <c r="BE491" s="187"/>
      <c r="BF491" s="187"/>
      <c r="BG491" s="237"/>
      <c r="BH491" s="237"/>
      <c r="BI491" s="237"/>
      <c r="BJ491" s="237"/>
      <c r="BK491" s="237"/>
      <c r="BL491" s="187"/>
      <c r="BM491" s="187"/>
      <c r="BN491" s="237"/>
      <c r="BO491" s="237"/>
      <c r="BP491" s="237"/>
      <c r="BQ491" s="237"/>
      <c r="BR491" s="237"/>
      <c r="BS491" s="187"/>
      <c r="BT491" s="187"/>
      <c r="BU491" s="237"/>
      <c r="BV491" s="237"/>
      <c r="BW491" s="237"/>
      <c r="BX491" s="237"/>
      <c r="BY491" s="237"/>
      <c r="BZ491" s="187"/>
      <c r="CA491" s="187"/>
      <c r="CB491" s="237"/>
      <c r="CC491" s="237"/>
      <c r="CD491" s="237"/>
      <c r="CE491" s="237"/>
      <c r="CF491" s="237"/>
      <c r="CG491" s="187"/>
      <c r="CH491" s="187"/>
      <c r="CI491" s="237"/>
      <c r="CJ491" s="237"/>
      <c r="CK491" s="237"/>
      <c r="CL491" s="237"/>
      <c r="CM491" s="237"/>
      <c r="CN491" s="187"/>
      <c r="CO491" s="187"/>
      <c r="CP491" s="237"/>
      <c r="CQ491" s="237"/>
      <c r="CR491" s="237"/>
      <c r="CS491" s="237"/>
      <c r="CT491" s="237"/>
      <c r="CU491" s="187"/>
      <c r="CV491" s="187"/>
      <c r="CW491" s="237"/>
      <c r="CX491" s="237"/>
      <c r="CY491" s="237"/>
      <c r="CZ491" s="237"/>
      <c r="DA491" s="237"/>
      <c r="DB491" s="187"/>
      <c r="DC491" s="187"/>
      <c r="DD491" s="237">
        <v>58</v>
      </c>
      <c r="DE491" s="237"/>
      <c r="DF491" s="237"/>
      <c r="DG491" s="237"/>
      <c r="DH491" s="237"/>
      <c r="DI491" s="187"/>
      <c r="DJ491" s="187"/>
      <c r="DK491" s="187"/>
      <c r="DL491" s="237"/>
      <c r="DM491" s="237"/>
      <c r="DN491" s="237"/>
      <c r="DO491" s="237"/>
      <c r="DP491" s="187"/>
      <c r="DQ491" s="187"/>
      <c r="DR491" s="237">
        <v>19.8</v>
      </c>
      <c r="DS491" s="237"/>
      <c r="DT491" s="237"/>
      <c r="DU491" s="237"/>
      <c r="DV491" s="237"/>
      <c r="DW491" s="187"/>
      <c r="DX491" s="187"/>
      <c r="DY491" s="237"/>
      <c r="DZ491" s="237"/>
      <c r="EA491" s="237"/>
      <c r="EB491" s="237"/>
      <c r="EC491" s="237"/>
      <c r="ED491" s="187"/>
      <c r="EE491" s="187"/>
      <c r="EF491" s="237"/>
      <c r="EG491" s="187"/>
      <c r="EH491" s="237"/>
      <c r="EI491" s="237"/>
      <c r="EJ491" s="237"/>
      <c r="EK491" s="187"/>
      <c r="EL491" s="187"/>
      <c r="EM491" s="237"/>
      <c r="EN491" s="237"/>
      <c r="EO491" s="237"/>
      <c r="EP491" s="237"/>
      <c r="EQ491" s="237"/>
      <c r="ER491" s="187"/>
      <c r="ES491" s="187"/>
      <c r="ET491" s="237"/>
      <c r="EU491" s="237"/>
      <c r="EV491" s="237"/>
      <c r="EW491" s="237"/>
      <c r="EX491" s="237"/>
      <c r="EY491" s="187"/>
      <c r="EZ491" s="187"/>
      <c r="FA491" s="237"/>
      <c r="FB491" s="237"/>
      <c r="FC491" s="237"/>
      <c r="FD491" s="237"/>
      <c r="FE491" s="237"/>
      <c r="FF491" s="187"/>
      <c r="FG491" s="187"/>
      <c r="FH491" s="237"/>
      <c r="FI491" s="237"/>
      <c r="FJ491" s="237"/>
      <c r="FK491" s="237"/>
      <c r="FL491" s="237"/>
      <c r="FM491" s="187"/>
      <c r="FN491" s="187"/>
      <c r="FO491" s="237"/>
      <c r="FP491" s="237"/>
      <c r="FQ491" s="237"/>
      <c r="FR491" s="237"/>
      <c r="FS491" s="237"/>
      <c r="FT491" s="187"/>
      <c r="FU491" s="187"/>
      <c r="FV491" s="187"/>
      <c r="FW491" s="187"/>
      <c r="FX491" s="187"/>
      <c r="FY491" s="237"/>
      <c r="FZ491" s="237"/>
      <c r="GA491" s="187"/>
      <c r="GB491" s="187"/>
      <c r="GC491" s="237"/>
      <c r="GD491" s="237"/>
      <c r="GE491" s="237"/>
      <c r="GF491" s="237"/>
      <c r="GG491" s="237"/>
      <c r="GH491" s="187"/>
      <c r="GI491" s="187"/>
      <c r="GJ491" s="237"/>
    </row>
    <row r="492" spans="2:192" ht="15">
      <c r="B492" s="240" t="s">
        <v>5205</v>
      </c>
      <c r="C492" s="240" t="s">
        <v>3262</v>
      </c>
      <c r="D492" s="240" t="s">
        <v>3264</v>
      </c>
      <c r="E492" s="241" t="s">
        <v>5216</v>
      </c>
      <c r="F492" s="182">
        <v>1.54</v>
      </c>
      <c r="G492" s="242"/>
      <c r="H492" s="188"/>
      <c r="I492" s="188"/>
      <c r="J492" s="242"/>
      <c r="K492" s="242"/>
      <c r="L492" s="242"/>
      <c r="M492" s="242"/>
      <c r="N492" s="242"/>
      <c r="O492" s="188"/>
      <c r="P492" s="188"/>
      <c r="Q492" s="242"/>
      <c r="R492" s="242"/>
      <c r="S492" s="242"/>
      <c r="T492" s="242"/>
      <c r="U492" s="242"/>
      <c r="V492" s="188"/>
      <c r="W492" s="188"/>
      <c r="X492" s="242"/>
      <c r="Y492" s="242"/>
      <c r="Z492" s="242"/>
      <c r="AA492" s="242"/>
      <c r="AB492" s="242"/>
      <c r="AC492" s="188"/>
      <c r="AD492" s="188"/>
      <c r="AE492" s="242"/>
      <c r="AF492" s="242"/>
      <c r="AG492" s="188"/>
      <c r="AH492" s="242"/>
      <c r="AI492" s="242"/>
      <c r="AJ492" s="188"/>
      <c r="AK492" s="188"/>
      <c r="AL492" s="188"/>
      <c r="AM492" s="188"/>
      <c r="AN492" s="188"/>
      <c r="AO492" s="242"/>
      <c r="AP492" s="242"/>
      <c r="AQ492" s="188"/>
      <c r="AR492" s="188"/>
      <c r="AS492" s="242"/>
      <c r="AT492" s="242"/>
      <c r="AU492" s="242"/>
      <c r="AV492" s="242"/>
      <c r="AW492" s="242"/>
      <c r="AX492" s="188"/>
      <c r="AY492" s="188"/>
      <c r="AZ492" s="242"/>
      <c r="BA492" s="242"/>
      <c r="BB492" s="242"/>
      <c r="BC492" s="242"/>
      <c r="BD492" s="242"/>
      <c r="BE492" s="188"/>
      <c r="BF492" s="188"/>
      <c r="BG492" s="242"/>
      <c r="BH492" s="242"/>
      <c r="BI492" s="242"/>
      <c r="BJ492" s="242"/>
      <c r="BK492" s="242"/>
      <c r="BL492" s="188"/>
      <c r="BM492" s="188"/>
      <c r="BN492" s="242"/>
      <c r="BO492" s="242"/>
      <c r="BP492" s="242"/>
      <c r="BQ492" s="242"/>
      <c r="BR492" s="242"/>
      <c r="BS492" s="188"/>
      <c r="BT492" s="188"/>
      <c r="BU492" s="242"/>
      <c r="BV492" s="242"/>
      <c r="BW492" s="242"/>
      <c r="BX492" s="242"/>
      <c r="BY492" s="242"/>
      <c r="BZ492" s="188"/>
      <c r="CA492" s="188"/>
      <c r="CB492" s="242"/>
      <c r="CC492" s="242"/>
      <c r="CD492" s="242"/>
      <c r="CE492" s="242"/>
      <c r="CF492" s="242"/>
      <c r="CG492" s="188"/>
      <c r="CH492" s="188"/>
      <c r="CI492" s="242"/>
      <c r="CJ492" s="242"/>
      <c r="CK492" s="242"/>
      <c r="CL492" s="242"/>
      <c r="CM492" s="242"/>
      <c r="CN492" s="188"/>
      <c r="CO492" s="188"/>
      <c r="CP492" s="242"/>
      <c r="CQ492" s="242"/>
      <c r="CR492" s="242"/>
      <c r="CS492" s="242"/>
      <c r="CT492" s="242"/>
      <c r="CU492" s="188"/>
      <c r="CV492" s="188"/>
      <c r="CW492" s="242"/>
      <c r="CX492" s="242"/>
      <c r="CY492" s="242"/>
      <c r="CZ492" s="242"/>
      <c r="DA492" s="242"/>
      <c r="DB492" s="188"/>
      <c r="DC492" s="188"/>
      <c r="DD492" s="242">
        <v>1.03</v>
      </c>
      <c r="DE492" s="242"/>
      <c r="DF492" s="242"/>
      <c r="DG492" s="242"/>
      <c r="DH492" s="242"/>
      <c r="DI492" s="188"/>
      <c r="DJ492" s="188"/>
      <c r="DK492" s="188"/>
      <c r="DL492" s="242"/>
      <c r="DM492" s="242"/>
      <c r="DN492" s="242"/>
      <c r="DO492" s="242"/>
      <c r="DP492" s="188"/>
      <c r="DQ492" s="188"/>
      <c r="DR492" s="242">
        <v>3.03</v>
      </c>
      <c r="DS492" s="242"/>
      <c r="DT492" s="242"/>
      <c r="DU492" s="242"/>
      <c r="DV492" s="242"/>
      <c r="DW492" s="188"/>
      <c r="DX492" s="188"/>
      <c r="DY492" s="242"/>
      <c r="DZ492" s="242"/>
      <c r="EA492" s="242"/>
      <c r="EB492" s="242"/>
      <c r="EC492" s="242"/>
      <c r="ED492" s="188"/>
      <c r="EE492" s="188"/>
      <c r="EF492" s="242"/>
      <c r="EG492" s="188"/>
      <c r="EH492" s="242"/>
      <c r="EI492" s="242"/>
      <c r="EJ492" s="242"/>
      <c r="EK492" s="188"/>
      <c r="EL492" s="188"/>
      <c r="EM492" s="242"/>
      <c r="EN492" s="242"/>
      <c r="EO492" s="242"/>
      <c r="EP492" s="242"/>
      <c r="EQ492" s="242"/>
      <c r="ER492" s="188"/>
      <c r="ES492" s="188"/>
      <c r="ET492" s="242"/>
      <c r="EU492" s="242"/>
      <c r="EV492" s="242"/>
      <c r="EW492" s="242"/>
      <c r="EX492" s="242"/>
      <c r="EY492" s="188"/>
      <c r="EZ492" s="188"/>
      <c r="FA492" s="242"/>
      <c r="FB492" s="242"/>
      <c r="FC492" s="242"/>
      <c r="FD492" s="242"/>
      <c r="FE492" s="242"/>
      <c r="FF492" s="188"/>
      <c r="FG492" s="188"/>
      <c r="FH492" s="242"/>
      <c r="FI492" s="242"/>
      <c r="FJ492" s="242"/>
      <c r="FK492" s="242"/>
      <c r="FL492" s="242"/>
      <c r="FM492" s="188"/>
      <c r="FN492" s="188"/>
      <c r="FO492" s="242"/>
      <c r="FP492" s="242"/>
      <c r="FQ492" s="242"/>
      <c r="FR492" s="242"/>
      <c r="FS492" s="242"/>
      <c r="FT492" s="188"/>
      <c r="FU492" s="188"/>
      <c r="FV492" s="188"/>
      <c r="FW492" s="188"/>
      <c r="FX492" s="188"/>
      <c r="FY492" s="242"/>
      <c r="FZ492" s="242"/>
      <c r="GA492" s="188"/>
      <c r="GB492" s="188"/>
      <c r="GC492" s="242"/>
      <c r="GD492" s="242"/>
      <c r="GE492" s="242"/>
      <c r="GF492" s="242"/>
      <c r="GG492" s="242"/>
      <c r="GH492" s="188"/>
      <c r="GI492" s="188"/>
      <c r="GJ492" s="242"/>
    </row>
    <row r="493" spans="2:192" ht="15.75" thickBot="1">
      <c r="B493" s="243" t="s">
        <v>5205</v>
      </c>
      <c r="C493" s="243" t="s">
        <v>3262</v>
      </c>
      <c r="D493" s="243" t="s">
        <v>3264</v>
      </c>
      <c r="E493" s="244" t="s">
        <v>5217</v>
      </c>
      <c r="F493" s="183">
        <v>38.9</v>
      </c>
      <c r="G493" s="245"/>
      <c r="H493" s="189"/>
      <c r="I493" s="189"/>
      <c r="J493" s="245"/>
      <c r="K493" s="245"/>
      <c r="L493" s="245"/>
      <c r="M493" s="245"/>
      <c r="N493" s="245"/>
      <c r="O493" s="189"/>
      <c r="P493" s="189"/>
      <c r="Q493" s="245"/>
      <c r="R493" s="245"/>
      <c r="S493" s="245"/>
      <c r="T493" s="245"/>
      <c r="U493" s="245"/>
      <c r="V493" s="189"/>
      <c r="W493" s="189"/>
      <c r="X493" s="245"/>
      <c r="Y493" s="245"/>
      <c r="Z493" s="245"/>
      <c r="AA493" s="245"/>
      <c r="AB493" s="245"/>
      <c r="AC493" s="189"/>
      <c r="AD493" s="189"/>
      <c r="AE493" s="245"/>
      <c r="AF493" s="245"/>
      <c r="AG493" s="189"/>
      <c r="AH493" s="245"/>
      <c r="AI493" s="245"/>
      <c r="AJ493" s="189"/>
      <c r="AK493" s="189"/>
      <c r="AL493" s="189"/>
      <c r="AM493" s="189"/>
      <c r="AN493" s="189"/>
      <c r="AO493" s="245"/>
      <c r="AP493" s="245"/>
      <c r="AQ493" s="189"/>
      <c r="AR493" s="189"/>
      <c r="AS493" s="245"/>
      <c r="AT493" s="245"/>
      <c r="AU493" s="245"/>
      <c r="AV493" s="245"/>
      <c r="AW493" s="245"/>
      <c r="AX493" s="189"/>
      <c r="AY493" s="189"/>
      <c r="AZ493" s="245"/>
      <c r="BA493" s="245"/>
      <c r="BB493" s="245"/>
      <c r="BC493" s="245"/>
      <c r="BD493" s="245"/>
      <c r="BE493" s="189"/>
      <c r="BF493" s="189"/>
      <c r="BG493" s="245"/>
      <c r="BH493" s="245"/>
      <c r="BI493" s="245"/>
      <c r="BJ493" s="245"/>
      <c r="BK493" s="245"/>
      <c r="BL493" s="189"/>
      <c r="BM493" s="189"/>
      <c r="BN493" s="245"/>
      <c r="BO493" s="245"/>
      <c r="BP493" s="245"/>
      <c r="BQ493" s="245"/>
      <c r="BR493" s="245"/>
      <c r="BS493" s="189"/>
      <c r="BT493" s="189"/>
      <c r="BU493" s="245"/>
      <c r="BV493" s="245"/>
      <c r="BW493" s="245"/>
      <c r="BX493" s="245"/>
      <c r="BY493" s="245"/>
      <c r="BZ493" s="189"/>
      <c r="CA493" s="189"/>
      <c r="CB493" s="245"/>
      <c r="CC493" s="245"/>
      <c r="CD493" s="245"/>
      <c r="CE493" s="245"/>
      <c r="CF493" s="245"/>
      <c r="CG493" s="189"/>
      <c r="CH493" s="189"/>
      <c r="CI493" s="245"/>
      <c r="CJ493" s="245"/>
      <c r="CK493" s="245"/>
      <c r="CL493" s="245"/>
      <c r="CM493" s="245"/>
      <c r="CN493" s="189"/>
      <c r="CO493" s="189"/>
      <c r="CP493" s="245"/>
      <c r="CQ493" s="245"/>
      <c r="CR493" s="245"/>
      <c r="CS493" s="245"/>
      <c r="CT493" s="245"/>
      <c r="CU493" s="189"/>
      <c r="CV493" s="189"/>
      <c r="CW493" s="245"/>
      <c r="CX493" s="245"/>
      <c r="CY493" s="245"/>
      <c r="CZ493" s="245"/>
      <c r="DA493" s="245"/>
      <c r="DB493" s="189"/>
      <c r="DC493" s="189"/>
      <c r="DD493" s="245">
        <v>57.98</v>
      </c>
      <c r="DE493" s="245"/>
      <c r="DF493" s="245"/>
      <c r="DG493" s="245"/>
      <c r="DH493" s="245"/>
      <c r="DI493" s="189"/>
      <c r="DJ493" s="189"/>
      <c r="DK493" s="189"/>
      <c r="DL493" s="245"/>
      <c r="DM493" s="245"/>
      <c r="DN493" s="245"/>
      <c r="DO493" s="245"/>
      <c r="DP493" s="189"/>
      <c r="DQ493" s="189"/>
      <c r="DR493" s="245">
        <v>19.82</v>
      </c>
      <c r="DS493" s="245"/>
      <c r="DT493" s="245"/>
      <c r="DU493" s="245"/>
      <c r="DV493" s="245"/>
      <c r="DW493" s="189"/>
      <c r="DX493" s="189"/>
      <c r="DY493" s="245"/>
      <c r="DZ493" s="245"/>
      <c r="EA493" s="245"/>
      <c r="EB493" s="245"/>
      <c r="EC493" s="245"/>
      <c r="ED493" s="189"/>
      <c r="EE493" s="189"/>
      <c r="EF493" s="245"/>
      <c r="EG493" s="189"/>
      <c r="EH493" s="245"/>
      <c r="EI493" s="245"/>
      <c r="EJ493" s="245"/>
      <c r="EK493" s="189"/>
      <c r="EL493" s="189"/>
      <c r="EM493" s="245"/>
      <c r="EN493" s="245"/>
      <c r="EO493" s="245"/>
      <c r="EP493" s="245"/>
      <c r="EQ493" s="245"/>
      <c r="ER493" s="189"/>
      <c r="ES493" s="189"/>
      <c r="ET493" s="245"/>
      <c r="EU493" s="245"/>
      <c r="EV493" s="245"/>
      <c r="EW493" s="245"/>
      <c r="EX493" s="245"/>
      <c r="EY493" s="189"/>
      <c r="EZ493" s="189"/>
      <c r="FA493" s="245"/>
      <c r="FB493" s="245"/>
      <c r="FC493" s="245"/>
      <c r="FD493" s="245"/>
      <c r="FE493" s="245"/>
      <c r="FF493" s="189"/>
      <c r="FG493" s="189"/>
      <c r="FH493" s="245"/>
      <c r="FI493" s="245"/>
      <c r="FJ493" s="245"/>
      <c r="FK493" s="245"/>
      <c r="FL493" s="245"/>
      <c r="FM493" s="189"/>
      <c r="FN493" s="189"/>
      <c r="FO493" s="245"/>
      <c r="FP493" s="245"/>
      <c r="FQ493" s="245"/>
      <c r="FR493" s="245"/>
      <c r="FS493" s="245"/>
      <c r="FT493" s="189"/>
      <c r="FU493" s="189"/>
      <c r="FV493" s="189"/>
      <c r="FW493" s="189"/>
      <c r="FX493" s="189"/>
      <c r="FY493" s="245"/>
      <c r="FZ493" s="245"/>
      <c r="GA493" s="189"/>
      <c r="GB493" s="189"/>
      <c r="GC493" s="245"/>
      <c r="GD493" s="245"/>
      <c r="GE493" s="245"/>
      <c r="GF493" s="245"/>
      <c r="GG493" s="245"/>
      <c r="GH493" s="189"/>
      <c r="GI493" s="189"/>
      <c r="GJ493" s="245"/>
    </row>
    <row r="494" spans="2:192" ht="15">
      <c r="B494" s="238" t="s">
        <v>5205</v>
      </c>
      <c r="C494" s="238" t="s">
        <v>433</v>
      </c>
      <c r="D494" s="238" t="s">
        <v>435</v>
      </c>
      <c r="E494" s="238" t="s">
        <v>5214</v>
      </c>
      <c r="F494" s="180">
        <v>75</v>
      </c>
      <c r="G494" s="239"/>
      <c r="H494" s="186"/>
      <c r="I494" s="186"/>
      <c r="J494" s="239"/>
      <c r="K494" s="239">
        <v>10</v>
      </c>
      <c r="L494" s="239"/>
      <c r="M494" s="239"/>
      <c r="N494" s="239"/>
      <c r="O494" s="186"/>
      <c r="P494" s="186"/>
      <c r="Q494" s="239"/>
      <c r="R494" s="239"/>
      <c r="S494" s="239"/>
      <c r="T494" s="239"/>
      <c r="U494" s="239"/>
      <c r="V494" s="186"/>
      <c r="W494" s="186"/>
      <c r="X494" s="239"/>
      <c r="Y494" s="239"/>
      <c r="Z494" s="239"/>
      <c r="AA494" s="239"/>
      <c r="AB494" s="239">
        <v>2</v>
      </c>
      <c r="AC494" s="186"/>
      <c r="AD494" s="186"/>
      <c r="AE494" s="239"/>
      <c r="AF494" s="239"/>
      <c r="AG494" s="186"/>
      <c r="AH494" s="239"/>
      <c r="AI494" s="239"/>
      <c r="AJ494" s="186"/>
      <c r="AK494" s="186"/>
      <c r="AL494" s="186"/>
      <c r="AM494" s="186"/>
      <c r="AN494" s="186"/>
      <c r="AO494" s="239"/>
      <c r="AP494" s="239"/>
      <c r="AQ494" s="186"/>
      <c r="AR494" s="186"/>
      <c r="AS494" s="239"/>
      <c r="AT494" s="239"/>
      <c r="AU494" s="239"/>
      <c r="AV494" s="239"/>
      <c r="AW494" s="239"/>
      <c r="AX494" s="186"/>
      <c r="AY494" s="186"/>
      <c r="AZ494" s="239"/>
      <c r="BA494" s="239"/>
      <c r="BB494" s="239">
        <v>1</v>
      </c>
      <c r="BC494" s="239"/>
      <c r="BD494" s="239"/>
      <c r="BE494" s="186"/>
      <c r="BF494" s="186"/>
      <c r="BG494" s="239"/>
      <c r="BH494" s="239">
        <v>15</v>
      </c>
      <c r="BI494" s="239"/>
      <c r="BJ494" s="239"/>
      <c r="BK494" s="239"/>
      <c r="BL494" s="186"/>
      <c r="BM494" s="186"/>
      <c r="BN494" s="239"/>
      <c r="BO494" s="239"/>
      <c r="BP494" s="239"/>
      <c r="BQ494" s="239"/>
      <c r="BR494" s="239">
        <v>7</v>
      </c>
      <c r="BS494" s="186"/>
      <c r="BT494" s="186"/>
      <c r="BU494" s="239"/>
      <c r="BV494" s="239"/>
      <c r="BW494" s="239"/>
      <c r="BX494" s="239"/>
      <c r="BY494" s="239"/>
      <c r="BZ494" s="186"/>
      <c r="CA494" s="186"/>
      <c r="CB494" s="239"/>
      <c r="CC494" s="239"/>
      <c r="CD494" s="239"/>
      <c r="CE494" s="239"/>
      <c r="CF494" s="239"/>
      <c r="CG494" s="186"/>
      <c r="CH494" s="186"/>
      <c r="CI494" s="239"/>
      <c r="CJ494" s="239"/>
      <c r="CK494" s="239"/>
      <c r="CL494" s="239"/>
      <c r="CM494" s="239"/>
      <c r="CN494" s="186"/>
      <c r="CO494" s="186"/>
      <c r="CP494" s="239"/>
      <c r="CQ494" s="239"/>
      <c r="CR494" s="239"/>
      <c r="CS494" s="239"/>
      <c r="CT494" s="239"/>
      <c r="CU494" s="186"/>
      <c r="CV494" s="186"/>
      <c r="CW494" s="239"/>
      <c r="CX494" s="239"/>
      <c r="CY494" s="239"/>
      <c r="CZ494" s="239"/>
      <c r="DA494" s="239"/>
      <c r="DB494" s="186"/>
      <c r="DC494" s="186"/>
      <c r="DD494" s="239">
        <v>2</v>
      </c>
      <c r="DE494" s="239"/>
      <c r="DF494" s="239"/>
      <c r="DG494" s="239"/>
      <c r="DH494" s="239"/>
      <c r="DI494" s="186"/>
      <c r="DJ494" s="186"/>
      <c r="DK494" s="186"/>
      <c r="DL494" s="239"/>
      <c r="DM494" s="239">
        <v>1</v>
      </c>
      <c r="DN494" s="239"/>
      <c r="DO494" s="239"/>
      <c r="DP494" s="186"/>
      <c r="DQ494" s="186"/>
      <c r="DR494" s="239">
        <v>13</v>
      </c>
      <c r="DS494" s="239"/>
      <c r="DT494" s="239"/>
      <c r="DU494" s="239"/>
      <c r="DV494" s="239"/>
      <c r="DW494" s="186"/>
      <c r="DX494" s="186"/>
      <c r="DY494" s="239"/>
      <c r="DZ494" s="239"/>
      <c r="EA494" s="239">
        <v>1</v>
      </c>
      <c r="EB494" s="239"/>
      <c r="EC494" s="239"/>
      <c r="ED494" s="186"/>
      <c r="EE494" s="186"/>
      <c r="EF494" s="239"/>
      <c r="EG494" s="186"/>
      <c r="EH494" s="239"/>
      <c r="EI494" s="239"/>
      <c r="EJ494" s="239"/>
      <c r="EK494" s="186"/>
      <c r="EL494" s="186"/>
      <c r="EM494" s="239"/>
      <c r="EN494" s="239">
        <v>1</v>
      </c>
      <c r="EO494" s="239"/>
      <c r="EP494" s="239"/>
      <c r="EQ494" s="239"/>
      <c r="ER494" s="186"/>
      <c r="ES494" s="186"/>
      <c r="ET494" s="239"/>
      <c r="EU494" s="239"/>
      <c r="EV494" s="239"/>
      <c r="EW494" s="239"/>
      <c r="EX494" s="239"/>
      <c r="EY494" s="186"/>
      <c r="EZ494" s="186"/>
      <c r="FA494" s="239"/>
      <c r="FB494" s="239"/>
      <c r="FC494" s="239"/>
      <c r="FD494" s="239"/>
      <c r="FE494" s="239"/>
      <c r="FF494" s="186"/>
      <c r="FG494" s="186"/>
      <c r="FH494" s="239"/>
      <c r="FI494" s="239">
        <v>1</v>
      </c>
      <c r="FJ494" s="239"/>
      <c r="FK494" s="239"/>
      <c r="FL494" s="239"/>
      <c r="FM494" s="186"/>
      <c r="FN494" s="186"/>
      <c r="FO494" s="239"/>
      <c r="FP494" s="239"/>
      <c r="FQ494" s="239"/>
      <c r="FR494" s="239"/>
      <c r="FS494" s="239"/>
      <c r="FT494" s="186"/>
      <c r="FU494" s="186"/>
      <c r="FV494" s="186"/>
      <c r="FW494" s="186"/>
      <c r="FX494" s="186"/>
      <c r="FY494" s="239"/>
      <c r="FZ494" s="239">
        <v>16</v>
      </c>
      <c r="GA494" s="186"/>
      <c r="GB494" s="186"/>
      <c r="GC494" s="239"/>
      <c r="GD494" s="239">
        <v>1</v>
      </c>
      <c r="GE494" s="239">
        <v>1</v>
      </c>
      <c r="GF494" s="239"/>
      <c r="GG494" s="239">
        <v>3</v>
      </c>
      <c r="GH494" s="186"/>
      <c r="GI494" s="186"/>
      <c r="GJ494" s="239"/>
    </row>
    <row r="495" spans="2:192" ht="15">
      <c r="B495" s="240" t="s">
        <v>5205</v>
      </c>
      <c r="C495" s="240" t="s">
        <v>433</v>
      </c>
      <c r="D495" s="240" t="s">
        <v>435</v>
      </c>
      <c r="E495" s="235" t="s">
        <v>5215</v>
      </c>
      <c r="F495" s="181">
        <v>1030</v>
      </c>
      <c r="G495" s="237"/>
      <c r="H495" s="187"/>
      <c r="I495" s="187"/>
      <c r="J495" s="237"/>
      <c r="K495" s="237">
        <v>93.1</v>
      </c>
      <c r="L495" s="237"/>
      <c r="M495" s="237"/>
      <c r="N495" s="237"/>
      <c r="O495" s="187"/>
      <c r="P495" s="187"/>
      <c r="Q495" s="237"/>
      <c r="R495" s="237"/>
      <c r="S495" s="237"/>
      <c r="T495" s="237"/>
      <c r="U495" s="237"/>
      <c r="V495" s="187"/>
      <c r="W495" s="187"/>
      <c r="X495" s="237"/>
      <c r="Y495" s="237"/>
      <c r="Z495" s="237"/>
      <c r="AA495" s="237"/>
      <c r="AB495" s="237">
        <v>21.5</v>
      </c>
      <c r="AC495" s="187"/>
      <c r="AD495" s="187"/>
      <c r="AE495" s="237"/>
      <c r="AF495" s="237"/>
      <c r="AG495" s="187"/>
      <c r="AH495" s="237"/>
      <c r="AI495" s="237"/>
      <c r="AJ495" s="187"/>
      <c r="AK495" s="187"/>
      <c r="AL495" s="187"/>
      <c r="AM495" s="187"/>
      <c r="AN495" s="187"/>
      <c r="AO495" s="237"/>
      <c r="AP495" s="237"/>
      <c r="AQ495" s="187"/>
      <c r="AR495" s="187"/>
      <c r="AS495" s="237"/>
      <c r="AT495" s="237"/>
      <c r="AU495" s="237"/>
      <c r="AV495" s="237"/>
      <c r="AW495" s="237"/>
      <c r="AX495" s="187"/>
      <c r="AY495" s="187"/>
      <c r="AZ495" s="237"/>
      <c r="BA495" s="237"/>
      <c r="BB495" s="237">
        <v>41</v>
      </c>
      <c r="BC495" s="237"/>
      <c r="BD495" s="237"/>
      <c r="BE495" s="187"/>
      <c r="BF495" s="187"/>
      <c r="BG495" s="237"/>
      <c r="BH495" s="237">
        <v>191</v>
      </c>
      <c r="BI495" s="237"/>
      <c r="BJ495" s="237"/>
      <c r="BK495" s="237"/>
      <c r="BL495" s="187"/>
      <c r="BM495" s="187"/>
      <c r="BN495" s="237"/>
      <c r="BO495" s="237"/>
      <c r="BP495" s="237"/>
      <c r="BQ495" s="237"/>
      <c r="BR495" s="237">
        <v>131</v>
      </c>
      <c r="BS495" s="187"/>
      <c r="BT495" s="187"/>
      <c r="BU495" s="237"/>
      <c r="BV495" s="237"/>
      <c r="BW495" s="237"/>
      <c r="BX495" s="237"/>
      <c r="BY495" s="237"/>
      <c r="BZ495" s="187"/>
      <c r="CA495" s="187"/>
      <c r="CB495" s="237"/>
      <c r="CC495" s="237"/>
      <c r="CD495" s="237"/>
      <c r="CE495" s="237"/>
      <c r="CF495" s="237"/>
      <c r="CG495" s="187"/>
      <c r="CH495" s="187"/>
      <c r="CI495" s="237"/>
      <c r="CJ495" s="237"/>
      <c r="CK495" s="237"/>
      <c r="CL495" s="237"/>
      <c r="CM495" s="237"/>
      <c r="CN495" s="187"/>
      <c r="CO495" s="187"/>
      <c r="CP495" s="237"/>
      <c r="CQ495" s="237"/>
      <c r="CR495" s="237"/>
      <c r="CS495" s="237"/>
      <c r="CT495" s="237"/>
      <c r="CU495" s="187"/>
      <c r="CV495" s="187"/>
      <c r="CW495" s="237"/>
      <c r="CX495" s="237"/>
      <c r="CY495" s="237"/>
      <c r="CZ495" s="237"/>
      <c r="DA495" s="237"/>
      <c r="DB495" s="187"/>
      <c r="DC495" s="187"/>
      <c r="DD495" s="237">
        <v>26.7</v>
      </c>
      <c r="DE495" s="237"/>
      <c r="DF495" s="237"/>
      <c r="DG495" s="237"/>
      <c r="DH495" s="237"/>
      <c r="DI495" s="187"/>
      <c r="DJ495" s="187"/>
      <c r="DK495" s="187"/>
      <c r="DL495" s="237"/>
      <c r="DM495" s="237">
        <v>9.1</v>
      </c>
      <c r="DN495" s="237"/>
      <c r="DO495" s="237"/>
      <c r="DP495" s="187"/>
      <c r="DQ495" s="187"/>
      <c r="DR495" s="237">
        <v>164.3</v>
      </c>
      <c r="DS495" s="237"/>
      <c r="DT495" s="237"/>
      <c r="DU495" s="237"/>
      <c r="DV495" s="237"/>
      <c r="DW495" s="187"/>
      <c r="DX495" s="187"/>
      <c r="DY495" s="237"/>
      <c r="DZ495" s="237"/>
      <c r="EA495" s="237">
        <v>11.8</v>
      </c>
      <c r="EB495" s="237"/>
      <c r="EC495" s="237"/>
      <c r="ED495" s="187"/>
      <c r="EE495" s="187"/>
      <c r="EF495" s="237"/>
      <c r="EG495" s="187"/>
      <c r="EH495" s="237"/>
      <c r="EI495" s="237"/>
      <c r="EJ495" s="237"/>
      <c r="EK495" s="187"/>
      <c r="EL495" s="187"/>
      <c r="EM495" s="237"/>
      <c r="EN495" s="237">
        <v>17</v>
      </c>
      <c r="EO495" s="237"/>
      <c r="EP495" s="237"/>
      <c r="EQ495" s="237"/>
      <c r="ER495" s="187"/>
      <c r="ES495" s="187"/>
      <c r="ET495" s="237"/>
      <c r="EU495" s="237"/>
      <c r="EV495" s="237"/>
      <c r="EW495" s="237"/>
      <c r="EX495" s="237"/>
      <c r="EY495" s="187"/>
      <c r="EZ495" s="187"/>
      <c r="FA495" s="237"/>
      <c r="FB495" s="237"/>
      <c r="FC495" s="237"/>
      <c r="FD495" s="237"/>
      <c r="FE495" s="237"/>
      <c r="FF495" s="187"/>
      <c r="FG495" s="187"/>
      <c r="FH495" s="237"/>
      <c r="FI495" s="237">
        <v>7.4</v>
      </c>
      <c r="FJ495" s="237"/>
      <c r="FK495" s="237"/>
      <c r="FL495" s="237"/>
      <c r="FM495" s="187"/>
      <c r="FN495" s="187"/>
      <c r="FO495" s="237"/>
      <c r="FP495" s="237"/>
      <c r="FQ495" s="237"/>
      <c r="FR495" s="237"/>
      <c r="FS495" s="237"/>
      <c r="FT495" s="187"/>
      <c r="FU495" s="187"/>
      <c r="FV495" s="187"/>
      <c r="FW495" s="187"/>
      <c r="FX495" s="187"/>
      <c r="FY495" s="237"/>
      <c r="FZ495" s="237">
        <v>244.8</v>
      </c>
      <c r="GA495" s="187"/>
      <c r="GB495" s="187"/>
      <c r="GC495" s="237"/>
      <c r="GD495" s="237">
        <v>30</v>
      </c>
      <c r="GE495" s="237">
        <v>10.199999999999999</v>
      </c>
      <c r="GF495" s="237"/>
      <c r="GG495" s="237">
        <v>31.3</v>
      </c>
      <c r="GH495" s="187"/>
      <c r="GI495" s="187"/>
      <c r="GJ495" s="237"/>
    </row>
    <row r="496" spans="2:192" ht="15">
      <c r="B496" s="240" t="s">
        <v>5205</v>
      </c>
      <c r="C496" s="240" t="s">
        <v>433</v>
      </c>
      <c r="D496" s="240" t="s">
        <v>435</v>
      </c>
      <c r="E496" s="241" t="s">
        <v>5216</v>
      </c>
      <c r="F496" s="182">
        <v>4.37</v>
      </c>
      <c r="G496" s="242"/>
      <c r="H496" s="188"/>
      <c r="I496" s="188"/>
      <c r="J496" s="242"/>
      <c r="K496" s="242">
        <v>6.45</v>
      </c>
      <c r="L496" s="242"/>
      <c r="M496" s="242"/>
      <c r="N496" s="242"/>
      <c r="O496" s="188"/>
      <c r="P496" s="188"/>
      <c r="Q496" s="242"/>
      <c r="R496" s="242"/>
      <c r="S496" s="242"/>
      <c r="T496" s="242"/>
      <c r="U496" s="242"/>
      <c r="V496" s="188"/>
      <c r="W496" s="188"/>
      <c r="X496" s="242"/>
      <c r="Y496" s="242"/>
      <c r="Z496" s="242"/>
      <c r="AA496" s="242"/>
      <c r="AB496" s="242">
        <v>5.58</v>
      </c>
      <c r="AC496" s="188"/>
      <c r="AD496" s="188"/>
      <c r="AE496" s="242"/>
      <c r="AF496" s="242"/>
      <c r="AG496" s="188"/>
      <c r="AH496" s="242"/>
      <c r="AI496" s="242"/>
      <c r="AJ496" s="188"/>
      <c r="AK496" s="188"/>
      <c r="AL496" s="188"/>
      <c r="AM496" s="188"/>
      <c r="AN496" s="188"/>
      <c r="AO496" s="242"/>
      <c r="AP496" s="242"/>
      <c r="AQ496" s="188"/>
      <c r="AR496" s="188"/>
      <c r="AS496" s="242"/>
      <c r="AT496" s="242"/>
      <c r="AU496" s="242"/>
      <c r="AV496" s="242"/>
      <c r="AW496" s="242"/>
      <c r="AX496" s="188"/>
      <c r="AY496" s="188"/>
      <c r="AZ496" s="242"/>
      <c r="BA496" s="242"/>
      <c r="BB496" s="242">
        <v>1.46</v>
      </c>
      <c r="BC496" s="242"/>
      <c r="BD496" s="242"/>
      <c r="BE496" s="188"/>
      <c r="BF496" s="188"/>
      <c r="BG496" s="242"/>
      <c r="BH496" s="242">
        <v>4.71</v>
      </c>
      <c r="BI496" s="242"/>
      <c r="BJ496" s="242"/>
      <c r="BK496" s="242"/>
      <c r="BL496" s="188"/>
      <c r="BM496" s="188"/>
      <c r="BN496" s="242"/>
      <c r="BO496" s="242"/>
      <c r="BP496" s="242"/>
      <c r="BQ496" s="242"/>
      <c r="BR496" s="242">
        <v>3.21</v>
      </c>
      <c r="BS496" s="188"/>
      <c r="BT496" s="188"/>
      <c r="BU496" s="242"/>
      <c r="BV496" s="242"/>
      <c r="BW496" s="242"/>
      <c r="BX496" s="242"/>
      <c r="BY496" s="242"/>
      <c r="BZ496" s="188"/>
      <c r="CA496" s="188"/>
      <c r="CB496" s="242"/>
      <c r="CC496" s="242"/>
      <c r="CD496" s="242"/>
      <c r="CE496" s="242"/>
      <c r="CF496" s="242"/>
      <c r="CG496" s="188"/>
      <c r="CH496" s="188"/>
      <c r="CI496" s="242"/>
      <c r="CJ496" s="242"/>
      <c r="CK496" s="242"/>
      <c r="CL496" s="242"/>
      <c r="CM496" s="242"/>
      <c r="CN496" s="188"/>
      <c r="CO496" s="188"/>
      <c r="CP496" s="242"/>
      <c r="CQ496" s="242"/>
      <c r="CR496" s="242"/>
      <c r="CS496" s="242"/>
      <c r="CT496" s="242"/>
      <c r="CU496" s="188"/>
      <c r="CV496" s="188"/>
      <c r="CW496" s="242"/>
      <c r="CX496" s="242"/>
      <c r="CY496" s="242"/>
      <c r="CZ496" s="242"/>
      <c r="DA496" s="242"/>
      <c r="DB496" s="188"/>
      <c r="DC496" s="188"/>
      <c r="DD496" s="242">
        <v>4.5</v>
      </c>
      <c r="DE496" s="242"/>
      <c r="DF496" s="242"/>
      <c r="DG496" s="242"/>
      <c r="DH496" s="242"/>
      <c r="DI496" s="188"/>
      <c r="DJ496" s="188"/>
      <c r="DK496" s="188"/>
      <c r="DL496" s="242"/>
      <c r="DM496" s="242">
        <v>6.62</v>
      </c>
      <c r="DN496" s="242"/>
      <c r="DO496" s="242"/>
      <c r="DP496" s="188"/>
      <c r="DQ496" s="188"/>
      <c r="DR496" s="242">
        <v>4.75</v>
      </c>
      <c r="DS496" s="242"/>
      <c r="DT496" s="242"/>
      <c r="DU496" s="242"/>
      <c r="DV496" s="242"/>
      <c r="DW496" s="188"/>
      <c r="DX496" s="188"/>
      <c r="DY496" s="242"/>
      <c r="DZ496" s="242"/>
      <c r="EA496" s="242">
        <v>5.1100000000000003</v>
      </c>
      <c r="EB496" s="242"/>
      <c r="EC496" s="242"/>
      <c r="ED496" s="188"/>
      <c r="EE496" s="188"/>
      <c r="EF496" s="242"/>
      <c r="EG496" s="188"/>
      <c r="EH496" s="242"/>
      <c r="EI496" s="242"/>
      <c r="EJ496" s="242"/>
      <c r="EK496" s="188"/>
      <c r="EL496" s="188"/>
      <c r="EM496" s="242"/>
      <c r="EN496" s="242">
        <v>3.53</v>
      </c>
      <c r="EO496" s="242"/>
      <c r="EP496" s="242"/>
      <c r="EQ496" s="242"/>
      <c r="ER496" s="188"/>
      <c r="ES496" s="188"/>
      <c r="ET496" s="242"/>
      <c r="EU496" s="242"/>
      <c r="EV496" s="242"/>
      <c r="EW496" s="242"/>
      <c r="EX496" s="242"/>
      <c r="EY496" s="188"/>
      <c r="EZ496" s="188"/>
      <c r="FA496" s="242"/>
      <c r="FB496" s="242"/>
      <c r="FC496" s="242"/>
      <c r="FD496" s="242"/>
      <c r="FE496" s="242"/>
      <c r="FF496" s="188"/>
      <c r="FG496" s="188"/>
      <c r="FH496" s="242"/>
      <c r="FI496" s="242">
        <v>8.16</v>
      </c>
      <c r="FJ496" s="242"/>
      <c r="FK496" s="242"/>
      <c r="FL496" s="242"/>
      <c r="FM496" s="188"/>
      <c r="FN496" s="188"/>
      <c r="FO496" s="242"/>
      <c r="FP496" s="242"/>
      <c r="FQ496" s="242"/>
      <c r="FR496" s="242"/>
      <c r="FS496" s="242"/>
      <c r="FT496" s="188"/>
      <c r="FU496" s="188"/>
      <c r="FV496" s="188"/>
      <c r="FW496" s="188"/>
      <c r="FX496" s="188"/>
      <c r="FY496" s="242"/>
      <c r="FZ496" s="242">
        <v>3.92</v>
      </c>
      <c r="GA496" s="188"/>
      <c r="GB496" s="188"/>
      <c r="GC496" s="242"/>
      <c r="GD496" s="242">
        <v>2</v>
      </c>
      <c r="GE496" s="242">
        <v>5.85</v>
      </c>
      <c r="GF496" s="242"/>
      <c r="GG496" s="242">
        <v>5.74</v>
      </c>
      <c r="GH496" s="188"/>
      <c r="GI496" s="188"/>
      <c r="GJ496" s="242"/>
    </row>
    <row r="497" spans="2:192" ht="15.75" thickBot="1">
      <c r="B497" s="243" t="s">
        <v>5205</v>
      </c>
      <c r="C497" s="243" t="s">
        <v>433</v>
      </c>
      <c r="D497" s="243" t="s">
        <v>435</v>
      </c>
      <c r="E497" s="244" t="s">
        <v>5217</v>
      </c>
      <c r="F497" s="183">
        <v>13.73</v>
      </c>
      <c r="G497" s="245"/>
      <c r="H497" s="189"/>
      <c r="I497" s="189"/>
      <c r="J497" s="245"/>
      <c r="K497" s="245">
        <v>9.31</v>
      </c>
      <c r="L497" s="245"/>
      <c r="M497" s="245"/>
      <c r="N497" s="245"/>
      <c r="O497" s="189"/>
      <c r="P497" s="189"/>
      <c r="Q497" s="245"/>
      <c r="R497" s="245"/>
      <c r="S497" s="245"/>
      <c r="T497" s="245"/>
      <c r="U497" s="245"/>
      <c r="V497" s="189"/>
      <c r="W497" s="189"/>
      <c r="X497" s="245"/>
      <c r="Y497" s="245"/>
      <c r="Z497" s="245"/>
      <c r="AA497" s="245"/>
      <c r="AB497" s="245">
        <v>10.76</v>
      </c>
      <c r="AC497" s="189"/>
      <c r="AD497" s="189"/>
      <c r="AE497" s="245"/>
      <c r="AF497" s="245"/>
      <c r="AG497" s="189"/>
      <c r="AH497" s="245"/>
      <c r="AI497" s="245"/>
      <c r="AJ497" s="189"/>
      <c r="AK497" s="189"/>
      <c r="AL497" s="189"/>
      <c r="AM497" s="189"/>
      <c r="AN497" s="189"/>
      <c r="AO497" s="245"/>
      <c r="AP497" s="245"/>
      <c r="AQ497" s="189"/>
      <c r="AR497" s="189"/>
      <c r="AS497" s="245"/>
      <c r="AT497" s="245"/>
      <c r="AU497" s="245"/>
      <c r="AV497" s="245"/>
      <c r="AW497" s="245"/>
      <c r="AX497" s="189"/>
      <c r="AY497" s="189"/>
      <c r="AZ497" s="245"/>
      <c r="BA497" s="245"/>
      <c r="BB497" s="245">
        <v>40.98</v>
      </c>
      <c r="BC497" s="245"/>
      <c r="BD497" s="245"/>
      <c r="BE497" s="189"/>
      <c r="BF497" s="189"/>
      <c r="BG497" s="245"/>
      <c r="BH497" s="245">
        <v>12.73</v>
      </c>
      <c r="BI497" s="245"/>
      <c r="BJ497" s="245"/>
      <c r="BK497" s="245"/>
      <c r="BL497" s="189"/>
      <c r="BM497" s="189"/>
      <c r="BN497" s="245"/>
      <c r="BO497" s="245"/>
      <c r="BP497" s="245"/>
      <c r="BQ497" s="245"/>
      <c r="BR497" s="245">
        <v>18.71</v>
      </c>
      <c r="BS497" s="189"/>
      <c r="BT497" s="189"/>
      <c r="BU497" s="245"/>
      <c r="BV497" s="245"/>
      <c r="BW497" s="245"/>
      <c r="BX497" s="245"/>
      <c r="BY497" s="245"/>
      <c r="BZ497" s="189"/>
      <c r="CA497" s="189"/>
      <c r="CB497" s="245"/>
      <c r="CC497" s="245"/>
      <c r="CD497" s="245"/>
      <c r="CE497" s="245"/>
      <c r="CF497" s="245"/>
      <c r="CG497" s="189"/>
      <c r="CH497" s="189"/>
      <c r="CI497" s="245"/>
      <c r="CJ497" s="245"/>
      <c r="CK497" s="245"/>
      <c r="CL497" s="245"/>
      <c r="CM497" s="245"/>
      <c r="CN497" s="189"/>
      <c r="CO497" s="189"/>
      <c r="CP497" s="245"/>
      <c r="CQ497" s="245"/>
      <c r="CR497" s="245"/>
      <c r="CS497" s="245"/>
      <c r="CT497" s="245"/>
      <c r="CU497" s="189"/>
      <c r="CV497" s="189"/>
      <c r="CW497" s="245"/>
      <c r="CX497" s="245"/>
      <c r="CY497" s="245"/>
      <c r="CZ497" s="245"/>
      <c r="DA497" s="245"/>
      <c r="DB497" s="189"/>
      <c r="DC497" s="189"/>
      <c r="DD497" s="245">
        <v>13.33</v>
      </c>
      <c r="DE497" s="245"/>
      <c r="DF497" s="245"/>
      <c r="DG497" s="245"/>
      <c r="DH497" s="245"/>
      <c r="DI497" s="189"/>
      <c r="DJ497" s="189"/>
      <c r="DK497" s="189"/>
      <c r="DL497" s="245"/>
      <c r="DM497" s="245">
        <v>9.07</v>
      </c>
      <c r="DN497" s="245"/>
      <c r="DO497" s="245"/>
      <c r="DP497" s="189"/>
      <c r="DQ497" s="189"/>
      <c r="DR497" s="245">
        <v>12.64</v>
      </c>
      <c r="DS497" s="245"/>
      <c r="DT497" s="245"/>
      <c r="DU497" s="245"/>
      <c r="DV497" s="245"/>
      <c r="DW497" s="189"/>
      <c r="DX497" s="189"/>
      <c r="DY497" s="245"/>
      <c r="DZ497" s="245"/>
      <c r="EA497" s="245">
        <v>11.75</v>
      </c>
      <c r="EB497" s="245"/>
      <c r="EC497" s="245"/>
      <c r="ED497" s="189"/>
      <c r="EE497" s="189"/>
      <c r="EF497" s="245"/>
      <c r="EG497" s="189"/>
      <c r="EH497" s="245"/>
      <c r="EI497" s="245"/>
      <c r="EJ497" s="245"/>
      <c r="EK497" s="189"/>
      <c r="EL497" s="189"/>
      <c r="EM497" s="245"/>
      <c r="EN497" s="245">
        <v>17</v>
      </c>
      <c r="EO497" s="245"/>
      <c r="EP497" s="245"/>
      <c r="EQ497" s="245"/>
      <c r="ER497" s="189"/>
      <c r="ES497" s="189"/>
      <c r="ET497" s="245"/>
      <c r="EU497" s="245"/>
      <c r="EV497" s="245"/>
      <c r="EW497" s="245"/>
      <c r="EX497" s="245"/>
      <c r="EY497" s="189"/>
      <c r="EZ497" s="189"/>
      <c r="FA497" s="245"/>
      <c r="FB497" s="245"/>
      <c r="FC497" s="245"/>
      <c r="FD497" s="245"/>
      <c r="FE497" s="245"/>
      <c r="FF497" s="189"/>
      <c r="FG497" s="189"/>
      <c r="FH497" s="245"/>
      <c r="FI497" s="245">
        <v>7.35</v>
      </c>
      <c r="FJ497" s="245"/>
      <c r="FK497" s="245"/>
      <c r="FL497" s="245"/>
      <c r="FM497" s="189"/>
      <c r="FN497" s="189"/>
      <c r="FO497" s="245"/>
      <c r="FP497" s="245"/>
      <c r="FQ497" s="245"/>
      <c r="FR497" s="245"/>
      <c r="FS497" s="245"/>
      <c r="FT497" s="189"/>
      <c r="FU497" s="189"/>
      <c r="FV497" s="189"/>
      <c r="FW497" s="189"/>
      <c r="FX497" s="189"/>
      <c r="FY497" s="245"/>
      <c r="FZ497" s="245">
        <v>15.3</v>
      </c>
      <c r="GA497" s="189"/>
      <c r="GB497" s="189"/>
      <c r="GC497" s="245"/>
      <c r="GD497" s="245">
        <v>30.02</v>
      </c>
      <c r="GE497" s="245">
        <v>10.25</v>
      </c>
      <c r="GF497" s="245"/>
      <c r="GG497" s="245">
        <v>10.44</v>
      </c>
      <c r="GH497" s="189"/>
      <c r="GI497" s="189"/>
      <c r="GJ497" s="245"/>
    </row>
    <row r="498" spans="2:192" ht="15">
      <c r="B498" s="238" t="s">
        <v>5205</v>
      </c>
      <c r="C498" s="238" t="s">
        <v>1057</v>
      </c>
      <c r="D498" s="238" t="s">
        <v>1059</v>
      </c>
      <c r="E498" s="238" t="s">
        <v>5214</v>
      </c>
      <c r="F498" s="180">
        <v>17</v>
      </c>
      <c r="G498" s="239"/>
      <c r="H498" s="186"/>
      <c r="I498" s="186"/>
      <c r="J498" s="239"/>
      <c r="K498" s="239"/>
      <c r="L498" s="239"/>
      <c r="M498" s="239"/>
      <c r="N498" s="239"/>
      <c r="O498" s="186"/>
      <c r="P498" s="186"/>
      <c r="Q498" s="239"/>
      <c r="R498" s="239"/>
      <c r="S498" s="239"/>
      <c r="T498" s="239"/>
      <c r="U498" s="239"/>
      <c r="V498" s="186"/>
      <c r="W498" s="186"/>
      <c r="X498" s="239"/>
      <c r="Y498" s="239"/>
      <c r="Z498" s="239"/>
      <c r="AA498" s="239"/>
      <c r="AB498" s="239">
        <v>3</v>
      </c>
      <c r="AC498" s="186"/>
      <c r="AD498" s="186"/>
      <c r="AE498" s="239"/>
      <c r="AF498" s="239"/>
      <c r="AG498" s="186"/>
      <c r="AH498" s="239"/>
      <c r="AI498" s="239"/>
      <c r="AJ498" s="186"/>
      <c r="AK498" s="186"/>
      <c r="AL498" s="186"/>
      <c r="AM498" s="186"/>
      <c r="AN498" s="186"/>
      <c r="AO498" s="239"/>
      <c r="AP498" s="239"/>
      <c r="AQ498" s="186"/>
      <c r="AR498" s="186"/>
      <c r="AS498" s="239"/>
      <c r="AT498" s="239"/>
      <c r="AU498" s="239"/>
      <c r="AV498" s="239"/>
      <c r="AW498" s="239"/>
      <c r="AX498" s="186"/>
      <c r="AY498" s="186"/>
      <c r="AZ498" s="239"/>
      <c r="BA498" s="239"/>
      <c r="BB498" s="239">
        <v>2</v>
      </c>
      <c r="BC498" s="239"/>
      <c r="BD498" s="239"/>
      <c r="BE498" s="186"/>
      <c r="BF498" s="186"/>
      <c r="BG498" s="239"/>
      <c r="BH498" s="239">
        <v>3</v>
      </c>
      <c r="BI498" s="239"/>
      <c r="BJ498" s="239"/>
      <c r="BK498" s="239"/>
      <c r="BL498" s="186"/>
      <c r="BM498" s="186"/>
      <c r="BN498" s="239"/>
      <c r="BO498" s="239"/>
      <c r="BP498" s="239"/>
      <c r="BQ498" s="239"/>
      <c r="BR498" s="239">
        <v>1</v>
      </c>
      <c r="BS498" s="186"/>
      <c r="BT498" s="186"/>
      <c r="BU498" s="239"/>
      <c r="BV498" s="239"/>
      <c r="BW498" s="239"/>
      <c r="BX498" s="239"/>
      <c r="BY498" s="239"/>
      <c r="BZ498" s="186"/>
      <c r="CA498" s="186"/>
      <c r="CB498" s="239"/>
      <c r="CC498" s="239"/>
      <c r="CD498" s="239"/>
      <c r="CE498" s="239"/>
      <c r="CF498" s="239"/>
      <c r="CG498" s="186"/>
      <c r="CH498" s="186"/>
      <c r="CI498" s="239"/>
      <c r="CJ498" s="239"/>
      <c r="CK498" s="239"/>
      <c r="CL498" s="239"/>
      <c r="CM498" s="239"/>
      <c r="CN498" s="186"/>
      <c r="CO498" s="186"/>
      <c r="CP498" s="239"/>
      <c r="CQ498" s="239"/>
      <c r="CR498" s="239"/>
      <c r="CS498" s="239"/>
      <c r="CT498" s="239"/>
      <c r="CU498" s="186"/>
      <c r="CV498" s="186"/>
      <c r="CW498" s="239"/>
      <c r="CX498" s="239"/>
      <c r="CY498" s="239">
        <v>1</v>
      </c>
      <c r="CZ498" s="239"/>
      <c r="DA498" s="239"/>
      <c r="DB498" s="186"/>
      <c r="DC498" s="186"/>
      <c r="DD498" s="239"/>
      <c r="DE498" s="239"/>
      <c r="DF498" s="239"/>
      <c r="DG498" s="239"/>
      <c r="DH498" s="239"/>
      <c r="DI498" s="186"/>
      <c r="DJ498" s="186"/>
      <c r="DK498" s="186"/>
      <c r="DL498" s="239"/>
      <c r="DM498" s="239"/>
      <c r="DN498" s="239"/>
      <c r="DO498" s="239"/>
      <c r="DP498" s="186"/>
      <c r="DQ498" s="186"/>
      <c r="DR498" s="239"/>
      <c r="DS498" s="239"/>
      <c r="DT498" s="239"/>
      <c r="DU498" s="239"/>
      <c r="DV498" s="239"/>
      <c r="DW498" s="186"/>
      <c r="DX498" s="186"/>
      <c r="DY498" s="239"/>
      <c r="DZ498" s="239"/>
      <c r="EA498" s="239">
        <v>1</v>
      </c>
      <c r="EB498" s="239"/>
      <c r="EC498" s="239"/>
      <c r="ED498" s="186"/>
      <c r="EE498" s="186"/>
      <c r="EF498" s="239"/>
      <c r="EG498" s="186"/>
      <c r="EH498" s="239"/>
      <c r="EI498" s="239"/>
      <c r="EJ498" s="239"/>
      <c r="EK498" s="186"/>
      <c r="EL498" s="186"/>
      <c r="EM498" s="239"/>
      <c r="EN498" s="239"/>
      <c r="EO498" s="239"/>
      <c r="EP498" s="239"/>
      <c r="EQ498" s="239"/>
      <c r="ER498" s="186"/>
      <c r="ES498" s="186"/>
      <c r="ET498" s="239"/>
      <c r="EU498" s="239"/>
      <c r="EV498" s="239"/>
      <c r="EW498" s="239"/>
      <c r="EX498" s="239"/>
      <c r="EY498" s="186"/>
      <c r="EZ498" s="186"/>
      <c r="FA498" s="239"/>
      <c r="FB498" s="239"/>
      <c r="FC498" s="239"/>
      <c r="FD498" s="239"/>
      <c r="FE498" s="239"/>
      <c r="FF498" s="186"/>
      <c r="FG498" s="186"/>
      <c r="FH498" s="239"/>
      <c r="FI498" s="239"/>
      <c r="FJ498" s="239">
        <v>4</v>
      </c>
      <c r="FK498" s="239"/>
      <c r="FL498" s="239"/>
      <c r="FM498" s="186"/>
      <c r="FN498" s="186"/>
      <c r="FO498" s="239"/>
      <c r="FP498" s="239"/>
      <c r="FQ498" s="239"/>
      <c r="FR498" s="239"/>
      <c r="FS498" s="239"/>
      <c r="FT498" s="186"/>
      <c r="FU498" s="186"/>
      <c r="FV498" s="186"/>
      <c r="FW498" s="186"/>
      <c r="FX498" s="186"/>
      <c r="FY498" s="239"/>
      <c r="FZ498" s="239">
        <v>1</v>
      </c>
      <c r="GA498" s="186"/>
      <c r="GB498" s="186"/>
      <c r="GC498" s="239"/>
      <c r="GD498" s="239">
        <v>1</v>
      </c>
      <c r="GE498" s="239"/>
      <c r="GF498" s="239"/>
      <c r="GG498" s="239"/>
      <c r="GH498" s="186"/>
      <c r="GI498" s="186"/>
      <c r="GJ498" s="239"/>
    </row>
    <row r="499" spans="2:192" ht="15">
      <c r="B499" s="240" t="s">
        <v>5205</v>
      </c>
      <c r="C499" s="240" t="s">
        <v>1057</v>
      </c>
      <c r="D499" s="240" t="s">
        <v>1059</v>
      </c>
      <c r="E499" s="235" t="s">
        <v>5215</v>
      </c>
      <c r="F499" s="181">
        <v>358.5</v>
      </c>
      <c r="G499" s="237"/>
      <c r="H499" s="187"/>
      <c r="I499" s="187"/>
      <c r="J499" s="237"/>
      <c r="K499" s="237"/>
      <c r="L499" s="237"/>
      <c r="M499" s="237"/>
      <c r="N499" s="237"/>
      <c r="O499" s="187"/>
      <c r="P499" s="187"/>
      <c r="Q499" s="237"/>
      <c r="R499" s="237"/>
      <c r="S499" s="237"/>
      <c r="T499" s="237"/>
      <c r="U499" s="237"/>
      <c r="V499" s="187"/>
      <c r="W499" s="187"/>
      <c r="X499" s="237"/>
      <c r="Y499" s="237"/>
      <c r="Z499" s="237"/>
      <c r="AA499" s="237"/>
      <c r="AB499" s="237">
        <v>40.700000000000003</v>
      </c>
      <c r="AC499" s="187"/>
      <c r="AD499" s="187"/>
      <c r="AE499" s="237"/>
      <c r="AF499" s="237"/>
      <c r="AG499" s="187"/>
      <c r="AH499" s="237"/>
      <c r="AI499" s="237"/>
      <c r="AJ499" s="187"/>
      <c r="AK499" s="187"/>
      <c r="AL499" s="187"/>
      <c r="AM499" s="187"/>
      <c r="AN499" s="187"/>
      <c r="AO499" s="237"/>
      <c r="AP499" s="237"/>
      <c r="AQ499" s="187"/>
      <c r="AR499" s="187"/>
      <c r="AS499" s="237"/>
      <c r="AT499" s="237"/>
      <c r="AU499" s="237"/>
      <c r="AV499" s="237"/>
      <c r="AW499" s="237"/>
      <c r="AX499" s="187"/>
      <c r="AY499" s="187"/>
      <c r="AZ499" s="237"/>
      <c r="BA499" s="237"/>
      <c r="BB499" s="237">
        <v>28.7</v>
      </c>
      <c r="BC499" s="237"/>
      <c r="BD499" s="237"/>
      <c r="BE499" s="187"/>
      <c r="BF499" s="187"/>
      <c r="BG499" s="237"/>
      <c r="BH499" s="237">
        <v>72.2</v>
      </c>
      <c r="BI499" s="237"/>
      <c r="BJ499" s="237"/>
      <c r="BK499" s="237"/>
      <c r="BL499" s="187"/>
      <c r="BM499" s="187"/>
      <c r="BN499" s="237"/>
      <c r="BO499" s="237"/>
      <c r="BP499" s="237"/>
      <c r="BQ499" s="237"/>
      <c r="BR499" s="237">
        <v>26.9</v>
      </c>
      <c r="BS499" s="187"/>
      <c r="BT499" s="187"/>
      <c r="BU499" s="237"/>
      <c r="BV499" s="237"/>
      <c r="BW499" s="237"/>
      <c r="BX499" s="237"/>
      <c r="BY499" s="237"/>
      <c r="BZ499" s="187"/>
      <c r="CA499" s="187"/>
      <c r="CB499" s="237"/>
      <c r="CC499" s="237"/>
      <c r="CD499" s="237"/>
      <c r="CE499" s="237"/>
      <c r="CF499" s="237"/>
      <c r="CG499" s="187"/>
      <c r="CH499" s="187"/>
      <c r="CI499" s="237"/>
      <c r="CJ499" s="237"/>
      <c r="CK499" s="237"/>
      <c r="CL499" s="237"/>
      <c r="CM499" s="237"/>
      <c r="CN499" s="187"/>
      <c r="CO499" s="187"/>
      <c r="CP499" s="237"/>
      <c r="CQ499" s="237"/>
      <c r="CR499" s="237"/>
      <c r="CS499" s="237"/>
      <c r="CT499" s="237"/>
      <c r="CU499" s="187"/>
      <c r="CV499" s="187"/>
      <c r="CW499" s="237"/>
      <c r="CX499" s="237"/>
      <c r="CY499" s="237">
        <v>23.8</v>
      </c>
      <c r="CZ499" s="237"/>
      <c r="DA499" s="237"/>
      <c r="DB499" s="187"/>
      <c r="DC499" s="187"/>
      <c r="DD499" s="237"/>
      <c r="DE499" s="237"/>
      <c r="DF499" s="237"/>
      <c r="DG499" s="237"/>
      <c r="DH499" s="237"/>
      <c r="DI499" s="187"/>
      <c r="DJ499" s="187"/>
      <c r="DK499" s="187"/>
      <c r="DL499" s="237"/>
      <c r="DM499" s="237"/>
      <c r="DN499" s="237"/>
      <c r="DO499" s="237"/>
      <c r="DP499" s="187"/>
      <c r="DQ499" s="187"/>
      <c r="DR499" s="237"/>
      <c r="DS499" s="237"/>
      <c r="DT499" s="237"/>
      <c r="DU499" s="237"/>
      <c r="DV499" s="237"/>
      <c r="DW499" s="187"/>
      <c r="DX499" s="187"/>
      <c r="DY499" s="237"/>
      <c r="DZ499" s="237"/>
      <c r="EA499" s="237">
        <v>11</v>
      </c>
      <c r="EB499" s="237"/>
      <c r="EC499" s="237"/>
      <c r="ED499" s="187"/>
      <c r="EE499" s="187"/>
      <c r="EF499" s="237"/>
      <c r="EG499" s="187"/>
      <c r="EH499" s="237"/>
      <c r="EI499" s="237"/>
      <c r="EJ499" s="237"/>
      <c r="EK499" s="187"/>
      <c r="EL499" s="187"/>
      <c r="EM499" s="237"/>
      <c r="EN499" s="237"/>
      <c r="EO499" s="237"/>
      <c r="EP499" s="237"/>
      <c r="EQ499" s="237"/>
      <c r="ER499" s="187"/>
      <c r="ES499" s="187"/>
      <c r="ET499" s="237"/>
      <c r="EU499" s="237"/>
      <c r="EV499" s="237"/>
      <c r="EW499" s="237"/>
      <c r="EX499" s="237"/>
      <c r="EY499" s="187"/>
      <c r="EZ499" s="187"/>
      <c r="FA499" s="237"/>
      <c r="FB499" s="237"/>
      <c r="FC499" s="237"/>
      <c r="FD499" s="237"/>
      <c r="FE499" s="237"/>
      <c r="FF499" s="187"/>
      <c r="FG499" s="187"/>
      <c r="FH499" s="237"/>
      <c r="FI499" s="237"/>
      <c r="FJ499" s="237">
        <v>73.599999999999994</v>
      </c>
      <c r="FK499" s="237"/>
      <c r="FL499" s="237"/>
      <c r="FM499" s="187"/>
      <c r="FN499" s="187"/>
      <c r="FO499" s="237"/>
      <c r="FP499" s="237"/>
      <c r="FQ499" s="237"/>
      <c r="FR499" s="237"/>
      <c r="FS499" s="237"/>
      <c r="FT499" s="187"/>
      <c r="FU499" s="187"/>
      <c r="FV499" s="187"/>
      <c r="FW499" s="187"/>
      <c r="FX499" s="187"/>
      <c r="FY499" s="237"/>
      <c r="FZ499" s="237">
        <v>33.6</v>
      </c>
      <c r="GA499" s="187"/>
      <c r="GB499" s="187"/>
      <c r="GC499" s="237"/>
      <c r="GD499" s="237">
        <v>48</v>
      </c>
      <c r="GE499" s="237"/>
      <c r="GF499" s="237"/>
      <c r="GG499" s="237"/>
      <c r="GH499" s="187"/>
      <c r="GI499" s="187"/>
      <c r="GJ499" s="237"/>
    </row>
    <row r="500" spans="2:192" ht="15">
      <c r="B500" s="240" t="s">
        <v>5205</v>
      </c>
      <c r="C500" s="240" t="s">
        <v>1057</v>
      </c>
      <c r="D500" s="240" t="s">
        <v>1059</v>
      </c>
      <c r="E500" s="241" t="s">
        <v>5216</v>
      </c>
      <c r="F500" s="182">
        <v>2.85</v>
      </c>
      <c r="G500" s="242"/>
      <c r="H500" s="188"/>
      <c r="I500" s="188"/>
      <c r="J500" s="242"/>
      <c r="K500" s="242"/>
      <c r="L500" s="242"/>
      <c r="M500" s="242"/>
      <c r="N500" s="242"/>
      <c r="O500" s="188"/>
      <c r="P500" s="188"/>
      <c r="Q500" s="242"/>
      <c r="R500" s="242"/>
      <c r="S500" s="242"/>
      <c r="T500" s="242"/>
      <c r="U500" s="242"/>
      <c r="V500" s="188"/>
      <c r="W500" s="188"/>
      <c r="X500" s="242"/>
      <c r="Y500" s="242"/>
      <c r="Z500" s="242"/>
      <c r="AA500" s="242"/>
      <c r="AB500" s="242">
        <v>4.43</v>
      </c>
      <c r="AC500" s="188"/>
      <c r="AD500" s="188"/>
      <c r="AE500" s="242"/>
      <c r="AF500" s="242"/>
      <c r="AG500" s="188"/>
      <c r="AH500" s="242"/>
      <c r="AI500" s="242"/>
      <c r="AJ500" s="188"/>
      <c r="AK500" s="188"/>
      <c r="AL500" s="188"/>
      <c r="AM500" s="188"/>
      <c r="AN500" s="188"/>
      <c r="AO500" s="242"/>
      <c r="AP500" s="242"/>
      <c r="AQ500" s="188"/>
      <c r="AR500" s="188"/>
      <c r="AS500" s="242"/>
      <c r="AT500" s="242"/>
      <c r="AU500" s="242"/>
      <c r="AV500" s="242"/>
      <c r="AW500" s="242"/>
      <c r="AX500" s="188"/>
      <c r="AY500" s="188"/>
      <c r="AZ500" s="242"/>
      <c r="BA500" s="242"/>
      <c r="BB500" s="242">
        <v>4.18</v>
      </c>
      <c r="BC500" s="242"/>
      <c r="BD500" s="242"/>
      <c r="BE500" s="188"/>
      <c r="BF500" s="188"/>
      <c r="BG500" s="242"/>
      <c r="BH500" s="242">
        <v>2.4900000000000002</v>
      </c>
      <c r="BI500" s="242"/>
      <c r="BJ500" s="242"/>
      <c r="BK500" s="242"/>
      <c r="BL500" s="188"/>
      <c r="BM500" s="188"/>
      <c r="BN500" s="242"/>
      <c r="BO500" s="242"/>
      <c r="BP500" s="242"/>
      <c r="BQ500" s="242"/>
      <c r="BR500" s="242">
        <v>2.23</v>
      </c>
      <c r="BS500" s="188"/>
      <c r="BT500" s="188"/>
      <c r="BU500" s="242"/>
      <c r="BV500" s="242"/>
      <c r="BW500" s="242"/>
      <c r="BX500" s="242"/>
      <c r="BY500" s="242"/>
      <c r="BZ500" s="188"/>
      <c r="CA500" s="188"/>
      <c r="CB500" s="242"/>
      <c r="CC500" s="242"/>
      <c r="CD500" s="242"/>
      <c r="CE500" s="242"/>
      <c r="CF500" s="242"/>
      <c r="CG500" s="188"/>
      <c r="CH500" s="188"/>
      <c r="CI500" s="242"/>
      <c r="CJ500" s="242"/>
      <c r="CK500" s="242"/>
      <c r="CL500" s="242"/>
      <c r="CM500" s="242"/>
      <c r="CN500" s="188"/>
      <c r="CO500" s="188"/>
      <c r="CP500" s="242"/>
      <c r="CQ500" s="242"/>
      <c r="CR500" s="242"/>
      <c r="CS500" s="242"/>
      <c r="CT500" s="242"/>
      <c r="CU500" s="188"/>
      <c r="CV500" s="188"/>
      <c r="CW500" s="242"/>
      <c r="CX500" s="242"/>
      <c r="CY500" s="242">
        <v>2.52</v>
      </c>
      <c r="CZ500" s="242"/>
      <c r="DA500" s="242"/>
      <c r="DB500" s="188"/>
      <c r="DC500" s="188"/>
      <c r="DD500" s="242"/>
      <c r="DE500" s="242"/>
      <c r="DF500" s="242"/>
      <c r="DG500" s="242"/>
      <c r="DH500" s="242"/>
      <c r="DI500" s="188"/>
      <c r="DJ500" s="188"/>
      <c r="DK500" s="188"/>
      <c r="DL500" s="242"/>
      <c r="DM500" s="242"/>
      <c r="DN500" s="242"/>
      <c r="DO500" s="242"/>
      <c r="DP500" s="188"/>
      <c r="DQ500" s="188"/>
      <c r="DR500" s="242"/>
      <c r="DS500" s="242"/>
      <c r="DT500" s="242"/>
      <c r="DU500" s="242"/>
      <c r="DV500" s="242"/>
      <c r="DW500" s="188"/>
      <c r="DX500" s="188"/>
      <c r="DY500" s="242"/>
      <c r="DZ500" s="242"/>
      <c r="EA500" s="242">
        <v>5.45</v>
      </c>
      <c r="EB500" s="242"/>
      <c r="EC500" s="242"/>
      <c r="ED500" s="188"/>
      <c r="EE500" s="188"/>
      <c r="EF500" s="242"/>
      <c r="EG500" s="188"/>
      <c r="EH500" s="242"/>
      <c r="EI500" s="242"/>
      <c r="EJ500" s="242"/>
      <c r="EK500" s="188"/>
      <c r="EL500" s="188"/>
      <c r="EM500" s="242"/>
      <c r="EN500" s="242"/>
      <c r="EO500" s="242"/>
      <c r="EP500" s="242"/>
      <c r="EQ500" s="242"/>
      <c r="ER500" s="188"/>
      <c r="ES500" s="188"/>
      <c r="ET500" s="242"/>
      <c r="EU500" s="242"/>
      <c r="EV500" s="242"/>
      <c r="EW500" s="242"/>
      <c r="EX500" s="242"/>
      <c r="EY500" s="188"/>
      <c r="EZ500" s="188"/>
      <c r="FA500" s="242"/>
      <c r="FB500" s="242"/>
      <c r="FC500" s="242"/>
      <c r="FD500" s="242"/>
      <c r="FE500" s="242"/>
      <c r="FF500" s="188"/>
      <c r="FG500" s="188"/>
      <c r="FH500" s="242"/>
      <c r="FI500" s="242"/>
      <c r="FJ500" s="242">
        <v>3.26</v>
      </c>
      <c r="FK500" s="242"/>
      <c r="FL500" s="242"/>
      <c r="FM500" s="188"/>
      <c r="FN500" s="188"/>
      <c r="FO500" s="242"/>
      <c r="FP500" s="242"/>
      <c r="FQ500" s="242"/>
      <c r="FR500" s="242"/>
      <c r="FS500" s="242"/>
      <c r="FT500" s="188"/>
      <c r="FU500" s="188"/>
      <c r="FV500" s="188"/>
      <c r="FW500" s="188"/>
      <c r="FX500" s="188"/>
      <c r="FY500" s="242"/>
      <c r="FZ500" s="242">
        <v>1.79</v>
      </c>
      <c r="GA500" s="188"/>
      <c r="GB500" s="188"/>
      <c r="GC500" s="242"/>
      <c r="GD500" s="242">
        <v>1.25</v>
      </c>
      <c r="GE500" s="242"/>
      <c r="GF500" s="242"/>
      <c r="GG500" s="242"/>
      <c r="GH500" s="188"/>
      <c r="GI500" s="188"/>
      <c r="GJ500" s="242"/>
    </row>
    <row r="501" spans="2:192" ht="15.75" thickBot="1">
      <c r="B501" s="243" t="s">
        <v>5205</v>
      </c>
      <c r="C501" s="243" t="s">
        <v>1057</v>
      </c>
      <c r="D501" s="243" t="s">
        <v>1059</v>
      </c>
      <c r="E501" s="244" t="s">
        <v>5217</v>
      </c>
      <c r="F501" s="183">
        <v>21.09</v>
      </c>
      <c r="G501" s="245"/>
      <c r="H501" s="189"/>
      <c r="I501" s="189"/>
      <c r="J501" s="245"/>
      <c r="K501" s="245"/>
      <c r="L501" s="245"/>
      <c r="M501" s="245"/>
      <c r="N501" s="245"/>
      <c r="O501" s="189"/>
      <c r="P501" s="189"/>
      <c r="Q501" s="245"/>
      <c r="R501" s="245"/>
      <c r="S501" s="245"/>
      <c r="T501" s="245"/>
      <c r="U501" s="245"/>
      <c r="V501" s="189"/>
      <c r="W501" s="189"/>
      <c r="X501" s="245"/>
      <c r="Y501" s="245"/>
      <c r="Z501" s="245"/>
      <c r="AA501" s="245"/>
      <c r="AB501" s="245">
        <v>13.56</v>
      </c>
      <c r="AC501" s="189"/>
      <c r="AD501" s="189"/>
      <c r="AE501" s="245"/>
      <c r="AF501" s="245"/>
      <c r="AG501" s="189"/>
      <c r="AH501" s="245"/>
      <c r="AI501" s="245"/>
      <c r="AJ501" s="189"/>
      <c r="AK501" s="189"/>
      <c r="AL501" s="189"/>
      <c r="AM501" s="189"/>
      <c r="AN501" s="189"/>
      <c r="AO501" s="245"/>
      <c r="AP501" s="245"/>
      <c r="AQ501" s="189"/>
      <c r="AR501" s="189"/>
      <c r="AS501" s="245"/>
      <c r="AT501" s="245"/>
      <c r="AU501" s="245"/>
      <c r="AV501" s="245"/>
      <c r="AW501" s="245"/>
      <c r="AX501" s="189"/>
      <c r="AY501" s="189"/>
      <c r="AZ501" s="245"/>
      <c r="BA501" s="245"/>
      <c r="BB501" s="245">
        <v>14.34</v>
      </c>
      <c r="BC501" s="245"/>
      <c r="BD501" s="245"/>
      <c r="BE501" s="189"/>
      <c r="BF501" s="189"/>
      <c r="BG501" s="245"/>
      <c r="BH501" s="245">
        <v>24.07</v>
      </c>
      <c r="BI501" s="245"/>
      <c r="BJ501" s="245"/>
      <c r="BK501" s="245"/>
      <c r="BL501" s="189"/>
      <c r="BM501" s="189"/>
      <c r="BN501" s="245"/>
      <c r="BO501" s="245"/>
      <c r="BP501" s="245"/>
      <c r="BQ501" s="245"/>
      <c r="BR501" s="245">
        <v>26.93</v>
      </c>
      <c r="BS501" s="189"/>
      <c r="BT501" s="189"/>
      <c r="BU501" s="245"/>
      <c r="BV501" s="245"/>
      <c r="BW501" s="245"/>
      <c r="BX501" s="245"/>
      <c r="BY501" s="245"/>
      <c r="BZ501" s="189"/>
      <c r="CA501" s="189"/>
      <c r="CB501" s="245"/>
      <c r="CC501" s="245"/>
      <c r="CD501" s="245"/>
      <c r="CE501" s="245"/>
      <c r="CF501" s="245"/>
      <c r="CG501" s="189"/>
      <c r="CH501" s="189"/>
      <c r="CI501" s="245"/>
      <c r="CJ501" s="245"/>
      <c r="CK501" s="245"/>
      <c r="CL501" s="245"/>
      <c r="CM501" s="245"/>
      <c r="CN501" s="189"/>
      <c r="CO501" s="189"/>
      <c r="CP501" s="245"/>
      <c r="CQ501" s="245"/>
      <c r="CR501" s="245"/>
      <c r="CS501" s="245"/>
      <c r="CT501" s="245"/>
      <c r="CU501" s="189"/>
      <c r="CV501" s="189"/>
      <c r="CW501" s="245"/>
      <c r="CX501" s="245"/>
      <c r="CY501" s="245">
        <v>23.85</v>
      </c>
      <c r="CZ501" s="245"/>
      <c r="DA501" s="245"/>
      <c r="DB501" s="189"/>
      <c r="DC501" s="189"/>
      <c r="DD501" s="245"/>
      <c r="DE501" s="245"/>
      <c r="DF501" s="245"/>
      <c r="DG501" s="245"/>
      <c r="DH501" s="245"/>
      <c r="DI501" s="189"/>
      <c r="DJ501" s="189"/>
      <c r="DK501" s="189"/>
      <c r="DL501" s="245"/>
      <c r="DM501" s="245"/>
      <c r="DN501" s="245"/>
      <c r="DO501" s="245"/>
      <c r="DP501" s="189"/>
      <c r="DQ501" s="189"/>
      <c r="DR501" s="245"/>
      <c r="DS501" s="245"/>
      <c r="DT501" s="245"/>
      <c r="DU501" s="245"/>
      <c r="DV501" s="245"/>
      <c r="DW501" s="189"/>
      <c r="DX501" s="189"/>
      <c r="DY501" s="245"/>
      <c r="DZ501" s="245"/>
      <c r="EA501" s="245">
        <v>11.02</v>
      </c>
      <c r="EB501" s="245"/>
      <c r="EC501" s="245"/>
      <c r="ED501" s="189"/>
      <c r="EE501" s="189"/>
      <c r="EF501" s="245"/>
      <c r="EG501" s="189"/>
      <c r="EH501" s="245"/>
      <c r="EI501" s="245"/>
      <c r="EJ501" s="245"/>
      <c r="EK501" s="189"/>
      <c r="EL501" s="189"/>
      <c r="EM501" s="245"/>
      <c r="EN501" s="245"/>
      <c r="EO501" s="245"/>
      <c r="EP501" s="245"/>
      <c r="EQ501" s="245"/>
      <c r="ER501" s="189"/>
      <c r="ES501" s="189"/>
      <c r="ET501" s="245"/>
      <c r="EU501" s="245"/>
      <c r="EV501" s="245"/>
      <c r="EW501" s="245"/>
      <c r="EX501" s="245"/>
      <c r="EY501" s="189"/>
      <c r="EZ501" s="189"/>
      <c r="FA501" s="245"/>
      <c r="FB501" s="245"/>
      <c r="FC501" s="245"/>
      <c r="FD501" s="245"/>
      <c r="FE501" s="245"/>
      <c r="FF501" s="189"/>
      <c r="FG501" s="189"/>
      <c r="FH501" s="245"/>
      <c r="FI501" s="245"/>
      <c r="FJ501" s="245">
        <v>18.39</v>
      </c>
      <c r="FK501" s="245"/>
      <c r="FL501" s="245"/>
      <c r="FM501" s="189"/>
      <c r="FN501" s="189"/>
      <c r="FO501" s="245"/>
      <c r="FP501" s="245"/>
      <c r="FQ501" s="245"/>
      <c r="FR501" s="245"/>
      <c r="FS501" s="245"/>
      <c r="FT501" s="189"/>
      <c r="FU501" s="189"/>
      <c r="FV501" s="189"/>
      <c r="FW501" s="189"/>
      <c r="FX501" s="189"/>
      <c r="FY501" s="245"/>
      <c r="FZ501" s="245">
        <v>33.6</v>
      </c>
      <c r="GA501" s="189"/>
      <c r="GB501" s="189"/>
      <c r="GC501" s="245"/>
      <c r="GD501" s="245">
        <v>48</v>
      </c>
      <c r="GE501" s="245"/>
      <c r="GF501" s="245"/>
      <c r="GG501" s="245"/>
      <c r="GH501" s="189"/>
      <c r="GI501" s="189"/>
      <c r="GJ501" s="245"/>
    </row>
    <row r="502" spans="2:192" ht="15">
      <c r="B502" s="238" t="s">
        <v>5205</v>
      </c>
      <c r="C502" s="238" t="s">
        <v>532</v>
      </c>
      <c r="D502" s="238" t="s">
        <v>534</v>
      </c>
      <c r="E502" s="238" t="s">
        <v>5214</v>
      </c>
      <c r="F502" s="180">
        <v>22</v>
      </c>
      <c r="G502" s="239"/>
      <c r="H502" s="186"/>
      <c r="I502" s="186"/>
      <c r="J502" s="239"/>
      <c r="K502" s="239"/>
      <c r="L502" s="239">
        <v>1</v>
      </c>
      <c r="M502" s="239"/>
      <c r="N502" s="239"/>
      <c r="O502" s="186"/>
      <c r="P502" s="186"/>
      <c r="Q502" s="239"/>
      <c r="R502" s="239"/>
      <c r="S502" s="239"/>
      <c r="T502" s="239"/>
      <c r="U502" s="239">
        <v>2</v>
      </c>
      <c r="V502" s="186"/>
      <c r="W502" s="186"/>
      <c r="X502" s="239"/>
      <c r="Y502" s="239"/>
      <c r="Z502" s="239"/>
      <c r="AA502" s="239"/>
      <c r="AB502" s="239"/>
      <c r="AC502" s="186"/>
      <c r="AD502" s="186"/>
      <c r="AE502" s="239"/>
      <c r="AF502" s="239"/>
      <c r="AG502" s="186"/>
      <c r="AH502" s="239"/>
      <c r="AI502" s="239"/>
      <c r="AJ502" s="186"/>
      <c r="AK502" s="186"/>
      <c r="AL502" s="186"/>
      <c r="AM502" s="186"/>
      <c r="AN502" s="186"/>
      <c r="AO502" s="239"/>
      <c r="AP502" s="239"/>
      <c r="AQ502" s="186"/>
      <c r="AR502" s="186"/>
      <c r="AS502" s="239"/>
      <c r="AT502" s="239"/>
      <c r="AU502" s="239">
        <v>1</v>
      </c>
      <c r="AV502" s="239"/>
      <c r="AW502" s="239"/>
      <c r="AX502" s="186"/>
      <c r="AY502" s="186"/>
      <c r="AZ502" s="239"/>
      <c r="BA502" s="239"/>
      <c r="BB502" s="239"/>
      <c r="BC502" s="239"/>
      <c r="BD502" s="239"/>
      <c r="BE502" s="186"/>
      <c r="BF502" s="186"/>
      <c r="BG502" s="239"/>
      <c r="BH502" s="239"/>
      <c r="BI502" s="239"/>
      <c r="BJ502" s="239"/>
      <c r="BK502" s="239"/>
      <c r="BL502" s="186"/>
      <c r="BM502" s="186"/>
      <c r="BN502" s="239"/>
      <c r="BO502" s="239"/>
      <c r="BP502" s="239"/>
      <c r="BQ502" s="239"/>
      <c r="BR502" s="239"/>
      <c r="BS502" s="186"/>
      <c r="BT502" s="186"/>
      <c r="BU502" s="239"/>
      <c r="BV502" s="239"/>
      <c r="BW502" s="239"/>
      <c r="BX502" s="239"/>
      <c r="BY502" s="239"/>
      <c r="BZ502" s="186"/>
      <c r="CA502" s="186"/>
      <c r="CB502" s="239"/>
      <c r="CC502" s="239"/>
      <c r="CD502" s="239"/>
      <c r="CE502" s="239"/>
      <c r="CF502" s="239"/>
      <c r="CG502" s="186"/>
      <c r="CH502" s="186"/>
      <c r="CI502" s="239"/>
      <c r="CJ502" s="239"/>
      <c r="CK502" s="239"/>
      <c r="CL502" s="239"/>
      <c r="CM502" s="239"/>
      <c r="CN502" s="186"/>
      <c r="CO502" s="186"/>
      <c r="CP502" s="239"/>
      <c r="CQ502" s="239"/>
      <c r="CR502" s="239"/>
      <c r="CS502" s="239"/>
      <c r="CT502" s="239">
        <v>2</v>
      </c>
      <c r="CU502" s="186"/>
      <c r="CV502" s="186"/>
      <c r="CW502" s="239"/>
      <c r="CX502" s="239"/>
      <c r="CY502" s="239"/>
      <c r="CZ502" s="239"/>
      <c r="DA502" s="239"/>
      <c r="DB502" s="186"/>
      <c r="DC502" s="186"/>
      <c r="DD502" s="239"/>
      <c r="DE502" s="239"/>
      <c r="DF502" s="239"/>
      <c r="DG502" s="239"/>
      <c r="DH502" s="239"/>
      <c r="DI502" s="186"/>
      <c r="DJ502" s="186"/>
      <c r="DK502" s="186"/>
      <c r="DL502" s="239"/>
      <c r="DM502" s="239"/>
      <c r="DN502" s="239"/>
      <c r="DO502" s="239"/>
      <c r="DP502" s="186"/>
      <c r="DQ502" s="186"/>
      <c r="DR502" s="239"/>
      <c r="DS502" s="239"/>
      <c r="DT502" s="239"/>
      <c r="DU502" s="239"/>
      <c r="DV502" s="239"/>
      <c r="DW502" s="186"/>
      <c r="DX502" s="186"/>
      <c r="DY502" s="239"/>
      <c r="DZ502" s="239"/>
      <c r="EA502" s="239"/>
      <c r="EB502" s="239"/>
      <c r="EC502" s="239"/>
      <c r="ED502" s="186"/>
      <c r="EE502" s="186"/>
      <c r="EF502" s="239"/>
      <c r="EG502" s="186"/>
      <c r="EH502" s="239"/>
      <c r="EI502" s="239"/>
      <c r="EJ502" s="239"/>
      <c r="EK502" s="186"/>
      <c r="EL502" s="186"/>
      <c r="EM502" s="239"/>
      <c r="EN502" s="239"/>
      <c r="EO502" s="239"/>
      <c r="EP502" s="239"/>
      <c r="EQ502" s="239"/>
      <c r="ER502" s="186"/>
      <c r="ES502" s="186"/>
      <c r="ET502" s="239"/>
      <c r="EU502" s="239"/>
      <c r="EV502" s="239"/>
      <c r="EW502" s="239"/>
      <c r="EX502" s="239"/>
      <c r="EY502" s="186"/>
      <c r="EZ502" s="186"/>
      <c r="FA502" s="239"/>
      <c r="FB502" s="239"/>
      <c r="FC502" s="239"/>
      <c r="FD502" s="239"/>
      <c r="FE502" s="239">
        <v>5</v>
      </c>
      <c r="FF502" s="186"/>
      <c r="FG502" s="186"/>
      <c r="FH502" s="239"/>
      <c r="FI502" s="239"/>
      <c r="FJ502" s="239"/>
      <c r="FK502" s="239"/>
      <c r="FL502" s="239"/>
      <c r="FM502" s="186"/>
      <c r="FN502" s="186"/>
      <c r="FO502" s="239"/>
      <c r="FP502" s="239"/>
      <c r="FQ502" s="239"/>
      <c r="FR502" s="239"/>
      <c r="FS502" s="239"/>
      <c r="FT502" s="186"/>
      <c r="FU502" s="186"/>
      <c r="FV502" s="186"/>
      <c r="FW502" s="186"/>
      <c r="FX502" s="186"/>
      <c r="FY502" s="239"/>
      <c r="FZ502" s="239"/>
      <c r="GA502" s="186"/>
      <c r="GB502" s="186"/>
      <c r="GC502" s="239">
        <v>1</v>
      </c>
      <c r="GD502" s="239"/>
      <c r="GE502" s="239"/>
      <c r="GF502" s="239"/>
      <c r="GG502" s="239"/>
      <c r="GH502" s="186"/>
      <c r="GI502" s="186"/>
      <c r="GJ502" s="239">
        <v>10</v>
      </c>
    </row>
    <row r="503" spans="2:192" ht="15">
      <c r="B503" s="240" t="s">
        <v>5205</v>
      </c>
      <c r="C503" s="240" t="s">
        <v>532</v>
      </c>
      <c r="D503" s="240" t="s">
        <v>534</v>
      </c>
      <c r="E503" s="235" t="s">
        <v>5215</v>
      </c>
      <c r="F503" s="181">
        <v>517.1</v>
      </c>
      <c r="G503" s="237"/>
      <c r="H503" s="187"/>
      <c r="I503" s="187"/>
      <c r="J503" s="237"/>
      <c r="K503" s="237"/>
      <c r="L503" s="237">
        <v>21</v>
      </c>
      <c r="M503" s="237"/>
      <c r="N503" s="237"/>
      <c r="O503" s="187"/>
      <c r="P503" s="187"/>
      <c r="Q503" s="237"/>
      <c r="R503" s="237"/>
      <c r="S503" s="237"/>
      <c r="T503" s="237"/>
      <c r="U503" s="237">
        <v>58.8</v>
      </c>
      <c r="V503" s="187"/>
      <c r="W503" s="187"/>
      <c r="X503" s="237"/>
      <c r="Y503" s="237"/>
      <c r="Z503" s="237"/>
      <c r="AA503" s="237"/>
      <c r="AB503" s="237"/>
      <c r="AC503" s="187"/>
      <c r="AD503" s="187"/>
      <c r="AE503" s="237"/>
      <c r="AF503" s="237"/>
      <c r="AG503" s="187"/>
      <c r="AH503" s="237"/>
      <c r="AI503" s="237"/>
      <c r="AJ503" s="187"/>
      <c r="AK503" s="187"/>
      <c r="AL503" s="187"/>
      <c r="AM503" s="187"/>
      <c r="AN503" s="187"/>
      <c r="AO503" s="237"/>
      <c r="AP503" s="237"/>
      <c r="AQ503" s="187"/>
      <c r="AR503" s="187"/>
      <c r="AS503" s="237"/>
      <c r="AT503" s="237"/>
      <c r="AU503" s="237">
        <v>22.7</v>
      </c>
      <c r="AV503" s="237"/>
      <c r="AW503" s="237"/>
      <c r="AX503" s="187"/>
      <c r="AY503" s="187"/>
      <c r="AZ503" s="237"/>
      <c r="BA503" s="237"/>
      <c r="BB503" s="237"/>
      <c r="BC503" s="237"/>
      <c r="BD503" s="237"/>
      <c r="BE503" s="187"/>
      <c r="BF503" s="187"/>
      <c r="BG503" s="237"/>
      <c r="BH503" s="237"/>
      <c r="BI503" s="237"/>
      <c r="BJ503" s="237"/>
      <c r="BK503" s="237"/>
      <c r="BL503" s="187"/>
      <c r="BM503" s="187"/>
      <c r="BN503" s="237"/>
      <c r="BO503" s="237"/>
      <c r="BP503" s="237"/>
      <c r="BQ503" s="237"/>
      <c r="BR503" s="237"/>
      <c r="BS503" s="187"/>
      <c r="BT503" s="187"/>
      <c r="BU503" s="237"/>
      <c r="BV503" s="237"/>
      <c r="BW503" s="237"/>
      <c r="BX503" s="237"/>
      <c r="BY503" s="237"/>
      <c r="BZ503" s="187"/>
      <c r="CA503" s="187"/>
      <c r="CB503" s="237"/>
      <c r="CC503" s="237"/>
      <c r="CD503" s="237"/>
      <c r="CE503" s="237"/>
      <c r="CF503" s="237"/>
      <c r="CG503" s="187"/>
      <c r="CH503" s="187"/>
      <c r="CI503" s="237"/>
      <c r="CJ503" s="237"/>
      <c r="CK503" s="237"/>
      <c r="CL503" s="237"/>
      <c r="CM503" s="237"/>
      <c r="CN503" s="187"/>
      <c r="CO503" s="187"/>
      <c r="CP503" s="237"/>
      <c r="CQ503" s="237"/>
      <c r="CR503" s="237"/>
      <c r="CS503" s="237"/>
      <c r="CT503" s="237">
        <v>56.6</v>
      </c>
      <c r="CU503" s="187"/>
      <c r="CV503" s="187"/>
      <c r="CW503" s="237"/>
      <c r="CX503" s="237"/>
      <c r="CY503" s="237"/>
      <c r="CZ503" s="237"/>
      <c r="DA503" s="237"/>
      <c r="DB503" s="187"/>
      <c r="DC503" s="187"/>
      <c r="DD503" s="237"/>
      <c r="DE503" s="237"/>
      <c r="DF503" s="237"/>
      <c r="DG503" s="237"/>
      <c r="DH503" s="237"/>
      <c r="DI503" s="187"/>
      <c r="DJ503" s="187"/>
      <c r="DK503" s="187"/>
      <c r="DL503" s="237"/>
      <c r="DM503" s="237"/>
      <c r="DN503" s="237"/>
      <c r="DO503" s="237"/>
      <c r="DP503" s="187"/>
      <c r="DQ503" s="187"/>
      <c r="DR503" s="237"/>
      <c r="DS503" s="237"/>
      <c r="DT503" s="237"/>
      <c r="DU503" s="237"/>
      <c r="DV503" s="237"/>
      <c r="DW503" s="187"/>
      <c r="DX503" s="187"/>
      <c r="DY503" s="237"/>
      <c r="DZ503" s="237"/>
      <c r="EA503" s="237"/>
      <c r="EB503" s="237"/>
      <c r="EC503" s="237"/>
      <c r="ED503" s="187"/>
      <c r="EE503" s="187"/>
      <c r="EF503" s="237"/>
      <c r="EG503" s="187"/>
      <c r="EH503" s="237"/>
      <c r="EI503" s="237"/>
      <c r="EJ503" s="237"/>
      <c r="EK503" s="187"/>
      <c r="EL503" s="187"/>
      <c r="EM503" s="237"/>
      <c r="EN503" s="237"/>
      <c r="EO503" s="237"/>
      <c r="EP503" s="237"/>
      <c r="EQ503" s="237"/>
      <c r="ER503" s="187"/>
      <c r="ES503" s="187"/>
      <c r="ET503" s="237"/>
      <c r="EU503" s="237"/>
      <c r="EV503" s="237"/>
      <c r="EW503" s="237"/>
      <c r="EX503" s="237"/>
      <c r="EY503" s="187"/>
      <c r="EZ503" s="187"/>
      <c r="FA503" s="237"/>
      <c r="FB503" s="237"/>
      <c r="FC503" s="237"/>
      <c r="FD503" s="237"/>
      <c r="FE503" s="237">
        <v>119.6</v>
      </c>
      <c r="FF503" s="187"/>
      <c r="FG503" s="187"/>
      <c r="FH503" s="237"/>
      <c r="FI503" s="237"/>
      <c r="FJ503" s="237"/>
      <c r="FK503" s="237"/>
      <c r="FL503" s="237"/>
      <c r="FM503" s="187"/>
      <c r="FN503" s="187"/>
      <c r="FO503" s="237"/>
      <c r="FP503" s="237"/>
      <c r="FQ503" s="237"/>
      <c r="FR503" s="237"/>
      <c r="FS503" s="237"/>
      <c r="FT503" s="187"/>
      <c r="FU503" s="187"/>
      <c r="FV503" s="187"/>
      <c r="FW503" s="187"/>
      <c r="FX503" s="187"/>
      <c r="FY503" s="237"/>
      <c r="FZ503" s="237"/>
      <c r="GA503" s="187"/>
      <c r="GB503" s="187"/>
      <c r="GC503" s="237">
        <v>39.299999999999997</v>
      </c>
      <c r="GD503" s="237"/>
      <c r="GE503" s="237"/>
      <c r="GF503" s="237"/>
      <c r="GG503" s="237"/>
      <c r="GH503" s="187"/>
      <c r="GI503" s="187"/>
      <c r="GJ503" s="237">
        <v>199.1</v>
      </c>
    </row>
    <row r="504" spans="2:192" ht="15">
      <c r="B504" s="240" t="s">
        <v>5205</v>
      </c>
      <c r="C504" s="240" t="s">
        <v>532</v>
      </c>
      <c r="D504" s="240" t="s">
        <v>534</v>
      </c>
      <c r="E504" s="241" t="s">
        <v>5216</v>
      </c>
      <c r="F504" s="182">
        <v>2.5499999999999998</v>
      </c>
      <c r="G504" s="242"/>
      <c r="H504" s="188"/>
      <c r="I504" s="188"/>
      <c r="J504" s="242"/>
      <c r="K504" s="242"/>
      <c r="L504" s="242">
        <v>2.86</v>
      </c>
      <c r="M504" s="242"/>
      <c r="N504" s="242"/>
      <c r="O504" s="188"/>
      <c r="P504" s="188"/>
      <c r="Q504" s="242"/>
      <c r="R504" s="242"/>
      <c r="S504" s="242"/>
      <c r="T504" s="242"/>
      <c r="U504" s="242">
        <v>2.04</v>
      </c>
      <c r="V504" s="188"/>
      <c r="W504" s="188"/>
      <c r="X504" s="242"/>
      <c r="Y504" s="242"/>
      <c r="Z504" s="242"/>
      <c r="AA504" s="242"/>
      <c r="AB504" s="242"/>
      <c r="AC504" s="188"/>
      <c r="AD504" s="188"/>
      <c r="AE504" s="242"/>
      <c r="AF504" s="242"/>
      <c r="AG504" s="188"/>
      <c r="AH504" s="242"/>
      <c r="AI504" s="242"/>
      <c r="AJ504" s="188"/>
      <c r="AK504" s="188"/>
      <c r="AL504" s="188"/>
      <c r="AM504" s="188"/>
      <c r="AN504" s="188"/>
      <c r="AO504" s="242"/>
      <c r="AP504" s="242"/>
      <c r="AQ504" s="188"/>
      <c r="AR504" s="188"/>
      <c r="AS504" s="242"/>
      <c r="AT504" s="242"/>
      <c r="AU504" s="242">
        <v>2.64</v>
      </c>
      <c r="AV504" s="242"/>
      <c r="AW504" s="242"/>
      <c r="AX504" s="188"/>
      <c r="AY504" s="188"/>
      <c r="AZ504" s="242"/>
      <c r="BA504" s="242"/>
      <c r="BB504" s="242"/>
      <c r="BC504" s="242"/>
      <c r="BD504" s="242"/>
      <c r="BE504" s="188"/>
      <c r="BF504" s="188"/>
      <c r="BG504" s="242"/>
      <c r="BH504" s="242"/>
      <c r="BI504" s="242"/>
      <c r="BJ504" s="242"/>
      <c r="BK504" s="242"/>
      <c r="BL504" s="188"/>
      <c r="BM504" s="188"/>
      <c r="BN504" s="242"/>
      <c r="BO504" s="242"/>
      <c r="BP504" s="242"/>
      <c r="BQ504" s="242"/>
      <c r="BR504" s="242"/>
      <c r="BS504" s="188"/>
      <c r="BT504" s="188"/>
      <c r="BU504" s="242"/>
      <c r="BV504" s="242"/>
      <c r="BW504" s="242"/>
      <c r="BX504" s="242"/>
      <c r="BY504" s="242"/>
      <c r="BZ504" s="188"/>
      <c r="CA504" s="188"/>
      <c r="CB504" s="242"/>
      <c r="CC504" s="242"/>
      <c r="CD504" s="242"/>
      <c r="CE504" s="242"/>
      <c r="CF504" s="242"/>
      <c r="CG504" s="188"/>
      <c r="CH504" s="188"/>
      <c r="CI504" s="242"/>
      <c r="CJ504" s="242"/>
      <c r="CK504" s="242"/>
      <c r="CL504" s="242"/>
      <c r="CM504" s="242"/>
      <c r="CN504" s="188"/>
      <c r="CO504" s="188"/>
      <c r="CP504" s="242"/>
      <c r="CQ504" s="242"/>
      <c r="CR504" s="242"/>
      <c r="CS504" s="242"/>
      <c r="CT504" s="242">
        <v>2.12</v>
      </c>
      <c r="CU504" s="188"/>
      <c r="CV504" s="188"/>
      <c r="CW504" s="242"/>
      <c r="CX504" s="242"/>
      <c r="CY504" s="242"/>
      <c r="CZ504" s="242"/>
      <c r="DA504" s="242"/>
      <c r="DB504" s="188"/>
      <c r="DC504" s="188"/>
      <c r="DD504" s="242"/>
      <c r="DE504" s="242"/>
      <c r="DF504" s="242"/>
      <c r="DG504" s="242"/>
      <c r="DH504" s="242"/>
      <c r="DI504" s="188"/>
      <c r="DJ504" s="188"/>
      <c r="DK504" s="188"/>
      <c r="DL504" s="242"/>
      <c r="DM504" s="242"/>
      <c r="DN504" s="242"/>
      <c r="DO504" s="242"/>
      <c r="DP504" s="188"/>
      <c r="DQ504" s="188"/>
      <c r="DR504" s="242"/>
      <c r="DS504" s="242"/>
      <c r="DT504" s="242"/>
      <c r="DU504" s="242"/>
      <c r="DV504" s="242"/>
      <c r="DW504" s="188"/>
      <c r="DX504" s="188"/>
      <c r="DY504" s="242"/>
      <c r="DZ504" s="242"/>
      <c r="EA504" s="242"/>
      <c r="EB504" s="242"/>
      <c r="EC504" s="242"/>
      <c r="ED504" s="188"/>
      <c r="EE504" s="188"/>
      <c r="EF504" s="242"/>
      <c r="EG504" s="188"/>
      <c r="EH504" s="242"/>
      <c r="EI504" s="242"/>
      <c r="EJ504" s="242"/>
      <c r="EK504" s="188"/>
      <c r="EL504" s="188"/>
      <c r="EM504" s="242"/>
      <c r="EN504" s="242"/>
      <c r="EO504" s="242"/>
      <c r="EP504" s="242"/>
      <c r="EQ504" s="242"/>
      <c r="ER504" s="188"/>
      <c r="ES504" s="188"/>
      <c r="ET504" s="242"/>
      <c r="EU504" s="242"/>
      <c r="EV504" s="242"/>
      <c r="EW504" s="242"/>
      <c r="EX504" s="242"/>
      <c r="EY504" s="188"/>
      <c r="EZ504" s="188"/>
      <c r="FA504" s="242"/>
      <c r="FB504" s="242"/>
      <c r="FC504" s="242"/>
      <c r="FD504" s="242"/>
      <c r="FE504" s="242">
        <v>2.5099999999999998</v>
      </c>
      <c r="FF504" s="188"/>
      <c r="FG504" s="188"/>
      <c r="FH504" s="242"/>
      <c r="FI504" s="242"/>
      <c r="FJ504" s="242"/>
      <c r="FK504" s="242"/>
      <c r="FL504" s="242"/>
      <c r="FM504" s="188"/>
      <c r="FN504" s="188"/>
      <c r="FO504" s="242"/>
      <c r="FP504" s="242"/>
      <c r="FQ504" s="242"/>
      <c r="FR504" s="242"/>
      <c r="FS504" s="242"/>
      <c r="FT504" s="188"/>
      <c r="FU504" s="188"/>
      <c r="FV504" s="188"/>
      <c r="FW504" s="188"/>
      <c r="FX504" s="188"/>
      <c r="FY504" s="242"/>
      <c r="FZ504" s="242"/>
      <c r="GA504" s="188"/>
      <c r="GB504" s="188"/>
      <c r="GC504" s="242">
        <v>1.53</v>
      </c>
      <c r="GD504" s="242"/>
      <c r="GE504" s="242"/>
      <c r="GF504" s="242"/>
      <c r="GG504" s="242"/>
      <c r="GH504" s="188"/>
      <c r="GI504" s="188"/>
      <c r="GJ504" s="242">
        <v>3.01</v>
      </c>
    </row>
    <row r="505" spans="2:192" ht="15.75" thickBot="1">
      <c r="B505" s="243" t="s">
        <v>5205</v>
      </c>
      <c r="C505" s="243" t="s">
        <v>532</v>
      </c>
      <c r="D505" s="243" t="s">
        <v>534</v>
      </c>
      <c r="E505" s="244" t="s">
        <v>5217</v>
      </c>
      <c r="F505" s="183">
        <v>23.51</v>
      </c>
      <c r="G505" s="245"/>
      <c r="H505" s="189"/>
      <c r="I505" s="189"/>
      <c r="J505" s="245"/>
      <c r="K505" s="245"/>
      <c r="L505" s="245">
        <v>20.98</v>
      </c>
      <c r="M505" s="245"/>
      <c r="N505" s="245"/>
      <c r="O505" s="189"/>
      <c r="P505" s="189"/>
      <c r="Q505" s="245"/>
      <c r="R505" s="245"/>
      <c r="S505" s="245"/>
      <c r="T505" s="245"/>
      <c r="U505" s="245">
        <v>29.4</v>
      </c>
      <c r="V505" s="189"/>
      <c r="W505" s="189"/>
      <c r="X505" s="245"/>
      <c r="Y505" s="245"/>
      <c r="Z505" s="245"/>
      <c r="AA505" s="245"/>
      <c r="AB505" s="245"/>
      <c r="AC505" s="189"/>
      <c r="AD505" s="189"/>
      <c r="AE505" s="245"/>
      <c r="AF505" s="245"/>
      <c r="AG505" s="189"/>
      <c r="AH505" s="245"/>
      <c r="AI505" s="245"/>
      <c r="AJ505" s="189"/>
      <c r="AK505" s="189"/>
      <c r="AL505" s="189"/>
      <c r="AM505" s="189"/>
      <c r="AN505" s="189"/>
      <c r="AO505" s="245"/>
      <c r="AP505" s="245"/>
      <c r="AQ505" s="189"/>
      <c r="AR505" s="189"/>
      <c r="AS505" s="245"/>
      <c r="AT505" s="245"/>
      <c r="AU505" s="245">
        <v>22.73</v>
      </c>
      <c r="AV505" s="245"/>
      <c r="AW505" s="245"/>
      <c r="AX505" s="189"/>
      <c r="AY505" s="189"/>
      <c r="AZ505" s="245"/>
      <c r="BA505" s="245"/>
      <c r="BB505" s="245"/>
      <c r="BC505" s="245"/>
      <c r="BD505" s="245"/>
      <c r="BE505" s="189"/>
      <c r="BF505" s="189"/>
      <c r="BG505" s="245"/>
      <c r="BH505" s="245"/>
      <c r="BI505" s="245"/>
      <c r="BJ505" s="245"/>
      <c r="BK505" s="245"/>
      <c r="BL505" s="189"/>
      <c r="BM505" s="189"/>
      <c r="BN505" s="245"/>
      <c r="BO505" s="245"/>
      <c r="BP505" s="245"/>
      <c r="BQ505" s="245"/>
      <c r="BR505" s="245"/>
      <c r="BS505" s="189"/>
      <c r="BT505" s="189"/>
      <c r="BU505" s="245"/>
      <c r="BV505" s="245"/>
      <c r="BW505" s="245"/>
      <c r="BX505" s="245"/>
      <c r="BY505" s="245"/>
      <c r="BZ505" s="189"/>
      <c r="CA505" s="189"/>
      <c r="CB505" s="245"/>
      <c r="CC505" s="245"/>
      <c r="CD505" s="245"/>
      <c r="CE505" s="245"/>
      <c r="CF505" s="245"/>
      <c r="CG505" s="189"/>
      <c r="CH505" s="189"/>
      <c r="CI505" s="245"/>
      <c r="CJ505" s="245"/>
      <c r="CK505" s="245"/>
      <c r="CL505" s="245"/>
      <c r="CM505" s="245"/>
      <c r="CN505" s="189"/>
      <c r="CO505" s="189"/>
      <c r="CP505" s="245"/>
      <c r="CQ505" s="245"/>
      <c r="CR505" s="245"/>
      <c r="CS505" s="245"/>
      <c r="CT505" s="245">
        <v>28.31</v>
      </c>
      <c r="CU505" s="189"/>
      <c r="CV505" s="189"/>
      <c r="CW505" s="245"/>
      <c r="CX505" s="245"/>
      <c r="CY505" s="245"/>
      <c r="CZ505" s="245"/>
      <c r="DA505" s="245"/>
      <c r="DB505" s="189"/>
      <c r="DC505" s="189"/>
      <c r="DD505" s="245"/>
      <c r="DE505" s="245"/>
      <c r="DF505" s="245"/>
      <c r="DG505" s="245"/>
      <c r="DH505" s="245"/>
      <c r="DI505" s="189"/>
      <c r="DJ505" s="189"/>
      <c r="DK505" s="189"/>
      <c r="DL505" s="245"/>
      <c r="DM505" s="245"/>
      <c r="DN505" s="245"/>
      <c r="DO505" s="245"/>
      <c r="DP505" s="189"/>
      <c r="DQ505" s="189"/>
      <c r="DR505" s="245"/>
      <c r="DS505" s="245"/>
      <c r="DT505" s="245"/>
      <c r="DU505" s="245"/>
      <c r="DV505" s="245"/>
      <c r="DW505" s="189"/>
      <c r="DX505" s="189"/>
      <c r="DY505" s="245"/>
      <c r="DZ505" s="245"/>
      <c r="EA505" s="245"/>
      <c r="EB505" s="245"/>
      <c r="EC505" s="245"/>
      <c r="ED505" s="189"/>
      <c r="EE505" s="189"/>
      <c r="EF505" s="245"/>
      <c r="EG505" s="189"/>
      <c r="EH505" s="245"/>
      <c r="EI505" s="245"/>
      <c r="EJ505" s="245"/>
      <c r="EK505" s="189"/>
      <c r="EL505" s="189"/>
      <c r="EM505" s="245"/>
      <c r="EN505" s="245"/>
      <c r="EO505" s="245"/>
      <c r="EP505" s="245"/>
      <c r="EQ505" s="245"/>
      <c r="ER505" s="189"/>
      <c r="ES505" s="189"/>
      <c r="ET505" s="245"/>
      <c r="EU505" s="245"/>
      <c r="EV505" s="245"/>
      <c r="EW505" s="245"/>
      <c r="EX505" s="245"/>
      <c r="EY505" s="189"/>
      <c r="EZ505" s="189"/>
      <c r="FA505" s="245"/>
      <c r="FB505" s="245"/>
      <c r="FC505" s="245"/>
      <c r="FD505" s="245"/>
      <c r="FE505" s="245">
        <v>23.91</v>
      </c>
      <c r="FF505" s="189"/>
      <c r="FG505" s="189"/>
      <c r="FH505" s="245"/>
      <c r="FI505" s="245"/>
      <c r="FJ505" s="245"/>
      <c r="FK505" s="245"/>
      <c r="FL505" s="245"/>
      <c r="FM505" s="189"/>
      <c r="FN505" s="189"/>
      <c r="FO505" s="245"/>
      <c r="FP505" s="245"/>
      <c r="FQ505" s="245"/>
      <c r="FR505" s="245"/>
      <c r="FS505" s="245"/>
      <c r="FT505" s="189"/>
      <c r="FU505" s="189"/>
      <c r="FV505" s="189"/>
      <c r="FW505" s="189"/>
      <c r="FX505" s="189"/>
      <c r="FY505" s="245"/>
      <c r="FZ505" s="245"/>
      <c r="GA505" s="189"/>
      <c r="GB505" s="189"/>
      <c r="GC505" s="245">
        <v>39.28</v>
      </c>
      <c r="GD505" s="245"/>
      <c r="GE505" s="245"/>
      <c r="GF505" s="245"/>
      <c r="GG505" s="245"/>
      <c r="GH505" s="189"/>
      <c r="GI505" s="189"/>
      <c r="GJ505" s="245">
        <v>19.920000000000002</v>
      </c>
    </row>
    <row r="506" spans="2:192" ht="15">
      <c r="B506" s="238" t="s">
        <v>5205</v>
      </c>
      <c r="C506" s="238" t="s">
        <v>351</v>
      </c>
      <c r="D506" s="238" t="s">
        <v>352</v>
      </c>
      <c r="E506" s="238" t="s">
        <v>5214</v>
      </c>
      <c r="F506" s="180">
        <v>28</v>
      </c>
      <c r="G506" s="239"/>
      <c r="H506" s="186"/>
      <c r="I506" s="186"/>
      <c r="J506" s="239">
        <v>1</v>
      </c>
      <c r="K506" s="239"/>
      <c r="L506" s="239">
        <v>10</v>
      </c>
      <c r="M506" s="239"/>
      <c r="N506" s="239"/>
      <c r="O506" s="186"/>
      <c r="P506" s="186"/>
      <c r="Q506" s="239"/>
      <c r="R506" s="239"/>
      <c r="S506" s="239"/>
      <c r="T506" s="239"/>
      <c r="U506" s="239">
        <v>2</v>
      </c>
      <c r="V506" s="186"/>
      <c r="W506" s="186"/>
      <c r="X506" s="239"/>
      <c r="Y506" s="239"/>
      <c r="Z506" s="239"/>
      <c r="AA506" s="239"/>
      <c r="AB506" s="239"/>
      <c r="AC506" s="186"/>
      <c r="AD506" s="186"/>
      <c r="AE506" s="239"/>
      <c r="AF506" s="239"/>
      <c r="AG506" s="186"/>
      <c r="AH506" s="239"/>
      <c r="AI506" s="239">
        <v>1</v>
      </c>
      <c r="AJ506" s="186"/>
      <c r="AK506" s="186"/>
      <c r="AL506" s="186"/>
      <c r="AM506" s="186"/>
      <c r="AN506" s="186"/>
      <c r="AO506" s="239"/>
      <c r="AP506" s="239"/>
      <c r="AQ506" s="186"/>
      <c r="AR506" s="186"/>
      <c r="AS506" s="239"/>
      <c r="AT506" s="239"/>
      <c r="AU506" s="239"/>
      <c r="AV506" s="239"/>
      <c r="AW506" s="239"/>
      <c r="AX506" s="186"/>
      <c r="AY506" s="186"/>
      <c r="AZ506" s="239">
        <v>7</v>
      </c>
      <c r="BA506" s="239"/>
      <c r="BB506" s="239"/>
      <c r="BC506" s="239"/>
      <c r="BD506" s="239"/>
      <c r="BE506" s="186"/>
      <c r="BF506" s="186"/>
      <c r="BG506" s="239"/>
      <c r="BH506" s="239"/>
      <c r="BI506" s="239"/>
      <c r="BJ506" s="239"/>
      <c r="BK506" s="239"/>
      <c r="BL506" s="186"/>
      <c r="BM506" s="186"/>
      <c r="BN506" s="239">
        <v>2</v>
      </c>
      <c r="BO506" s="239"/>
      <c r="BP506" s="239"/>
      <c r="BQ506" s="239"/>
      <c r="BR506" s="239"/>
      <c r="BS506" s="186"/>
      <c r="BT506" s="186"/>
      <c r="BU506" s="239"/>
      <c r="BV506" s="239"/>
      <c r="BW506" s="239"/>
      <c r="BX506" s="239"/>
      <c r="BY506" s="239"/>
      <c r="BZ506" s="186"/>
      <c r="CA506" s="186"/>
      <c r="CB506" s="239"/>
      <c r="CC506" s="239"/>
      <c r="CD506" s="239"/>
      <c r="CE506" s="239"/>
      <c r="CF506" s="239"/>
      <c r="CG506" s="186"/>
      <c r="CH506" s="186"/>
      <c r="CI506" s="239"/>
      <c r="CJ506" s="239"/>
      <c r="CK506" s="239"/>
      <c r="CL506" s="239">
        <v>2</v>
      </c>
      <c r="CM506" s="239"/>
      <c r="CN506" s="186"/>
      <c r="CO506" s="186"/>
      <c r="CP506" s="239"/>
      <c r="CQ506" s="239"/>
      <c r="CR506" s="239"/>
      <c r="CS506" s="239"/>
      <c r="CT506" s="239">
        <v>1</v>
      </c>
      <c r="CU506" s="186"/>
      <c r="CV506" s="186"/>
      <c r="CW506" s="239"/>
      <c r="CX506" s="239"/>
      <c r="CY506" s="239"/>
      <c r="CZ506" s="239"/>
      <c r="DA506" s="239"/>
      <c r="DB506" s="186"/>
      <c r="DC506" s="186"/>
      <c r="DD506" s="239"/>
      <c r="DE506" s="239"/>
      <c r="DF506" s="239"/>
      <c r="DG506" s="239"/>
      <c r="DH506" s="239"/>
      <c r="DI506" s="186"/>
      <c r="DJ506" s="186"/>
      <c r="DK506" s="186"/>
      <c r="DL506" s="239"/>
      <c r="DM506" s="239"/>
      <c r="DN506" s="239"/>
      <c r="DO506" s="239"/>
      <c r="DP506" s="186"/>
      <c r="DQ506" s="186"/>
      <c r="DR506" s="239"/>
      <c r="DS506" s="239"/>
      <c r="DT506" s="239"/>
      <c r="DU506" s="239"/>
      <c r="DV506" s="239"/>
      <c r="DW506" s="186"/>
      <c r="DX506" s="186"/>
      <c r="DY506" s="239"/>
      <c r="DZ506" s="239"/>
      <c r="EA506" s="239"/>
      <c r="EB506" s="239"/>
      <c r="EC506" s="239"/>
      <c r="ED506" s="186"/>
      <c r="EE506" s="186"/>
      <c r="EF506" s="239"/>
      <c r="EG506" s="186"/>
      <c r="EH506" s="239"/>
      <c r="EI506" s="239"/>
      <c r="EJ506" s="239"/>
      <c r="EK506" s="186"/>
      <c r="EL506" s="186"/>
      <c r="EM506" s="239"/>
      <c r="EN506" s="239"/>
      <c r="EO506" s="239"/>
      <c r="EP506" s="239"/>
      <c r="EQ506" s="239"/>
      <c r="ER506" s="186"/>
      <c r="ES506" s="186"/>
      <c r="ET506" s="239"/>
      <c r="EU506" s="239"/>
      <c r="EV506" s="239"/>
      <c r="EW506" s="239"/>
      <c r="EX506" s="239"/>
      <c r="EY506" s="186"/>
      <c r="EZ506" s="186"/>
      <c r="FA506" s="239"/>
      <c r="FB506" s="239"/>
      <c r="FC506" s="239"/>
      <c r="FD506" s="239"/>
      <c r="FE506" s="239"/>
      <c r="FF506" s="186"/>
      <c r="FG506" s="186"/>
      <c r="FH506" s="239">
        <v>1</v>
      </c>
      <c r="FI506" s="239"/>
      <c r="FJ506" s="239"/>
      <c r="FK506" s="239"/>
      <c r="FL506" s="239"/>
      <c r="FM506" s="186"/>
      <c r="FN506" s="186"/>
      <c r="FO506" s="239"/>
      <c r="FP506" s="239"/>
      <c r="FQ506" s="239"/>
      <c r="FR506" s="239"/>
      <c r="FS506" s="239"/>
      <c r="FT506" s="186"/>
      <c r="FU506" s="186"/>
      <c r="FV506" s="186"/>
      <c r="FW506" s="186"/>
      <c r="FX506" s="186"/>
      <c r="FY506" s="239"/>
      <c r="FZ506" s="239"/>
      <c r="GA506" s="186"/>
      <c r="GB506" s="186"/>
      <c r="GC506" s="239">
        <v>1</v>
      </c>
      <c r="GD506" s="239"/>
      <c r="GE506" s="239"/>
      <c r="GF506" s="239"/>
      <c r="GG506" s="239"/>
      <c r="GH506" s="186"/>
      <c r="GI506" s="186"/>
      <c r="GJ506" s="239"/>
    </row>
    <row r="507" spans="2:192" ht="15">
      <c r="B507" s="240" t="s">
        <v>5205</v>
      </c>
      <c r="C507" s="240" t="s">
        <v>351</v>
      </c>
      <c r="D507" s="240" t="s">
        <v>352</v>
      </c>
      <c r="E507" s="235" t="s">
        <v>5215</v>
      </c>
      <c r="F507" s="181">
        <v>516.5</v>
      </c>
      <c r="G507" s="237"/>
      <c r="H507" s="187"/>
      <c r="I507" s="187"/>
      <c r="J507" s="237">
        <v>14</v>
      </c>
      <c r="K507" s="237"/>
      <c r="L507" s="237">
        <v>174.6</v>
      </c>
      <c r="M507" s="237"/>
      <c r="N507" s="237"/>
      <c r="O507" s="187"/>
      <c r="P507" s="187"/>
      <c r="Q507" s="237"/>
      <c r="R507" s="237"/>
      <c r="S507" s="237"/>
      <c r="T507" s="237"/>
      <c r="U507" s="237">
        <v>35.4</v>
      </c>
      <c r="V507" s="187"/>
      <c r="W507" s="187"/>
      <c r="X507" s="237"/>
      <c r="Y507" s="237"/>
      <c r="Z507" s="237"/>
      <c r="AA507" s="237"/>
      <c r="AB507" s="237"/>
      <c r="AC507" s="187"/>
      <c r="AD507" s="187"/>
      <c r="AE507" s="237"/>
      <c r="AF507" s="237"/>
      <c r="AG507" s="187"/>
      <c r="AH507" s="237"/>
      <c r="AI507" s="237">
        <v>15.3</v>
      </c>
      <c r="AJ507" s="187"/>
      <c r="AK507" s="187"/>
      <c r="AL507" s="187"/>
      <c r="AM507" s="187"/>
      <c r="AN507" s="187"/>
      <c r="AO507" s="237"/>
      <c r="AP507" s="237"/>
      <c r="AQ507" s="187"/>
      <c r="AR507" s="187"/>
      <c r="AS507" s="237"/>
      <c r="AT507" s="237"/>
      <c r="AU507" s="237"/>
      <c r="AV507" s="237"/>
      <c r="AW507" s="237"/>
      <c r="AX507" s="187"/>
      <c r="AY507" s="187"/>
      <c r="AZ507" s="237">
        <v>125.1</v>
      </c>
      <c r="BA507" s="237"/>
      <c r="BB507" s="237"/>
      <c r="BC507" s="237"/>
      <c r="BD507" s="237"/>
      <c r="BE507" s="187"/>
      <c r="BF507" s="187"/>
      <c r="BG507" s="237"/>
      <c r="BH507" s="237"/>
      <c r="BI507" s="237"/>
      <c r="BJ507" s="237"/>
      <c r="BK507" s="237"/>
      <c r="BL507" s="187"/>
      <c r="BM507" s="187"/>
      <c r="BN507" s="237">
        <v>34.5</v>
      </c>
      <c r="BO507" s="237"/>
      <c r="BP507" s="237"/>
      <c r="BQ507" s="237"/>
      <c r="BR507" s="237"/>
      <c r="BS507" s="187"/>
      <c r="BT507" s="187"/>
      <c r="BU507" s="237"/>
      <c r="BV507" s="237"/>
      <c r="BW507" s="237"/>
      <c r="BX507" s="237"/>
      <c r="BY507" s="237"/>
      <c r="BZ507" s="187"/>
      <c r="CA507" s="187"/>
      <c r="CB507" s="237"/>
      <c r="CC507" s="237"/>
      <c r="CD507" s="237"/>
      <c r="CE507" s="237"/>
      <c r="CF507" s="237"/>
      <c r="CG507" s="187"/>
      <c r="CH507" s="187"/>
      <c r="CI507" s="237"/>
      <c r="CJ507" s="237"/>
      <c r="CK507" s="237"/>
      <c r="CL507" s="237">
        <v>31.1</v>
      </c>
      <c r="CM507" s="237"/>
      <c r="CN507" s="187"/>
      <c r="CO507" s="187"/>
      <c r="CP507" s="237"/>
      <c r="CQ507" s="237"/>
      <c r="CR507" s="237"/>
      <c r="CS507" s="237"/>
      <c r="CT507" s="237">
        <v>16.8</v>
      </c>
      <c r="CU507" s="187"/>
      <c r="CV507" s="187"/>
      <c r="CW507" s="237"/>
      <c r="CX507" s="237"/>
      <c r="CY507" s="237"/>
      <c r="CZ507" s="237"/>
      <c r="DA507" s="237"/>
      <c r="DB507" s="187"/>
      <c r="DC507" s="187"/>
      <c r="DD507" s="237"/>
      <c r="DE507" s="237"/>
      <c r="DF507" s="237"/>
      <c r="DG507" s="237"/>
      <c r="DH507" s="237"/>
      <c r="DI507" s="187"/>
      <c r="DJ507" s="187"/>
      <c r="DK507" s="187"/>
      <c r="DL507" s="237"/>
      <c r="DM507" s="237"/>
      <c r="DN507" s="237"/>
      <c r="DO507" s="237"/>
      <c r="DP507" s="187"/>
      <c r="DQ507" s="187"/>
      <c r="DR507" s="237"/>
      <c r="DS507" s="237"/>
      <c r="DT507" s="237"/>
      <c r="DU507" s="237"/>
      <c r="DV507" s="237"/>
      <c r="DW507" s="187"/>
      <c r="DX507" s="187"/>
      <c r="DY507" s="237"/>
      <c r="DZ507" s="237"/>
      <c r="EA507" s="237"/>
      <c r="EB507" s="237"/>
      <c r="EC507" s="237"/>
      <c r="ED507" s="187"/>
      <c r="EE507" s="187"/>
      <c r="EF507" s="237"/>
      <c r="EG507" s="187"/>
      <c r="EH507" s="237"/>
      <c r="EI507" s="237"/>
      <c r="EJ507" s="237"/>
      <c r="EK507" s="187"/>
      <c r="EL507" s="187"/>
      <c r="EM507" s="237"/>
      <c r="EN507" s="237"/>
      <c r="EO507" s="237"/>
      <c r="EP507" s="237"/>
      <c r="EQ507" s="237"/>
      <c r="ER507" s="187"/>
      <c r="ES507" s="187"/>
      <c r="ET507" s="237"/>
      <c r="EU507" s="237"/>
      <c r="EV507" s="237"/>
      <c r="EW507" s="237"/>
      <c r="EX507" s="237"/>
      <c r="EY507" s="187"/>
      <c r="EZ507" s="187"/>
      <c r="FA507" s="237"/>
      <c r="FB507" s="237"/>
      <c r="FC507" s="237"/>
      <c r="FD507" s="237"/>
      <c r="FE507" s="237"/>
      <c r="FF507" s="187"/>
      <c r="FG507" s="187"/>
      <c r="FH507" s="237">
        <v>23.2</v>
      </c>
      <c r="FI507" s="237"/>
      <c r="FJ507" s="237"/>
      <c r="FK507" s="237"/>
      <c r="FL507" s="237"/>
      <c r="FM507" s="187"/>
      <c r="FN507" s="187"/>
      <c r="FO507" s="237"/>
      <c r="FP507" s="237"/>
      <c r="FQ507" s="237"/>
      <c r="FR507" s="237"/>
      <c r="FS507" s="237"/>
      <c r="FT507" s="187"/>
      <c r="FU507" s="187"/>
      <c r="FV507" s="187"/>
      <c r="FW507" s="187"/>
      <c r="FX507" s="187"/>
      <c r="FY507" s="237"/>
      <c r="FZ507" s="237"/>
      <c r="GA507" s="187"/>
      <c r="GB507" s="187"/>
      <c r="GC507" s="237">
        <v>46.6</v>
      </c>
      <c r="GD507" s="237"/>
      <c r="GE507" s="237"/>
      <c r="GF507" s="237"/>
      <c r="GG507" s="237"/>
      <c r="GH507" s="187"/>
      <c r="GI507" s="187"/>
      <c r="GJ507" s="237"/>
    </row>
    <row r="508" spans="2:192" ht="15">
      <c r="B508" s="240" t="s">
        <v>5205</v>
      </c>
      <c r="C508" s="240" t="s">
        <v>351</v>
      </c>
      <c r="D508" s="240" t="s">
        <v>352</v>
      </c>
      <c r="E508" s="241" t="s">
        <v>5216</v>
      </c>
      <c r="F508" s="182">
        <v>3.25</v>
      </c>
      <c r="G508" s="242"/>
      <c r="H508" s="188"/>
      <c r="I508" s="188"/>
      <c r="J508" s="242">
        <v>4.28</v>
      </c>
      <c r="K508" s="242"/>
      <c r="L508" s="242">
        <v>3.44</v>
      </c>
      <c r="M508" s="242"/>
      <c r="N508" s="242"/>
      <c r="O508" s="188"/>
      <c r="P508" s="188"/>
      <c r="Q508" s="242"/>
      <c r="R508" s="242"/>
      <c r="S508" s="242"/>
      <c r="T508" s="242"/>
      <c r="U508" s="242">
        <v>3.39</v>
      </c>
      <c r="V508" s="188"/>
      <c r="W508" s="188"/>
      <c r="X508" s="242"/>
      <c r="Y508" s="242"/>
      <c r="Z508" s="242"/>
      <c r="AA508" s="242"/>
      <c r="AB508" s="242"/>
      <c r="AC508" s="188"/>
      <c r="AD508" s="188"/>
      <c r="AE508" s="242"/>
      <c r="AF508" s="242"/>
      <c r="AG508" s="188"/>
      <c r="AH508" s="242"/>
      <c r="AI508" s="242">
        <v>3.92</v>
      </c>
      <c r="AJ508" s="188"/>
      <c r="AK508" s="188"/>
      <c r="AL508" s="188"/>
      <c r="AM508" s="188"/>
      <c r="AN508" s="188"/>
      <c r="AO508" s="242"/>
      <c r="AP508" s="242"/>
      <c r="AQ508" s="188"/>
      <c r="AR508" s="188"/>
      <c r="AS508" s="242"/>
      <c r="AT508" s="242"/>
      <c r="AU508" s="242"/>
      <c r="AV508" s="242"/>
      <c r="AW508" s="242"/>
      <c r="AX508" s="188"/>
      <c r="AY508" s="188"/>
      <c r="AZ508" s="242">
        <v>3.36</v>
      </c>
      <c r="BA508" s="242"/>
      <c r="BB508" s="242"/>
      <c r="BC508" s="242"/>
      <c r="BD508" s="242"/>
      <c r="BE508" s="188"/>
      <c r="BF508" s="188"/>
      <c r="BG508" s="242"/>
      <c r="BH508" s="242"/>
      <c r="BI508" s="242"/>
      <c r="BJ508" s="242"/>
      <c r="BK508" s="242"/>
      <c r="BL508" s="188"/>
      <c r="BM508" s="188"/>
      <c r="BN508" s="242">
        <v>3.48</v>
      </c>
      <c r="BO508" s="242"/>
      <c r="BP508" s="242"/>
      <c r="BQ508" s="242"/>
      <c r="BR508" s="242"/>
      <c r="BS508" s="188"/>
      <c r="BT508" s="188"/>
      <c r="BU508" s="242"/>
      <c r="BV508" s="242"/>
      <c r="BW508" s="242"/>
      <c r="BX508" s="242"/>
      <c r="BY508" s="242"/>
      <c r="BZ508" s="188"/>
      <c r="CA508" s="188"/>
      <c r="CB508" s="242"/>
      <c r="CC508" s="242"/>
      <c r="CD508" s="242"/>
      <c r="CE508" s="242"/>
      <c r="CF508" s="242"/>
      <c r="CG508" s="188"/>
      <c r="CH508" s="188"/>
      <c r="CI508" s="242"/>
      <c r="CJ508" s="242"/>
      <c r="CK508" s="242"/>
      <c r="CL508" s="242">
        <v>3.86</v>
      </c>
      <c r="CM508" s="242"/>
      <c r="CN508" s="188"/>
      <c r="CO508" s="188"/>
      <c r="CP508" s="242"/>
      <c r="CQ508" s="242"/>
      <c r="CR508" s="242"/>
      <c r="CS508" s="242"/>
      <c r="CT508" s="242">
        <v>3.56</v>
      </c>
      <c r="CU508" s="188"/>
      <c r="CV508" s="188"/>
      <c r="CW508" s="242"/>
      <c r="CX508" s="242"/>
      <c r="CY508" s="242"/>
      <c r="CZ508" s="242"/>
      <c r="DA508" s="242"/>
      <c r="DB508" s="188"/>
      <c r="DC508" s="188"/>
      <c r="DD508" s="242"/>
      <c r="DE508" s="242"/>
      <c r="DF508" s="242"/>
      <c r="DG508" s="242"/>
      <c r="DH508" s="242"/>
      <c r="DI508" s="188"/>
      <c r="DJ508" s="188"/>
      <c r="DK508" s="188"/>
      <c r="DL508" s="242"/>
      <c r="DM508" s="242"/>
      <c r="DN508" s="242"/>
      <c r="DO508" s="242"/>
      <c r="DP508" s="188"/>
      <c r="DQ508" s="188"/>
      <c r="DR508" s="242"/>
      <c r="DS508" s="242"/>
      <c r="DT508" s="242"/>
      <c r="DU508" s="242"/>
      <c r="DV508" s="242"/>
      <c r="DW508" s="188"/>
      <c r="DX508" s="188"/>
      <c r="DY508" s="242"/>
      <c r="DZ508" s="242"/>
      <c r="EA508" s="242"/>
      <c r="EB508" s="242"/>
      <c r="EC508" s="242"/>
      <c r="ED508" s="188"/>
      <c r="EE508" s="188"/>
      <c r="EF508" s="242"/>
      <c r="EG508" s="188"/>
      <c r="EH508" s="242"/>
      <c r="EI508" s="242"/>
      <c r="EJ508" s="242"/>
      <c r="EK508" s="188"/>
      <c r="EL508" s="188"/>
      <c r="EM508" s="242"/>
      <c r="EN508" s="242"/>
      <c r="EO508" s="242"/>
      <c r="EP508" s="242"/>
      <c r="EQ508" s="242"/>
      <c r="ER508" s="188"/>
      <c r="ES508" s="188"/>
      <c r="ET508" s="242"/>
      <c r="EU508" s="242"/>
      <c r="EV508" s="242"/>
      <c r="EW508" s="242"/>
      <c r="EX508" s="242"/>
      <c r="EY508" s="188"/>
      <c r="EZ508" s="188"/>
      <c r="FA508" s="242"/>
      <c r="FB508" s="242"/>
      <c r="FC508" s="242"/>
      <c r="FD508" s="242"/>
      <c r="FE508" s="242"/>
      <c r="FF508" s="188"/>
      <c r="FG508" s="188"/>
      <c r="FH508" s="242">
        <v>2.59</v>
      </c>
      <c r="FI508" s="242"/>
      <c r="FJ508" s="242"/>
      <c r="FK508" s="242"/>
      <c r="FL508" s="242"/>
      <c r="FM508" s="188"/>
      <c r="FN508" s="188"/>
      <c r="FO508" s="242"/>
      <c r="FP508" s="242"/>
      <c r="FQ508" s="242"/>
      <c r="FR508" s="242"/>
      <c r="FS508" s="242"/>
      <c r="FT508" s="188"/>
      <c r="FU508" s="188"/>
      <c r="FV508" s="188"/>
      <c r="FW508" s="188"/>
      <c r="FX508" s="188"/>
      <c r="FY508" s="242"/>
      <c r="FZ508" s="242"/>
      <c r="GA508" s="188"/>
      <c r="GB508" s="188"/>
      <c r="GC508" s="242">
        <v>1.29</v>
      </c>
      <c r="GD508" s="242"/>
      <c r="GE508" s="242"/>
      <c r="GF508" s="242"/>
      <c r="GG508" s="242"/>
      <c r="GH508" s="188"/>
      <c r="GI508" s="188"/>
      <c r="GJ508" s="242"/>
    </row>
    <row r="509" spans="2:192" ht="15.75" thickBot="1">
      <c r="B509" s="243" t="s">
        <v>5205</v>
      </c>
      <c r="C509" s="243" t="s">
        <v>351</v>
      </c>
      <c r="D509" s="243" t="s">
        <v>352</v>
      </c>
      <c r="E509" s="244" t="s">
        <v>5217</v>
      </c>
      <c r="F509" s="183">
        <v>18.45</v>
      </c>
      <c r="G509" s="245"/>
      <c r="H509" s="189"/>
      <c r="I509" s="189"/>
      <c r="J509" s="245">
        <v>14.02</v>
      </c>
      <c r="K509" s="245"/>
      <c r="L509" s="245">
        <v>17.46</v>
      </c>
      <c r="M509" s="245"/>
      <c r="N509" s="245"/>
      <c r="O509" s="189"/>
      <c r="P509" s="189"/>
      <c r="Q509" s="245"/>
      <c r="R509" s="245"/>
      <c r="S509" s="245"/>
      <c r="T509" s="245"/>
      <c r="U509" s="245">
        <v>17.68</v>
      </c>
      <c r="V509" s="189"/>
      <c r="W509" s="189"/>
      <c r="X509" s="245"/>
      <c r="Y509" s="245"/>
      <c r="Z509" s="245"/>
      <c r="AA509" s="245"/>
      <c r="AB509" s="245"/>
      <c r="AC509" s="189"/>
      <c r="AD509" s="189"/>
      <c r="AE509" s="245"/>
      <c r="AF509" s="245"/>
      <c r="AG509" s="189"/>
      <c r="AH509" s="245"/>
      <c r="AI509" s="245">
        <v>15.3</v>
      </c>
      <c r="AJ509" s="189"/>
      <c r="AK509" s="189"/>
      <c r="AL509" s="189"/>
      <c r="AM509" s="189"/>
      <c r="AN509" s="189"/>
      <c r="AO509" s="245"/>
      <c r="AP509" s="245"/>
      <c r="AQ509" s="189"/>
      <c r="AR509" s="189"/>
      <c r="AS509" s="245"/>
      <c r="AT509" s="245"/>
      <c r="AU509" s="245"/>
      <c r="AV509" s="245"/>
      <c r="AW509" s="245"/>
      <c r="AX509" s="189"/>
      <c r="AY509" s="189"/>
      <c r="AZ509" s="245">
        <v>17.87</v>
      </c>
      <c r="BA509" s="245"/>
      <c r="BB509" s="245"/>
      <c r="BC509" s="245"/>
      <c r="BD509" s="245"/>
      <c r="BE509" s="189"/>
      <c r="BF509" s="189"/>
      <c r="BG509" s="245"/>
      <c r="BH509" s="245"/>
      <c r="BI509" s="245"/>
      <c r="BJ509" s="245"/>
      <c r="BK509" s="245"/>
      <c r="BL509" s="189"/>
      <c r="BM509" s="189"/>
      <c r="BN509" s="245">
        <v>17.23</v>
      </c>
      <c r="BO509" s="245"/>
      <c r="BP509" s="245"/>
      <c r="BQ509" s="245"/>
      <c r="BR509" s="245"/>
      <c r="BS509" s="189"/>
      <c r="BT509" s="189"/>
      <c r="BU509" s="245"/>
      <c r="BV509" s="245"/>
      <c r="BW509" s="245"/>
      <c r="BX509" s="245"/>
      <c r="BY509" s="245"/>
      <c r="BZ509" s="189"/>
      <c r="CA509" s="189"/>
      <c r="CB509" s="245"/>
      <c r="CC509" s="245"/>
      <c r="CD509" s="245"/>
      <c r="CE509" s="245"/>
      <c r="CF509" s="245"/>
      <c r="CG509" s="189"/>
      <c r="CH509" s="189"/>
      <c r="CI509" s="245"/>
      <c r="CJ509" s="245"/>
      <c r="CK509" s="245"/>
      <c r="CL509" s="245">
        <v>15.55</v>
      </c>
      <c r="CM509" s="245"/>
      <c r="CN509" s="189"/>
      <c r="CO509" s="189"/>
      <c r="CP509" s="245"/>
      <c r="CQ509" s="245"/>
      <c r="CR509" s="245"/>
      <c r="CS509" s="245"/>
      <c r="CT509" s="245">
        <v>16.850000000000001</v>
      </c>
      <c r="CU509" s="189"/>
      <c r="CV509" s="189"/>
      <c r="CW509" s="245"/>
      <c r="CX509" s="245"/>
      <c r="CY509" s="245"/>
      <c r="CZ509" s="245"/>
      <c r="DA509" s="245"/>
      <c r="DB509" s="189"/>
      <c r="DC509" s="189"/>
      <c r="DD509" s="245"/>
      <c r="DE509" s="245"/>
      <c r="DF509" s="245"/>
      <c r="DG509" s="245"/>
      <c r="DH509" s="245"/>
      <c r="DI509" s="189"/>
      <c r="DJ509" s="189"/>
      <c r="DK509" s="189"/>
      <c r="DL509" s="245"/>
      <c r="DM509" s="245"/>
      <c r="DN509" s="245"/>
      <c r="DO509" s="245"/>
      <c r="DP509" s="189"/>
      <c r="DQ509" s="189"/>
      <c r="DR509" s="245"/>
      <c r="DS509" s="245"/>
      <c r="DT509" s="245"/>
      <c r="DU509" s="245"/>
      <c r="DV509" s="245"/>
      <c r="DW509" s="189"/>
      <c r="DX509" s="189"/>
      <c r="DY509" s="245"/>
      <c r="DZ509" s="245"/>
      <c r="EA509" s="245"/>
      <c r="EB509" s="245"/>
      <c r="EC509" s="245"/>
      <c r="ED509" s="189"/>
      <c r="EE509" s="189"/>
      <c r="EF509" s="245"/>
      <c r="EG509" s="189"/>
      <c r="EH509" s="245"/>
      <c r="EI509" s="245"/>
      <c r="EJ509" s="245"/>
      <c r="EK509" s="189"/>
      <c r="EL509" s="189"/>
      <c r="EM509" s="245"/>
      <c r="EN509" s="245"/>
      <c r="EO509" s="245"/>
      <c r="EP509" s="245"/>
      <c r="EQ509" s="245"/>
      <c r="ER509" s="189"/>
      <c r="ES509" s="189"/>
      <c r="ET509" s="245"/>
      <c r="EU509" s="245"/>
      <c r="EV509" s="245"/>
      <c r="EW509" s="245"/>
      <c r="EX509" s="245"/>
      <c r="EY509" s="189"/>
      <c r="EZ509" s="189"/>
      <c r="FA509" s="245"/>
      <c r="FB509" s="245"/>
      <c r="FC509" s="245"/>
      <c r="FD509" s="245"/>
      <c r="FE509" s="245"/>
      <c r="FF509" s="189"/>
      <c r="FG509" s="189"/>
      <c r="FH509" s="245">
        <v>23.17</v>
      </c>
      <c r="FI509" s="245"/>
      <c r="FJ509" s="245"/>
      <c r="FK509" s="245"/>
      <c r="FL509" s="245"/>
      <c r="FM509" s="189"/>
      <c r="FN509" s="189"/>
      <c r="FO509" s="245"/>
      <c r="FP509" s="245"/>
      <c r="FQ509" s="245"/>
      <c r="FR509" s="245"/>
      <c r="FS509" s="245"/>
      <c r="FT509" s="189"/>
      <c r="FU509" s="189"/>
      <c r="FV509" s="189"/>
      <c r="FW509" s="189"/>
      <c r="FX509" s="189"/>
      <c r="FY509" s="245"/>
      <c r="FZ509" s="245"/>
      <c r="GA509" s="189"/>
      <c r="GB509" s="189"/>
      <c r="GC509" s="245">
        <v>46.57</v>
      </c>
      <c r="GD509" s="245"/>
      <c r="GE509" s="245"/>
      <c r="GF509" s="245"/>
      <c r="GG509" s="245"/>
      <c r="GH509" s="189"/>
      <c r="GI509" s="189"/>
      <c r="GJ509" s="245"/>
    </row>
    <row r="510" spans="2:192" ht="15">
      <c r="B510" s="238" t="s">
        <v>5205</v>
      </c>
      <c r="C510" s="238" t="s">
        <v>4464</v>
      </c>
      <c r="D510" s="238" t="s">
        <v>956</v>
      </c>
      <c r="E510" s="238" t="s">
        <v>5214</v>
      </c>
      <c r="F510" s="180">
        <v>1</v>
      </c>
      <c r="G510" s="239"/>
      <c r="H510" s="186"/>
      <c r="I510" s="186"/>
      <c r="J510" s="239"/>
      <c r="K510" s="239"/>
      <c r="L510" s="239"/>
      <c r="M510" s="239"/>
      <c r="N510" s="239"/>
      <c r="O510" s="186"/>
      <c r="P510" s="186"/>
      <c r="Q510" s="239"/>
      <c r="R510" s="239"/>
      <c r="S510" s="239"/>
      <c r="T510" s="239"/>
      <c r="U510" s="239"/>
      <c r="V510" s="186"/>
      <c r="W510" s="186"/>
      <c r="X510" s="239"/>
      <c r="Y510" s="239"/>
      <c r="Z510" s="239"/>
      <c r="AA510" s="239"/>
      <c r="AB510" s="239"/>
      <c r="AC510" s="186"/>
      <c r="AD510" s="186"/>
      <c r="AE510" s="239"/>
      <c r="AF510" s="239"/>
      <c r="AG510" s="186"/>
      <c r="AH510" s="239"/>
      <c r="AI510" s="239"/>
      <c r="AJ510" s="186"/>
      <c r="AK510" s="186"/>
      <c r="AL510" s="186"/>
      <c r="AM510" s="186"/>
      <c r="AN510" s="186"/>
      <c r="AO510" s="239"/>
      <c r="AP510" s="239"/>
      <c r="AQ510" s="186"/>
      <c r="AR510" s="186"/>
      <c r="AS510" s="239"/>
      <c r="AT510" s="239"/>
      <c r="AU510" s="239"/>
      <c r="AV510" s="239"/>
      <c r="AW510" s="239"/>
      <c r="AX510" s="186"/>
      <c r="AY510" s="186"/>
      <c r="AZ510" s="239"/>
      <c r="BA510" s="239"/>
      <c r="BB510" s="239"/>
      <c r="BC510" s="239"/>
      <c r="BD510" s="239"/>
      <c r="BE510" s="186"/>
      <c r="BF510" s="186"/>
      <c r="BG510" s="239"/>
      <c r="BH510" s="239"/>
      <c r="BI510" s="239"/>
      <c r="BJ510" s="239"/>
      <c r="BK510" s="239"/>
      <c r="BL510" s="186"/>
      <c r="BM510" s="186"/>
      <c r="BN510" s="239"/>
      <c r="BO510" s="239"/>
      <c r="BP510" s="239"/>
      <c r="BQ510" s="239"/>
      <c r="BR510" s="239"/>
      <c r="BS510" s="186"/>
      <c r="BT510" s="186"/>
      <c r="BU510" s="239"/>
      <c r="BV510" s="239"/>
      <c r="BW510" s="239"/>
      <c r="BX510" s="239"/>
      <c r="BY510" s="239"/>
      <c r="BZ510" s="186"/>
      <c r="CA510" s="186"/>
      <c r="CB510" s="239"/>
      <c r="CC510" s="239"/>
      <c r="CD510" s="239"/>
      <c r="CE510" s="239"/>
      <c r="CF510" s="239"/>
      <c r="CG510" s="186"/>
      <c r="CH510" s="186"/>
      <c r="CI510" s="239"/>
      <c r="CJ510" s="239"/>
      <c r="CK510" s="239"/>
      <c r="CL510" s="239"/>
      <c r="CM510" s="239"/>
      <c r="CN510" s="186"/>
      <c r="CO510" s="186"/>
      <c r="CP510" s="239"/>
      <c r="CQ510" s="239"/>
      <c r="CR510" s="239"/>
      <c r="CS510" s="239"/>
      <c r="CT510" s="239"/>
      <c r="CU510" s="186"/>
      <c r="CV510" s="186"/>
      <c r="CW510" s="239"/>
      <c r="CX510" s="239"/>
      <c r="CY510" s="239"/>
      <c r="CZ510" s="239"/>
      <c r="DA510" s="239"/>
      <c r="DB510" s="186"/>
      <c r="DC510" s="186"/>
      <c r="DD510" s="239"/>
      <c r="DE510" s="239"/>
      <c r="DF510" s="239"/>
      <c r="DG510" s="239"/>
      <c r="DH510" s="239"/>
      <c r="DI510" s="186"/>
      <c r="DJ510" s="186"/>
      <c r="DK510" s="186"/>
      <c r="DL510" s="239"/>
      <c r="DM510" s="239"/>
      <c r="DN510" s="239"/>
      <c r="DO510" s="239"/>
      <c r="DP510" s="186"/>
      <c r="DQ510" s="186"/>
      <c r="DR510" s="239"/>
      <c r="DS510" s="239"/>
      <c r="DT510" s="239"/>
      <c r="DU510" s="239"/>
      <c r="DV510" s="239"/>
      <c r="DW510" s="186"/>
      <c r="DX510" s="186"/>
      <c r="DY510" s="239"/>
      <c r="DZ510" s="239"/>
      <c r="EA510" s="239"/>
      <c r="EB510" s="239"/>
      <c r="EC510" s="239"/>
      <c r="ED510" s="186"/>
      <c r="EE510" s="186"/>
      <c r="EF510" s="239"/>
      <c r="EG510" s="186"/>
      <c r="EH510" s="239"/>
      <c r="EI510" s="239"/>
      <c r="EJ510" s="239"/>
      <c r="EK510" s="186"/>
      <c r="EL510" s="186"/>
      <c r="EM510" s="239"/>
      <c r="EN510" s="239"/>
      <c r="EO510" s="239"/>
      <c r="EP510" s="239"/>
      <c r="EQ510" s="239"/>
      <c r="ER510" s="186"/>
      <c r="ES510" s="186"/>
      <c r="ET510" s="239"/>
      <c r="EU510" s="239"/>
      <c r="EV510" s="239"/>
      <c r="EW510" s="239"/>
      <c r="EX510" s="239"/>
      <c r="EY510" s="186"/>
      <c r="EZ510" s="186"/>
      <c r="FA510" s="239"/>
      <c r="FB510" s="239"/>
      <c r="FC510" s="239"/>
      <c r="FD510" s="239"/>
      <c r="FE510" s="239"/>
      <c r="FF510" s="186"/>
      <c r="FG510" s="186"/>
      <c r="FH510" s="239">
        <v>1</v>
      </c>
      <c r="FI510" s="239"/>
      <c r="FJ510" s="239"/>
      <c r="FK510" s="239"/>
      <c r="FL510" s="239"/>
      <c r="FM510" s="186"/>
      <c r="FN510" s="186"/>
      <c r="FO510" s="239"/>
      <c r="FP510" s="239"/>
      <c r="FQ510" s="239"/>
      <c r="FR510" s="239"/>
      <c r="FS510" s="239"/>
      <c r="FT510" s="186"/>
      <c r="FU510" s="186"/>
      <c r="FV510" s="186"/>
      <c r="FW510" s="186"/>
      <c r="FX510" s="186"/>
      <c r="FY510" s="239"/>
      <c r="FZ510" s="239"/>
      <c r="GA510" s="186"/>
      <c r="GB510" s="186"/>
      <c r="GC510" s="239"/>
      <c r="GD510" s="239"/>
      <c r="GE510" s="239"/>
      <c r="GF510" s="239"/>
      <c r="GG510" s="239"/>
      <c r="GH510" s="186"/>
      <c r="GI510" s="186"/>
      <c r="GJ510" s="239"/>
    </row>
    <row r="511" spans="2:192" ht="15">
      <c r="B511" s="240" t="s">
        <v>5205</v>
      </c>
      <c r="C511" s="240" t="s">
        <v>4464</v>
      </c>
      <c r="D511" s="240" t="s">
        <v>956</v>
      </c>
      <c r="E511" s="235" t="s">
        <v>5215</v>
      </c>
      <c r="F511" s="181">
        <v>35.4</v>
      </c>
      <c r="G511" s="237"/>
      <c r="H511" s="187"/>
      <c r="I511" s="187"/>
      <c r="J511" s="237"/>
      <c r="K511" s="237"/>
      <c r="L511" s="237"/>
      <c r="M511" s="237"/>
      <c r="N511" s="237"/>
      <c r="O511" s="187"/>
      <c r="P511" s="187"/>
      <c r="Q511" s="237"/>
      <c r="R511" s="237"/>
      <c r="S511" s="237"/>
      <c r="T511" s="237"/>
      <c r="U511" s="237"/>
      <c r="V511" s="187"/>
      <c r="W511" s="187"/>
      <c r="X511" s="237"/>
      <c r="Y511" s="237"/>
      <c r="Z511" s="237"/>
      <c r="AA511" s="237"/>
      <c r="AB511" s="237"/>
      <c r="AC511" s="187"/>
      <c r="AD511" s="187"/>
      <c r="AE511" s="237"/>
      <c r="AF511" s="237"/>
      <c r="AG511" s="187"/>
      <c r="AH511" s="237"/>
      <c r="AI511" s="237"/>
      <c r="AJ511" s="187"/>
      <c r="AK511" s="187"/>
      <c r="AL511" s="187"/>
      <c r="AM511" s="187"/>
      <c r="AN511" s="187"/>
      <c r="AO511" s="237"/>
      <c r="AP511" s="237"/>
      <c r="AQ511" s="187"/>
      <c r="AR511" s="187"/>
      <c r="AS511" s="237"/>
      <c r="AT511" s="237"/>
      <c r="AU511" s="237"/>
      <c r="AV511" s="237"/>
      <c r="AW511" s="237"/>
      <c r="AX511" s="187"/>
      <c r="AY511" s="187"/>
      <c r="AZ511" s="237"/>
      <c r="BA511" s="237"/>
      <c r="BB511" s="237"/>
      <c r="BC511" s="237"/>
      <c r="BD511" s="237"/>
      <c r="BE511" s="187"/>
      <c r="BF511" s="187"/>
      <c r="BG511" s="237"/>
      <c r="BH511" s="237"/>
      <c r="BI511" s="237"/>
      <c r="BJ511" s="237"/>
      <c r="BK511" s="237"/>
      <c r="BL511" s="187"/>
      <c r="BM511" s="187"/>
      <c r="BN511" s="237"/>
      <c r="BO511" s="237"/>
      <c r="BP511" s="237"/>
      <c r="BQ511" s="237"/>
      <c r="BR511" s="237"/>
      <c r="BS511" s="187"/>
      <c r="BT511" s="187"/>
      <c r="BU511" s="237"/>
      <c r="BV511" s="237"/>
      <c r="BW511" s="237"/>
      <c r="BX511" s="237"/>
      <c r="BY511" s="237"/>
      <c r="BZ511" s="187"/>
      <c r="CA511" s="187"/>
      <c r="CB511" s="237"/>
      <c r="CC511" s="237"/>
      <c r="CD511" s="237"/>
      <c r="CE511" s="237"/>
      <c r="CF511" s="237"/>
      <c r="CG511" s="187"/>
      <c r="CH511" s="187"/>
      <c r="CI511" s="237"/>
      <c r="CJ511" s="237"/>
      <c r="CK511" s="237"/>
      <c r="CL511" s="237"/>
      <c r="CM511" s="237"/>
      <c r="CN511" s="187"/>
      <c r="CO511" s="187"/>
      <c r="CP511" s="237"/>
      <c r="CQ511" s="237"/>
      <c r="CR511" s="237"/>
      <c r="CS511" s="237"/>
      <c r="CT511" s="237"/>
      <c r="CU511" s="187"/>
      <c r="CV511" s="187"/>
      <c r="CW511" s="237"/>
      <c r="CX511" s="237"/>
      <c r="CY511" s="237"/>
      <c r="CZ511" s="237"/>
      <c r="DA511" s="237"/>
      <c r="DB511" s="187"/>
      <c r="DC511" s="187"/>
      <c r="DD511" s="237"/>
      <c r="DE511" s="237"/>
      <c r="DF511" s="237"/>
      <c r="DG511" s="237"/>
      <c r="DH511" s="237"/>
      <c r="DI511" s="187"/>
      <c r="DJ511" s="187"/>
      <c r="DK511" s="187"/>
      <c r="DL511" s="237"/>
      <c r="DM511" s="237"/>
      <c r="DN511" s="237"/>
      <c r="DO511" s="237"/>
      <c r="DP511" s="187"/>
      <c r="DQ511" s="187"/>
      <c r="DR511" s="237"/>
      <c r="DS511" s="237"/>
      <c r="DT511" s="237"/>
      <c r="DU511" s="237"/>
      <c r="DV511" s="237"/>
      <c r="DW511" s="187"/>
      <c r="DX511" s="187"/>
      <c r="DY511" s="237"/>
      <c r="DZ511" s="237"/>
      <c r="EA511" s="237"/>
      <c r="EB511" s="237"/>
      <c r="EC511" s="237"/>
      <c r="ED511" s="187"/>
      <c r="EE511" s="187"/>
      <c r="EF511" s="237"/>
      <c r="EG511" s="187"/>
      <c r="EH511" s="237"/>
      <c r="EI511" s="237"/>
      <c r="EJ511" s="237"/>
      <c r="EK511" s="187"/>
      <c r="EL511" s="187"/>
      <c r="EM511" s="237"/>
      <c r="EN511" s="237"/>
      <c r="EO511" s="237"/>
      <c r="EP511" s="237"/>
      <c r="EQ511" s="237"/>
      <c r="ER511" s="187"/>
      <c r="ES511" s="187"/>
      <c r="ET511" s="237"/>
      <c r="EU511" s="237"/>
      <c r="EV511" s="237"/>
      <c r="EW511" s="237"/>
      <c r="EX511" s="237"/>
      <c r="EY511" s="187"/>
      <c r="EZ511" s="187"/>
      <c r="FA511" s="237"/>
      <c r="FB511" s="237"/>
      <c r="FC511" s="237"/>
      <c r="FD511" s="237"/>
      <c r="FE511" s="237"/>
      <c r="FF511" s="187"/>
      <c r="FG511" s="187"/>
      <c r="FH511" s="237">
        <v>35.4</v>
      </c>
      <c r="FI511" s="237"/>
      <c r="FJ511" s="237"/>
      <c r="FK511" s="237"/>
      <c r="FL511" s="237"/>
      <c r="FM511" s="187"/>
      <c r="FN511" s="187"/>
      <c r="FO511" s="237"/>
      <c r="FP511" s="237"/>
      <c r="FQ511" s="237"/>
      <c r="FR511" s="237"/>
      <c r="FS511" s="237"/>
      <c r="FT511" s="187"/>
      <c r="FU511" s="187"/>
      <c r="FV511" s="187"/>
      <c r="FW511" s="187"/>
      <c r="FX511" s="187"/>
      <c r="FY511" s="237"/>
      <c r="FZ511" s="237"/>
      <c r="GA511" s="187"/>
      <c r="GB511" s="187"/>
      <c r="GC511" s="237"/>
      <c r="GD511" s="237"/>
      <c r="GE511" s="237"/>
      <c r="GF511" s="237"/>
      <c r="GG511" s="237"/>
      <c r="GH511" s="187"/>
      <c r="GI511" s="187"/>
      <c r="GJ511" s="237"/>
    </row>
    <row r="512" spans="2:192" ht="15">
      <c r="B512" s="240" t="s">
        <v>5205</v>
      </c>
      <c r="C512" s="240" t="s">
        <v>4464</v>
      </c>
      <c r="D512" s="240" t="s">
        <v>956</v>
      </c>
      <c r="E512" s="241" t="s">
        <v>5216</v>
      </c>
      <c r="F512" s="182">
        <v>1.69</v>
      </c>
      <c r="G512" s="242"/>
      <c r="H512" s="188"/>
      <c r="I512" s="188"/>
      <c r="J512" s="242"/>
      <c r="K512" s="242"/>
      <c r="L512" s="242"/>
      <c r="M512" s="242"/>
      <c r="N512" s="242"/>
      <c r="O512" s="188"/>
      <c r="P512" s="188"/>
      <c r="Q512" s="242"/>
      <c r="R512" s="242"/>
      <c r="S512" s="242"/>
      <c r="T512" s="242"/>
      <c r="U512" s="242"/>
      <c r="V512" s="188"/>
      <c r="W512" s="188"/>
      <c r="X512" s="242"/>
      <c r="Y512" s="242"/>
      <c r="Z512" s="242"/>
      <c r="AA512" s="242"/>
      <c r="AB512" s="242"/>
      <c r="AC512" s="188"/>
      <c r="AD512" s="188"/>
      <c r="AE512" s="242"/>
      <c r="AF512" s="242"/>
      <c r="AG512" s="188"/>
      <c r="AH512" s="242"/>
      <c r="AI512" s="242"/>
      <c r="AJ512" s="188"/>
      <c r="AK512" s="188"/>
      <c r="AL512" s="188"/>
      <c r="AM512" s="188"/>
      <c r="AN512" s="188"/>
      <c r="AO512" s="242"/>
      <c r="AP512" s="242"/>
      <c r="AQ512" s="188"/>
      <c r="AR512" s="188"/>
      <c r="AS512" s="242"/>
      <c r="AT512" s="242"/>
      <c r="AU512" s="242"/>
      <c r="AV512" s="242"/>
      <c r="AW512" s="242"/>
      <c r="AX512" s="188"/>
      <c r="AY512" s="188"/>
      <c r="AZ512" s="242"/>
      <c r="BA512" s="242"/>
      <c r="BB512" s="242"/>
      <c r="BC512" s="242"/>
      <c r="BD512" s="242"/>
      <c r="BE512" s="188"/>
      <c r="BF512" s="188"/>
      <c r="BG512" s="242"/>
      <c r="BH512" s="242"/>
      <c r="BI512" s="242"/>
      <c r="BJ512" s="242"/>
      <c r="BK512" s="242"/>
      <c r="BL512" s="188"/>
      <c r="BM512" s="188"/>
      <c r="BN512" s="242"/>
      <c r="BO512" s="242"/>
      <c r="BP512" s="242"/>
      <c r="BQ512" s="242"/>
      <c r="BR512" s="242"/>
      <c r="BS512" s="188"/>
      <c r="BT512" s="188"/>
      <c r="BU512" s="242"/>
      <c r="BV512" s="242"/>
      <c r="BW512" s="242"/>
      <c r="BX512" s="242"/>
      <c r="BY512" s="242"/>
      <c r="BZ512" s="188"/>
      <c r="CA512" s="188"/>
      <c r="CB512" s="242"/>
      <c r="CC512" s="242"/>
      <c r="CD512" s="242"/>
      <c r="CE512" s="242"/>
      <c r="CF512" s="242"/>
      <c r="CG512" s="188"/>
      <c r="CH512" s="188"/>
      <c r="CI512" s="242"/>
      <c r="CJ512" s="242"/>
      <c r="CK512" s="242"/>
      <c r="CL512" s="242"/>
      <c r="CM512" s="242"/>
      <c r="CN512" s="188"/>
      <c r="CO512" s="188"/>
      <c r="CP512" s="242"/>
      <c r="CQ512" s="242"/>
      <c r="CR512" s="242"/>
      <c r="CS512" s="242"/>
      <c r="CT512" s="242"/>
      <c r="CU512" s="188"/>
      <c r="CV512" s="188"/>
      <c r="CW512" s="242"/>
      <c r="CX512" s="242"/>
      <c r="CY512" s="242"/>
      <c r="CZ512" s="242"/>
      <c r="DA512" s="242"/>
      <c r="DB512" s="188"/>
      <c r="DC512" s="188"/>
      <c r="DD512" s="242"/>
      <c r="DE512" s="242"/>
      <c r="DF512" s="242"/>
      <c r="DG512" s="242"/>
      <c r="DH512" s="242"/>
      <c r="DI512" s="188"/>
      <c r="DJ512" s="188"/>
      <c r="DK512" s="188"/>
      <c r="DL512" s="242"/>
      <c r="DM512" s="242"/>
      <c r="DN512" s="242"/>
      <c r="DO512" s="242"/>
      <c r="DP512" s="188"/>
      <c r="DQ512" s="188"/>
      <c r="DR512" s="242"/>
      <c r="DS512" s="242"/>
      <c r="DT512" s="242"/>
      <c r="DU512" s="242"/>
      <c r="DV512" s="242"/>
      <c r="DW512" s="188"/>
      <c r="DX512" s="188"/>
      <c r="DY512" s="242"/>
      <c r="DZ512" s="242"/>
      <c r="EA512" s="242"/>
      <c r="EB512" s="242"/>
      <c r="EC512" s="242"/>
      <c r="ED512" s="188"/>
      <c r="EE512" s="188"/>
      <c r="EF512" s="242"/>
      <c r="EG512" s="188"/>
      <c r="EH512" s="242"/>
      <c r="EI512" s="242"/>
      <c r="EJ512" s="242"/>
      <c r="EK512" s="188"/>
      <c r="EL512" s="188"/>
      <c r="EM512" s="242"/>
      <c r="EN512" s="242"/>
      <c r="EO512" s="242"/>
      <c r="EP512" s="242"/>
      <c r="EQ512" s="242"/>
      <c r="ER512" s="188"/>
      <c r="ES512" s="188"/>
      <c r="ET512" s="242"/>
      <c r="EU512" s="242"/>
      <c r="EV512" s="242"/>
      <c r="EW512" s="242"/>
      <c r="EX512" s="242"/>
      <c r="EY512" s="188"/>
      <c r="EZ512" s="188"/>
      <c r="FA512" s="242"/>
      <c r="FB512" s="242"/>
      <c r="FC512" s="242"/>
      <c r="FD512" s="242"/>
      <c r="FE512" s="242"/>
      <c r="FF512" s="188"/>
      <c r="FG512" s="188"/>
      <c r="FH512" s="242">
        <v>1.69</v>
      </c>
      <c r="FI512" s="242"/>
      <c r="FJ512" s="242"/>
      <c r="FK512" s="242"/>
      <c r="FL512" s="242"/>
      <c r="FM512" s="188"/>
      <c r="FN512" s="188"/>
      <c r="FO512" s="242"/>
      <c r="FP512" s="242"/>
      <c r="FQ512" s="242"/>
      <c r="FR512" s="242"/>
      <c r="FS512" s="242"/>
      <c r="FT512" s="188"/>
      <c r="FU512" s="188"/>
      <c r="FV512" s="188"/>
      <c r="FW512" s="188"/>
      <c r="FX512" s="188"/>
      <c r="FY512" s="242"/>
      <c r="FZ512" s="242"/>
      <c r="GA512" s="188"/>
      <c r="GB512" s="188"/>
      <c r="GC512" s="242"/>
      <c r="GD512" s="242"/>
      <c r="GE512" s="242"/>
      <c r="GF512" s="242"/>
      <c r="GG512" s="242"/>
      <c r="GH512" s="188"/>
      <c r="GI512" s="188"/>
      <c r="GJ512" s="242"/>
    </row>
    <row r="513" spans="2:192" ht="15.75" thickBot="1">
      <c r="B513" s="243" t="s">
        <v>5205</v>
      </c>
      <c r="C513" s="243" t="s">
        <v>4464</v>
      </c>
      <c r="D513" s="243" t="s">
        <v>956</v>
      </c>
      <c r="E513" s="244" t="s">
        <v>5217</v>
      </c>
      <c r="F513" s="183">
        <v>35.42</v>
      </c>
      <c r="G513" s="245"/>
      <c r="H513" s="189"/>
      <c r="I513" s="189"/>
      <c r="J513" s="245"/>
      <c r="K513" s="245"/>
      <c r="L513" s="245"/>
      <c r="M513" s="245"/>
      <c r="N513" s="245"/>
      <c r="O513" s="189"/>
      <c r="P513" s="189"/>
      <c r="Q513" s="245"/>
      <c r="R513" s="245"/>
      <c r="S513" s="245"/>
      <c r="T513" s="245"/>
      <c r="U513" s="245"/>
      <c r="V513" s="189"/>
      <c r="W513" s="189"/>
      <c r="X513" s="245"/>
      <c r="Y513" s="245"/>
      <c r="Z513" s="245"/>
      <c r="AA513" s="245"/>
      <c r="AB513" s="245"/>
      <c r="AC513" s="189"/>
      <c r="AD513" s="189"/>
      <c r="AE513" s="245"/>
      <c r="AF513" s="245"/>
      <c r="AG513" s="189"/>
      <c r="AH513" s="245"/>
      <c r="AI513" s="245"/>
      <c r="AJ513" s="189"/>
      <c r="AK513" s="189"/>
      <c r="AL513" s="189"/>
      <c r="AM513" s="189"/>
      <c r="AN513" s="189"/>
      <c r="AO513" s="245"/>
      <c r="AP513" s="245"/>
      <c r="AQ513" s="189"/>
      <c r="AR513" s="189"/>
      <c r="AS513" s="245"/>
      <c r="AT513" s="245"/>
      <c r="AU513" s="245"/>
      <c r="AV513" s="245"/>
      <c r="AW513" s="245"/>
      <c r="AX513" s="189"/>
      <c r="AY513" s="189"/>
      <c r="AZ513" s="245"/>
      <c r="BA513" s="245"/>
      <c r="BB513" s="245"/>
      <c r="BC513" s="245"/>
      <c r="BD513" s="245"/>
      <c r="BE513" s="189"/>
      <c r="BF513" s="189"/>
      <c r="BG513" s="245"/>
      <c r="BH513" s="245"/>
      <c r="BI513" s="245"/>
      <c r="BJ513" s="245"/>
      <c r="BK513" s="245"/>
      <c r="BL513" s="189"/>
      <c r="BM513" s="189"/>
      <c r="BN513" s="245"/>
      <c r="BO513" s="245"/>
      <c r="BP513" s="245"/>
      <c r="BQ513" s="245"/>
      <c r="BR513" s="245"/>
      <c r="BS513" s="189"/>
      <c r="BT513" s="189"/>
      <c r="BU513" s="245"/>
      <c r="BV513" s="245"/>
      <c r="BW513" s="245"/>
      <c r="BX513" s="245"/>
      <c r="BY513" s="245"/>
      <c r="BZ513" s="189"/>
      <c r="CA513" s="189"/>
      <c r="CB513" s="245"/>
      <c r="CC513" s="245"/>
      <c r="CD513" s="245"/>
      <c r="CE513" s="245"/>
      <c r="CF513" s="245"/>
      <c r="CG513" s="189"/>
      <c r="CH513" s="189"/>
      <c r="CI513" s="245"/>
      <c r="CJ513" s="245"/>
      <c r="CK513" s="245"/>
      <c r="CL513" s="245"/>
      <c r="CM513" s="245"/>
      <c r="CN513" s="189"/>
      <c r="CO513" s="189"/>
      <c r="CP513" s="245"/>
      <c r="CQ513" s="245"/>
      <c r="CR513" s="245"/>
      <c r="CS513" s="245"/>
      <c r="CT513" s="245"/>
      <c r="CU513" s="189"/>
      <c r="CV513" s="189"/>
      <c r="CW513" s="245"/>
      <c r="CX513" s="245"/>
      <c r="CY513" s="245"/>
      <c r="CZ513" s="245"/>
      <c r="DA513" s="245"/>
      <c r="DB513" s="189"/>
      <c r="DC513" s="189"/>
      <c r="DD513" s="245"/>
      <c r="DE513" s="245"/>
      <c r="DF513" s="245"/>
      <c r="DG513" s="245"/>
      <c r="DH513" s="245"/>
      <c r="DI513" s="189"/>
      <c r="DJ513" s="189"/>
      <c r="DK513" s="189"/>
      <c r="DL513" s="245"/>
      <c r="DM513" s="245"/>
      <c r="DN513" s="245"/>
      <c r="DO513" s="245"/>
      <c r="DP513" s="189"/>
      <c r="DQ513" s="189"/>
      <c r="DR513" s="245"/>
      <c r="DS513" s="245"/>
      <c r="DT513" s="245"/>
      <c r="DU513" s="245"/>
      <c r="DV513" s="245"/>
      <c r="DW513" s="189"/>
      <c r="DX513" s="189"/>
      <c r="DY513" s="245"/>
      <c r="DZ513" s="245"/>
      <c r="EA513" s="245"/>
      <c r="EB513" s="245"/>
      <c r="EC513" s="245"/>
      <c r="ED513" s="189"/>
      <c r="EE513" s="189"/>
      <c r="EF513" s="245"/>
      <c r="EG513" s="189"/>
      <c r="EH513" s="245"/>
      <c r="EI513" s="245"/>
      <c r="EJ513" s="245"/>
      <c r="EK513" s="189"/>
      <c r="EL513" s="189"/>
      <c r="EM513" s="245"/>
      <c r="EN513" s="245"/>
      <c r="EO513" s="245"/>
      <c r="EP513" s="245"/>
      <c r="EQ513" s="245"/>
      <c r="ER513" s="189"/>
      <c r="ES513" s="189"/>
      <c r="ET513" s="245"/>
      <c r="EU513" s="245"/>
      <c r="EV513" s="245"/>
      <c r="EW513" s="245"/>
      <c r="EX513" s="245"/>
      <c r="EY513" s="189"/>
      <c r="EZ513" s="189"/>
      <c r="FA513" s="245"/>
      <c r="FB513" s="245"/>
      <c r="FC513" s="245"/>
      <c r="FD513" s="245"/>
      <c r="FE513" s="245"/>
      <c r="FF513" s="189"/>
      <c r="FG513" s="189"/>
      <c r="FH513" s="245">
        <v>35.42</v>
      </c>
      <c r="FI513" s="245"/>
      <c r="FJ513" s="245"/>
      <c r="FK513" s="245"/>
      <c r="FL513" s="245"/>
      <c r="FM513" s="189"/>
      <c r="FN513" s="189"/>
      <c r="FO513" s="245"/>
      <c r="FP513" s="245"/>
      <c r="FQ513" s="245"/>
      <c r="FR513" s="245"/>
      <c r="FS513" s="245"/>
      <c r="FT513" s="189"/>
      <c r="FU513" s="189"/>
      <c r="FV513" s="189"/>
      <c r="FW513" s="189"/>
      <c r="FX513" s="189"/>
      <c r="FY513" s="245"/>
      <c r="FZ513" s="245"/>
      <c r="GA513" s="189"/>
      <c r="GB513" s="189"/>
      <c r="GC513" s="245"/>
      <c r="GD513" s="245"/>
      <c r="GE513" s="245"/>
      <c r="GF513" s="245"/>
      <c r="GG513" s="245"/>
      <c r="GH513" s="189"/>
      <c r="GI513" s="189"/>
      <c r="GJ513" s="245"/>
    </row>
    <row r="514" spans="2:192" ht="15">
      <c r="B514" s="238" t="s">
        <v>5205</v>
      </c>
      <c r="C514" s="238" t="s">
        <v>345</v>
      </c>
      <c r="D514" s="238" t="s">
        <v>347</v>
      </c>
      <c r="E514" s="238" t="s">
        <v>5214</v>
      </c>
      <c r="F514" s="180">
        <v>42</v>
      </c>
      <c r="G514" s="239"/>
      <c r="H514" s="186"/>
      <c r="I514" s="186"/>
      <c r="J514" s="239">
        <v>9</v>
      </c>
      <c r="K514" s="239"/>
      <c r="L514" s="239">
        <v>2</v>
      </c>
      <c r="M514" s="239"/>
      <c r="N514" s="239"/>
      <c r="O514" s="186"/>
      <c r="P514" s="186"/>
      <c r="Q514" s="239"/>
      <c r="R514" s="239"/>
      <c r="S514" s="239"/>
      <c r="T514" s="239"/>
      <c r="U514" s="239">
        <v>3</v>
      </c>
      <c r="V514" s="186"/>
      <c r="W514" s="186"/>
      <c r="X514" s="239"/>
      <c r="Y514" s="239"/>
      <c r="Z514" s="239"/>
      <c r="AA514" s="239"/>
      <c r="AB514" s="239"/>
      <c r="AC514" s="186"/>
      <c r="AD514" s="186"/>
      <c r="AE514" s="239"/>
      <c r="AF514" s="239">
        <v>1</v>
      </c>
      <c r="AG514" s="186"/>
      <c r="AH514" s="239"/>
      <c r="AI514" s="239">
        <v>1</v>
      </c>
      <c r="AJ514" s="186"/>
      <c r="AK514" s="186"/>
      <c r="AL514" s="186"/>
      <c r="AM514" s="186"/>
      <c r="AN514" s="186"/>
      <c r="AO514" s="239"/>
      <c r="AP514" s="239">
        <v>1</v>
      </c>
      <c r="AQ514" s="186"/>
      <c r="AR514" s="186"/>
      <c r="AS514" s="239"/>
      <c r="AT514" s="239"/>
      <c r="AU514" s="239"/>
      <c r="AV514" s="239"/>
      <c r="AW514" s="239"/>
      <c r="AX514" s="186"/>
      <c r="AY514" s="186"/>
      <c r="AZ514" s="239"/>
      <c r="BA514" s="239"/>
      <c r="BB514" s="239"/>
      <c r="BC514" s="239"/>
      <c r="BD514" s="239"/>
      <c r="BE514" s="186"/>
      <c r="BF514" s="186"/>
      <c r="BG514" s="239"/>
      <c r="BH514" s="239"/>
      <c r="BI514" s="239"/>
      <c r="BJ514" s="239"/>
      <c r="BK514" s="239"/>
      <c r="BL514" s="186"/>
      <c r="BM514" s="186"/>
      <c r="BN514" s="239"/>
      <c r="BO514" s="239"/>
      <c r="BP514" s="239"/>
      <c r="BQ514" s="239"/>
      <c r="BR514" s="239"/>
      <c r="BS514" s="186"/>
      <c r="BT514" s="186"/>
      <c r="BU514" s="239"/>
      <c r="BV514" s="239"/>
      <c r="BW514" s="239"/>
      <c r="BX514" s="239"/>
      <c r="BY514" s="239"/>
      <c r="BZ514" s="186"/>
      <c r="CA514" s="186"/>
      <c r="CB514" s="239"/>
      <c r="CC514" s="239"/>
      <c r="CD514" s="239"/>
      <c r="CE514" s="239"/>
      <c r="CF514" s="239"/>
      <c r="CG514" s="186"/>
      <c r="CH514" s="186"/>
      <c r="CI514" s="239"/>
      <c r="CJ514" s="239"/>
      <c r="CK514" s="239"/>
      <c r="CL514" s="239">
        <v>13</v>
      </c>
      <c r="CM514" s="239">
        <v>2</v>
      </c>
      <c r="CN514" s="186"/>
      <c r="CO514" s="186"/>
      <c r="CP514" s="239"/>
      <c r="CQ514" s="239">
        <v>1</v>
      </c>
      <c r="CR514" s="239"/>
      <c r="CS514" s="239"/>
      <c r="CT514" s="239">
        <v>5</v>
      </c>
      <c r="CU514" s="186"/>
      <c r="CV514" s="186"/>
      <c r="CW514" s="239"/>
      <c r="CX514" s="239"/>
      <c r="CY514" s="239"/>
      <c r="CZ514" s="239"/>
      <c r="DA514" s="239"/>
      <c r="DB514" s="186"/>
      <c r="DC514" s="186"/>
      <c r="DD514" s="239"/>
      <c r="DE514" s="239"/>
      <c r="DF514" s="239"/>
      <c r="DG514" s="239"/>
      <c r="DH514" s="239"/>
      <c r="DI514" s="186"/>
      <c r="DJ514" s="186"/>
      <c r="DK514" s="186"/>
      <c r="DL514" s="239"/>
      <c r="DM514" s="239"/>
      <c r="DN514" s="239"/>
      <c r="DO514" s="239"/>
      <c r="DP514" s="186"/>
      <c r="DQ514" s="186"/>
      <c r="DR514" s="239"/>
      <c r="DS514" s="239"/>
      <c r="DT514" s="239"/>
      <c r="DU514" s="239"/>
      <c r="DV514" s="239"/>
      <c r="DW514" s="186"/>
      <c r="DX514" s="186"/>
      <c r="DY514" s="239"/>
      <c r="DZ514" s="239"/>
      <c r="EA514" s="239"/>
      <c r="EB514" s="239"/>
      <c r="EC514" s="239"/>
      <c r="ED514" s="186"/>
      <c r="EE514" s="186"/>
      <c r="EF514" s="239"/>
      <c r="EG514" s="186"/>
      <c r="EH514" s="239"/>
      <c r="EI514" s="239"/>
      <c r="EJ514" s="239"/>
      <c r="EK514" s="186"/>
      <c r="EL514" s="186"/>
      <c r="EM514" s="239"/>
      <c r="EN514" s="239"/>
      <c r="EO514" s="239"/>
      <c r="EP514" s="239"/>
      <c r="EQ514" s="239"/>
      <c r="ER514" s="186"/>
      <c r="ES514" s="186"/>
      <c r="ET514" s="239"/>
      <c r="EU514" s="239"/>
      <c r="EV514" s="239"/>
      <c r="EW514" s="239"/>
      <c r="EX514" s="239"/>
      <c r="EY514" s="186"/>
      <c r="EZ514" s="186"/>
      <c r="FA514" s="239"/>
      <c r="FB514" s="239"/>
      <c r="FC514" s="239"/>
      <c r="FD514" s="239"/>
      <c r="FE514" s="239">
        <v>2</v>
      </c>
      <c r="FF514" s="186"/>
      <c r="FG514" s="186"/>
      <c r="FH514" s="239"/>
      <c r="FI514" s="239"/>
      <c r="FJ514" s="239"/>
      <c r="FK514" s="239"/>
      <c r="FL514" s="239"/>
      <c r="FM514" s="186"/>
      <c r="FN514" s="186"/>
      <c r="FO514" s="239"/>
      <c r="FP514" s="239"/>
      <c r="FQ514" s="239"/>
      <c r="FR514" s="239"/>
      <c r="FS514" s="239"/>
      <c r="FT514" s="186"/>
      <c r="FU514" s="186"/>
      <c r="FV514" s="186"/>
      <c r="FW514" s="186"/>
      <c r="FX514" s="186"/>
      <c r="FY514" s="239"/>
      <c r="FZ514" s="239"/>
      <c r="GA514" s="186"/>
      <c r="GB514" s="186"/>
      <c r="GC514" s="239">
        <v>1</v>
      </c>
      <c r="GD514" s="239"/>
      <c r="GE514" s="239"/>
      <c r="GF514" s="239"/>
      <c r="GG514" s="239"/>
      <c r="GH514" s="186"/>
      <c r="GI514" s="186"/>
      <c r="GJ514" s="239">
        <v>1</v>
      </c>
    </row>
    <row r="515" spans="2:192" ht="15">
      <c r="B515" s="240" t="s">
        <v>5205</v>
      </c>
      <c r="C515" s="240" t="s">
        <v>345</v>
      </c>
      <c r="D515" s="240" t="s">
        <v>347</v>
      </c>
      <c r="E515" s="235" t="s">
        <v>5215</v>
      </c>
      <c r="F515" s="181">
        <v>1087.0999999999999</v>
      </c>
      <c r="G515" s="237"/>
      <c r="H515" s="187"/>
      <c r="I515" s="187"/>
      <c r="J515" s="237">
        <v>260</v>
      </c>
      <c r="K515" s="237"/>
      <c r="L515" s="237">
        <v>45.2</v>
      </c>
      <c r="M515" s="237"/>
      <c r="N515" s="237"/>
      <c r="O515" s="187"/>
      <c r="P515" s="187"/>
      <c r="Q515" s="237"/>
      <c r="R515" s="237"/>
      <c r="S515" s="237"/>
      <c r="T515" s="237"/>
      <c r="U515" s="237">
        <v>52.8</v>
      </c>
      <c r="V515" s="187"/>
      <c r="W515" s="187"/>
      <c r="X515" s="237"/>
      <c r="Y515" s="237"/>
      <c r="Z515" s="237"/>
      <c r="AA515" s="237"/>
      <c r="AB515" s="237"/>
      <c r="AC515" s="187"/>
      <c r="AD515" s="187"/>
      <c r="AE515" s="237"/>
      <c r="AF515" s="237">
        <v>23</v>
      </c>
      <c r="AG515" s="187"/>
      <c r="AH515" s="237"/>
      <c r="AI515" s="237">
        <v>53.5</v>
      </c>
      <c r="AJ515" s="187"/>
      <c r="AK515" s="187"/>
      <c r="AL515" s="187"/>
      <c r="AM515" s="187"/>
      <c r="AN515" s="187"/>
      <c r="AO515" s="237"/>
      <c r="AP515" s="237">
        <v>24.8</v>
      </c>
      <c r="AQ515" s="187"/>
      <c r="AR515" s="187"/>
      <c r="AS515" s="237"/>
      <c r="AT515" s="237"/>
      <c r="AU515" s="237"/>
      <c r="AV515" s="237"/>
      <c r="AW515" s="237"/>
      <c r="AX515" s="187"/>
      <c r="AY515" s="187"/>
      <c r="AZ515" s="237"/>
      <c r="BA515" s="237"/>
      <c r="BB515" s="237"/>
      <c r="BC515" s="237"/>
      <c r="BD515" s="237"/>
      <c r="BE515" s="187"/>
      <c r="BF515" s="187"/>
      <c r="BG515" s="237"/>
      <c r="BH515" s="237"/>
      <c r="BI515" s="237"/>
      <c r="BJ515" s="237"/>
      <c r="BK515" s="237"/>
      <c r="BL515" s="187"/>
      <c r="BM515" s="187"/>
      <c r="BN515" s="237"/>
      <c r="BO515" s="237"/>
      <c r="BP515" s="237"/>
      <c r="BQ515" s="237"/>
      <c r="BR515" s="237"/>
      <c r="BS515" s="187"/>
      <c r="BT515" s="187"/>
      <c r="BU515" s="237"/>
      <c r="BV515" s="237"/>
      <c r="BW515" s="237"/>
      <c r="BX515" s="237"/>
      <c r="BY515" s="237"/>
      <c r="BZ515" s="187"/>
      <c r="CA515" s="187"/>
      <c r="CB515" s="237"/>
      <c r="CC515" s="237"/>
      <c r="CD515" s="237"/>
      <c r="CE515" s="237"/>
      <c r="CF515" s="237"/>
      <c r="CG515" s="187"/>
      <c r="CH515" s="187"/>
      <c r="CI515" s="237"/>
      <c r="CJ515" s="237"/>
      <c r="CK515" s="237"/>
      <c r="CL515" s="237">
        <v>276.10000000000002</v>
      </c>
      <c r="CM515" s="237">
        <v>89.8</v>
      </c>
      <c r="CN515" s="187"/>
      <c r="CO515" s="187"/>
      <c r="CP515" s="237"/>
      <c r="CQ515" s="237">
        <v>13.2</v>
      </c>
      <c r="CR515" s="237"/>
      <c r="CS515" s="237"/>
      <c r="CT515" s="237">
        <v>146.9</v>
      </c>
      <c r="CU515" s="187"/>
      <c r="CV515" s="187"/>
      <c r="CW515" s="237"/>
      <c r="CX515" s="237"/>
      <c r="CY515" s="237"/>
      <c r="CZ515" s="237"/>
      <c r="DA515" s="237"/>
      <c r="DB515" s="187"/>
      <c r="DC515" s="187"/>
      <c r="DD515" s="237"/>
      <c r="DE515" s="237"/>
      <c r="DF515" s="237"/>
      <c r="DG515" s="237"/>
      <c r="DH515" s="237"/>
      <c r="DI515" s="187"/>
      <c r="DJ515" s="187"/>
      <c r="DK515" s="187"/>
      <c r="DL515" s="237"/>
      <c r="DM515" s="237"/>
      <c r="DN515" s="237"/>
      <c r="DO515" s="237"/>
      <c r="DP515" s="187"/>
      <c r="DQ515" s="187"/>
      <c r="DR515" s="237"/>
      <c r="DS515" s="237"/>
      <c r="DT515" s="237"/>
      <c r="DU515" s="237"/>
      <c r="DV515" s="237"/>
      <c r="DW515" s="187"/>
      <c r="DX515" s="187"/>
      <c r="DY515" s="237"/>
      <c r="DZ515" s="237"/>
      <c r="EA515" s="237"/>
      <c r="EB515" s="237"/>
      <c r="EC515" s="237"/>
      <c r="ED515" s="187"/>
      <c r="EE515" s="187"/>
      <c r="EF515" s="237"/>
      <c r="EG515" s="187"/>
      <c r="EH515" s="237"/>
      <c r="EI515" s="237"/>
      <c r="EJ515" s="237"/>
      <c r="EK515" s="187"/>
      <c r="EL515" s="187"/>
      <c r="EM515" s="237"/>
      <c r="EN515" s="237"/>
      <c r="EO515" s="237"/>
      <c r="EP515" s="237"/>
      <c r="EQ515" s="237"/>
      <c r="ER515" s="187"/>
      <c r="ES515" s="187"/>
      <c r="ET515" s="237"/>
      <c r="EU515" s="237"/>
      <c r="EV515" s="237"/>
      <c r="EW515" s="237"/>
      <c r="EX515" s="237"/>
      <c r="EY515" s="187"/>
      <c r="EZ515" s="187"/>
      <c r="FA515" s="237"/>
      <c r="FB515" s="237"/>
      <c r="FC515" s="237"/>
      <c r="FD515" s="237"/>
      <c r="FE515" s="237">
        <v>66.8</v>
      </c>
      <c r="FF515" s="187"/>
      <c r="FG515" s="187"/>
      <c r="FH515" s="237"/>
      <c r="FI515" s="237"/>
      <c r="FJ515" s="237"/>
      <c r="FK515" s="237"/>
      <c r="FL515" s="237"/>
      <c r="FM515" s="187"/>
      <c r="FN515" s="187"/>
      <c r="FO515" s="237"/>
      <c r="FP515" s="237"/>
      <c r="FQ515" s="237"/>
      <c r="FR515" s="237"/>
      <c r="FS515" s="237"/>
      <c r="FT515" s="187"/>
      <c r="FU515" s="187"/>
      <c r="FV515" s="187"/>
      <c r="FW515" s="187"/>
      <c r="FX515" s="187"/>
      <c r="FY515" s="237"/>
      <c r="FZ515" s="237"/>
      <c r="GA515" s="187"/>
      <c r="GB515" s="187"/>
      <c r="GC515" s="237">
        <v>23</v>
      </c>
      <c r="GD515" s="237"/>
      <c r="GE515" s="237"/>
      <c r="GF515" s="237"/>
      <c r="GG515" s="237"/>
      <c r="GH515" s="187"/>
      <c r="GI515" s="187"/>
      <c r="GJ515" s="237">
        <v>12</v>
      </c>
    </row>
    <row r="516" spans="2:192" ht="15">
      <c r="B516" s="240" t="s">
        <v>5205</v>
      </c>
      <c r="C516" s="240" t="s">
        <v>345</v>
      </c>
      <c r="D516" s="240" t="s">
        <v>347</v>
      </c>
      <c r="E516" s="241" t="s">
        <v>5216</v>
      </c>
      <c r="F516" s="182">
        <v>2.3199999999999998</v>
      </c>
      <c r="G516" s="242"/>
      <c r="H516" s="188"/>
      <c r="I516" s="188"/>
      <c r="J516" s="242">
        <v>2.08</v>
      </c>
      <c r="K516" s="242"/>
      <c r="L516" s="242">
        <v>2.66</v>
      </c>
      <c r="M516" s="242"/>
      <c r="N516" s="242"/>
      <c r="O516" s="188"/>
      <c r="P516" s="188"/>
      <c r="Q516" s="242"/>
      <c r="R516" s="242"/>
      <c r="S516" s="242"/>
      <c r="T516" s="242"/>
      <c r="U516" s="242">
        <v>3.41</v>
      </c>
      <c r="V516" s="188"/>
      <c r="W516" s="188"/>
      <c r="X516" s="242"/>
      <c r="Y516" s="242"/>
      <c r="Z516" s="242"/>
      <c r="AA516" s="242"/>
      <c r="AB516" s="242"/>
      <c r="AC516" s="188"/>
      <c r="AD516" s="188"/>
      <c r="AE516" s="242"/>
      <c r="AF516" s="242">
        <v>2.61</v>
      </c>
      <c r="AG516" s="188"/>
      <c r="AH516" s="242"/>
      <c r="AI516" s="242">
        <v>1.1200000000000001</v>
      </c>
      <c r="AJ516" s="188"/>
      <c r="AK516" s="188"/>
      <c r="AL516" s="188"/>
      <c r="AM516" s="188"/>
      <c r="AN516" s="188"/>
      <c r="AO516" s="242"/>
      <c r="AP516" s="242">
        <v>2.41</v>
      </c>
      <c r="AQ516" s="188"/>
      <c r="AR516" s="188"/>
      <c r="AS516" s="242"/>
      <c r="AT516" s="242"/>
      <c r="AU516" s="242"/>
      <c r="AV516" s="242"/>
      <c r="AW516" s="242"/>
      <c r="AX516" s="188"/>
      <c r="AY516" s="188"/>
      <c r="AZ516" s="242"/>
      <c r="BA516" s="242"/>
      <c r="BB516" s="242"/>
      <c r="BC516" s="242"/>
      <c r="BD516" s="242"/>
      <c r="BE516" s="188"/>
      <c r="BF516" s="188"/>
      <c r="BG516" s="242"/>
      <c r="BH516" s="242"/>
      <c r="BI516" s="242"/>
      <c r="BJ516" s="242"/>
      <c r="BK516" s="242"/>
      <c r="BL516" s="188"/>
      <c r="BM516" s="188"/>
      <c r="BN516" s="242"/>
      <c r="BO516" s="242"/>
      <c r="BP516" s="242"/>
      <c r="BQ516" s="242"/>
      <c r="BR516" s="242"/>
      <c r="BS516" s="188"/>
      <c r="BT516" s="188"/>
      <c r="BU516" s="242"/>
      <c r="BV516" s="242"/>
      <c r="BW516" s="242"/>
      <c r="BX516" s="242"/>
      <c r="BY516" s="242"/>
      <c r="BZ516" s="188"/>
      <c r="CA516" s="188"/>
      <c r="CB516" s="242"/>
      <c r="CC516" s="242"/>
      <c r="CD516" s="242"/>
      <c r="CE516" s="242"/>
      <c r="CF516" s="242"/>
      <c r="CG516" s="188"/>
      <c r="CH516" s="188"/>
      <c r="CI516" s="242"/>
      <c r="CJ516" s="242"/>
      <c r="CK516" s="242"/>
      <c r="CL516" s="242">
        <v>2.83</v>
      </c>
      <c r="CM516" s="242">
        <v>1.34</v>
      </c>
      <c r="CN516" s="188"/>
      <c r="CO516" s="188"/>
      <c r="CP516" s="242"/>
      <c r="CQ516" s="242">
        <v>4.54</v>
      </c>
      <c r="CR516" s="242"/>
      <c r="CS516" s="242"/>
      <c r="CT516" s="242">
        <v>2.04</v>
      </c>
      <c r="CU516" s="188"/>
      <c r="CV516" s="188"/>
      <c r="CW516" s="242"/>
      <c r="CX516" s="242"/>
      <c r="CY516" s="242"/>
      <c r="CZ516" s="242"/>
      <c r="DA516" s="242"/>
      <c r="DB516" s="188"/>
      <c r="DC516" s="188"/>
      <c r="DD516" s="242"/>
      <c r="DE516" s="242"/>
      <c r="DF516" s="242"/>
      <c r="DG516" s="242"/>
      <c r="DH516" s="242"/>
      <c r="DI516" s="188"/>
      <c r="DJ516" s="188"/>
      <c r="DK516" s="188"/>
      <c r="DL516" s="242"/>
      <c r="DM516" s="242"/>
      <c r="DN516" s="242"/>
      <c r="DO516" s="242"/>
      <c r="DP516" s="188"/>
      <c r="DQ516" s="188"/>
      <c r="DR516" s="242"/>
      <c r="DS516" s="242"/>
      <c r="DT516" s="242"/>
      <c r="DU516" s="242"/>
      <c r="DV516" s="242"/>
      <c r="DW516" s="188"/>
      <c r="DX516" s="188"/>
      <c r="DY516" s="242"/>
      <c r="DZ516" s="242"/>
      <c r="EA516" s="242"/>
      <c r="EB516" s="242"/>
      <c r="EC516" s="242"/>
      <c r="ED516" s="188"/>
      <c r="EE516" s="188"/>
      <c r="EF516" s="242"/>
      <c r="EG516" s="188"/>
      <c r="EH516" s="242"/>
      <c r="EI516" s="242"/>
      <c r="EJ516" s="242"/>
      <c r="EK516" s="188"/>
      <c r="EL516" s="188"/>
      <c r="EM516" s="242"/>
      <c r="EN516" s="242"/>
      <c r="EO516" s="242"/>
      <c r="EP516" s="242"/>
      <c r="EQ516" s="242"/>
      <c r="ER516" s="188"/>
      <c r="ES516" s="188"/>
      <c r="ET516" s="242"/>
      <c r="EU516" s="242"/>
      <c r="EV516" s="242"/>
      <c r="EW516" s="242"/>
      <c r="EX516" s="242"/>
      <c r="EY516" s="188"/>
      <c r="EZ516" s="188"/>
      <c r="FA516" s="242"/>
      <c r="FB516" s="242"/>
      <c r="FC516" s="242"/>
      <c r="FD516" s="242"/>
      <c r="FE516" s="242">
        <v>1.8</v>
      </c>
      <c r="FF516" s="188"/>
      <c r="FG516" s="188"/>
      <c r="FH516" s="242"/>
      <c r="FI516" s="242"/>
      <c r="FJ516" s="242"/>
      <c r="FK516" s="242"/>
      <c r="FL516" s="242"/>
      <c r="FM516" s="188"/>
      <c r="FN516" s="188"/>
      <c r="FO516" s="242"/>
      <c r="FP516" s="242"/>
      <c r="FQ516" s="242"/>
      <c r="FR516" s="242"/>
      <c r="FS516" s="242"/>
      <c r="FT516" s="188"/>
      <c r="FU516" s="188"/>
      <c r="FV516" s="188"/>
      <c r="FW516" s="188"/>
      <c r="FX516" s="188"/>
      <c r="FY516" s="242"/>
      <c r="FZ516" s="242"/>
      <c r="GA516" s="188"/>
      <c r="GB516" s="188"/>
      <c r="GC516" s="242">
        <v>2.61</v>
      </c>
      <c r="GD516" s="242"/>
      <c r="GE516" s="242"/>
      <c r="GF516" s="242"/>
      <c r="GG516" s="242"/>
      <c r="GH516" s="188"/>
      <c r="GI516" s="188"/>
      <c r="GJ516" s="242">
        <v>5.01</v>
      </c>
    </row>
    <row r="517" spans="2:192" ht="15.75" thickBot="1">
      <c r="B517" s="243" t="s">
        <v>5205</v>
      </c>
      <c r="C517" s="243" t="s">
        <v>345</v>
      </c>
      <c r="D517" s="243" t="s">
        <v>347</v>
      </c>
      <c r="E517" s="244" t="s">
        <v>5217</v>
      </c>
      <c r="F517" s="183">
        <v>25.88</v>
      </c>
      <c r="G517" s="245"/>
      <c r="H517" s="189"/>
      <c r="I517" s="189"/>
      <c r="J517" s="245">
        <v>28.89</v>
      </c>
      <c r="K517" s="245"/>
      <c r="L517" s="245">
        <v>22.58</v>
      </c>
      <c r="M517" s="245"/>
      <c r="N517" s="245"/>
      <c r="O517" s="189"/>
      <c r="P517" s="189"/>
      <c r="Q517" s="245"/>
      <c r="R517" s="245"/>
      <c r="S517" s="245"/>
      <c r="T517" s="245"/>
      <c r="U517" s="245">
        <v>17.600000000000001</v>
      </c>
      <c r="V517" s="189"/>
      <c r="W517" s="189"/>
      <c r="X517" s="245"/>
      <c r="Y517" s="245"/>
      <c r="Z517" s="245"/>
      <c r="AA517" s="245"/>
      <c r="AB517" s="245"/>
      <c r="AC517" s="189"/>
      <c r="AD517" s="189"/>
      <c r="AE517" s="245"/>
      <c r="AF517" s="245">
        <v>23.02</v>
      </c>
      <c r="AG517" s="189"/>
      <c r="AH517" s="245"/>
      <c r="AI517" s="245">
        <v>53.53</v>
      </c>
      <c r="AJ517" s="189"/>
      <c r="AK517" s="189"/>
      <c r="AL517" s="189"/>
      <c r="AM517" s="189"/>
      <c r="AN517" s="189"/>
      <c r="AO517" s="245"/>
      <c r="AP517" s="245">
        <v>24.85</v>
      </c>
      <c r="AQ517" s="189"/>
      <c r="AR517" s="189"/>
      <c r="AS517" s="245"/>
      <c r="AT517" s="245"/>
      <c r="AU517" s="245"/>
      <c r="AV517" s="245"/>
      <c r="AW517" s="245"/>
      <c r="AX517" s="189"/>
      <c r="AY517" s="189"/>
      <c r="AZ517" s="245"/>
      <c r="BA517" s="245"/>
      <c r="BB517" s="245"/>
      <c r="BC517" s="245"/>
      <c r="BD517" s="245"/>
      <c r="BE517" s="189"/>
      <c r="BF517" s="189"/>
      <c r="BG517" s="245"/>
      <c r="BH517" s="245"/>
      <c r="BI517" s="245"/>
      <c r="BJ517" s="245"/>
      <c r="BK517" s="245"/>
      <c r="BL517" s="189"/>
      <c r="BM517" s="189"/>
      <c r="BN517" s="245"/>
      <c r="BO517" s="245"/>
      <c r="BP517" s="245"/>
      <c r="BQ517" s="245"/>
      <c r="BR517" s="245"/>
      <c r="BS517" s="189"/>
      <c r="BT517" s="189"/>
      <c r="BU517" s="245"/>
      <c r="BV517" s="245"/>
      <c r="BW517" s="245"/>
      <c r="BX517" s="245"/>
      <c r="BY517" s="245"/>
      <c r="BZ517" s="189"/>
      <c r="CA517" s="189"/>
      <c r="CB517" s="245"/>
      <c r="CC517" s="245"/>
      <c r="CD517" s="245"/>
      <c r="CE517" s="245"/>
      <c r="CF517" s="245"/>
      <c r="CG517" s="189"/>
      <c r="CH517" s="189"/>
      <c r="CI517" s="245"/>
      <c r="CJ517" s="245"/>
      <c r="CK517" s="245"/>
      <c r="CL517" s="245">
        <v>21.24</v>
      </c>
      <c r="CM517" s="245">
        <v>44.9</v>
      </c>
      <c r="CN517" s="189"/>
      <c r="CO517" s="189"/>
      <c r="CP517" s="245"/>
      <c r="CQ517" s="245">
        <v>13.22</v>
      </c>
      <c r="CR517" s="245"/>
      <c r="CS517" s="245"/>
      <c r="CT517" s="245">
        <v>29.38</v>
      </c>
      <c r="CU517" s="189"/>
      <c r="CV517" s="189"/>
      <c r="CW517" s="245"/>
      <c r="CX517" s="245"/>
      <c r="CY517" s="245"/>
      <c r="CZ517" s="245"/>
      <c r="DA517" s="245"/>
      <c r="DB517" s="189"/>
      <c r="DC517" s="189"/>
      <c r="DD517" s="245"/>
      <c r="DE517" s="245"/>
      <c r="DF517" s="245"/>
      <c r="DG517" s="245"/>
      <c r="DH517" s="245"/>
      <c r="DI517" s="189"/>
      <c r="DJ517" s="189"/>
      <c r="DK517" s="189"/>
      <c r="DL517" s="245"/>
      <c r="DM517" s="245"/>
      <c r="DN517" s="245"/>
      <c r="DO517" s="245"/>
      <c r="DP517" s="189"/>
      <c r="DQ517" s="189"/>
      <c r="DR517" s="245"/>
      <c r="DS517" s="245"/>
      <c r="DT517" s="245"/>
      <c r="DU517" s="245"/>
      <c r="DV517" s="245"/>
      <c r="DW517" s="189"/>
      <c r="DX517" s="189"/>
      <c r="DY517" s="245"/>
      <c r="DZ517" s="245"/>
      <c r="EA517" s="245"/>
      <c r="EB517" s="245"/>
      <c r="EC517" s="245"/>
      <c r="ED517" s="189"/>
      <c r="EE517" s="189"/>
      <c r="EF517" s="245"/>
      <c r="EG517" s="189"/>
      <c r="EH517" s="245"/>
      <c r="EI517" s="245"/>
      <c r="EJ517" s="245"/>
      <c r="EK517" s="189"/>
      <c r="EL517" s="189"/>
      <c r="EM517" s="245"/>
      <c r="EN517" s="245"/>
      <c r="EO517" s="245"/>
      <c r="EP517" s="245"/>
      <c r="EQ517" s="245"/>
      <c r="ER517" s="189"/>
      <c r="ES517" s="189"/>
      <c r="ET517" s="245"/>
      <c r="EU517" s="245"/>
      <c r="EV517" s="245"/>
      <c r="EW517" s="245"/>
      <c r="EX517" s="245"/>
      <c r="EY517" s="189"/>
      <c r="EZ517" s="189"/>
      <c r="FA517" s="245"/>
      <c r="FB517" s="245"/>
      <c r="FC517" s="245"/>
      <c r="FD517" s="245"/>
      <c r="FE517" s="245">
        <v>33.4</v>
      </c>
      <c r="FF517" s="189"/>
      <c r="FG517" s="189"/>
      <c r="FH517" s="245"/>
      <c r="FI517" s="245"/>
      <c r="FJ517" s="245"/>
      <c r="FK517" s="245"/>
      <c r="FL517" s="245"/>
      <c r="FM517" s="189"/>
      <c r="FN517" s="189"/>
      <c r="FO517" s="245"/>
      <c r="FP517" s="245"/>
      <c r="FQ517" s="245"/>
      <c r="FR517" s="245"/>
      <c r="FS517" s="245"/>
      <c r="FT517" s="189"/>
      <c r="FU517" s="189"/>
      <c r="FV517" s="189"/>
      <c r="FW517" s="189"/>
      <c r="FX517" s="189"/>
      <c r="FY517" s="245"/>
      <c r="FZ517" s="245"/>
      <c r="GA517" s="189"/>
      <c r="GB517" s="189"/>
      <c r="GC517" s="245">
        <v>23.02</v>
      </c>
      <c r="GD517" s="245"/>
      <c r="GE517" s="245"/>
      <c r="GF517" s="245"/>
      <c r="GG517" s="245"/>
      <c r="GH517" s="189"/>
      <c r="GI517" s="189"/>
      <c r="GJ517" s="245">
        <v>11.97</v>
      </c>
    </row>
    <row r="518" spans="2:192" ht="15">
      <c r="B518" s="238" t="s">
        <v>5205</v>
      </c>
      <c r="C518" s="238" t="s">
        <v>797</v>
      </c>
      <c r="D518" s="238" t="s">
        <v>799</v>
      </c>
      <c r="E518" s="238" t="s">
        <v>5214</v>
      </c>
      <c r="F518" s="180">
        <v>55</v>
      </c>
      <c r="G518" s="239"/>
      <c r="H518" s="186"/>
      <c r="I518" s="186"/>
      <c r="J518" s="239"/>
      <c r="K518" s="239"/>
      <c r="L518" s="239"/>
      <c r="M518" s="239"/>
      <c r="N518" s="239"/>
      <c r="O518" s="186"/>
      <c r="P518" s="186"/>
      <c r="Q518" s="239"/>
      <c r="R518" s="239"/>
      <c r="S518" s="239"/>
      <c r="T518" s="239"/>
      <c r="U518" s="239">
        <v>8</v>
      </c>
      <c r="V518" s="186"/>
      <c r="W518" s="186"/>
      <c r="X518" s="239"/>
      <c r="Y518" s="239"/>
      <c r="Z518" s="239"/>
      <c r="AA518" s="239"/>
      <c r="AB518" s="239"/>
      <c r="AC518" s="186"/>
      <c r="AD518" s="186"/>
      <c r="AE518" s="239"/>
      <c r="AF518" s="239">
        <v>9</v>
      </c>
      <c r="AG518" s="186"/>
      <c r="AH518" s="239"/>
      <c r="AI518" s="239">
        <v>7</v>
      </c>
      <c r="AJ518" s="186"/>
      <c r="AK518" s="186"/>
      <c r="AL518" s="186"/>
      <c r="AM518" s="186"/>
      <c r="AN518" s="186"/>
      <c r="AO518" s="239"/>
      <c r="AP518" s="239">
        <v>4</v>
      </c>
      <c r="AQ518" s="186"/>
      <c r="AR518" s="186"/>
      <c r="AS518" s="239"/>
      <c r="AT518" s="239"/>
      <c r="AU518" s="239">
        <v>7</v>
      </c>
      <c r="AV518" s="239"/>
      <c r="AW518" s="239"/>
      <c r="AX518" s="186"/>
      <c r="AY518" s="186"/>
      <c r="AZ518" s="239"/>
      <c r="BA518" s="239"/>
      <c r="BB518" s="239"/>
      <c r="BC518" s="239"/>
      <c r="BD518" s="239"/>
      <c r="BE518" s="186"/>
      <c r="BF518" s="186"/>
      <c r="BG518" s="239"/>
      <c r="BH518" s="239"/>
      <c r="BI518" s="239"/>
      <c r="BJ518" s="239"/>
      <c r="BK518" s="239"/>
      <c r="BL518" s="186"/>
      <c r="BM518" s="186"/>
      <c r="BN518" s="239"/>
      <c r="BO518" s="239"/>
      <c r="BP518" s="239"/>
      <c r="BQ518" s="239"/>
      <c r="BR518" s="239"/>
      <c r="BS518" s="186"/>
      <c r="BT518" s="186"/>
      <c r="BU518" s="239">
        <v>7</v>
      </c>
      <c r="BV518" s="239"/>
      <c r="BW518" s="239"/>
      <c r="BX518" s="239"/>
      <c r="BY518" s="239"/>
      <c r="BZ518" s="186"/>
      <c r="CA518" s="186"/>
      <c r="CB518" s="239"/>
      <c r="CC518" s="239">
        <v>2</v>
      </c>
      <c r="CD518" s="239"/>
      <c r="CE518" s="239"/>
      <c r="CF518" s="239"/>
      <c r="CG518" s="186"/>
      <c r="CH518" s="186"/>
      <c r="CI518" s="239"/>
      <c r="CJ518" s="239"/>
      <c r="CK518" s="239"/>
      <c r="CL518" s="239"/>
      <c r="CM518" s="239"/>
      <c r="CN518" s="186"/>
      <c r="CO518" s="186"/>
      <c r="CP518" s="239"/>
      <c r="CQ518" s="239"/>
      <c r="CR518" s="239"/>
      <c r="CS518" s="239"/>
      <c r="CT518" s="239"/>
      <c r="CU518" s="186"/>
      <c r="CV518" s="186"/>
      <c r="CW518" s="239"/>
      <c r="CX518" s="239"/>
      <c r="CY518" s="239"/>
      <c r="CZ518" s="239"/>
      <c r="DA518" s="239"/>
      <c r="DB518" s="186"/>
      <c r="DC518" s="186"/>
      <c r="DD518" s="239"/>
      <c r="DE518" s="239"/>
      <c r="DF518" s="239"/>
      <c r="DG518" s="239"/>
      <c r="DH518" s="239"/>
      <c r="DI518" s="186"/>
      <c r="DJ518" s="186"/>
      <c r="DK518" s="186"/>
      <c r="DL518" s="239"/>
      <c r="DM518" s="239"/>
      <c r="DN518" s="239"/>
      <c r="DO518" s="239"/>
      <c r="DP518" s="186"/>
      <c r="DQ518" s="186"/>
      <c r="DR518" s="239"/>
      <c r="DS518" s="239"/>
      <c r="DT518" s="239"/>
      <c r="DU518" s="239"/>
      <c r="DV518" s="239"/>
      <c r="DW518" s="186"/>
      <c r="DX518" s="186"/>
      <c r="DY518" s="239"/>
      <c r="DZ518" s="239"/>
      <c r="EA518" s="239"/>
      <c r="EB518" s="239"/>
      <c r="EC518" s="239"/>
      <c r="ED518" s="186"/>
      <c r="EE518" s="186"/>
      <c r="EF518" s="239"/>
      <c r="EG518" s="186"/>
      <c r="EH518" s="239"/>
      <c r="EI518" s="239"/>
      <c r="EJ518" s="239"/>
      <c r="EK518" s="186"/>
      <c r="EL518" s="186"/>
      <c r="EM518" s="239"/>
      <c r="EN518" s="239"/>
      <c r="EO518" s="239"/>
      <c r="EP518" s="239"/>
      <c r="EQ518" s="239"/>
      <c r="ER518" s="186"/>
      <c r="ES518" s="186"/>
      <c r="ET518" s="239"/>
      <c r="EU518" s="239"/>
      <c r="EV518" s="239"/>
      <c r="EW518" s="239"/>
      <c r="EX518" s="239"/>
      <c r="EY518" s="186"/>
      <c r="EZ518" s="186"/>
      <c r="FA518" s="239"/>
      <c r="FB518" s="239"/>
      <c r="FC518" s="239"/>
      <c r="FD518" s="239"/>
      <c r="FE518" s="239"/>
      <c r="FF518" s="186"/>
      <c r="FG518" s="186"/>
      <c r="FH518" s="239"/>
      <c r="FI518" s="239"/>
      <c r="FJ518" s="239"/>
      <c r="FK518" s="239"/>
      <c r="FL518" s="239"/>
      <c r="FM518" s="186"/>
      <c r="FN518" s="186"/>
      <c r="FO518" s="239"/>
      <c r="FP518" s="239">
        <v>10</v>
      </c>
      <c r="FQ518" s="239"/>
      <c r="FR518" s="239"/>
      <c r="FS518" s="239"/>
      <c r="FT518" s="186"/>
      <c r="FU518" s="186"/>
      <c r="FV518" s="186"/>
      <c r="FW518" s="186"/>
      <c r="FX518" s="186"/>
      <c r="FY518" s="239"/>
      <c r="FZ518" s="239"/>
      <c r="GA518" s="186"/>
      <c r="GB518" s="186"/>
      <c r="GC518" s="239"/>
      <c r="GD518" s="239"/>
      <c r="GE518" s="239"/>
      <c r="GF518" s="239"/>
      <c r="GG518" s="239"/>
      <c r="GH518" s="186"/>
      <c r="GI518" s="186"/>
      <c r="GJ518" s="239">
        <v>1</v>
      </c>
    </row>
    <row r="519" spans="2:192" ht="15">
      <c r="B519" s="240" t="s">
        <v>5205</v>
      </c>
      <c r="C519" s="240" t="s">
        <v>797</v>
      </c>
      <c r="D519" s="240" t="s">
        <v>799</v>
      </c>
      <c r="E519" s="235" t="s">
        <v>5215</v>
      </c>
      <c r="F519" s="181">
        <v>1088.9000000000001</v>
      </c>
      <c r="G519" s="237"/>
      <c r="H519" s="187"/>
      <c r="I519" s="187"/>
      <c r="J519" s="237"/>
      <c r="K519" s="237"/>
      <c r="L519" s="237"/>
      <c r="M519" s="237"/>
      <c r="N519" s="237"/>
      <c r="O519" s="187"/>
      <c r="P519" s="187"/>
      <c r="Q519" s="237"/>
      <c r="R519" s="237"/>
      <c r="S519" s="237"/>
      <c r="T519" s="237"/>
      <c r="U519" s="237">
        <v>143.30000000000001</v>
      </c>
      <c r="V519" s="187"/>
      <c r="W519" s="187"/>
      <c r="X519" s="237"/>
      <c r="Y519" s="237"/>
      <c r="Z519" s="237"/>
      <c r="AA519" s="237"/>
      <c r="AB519" s="237"/>
      <c r="AC519" s="187"/>
      <c r="AD519" s="187"/>
      <c r="AE519" s="237"/>
      <c r="AF519" s="237">
        <v>154.19999999999999</v>
      </c>
      <c r="AG519" s="187"/>
      <c r="AH519" s="237"/>
      <c r="AI519" s="237">
        <v>104.4</v>
      </c>
      <c r="AJ519" s="187"/>
      <c r="AK519" s="187"/>
      <c r="AL519" s="187"/>
      <c r="AM519" s="187"/>
      <c r="AN519" s="187"/>
      <c r="AO519" s="237"/>
      <c r="AP519" s="237">
        <v>52</v>
      </c>
      <c r="AQ519" s="187"/>
      <c r="AR519" s="187"/>
      <c r="AS519" s="237"/>
      <c r="AT519" s="237"/>
      <c r="AU519" s="237">
        <v>103.9</v>
      </c>
      <c r="AV519" s="237"/>
      <c r="AW519" s="237"/>
      <c r="AX519" s="187"/>
      <c r="AY519" s="187"/>
      <c r="AZ519" s="237"/>
      <c r="BA519" s="237"/>
      <c r="BB519" s="237"/>
      <c r="BC519" s="237"/>
      <c r="BD519" s="237"/>
      <c r="BE519" s="187"/>
      <c r="BF519" s="187"/>
      <c r="BG519" s="237"/>
      <c r="BH519" s="237"/>
      <c r="BI519" s="237"/>
      <c r="BJ519" s="237"/>
      <c r="BK519" s="237"/>
      <c r="BL519" s="187"/>
      <c r="BM519" s="187"/>
      <c r="BN519" s="237"/>
      <c r="BO519" s="237"/>
      <c r="BP519" s="237"/>
      <c r="BQ519" s="237"/>
      <c r="BR519" s="237"/>
      <c r="BS519" s="187"/>
      <c r="BT519" s="187"/>
      <c r="BU519" s="237">
        <v>163.1</v>
      </c>
      <c r="BV519" s="237"/>
      <c r="BW519" s="237"/>
      <c r="BX519" s="237"/>
      <c r="BY519" s="237"/>
      <c r="BZ519" s="187"/>
      <c r="CA519" s="187"/>
      <c r="CB519" s="237"/>
      <c r="CC519" s="237">
        <v>33.799999999999997</v>
      </c>
      <c r="CD519" s="237"/>
      <c r="CE519" s="237"/>
      <c r="CF519" s="237"/>
      <c r="CG519" s="187"/>
      <c r="CH519" s="187"/>
      <c r="CI519" s="237"/>
      <c r="CJ519" s="237"/>
      <c r="CK519" s="237"/>
      <c r="CL519" s="237"/>
      <c r="CM519" s="237"/>
      <c r="CN519" s="187"/>
      <c r="CO519" s="187"/>
      <c r="CP519" s="237"/>
      <c r="CQ519" s="237"/>
      <c r="CR519" s="237"/>
      <c r="CS519" s="237"/>
      <c r="CT519" s="237"/>
      <c r="CU519" s="187"/>
      <c r="CV519" s="187"/>
      <c r="CW519" s="237"/>
      <c r="CX519" s="237"/>
      <c r="CY519" s="237"/>
      <c r="CZ519" s="237"/>
      <c r="DA519" s="237"/>
      <c r="DB519" s="187"/>
      <c r="DC519" s="187"/>
      <c r="DD519" s="237"/>
      <c r="DE519" s="237"/>
      <c r="DF519" s="237"/>
      <c r="DG519" s="237"/>
      <c r="DH519" s="237"/>
      <c r="DI519" s="187"/>
      <c r="DJ519" s="187"/>
      <c r="DK519" s="187"/>
      <c r="DL519" s="237"/>
      <c r="DM519" s="237"/>
      <c r="DN519" s="237"/>
      <c r="DO519" s="237"/>
      <c r="DP519" s="187"/>
      <c r="DQ519" s="187"/>
      <c r="DR519" s="237"/>
      <c r="DS519" s="237"/>
      <c r="DT519" s="237"/>
      <c r="DU519" s="237"/>
      <c r="DV519" s="237"/>
      <c r="DW519" s="187"/>
      <c r="DX519" s="187"/>
      <c r="DY519" s="237"/>
      <c r="DZ519" s="237"/>
      <c r="EA519" s="237"/>
      <c r="EB519" s="237"/>
      <c r="EC519" s="237"/>
      <c r="ED519" s="187"/>
      <c r="EE519" s="187"/>
      <c r="EF519" s="237"/>
      <c r="EG519" s="187"/>
      <c r="EH519" s="237"/>
      <c r="EI519" s="237"/>
      <c r="EJ519" s="237"/>
      <c r="EK519" s="187"/>
      <c r="EL519" s="187"/>
      <c r="EM519" s="237"/>
      <c r="EN519" s="237"/>
      <c r="EO519" s="237"/>
      <c r="EP519" s="237"/>
      <c r="EQ519" s="237"/>
      <c r="ER519" s="187"/>
      <c r="ES519" s="187"/>
      <c r="ET519" s="237"/>
      <c r="EU519" s="237"/>
      <c r="EV519" s="237"/>
      <c r="EW519" s="237"/>
      <c r="EX519" s="237"/>
      <c r="EY519" s="187"/>
      <c r="EZ519" s="187"/>
      <c r="FA519" s="237"/>
      <c r="FB519" s="237"/>
      <c r="FC519" s="237"/>
      <c r="FD519" s="237"/>
      <c r="FE519" s="237"/>
      <c r="FF519" s="187"/>
      <c r="FG519" s="187"/>
      <c r="FH519" s="237"/>
      <c r="FI519" s="237"/>
      <c r="FJ519" s="237"/>
      <c r="FK519" s="237"/>
      <c r="FL519" s="237"/>
      <c r="FM519" s="187"/>
      <c r="FN519" s="187"/>
      <c r="FO519" s="237"/>
      <c r="FP519" s="237">
        <v>298</v>
      </c>
      <c r="FQ519" s="237"/>
      <c r="FR519" s="237"/>
      <c r="FS519" s="237"/>
      <c r="FT519" s="187"/>
      <c r="FU519" s="187"/>
      <c r="FV519" s="187"/>
      <c r="FW519" s="187"/>
      <c r="FX519" s="187"/>
      <c r="FY519" s="237"/>
      <c r="FZ519" s="237"/>
      <c r="GA519" s="187"/>
      <c r="GB519" s="187"/>
      <c r="GC519" s="237"/>
      <c r="GD519" s="237"/>
      <c r="GE519" s="237"/>
      <c r="GF519" s="237"/>
      <c r="GG519" s="237"/>
      <c r="GH519" s="187"/>
      <c r="GI519" s="187"/>
      <c r="GJ519" s="237">
        <v>36.200000000000003</v>
      </c>
    </row>
    <row r="520" spans="2:192" ht="15">
      <c r="B520" s="240" t="s">
        <v>5205</v>
      </c>
      <c r="C520" s="240" t="s">
        <v>797</v>
      </c>
      <c r="D520" s="240" t="s">
        <v>799</v>
      </c>
      <c r="E520" s="241" t="s">
        <v>5216</v>
      </c>
      <c r="F520" s="182">
        <v>3.03</v>
      </c>
      <c r="G520" s="242"/>
      <c r="H520" s="188"/>
      <c r="I520" s="188"/>
      <c r="J520" s="242"/>
      <c r="K520" s="242"/>
      <c r="L520" s="242"/>
      <c r="M520" s="242"/>
      <c r="N520" s="242"/>
      <c r="O520" s="188"/>
      <c r="P520" s="188"/>
      <c r="Q520" s="242"/>
      <c r="R520" s="242"/>
      <c r="S520" s="242"/>
      <c r="T520" s="242"/>
      <c r="U520" s="242">
        <v>3.35</v>
      </c>
      <c r="V520" s="188"/>
      <c r="W520" s="188"/>
      <c r="X520" s="242"/>
      <c r="Y520" s="242"/>
      <c r="Z520" s="242"/>
      <c r="AA520" s="242"/>
      <c r="AB520" s="242"/>
      <c r="AC520" s="188"/>
      <c r="AD520" s="188"/>
      <c r="AE520" s="242"/>
      <c r="AF520" s="242">
        <v>3.5</v>
      </c>
      <c r="AG520" s="188"/>
      <c r="AH520" s="242"/>
      <c r="AI520" s="242">
        <v>4.0199999999999996</v>
      </c>
      <c r="AJ520" s="188"/>
      <c r="AK520" s="188"/>
      <c r="AL520" s="188"/>
      <c r="AM520" s="188"/>
      <c r="AN520" s="188"/>
      <c r="AO520" s="242"/>
      <c r="AP520" s="242">
        <v>4.62</v>
      </c>
      <c r="AQ520" s="188"/>
      <c r="AR520" s="188"/>
      <c r="AS520" s="242"/>
      <c r="AT520" s="242"/>
      <c r="AU520" s="242">
        <v>4.04</v>
      </c>
      <c r="AV520" s="242"/>
      <c r="AW520" s="242"/>
      <c r="AX520" s="188"/>
      <c r="AY520" s="188"/>
      <c r="AZ520" s="242"/>
      <c r="BA520" s="242"/>
      <c r="BB520" s="242"/>
      <c r="BC520" s="242"/>
      <c r="BD520" s="242"/>
      <c r="BE520" s="188"/>
      <c r="BF520" s="188"/>
      <c r="BG520" s="242"/>
      <c r="BH520" s="242"/>
      <c r="BI520" s="242"/>
      <c r="BJ520" s="242"/>
      <c r="BK520" s="242"/>
      <c r="BL520" s="188"/>
      <c r="BM520" s="188"/>
      <c r="BN520" s="242"/>
      <c r="BO520" s="242"/>
      <c r="BP520" s="242"/>
      <c r="BQ520" s="242"/>
      <c r="BR520" s="242"/>
      <c r="BS520" s="188"/>
      <c r="BT520" s="188"/>
      <c r="BU520" s="242">
        <v>2.58</v>
      </c>
      <c r="BV520" s="242"/>
      <c r="BW520" s="242"/>
      <c r="BX520" s="242"/>
      <c r="BY520" s="242"/>
      <c r="BZ520" s="188"/>
      <c r="CA520" s="188"/>
      <c r="CB520" s="242"/>
      <c r="CC520" s="242">
        <v>3.55</v>
      </c>
      <c r="CD520" s="242"/>
      <c r="CE520" s="242"/>
      <c r="CF520" s="242"/>
      <c r="CG520" s="188"/>
      <c r="CH520" s="188"/>
      <c r="CI520" s="242"/>
      <c r="CJ520" s="242"/>
      <c r="CK520" s="242"/>
      <c r="CL520" s="242"/>
      <c r="CM520" s="242"/>
      <c r="CN520" s="188"/>
      <c r="CO520" s="188"/>
      <c r="CP520" s="242"/>
      <c r="CQ520" s="242"/>
      <c r="CR520" s="242"/>
      <c r="CS520" s="242"/>
      <c r="CT520" s="242"/>
      <c r="CU520" s="188"/>
      <c r="CV520" s="188"/>
      <c r="CW520" s="242"/>
      <c r="CX520" s="242"/>
      <c r="CY520" s="242"/>
      <c r="CZ520" s="242"/>
      <c r="DA520" s="242"/>
      <c r="DB520" s="188"/>
      <c r="DC520" s="188"/>
      <c r="DD520" s="242"/>
      <c r="DE520" s="242"/>
      <c r="DF520" s="242"/>
      <c r="DG520" s="242"/>
      <c r="DH520" s="242"/>
      <c r="DI520" s="188"/>
      <c r="DJ520" s="188"/>
      <c r="DK520" s="188"/>
      <c r="DL520" s="242"/>
      <c r="DM520" s="242"/>
      <c r="DN520" s="242"/>
      <c r="DO520" s="242"/>
      <c r="DP520" s="188"/>
      <c r="DQ520" s="188"/>
      <c r="DR520" s="242"/>
      <c r="DS520" s="242"/>
      <c r="DT520" s="242"/>
      <c r="DU520" s="242"/>
      <c r="DV520" s="242"/>
      <c r="DW520" s="188"/>
      <c r="DX520" s="188"/>
      <c r="DY520" s="242"/>
      <c r="DZ520" s="242"/>
      <c r="EA520" s="242"/>
      <c r="EB520" s="242"/>
      <c r="EC520" s="242"/>
      <c r="ED520" s="188"/>
      <c r="EE520" s="188"/>
      <c r="EF520" s="242"/>
      <c r="EG520" s="188"/>
      <c r="EH520" s="242"/>
      <c r="EI520" s="242"/>
      <c r="EJ520" s="242"/>
      <c r="EK520" s="188"/>
      <c r="EL520" s="188"/>
      <c r="EM520" s="242"/>
      <c r="EN520" s="242"/>
      <c r="EO520" s="242"/>
      <c r="EP520" s="242"/>
      <c r="EQ520" s="242"/>
      <c r="ER520" s="188"/>
      <c r="ES520" s="188"/>
      <c r="ET520" s="242"/>
      <c r="EU520" s="242"/>
      <c r="EV520" s="242"/>
      <c r="EW520" s="242"/>
      <c r="EX520" s="242"/>
      <c r="EY520" s="188"/>
      <c r="EZ520" s="188"/>
      <c r="FA520" s="242"/>
      <c r="FB520" s="242"/>
      <c r="FC520" s="242"/>
      <c r="FD520" s="242"/>
      <c r="FE520" s="242"/>
      <c r="FF520" s="188"/>
      <c r="FG520" s="188"/>
      <c r="FH520" s="242"/>
      <c r="FI520" s="242"/>
      <c r="FJ520" s="242"/>
      <c r="FK520" s="242"/>
      <c r="FL520" s="242"/>
      <c r="FM520" s="188"/>
      <c r="FN520" s="188"/>
      <c r="FO520" s="242"/>
      <c r="FP520" s="242">
        <v>2.0099999999999998</v>
      </c>
      <c r="FQ520" s="242"/>
      <c r="FR520" s="242"/>
      <c r="FS520" s="242"/>
      <c r="FT520" s="188"/>
      <c r="FU520" s="188"/>
      <c r="FV520" s="188"/>
      <c r="FW520" s="188"/>
      <c r="FX520" s="188"/>
      <c r="FY520" s="242"/>
      <c r="FZ520" s="242"/>
      <c r="GA520" s="188"/>
      <c r="GB520" s="188"/>
      <c r="GC520" s="242"/>
      <c r="GD520" s="242"/>
      <c r="GE520" s="242"/>
      <c r="GF520" s="242"/>
      <c r="GG520" s="242"/>
      <c r="GH520" s="188"/>
      <c r="GI520" s="188"/>
      <c r="GJ520" s="242">
        <v>1.66</v>
      </c>
    </row>
    <row r="521" spans="2:192" ht="15.75" thickBot="1">
      <c r="B521" s="243" t="s">
        <v>5205</v>
      </c>
      <c r="C521" s="243" t="s">
        <v>797</v>
      </c>
      <c r="D521" s="243" t="s">
        <v>799</v>
      </c>
      <c r="E521" s="244" t="s">
        <v>5217</v>
      </c>
      <c r="F521" s="183">
        <v>19.8</v>
      </c>
      <c r="G521" s="245"/>
      <c r="H521" s="189"/>
      <c r="I521" s="189"/>
      <c r="J521" s="245"/>
      <c r="K521" s="245"/>
      <c r="L521" s="245"/>
      <c r="M521" s="245"/>
      <c r="N521" s="245"/>
      <c r="O521" s="189"/>
      <c r="P521" s="189"/>
      <c r="Q521" s="245"/>
      <c r="R521" s="245"/>
      <c r="S521" s="245"/>
      <c r="T521" s="245"/>
      <c r="U521" s="245">
        <v>17.91</v>
      </c>
      <c r="V521" s="189"/>
      <c r="W521" s="189"/>
      <c r="X521" s="245"/>
      <c r="Y521" s="245"/>
      <c r="Z521" s="245"/>
      <c r="AA521" s="245"/>
      <c r="AB521" s="245"/>
      <c r="AC521" s="189"/>
      <c r="AD521" s="189"/>
      <c r="AE521" s="245"/>
      <c r="AF521" s="245">
        <v>17.14</v>
      </c>
      <c r="AG521" s="189"/>
      <c r="AH521" s="245"/>
      <c r="AI521" s="245">
        <v>14.91</v>
      </c>
      <c r="AJ521" s="189"/>
      <c r="AK521" s="189"/>
      <c r="AL521" s="189"/>
      <c r="AM521" s="189"/>
      <c r="AN521" s="189"/>
      <c r="AO521" s="245"/>
      <c r="AP521" s="245">
        <v>13</v>
      </c>
      <c r="AQ521" s="189"/>
      <c r="AR521" s="189"/>
      <c r="AS521" s="245"/>
      <c r="AT521" s="245"/>
      <c r="AU521" s="245">
        <v>14.84</v>
      </c>
      <c r="AV521" s="245"/>
      <c r="AW521" s="245"/>
      <c r="AX521" s="189"/>
      <c r="AY521" s="189"/>
      <c r="AZ521" s="245"/>
      <c r="BA521" s="245"/>
      <c r="BB521" s="245"/>
      <c r="BC521" s="245"/>
      <c r="BD521" s="245"/>
      <c r="BE521" s="189"/>
      <c r="BF521" s="189"/>
      <c r="BG521" s="245"/>
      <c r="BH521" s="245"/>
      <c r="BI521" s="245"/>
      <c r="BJ521" s="245"/>
      <c r="BK521" s="245"/>
      <c r="BL521" s="189"/>
      <c r="BM521" s="189"/>
      <c r="BN521" s="245"/>
      <c r="BO521" s="245"/>
      <c r="BP521" s="245"/>
      <c r="BQ521" s="245"/>
      <c r="BR521" s="245"/>
      <c r="BS521" s="189"/>
      <c r="BT521" s="189"/>
      <c r="BU521" s="245">
        <v>23.3</v>
      </c>
      <c r="BV521" s="245"/>
      <c r="BW521" s="245"/>
      <c r="BX521" s="245"/>
      <c r="BY521" s="245"/>
      <c r="BZ521" s="189"/>
      <c r="CA521" s="189"/>
      <c r="CB521" s="245"/>
      <c r="CC521" s="245">
        <v>16.88</v>
      </c>
      <c r="CD521" s="245"/>
      <c r="CE521" s="245"/>
      <c r="CF521" s="245"/>
      <c r="CG521" s="189"/>
      <c r="CH521" s="189"/>
      <c r="CI521" s="245"/>
      <c r="CJ521" s="245"/>
      <c r="CK521" s="245"/>
      <c r="CL521" s="245"/>
      <c r="CM521" s="245"/>
      <c r="CN521" s="189"/>
      <c r="CO521" s="189"/>
      <c r="CP521" s="245"/>
      <c r="CQ521" s="245"/>
      <c r="CR521" s="245"/>
      <c r="CS521" s="245"/>
      <c r="CT521" s="245"/>
      <c r="CU521" s="189"/>
      <c r="CV521" s="189"/>
      <c r="CW521" s="245"/>
      <c r="CX521" s="245"/>
      <c r="CY521" s="245"/>
      <c r="CZ521" s="245"/>
      <c r="DA521" s="245"/>
      <c r="DB521" s="189"/>
      <c r="DC521" s="189"/>
      <c r="DD521" s="245"/>
      <c r="DE521" s="245"/>
      <c r="DF521" s="245"/>
      <c r="DG521" s="245"/>
      <c r="DH521" s="245"/>
      <c r="DI521" s="189"/>
      <c r="DJ521" s="189"/>
      <c r="DK521" s="189"/>
      <c r="DL521" s="245"/>
      <c r="DM521" s="245"/>
      <c r="DN521" s="245"/>
      <c r="DO521" s="245"/>
      <c r="DP521" s="189"/>
      <c r="DQ521" s="189"/>
      <c r="DR521" s="245"/>
      <c r="DS521" s="245"/>
      <c r="DT521" s="245"/>
      <c r="DU521" s="245"/>
      <c r="DV521" s="245"/>
      <c r="DW521" s="189"/>
      <c r="DX521" s="189"/>
      <c r="DY521" s="245"/>
      <c r="DZ521" s="245"/>
      <c r="EA521" s="245"/>
      <c r="EB521" s="245"/>
      <c r="EC521" s="245"/>
      <c r="ED521" s="189"/>
      <c r="EE521" s="189"/>
      <c r="EF521" s="245"/>
      <c r="EG521" s="189"/>
      <c r="EH521" s="245"/>
      <c r="EI521" s="245"/>
      <c r="EJ521" s="245"/>
      <c r="EK521" s="189"/>
      <c r="EL521" s="189"/>
      <c r="EM521" s="245"/>
      <c r="EN521" s="245"/>
      <c r="EO521" s="245"/>
      <c r="EP521" s="245"/>
      <c r="EQ521" s="245"/>
      <c r="ER521" s="189"/>
      <c r="ES521" s="189"/>
      <c r="ET521" s="245"/>
      <c r="EU521" s="245"/>
      <c r="EV521" s="245"/>
      <c r="EW521" s="245"/>
      <c r="EX521" s="245"/>
      <c r="EY521" s="189"/>
      <c r="EZ521" s="189"/>
      <c r="FA521" s="245"/>
      <c r="FB521" s="245"/>
      <c r="FC521" s="245"/>
      <c r="FD521" s="245"/>
      <c r="FE521" s="245"/>
      <c r="FF521" s="189"/>
      <c r="FG521" s="189"/>
      <c r="FH521" s="245"/>
      <c r="FI521" s="245"/>
      <c r="FJ521" s="245"/>
      <c r="FK521" s="245"/>
      <c r="FL521" s="245"/>
      <c r="FM521" s="189"/>
      <c r="FN521" s="189"/>
      <c r="FO521" s="245"/>
      <c r="FP521" s="245">
        <v>29.8</v>
      </c>
      <c r="FQ521" s="245"/>
      <c r="FR521" s="245"/>
      <c r="FS521" s="245"/>
      <c r="FT521" s="189"/>
      <c r="FU521" s="189"/>
      <c r="FV521" s="189"/>
      <c r="FW521" s="189"/>
      <c r="FX521" s="189"/>
      <c r="FY521" s="245"/>
      <c r="FZ521" s="245"/>
      <c r="GA521" s="189"/>
      <c r="GB521" s="189"/>
      <c r="GC521" s="245"/>
      <c r="GD521" s="245"/>
      <c r="GE521" s="245"/>
      <c r="GF521" s="245"/>
      <c r="GG521" s="245"/>
      <c r="GH521" s="189"/>
      <c r="GI521" s="189"/>
      <c r="GJ521" s="245">
        <v>36.22</v>
      </c>
    </row>
    <row r="522" spans="2:192" ht="15">
      <c r="B522" s="238" t="s">
        <v>5205</v>
      </c>
      <c r="C522" s="238" t="s">
        <v>556</v>
      </c>
      <c r="D522" s="238" t="s">
        <v>558</v>
      </c>
      <c r="E522" s="238" t="s">
        <v>5214</v>
      </c>
      <c r="F522" s="180">
        <v>73</v>
      </c>
      <c r="G522" s="239"/>
      <c r="H522" s="186"/>
      <c r="I522" s="186"/>
      <c r="J522" s="239"/>
      <c r="K522" s="239"/>
      <c r="L522" s="239">
        <v>2</v>
      </c>
      <c r="M522" s="239"/>
      <c r="N522" s="239"/>
      <c r="O522" s="186"/>
      <c r="P522" s="186"/>
      <c r="Q522" s="239"/>
      <c r="R522" s="239"/>
      <c r="S522" s="239"/>
      <c r="T522" s="239"/>
      <c r="U522" s="239">
        <v>3</v>
      </c>
      <c r="V522" s="186"/>
      <c r="W522" s="186"/>
      <c r="X522" s="239"/>
      <c r="Y522" s="239"/>
      <c r="Z522" s="239"/>
      <c r="AA522" s="239"/>
      <c r="AB522" s="239"/>
      <c r="AC522" s="186"/>
      <c r="AD522" s="186"/>
      <c r="AE522" s="239"/>
      <c r="AF522" s="239">
        <v>5</v>
      </c>
      <c r="AG522" s="186"/>
      <c r="AH522" s="239"/>
      <c r="AI522" s="239">
        <v>5</v>
      </c>
      <c r="AJ522" s="186"/>
      <c r="AK522" s="186"/>
      <c r="AL522" s="186"/>
      <c r="AM522" s="186"/>
      <c r="AN522" s="186"/>
      <c r="AO522" s="239"/>
      <c r="AP522" s="239">
        <v>8</v>
      </c>
      <c r="AQ522" s="186"/>
      <c r="AR522" s="186"/>
      <c r="AS522" s="239"/>
      <c r="AT522" s="239"/>
      <c r="AU522" s="239">
        <v>5</v>
      </c>
      <c r="AV522" s="239"/>
      <c r="AW522" s="239"/>
      <c r="AX522" s="186"/>
      <c r="AY522" s="186"/>
      <c r="AZ522" s="239"/>
      <c r="BA522" s="239"/>
      <c r="BB522" s="239"/>
      <c r="BC522" s="239"/>
      <c r="BD522" s="239"/>
      <c r="BE522" s="186"/>
      <c r="BF522" s="186"/>
      <c r="BG522" s="239"/>
      <c r="BH522" s="239"/>
      <c r="BI522" s="239"/>
      <c r="BJ522" s="239"/>
      <c r="BK522" s="239"/>
      <c r="BL522" s="186"/>
      <c r="BM522" s="186"/>
      <c r="BN522" s="239"/>
      <c r="BO522" s="239"/>
      <c r="BP522" s="239"/>
      <c r="BQ522" s="239"/>
      <c r="BR522" s="239"/>
      <c r="BS522" s="186"/>
      <c r="BT522" s="186"/>
      <c r="BU522" s="239">
        <v>4</v>
      </c>
      <c r="BV522" s="239"/>
      <c r="BW522" s="239"/>
      <c r="BX522" s="239"/>
      <c r="BY522" s="239"/>
      <c r="BZ522" s="186"/>
      <c r="CA522" s="186"/>
      <c r="CB522" s="239"/>
      <c r="CC522" s="239">
        <v>14</v>
      </c>
      <c r="CD522" s="239"/>
      <c r="CE522" s="239"/>
      <c r="CF522" s="239">
        <v>16</v>
      </c>
      <c r="CG522" s="186"/>
      <c r="CH522" s="186"/>
      <c r="CI522" s="239"/>
      <c r="CJ522" s="239"/>
      <c r="CK522" s="239"/>
      <c r="CL522" s="239">
        <v>3</v>
      </c>
      <c r="CM522" s="239"/>
      <c r="CN522" s="186"/>
      <c r="CO522" s="186"/>
      <c r="CP522" s="239"/>
      <c r="CQ522" s="239"/>
      <c r="CR522" s="239"/>
      <c r="CS522" s="239"/>
      <c r="CT522" s="239">
        <v>1</v>
      </c>
      <c r="CU522" s="186"/>
      <c r="CV522" s="186"/>
      <c r="CW522" s="239"/>
      <c r="CX522" s="239"/>
      <c r="CY522" s="239"/>
      <c r="CZ522" s="239"/>
      <c r="DA522" s="239"/>
      <c r="DB522" s="186"/>
      <c r="DC522" s="186"/>
      <c r="DD522" s="239"/>
      <c r="DE522" s="239"/>
      <c r="DF522" s="239"/>
      <c r="DG522" s="239"/>
      <c r="DH522" s="239"/>
      <c r="DI522" s="186"/>
      <c r="DJ522" s="186"/>
      <c r="DK522" s="186"/>
      <c r="DL522" s="239"/>
      <c r="DM522" s="239"/>
      <c r="DN522" s="239"/>
      <c r="DO522" s="239"/>
      <c r="DP522" s="186"/>
      <c r="DQ522" s="186"/>
      <c r="DR522" s="239"/>
      <c r="DS522" s="239"/>
      <c r="DT522" s="239"/>
      <c r="DU522" s="239"/>
      <c r="DV522" s="239"/>
      <c r="DW522" s="186"/>
      <c r="DX522" s="186"/>
      <c r="DY522" s="239"/>
      <c r="DZ522" s="239"/>
      <c r="EA522" s="239"/>
      <c r="EB522" s="239"/>
      <c r="EC522" s="239"/>
      <c r="ED522" s="186"/>
      <c r="EE522" s="186"/>
      <c r="EF522" s="239"/>
      <c r="EG522" s="186"/>
      <c r="EH522" s="239"/>
      <c r="EI522" s="239"/>
      <c r="EJ522" s="239"/>
      <c r="EK522" s="186"/>
      <c r="EL522" s="186"/>
      <c r="EM522" s="239"/>
      <c r="EN522" s="239"/>
      <c r="EO522" s="239"/>
      <c r="EP522" s="239"/>
      <c r="EQ522" s="239"/>
      <c r="ER522" s="186"/>
      <c r="ES522" s="186"/>
      <c r="ET522" s="239"/>
      <c r="EU522" s="239"/>
      <c r="EV522" s="239"/>
      <c r="EW522" s="239"/>
      <c r="EX522" s="239"/>
      <c r="EY522" s="186"/>
      <c r="EZ522" s="186"/>
      <c r="FA522" s="239"/>
      <c r="FB522" s="239"/>
      <c r="FC522" s="239"/>
      <c r="FD522" s="239"/>
      <c r="FE522" s="239"/>
      <c r="FF522" s="186"/>
      <c r="FG522" s="186"/>
      <c r="FH522" s="239"/>
      <c r="FI522" s="239"/>
      <c r="FJ522" s="239"/>
      <c r="FK522" s="239"/>
      <c r="FL522" s="239"/>
      <c r="FM522" s="186"/>
      <c r="FN522" s="186"/>
      <c r="FO522" s="239"/>
      <c r="FP522" s="239">
        <v>1</v>
      </c>
      <c r="FQ522" s="239"/>
      <c r="FR522" s="239"/>
      <c r="FS522" s="239"/>
      <c r="FT522" s="186"/>
      <c r="FU522" s="186"/>
      <c r="FV522" s="186"/>
      <c r="FW522" s="186"/>
      <c r="FX522" s="186"/>
      <c r="FY522" s="239"/>
      <c r="FZ522" s="239"/>
      <c r="GA522" s="186"/>
      <c r="GB522" s="186"/>
      <c r="GC522" s="239">
        <v>4</v>
      </c>
      <c r="GD522" s="239"/>
      <c r="GE522" s="239"/>
      <c r="GF522" s="239"/>
      <c r="GG522" s="239"/>
      <c r="GH522" s="186"/>
      <c r="GI522" s="186"/>
      <c r="GJ522" s="239">
        <v>2</v>
      </c>
    </row>
    <row r="523" spans="2:192" ht="15">
      <c r="B523" s="240" t="s">
        <v>5205</v>
      </c>
      <c r="C523" s="240" t="s">
        <v>556</v>
      </c>
      <c r="D523" s="240" t="s">
        <v>558</v>
      </c>
      <c r="E523" s="235" t="s">
        <v>5215</v>
      </c>
      <c r="F523" s="181">
        <v>1881</v>
      </c>
      <c r="G523" s="237"/>
      <c r="H523" s="187"/>
      <c r="I523" s="187"/>
      <c r="J523" s="237"/>
      <c r="K523" s="237"/>
      <c r="L523" s="237">
        <v>58.2</v>
      </c>
      <c r="M523" s="237"/>
      <c r="N523" s="237"/>
      <c r="O523" s="187"/>
      <c r="P523" s="187"/>
      <c r="Q523" s="237"/>
      <c r="R523" s="237"/>
      <c r="S523" s="237"/>
      <c r="T523" s="237"/>
      <c r="U523" s="237">
        <v>82.9</v>
      </c>
      <c r="V523" s="187"/>
      <c r="W523" s="187"/>
      <c r="X523" s="237"/>
      <c r="Y523" s="237"/>
      <c r="Z523" s="237"/>
      <c r="AA523" s="237"/>
      <c r="AB523" s="237"/>
      <c r="AC523" s="187"/>
      <c r="AD523" s="187"/>
      <c r="AE523" s="237"/>
      <c r="AF523" s="237">
        <v>147.80000000000001</v>
      </c>
      <c r="AG523" s="187"/>
      <c r="AH523" s="237"/>
      <c r="AI523" s="237">
        <v>118.3</v>
      </c>
      <c r="AJ523" s="187"/>
      <c r="AK523" s="187"/>
      <c r="AL523" s="187"/>
      <c r="AM523" s="187"/>
      <c r="AN523" s="187"/>
      <c r="AO523" s="237"/>
      <c r="AP523" s="237">
        <v>220</v>
      </c>
      <c r="AQ523" s="187"/>
      <c r="AR523" s="187"/>
      <c r="AS523" s="237"/>
      <c r="AT523" s="237"/>
      <c r="AU523" s="237">
        <v>143.9</v>
      </c>
      <c r="AV523" s="237"/>
      <c r="AW523" s="237"/>
      <c r="AX523" s="187"/>
      <c r="AY523" s="187"/>
      <c r="AZ523" s="237"/>
      <c r="BA523" s="237"/>
      <c r="BB523" s="237"/>
      <c r="BC523" s="237"/>
      <c r="BD523" s="237"/>
      <c r="BE523" s="187"/>
      <c r="BF523" s="187"/>
      <c r="BG523" s="237"/>
      <c r="BH523" s="237"/>
      <c r="BI523" s="237"/>
      <c r="BJ523" s="237"/>
      <c r="BK523" s="237"/>
      <c r="BL523" s="187"/>
      <c r="BM523" s="187"/>
      <c r="BN523" s="237"/>
      <c r="BO523" s="237"/>
      <c r="BP523" s="237"/>
      <c r="BQ523" s="237"/>
      <c r="BR523" s="237"/>
      <c r="BS523" s="187"/>
      <c r="BT523" s="187"/>
      <c r="BU523" s="237">
        <v>146.1</v>
      </c>
      <c r="BV523" s="237"/>
      <c r="BW523" s="237"/>
      <c r="BX523" s="237"/>
      <c r="BY523" s="237"/>
      <c r="BZ523" s="187"/>
      <c r="CA523" s="187"/>
      <c r="CB523" s="237"/>
      <c r="CC523" s="237">
        <v>328.4</v>
      </c>
      <c r="CD523" s="237"/>
      <c r="CE523" s="237"/>
      <c r="CF523" s="237">
        <v>350.1</v>
      </c>
      <c r="CG523" s="187"/>
      <c r="CH523" s="187"/>
      <c r="CI523" s="237"/>
      <c r="CJ523" s="237"/>
      <c r="CK523" s="237"/>
      <c r="CL523" s="237">
        <v>110.4</v>
      </c>
      <c r="CM523" s="237"/>
      <c r="CN523" s="187"/>
      <c r="CO523" s="187"/>
      <c r="CP523" s="237"/>
      <c r="CQ523" s="237"/>
      <c r="CR523" s="237"/>
      <c r="CS523" s="237"/>
      <c r="CT523" s="237">
        <v>10.199999999999999</v>
      </c>
      <c r="CU523" s="187"/>
      <c r="CV523" s="187"/>
      <c r="CW523" s="237"/>
      <c r="CX523" s="237"/>
      <c r="CY523" s="237"/>
      <c r="CZ523" s="237"/>
      <c r="DA523" s="237"/>
      <c r="DB523" s="187"/>
      <c r="DC523" s="187"/>
      <c r="DD523" s="237"/>
      <c r="DE523" s="237"/>
      <c r="DF523" s="237"/>
      <c r="DG523" s="237"/>
      <c r="DH523" s="237"/>
      <c r="DI523" s="187"/>
      <c r="DJ523" s="187"/>
      <c r="DK523" s="187"/>
      <c r="DL523" s="237"/>
      <c r="DM523" s="237"/>
      <c r="DN523" s="237"/>
      <c r="DO523" s="237"/>
      <c r="DP523" s="187"/>
      <c r="DQ523" s="187"/>
      <c r="DR523" s="237"/>
      <c r="DS523" s="237"/>
      <c r="DT523" s="237"/>
      <c r="DU523" s="237"/>
      <c r="DV523" s="237"/>
      <c r="DW523" s="187"/>
      <c r="DX523" s="187"/>
      <c r="DY523" s="237"/>
      <c r="DZ523" s="237"/>
      <c r="EA523" s="237"/>
      <c r="EB523" s="237"/>
      <c r="EC523" s="237"/>
      <c r="ED523" s="187"/>
      <c r="EE523" s="187"/>
      <c r="EF523" s="237"/>
      <c r="EG523" s="187"/>
      <c r="EH523" s="237"/>
      <c r="EI523" s="237"/>
      <c r="EJ523" s="237"/>
      <c r="EK523" s="187"/>
      <c r="EL523" s="187"/>
      <c r="EM523" s="237"/>
      <c r="EN523" s="237"/>
      <c r="EO523" s="237"/>
      <c r="EP523" s="237"/>
      <c r="EQ523" s="237"/>
      <c r="ER523" s="187"/>
      <c r="ES523" s="187"/>
      <c r="ET523" s="237"/>
      <c r="EU523" s="237"/>
      <c r="EV523" s="237"/>
      <c r="EW523" s="237"/>
      <c r="EX523" s="237"/>
      <c r="EY523" s="187"/>
      <c r="EZ523" s="187"/>
      <c r="FA523" s="237"/>
      <c r="FB523" s="237"/>
      <c r="FC523" s="237"/>
      <c r="FD523" s="237"/>
      <c r="FE523" s="237"/>
      <c r="FF523" s="187"/>
      <c r="FG523" s="187"/>
      <c r="FH523" s="237"/>
      <c r="FI523" s="237"/>
      <c r="FJ523" s="237"/>
      <c r="FK523" s="237"/>
      <c r="FL523" s="237"/>
      <c r="FM523" s="187"/>
      <c r="FN523" s="187"/>
      <c r="FO523" s="237"/>
      <c r="FP523" s="237">
        <v>31.4</v>
      </c>
      <c r="FQ523" s="237"/>
      <c r="FR523" s="237"/>
      <c r="FS523" s="237"/>
      <c r="FT523" s="187"/>
      <c r="FU523" s="187"/>
      <c r="FV523" s="187"/>
      <c r="FW523" s="187"/>
      <c r="FX523" s="187"/>
      <c r="FY523" s="237"/>
      <c r="FZ523" s="237"/>
      <c r="GA523" s="187"/>
      <c r="GB523" s="187"/>
      <c r="GC523" s="237">
        <v>94.3</v>
      </c>
      <c r="GD523" s="237"/>
      <c r="GE523" s="237"/>
      <c r="GF523" s="237"/>
      <c r="GG523" s="237"/>
      <c r="GH523" s="187"/>
      <c r="GI523" s="187"/>
      <c r="GJ523" s="237">
        <v>39</v>
      </c>
    </row>
    <row r="524" spans="2:192" ht="15">
      <c r="B524" s="240" t="s">
        <v>5205</v>
      </c>
      <c r="C524" s="240" t="s">
        <v>556</v>
      </c>
      <c r="D524" s="240" t="s">
        <v>558</v>
      </c>
      <c r="E524" s="241" t="s">
        <v>5216</v>
      </c>
      <c r="F524" s="182">
        <v>2.33</v>
      </c>
      <c r="G524" s="242"/>
      <c r="H524" s="188"/>
      <c r="I524" s="188"/>
      <c r="J524" s="242"/>
      <c r="K524" s="242"/>
      <c r="L524" s="242">
        <v>2.06</v>
      </c>
      <c r="M524" s="242"/>
      <c r="N524" s="242"/>
      <c r="O524" s="188"/>
      <c r="P524" s="188"/>
      <c r="Q524" s="242"/>
      <c r="R524" s="242"/>
      <c r="S524" s="242"/>
      <c r="T524" s="242"/>
      <c r="U524" s="242">
        <v>2.17</v>
      </c>
      <c r="V524" s="188"/>
      <c r="W524" s="188"/>
      <c r="X524" s="242"/>
      <c r="Y524" s="242"/>
      <c r="Z524" s="242"/>
      <c r="AA524" s="242"/>
      <c r="AB524" s="242"/>
      <c r="AC524" s="188"/>
      <c r="AD524" s="188"/>
      <c r="AE524" s="242"/>
      <c r="AF524" s="242">
        <v>2.0299999999999998</v>
      </c>
      <c r="AG524" s="188"/>
      <c r="AH524" s="242"/>
      <c r="AI524" s="242">
        <v>2.54</v>
      </c>
      <c r="AJ524" s="188"/>
      <c r="AK524" s="188"/>
      <c r="AL524" s="188"/>
      <c r="AM524" s="188"/>
      <c r="AN524" s="188"/>
      <c r="AO524" s="242"/>
      <c r="AP524" s="242">
        <v>2.1800000000000002</v>
      </c>
      <c r="AQ524" s="188"/>
      <c r="AR524" s="188"/>
      <c r="AS524" s="242"/>
      <c r="AT524" s="242"/>
      <c r="AU524" s="242">
        <v>2.09</v>
      </c>
      <c r="AV524" s="242"/>
      <c r="AW524" s="242"/>
      <c r="AX524" s="188"/>
      <c r="AY524" s="188"/>
      <c r="AZ524" s="242"/>
      <c r="BA524" s="242"/>
      <c r="BB524" s="242"/>
      <c r="BC524" s="242"/>
      <c r="BD524" s="242"/>
      <c r="BE524" s="188"/>
      <c r="BF524" s="188"/>
      <c r="BG524" s="242"/>
      <c r="BH524" s="242"/>
      <c r="BI524" s="242"/>
      <c r="BJ524" s="242"/>
      <c r="BK524" s="242"/>
      <c r="BL524" s="188"/>
      <c r="BM524" s="188"/>
      <c r="BN524" s="242"/>
      <c r="BO524" s="242"/>
      <c r="BP524" s="242"/>
      <c r="BQ524" s="242"/>
      <c r="BR524" s="242"/>
      <c r="BS524" s="188"/>
      <c r="BT524" s="188"/>
      <c r="BU524" s="242">
        <v>1.64</v>
      </c>
      <c r="BV524" s="242"/>
      <c r="BW524" s="242"/>
      <c r="BX524" s="242"/>
      <c r="BY524" s="242"/>
      <c r="BZ524" s="188"/>
      <c r="CA524" s="188"/>
      <c r="CB524" s="242"/>
      <c r="CC524" s="242">
        <v>2.56</v>
      </c>
      <c r="CD524" s="242"/>
      <c r="CE524" s="242"/>
      <c r="CF524" s="242">
        <v>2.74</v>
      </c>
      <c r="CG524" s="188"/>
      <c r="CH524" s="188"/>
      <c r="CI524" s="242"/>
      <c r="CJ524" s="242"/>
      <c r="CK524" s="242"/>
      <c r="CL524" s="242">
        <v>1.63</v>
      </c>
      <c r="CM524" s="242"/>
      <c r="CN524" s="188"/>
      <c r="CO524" s="188"/>
      <c r="CP524" s="242"/>
      <c r="CQ524" s="242"/>
      <c r="CR524" s="242"/>
      <c r="CS524" s="242"/>
      <c r="CT524" s="242">
        <v>5.88</v>
      </c>
      <c r="CU524" s="188"/>
      <c r="CV524" s="188"/>
      <c r="CW524" s="242"/>
      <c r="CX524" s="242"/>
      <c r="CY524" s="242"/>
      <c r="CZ524" s="242"/>
      <c r="DA524" s="242"/>
      <c r="DB524" s="188"/>
      <c r="DC524" s="188"/>
      <c r="DD524" s="242"/>
      <c r="DE524" s="242"/>
      <c r="DF524" s="242"/>
      <c r="DG524" s="242"/>
      <c r="DH524" s="242"/>
      <c r="DI524" s="188"/>
      <c r="DJ524" s="188"/>
      <c r="DK524" s="188"/>
      <c r="DL524" s="242"/>
      <c r="DM524" s="242"/>
      <c r="DN524" s="242"/>
      <c r="DO524" s="242"/>
      <c r="DP524" s="188"/>
      <c r="DQ524" s="188"/>
      <c r="DR524" s="242"/>
      <c r="DS524" s="242"/>
      <c r="DT524" s="242"/>
      <c r="DU524" s="242"/>
      <c r="DV524" s="242"/>
      <c r="DW524" s="188"/>
      <c r="DX524" s="188"/>
      <c r="DY524" s="242"/>
      <c r="DZ524" s="242"/>
      <c r="EA524" s="242"/>
      <c r="EB524" s="242"/>
      <c r="EC524" s="242"/>
      <c r="ED524" s="188"/>
      <c r="EE524" s="188"/>
      <c r="EF524" s="242"/>
      <c r="EG524" s="188"/>
      <c r="EH524" s="242"/>
      <c r="EI524" s="242"/>
      <c r="EJ524" s="242"/>
      <c r="EK524" s="188"/>
      <c r="EL524" s="188"/>
      <c r="EM524" s="242"/>
      <c r="EN524" s="242"/>
      <c r="EO524" s="242"/>
      <c r="EP524" s="242"/>
      <c r="EQ524" s="242"/>
      <c r="ER524" s="188"/>
      <c r="ES524" s="188"/>
      <c r="ET524" s="242"/>
      <c r="EU524" s="242"/>
      <c r="EV524" s="242"/>
      <c r="EW524" s="242"/>
      <c r="EX524" s="242"/>
      <c r="EY524" s="188"/>
      <c r="EZ524" s="188"/>
      <c r="FA524" s="242"/>
      <c r="FB524" s="242"/>
      <c r="FC524" s="242"/>
      <c r="FD524" s="242"/>
      <c r="FE524" s="242"/>
      <c r="FF524" s="188"/>
      <c r="FG524" s="188"/>
      <c r="FH524" s="242"/>
      <c r="FI524" s="242"/>
      <c r="FJ524" s="242"/>
      <c r="FK524" s="242"/>
      <c r="FL524" s="242"/>
      <c r="FM524" s="188"/>
      <c r="FN524" s="188"/>
      <c r="FO524" s="242"/>
      <c r="FP524" s="242">
        <v>1.91</v>
      </c>
      <c r="FQ524" s="242"/>
      <c r="FR524" s="242"/>
      <c r="FS524" s="242"/>
      <c r="FT524" s="188"/>
      <c r="FU524" s="188"/>
      <c r="FV524" s="188"/>
      <c r="FW524" s="188"/>
      <c r="FX524" s="188"/>
      <c r="FY524" s="242"/>
      <c r="FZ524" s="242"/>
      <c r="GA524" s="188"/>
      <c r="GB524" s="188"/>
      <c r="GC524" s="242">
        <v>2.5499999999999998</v>
      </c>
      <c r="GD524" s="242"/>
      <c r="GE524" s="242"/>
      <c r="GF524" s="242"/>
      <c r="GG524" s="242"/>
      <c r="GH524" s="188"/>
      <c r="GI524" s="188"/>
      <c r="GJ524" s="242">
        <v>3.08</v>
      </c>
    </row>
    <row r="525" spans="2:192" ht="15.75" thickBot="1">
      <c r="B525" s="243" t="s">
        <v>5205</v>
      </c>
      <c r="C525" s="243" t="s">
        <v>556</v>
      </c>
      <c r="D525" s="243" t="s">
        <v>558</v>
      </c>
      <c r="E525" s="244" t="s">
        <v>5217</v>
      </c>
      <c r="F525" s="183">
        <v>25.77</v>
      </c>
      <c r="G525" s="245"/>
      <c r="H525" s="189"/>
      <c r="I525" s="189"/>
      <c r="J525" s="245"/>
      <c r="K525" s="245"/>
      <c r="L525" s="245">
        <v>29.12</v>
      </c>
      <c r="M525" s="245"/>
      <c r="N525" s="245"/>
      <c r="O525" s="189"/>
      <c r="P525" s="189"/>
      <c r="Q525" s="245"/>
      <c r="R525" s="245"/>
      <c r="S525" s="245"/>
      <c r="T525" s="245"/>
      <c r="U525" s="245">
        <v>27.64</v>
      </c>
      <c r="V525" s="189"/>
      <c r="W525" s="189"/>
      <c r="X525" s="245"/>
      <c r="Y525" s="245"/>
      <c r="Z525" s="245"/>
      <c r="AA525" s="245"/>
      <c r="AB525" s="245"/>
      <c r="AC525" s="189"/>
      <c r="AD525" s="189"/>
      <c r="AE525" s="245"/>
      <c r="AF525" s="245">
        <v>29.56</v>
      </c>
      <c r="AG525" s="189"/>
      <c r="AH525" s="245"/>
      <c r="AI525" s="245">
        <v>23.66</v>
      </c>
      <c r="AJ525" s="189"/>
      <c r="AK525" s="189"/>
      <c r="AL525" s="189"/>
      <c r="AM525" s="189"/>
      <c r="AN525" s="189"/>
      <c r="AO525" s="245"/>
      <c r="AP525" s="245">
        <v>27.5</v>
      </c>
      <c r="AQ525" s="189"/>
      <c r="AR525" s="189"/>
      <c r="AS525" s="245"/>
      <c r="AT525" s="245"/>
      <c r="AU525" s="245">
        <v>28.77</v>
      </c>
      <c r="AV525" s="245"/>
      <c r="AW525" s="245"/>
      <c r="AX525" s="189"/>
      <c r="AY525" s="189"/>
      <c r="AZ525" s="245"/>
      <c r="BA525" s="245"/>
      <c r="BB525" s="245"/>
      <c r="BC525" s="245"/>
      <c r="BD525" s="245"/>
      <c r="BE525" s="189"/>
      <c r="BF525" s="189"/>
      <c r="BG525" s="245"/>
      <c r="BH525" s="245"/>
      <c r="BI525" s="245"/>
      <c r="BJ525" s="245"/>
      <c r="BK525" s="245"/>
      <c r="BL525" s="189"/>
      <c r="BM525" s="189"/>
      <c r="BN525" s="245"/>
      <c r="BO525" s="245"/>
      <c r="BP525" s="245"/>
      <c r="BQ525" s="245"/>
      <c r="BR525" s="245"/>
      <c r="BS525" s="189"/>
      <c r="BT525" s="189"/>
      <c r="BU525" s="245">
        <v>36.54</v>
      </c>
      <c r="BV525" s="245"/>
      <c r="BW525" s="245"/>
      <c r="BX525" s="245"/>
      <c r="BY525" s="245"/>
      <c r="BZ525" s="189"/>
      <c r="CA525" s="189"/>
      <c r="CB525" s="245"/>
      <c r="CC525" s="245">
        <v>23.46</v>
      </c>
      <c r="CD525" s="245"/>
      <c r="CE525" s="245"/>
      <c r="CF525" s="245">
        <v>21.88</v>
      </c>
      <c r="CG525" s="189"/>
      <c r="CH525" s="189"/>
      <c r="CI525" s="245"/>
      <c r="CJ525" s="245"/>
      <c r="CK525" s="245"/>
      <c r="CL525" s="245">
        <v>36.78</v>
      </c>
      <c r="CM525" s="245"/>
      <c r="CN525" s="189"/>
      <c r="CO525" s="189"/>
      <c r="CP525" s="245"/>
      <c r="CQ525" s="245"/>
      <c r="CR525" s="245"/>
      <c r="CS525" s="245"/>
      <c r="CT525" s="245">
        <v>10.199999999999999</v>
      </c>
      <c r="CU525" s="189"/>
      <c r="CV525" s="189"/>
      <c r="CW525" s="245"/>
      <c r="CX525" s="245"/>
      <c r="CY525" s="245"/>
      <c r="CZ525" s="245"/>
      <c r="DA525" s="245"/>
      <c r="DB525" s="189"/>
      <c r="DC525" s="189"/>
      <c r="DD525" s="245"/>
      <c r="DE525" s="245"/>
      <c r="DF525" s="245"/>
      <c r="DG525" s="245"/>
      <c r="DH525" s="245"/>
      <c r="DI525" s="189"/>
      <c r="DJ525" s="189"/>
      <c r="DK525" s="189"/>
      <c r="DL525" s="245"/>
      <c r="DM525" s="245"/>
      <c r="DN525" s="245"/>
      <c r="DO525" s="245"/>
      <c r="DP525" s="189"/>
      <c r="DQ525" s="189"/>
      <c r="DR525" s="245"/>
      <c r="DS525" s="245"/>
      <c r="DT525" s="245"/>
      <c r="DU525" s="245"/>
      <c r="DV525" s="245"/>
      <c r="DW525" s="189"/>
      <c r="DX525" s="189"/>
      <c r="DY525" s="245"/>
      <c r="DZ525" s="245"/>
      <c r="EA525" s="245"/>
      <c r="EB525" s="245"/>
      <c r="EC525" s="245"/>
      <c r="ED525" s="189"/>
      <c r="EE525" s="189"/>
      <c r="EF525" s="245"/>
      <c r="EG525" s="189"/>
      <c r="EH525" s="245"/>
      <c r="EI525" s="245"/>
      <c r="EJ525" s="245"/>
      <c r="EK525" s="189"/>
      <c r="EL525" s="189"/>
      <c r="EM525" s="245"/>
      <c r="EN525" s="245"/>
      <c r="EO525" s="245"/>
      <c r="EP525" s="245"/>
      <c r="EQ525" s="245"/>
      <c r="ER525" s="189"/>
      <c r="ES525" s="189"/>
      <c r="ET525" s="245"/>
      <c r="EU525" s="245"/>
      <c r="EV525" s="245"/>
      <c r="EW525" s="245"/>
      <c r="EX525" s="245"/>
      <c r="EY525" s="189"/>
      <c r="EZ525" s="189"/>
      <c r="FA525" s="245"/>
      <c r="FB525" s="245"/>
      <c r="FC525" s="245"/>
      <c r="FD525" s="245"/>
      <c r="FE525" s="245"/>
      <c r="FF525" s="189"/>
      <c r="FG525" s="189"/>
      <c r="FH525" s="245"/>
      <c r="FI525" s="245"/>
      <c r="FJ525" s="245"/>
      <c r="FK525" s="245"/>
      <c r="FL525" s="245"/>
      <c r="FM525" s="189"/>
      <c r="FN525" s="189"/>
      <c r="FO525" s="245"/>
      <c r="FP525" s="245">
        <v>31.45</v>
      </c>
      <c r="FQ525" s="245"/>
      <c r="FR525" s="245"/>
      <c r="FS525" s="245"/>
      <c r="FT525" s="189"/>
      <c r="FU525" s="189"/>
      <c r="FV525" s="189"/>
      <c r="FW525" s="189"/>
      <c r="FX525" s="189"/>
      <c r="FY525" s="245"/>
      <c r="FZ525" s="245"/>
      <c r="GA525" s="189"/>
      <c r="GB525" s="189"/>
      <c r="GC525" s="245">
        <v>23.57</v>
      </c>
      <c r="GD525" s="245"/>
      <c r="GE525" s="245"/>
      <c r="GF525" s="245"/>
      <c r="GG525" s="245"/>
      <c r="GH525" s="189"/>
      <c r="GI525" s="189"/>
      <c r="GJ525" s="245">
        <v>19.48</v>
      </c>
    </row>
    <row r="526" spans="2:192" ht="15">
      <c r="B526" s="238" t="s">
        <v>5205</v>
      </c>
      <c r="C526" s="238" t="s">
        <v>368</v>
      </c>
      <c r="D526" s="238" t="s">
        <v>370</v>
      </c>
      <c r="E526" s="238" t="s">
        <v>5214</v>
      </c>
      <c r="F526" s="180">
        <v>1</v>
      </c>
      <c r="G526" s="239"/>
      <c r="H526" s="186"/>
      <c r="I526" s="186"/>
      <c r="J526" s="239">
        <v>1</v>
      </c>
      <c r="K526" s="239"/>
      <c r="L526" s="239"/>
      <c r="M526" s="239"/>
      <c r="N526" s="239"/>
      <c r="O526" s="186"/>
      <c r="P526" s="186"/>
      <c r="Q526" s="239"/>
      <c r="R526" s="239"/>
      <c r="S526" s="239"/>
      <c r="T526" s="239"/>
      <c r="U526" s="239"/>
      <c r="V526" s="186"/>
      <c r="W526" s="186"/>
      <c r="X526" s="239"/>
      <c r="Y526" s="239"/>
      <c r="Z526" s="239"/>
      <c r="AA526" s="239"/>
      <c r="AB526" s="239"/>
      <c r="AC526" s="186"/>
      <c r="AD526" s="186"/>
      <c r="AE526" s="239"/>
      <c r="AF526" s="239"/>
      <c r="AG526" s="186"/>
      <c r="AH526" s="239"/>
      <c r="AI526" s="239"/>
      <c r="AJ526" s="186"/>
      <c r="AK526" s="186"/>
      <c r="AL526" s="186"/>
      <c r="AM526" s="186"/>
      <c r="AN526" s="186"/>
      <c r="AO526" s="239"/>
      <c r="AP526" s="239"/>
      <c r="AQ526" s="186"/>
      <c r="AR526" s="186"/>
      <c r="AS526" s="239"/>
      <c r="AT526" s="239"/>
      <c r="AU526" s="239"/>
      <c r="AV526" s="239"/>
      <c r="AW526" s="239"/>
      <c r="AX526" s="186"/>
      <c r="AY526" s="186"/>
      <c r="AZ526" s="239"/>
      <c r="BA526" s="239"/>
      <c r="BB526" s="239"/>
      <c r="BC526" s="239"/>
      <c r="BD526" s="239"/>
      <c r="BE526" s="186"/>
      <c r="BF526" s="186"/>
      <c r="BG526" s="239"/>
      <c r="BH526" s="239"/>
      <c r="BI526" s="239"/>
      <c r="BJ526" s="239"/>
      <c r="BK526" s="239"/>
      <c r="BL526" s="186"/>
      <c r="BM526" s="186"/>
      <c r="BN526" s="239"/>
      <c r="BO526" s="239"/>
      <c r="BP526" s="239"/>
      <c r="BQ526" s="239"/>
      <c r="BR526" s="239"/>
      <c r="BS526" s="186"/>
      <c r="BT526" s="186"/>
      <c r="BU526" s="239"/>
      <c r="BV526" s="239"/>
      <c r="BW526" s="239"/>
      <c r="BX526" s="239"/>
      <c r="BY526" s="239"/>
      <c r="BZ526" s="186"/>
      <c r="CA526" s="186"/>
      <c r="CB526" s="239"/>
      <c r="CC526" s="239"/>
      <c r="CD526" s="239"/>
      <c r="CE526" s="239"/>
      <c r="CF526" s="239"/>
      <c r="CG526" s="186"/>
      <c r="CH526" s="186"/>
      <c r="CI526" s="239"/>
      <c r="CJ526" s="239"/>
      <c r="CK526" s="239"/>
      <c r="CL526" s="239"/>
      <c r="CM526" s="239"/>
      <c r="CN526" s="186"/>
      <c r="CO526" s="186"/>
      <c r="CP526" s="239"/>
      <c r="CQ526" s="239"/>
      <c r="CR526" s="239"/>
      <c r="CS526" s="239"/>
      <c r="CT526" s="239"/>
      <c r="CU526" s="186"/>
      <c r="CV526" s="186"/>
      <c r="CW526" s="239"/>
      <c r="CX526" s="239"/>
      <c r="CY526" s="239"/>
      <c r="CZ526" s="239"/>
      <c r="DA526" s="239"/>
      <c r="DB526" s="186"/>
      <c r="DC526" s="186"/>
      <c r="DD526" s="239"/>
      <c r="DE526" s="239"/>
      <c r="DF526" s="239"/>
      <c r="DG526" s="239"/>
      <c r="DH526" s="239"/>
      <c r="DI526" s="186"/>
      <c r="DJ526" s="186"/>
      <c r="DK526" s="186"/>
      <c r="DL526" s="239"/>
      <c r="DM526" s="239"/>
      <c r="DN526" s="239"/>
      <c r="DO526" s="239"/>
      <c r="DP526" s="186"/>
      <c r="DQ526" s="186"/>
      <c r="DR526" s="239"/>
      <c r="DS526" s="239"/>
      <c r="DT526" s="239"/>
      <c r="DU526" s="239"/>
      <c r="DV526" s="239"/>
      <c r="DW526" s="186"/>
      <c r="DX526" s="186"/>
      <c r="DY526" s="239"/>
      <c r="DZ526" s="239"/>
      <c r="EA526" s="239"/>
      <c r="EB526" s="239"/>
      <c r="EC526" s="239"/>
      <c r="ED526" s="186"/>
      <c r="EE526" s="186"/>
      <c r="EF526" s="239"/>
      <c r="EG526" s="186"/>
      <c r="EH526" s="239"/>
      <c r="EI526" s="239"/>
      <c r="EJ526" s="239"/>
      <c r="EK526" s="186"/>
      <c r="EL526" s="186"/>
      <c r="EM526" s="239"/>
      <c r="EN526" s="239"/>
      <c r="EO526" s="239"/>
      <c r="EP526" s="239"/>
      <c r="EQ526" s="239"/>
      <c r="ER526" s="186"/>
      <c r="ES526" s="186"/>
      <c r="ET526" s="239"/>
      <c r="EU526" s="239"/>
      <c r="EV526" s="239"/>
      <c r="EW526" s="239"/>
      <c r="EX526" s="239"/>
      <c r="EY526" s="186"/>
      <c r="EZ526" s="186"/>
      <c r="FA526" s="239"/>
      <c r="FB526" s="239"/>
      <c r="FC526" s="239"/>
      <c r="FD526" s="239"/>
      <c r="FE526" s="239"/>
      <c r="FF526" s="186"/>
      <c r="FG526" s="186"/>
      <c r="FH526" s="239"/>
      <c r="FI526" s="239"/>
      <c r="FJ526" s="239"/>
      <c r="FK526" s="239"/>
      <c r="FL526" s="239"/>
      <c r="FM526" s="186"/>
      <c r="FN526" s="186"/>
      <c r="FO526" s="239"/>
      <c r="FP526" s="239"/>
      <c r="FQ526" s="239"/>
      <c r="FR526" s="239"/>
      <c r="FS526" s="239"/>
      <c r="FT526" s="186"/>
      <c r="FU526" s="186"/>
      <c r="FV526" s="186"/>
      <c r="FW526" s="186"/>
      <c r="FX526" s="186"/>
      <c r="FY526" s="239"/>
      <c r="FZ526" s="239"/>
      <c r="GA526" s="186"/>
      <c r="GB526" s="186"/>
      <c r="GC526" s="239"/>
      <c r="GD526" s="239"/>
      <c r="GE526" s="239"/>
      <c r="GF526" s="239"/>
      <c r="GG526" s="239"/>
      <c r="GH526" s="186"/>
      <c r="GI526" s="186"/>
      <c r="GJ526" s="239"/>
    </row>
    <row r="527" spans="2:192" ht="15">
      <c r="B527" s="240" t="s">
        <v>5205</v>
      </c>
      <c r="C527" s="240" t="s">
        <v>368</v>
      </c>
      <c r="D527" s="240" t="s">
        <v>370</v>
      </c>
      <c r="E527" s="235" t="s">
        <v>5215</v>
      </c>
      <c r="F527" s="181">
        <v>15.8</v>
      </c>
      <c r="G527" s="237"/>
      <c r="H527" s="187"/>
      <c r="I527" s="187"/>
      <c r="J527" s="237">
        <v>15.8</v>
      </c>
      <c r="K527" s="237"/>
      <c r="L527" s="237"/>
      <c r="M527" s="237"/>
      <c r="N527" s="237"/>
      <c r="O527" s="187"/>
      <c r="P527" s="187"/>
      <c r="Q527" s="237"/>
      <c r="R527" s="237"/>
      <c r="S527" s="237"/>
      <c r="T527" s="237"/>
      <c r="U527" s="237"/>
      <c r="V527" s="187"/>
      <c r="W527" s="187"/>
      <c r="X527" s="237"/>
      <c r="Y527" s="237"/>
      <c r="Z527" s="237"/>
      <c r="AA527" s="237"/>
      <c r="AB527" s="237"/>
      <c r="AC527" s="187"/>
      <c r="AD527" s="187"/>
      <c r="AE527" s="237"/>
      <c r="AF527" s="237"/>
      <c r="AG527" s="187"/>
      <c r="AH527" s="237"/>
      <c r="AI527" s="237"/>
      <c r="AJ527" s="187"/>
      <c r="AK527" s="187"/>
      <c r="AL527" s="187"/>
      <c r="AM527" s="187"/>
      <c r="AN527" s="187"/>
      <c r="AO527" s="237"/>
      <c r="AP527" s="237"/>
      <c r="AQ527" s="187"/>
      <c r="AR527" s="187"/>
      <c r="AS527" s="237"/>
      <c r="AT527" s="237"/>
      <c r="AU527" s="237"/>
      <c r="AV527" s="237"/>
      <c r="AW527" s="237"/>
      <c r="AX527" s="187"/>
      <c r="AY527" s="187"/>
      <c r="AZ527" s="237"/>
      <c r="BA527" s="237"/>
      <c r="BB527" s="237"/>
      <c r="BC527" s="237"/>
      <c r="BD527" s="237"/>
      <c r="BE527" s="187"/>
      <c r="BF527" s="187"/>
      <c r="BG527" s="237"/>
      <c r="BH527" s="237"/>
      <c r="BI527" s="237"/>
      <c r="BJ527" s="237"/>
      <c r="BK527" s="237"/>
      <c r="BL527" s="187"/>
      <c r="BM527" s="187"/>
      <c r="BN527" s="237"/>
      <c r="BO527" s="237"/>
      <c r="BP527" s="237"/>
      <c r="BQ527" s="237"/>
      <c r="BR527" s="237"/>
      <c r="BS527" s="187"/>
      <c r="BT527" s="187"/>
      <c r="BU527" s="237"/>
      <c r="BV527" s="237"/>
      <c r="BW527" s="237"/>
      <c r="BX527" s="237"/>
      <c r="BY527" s="237"/>
      <c r="BZ527" s="187"/>
      <c r="CA527" s="187"/>
      <c r="CB527" s="237"/>
      <c r="CC527" s="237"/>
      <c r="CD527" s="237"/>
      <c r="CE527" s="237"/>
      <c r="CF527" s="237"/>
      <c r="CG527" s="187"/>
      <c r="CH527" s="187"/>
      <c r="CI527" s="237"/>
      <c r="CJ527" s="237"/>
      <c r="CK527" s="237"/>
      <c r="CL527" s="237"/>
      <c r="CM527" s="237"/>
      <c r="CN527" s="187"/>
      <c r="CO527" s="187"/>
      <c r="CP527" s="237"/>
      <c r="CQ527" s="237"/>
      <c r="CR527" s="237"/>
      <c r="CS527" s="237"/>
      <c r="CT527" s="237"/>
      <c r="CU527" s="187"/>
      <c r="CV527" s="187"/>
      <c r="CW527" s="237"/>
      <c r="CX527" s="237"/>
      <c r="CY527" s="237"/>
      <c r="CZ527" s="237"/>
      <c r="DA527" s="237"/>
      <c r="DB527" s="187"/>
      <c r="DC527" s="187"/>
      <c r="DD527" s="237"/>
      <c r="DE527" s="237"/>
      <c r="DF527" s="237"/>
      <c r="DG527" s="237"/>
      <c r="DH527" s="237"/>
      <c r="DI527" s="187"/>
      <c r="DJ527" s="187"/>
      <c r="DK527" s="187"/>
      <c r="DL527" s="237"/>
      <c r="DM527" s="237"/>
      <c r="DN527" s="237"/>
      <c r="DO527" s="237"/>
      <c r="DP527" s="187"/>
      <c r="DQ527" s="187"/>
      <c r="DR527" s="237"/>
      <c r="DS527" s="237"/>
      <c r="DT527" s="237"/>
      <c r="DU527" s="237"/>
      <c r="DV527" s="237"/>
      <c r="DW527" s="187"/>
      <c r="DX527" s="187"/>
      <c r="DY527" s="237"/>
      <c r="DZ527" s="237"/>
      <c r="EA527" s="237"/>
      <c r="EB527" s="237"/>
      <c r="EC527" s="237"/>
      <c r="ED527" s="187"/>
      <c r="EE527" s="187"/>
      <c r="EF527" s="237"/>
      <c r="EG527" s="187"/>
      <c r="EH527" s="237"/>
      <c r="EI527" s="237"/>
      <c r="EJ527" s="237"/>
      <c r="EK527" s="187"/>
      <c r="EL527" s="187"/>
      <c r="EM527" s="237"/>
      <c r="EN527" s="237"/>
      <c r="EO527" s="237"/>
      <c r="EP527" s="237"/>
      <c r="EQ527" s="237"/>
      <c r="ER527" s="187"/>
      <c r="ES527" s="187"/>
      <c r="ET527" s="237"/>
      <c r="EU527" s="237"/>
      <c r="EV527" s="237"/>
      <c r="EW527" s="237"/>
      <c r="EX527" s="237"/>
      <c r="EY527" s="187"/>
      <c r="EZ527" s="187"/>
      <c r="FA527" s="237"/>
      <c r="FB527" s="237"/>
      <c r="FC527" s="237"/>
      <c r="FD527" s="237"/>
      <c r="FE527" s="237"/>
      <c r="FF527" s="187"/>
      <c r="FG527" s="187"/>
      <c r="FH527" s="237"/>
      <c r="FI527" s="237"/>
      <c r="FJ527" s="237"/>
      <c r="FK527" s="237"/>
      <c r="FL527" s="237"/>
      <c r="FM527" s="187"/>
      <c r="FN527" s="187"/>
      <c r="FO527" s="237"/>
      <c r="FP527" s="237"/>
      <c r="FQ527" s="237"/>
      <c r="FR527" s="237"/>
      <c r="FS527" s="237"/>
      <c r="FT527" s="187"/>
      <c r="FU527" s="187"/>
      <c r="FV527" s="187"/>
      <c r="FW527" s="187"/>
      <c r="FX527" s="187"/>
      <c r="FY527" s="237"/>
      <c r="FZ527" s="237"/>
      <c r="GA527" s="187"/>
      <c r="GB527" s="187"/>
      <c r="GC527" s="237"/>
      <c r="GD527" s="237"/>
      <c r="GE527" s="237"/>
      <c r="GF527" s="237"/>
      <c r="GG527" s="237"/>
      <c r="GH527" s="187"/>
      <c r="GI527" s="187"/>
      <c r="GJ527" s="237"/>
    </row>
    <row r="528" spans="2:192" ht="15">
      <c r="B528" s="240" t="s">
        <v>5205</v>
      </c>
      <c r="C528" s="240" t="s">
        <v>368</v>
      </c>
      <c r="D528" s="240" t="s">
        <v>370</v>
      </c>
      <c r="E528" s="241" t="s">
        <v>5216</v>
      </c>
      <c r="F528" s="182">
        <v>3.79</v>
      </c>
      <c r="G528" s="242"/>
      <c r="H528" s="188"/>
      <c r="I528" s="188"/>
      <c r="J528" s="242">
        <v>3.79</v>
      </c>
      <c r="K528" s="242"/>
      <c r="L528" s="242"/>
      <c r="M528" s="242"/>
      <c r="N528" s="242"/>
      <c r="O528" s="188"/>
      <c r="P528" s="188"/>
      <c r="Q528" s="242"/>
      <c r="R528" s="242"/>
      <c r="S528" s="242"/>
      <c r="T528" s="242"/>
      <c r="U528" s="242"/>
      <c r="V528" s="188"/>
      <c r="W528" s="188"/>
      <c r="X528" s="242"/>
      <c r="Y528" s="242"/>
      <c r="Z528" s="242"/>
      <c r="AA528" s="242"/>
      <c r="AB528" s="242"/>
      <c r="AC528" s="188"/>
      <c r="AD528" s="188"/>
      <c r="AE528" s="242"/>
      <c r="AF528" s="242"/>
      <c r="AG528" s="188"/>
      <c r="AH528" s="242"/>
      <c r="AI528" s="242"/>
      <c r="AJ528" s="188"/>
      <c r="AK528" s="188"/>
      <c r="AL528" s="188"/>
      <c r="AM528" s="188"/>
      <c r="AN528" s="188"/>
      <c r="AO528" s="242"/>
      <c r="AP528" s="242"/>
      <c r="AQ528" s="188"/>
      <c r="AR528" s="188"/>
      <c r="AS528" s="242"/>
      <c r="AT528" s="242"/>
      <c r="AU528" s="242"/>
      <c r="AV528" s="242"/>
      <c r="AW528" s="242"/>
      <c r="AX528" s="188"/>
      <c r="AY528" s="188"/>
      <c r="AZ528" s="242"/>
      <c r="BA528" s="242"/>
      <c r="BB528" s="242"/>
      <c r="BC528" s="242"/>
      <c r="BD528" s="242"/>
      <c r="BE528" s="188"/>
      <c r="BF528" s="188"/>
      <c r="BG528" s="242"/>
      <c r="BH528" s="242"/>
      <c r="BI528" s="242"/>
      <c r="BJ528" s="242"/>
      <c r="BK528" s="242"/>
      <c r="BL528" s="188"/>
      <c r="BM528" s="188"/>
      <c r="BN528" s="242"/>
      <c r="BO528" s="242"/>
      <c r="BP528" s="242"/>
      <c r="BQ528" s="242"/>
      <c r="BR528" s="242"/>
      <c r="BS528" s="188"/>
      <c r="BT528" s="188"/>
      <c r="BU528" s="242"/>
      <c r="BV528" s="242"/>
      <c r="BW528" s="242"/>
      <c r="BX528" s="242"/>
      <c r="BY528" s="242"/>
      <c r="BZ528" s="188"/>
      <c r="CA528" s="188"/>
      <c r="CB528" s="242"/>
      <c r="CC528" s="242"/>
      <c r="CD528" s="242"/>
      <c r="CE528" s="242"/>
      <c r="CF528" s="242"/>
      <c r="CG528" s="188"/>
      <c r="CH528" s="188"/>
      <c r="CI528" s="242"/>
      <c r="CJ528" s="242"/>
      <c r="CK528" s="242"/>
      <c r="CL528" s="242"/>
      <c r="CM528" s="242"/>
      <c r="CN528" s="188"/>
      <c r="CO528" s="188"/>
      <c r="CP528" s="242"/>
      <c r="CQ528" s="242"/>
      <c r="CR528" s="242"/>
      <c r="CS528" s="242"/>
      <c r="CT528" s="242"/>
      <c r="CU528" s="188"/>
      <c r="CV528" s="188"/>
      <c r="CW528" s="242"/>
      <c r="CX528" s="242"/>
      <c r="CY528" s="242"/>
      <c r="CZ528" s="242"/>
      <c r="DA528" s="242"/>
      <c r="DB528" s="188"/>
      <c r="DC528" s="188"/>
      <c r="DD528" s="242"/>
      <c r="DE528" s="242"/>
      <c r="DF528" s="242"/>
      <c r="DG528" s="242"/>
      <c r="DH528" s="242"/>
      <c r="DI528" s="188"/>
      <c r="DJ528" s="188"/>
      <c r="DK528" s="188"/>
      <c r="DL528" s="242"/>
      <c r="DM528" s="242"/>
      <c r="DN528" s="242"/>
      <c r="DO528" s="242"/>
      <c r="DP528" s="188"/>
      <c r="DQ528" s="188"/>
      <c r="DR528" s="242"/>
      <c r="DS528" s="242"/>
      <c r="DT528" s="242"/>
      <c r="DU528" s="242"/>
      <c r="DV528" s="242"/>
      <c r="DW528" s="188"/>
      <c r="DX528" s="188"/>
      <c r="DY528" s="242"/>
      <c r="DZ528" s="242"/>
      <c r="EA528" s="242"/>
      <c r="EB528" s="242"/>
      <c r="EC528" s="242"/>
      <c r="ED528" s="188"/>
      <c r="EE528" s="188"/>
      <c r="EF528" s="242"/>
      <c r="EG528" s="188"/>
      <c r="EH528" s="242"/>
      <c r="EI528" s="242"/>
      <c r="EJ528" s="242"/>
      <c r="EK528" s="188"/>
      <c r="EL528" s="188"/>
      <c r="EM528" s="242"/>
      <c r="EN528" s="242"/>
      <c r="EO528" s="242"/>
      <c r="EP528" s="242"/>
      <c r="EQ528" s="242"/>
      <c r="ER528" s="188"/>
      <c r="ES528" s="188"/>
      <c r="ET528" s="242"/>
      <c r="EU528" s="242"/>
      <c r="EV528" s="242"/>
      <c r="EW528" s="242"/>
      <c r="EX528" s="242"/>
      <c r="EY528" s="188"/>
      <c r="EZ528" s="188"/>
      <c r="FA528" s="242"/>
      <c r="FB528" s="242"/>
      <c r="FC528" s="242"/>
      <c r="FD528" s="242"/>
      <c r="FE528" s="242"/>
      <c r="FF528" s="188"/>
      <c r="FG528" s="188"/>
      <c r="FH528" s="242"/>
      <c r="FI528" s="242"/>
      <c r="FJ528" s="242"/>
      <c r="FK528" s="242"/>
      <c r="FL528" s="242"/>
      <c r="FM528" s="188"/>
      <c r="FN528" s="188"/>
      <c r="FO528" s="242"/>
      <c r="FP528" s="242"/>
      <c r="FQ528" s="242"/>
      <c r="FR528" s="242"/>
      <c r="FS528" s="242"/>
      <c r="FT528" s="188"/>
      <c r="FU528" s="188"/>
      <c r="FV528" s="188"/>
      <c r="FW528" s="188"/>
      <c r="FX528" s="188"/>
      <c r="FY528" s="242"/>
      <c r="FZ528" s="242"/>
      <c r="GA528" s="188"/>
      <c r="GB528" s="188"/>
      <c r="GC528" s="242"/>
      <c r="GD528" s="242"/>
      <c r="GE528" s="242"/>
      <c r="GF528" s="242"/>
      <c r="GG528" s="242"/>
      <c r="GH528" s="188"/>
      <c r="GI528" s="188"/>
      <c r="GJ528" s="242"/>
    </row>
    <row r="529" spans="2:192" ht="15.75" thickBot="1">
      <c r="B529" s="243" t="s">
        <v>5205</v>
      </c>
      <c r="C529" s="243" t="s">
        <v>368</v>
      </c>
      <c r="D529" s="243" t="s">
        <v>370</v>
      </c>
      <c r="E529" s="244" t="s">
        <v>5217</v>
      </c>
      <c r="F529" s="183">
        <v>15.82</v>
      </c>
      <c r="G529" s="245"/>
      <c r="H529" s="189"/>
      <c r="I529" s="189"/>
      <c r="J529" s="245">
        <v>15.82</v>
      </c>
      <c r="K529" s="245"/>
      <c r="L529" s="245"/>
      <c r="M529" s="245"/>
      <c r="N529" s="245"/>
      <c r="O529" s="189"/>
      <c r="P529" s="189"/>
      <c r="Q529" s="245"/>
      <c r="R529" s="245"/>
      <c r="S529" s="245"/>
      <c r="T529" s="245"/>
      <c r="U529" s="245"/>
      <c r="V529" s="189"/>
      <c r="W529" s="189"/>
      <c r="X529" s="245"/>
      <c r="Y529" s="245"/>
      <c r="Z529" s="245"/>
      <c r="AA529" s="245"/>
      <c r="AB529" s="245"/>
      <c r="AC529" s="189"/>
      <c r="AD529" s="189"/>
      <c r="AE529" s="245"/>
      <c r="AF529" s="245"/>
      <c r="AG529" s="189"/>
      <c r="AH529" s="245"/>
      <c r="AI529" s="245"/>
      <c r="AJ529" s="189"/>
      <c r="AK529" s="189"/>
      <c r="AL529" s="189"/>
      <c r="AM529" s="189"/>
      <c r="AN529" s="189"/>
      <c r="AO529" s="245"/>
      <c r="AP529" s="245"/>
      <c r="AQ529" s="189"/>
      <c r="AR529" s="189"/>
      <c r="AS529" s="245"/>
      <c r="AT529" s="245"/>
      <c r="AU529" s="245"/>
      <c r="AV529" s="245"/>
      <c r="AW529" s="245"/>
      <c r="AX529" s="189"/>
      <c r="AY529" s="189"/>
      <c r="AZ529" s="245"/>
      <c r="BA529" s="245"/>
      <c r="BB529" s="245"/>
      <c r="BC529" s="245"/>
      <c r="BD529" s="245"/>
      <c r="BE529" s="189"/>
      <c r="BF529" s="189"/>
      <c r="BG529" s="245"/>
      <c r="BH529" s="245"/>
      <c r="BI529" s="245"/>
      <c r="BJ529" s="245"/>
      <c r="BK529" s="245"/>
      <c r="BL529" s="189"/>
      <c r="BM529" s="189"/>
      <c r="BN529" s="245"/>
      <c r="BO529" s="245"/>
      <c r="BP529" s="245"/>
      <c r="BQ529" s="245"/>
      <c r="BR529" s="245"/>
      <c r="BS529" s="189"/>
      <c r="BT529" s="189"/>
      <c r="BU529" s="245"/>
      <c r="BV529" s="245"/>
      <c r="BW529" s="245"/>
      <c r="BX529" s="245"/>
      <c r="BY529" s="245"/>
      <c r="BZ529" s="189"/>
      <c r="CA529" s="189"/>
      <c r="CB529" s="245"/>
      <c r="CC529" s="245"/>
      <c r="CD529" s="245"/>
      <c r="CE529" s="245"/>
      <c r="CF529" s="245"/>
      <c r="CG529" s="189"/>
      <c r="CH529" s="189"/>
      <c r="CI529" s="245"/>
      <c r="CJ529" s="245"/>
      <c r="CK529" s="245"/>
      <c r="CL529" s="245"/>
      <c r="CM529" s="245"/>
      <c r="CN529" s="189"/>
      <c r="CO529" s="189"/>
      <c r="CP529" s="245"/>
      <c r="CQ529" s="245"/>
      <c r="CR529" s="245"/>
      <c r="CS529" s="245"/>
      <c r="CT529" s="245"/>
      <c r="CU529" s="189"/>
      <c r="CV529" s="189"/>
      <c r="CW529" s="245"/>
      <c r="CX529" s="245"/>
      <c r="CY529" s="245"/>
      <c r="CZ529" s="245"/>
      <c r="DA529" s="245"/>
      <c r="DB529" s="189"/>
      <c r="DC529" s="189"/>
      <c r="DD529" s="245"/>
      <c r="DE529" s="245"/>
      <c r="DF529" s="245"/>
      <c r="DG529" s="245"/>
      <c r="DH529" s="245"/>
      <c r="DI529" s="189"/>
      <c r="DJ529" s="189"/>
      <c r="DK529" s="189"/>
      <c r="DL529" s="245"/>
      <c r="DM529" s="245"/>
      <c r="DN529" s="245"/>
      <c r="DO529" s="245"/>
      <c r="DP529" s="189"/>
      <c r="DQ529" s="189"/>
      <c r="DR529" s="245"/>
      <c r="DS529" s="245"/>
      <c r="DT529" s="245"/>
      <c r="DU529" s="245"/>
      <c r="DV529" s="245"/>
      <c r="DW529" s="189"/>
      <c r="DX529" s="189"/>
      <c r="DY529" s="245"/>
      <c r="DZ529" s="245"/>
      <c r="EA529" s="245"/>
      <c r="EB529" s="245"/>
      <c r="EC529" s="245"/>
      <c r="ED529" s="189"/>
      <c r="EE529" s="189"/>
      <c r="EF529" s="245"/>
      <c r="EG529" s="189"/>
      <c r="EH529" s="245"/>
      <c r="EI529" s="245"/>
      <c r="EJ529" s="245"/>
      <c r="EK529" s="189"/>
      <c r="EL529" s="189"/>
      <c r="EM529" s="245"/>
      <c r="EN529" s="245"/>
      <c r="EO529" s="245"/>
      <c r="EP529" s="245"/>
      <c r="EQ529" s="245"/>
      <c r="ER529" s="189"/>
      <c r="ES529" s="189"/>
      <c r="ET529" s="245"/>
      <c r="EU529" s="245"/>
      <c r="EV529" s="245"/>
      <c r="EW529" s="245"/>
      <c r="EX529" s="245"/>
      <c r="EY529" s="189"/>
      <c r="EZ529" s="189"/>
      <c r="FA529" s="245"/>
      <c r="FB529" s="245"/>
      <c r="FC529" s="245"/>
      <c r="FD529" s="245"/>
      <c r="FE529" s="245"/>
      <c r="FF529" s="189"/>
      <c r="FG529" s="189"/>
      <c r="FH529" s="245"/>
      <c r="FI529" s="245"/>
      <c r="FJ529" s="245"/>
      <c r="FK529" s="245"/>
      <c r="FL529" s="245"/>
      <c r="FM529" s="189"/>
      <c r="FN529" s="189"/>
      <c r="FO529" s="245"/>
      <c r="FP529" s="245"/>
      <c r="FQ529" s="245"/>
      <c r="FR529" s="245"/>
      <c r="FS529" s="245"/>
      <c r="FT529" s="189"/>
      <c r="FU529" s="189"/>
      <c r="FV529" s="189"/>
      <c r="FW529" s="189"/>
      <c r="FX529" s="189"/>
      <c r="FY529" s="245"/>
      <c r="FZ529" s="245"/>
      <c r="GA529" s="189"/>
      <c r="GB529" s="189"/>
      <c r="GC529" s="245"/>
      <c r="GD529" s="245"/>
      <c r="GE529" s="245"/>
      <c r="GF529" s="245"/>
      <c r="GG529" s="245"/>
      <c r="GH529" s="189"/>
      <c r="GI529" s="189"/>
      <c r="GJ529" s="245"/>
    </row>
    <row r="530" spans="2:192" ht="15">
      <c r="B530" s="238" t="s">
        <v>5205</v>
      </c>
      <c r="C530" s="238" t="s">
        <v>944</v>
      </c>
      <c r="D530" s="238" t="s">
        <v>534</v>
      </c>
      <c r="E530" s="238" t="s">
        <v>5214</v>
      </c>
      <c r="F530" s="180">
        <v>5</v>
      </c>
      <c r="G530" s="239"/>
      <c r="H530" s="186"/>
      <c r="I530" s="186"/>
      <c r="J530" s="239"/>
      <c r="K530" s="239"/>
      <c r="L530" s="239"/>
      <c r="M530" s="239"/>
      <c r="N530" s="239"/>
      <c r="O530" s="186"/>
      <c r="P530" s="186"/>
      <c r="Q530" s="239"/>
      <c r="R530" s="239"/>
      <c r="S530" s="239"/>
      <c r="T530" s="239"/>
      <c r="U530" s="239"/>
      <c r="V530" s="186"/>
      <c r="W530" s="186"/>
      <c r="X530" s="239"/>
      <c r="Y530" s="239">
        <v>1</v>
      </c>
      <c r="Z530" s="239"/>
      <c r="AA530" s="239"/>
      <c r="AB530" s="239"/>
      <c r="AC530" s="186"/>
      <c r="AD530" s="186"/>
      <c r="AE530" s="239"/>
      <c r="AF530" s="239"/>
      <c r="AG530" s="186"/>
      <c r="AH530" s="239"/>
      <c r="AI530" s="239"/>
      <c r="AJ530" s="186"/>
      <c r="AK530" s="186"/>
      <c r="AL530" s="186"/>
      <c r="AM530" s="186"/>
      <c r="AN530" s="186"/>
      <c r="AO530" s="239"/>
      <c r="AP530" s="239"/>
      <c r="AQ530" s="186"/>
      <c r="AR530" s="186"/>
      <c r="AS530" s="239"/>
      <c r="AT530" s="239"/>
      <c r="AU530" s="239"/>
      <c r="AV530" s="239"/>
      <c r="AW530" s="239"/>
      <c r="AX530" s="186"/>
      <c r="AY530" s="186"/>
      <c r="AZ530" s="239"/>
      <c r="BA530" s="239"/>
      <c r="BB530" s="239"/>
      <c r="BC530" s="239"/>
      <c r="BD530" s="239"/>
      <c r="BE530" s="186"/>
      <c r="BF530" s="186"/>
      <c r="BG530" s="239">
        <v>4</v>
      </c>
      <c r="BH530" s="239"/>
      <c r="BI530" s="239"/>
      <c r="BJ530" s="239"/>
      <c r="BK530" s="239"/>
      <c r="BL530" s="186"/>
      <c r="BM530" s="186"/>
      <c r="BN530" s="239"/>
      <c r="BO530" s="239"/>
      <c r="BP530" s="239"/>
      <c r="BQ530" s="239"/>
      <c r="BR530" s="239"/>
      <c r="BS530" s="186"/>
      <c r="BT530" s="186"/>
      <c r="BU530" s="239"/>
      <c r="BV530" s="239"/>
      <c r="BW530" s="239"/>
      <c r="BX530" s="239"/>
      <c r="BY530" s="239"/>
      <c r="BZ530" s="186"/>
      <c r="CA530" s="186"/>
      <c r="CB530" s="239"/>
      <c r="CC530" s="239"/>
      <c r="CD530" s="239"/>
      <c r="CE530" s="239"/>
      <c r="CF530" s="239"/>
      <c r="CG530" s="186"/>
      <c r="CH530" s="186"/>
      <c r="CI530" s="239"/>
      <c r="CJ530" s="239"/>
      <c r="CK530" s="239"/>
      <c r="CL530" s="239"/>
      <c r="CM530" s="239"/>
      <c r="CN530" s="186"/>
      <c r="CO530" s="186"/>
      <c r="CP530" s="239"/>
      <c r="CQ530" s="239"/>
      <c r="CR530" s="239"/>
      <c r="CS530" s="239"/>
      <c r="CT530" s="239"/>
      <c r="CU530" s="186"/>
      <c r="CV530" s="186"/>
      <c r="CW530" s="239"/>
      <c r="CX530" s="239"/>
      <c r="CY530" s="239"/>
      <c r="CZ530" s="239"/>
      <c r="DA530" s="239"/>
      <c r="DB530" s="186"/>
      <c r="DC530" s="186"/>
      <c r="DD530" s="239"/>
      <c r="DE530" s="239"/>
      <c r="DF530" s="239"/>
      <c r="DG530" s="239"/>
      <c r="DH530" s="239"/>
      <c r="DI530" s="186"/>
      <c r="DJ530" s="186"/>
      <c r="DK530" s="186"/>
      <c r="DL530" s="239"/>
      <c r="DM530" s="239"/>
      <c r="DN530" s="239"/>
      <c r="DO530" s="239"/>
      <c r="DP530" s="186"/>
      <c r="DQ530" s="186"/>
      <c r="DR530" s="239"/>
      <c r="DS530" s="239"/>
      <c r="DT530" s="239"/>
      <c r="DU530" s="239"/>
      <c r="DV530" s="239"/>
      <c r="DW530" s="186"/>
      <c r="DX530" s="186"/>
      <c r="DY530" s="239"/>
      <c r="DZ530" s="239"/>
      <c r="EA530" s="239"/>
      <c r="EB530" s="239"/>
      <c r="EC530" s="239"/>
      <c r="ED530" s="186"/>
      <c r="EE530" s="186"/>
      <c r="EF530" s="239"/>
      <c r="EG530" s="186"/>
      <c r="EH530" s="239"/>
      <c r="EI530" s="239"/>
      <c r="EJ530" s="239"/>
      <c r="EK530" s="186"/>
      <c r="EL530" s="186"/>
      <c r="EM530" s="239"/>
      <c r="EN530" s="239"/>
      <c r="EO530" s="239"/>
      <c r="EP530" s="239"/>
      <c r="EQ530" s="239"/>
      <c r="ER530" s="186"/>
      <c r="ES530" s="186"/>
      <c r="ET530" s="239"/>
      <c r="EU530" s="239"/>
      <c r="EV530" s="239"/>
      <c r="EW530" s="239"/>
      <c r="EX530" s="239"/>
      <c r="EY530" s="186"/>
      <c r="EZ530" s="186"/>
      <c r="FA530" s="239"/>
      <c r="FB530" s="239"/>
      <c r="FC530" s="239"/>
      <c r="FD530" s="239"/>
      <c r="FE530" s="239"/>
      <c r="FF530" s="186"/>
      <c r="FG530" s="186"/>
      <c r="FH530" s="239"/>
      <c r="FI530" s="239"/>
      <c r="FJ530" s="239"/>
      <c r="FK530" s="239"/>
      <c r="FL530" s="239"/>
      <c r="FM530" s="186"/>
      <c r="FN530" s="186"/>
      <c r="FO530" s="239"/>
      <c r="FP530" s="239"/>
      <c r="FQ530" s="239"/>
      <c r="FR530" s="239"/>
      <c r="FS530" s="239"/>
      <c r="FT530" s="186"/>
      <c r="FU530" s="186"/>
      <c r="FV530" s="186"/>
      <c r="FW530" s="186"/>
      <c r="FX530" s="186"/>
      <c r="FY530" s="239"/>
      <c r="FZ530" s="239"/>
      <c r="GA530" s="186"/>
      <c r="GB530" s="186"/>
      <c r="GC530" s="239"/>
      <c r="GD530" s="239"/>
      <c r="GE530" s="239"/>
      <c r="GF530" s="239"/>
      <c r="GG530" s="239"/>
      <c r="GH530" s="186"/>
      <c r="GI530" s="186"/>
      <c r="GJ530" s="239"/>
    </row>
    <row r="531" spans="2:192" ht="15">
      <c r="B531" s="240" t="s">
        <v>5205</v>
      </c>
      <c r="C531" s="240" t="s">
        <v>944</v>
      </c>
      <c r="D531" s="240" t="s">
        <v>534</v>
      </c>
      <c r="E531" s="235" t="s">
        <v>5215</v>
      </c>
      <c r="F531" s="181">
        <v>103.9</v>
      </c>
      <c r="G531" s="237"/>
      <c r="H531" s="187"/>
      <c r="I531" s="187"/>
      <c r="J531" s="237"/>
      <c r="K531" s="237"/>
      <c r="L531" s="237"/>
      <c r="M531" s="237"/>
      <c r="N531" s="237"/>
      <c r="O531" s="187"/>
      <c r="P531" s="187"/>
      <c r="Q531" s="237"/>
      <c r="R531" s="237"/>
      <c r="S531" s="237"/>
      <c r="T531" s="237"/>
      <c r="U531" s="237"/>
      <c r="V531" s="187"/>
      <c r="W531" s="187"/>
      <c r="X531" s="237"/>
      <c r="Y531" s="237">
        <v>22.2</v>
      </c>
      <c r="Z531" s="237"/>
      <c r="AA531" s="237"/>
      <c r="AB531" s="237"/>
      <c r="AC531" s="187"/>
      <c r="AD531" s="187"/>
      <c r="AE531" s="237"/>
      <c r="AF531" s="237"/>
      <c r="AG531" s="187"/>
      <c r="AH531" s="237"/>
      <c r="AI531" s="237"/>
      <c r="AJ531" s="187"/>
      <c r="AK531" s="187"/>
      <c r="AL531" s="187"/>
      <c r="AM531" s="187"/>
      <c r="AN531" s="187"/>
      <c r="AO531" s="237"/>
      <c r="AP531" s="237"/>
      <c r="AQ531" s="187"/>
      <c r="AR531" s="187"/>
      <c r="AS531" s="237"/>
      <c r="AT531" s="237"/>
      <c r="AU531" s="237"/>
      <c r="AV531" s="237"/>
      <c r="AW531" s="237"/>
      <c r="AX531" s="187"/>
      <c r="AY531" s="187"/>
      <c r="AZ531" s="237"/>
      <c r="BA531" s="237"/>
      <c r="BB531" s="237"/>
      <c r="BC531" s="237"/>
      <c r="BD531" s="237"/>
      <c r="BE531" s="187"/>
      <c r="BF531" s="187"/>
      <c r="BG531" s="237">
        <v>81.7</v>
      </c>
      <c r="BH531" s="237"/>
      <c r="BI531" s="237"/>
      <c r="BJ531" s="237"/>
      <c r="BK531" s="237"/>
      <c r="BL531" s="187"/>
      <c r="BM531" s="187"/>
      <c r="BN531" s="237"/>
      <c r="BO531" s="237"/>
      <c r="BP531" s="237"/>
      <c r="BQ531" s="237"/>
      <c r="BR531" s="237"/>
      <c r="BS531" s="187"/>
      <c r="BT531" s="187"/>
      <c r="BU531" s="237"/>
      <c r="BV531" s="237"/>
      <c r="BW531" s="237"/>
      <c r="BX531" s="237"/>
      <c r="BY531" s="237"/>
      <c r="BZ531" s="187"/>
      <c r="CA531" s="187"/>
      <c r="CB531" s="237"/>
      <c r="CC531" s="237"/>
      <c r="CD531" s="237"/>
      <c r="CE531" s="237"/>
      <c r="CF531" s="237"/>
      <c r="CG531" s="187"/>
      <c r="CH531" s="187"/>
      <c r="CI531" s="237"/>
      <c r="CJ531" s="237"/>
      <c r="CK531" s="237"/>
      <c r="CL531" s="237"/>
      <c r="CM531" s="237"/>
      <c r="CN531" s="187"/>
      <c r="CO531" s="187"/>
      <c r="CP531" s="237"/>
      <c r="CQ531" s="237"/>
      <c r="CR531" s="237"/>
      <c r="CS531" s="237"/>
      <c r="CT531" s="237"/>
      <c r="CU531" s="187"/>
      <c r="CV531" s="187"/>
      <c r="CW531" s="237"/>
      <c r="CX531" s="237"/>
      <c r="CY531" s="237"/>
      <c r="CZ531" s="237"/>
      <c r="DA531" s="237"/>
      <c r="DB531" s="187"/>
      <c r="DC531" s="187"/>
      <c r="DD531" s="237"/>
      <c r="DE531" s="237"/>
      <c r="DF531" s="237"/>
      <c r="DG531" s="237"/>
      <c r="DH531" s="237"/>
      <c r="DI531" s="187"/>
      <c r="DJ531" s="187"/>
      <c r="DK531" s="187"/>
      <c r="DL531" s="237"/>
      <c r="DM531" s="237"/>
      <c r="DN531" s="237"/>
      <c r="DO531" s="237"/>
      <c r="DP531" s="187"/>
      <c r="DQ531" s="187"/>
      <c r="DR531" s="237"/>
      <c r="DS531" s="237"/>
      <c r="DT531" s="237"/>
      <c r="DU531" s="237"/>
      <c r="DV531" s="237"/>
      <c r="DW531" s="187"/>
      <c r="DX531" s="187"/>
      <c r="DY531" s="237"/>
      <c r="DZ531" s="237"/>
      <c r="EA531" s="237"/>
      <c r="EB531" s="237"/>
      <c r="EC531" s="237"/>
      <c r="ED531" s="187"/>
      <c r="EE531" s="187"/>
      <c r="EF531" s="237"/>
      <c r="EG531" s="187"/>
      <c r="EH531" s="237"/>
      <c r="EI531" s="237"/>
      <c r="EJ531" s="237"/>
      <c r="EK531" s="187"/>
      <c r="EL531" s="187"/>
      <c r="EM531" s="237"/>
      <c r="EN531" s="237"/>
      <c r="EO531" s="237"/>
      <c r="EP531" s="237"/>
      <c r="EQ531" s="237"/>
      <c r="ER531" s="187"/>
      <c r="ES531" s="187"/>
      <c r="ET531" s="237"/>
      <c r="EU531" s="237"/>
      <c r="EV531" s="237"/>
      <c r="EW531" s="237"/>
      <c r="EX531" s="237"/>
      <c r="EY531" s="187"/>
      <c r="EZ531" s="187"/>
      <c r="FA531" s="237"/>
      <c r="FB531" s="237"/>
      <c r="FC531" s="237"/>
      <c r="FD531" s="237"/>
      <c r="FE531" s="237"/>
      <c r="FF531" s="187"/>
      <c r="FG531" s="187"/>
      <c r="FH531" s="237"/>
      <c r="FI531" s="237"/>
      <c r="FJ531" s="237"/>
      <c r="FK531" s="237"/>
      <c r="FL531" s="237"/>
      <c r="FM531" s="187"/>
      <c r="FN531" s="187"/>
      <c r="FO531" s="237"/>
      <c r="FP531" s="237"/>
      <c r="FQ531" s="237"/>
      <c r="FR531" s="237"/>
      <c r="FS531" s="237"/>
      <c r="FT531" s="187"/>
      <c r="FU531" s="187"/>
      <c r="FV531" s="187"/>
      <c r="FW531" s="187"/>
      <c r="FX531" s="187"/>
      <c r="FY531" s="237"/>
      <c r="FZ531" s="237"/>
      <c r="GA531" s="187"/>
      <c r="GB531" s="187"/>
      <c r="GC531" s="237"/>
      <c r="GD531" s="237"/>
      <c r="GE531" s="237"/>
      <c r="GF531" s="237"/>
      <c r="GG531" s="237"/>
      <c r="GH531" s="187"/>
      <c r="GI531" s="187"/>
      <c r="GJ531" s="237"/>
    </row>
    <row r="532" spans="2:192" ht="15">
      <c r="B532" s="240" t="s">
        <v>5205</v>
      </c>
      <c r="C532" s="240" t="s">
        <v>944</v>
      </c>
      <c r="D532" s="240" t="s">
        <v>534</v>
      </c>
      <c r="E532" s="241" t="s">
        <v>5216</v>
      </c>
      <c r="F532" s="182">
        <v>2.89</v>
      </c>
      <c r="G532" s="242"/>
      <c r="H532" s="188"/>
      <c r="I532" s="188"/>
      <c r="J532" s="242"/>
      <c r="K532" s="242"/>
      <c r="L532" s="242"/>
      <c r="M532" s="242"/>
      <c r="N532" s="242"/>
      <c r="O532" s="188"/>
      <c r="P532" s="188"/>
      <c r="Q532" s="242"/>
      <c r="R532" s="242"/>
      <c r="S532" s="242"/>
      <c r="T532" s="242"/>
      <c r="U532" s="242"/>
      <c r="V532" s="188"/>
      <c r="W532" s="188"/>
      <c r="X532" s="242"/>
      <c r="Y532" s="242">
        <v>2.7</v>
      </c>
      <c r="Z532" s="242"/>
      <c r="AA532" s="242"/>
      <c r="AB532" s="242"/>
      <c r="AC532" s="188"/>
      <c r="AD532" s="188"/>
      <c r="AE532" s="242"/>
      <c r="AF532" s="242"/>
      <c r="AG532" s="188"/>
      <c r="AH532" s="242"/>
      <c r="AI532" s="242"/>
      <c r="AJ532" s="188"/>
      <c r="AK532" s="188"/>
      <c r="AL532" s="188"/>
      <c r="AM532" s="188"/>
      <c r="AN532" s="188"/>
      <c r="AO532" s="242"/>
      <c r="AP532" s="242"/>
      <c r="AQ532" s="188"/>
      <c r="AR532" s="188"/>
      <c r="AS532" s="242"/>
      <c r="AT532" s="242"/>
      <c r="AU532" s="242"/>
      <c r="AV532" s="242"/>
      <c r="AW532" s="242"/>
      <c r="AX532" s="188"/>
      <c r="AY532" s="188"/>
      <c r="AZ532" s="242"/>
      <c r="BA532" s="242"/>
      <c r="BB532" s="242"/>
      <c r="BC532" s="242"/>
      <c r="BD532" s="242"/>
      <c r="BE532" s="188"/>
      <c r="BF532" s="188"/>
      <c r="BG532" s="242">
        <v>2.94</v>
      </c>
      <c r="BH532" s="242"/>
      <c r="BI532" s="242"/>
      <c r="BJ532" s="242"/>
      <c r="BK532" s="242"/>
      <c r="BL532" s="188"/>
      <c r="BM532" s="188"/>
      <c r="BN532" s="242"/>
      <c r="BO532" s="242"/>
      <c r="BP532" s="242"/>
      <c r="BQ532" s="242"/>
      <c r="BR532" s="242"/>
      <c r="BS532" s="188"/>
      <c r="BT532" s="188"/>
      <c r="BU532" s="242"/>
      <c r="BV532" s="242"/>
      <c r="BW532" s="242"/>
      <c r="BX532" s="242"/>
      <c r="BY532" s="242"/>
      <c r="BZ532" s="188"/>
      <c r="CA532" s="188"/>
      <c r="CB532" s="242"/>
      <c r="CC532" s="242"/>
      <c r="CD532" s="242"/>
      <c r="CE532" s="242"/>
      <c r="CF532" s="242"/>
      <c r="CG532" s="188"/>
      <c r="CH532" s="188"/>
      <c r="CI532" s="242"/>
      <c r="CJ532" s="242"/>
      <c r="CK532" s="242"/>
      <c r="CL532" s="242"/>
      <c r="CM532" s="242"/>
      <c r="CN532" s="188"/>
      <c r="CO532" s="188"/>
      <c r="CP532" s="242"/>
      <c r="CQ532" s="242"/>
      <c r="CR532" s="242"/>
      <c r="CS532" s="242"/>
      <c r="CT532" s="242"/>
      <c r="CU532" s="188"/>
      <c r="CV532" s="188"/>
      <c r="CW532" s="242"/>
      <c r="CX532" s="242"/>
      <c r="CY532" s="242"/>
      <c r="CZ532" s="242"/>
      <c r="DA532" s="242"/>
      <c r="DB532" s="188"/>
      <c r="DC532" s="188"/>
      <c r="DD532" s="242"/>
      <c r="DE532" s="242"/>
      <c r="DF532" s="242"/>
      <c r="DG532" s="242"/>
      <c r="DH532" s="242"/>
      <c r="DI532" s="188"/>
      <c r="DJ532" s="188"/>
      <c r="DK532" s="188"/>
      <c r="DL532" s="242"/>
      <c r="DM532" s="242"/>
      <c r="DN532" s="242"/>
      <c r="DO532" s="242"/>
      <c r="DP532" s="188"/>
      <c r="DQ532" s="188"/>
      <c r="DR532" s="242"/>
      <c r="DS532" s="242"/>
      <c r="DT532" s="242"/>
      <c r="DU532" s="242"/>
      <c r="DV532" s="242"/>
      <c r="DW532" s="188"/>
      <c r="DX532" s="188"/>
      <c r="DY532" s="242"/>
      <c r="DZ532" s="242"/>
      <c r="EA532" s="242"/>
      <c r="EB532" s="242"/>
      <c r="EC532" s="242"/>
      <c r="ED532" s="188"/>
      <c r="EE532" s="188"/>
      <c r="EF532" s="242"/>
      <c r="EG532" s="188"/>
      <c r="EH532" s="242"/>
      <c r="EI532" s="242"/>
      <c r="EJ532" s="242"/>
      <c r="EK532" s="188"/>
      <c r="EL532" s="188"/>
      <c r="EM532" s="242"/>
      <c r="EN532" s="242"/>
      <c r="EO532" s="242"/>
      <c r="EP532" s="242"/>
      <c r="EQ532" s="242"/>
      <c r="ER532" s="188"/>
      <c r="ES532" s="188"/>
      <c r="ET532" s="242"/>
      <c r="EU532" s="242"/>
      <c r="EV532" s="242"/>
      <c r="EW532" s="242"/>
      <c r="EX532" s="242"/>
      <c r="EY532" s="188"/>
      <c r="EZ532" s="188"/>
      <c r="FA532" s="242"/>
      <c r="FB532" s="242"/>
      <c r="FC532" s="242"/>
      <c r="FD532" s="242"/>
      <c r="FE532" s="242"/>
      <c r="FF532" s="188"/>
      <c r="FG532" s="188"/>
      <c r="FH532" s="242"/>
      <c r="FI532" s="242"/>
      <c r="FJ532" s="242"/>
      <c r="FK532" s="242"/>
      <c r="FL532" s="242"/>
      <c r="FM532" s="188"/>
      <c r="FN532" s="188"/>
      <c r="FO532" s="242"/>
      <c r="FP532" s="242"/>
      <c r="FQ532" s="242"/>
      <c r="FR532" s="242"/>
      <c r="FS532" s="242"/>
      <c r="FT532" s="188"/>
      <c r="FU532" s="188"/>
      <c r="FV532" s="188"/>
      <c r="FW532" s="188"/>
      <c r="FX532" s="188"/>
      <c r="FY532" s="242"/>
      <c r="FZ532" s="242"/>
      <c r="GA532" s="188"/>
      <c r="GB532" s="188"/>
      <c r="GC532" s="242"/>
      <c r="GD532" s="242"/>
      <c r="GE532" s="242"/>
      <c r="GF532" s="242"/>
      <c r="GG532" s="242"/>
      <c r="GH532" s="188"/>
      <c r="GI532" s="188"/>
      <c r="GJ532" s="242"/>
    </row>
    <row r="533" spans="2:192" ht="15.75" thickBot="1">
      <c r="B533" s="243" t="s">
        <v>5205</v>
      </c>
      <c r="C533" s="243" t="s">
        <v>944</v>
      </c>
      <c r="D533" s="243" t="s">
        <v>534</v>
      </c>
      <c r="E533" s="244" t="s">
        <v>5217</v>
      </c>
      <c r="F533" s="183">
        <v>20.78</v>
      </c>
      <c r="G533" s="245"/>
      <c r="H533" s="189"/>
      <c r="I533" s="189"/>
      <c r="J533" s="245"/>
      <c r="K533" s="245"/>
      <c r="L533" s="245"/>
      <c r="M533" s="245"/>
      <c r="N533" s="245"/>
      <c r="O533" s="189"/>
      <c r="P533" s="189"/>
      <c r="Q533" s="245"/>
      <c r="R533" s="245"/>
      <c r="S533" s="245"/>
      <c r="T533" s="245"/>
      <c r="U533" s="245"/>
      <c r="V533" s="189"/>
      <c r="W533" s="189"/>
      <c r="X533" s="245"/>
      <c r="Y533" s="245">
        <v>22.18</v>
      </c>
      <c r="Z533" s="245"/>
      <c r="AA533" s="245"/>
      <c r="AB533" s="245"/>
      <c r="AC533" s="189"/>
      <c r="AD533" s="189"/>
      <c r="AE533" s="245"/>
      <c r="AF533" s="245"/>
      <c r="AG533" s="189"/>
      <c r="AH533" s="245"/>
      <c r="AI533" s="245"/>
      <c r="AJ533" s="189"/>
      <c r="AK533" s="189"/>
      <c r="AL533" s="189"/>
      <c r="AM533" s="189"/>
      <c r="AN533" s="189"/>
      <c r="AO533" s="245"/>
      <c r="AP533" s="245"/>
      <c r="AQ533" s="189"/>
      <c r="AR533" s="189"/>
      <c r="AS533" s="245"/>
      <c r="AT533" s="245"/>
      <c r="AU533" s="245"/>
      <c r="AV533" s="245"/>
      <c r="AW533" s="245"/>
      <c r="AX533" s="189"/>
      <c r="AY533" s="189"/>
      <c r="AZ533" s="245"/>
      <c r="BA533" s="245"/>
      <c r="BB533" s="245"/>
      <c r="BC533" s="245"/>
      <c r="BD533" s="245"/>
      <c r="BE533" s="189"/>
      <c r="BF533" s="189"/>
      <c r="BG533" s="245">
        <v>20.43</v>
      </c>
      <c r="BH533" s="245"/>
      <c r="BI533" s="245"/>
      <c r="BJ533" s="245"/>
      <c r="BK533" s="245"/>
      <c r="BL533" s="189"/>
      <c r="BM533" s="189"/>
      <c r="BN533" s="245"/>
      <c r="BO533" s="245"/>
      <c r="BP533" s="245"/>
      <c r="BQ533" s="245"/>
      <c r="BR533" s="245"/>
      <c r="BS533" s="189"/>
      <c r="BT533" s="189"/>
      <c r="BU533" s="245"/>
      <c r="BV533" s="245"/>
      <c r="BW533" s="245"/>
      <c r="BX533" s="245"/>
      <c r="BY533" s="245"/>
      <c r="BZ533" s="189"/>
      <c r="CA533" s="189"/>
      <c r="CB533" s="245"/>
      <c r="CC533" s="245"/>
      <c r="CD533" s="245"/>
      <c r="CE533" s="245"/>
      <c r="CF533" s="245"/>
      <c r="CG533" s="189"/>
      <c r="CH533" s="189"/>
      <c r="CI533" s="245"/>
      <c r="CJ533" s="245"/>
      <c r="CK533" s="245"/>
      <c r="CL533" s="245"/>
      <c r="CM533" s="245"/>
      <c r="CN533" s="189"/>
      <c r="CO533" s="189"/>
      <c r="CP533" s="245"/>
      <c r="CQ533" s="245"/>
      <c r="CR533" s="245"/>
      <c r="CS533" s="245"/>
      <c r="CT533" s="245"/>
      <c r="CU533" s="189"/>
      <c r="CV533" s="189"/>
      <c r="CW533" s="245"/>
      <c r="CX533" s="245"/>
      <c r="CY533" s="245"/>
      <c r="CZ533" s="245"/>
      <c r="DA533" s="245"/>
      <c r="DB533" s="189"/>
      <c r="DC533" s="189"/>
      <c r="DD533" s="245"/>
      <c r="DE533" s="245"/>
      <c r="DF533" s="245"/>
      <c r="DG533" s="245"/>
      <c r="DH533" s="245"/>
      <c r="DI533" s="189"/>
      <c r="DJ533" s="189"/>
      <c r="DK533" s="189"/>
      <c r="DL533" s="245"/>
      <c r="DM533" s="245"/>
      <c r="DN533" s="245"/>
      <c r="DO533" s="245"/>
      <c r="DP533" s="189"/>
      <c r="DQ533" s="189"/>
      <c r="DR533" s="245"/>
      <c r="DS533" s="245"/>
      <c r="DT533" s="245"/>
      <c r="DU533" s="245"/>
      <c r="DV533" s="245"/>
      <c r="DW533" s="189"/>
      <c r="DX533" s="189"/>
      <c r="DY533" s="245"/>
      <c r="DZ533" s="245"/>
      <c r="EA533" s="245"/>
      <c r="EB533" s="245"/>
      <c r="EC533" s="245"/>
      <c r="ED533" s="189"/>
      <c r="EE533" s="189"/>
      <c r="EF533" s="245"/>
      <c r="EG533" s="189"/>
      <c r="EH533" s="245"/>
      <c r="EI533" s="245"/>
      <c r="EJ533" s="245"/>
      <c r="EK533" s="189"/>
      <c r="EL533" s="189"/>
      <c r="EM533" s="245"/>
      <c r="EN533" s="245"/>
      <c r="EO533" s="245"/>
      <c r="EP533" s="245"/>
      <c r="EQ533" s="245"/>
      <c r="ER533" s="189"/>
      <c r="ES533" s="189"/>
      <c r="ET533" s="245"/>
      <c r="EU533" s="245"/>
      <c r="EV533" s="245"/>
      <c r="EW533" s="245"/>
      <c r="EX533" s="245"/>
      <c r="EY533" s="189"/>
      <c r="EZ533" s="189"/>
      <c r="FA533" s="245"/>
      <c r="FB533" s="245"/>
      <c r="FC533" s="245"/>
      <c r="FD533" s="245"/>
      <c r="FE533" s="245"/>
      <c r="FF533" s="189"/>
      <c r="FG533" s="189"/>
      <c r="FH533" s="245"/>
      <c r="FI533" s="245"/>
      <c r="FJ533" s="245"/>
      <c r="FK533" s="245"/>
      <c r="FL533" s="245"/>
      <c r="FM533" s="189"/>
      <c r="FN533" s="189"/>
      <c r="FO533" s="245"/>
      <c r="FP533" s="245"/>
      <c r="FQ533" s="245"/>
      <c r="FR533" s="245"/>
      <c r="FS533" s="245"/>
      <c r="FT533" s="189"/>
      <c r="FU533" s="189"/>
      <c r="FV533" s="189"/>
      <c r="FW533" s="189"/>
      <c r="FX533" s="189"/>
      <c r="FY533" s="245"/>
      <c r="FZ533" s="245"/>
      <c r="GA533" s="189"/>
      <c r="GB533" s="189"/>
      <c r="GC533" s="245"/>
      <c r="GD533" s="245"/>
      <c r="GE533" s="245"/>
      <c r="GF533" s="245"/>
      <c r="GG533" s="245"/>
      <c r="GH533" s="189"/>
      <c r="GI533" s="189"/>
      <c r="GJ533" s="245"/>
    </row>
    <row r="534" spans="2:192" ht="15">
      <c r="B534" s="238" t="s">
        <v>5205</v>
      </c>
      <c r="C534" s="238" t="s">
        <v>930</v>
      </c>
      <c r="D534" s="238" t="s">
        <v>352</v>
      </c>
      <c r="E534" s="238" t="s">
        <v>5214</v>
      </c>
      <c r="F534" s="180">
        <v>174</v>
      </c>
      <c r="G534" s="239"/>
      <c r="H534" s="186"/>
      <c r="I534" s="186"/>
      <c r="J534" s="239"/>
      <c r="K534" s="239"/>
      <c r="L534" s="239"/>
      <c r="M534" s="239"/>
      <c r="N534" s="239"/>
      <c r="O534" s="186"/>
      <c r="P534" s="186"/>
      <c r="Q534" s="239"/>
      <c r="R534" s="239"/>
      <c r="S534" s="239"/>
      <c r="T534" s="239"/>
      <c r="U534" s="239"/>
      <c r="V534" s="186"/>
      <c r="W534" s="186"/>
      <c r="X534" s="239"/>
      <c r="Y534" s="239">
        <v>3</v>
      </c>
      <c r="Z534" s="239"/>
      <c r="AA534" s="239"/>
      <c r="AB534" s="239"/>
      <c r="AC534" s="186"/>
      <c r="AD534" s="186"/>
      <c r="AE534" s="239"/>
      <c r="AF534" s="239"/>
      <c r="AG534" s="186"/>
      <c r="AH534" s="239"/>
      <c r="AI534" s="239"/>
      <c r="AJ534" s="186"/>
      <c r="AK534" s="186"/>
      <c r="AL534" s="186"/>
      <c r="AM534" s="186"/>
      <c r="AN534" s="186"/>
      <c r="AO534" s="239"/>
      <c r="AP534" s="239">
        <v>1</v>
      </c>
      <c r="AQ534" s="186"/>
      <c r="AR534" s="186"/>
      <c r="AS534" s="239"/>
      <c r="AT534" s="239"/>
      <c r="AU534" s="239"/>
      <c r="AV534" s="239"/>
      <c r="AW534" s="239"/>
      <c r="AX534" s="186"/>
      <c r="AY534" s="186"/>
      <c r="AZ534" s="239">
        <v>9</v>
      </c>
      <c r="BA534" s="239"/>
      <c r="BB534" s="239"/>
      <c r="BC534" s="239"/>
      <c r="BD534" s="239"/>
      <c r="BE534" s="186"/>
      <c r="BF534" s="186"/>
      <c r="BG534" s="239">
        <v>11</v>
      </c>
      <c r="BH534" s="239"/>
      <c r="BI534" s="239"/>
      <c r="BJ534" s="239"/>
      <c r="BK534" s="239">
        <v>21</v>
      </c>
      <c r="BL534" s="186"/>
      <c r="BM534" s="186"/>
      <c r="BN534" s="239">
        <v>12</v>
      </c>
      <c r="BO534" s="239"/>
      <c r="BP534" s="239">
        <v>10</v>
      </c>
      <c r="BQ534" s="239"/>
      <c r="BR534" s="239">
        <v>1</v>
      </c>
      <c r="BS534" s="186"/>
      <c r="BT534" s="186"/>
      <c r="BU534" s="239"/>
      <c r="BV534" s="239"/>
      <c r="BW534" s="239"/>
      <c r="BX534" s="239"/>
      <c r="BY534" s="239">
        <v>23</v>
      </c>
      <c r="BZ534" s="186"/>
      <c r="CA534" s="186"/>
      <c r="CB534" s="239"/>
      <c r="CC534" s="239"/>
      <c r="CD534" s="239"/>
      <c r="CE534" s="239"/>
      <c r="CF534" s="239"/>
      <c r="CG534" s="186"/>
      <c r="CH534" s="186"/>
      <c r="CI534" s="239"/>
      <c r="CJ534" s="239"/>
      <c r="CK534" s="239"/>
      <c r="CL534" s="239"/>
      <c r="CM534" s="239">
        <v>10</v>
      </c>
      <c r="CN534" s="186"/>
      <c r="CO534" s="186"/>
      <c r="CP534" s="239"/>
      <c r="CQ534" s="239">
        <v>15</v>
      </c>
      <c r="CR534" s="239"/>
      <c r="CS534" s="239"/>
      <c r="CT534" s="239"/>
      <c r="CU534" s="186"/>
      <c r="CV534" s="186"/>
      <c r="CW534" s="239"/>
      <c r="CX534" s="239">
        <v>14</v>
      </c>
      <c r="CY534" s="239"/>
      <c r="CZ534" s="239"/>
      <c r="DA534" s="239"/>
      <c r="DB534" s="186"/>
      <c r="DC534" s="186"/>
      <c r="DD534" s="239"/>
      <c r="DE534" s="239"/>
      <c r="DF534" s="239"/>
      <c r="DG534" s="239"/>
      <c r="DH534" s="239"/>
      <c r="DI534" s="186"/>
      <c r="DJ534" s="186"/>
      <c r="DK534" s="186"/>
      <c r="DL534" s="239">
        <v>14</v>
      </c>
      <c r="DM534" s="239"/>
      <c r="DN534" s="239"/>
      <c r="DO534" s="239">
        <v>16</v>
      </c>
      <c r="DP534" s="186"/>
      <c r="DQ534" s="186"/>
      <c r="DR534" s="239"/>
      <c r="DS534" s="239">
        <v>14</v>
      </c>
      <c r="DT534" s="239"/>
      <c r="DU534" s="239"/>
      <c r="DV534" s="239"/>
      <c r="DW534" s="186"/>
      <c r="DX534" s="186"/>
      <c r="DY534" s="239"/>
      <c r="DZ534" s="239"/>
      <c r="EA534" s="239"/>
      <c r="EB534" s="239"/>
      <c r="EC534" s="239"/>
      <c r="ED534" s="186"/>
      <c r="EE534" s="186"/>
      <c r="EF534" s="239"/>
      <c r="EG534" s="186"/>
      <c r="EH534" s="239"/>
      <c r="EI534" s="239"/>
      <c r="EJ534" s="239"/>
      <c r="EK534" s="186"/>
      <c r="EL534" s="186"/>
      <c r="EM534" s="239"/>
      <c r="EN534" s="239"/>
      <c r="EO534" s="239"/>
      <c r="EP534" s="239"/>
      <c r="EQ534" s="239"/>
      <c r="ER534" s="186"/>
      <c r="ES534" s="186"/>
      <c r="ET534" s="239"/>
      <c r="EU534" s="239"/>
      <c r="EV534" s="239"/>
      <c r="EW534" s="239"/>
      <c r="EX534" s="239"/>
      <c r="EY534" s="186"/>
      <c r="EZ534" s="186"/>
      <c r="FA534" s="239"/>
      <c r="FB534" s="239"/>
      <c r="FC534" s="239"/>
      <c r="FD534" s="239"/>
      <c r="FE534" s="239"/>
      <c r="FF534" s="186"/>
      <c r="FG534" s="186"/>
      <c r="FH534" s="239"/>
      <c r="FI534" s="239"/>
      <c r="FJ534" s="239"/>
      <c r="FK534" s="239"/>
      <c r="FL534" s="239"/>
      <c r="FM534" s="186"/>
      <c r="FN534" s="186"/>
      <c r="FO534" s="239"/>
      <c r="FP534" s="239"/>
      <c r="FQ534" s="239"/>
      <c r="FR534" s="239"/>
      <c r="FS534" s="239"/>
      <c r="FT534" s="186"/>
      <c r="FU534" s="186"/>
      <c r="FV534" s="186"/>
      <c r="FW534" s="186"/>
      <c r="FX534" s="186"/>
      <c r="FY534" s="239"/>
      <c r="FZ534" s="239"/>
      <c r="GA534" s="186"/>
      <c r="GB534" s="186"/>
      <c r="GC534" s="239"/>
      <c r="GD534" s="239"/>
      <c r="GE534" s="239"/>
      <c r="GF534" s="239"/>
      <c r="GG534" s="239"/>
      <c r="GH534" s="186"/>
      <c r="GI534" s="186"/>
      <c r="GJ534" s="239"/>
    </row>
    <row r="535" spans="2:192" ht="15">
      <c r="B535" s="240" t="s">
        <v>5205</v>
      </c>
      <c r="C535" s="240" t="s">
        <v>930</v>
      </c>
      <c r="D535" s="240" t="s">
        <v>352</v>
      </c>
      <c r="E535" s="235" t="s">
        <v>5215</v>
      </c>
      <c r="F535" s="181">
        <v>3242.2</v>
      </c>
      <c r="G535" s="237"/>
      <c r="H535" s="187"/>
      <c r="I535" s="187"/>
      <c r="J535" s="237"/>
      <c r="K535" s="237"/>
      <c r="L535" s="237"/>
      <c r="M535" s="237"/>
      <c r="N535" s="237"/>
      <c r="O535" s="187"/>
      <c r="P535" s="187"/>
      <c r="Q535" s="237"/>
      <c r="R535" s="237"/>
      <c r="S535" s="237"/>
      <c r="T535" s="237"/>
      <c r="U535" s="237"/>
      <c r="V535" s="187"/>
      <c r="W535" s="187"/>
      <c r="X535" s="237"/>
      <c r="Y535" s="237">
        <v>59</v>
      </c>
      <c r="Z535" s="237"/>
      <c r="AA535" s="237"/>
      <c r="AB535" s="237"/>
      <c r="AC535" s="187"/>
      <c r="AD535" s="187"/>
      <c r="AE535" s="237"/>
      <c r="AF535" s="237"/>
      <c r="AG535" s="187"/>
      <c r="AH535" s="237"/>
      <c r="AI535" s="237"/>
      <c r="AJ535" s="187"/>
      <c r="AK535" s="187"/>
      <c r="AL535" s="187"/>
      <c r="AM535" s="187"/>
      <c r="AN535" s="187"/>
      <c r="AO535" s="237"/>
      <c r="AP535" s="237">
        <v>19.8</v>
      </c>
      <c r="AQ535" s="187"/>
      <c r="AR535" s="187"/>
      <c r="AS535" s="237"/>
      <c r="AT535" s="237"/>
      <c r="AU535" s="237"/>
      <c r="AV535" s="237"/>
      <c r="AW535" s="237"/>
      <c r="AX535" s="187"/>
      <c r="AY535" s="187"/>
      <c r="AZ535" s="237">
        <v>255.8</v>
      </c>
      <c r="BA535" s="237"/>
      <c r="BB535" s="237"/>
      <c r="BC535" s="237"/>
      <c r="BD535" s="237"/>
      <c r="BE535" s="187"/>
      <c r="BF535" s="187"/>
      <c r="BG535" s="237">
        <v>204.8</v>
      </c>
      <c r="BH535" s="237"/>
      <c r="BI535" s="237"/>
      <c r="BJ535" s="237"/>
      <c r="BK535" s="237">
        <v>359.2</v>
      </c>
      <c r="BL535" s="187"/>
      <c r="BM535" s="187"/>
      <c r="BN535" s="237">
        <v>213.7</v>
      </c>
      <c r="BO535" s="237"/>
      <c r="BP535" s="237">
        <v>137.6</v>
      </c>
      <c r="BQ535" s="237"/>
      <c r="BR535" s="237">
        <v>13.7</v>
      </c>
      <c r="BS535" s="187"/>
      <c r="BT535" s="187"/>
      <c r="BU535" s="237"/>
      <c r="BV535" s="237"/>
      <c r="BW535" s="237"/>
      <c r="BX535" s="237"/>
      <c r="BY535" s="237">
        <v>355.6</v>
      </c>
      <c r="BZ535" s="187"/>
      <c r="CA535" s="187"/>
      <c r="CB535" s="237"/>
      <c r="CC535" s="237"/>
      <c r="CD535" s="237"/>
      <c r="CE535" s="237"/>
      <c r="CF535" s="237"/>
      <c r="CG535" s="187"/>
      <c r="CH535" s="187"/>
      <c r="CI535" s="237"/>
      <c r="CJ535" s="237"/>
      <c r="CK535" s="237"/>
      <c r="CL535" s="237"/>
      <c r="CM535" s="237">
        <v>140.9</v>
      </c>
      <c r="CN535" s="187"/>
      <c r="CO535" s="187"/>
      <c r="CP535" s="237"/>
      <c r="CQ535" s="237">
        <v>225</v>
      </c>
      <c r="CR535" s="237"/>
      <c r="CS535" s="237"/>
      <c r="CT535" s="237"/>
      <c r="CU535" s="187"/>
      <c r="CV535" s="187"/>
      <c r="CW535" s="237"/>
      <c r="CX535" s="237">
        <v>293.2</v>
      </c>
      <c r="CY535" s="237"/>
      <c r="CZ535" s="237"/>
      <c r="DA535" s="237"/>
      <c r="DB535" s="187"/>
      <c r="DC535" s="187"/>
      <c r="DD535" s="237"/>
      <c r="DE535" s="237"/>
      <c r="DF535" s="237"/>
      <c r="DG535" s="237"/>
      <c r="DH535" s="237"/>
      <c r="DI535" s="187"/>
      <c r="DJ535" s="187"/>
      <c r="DK535" s="187"/>
      <c r="DL535" s="237">
        <v>291.60000000000002</v>
      </c>
      <c r="DM535" s="237"/>
      <c r="DN535" s="237"/>
      <c r="DO535" s="237">
        <v>361.4</v>
      </c>
      <c r="DP535" s="187"/>
      <c r="DQ535" s="187"/>
      <c r="DR535" s="237"/>
      <c r="DS535" s="237">
        <v>310.8</v>
      </c>
      <c r="DT535" s="237"/>
      <c r="DU535" s="237"/>
      <c r="DV535" s="237"/>
      <c r="DW535" s="187"/>
      <c r="DX535" s="187"/>
      <c r="DY535" s="237"/>
      <c r="DZ535" s="237"/>
      <c r="EA535" s="237"/>
      <c r="EB535" s="237"/>
      <c r="EC535" s="237"/>
      <c r="ED535" s="187"/>
      <c r="EE535" s="187"/>
      <c r="EF535" s="237"/>
      <c r="EG535" s="187"/>
      <c r="EH535" s="237"/>
      <c r="EI535" s="237"/>
      <c r="EJ535" s="237"/>
      <c r="EK535" s="187"/>
      <c r="EL535" s="187"/>
      <c r="EM535" s="237"/>
      <c r="EN535" s="237"/>
      <c r="EO535" s="237"/>
      <c r="EP535" s="237"/>
      <c r="EQ535" s="237"/>
      <c r="ER535" s="187"/>
      <c r="ES535" s="187"/>
      <c r="ET535" s="237"/>
      <c r="EU535" s="237"/>
      <c r="EV535" s="237"/>
      <c r="EW535" s="237"/>
      <c r="EX535" s="237"/>
      <c r="EY535" s="187"/>
      <c r="EZ535" s="187"/>
      <c r="FA535" s="237"/>
      <c r="FB535" s="237"/>
      <c r="FC535" s="237"/>
      <c r="FD535" s="237"/>
      <c r="FE535" s="237"/>
      <c r="FF535" s="187"/>
      <c r="FG535" s="187"/>
      <c r="FH535" s="237"/>
      <c r="FI535" s="237"/>
      <c r="FJ535" s="237"/>
      <c r="FK535" s="237"/>
      <c r="FL535" s="237"/>
      <c r="FM535" s="187"/>
      <c r="FN535" s="187"/>
      <c r="FO535" s="237"/>
      <c r="FP535" s="237"/>
      <c r="FQ535" s="237"/>
      <c r="FR535" s="237"/>
      <c r="FS535" s="237"/>
      <c r="FT535" s="187"/>
      <c r="FU535" s="187"/>
      <c r="FV535" s="187"/>
      <c r="FW535" s="187"/>
      <c r="FX535" s="187"/>
      <c r="FY535" s="237"/>
      <c r="FZ535" s="237"/>
      <c r="GA535" s="187"/>
      <c r="GB535" s="187"/>
      <c r="GC535" s="237"/>
      <c r="GD535" s="237"/>
      <c r="GE535" s="237"/>
      <c r="GF535" s="237"/>
      <c r="GG535" s="237"/>
      <c r="GH535" s="187"/>
      <c r="GI535" s="187"/>
      <c r="GJ535" s="237"/>
    </row>
    <row r="536" spans="2:192" ht="15">
      <c r="B536" s="240" t="s">
        <v>5205</v>
      </c>
      <c r="C536" s="240" t="s">
        <v>930</v>
      </c>
      <c r="D536" s="240" t="s">
        <v>352</v>
      </c>
      <c r="E536" s="241" t="s">
        <v>5216</v>
      </c>
      <c r="F536" s="182">
        <v>3.22</v>
      </c>
      <c r="G536" s="242"/>
      <c r="H536" s="188"/>
      <c r="I536" s="188"/>
      <c r="J536" s="242"/>
      <c r="K536" s="242"/>
      <c r="L536" s="242"/>
      <c r="M536" s="242"/>
      <c r="N536" s="242"/>
      <c r="O536" s="188"/>
      <c r="P536" s="188"/>
      <c r="Q536" s="242"/>
      <c r="R536" s="242"/>
      <c r="S536" s="242"/>
      <c r="T536" s="242"/>
      <c r="U536" s="242"/>
      <c r="V536" s="188"/>
      <c r="W536" s="188"/>
      <c r="X536" s="242"/>
      <c r="Y536" s="242">
        <v>3.05</v>
      </c>
      <c r="Z536" s="242"/>
      <c r="AA536" s="242"/>
      <c r="AB536" s="242"/>
      <c r="AC536" s="188"/>
      <c r="AD536" s="188"/>
      <c r="AE536" s="242"/>
      <c r="AF536" s="242"/>
      <c r="AG536" s="188"/>
      <c r="AH536" s="242"/>
      <c r="AI536" s="242"/>
      <c r="AJ536" s="188"/>
      <c r="AK536" s="188"/>
      <c r="AL536" s="188"/>
      <c r="AM536" s="188"/>
      <c r="AN536" s="188"/>
      <c r="AO536" s="242"/>
      <c r="AP536" s="242">
        <v>3.04</v>
      </c>
      <c r="AQ536" s="188"/>
      <c r="AR536" s="188"/>
      <c r="AS536" s="242"/>
      <c r="AT536" s="242"/>
      <c r="AU536" s="242"/>
      <c r="AV536" s="242"/>
      <c r="AW536" s="242"/>
      <c r="AX536" s="188"/>
      <c r="AY536" s="188"/>
      <c r="AZ536" s="242">
        <v>2.11</v>
      </c>
      <c r="BA536" s="242"/>
      <c r="BB536" s="242"/>
      <c r="BC536" s="242"/>
      <c r="BD536" s="242"/>
      <c r="BE536" s="188"/>
      <c r="BF536" s="188"/>
      <c r="BG536" s="242">
        <v>3.22</v>
      </c>
      <c r="BH536" s="242"/>
      <c r="BI536" s="242"/>
      <c r="BJ536" s="242"/>
      <c r="BK536" s="242">
        <v>3.51</v>
      </c>
      <c r="BL536" s="188"/>
      <c r="BM536" s="188"/>
      <c r="BN536" s="242">
        <v>3.37</v>
      </c>
      <c r="BO536" s="242"/>
      <c r="BP536" s="242">
        <v>4.3600000000000003</v>
      </c>
      <c r="BQ536" s="242"/>
      <c r="BR536" s="242">
        <v>4.37</v>
      </c>
      <c r="BS536" s="188"/>
      <c r="BT536" s="188"/>
      <c r="BU536" s="242"/>
      <c r="BV536" s="242"/>
      <c r="BW536" s="242"/>
      <c r="BX536" s="242"/>
      <c r="BY536" s="242">
        <v>3.88</v>
      </c>
      <c r="BZ536" s="188"/>
      <c r="CA536" s="188"/>
      <c r="CB536" s="242"/>
      <c r="CC536" s="242"/>
      <c r="CD536" s="242"/>
      <c r="CE536" s="242"/>
      <c r="CF536" s="242"/>
      <c r="CG536" s="188"/>
      <c r="CH536" s="188"/>
      <c r="CI536" s="242"/>
      <c r="CJ536" s="242"/>
      <c r="CK536" s="242"/>
      <c r="CL536" s="242"/>
      <c r="CM536" s="242">
        <v>4.26</v>
      </c>
      <c r="CN536" s="188"/>
      <c r="CO536" s="188"/>
      <c r="CP536" s="242"/>
      <c r="CQ536" s="242">
        <v>4</v>
      </c>
      <c r="CR536" s="242"/>
      <c r="CS536" s="242"/>
      <c r="CT536" s="242"/>
      <c r="CU536" s="188"/>
      <c r="CV536" s="188"/>
      <c r="CW536" s="242"/>
      <c r="CX536" s="242">
        <v>2.86</v>
      </c>
      <c r="CY536" s="242"/>
      <c r="CZ536" s="242"/>
      <c r="DA536" s="242"/>
      <c r="DB536" s="188"/>
      <c r="DC536" s="188"/>
      <c r="DD536" s="242"/>
      <c r="DE536" s="242"/>
      <c r="DF536" s="242"/>
      <c r="DG536" s="242"/>
      <c r="DH536" s="242"/>
      <c r="DI536" s="188"/>
      <c r="DJ536" s="188"/>
      <c r="DK536" s="188"/>
      <c r="DL536" s="242">
        <v>2.88</v>
      </c>
      <c r="DM536" s="242"/>
      <c r="DN536" s="242"/>
      <c r="DO536" s="242">
        <v>2.66</v>
      </c>
      <c r="DP536" s="188"/>
      <c r="DQ536" s="188"/>
      <c r="DR536" s="242"/>
      <c r="DS536" s="242">
        <v>2.7</v>
      </c>
      <c r="DT536" s="242"/>
      <c r="DU536" s="242"/>
      <c r="DV536" s="242"/>
      <c r="DW536" s="188"/>
      <c r="DX536" s="188"/>
      <c r="DY536" s="242"/>
      <c r="DZ536" s="242"/>
      <c r="EA536" s="242"/>
      <c r="EB536" s="242"/>
      <c r="EC536" s="242"/>
      <c r="ED536" s="188"/>
      <c r="EE536" s="188"/>
      <c r="EF536" s="242"/>
      <c r="EG536" s="188"/>
      <c r="EH536" s="242"/>
      <c r="EI536" s="242"/>
      <c r="EJ536" s="242"/>
      <c r="EK536" s="188"/>
      <c r="EL536" s="188"/>
      <c r="EM536" s="242"/>
      <c r="EN536" s="242"/>
      <c r="EO536" s="242"/>
      <c r="EP536" s="242"/>
      <c r="EQ536" s="242"/>
      <c r="ER536" s="188"/>
      <c r="ES536" s="188"/>
      <c r="ET536" s="242"/>
      <c r="EU536" s="242"/>
      <c r="EV536" s="242"/>
      <c r="EW536" s="242"/>
      <c r="EX536" s="242"/>
      <c r="EY536" s="188"/>
      <c r="EZ536" s="188"/>
      <c r="FA536" s="242"/>
      <c r="FB536" s="242"/>
      <c r="FC536" s="242"/>
      <c r="FD536" s="242"/>
      <c r="FE536" s="242"/>
      <c r="FF536" s="188"/>
      <c r="FG536" s="188"/>
      <c r="FH536" s="242"/>
      <c r="FI536" s="242"/>
      <c r="FJ536" s="242"/>
      <c r="FK536" s="242"/>
      <c r="FL536" s="242"/>
      <c r="FM536" s="188"/>
      <c r="FN536" s="188"/>
      <c r="FO536" s="242"/>
      <c r="FP536" s="242"/>
      <c r="FQ536" s="242"/>
      <c r="FR536" s="242"/>
      <c r="FS536" s="242"/>
      <c r="FT536" s="188"/>
      <c r="FU536" s="188"/>
      <c r="FV536" s="188"/>
      <c r="FW536" s="188"/>
      <c r="FX536" s="188"/>
      <c r="FY536" s="242"/>
      <c r="FZ536" s="242"/>
      <c r="GA536" s="188"/>
      <c r="GB536" s="188"/>
      <c r="GC536" s="242"/>
      <c r="GD536" s="242"/>
      <c r="GE536" s="242"/>
      <c r="GF536" s="242"/>
      <c r="GG536" s="242"/>
      <c r="GH536" s="188"/>
      <c r="GI536" s="188"/>
      <c r="GJ536" s="242"/>
    </row>
    <row r="537" spans="2:192" ht="15.75" thickBot="1">
      <c r="B537" s="243" t="s">
        <v>5205</v>
      </c>
      <c r="C537" s="243" t="s">
        <v>930</v>
      </c>
      <c r="D537" s="243" t="s">
        <v>352</v>
      </c>
      <c r="E537" s="244" t="s">
        <v>5217</v>
      </c>
      <c r="F537" s="183">
        <v>18.63</v>
      </c>
      <c r="G537" s="245"/>
      <c r="H537" s="189"/>
      <c r="I537" s="189"/>
      <c r="J537" s="245"/>
      <c r="K537" s="245"/>
      <c r="L537" s="245"/>
      <c r="M537" s="245"/>
      <c r="N537" s="245"/>
      <c r="O537" s="189"/>
      <c r="P537" s="189"/>
      <c r="Q537" s="245"/>
      <c r="R537" s="245"/>
      <c r="S537" s="245"/>
      <c r="T537" s="245"/>
      <c r="U537" s="245"/>
      <c r="V537" s="189"/>
      <c r="W537" s="189"/>
      <c r="X537" s="245"/>
      <c r="Y537" s="245">
        <v>19.670000000000002</v>
      </c>
      <c r="Z537" s="245"/>
      <c r="AA537" s="245"/>
      <c r="AB537" s="245"/>
      <c r="AC537" s="189"/>
      <c r="AD537" s="189"/>
      <c r="AE537" s="245"/>
      <c r="AF537" s="245"/>
      <c r="AG537" s="189"/>
      <c r="AH537" s="245"/>
      <c r="AI537" s="245"/>
      <c r="AJ537" s="189"/>
      <c r="AK537" s="189"/>
      <c r="AL537" s="189"/>
      <c r="AM537" s="189"/>
      <c r="AN537" s="189"/>
      <c r="AO537" s="245"/>
      <c r="AP537" s="245">
        <v>19.75</v>
      </c>
      <c r="AQ537" s="189"/>
      <c r="AR537" s="189"/>
      <c r="AS537" s="245"/>
      <c r="AT537" s="245"/>
      <c r="AU537" s="245"/>
      <c r="AV537" s="245"/>
      <c r="AW537" s="245"/>
      <c r="AX537" s="189"/>
      <c r="AY537" s="189"/>
      <c r="AZ537" s="245">
        <v>28.43</v>
      </c>
      <c r="BA537" s="245"/>
      <c r="BB537" s="245"/>
      <c r="BC537" s="245"/>
      <c r="BD537" s="245"/>
      <c r="BE537" s="189"/>
      <c r="BF537" s="189"/>
      <c r="BG537" s="245">
        <v>18.62</v>
      </c>
      <c r="BH537" s="245"/>
      <c r="BI537" s="245"/>
      <c r="BJ537" s="245"/>
      <c r="BK537" s="245">
        <v>17.100000000000001</v>
      </c>
      <c r="BL537" s="189"/>
      <c r="BM537" s="189"/>
      <c r="BN537" s="245">
        <v>17.809999999999999</v>
      </c>
      <c r="BO537" s="245"/>
      <c r="BP537" s="245">
        <v>13.76</v>
      </c>
      <c r="BQ537" s="245"/>
      <c r="BR537" s="245">
        <v>13.73</v>
      </c>
      <c r="BS537" s="189"/>
      <c r="BT537" s="189"/>
      <c r="BU537" s="245"/>
      <c r="BV537" s="245"/>
      <c r="BW537" s="245"/>
      <c r="BX537" s="245"/>
      <c r="BY537" s="245">
        <v>15.46</v>
      </c>
      <c r="BZ537" s="189"/>
      <c r="CA537" s="189"/>
      <c r="CB537" s="245"/>
      <c r="CC537" s="245"/>
      <c r="CD537" s="245"/>
      <c r="CE537" s="245"/>
      <c r="CF537" s="245"/>
      <c r="CG537" s="189"/>
      <c r="CH537" s="189"/>
      <c r="CI537" s="245"/>
      <c r="CJ537" s="245"/>
      <c r="CK537" s="245"/>
      <c r="CL537" s="245"/>
      <c r="CM537" s="245">
        <v>14.09</v>
      </c>
      <c r="CN537" s="189"/>
      <c r="CO537" s="189"/>
      <c r="CP537" s="245"/>
      <c r="CQ537" s="245">
        <v>15</v>
      </c>
      <c r="CR537" s="245"/>
      <c r="CS537" s="245"/>
      <c r="CT537" s="245"/>
      <c r="CU537" s="189"/>
      <c r="CV537" s="189"/>
      <c r="CW537" s="245"/>
      <c r="CX537" s="245">
        <v>20.95</v>
      </c>
      <c r="CY537" s="245"/>
      <c r="CZ537" s="245"/>
      <c r="DA537" s="245"/>
      <c r="DB537" s="189"/>
      <c r="DC537" s="189"/>
      <c r="DD537" s="245"/>
      <c r="DE537" s="245"/>
      <c r="DF537" s="245"/>
      <c r="DG537" s="245"/>
      <c r="DH537" s="245"/>
      <c r="DI537" s="189"/>
      <c r="DJ537" s="189"/>
      <c r="DK537" s="189"/>
      <c r="DL537" s="245">
        <v>20.82</v>
      </c>
      <c r="DM537" s="245"/>
      <c r="DN537" s="245"/>
      <c r="DO537" s="245">
        <v>22.59</v>
      </c>
      <c r="DP537" s="189"/>
      <c r="DQ537" s="189"/>
      <c r="DR537" s="245"/>
      <c r="DS537" s="245">
        <v>22.2</v>
      </c>
      <c r="DT537" s="245"/>
      <c r="DU537" s="245"/>
      <c r="DV537" s="245"/>
      <c r="DW537" s="189"/>
      <c r="DX537" s="189"/>
      <c r="DY537" s="245"/>
      <c r="DZ537" s="245"/>
      <c r="EA537" s="245"/>
      <c r="EB537" s="245"/>
      <c r="EC537" s="245"/>
      <c r="ED537" s="189"/>
      <c r="EE537" s="189"/>
      <c r="EF537" s="245"/>
      <c r="EG537" s="189"/>
      <c r="EH537" s="245"/>
      <c r="EI537" s="245"/>
      <c r="EJ537" s="245"/>
      <c r="EK537" s="189"/>
      <c r="EL537" s="189"/>
      <c r="EM537" s="245"/>
      <c r="EN537" s="245"/>
      <c r="EO537" s="245"/>
      <c r="EP537" s="245"/>
      <c r="EQ537" s="245"/>
      <c r="ER537" s="189"/>
      <c r="ES537" s="189"/>
      <c r="ET537" s="245"/>
      <c r="EU537" s="245"/>
      <c r="EV537" s="245"/>
      <c r="EW537" s="245"/>
      <c r="EX537" s="245"/>
      <c r="EY537" s="189"/>
      <c r="EZ537" s="189"/>
      <c r="FA537" s="245"/>
      <c r="FB537" s="245"/>
      <c r="FC537" s="245"/>
      <c r="FD537" s="245"/>
      <c r="FE537" s="245"/>
      <c r="FF537" s="189"/>
      <c r="FG537" s="189"/>
      <c r="FH537" s="245"/>
      <c r="FI537" s="245"/>
      <c r="FJ537" s="245"/>
      <c r="FK537" s="245"/>
      <c r="FL537" s="245"/>
      <c r="FM537" s="189"/>
      <c r="FN537" s="189"/>
      <c r="FO537" s="245"/>
      <c r="FP537" s="245"/>
      <c r="FQ537" s="245"/>
      <c r="FR537" s="245"/>
      <c r="FS537" s="245"/>
      <c r="FT537" s="189"/>
      <c r="FU537" s="189"/>
      <c r="FV537" s="189"/>
      <c r="FW537" s="189"/>
      <c r="FX537" s="189"/>
      <c r="FY537" s="245"/>
      <c r="FZ537" s="245"/>
      <c r="GA537" s="189"/>
      <c r="GB537" s="189"/>
      <c r="GC537" s="245"/>
      <c r="GD537" s="245"/>
      <c r="GE537" s="245"/>
      <c r="GF537" s="245"/>
      <c r="GG537" s="245"/>
      <c r="GH537" s="189"/>
      <c r="GI537" s="189"/>
      <c r="GJ537" s="245"/>
    </row>
    <row r="538" spans="2:192" ht="15">
      <c r="B538" s="238" t="s">
        <v>5205</v>
      </c>
      <c r="C538" s="238" t="s">
        <v>954</v>
      </c>
      <c r="D538" s="238" t="s">
        <v>956</v>
      </c>
      <c r="E538" s="238" t="s">
        <v>5214</v>
      </c>
      <c r="F538" s="180">
        <v>1</v>
      </c>
      <c r="G538" s="239"/>
      <c r="H538" s="186"/>
      <c r="I538" s="186"/>
      <c r="J538" s="239"/>
      <c r="K538" s="239"/>
      <c r="L538" s="239"/>
      <c r="M538" s="239"/>
      <c r="N538" s="239"/>
      <c r="O538" s="186"/>
      <c r="P538" s="186"/>
      <c r="Q538" s="239"/>
      <c r="R538" s="239"/>
      <c r="S538" s="239"/>
      <c r="T538" s="239"/>
      <c r="U538" s="239"/>
      <c r="V538" s="186"/>
      <c r="W538" s="186"/>
      <c r="X538" s="239"/>
      <c r="Y538" s="239">
        <v>1</v>
      </c>
      <c r="Z538" s="239"/>
      <c r="AA538" s="239"/>
      <c r="AB538" s="239"/>
      <c r="AC538" s="186"/>
      <c r="AD538" s="186"/>
      <c r="AE538" s="239"/>
      <c r="AF538" s="239"/>
      <c r="AG538" s="186"/>
      <c r="AH538" s="239"/>
      <c r="AI538" s="239"/>
      <c r="AJ538" s="186"/>
      <c r="AK538" s="186"/>
      <c r="AL538" s="186"/>
      <c r="AM538" s="186"/>
      <c r="AN538" s="186"/>
      <c r="AO538" s="239"/>
      <c r="AP538" s="239"/>
      <c r="AQ538" s="186"/>
      <c r="AR538" s="186"/>
      <c r="AS538" s="239"/>
      <c r="AT538" s="239"/>
      <c r="AU538" s="239"/>
      <c r="AV538" s="239"/>
      <c r="AW538" s="239"/>
      <c r="AX538" s="186"/>
      <c r="AY538" s="186"/>
      <c r="AZ538" s="239"/>
      <c r="BA538" s="239"/>
      <c r="BB538" s="239"/>
      <c r="BC538" s="239"/>
      <c r="BD538" s="239"/>
      <c r="BE538" s="186"/>
      <c r="BF538" s="186"/>
      <c r="BG538" s="239"/>
      <c r="BH538" s="239"/>
      <c r="BI538" s="239"/>
      <c r="BJ538" s="239"/>
      <c r="BK538" s="239"/>
      <c r="BL538" s="186"/>
      <c r="BM538" s="186"/>
      <c r="BN538" s="239"/>
      <c r="BO538" s="239"/>
      <c r="BP538" s="239"/>
      <c r="BQ538" s="239"/>
      <c r="BR538" s="239"/>
      <c r="BS538" s="186"/>
      <c r="BT538" s="186"/>
      <c r="BU538" s="239"/>
      <c r="BV538" s="239"/>
      <c r="BW538" s="239"/>
      <c r="BX538" s="239"/>
      <c r="BY538" s="239"/>
      <c r="BZ538" s="186"/>
      <c r="CA538" s="186"/>
      <c r="CB538" s="239"/>
      <c r="CC538" s="239"/>
      <c r="CD538" s="239"/>
      <c r="CE538" s="239"/>
      <c r="CF538" s="239"/>
      <c r="CG538" s="186"/>
      <c r="CH538" s="186"/>
      <c r="CI538" s="239"/>
      <c r="CJ538" s="239"/>
      <c r="CK538" s="239"/>
      <c r="CL538" s="239"/>
      <c r="CM538" s="239"/>
      <c r="CN538" s="186"/>
      <c r="CO538" s="186"/>
      <c r="CP538" s="239"/>
      <c r="CQ538" s="239"/>
      <c r="CR538" s="239"/>
      <c r="CS538" s="239"/>
      <c r="CT538" s="239"/>
      <c r="CU538" s="186"/>
      <c r="CV538" s="186"/>
      <c r="CW538" s="239"/>
      <c r="CX538" s="239"/>
      <c r="CY538" s="239"/>
      <c r="CZ538" s="239"/>
      <c r="DA538" s="239"/>
      <c r="DB538" s="186"/>
      <c r="DC538" s="186"/>
      <c r="DD538" s="239"/>
      <c r="DE538" s="239"/>
      <c r="DF538" s="239"/>
      <c r="DG538" s="239"/>
      <c r="DH538" s="239"/>
      <c r="DI538" s="186"/>
      <c r="DJ538" s="186"/>
      <c r="DK538" s="186"/>
      <c r="DL538" s="239"/>
      <c r="DM538" s="239"/>
      <c r="DN538" s="239"/>
      <c r="DO538" s="239"/>
      <c r="DP538" s="186"/>
      <c r="DQ538" s="186"/>
      <c r="DR538" s="239"/>
      <c r="DS538" s="239"/>
      <c r="DT538" s="239"/>
      <c r="DU538" s="239"/>
      <c r="DV538" s="239"/>
      <c r="DW538" s="186"/>
      <c r="DX538" s="186"/>
      <c r="DY538" s="239"/>
      <c r="DZ538" s="239"/>
      <c r="EA538" s="239"/>
      <c r="EB538" s="239"/>
      <c r="EC538" s="239"/>
      <c r="ED538" s="186"/>
      <c r="EE538" s="186"/>
      <c r="EF538" s="239"/>
      <c r="EG538" s="186"/>
      <c r="EH538" s="239"/>
      <c r="EI538" s="239"/>
      <c r="EJ538" s="239"/>
      <c r="EK538" s="186"/>
      <c r="EL538" s="186"/>
      <c r="EM538" s="239"/>
      <c r="EN538" s="239"/>
      <c r="EO538" s="239"/>
      <c r="EP538" s="239"/>
      <c r="EQ538" s="239"/>
      <c r="ER538" s="186"/>
      <c r="ES538" s="186"/>
      <c r="ET538" s="239"/>
      <c r="EU538" s="239"/>
      <c r="EV538" s="239"/>
      <c r="EW538" s="239"/>
      <c r="EX538" s="239"/>
      <c r="EY538" s="186"/>
      <c r="EZ538" s="186"/>
      <c r="FA538" s="239"/>
      <c r="FB538" s="239"/>
      <c r="FC538" s="239"/>
      <c r="FD538" s="239"/>
      <c r="FE538" s="239"/>
      <c r="FF538" s="186"/>
      <c r="FG538" s="186"/>
      <c r="FH538" s="239"/>
      <c r="FI538" s="239"/>
      <c r="FJ538" s="239"/>
      <c r="FK538" s="239"/>
      <c r="FL538" s="239"/>
      <c r="FM538" s="186"/>
      <c r="FN538" s="186"/>
      <c r="FO538" s="239"/>
      <c r="FP538" s="239"/>
      <c r="FQ538" s="239"/>
      <c r="FR538" s="239"/>
      <c r="FS538" s="239"/>
      <c r="FT538" s="186"/>
      <c r="FU538" s="186"/>
      <c r="FV538" s="186"/>
      <c r="FW538" s="186"/>
      <c r="FX538" s="186"/>
      <c r="FY538" s="239"/>
      <c r="FZ538" s="239"/>
      <c r="GA538" s="186"/>
      <c r="GB538" s="186"/>
      <c r="GC538" s="239"/>
      <c r="GD538" s="239"/>
      <c r="GE538" s="239"/>
      <c r="GF538" s="239"/>
      <c r="GG538" s="239"/>
      <c r="GH538" s="186"/>
      <c r="GI538" s="186"/>
      <c r="GJ538" s="239"/>
    </row>
    <row r="539" spans="2:192" ht="15">
      <c r="B539" s="240" t="s">
        <v>5205</v>
      </c>
      <c r="C539" s="240" t="s">
        <v>954</v>
      </c>
      <c r="D539" s="240" t="s">
        <v>956</v>
      </c>
      <c r="E539" s="235" t="s">
        <v>5215</v>
      </c>
      <c r="F539" s="181">
        <v>20.3</v>
      </c>
      <c r="G539" s="237"/>
      <c r="H539" s="187"/>
      <c r="I539" s="187"/>
      <c r="J539" s="237"/>
      <c r="K539" s="237"/>
      <c r="L539" s="237"/>
      <c r="M539" s="237"/>
      <c r="N539" s="237"/>
      <c r="O539" s="187"/>
      <c r="P539" s="187"/>
      <c r="Q539" s="237"/>
      <c r="R539" s="237"/>
      <c r="S539" s="237"/>
      <c r="T539" s="237"/>
      <c r="U539" s="237"/>
      <c r="V539" s="187"/>
      <c r="W539" s="187"/>
      <c r="X539" s="237"/>
      <c r="Y539" s="237">
        <v>20.3</v>
      </c>
      <c r="Z539" s="237"/>
      <c r="AA539" s="237"/>
      <c r="AB539" s="237"/>
      <c r="AC539" s="187"/>
      <c r="AD539" s="187"/>
      <c r="AE539" s="237"/>
      <c r="AF539" s="237"/>
      <c r="AG539" s="187"/>
      <c r="AH539" s="237"/>
      <c r="AI539" s="237"/>
      <c r="AJ539" s="187"/>
      <c r="AK539" s="187"/>
      <c r="AL539" s="187"/>
      <c r="AM539" s="187"/>
      <c r="AN539" s="187"/>
      <c r="AO539" s="237"/>
      <c r="AP539" s="237"/>
      <c r="AQ539" s="187"/>
      <c r="AR539" s="187"/>
      <c r="AS539" s="237"/>
      <c r="AT539" s="237"/>
      <c r="AU539" s="237"/>
      <c r="AV539" s="237"/>
      <c r="AW539" s="237"/>
      <c r="AX539" s="187"/>
      <c r="AY539" s="187"/>
      <c r="AZ539" s="237"/>
      <c r="BA539" s="237"/>
      <c r="BB539" s="237"/>
      <c r="BC539" s="237"/>
      <c r="BD539" s="237"/>
      <c r="BE539" s="187"/>
      <c r="BF539" s="187"/>
      <c r="BG539" s="237"/>
      <c r="BH539" s="237"/>
      <c r="BI539" s="237"/>
      <c r="BJ539" s="237"/>
      <c r="BK539" s="237"/>
      <c r="BL539" s="187"/>
      <c r="BM539" s="187"/>
      <c r="BN539" s="237"/>
      <c r="BO539" s="237"/>
      <c r="BP539" s="237"/>
      <c r="BQ539" s="237"/>
      <c r="BR539" s="237"/>
      <c r="BS539" s="187"/>
      <c r="BT539" s="187"/>
      <c r="BU539" s="237"/>
      <c r="BV539" s="237"/>
      <c r="BW539" s="237"/>
      <c r="BX539" s="237"/>
      <c r="BY539" s="237"/>
      <c r="BZ539" s="187"/>
      <c r="CA539" s="187"/>
      <c r="CB539" s="237"/>
      <c r="CC539" s="237"/>
      <c r="CD539" s="237"/>
      <c r="CE539" s="237"/>
      <c r="CF539" s="237"/>
      <c r="CG539" s="187"/>
      <c r="CH539" s="187"/>
      <c r="CI539" s="237"/>
      <c r="CJ539" s="237"/>
      <c r="CK539" s="237"/>
      <c r="CL539" s="237"/>
      <c r="CM539" s="237"/>
      <c r="CN539" s="187"/>
      <c r="CO539" s="187"/>
      <c r="CP539" s="237"/>
      <c r="CQ539" s="237"/>
      <c r="CR539" s="237"/>
      <c r="CS539" s="237"/>
      <c r="CT539" s="237"/>
      <c r="CU539" s="187"/>
      <c r="CV539" s="187"/>
      <c r="CW539" s="237"/>
      <c r="CX539" s="237"/>
      <c r="CY539" s="237"/>
      <c r="CZ539" s="237"/>
      <c r="DA539" s="237"/>
      <c r="DB539" s="187"/>
      <c r="DC539" s="187"/>
      <c r="DD539" s="237"/>
      <c r="DE539" s="237"/>
      <c r="DF539" s="237"/>
      <c r="DG539" s="237"/>
      <c r="DH539" s="237"/>
      <c r="DI539" s="187"/>
      <c r="DJ539" s="187"/>
      <c r="DK539" s="187"/>
      <c r="DL539" s="237"/>
      <c r="DM539" s="237"/>
      <c r="DN539" s="237"/>
      <c r="DO539" s="237"/>
      <c r="DP539" s="187"/>
      <c r="DQ539" s="187"/>
      <c r="DR539" s="237"/>
      <c r="DS539" s="237"/>
      <c r="DT539" s="237"/>
      <c r="DU539" s="237"/>
      <c r="DV539" s="237"/>
      <c r="DW539" s="187"/>
      <c r="DX539" s="187"/>
      <c r="DY539" s="237"/>
      <c r="DZ539" s="237"/>
      <c r="EA539" s="237"/>
      <c r="EB539" s="237"/>
      <c r="EC539" s="237"/>
      <c r="ED539" s="187"/>
      <c r="EE539" s="187"/>
      <c r="EF539" s="237"/>
      <c r="EG539" s="187"/>
      <c r="EH539" s="237"/>
      <c r="EI539" s="237"/>
      <c r="EJ539" s="237"/>
      <c r="EK539" s="187"/>
      <c r="EL539" s="187"/>
      <c r="EM539" s="237"/>
      <c r="EN539" s="237"/>
      <c r="EO539" s="237"/>
      <c r="EP539" s="237"/>
      <c r="EQ539" s="237"/>
      <c r="ER539" s="187"/>
      <c r="ES539" s="187"/>
      <c r="ET539" s="237"/>
      <c r="EU539" s="237"/>
      <c r="EV539" s="237"/>
      <c r="EW539" s="237"/>
      <c r="EX539" s="237"/>
      <c r="EY539" s="187"/>
      <c r="EZ539" s="187"/>
      <c r="FA539" s="237"/>
      <c r="FB539" s="237"/>
      <c r="FC539" s="237"/>
      <c r="FD539" s="237"/>
      <c r="FE539" s="237"/>
      <c r="FF539" s="187"/>
      <c r="FG539" s="187"/>
      <c r="FH539" s="237"/>
      <c r="FI539" s="237"/>
      <c r="FJ539" s="237"/>
      <c r="FK539" s="237"/>
      <c r="FL539" s="237"/>
      <c r="FM539" s="187"/>
      <c r="FN539" s="187"/>
      <c r="FO539" s="237"/>
      <c r="FP539" s="237"/>
      <c r="FQ539" s="237"/>
      <c r="FR539" s="237"/>
      <c r="FS539" s="237"/>
      <c r="FT539" s="187"/>
      <c r="FU539" s="187"/>
      <c r="FV539" s="187"/>
      <c r="FW539" s="187"/>
      <c r="FX539" s="187"/>
      <c r="FY539" s="237"/>
      <c r="FZ539" s="237"/>
      <c r="GA539" s="187"/>
      <c r="GB539" s="187"/>
      <c r="GC539" s="237"/>
      <c r="GD539" s="237"/>
      <c r="GE539" s="237"/>
      <c r="GF539" s="237"/>
      <c r="GG539" s="237"/>
      <c r="GH539" s="187"/>
      <c r="GI539" s="187"/>
      <c r="GJ539" s="237"/>
    </row>
    <row r="540" spans="2:192" ht="15">
      <c r="B540" s="240" t="s">
        <v>5205</v>
      </c>
      <c r="C540" s="240" t="s">
        <v>954</v>
      </c>
      <c r="D540" s="240" t="s">
        <v>956</v>
      </c>
      <c r="E540" s="241" t="s">
        <v>5216</v>
      </c>
      <c r="F540" s="182">
        <v>2.95</v>
      </c>
      <c r="G540" s="242"/>
      <c r="H540" s="188"/>
      <c r="I540" s="188"/>
      <c r="J540" s="242"/>
      <c r="K540" s="242"/>
      <c r="L540" s="242"/>
      <c r="M540" s="242"/>
      <c r="N540" s="242"/>
      <c r="O540" s="188"/>
      <c r="P540" s="188"/>
      <c r="Q540" s="242"/>
      <c r="R540" s="242"/>
      <c r="S540" s="242"/>
      <c r="T540" s="242"/>
      <c r="U540" s="242"/>
      <c r="V540" s="188"/>
      <c r="W540" s="188"/>
      <c r="X540" s="242"/>
      <c r="Y540" s="242">
        <v>2.95</v>
      </c>
      <c r="Z540" s="242"/>
      <c r="AA540" s="242"/>
      <c r="AB540" s="242"/>
      <c r="AC540" s="188"/>
      <c r="AD540" s="188"/>
      <c r="AE540" s="242"/>
      <c r="AF540" s="242"/>
      <c r="AG540" s="188"/>
      <c r="AH540" s="242"/>
      <c r="AI540" s="242"/>
      <c r="AJ540" s="188"/>
      <c r="AK540" s="188"/>
      <c r="AL540" s="188"/>
      <c r="AM540" s="188"/>
      <c r="AN540" s="188"/>
      <c r="AO540" s="242"/>
      <c r="AP540" s="242"/>
      <c r="AQ540" s="188"/>
      <c r="AR540" s="188"/>
      <c r="AS540" s="242"/>
      <c r="AT540" s="242"/>
      <c r="AU540" s="242"/>
      <c r="AV540" s="242"/>
      <c r="AW540" s="242"/>
      <c r="AX540" s="188"/>
      <c r="AY540" s="188"/>
      <c r="AZ540" s="242"/>
      <c r="BA540" s="242"/>
      <c r="BB540" s="242"/>
      <c r="BC540" s="242"/>
      <c r="BD540" s="242"/>
      <c r="BE540" s="188"/>
      <c r="BF540" s="188"/>
      <c r="BG540" s="242"/>
      <c r="BH540" s="242"/>
      <c r="BI540" s="242"/>
      <c r="BJ540" s="242"/>
      <c r="BK540" s="242"/>
      <c r="BL540" s="188"/>
      <c r="BM540" s="188"/>
      <c r="BN540" s="242"/>
      <c r="BO540" s="242"/>
      <c r="BP540" s="242"/>
      <c r="BQ540" s="242"/>
      <c r="BR540" s="242"/>
      <c r="BS540" s="188"/>
      <c r="BT540" s="188"/>
      <c r="BU540" s="242"/>
      <c r="BV540" s="242"/>
      <c r="BW540" s="242"/>
      <c r="BX540" s="242"/>
      <c r="BY540" s="242"/>
      <c r="BZ540" s="188"/>
      <c r="CA540" s="188"/>
      <c r="CB540" s="242"/>
      <c r="CC540" s="242"/>
      <c r="CD540" s="242"/>
      <c r="CE540" s="242"/>
      <c r="CF540" s="242"/>
      <c r="CG540" s="188"/>
      <c r="CH540" s="188"/>
      <c r="CI540" s="242"/>
      <c r="CJ540" s="242"/>
      <c r="CK540" s="242"/>
      <c r="CL540" s="242"/>
      <c r="CM540" s="242"/>
      <c r="CN540" s="188"/>
      <c r="CO540" s="188"/>
      <c r="CP540" s="242"/>
      <c r="CQ540" s="242"/>
      <c r="CR540" s="242"/>
      <c r="CS540" s="242"/>
      <c r="CT540" s="242"/>
      <c r="CU540" s="188"/>
      <c r="CV540" s="188"/>
      <c r="CW540" s="242"/>
      <c r="CX540" s="242"/>
      <c r="CY540" s="242"/>
      <c r="CZ540" s="242"/>
      <c r="DA540" s="242"/>
      <c r="DB540" s="188"/>
      <c r="DC540" s="188"/>
      <c r="DD540" s="242"/>
      <c r="DE540" s="242"/>
      <c r="DF540" s="242"/>
      <c r="DG540" s="242"/>
      <c r="DH540" s="242"/>
      <c r="DI540" s="188"/>
      <c r="DJ540" s="188"/>
      <c r="DK540" s="188"/>
      <c r="DL540" s="242"/>
      <c r="DM540" s="242"/>
      <c r="DN540" s="242"/>
      <c r="DO540" s="242"/>
      <c r="DP540" s="188"/>
      <c r="DQ540" s="188"/>
      <c r="DR540" s="242"/>
      <c r="DS540" s="242"/>
      <c r="DT540" s="242"/>
      <c r="DU540" s="242"/>
      <c r="DV540" s="242"/>
      <c r="DW540" s="188"/>
      <c r="DX540" s="188"/>
      <c r="DY540" s="242"/>
      <c r="DZ540" s="242"/>
      <c r="EA540" s="242"/>
      <c r="EB540" s="242"/>
      <c r="EC540" s="242"/>
      <c r="ED540" s="188"/>
      <c r="EE540" s="188"/>
      <c r="EF540" s="242"/>
      <c r="EG540" s="188"/>
      <c r="EH540" s="242"/>
      <c r="EI540" s="242"/>
      <c r="EJ540" s="242"/>
      <c r="EK540" s="188"/>
      <c r="EL540" s="188"/>
      <c r="EM540" s="242"/>
      <c r="EN540" s="242"/>
      <c r="EO540" s="242"/>
      <c r="EP540" s="242"/>
      <c r="EQ540" s="242"/>
      <c r="ER540" s="188"/>
      <c r="ES540" s="188"/>
      <c r="ET540" s="242"/>
      <c r="EU540" s="242"/>
      <c r="EV540" s="242"/>
      <c r="EW540" s="242"/>
      <c r="EX540" s="242"/>
      <c r="EY540" s="188"/>
      <c r="EZ540" s="188"/>
      <c r="FA540" s="242"/>
      <c r="FB540" s="242"/>
      <c r="FC540" s="242"/>
      <c r="FD540" s="242"/>
      <c r="FE540" s="242"/>
      <c r="FF540" s="188"/>
      <c r="FG540" s="188"/>
      <c r="FH540" s="242"/>
      <c r="FI540" s="242"/>
      <c r="FJ540" s="242"/>
      <c r="FK540" s="242"/>
      <c r="FL540" s="242"/>
      <c r="FM540" s="188"/>
      <c r="FN540" s="188"/>
      <c r="FO540" s="242"/>
      <c r="FP540" s="242"/>
      <c r="FQ540" s="242"/>
      <c r="FR540" s="242"/>
      <c r="FS540" s="242"/>
      <c r="FT540" s="188"/>
      <c r="FU540" s="188"/>
      <c r="FV540" s="188"/>
      <c r="FW540" s="188"/>
      <c r="FX540" s="188"/>
      <c r="FY540" s="242"/>
      <c r="FZ540" s="242"/>
      <c r="GA540" s="188"/>
      <c r="GB540" s="188"/>
      <c r="GC540" s="242"/>
      <c r="GD540" s="242"/>
      <c r="GE540" s="242"/>
      <c r="GF540" s="242"/>
      <c r="GG540" s="242"/>
      <c r="GH540" s="188"/>
      <c r="GI540" s="188"/>
      <c r="GJ540" s="242"/>
    </row>
    <row r="541" spans="2:192" ht="15.75" thickBot="1">
      <c r="B541" s="243" t="s">
        <v>5205</v>
      </c>
      <c r="C541" s="243" t="s">
        <v>954</v>
      </c>
      <c r="D541" s="243" t="s">
        <v>956</v>
      </c>
      <c r="E541" s="244" t="s">
        <v>5217</v>
      </c>
      <c r="F541" s="183">
        <v>20.329999999999998</v>
      </c>
      <c r="G541" s="245"/>
      <c r="H541" s="189"/>
      <c r="I541" s="189"/>
      <c r="J541" s="245"/>
      <c r="K541" s="245"/>
      <c r="L541" s="245"/>
      <c r="M541" s="245"/>
      <c r="N541" s="245"/>
      <c r="O541" s="189"/>
      <c r="P541" s="189"/>
      <c r="Q541" s="245"/>
      <c r="R541" s="245"/>
      <c r="S541" s="245"/>
      <c r="T541" s="245"/>
      <c r="U541" s="245"/>
      <c r="V541" s="189"/>
      <c r="W541" s="189"/>
      <c r="X541" s="245"/>
      <c r="Y541" s="245">
        <v>20.329999999999998</v>
      </c>
      <c r="Z541" s="245"/>
      <c r="AA541" s="245"/>
      <c r="AB541" s="245"/>
      <c r="AC541" s="189"/>
      <c r="AD541" s="189"/>
      <c r="AE541" s="245"/>
      <c r="AF541" s="245"/>
      <c r="AG541" s="189"/>
      <c r="AH541" s="245"/>
      <c r="AI541" s="245"/>
      <c r="AJ541" s="189"/>
      <c r="AK541" s="189"/>
      <c r="AL541" s="189"/>
      <c r="AM541" s="189"/>
      <c r="AN541" s="189"/>
      <c r="AO541" s="245"/>
      <c r="AP541" s="245"/>
      <c r="AQ541" s="189"/>
      <c r="AR541" s="189"/>
      <c r="AS541" s="245"/>
      <c r="AT541" s="245"/>
      <c r="AU541" s="245"/>
      <c r="AV541" s="245"/>
      <c r="AW541" s="245"/>
      <c r="AX541" s="189"/>
      <c r="AY541" s="189"/>
      <c r="AZ541" s="245"/>
      <c r="BA541" s="245"/>
      <c r="BB541" s="245"/>
      <c r="BC541" s="245"/>
      <c r="BD541" s="245"/>
      <c r="BE541" s="189"/>
      <c r="BF541" s="189"/>
      <c r="BG541" s="245"/>
      <c r="BH541" s="245"/>
      <c r="BI541" s="245"/>
      <c r="BJ541" s="245"/>
      <c r="BK541" s="245"/>
      <c r="BL541" s="189"/>
      <c r="BM541" s="189"/>
      <c r="BN541" s="245"/>
      <c r="BO541" s="245"/>
      <c r="BP541" s="245"/>
      <c r="BQ541" s="245"/>
      <c r="BR541" s="245"/>
      <c r="BS541" s="189"/>
      <c r="BT541" s="189"/>
      <c r="BU541" s="245"/>
      <c r="BV541" s="245"/>
      <c r="BW541" s="245"/>
      <c r="BX541" s="245"/>
      <c r="BY541" s="245"/>
      <c r="BZ541" s="189"/>
      <c r="CA541" s="189"/>
      <c r="CB541" s="245"/>
      <c r="CC541" s="245"/>
      <c r="CD541" s="245"/>
      <c r="CE541" s="245"/>
      <c r="CF541" s="245"/>
      <c r="CG541" s="189"/>
      <c r="CH541" s="189"/>
      <c r="CI541" s="245"/>
      <c r="CJ541" s="245"/>
      <c r="CK541" s="245"/>
      <c r="CL541" s="245"/>
      <c r="CM541" s="245"/>
      <c r="CN541" s="189"/>
      <c r="CO541" s="189"/>
      <c r="CP541" s="245"/>
      <c r="CQ541" s="245"/>
      <c r="CR541" s="245"/>
      <c r="CS541" s="245"/>
      <c r="CT541" s="245"/>
      <c r="CU541" s="189"/>
      <c r="CV541" s="189"/>
      <c r="CW541" s="245"/>
      <c r="CX541" s="245"/>
      <c r="CY541" s="245"/>
      <c r="CZ541" s="245"/>
      <c r="DA541" s="245"/>
      <c r="DB541" s="189"/>
      <c r="DC541" s="189"/>
      <c r="DD541" s="245"/>
      <c r="DE541" s="245"/>
      <c r="DF541" s="245"/>
      <c r="DG541" s="245"/>
      <c r="DH541" s="245"/>
      <c r="DI541" s="189"/>
      <c r="DJ541" s="189"/>
      <c r="DK541" s="189"/>
      <c r="DL541" s="245"/>
      <c r="DM541" s="245"/>
      <c r="DN541" s="245"/>
      <c r="DO541" s="245"/>
      <c r="DP541" s="189"/>
      <c r="DQ541" s="189"/>
      <c r="DR541" s="245"/>
      <c r="DS541" s="245"/>
      <c r="DT541" s="245"/>
      <c r="DU541" s="245"/>
      <c r="DV541" s="245"/>
      <c r="DW541" s="189"/>
      <c r="DX541" s="189"/>
      <c r="DY541" s="245"/>
      <c r="DZ541" s="245"/>
      <c r="EA541" s="245"/>
      <c r="EB541" s="245"/>
      <c r="EC541" s="245"/>
      <c r="ED541" s="189"/>
      <c r="EE541" s="189"/>
      <c r="EF541" s="245"/>
      <c r="EG541" s="189"/>
      <c r="EH541" s="245"/>
      <c r="EI541" s="245"/>
      <c r="EJ541" s="245"/>
      <c r="EK541" s="189"/>
      <c r="EL541" s="189"/>
      <c r="EM541" s="245"/>
      <c r="EN541" s="245"/>
      <c r="EO541" s="245"/>
      <c r="EP541" s="245"/>
      <c r="EQ541" s="245"/>
      <c r="ER541" s="189"/>
      <c r="ES541" s="189"/>
      <c r="ET541" s="245"/>
      <c r="EU541" s="245"/>
      <c r="EV541" s="245"/>
      <c r="EW541" s="245"/>
      <c r="EX541" s="245"/>
      <c r="EY541" s="189"/>
      <c r="EZ541" s="189"/>
      <c r="FA541" s="245"/>
      <c r="FB541" s="245"/>
      <c r="FC541" s="245"/>
      <c r="FD541" s="245"/>
      <c r="FE541" s="245"/>
      <c r="FF541" s="189"/>
      <c r="FG541" s="189"/>
      <c r="FH541" s="245"/>
      <c r="FI541" s="245"/>
      <c r="FJ541" s="245"/>
      <c r="FK541" s="245"/>
      <c r="FL541" s="245"/>
      <c r="FM541" s="189"/>
      <c r="FN541" s="189"/>
      <c r="FO541" s="245"/>
      <c r="FP541" s="245"/>
      <c r="FQ541" s="245"/>
      <c r="FR541" s="245"/>
      <c r="FS541" s="245"/>
      <c r="FT541" s="189"/>
      <c r="FU541" s="189"/>
      <c r="FV541" s="189"/>
      <c r="FW541" s="189"/>
      <c r="FX541" s="189"/>
      <c r="FY541" s="245"/>
      <c r="FZ541" s="245"/>
      <c r="GA541" s="189"/>
      <c r="GB541" s="189"/>
      <c r="GC541" s="245"/>
      <c r="GD541" s="245"/>
      <c r="GE541" s="245"/>
      <c r="GF541" s="245"/>
      <c r="GG541" s="245"/>
      <c r="GH541" s="189"/>
      <c r="GI541" s="189"/>
      <c r="GJ541" s="245"/>
    </row>
    <row r="542" spans="2:192" ht="15">
      <c r="B542" s="238" t="s">
        <v>5205</v>
      </c>
      <c r="C542" s="238" t="s">
        <v>969</v>
      </c>
      <c r="D542" s="238" t="s">
        <v>347</v>
      </c>
      <c r="E542" s="238" t="s">
        <v>5214</v>
      </c>
      <c r="F542" s="180">
        <v>3</v>
      </c>
      <c r="G542" s="239"/>
      <c r="H542" s="186"/>
      <c r="I542" s="186"/>
      <c r="J542" s="239"/>
      <c r="K542" s="239"/>
      <c r="L542" s="239"/>
      <c r="M542" s="239"/>
      <c r="N542" s="239"/>
      <c r="O542" s="186"/>
      <c r="P542" s="186"/>
      <c r="Q542" s="239"/>
      <c r="R542" s="239"/>
      <c r="S542" s="239"/>
      <c r="T542" s="239"/>
      <c r="U542" s="239"/>
      <c r="V542" s="186"/>
      <c r="W542" s="186"/>
      <c r="X542" s="239"/>
      <c r="Y542" s="239">
        <v>2</v>
      </c>
      <c r="Z542" s="239"/>
      <c r="AA542" s="239"/>
      <c r="AB542" s="239"/>
      <c r="AC542" s="186"/>
      <c r="AD542" s="186"/>
      <c r="AE542" s="239"/>
      <c r="AF542" s="239"/>
      <c r="AG542" s="186"/>
      <c r="AH542" s="239"/>
      <c r="AI542" s="239"/>
      <c r="AJ542" s="186"/>
      <c r="AK542" s="186"/>
      <c r="AL542" s="186"/>
      <c r="AM542" s="186"/>
      <c r="AN542" s="186"/>
      <c r="AO542" s="239"/>
      <c r="AP542" s="239"/>
      <c r="AQ542" s="186"/>
      <c r="AR542" s="186"/>
      <c r="AS542" s="239"/>
      <c r="AT542" s="239"/>
      <c r="AU542" s="239"/>
      <c r="AV542" s="239"/>
      <c r="AW542" s="239"/>
      <c r="AX542" s="186"/>
      <c r="AY542" s="186"/>
      <c r="AZ542" s="239"/>
      <c r="BA542" s="239"/>
      <c r="BB542" s="239"/>
      <c r="BC542" s="239"/>
      <c r="BD542" s="239"/>
      <c r="BE542" s="186"/>
      <c r="BF542" s="186"/>
      <c r="BG542" s="239"/>
      <c r="BH542" s="239"/>
      <c r="BI542" s="239"/>
      <c r="BJ542" s="239"/>
      <c r="BK542" s="239"/>
      <c r="BL542" s="186"/>
      <c r="BM542" s="186"/>
      <c r="BN542" s="239"/>
      <c r="BO542" s="239"/>
      <c r="BP542" s="239"/>
      <c r="BQ542" s="239"/>
      <c r="BR542" s="239"/>
      <c r="BS542" s="186"/>
      <c r="BT542" s="186"/>
      <c r="BU542" s="239"/>
      <c r="BV542" s="239"/>
      <c r="BW542" s="239"/>
      <c r="BX542" s="239"/>
      <c r="BY542" s="239"/>
      <c r="BZ542" s="186"/>
      <c r="CA542" s="186"/>
      <c r="CB542" s="239"/>
      <c r="CC542" s="239"/>
      <c r="CD542" s="239"/>
      <c r="CE542" s="239"/>
      <c r="CF542" s="239"/>
      <c r="CG542" s="186"/>
      <c r="CH542" s="186"/>
      <c r="CI542" s="239"/>
      <c r="CJ542" s="239"/>
      <c r="CK542" s="239"/>
      <c r="CL542" s="239"/>
      <c r="CM542" s="239">
        <v>1</v>
      </c>
      <c r="CN542" s="186"/>
      <c r="CO542" s="186"/>
      <c r="CP542" s="239"/>
      <c r="CQ542" s="239"/>
      <c r="CR542" s="239"/>
      <c r="CS542" s="239"/>
      <c r="CT542" s="239"/>
      <c r="CU542" s="186"/>
      <c r="CV542" s="186"/>
      <c r="CW542" s="239"/>
      <c r="CX542" s="239"/>
      <c r="CY542" s="239"/>
      <c r="CZ542" s="239"/>
      <c r="DA542" s="239"/>
      <c r="DB542" s="186"/>
      <c r="DC542" s="186"/>
      <c r="DD542" s="239"/>
      <c r="DE542" s="239"/>
      <c r="DF542" s="239"/>
      <c r="DG542" s="239"/>
      <c r="DH542" s="239"/>
      <c r="DI542" s="186"/>
      <c r="DJ542" s="186"/>
      <c r="DK542" s="186"/>
      <c r="DL542" s="239"/>
      <c r="DM542" s="239"/>
      <c r="DN542" s="239"/>
      <c r="DO542" s="239"/>
      <c r="DP542" s="186"/>
      <c r="DQ542" s="186"/>
      <c r="DR542" s="239"/>
      <c r="DS542" s="239"/>
      <c r="DT542" s="239"/>
      <c r="DU542" s="239"/>
      <c r="DV542" s="239"/>
      <c r="DW542" s="186"/>
      <c r="DX542" s="186"/>
      <c r="DY542" s="239"/>
      <c r="DZ542" s="239"/>
      <c r="EA542" s="239"/>
      <c r="EB542" s="239"/>
      <c r="EC542" s="239"/>
      <c r="ED542" s="186"/>
      <c r="EE542" s="186"/>
      <c r="EF542" s="239"/>
      <c r="EG542" s="186"/>
      <c r="EH542" s="239"/>
      <c r="EI542" s="239"/>
      <c r="EJ542" s="239"/>
      <c r="EK542" s="186"/>
      <c r="EL542" s="186"/>
      <c r="EM542" s="239"/>
      <c r="EN542" s="239"/>
      <c r="EO542" s="239"/>
      <c r="EP542" s="239"/>
      <c r="EQ542" s="239"/>
      <c r="ER542" s="186"/>
      <c r="ES542" s="186"/>
      <c r="ET542" s="239"/>
      <c r="EU542" s="239"/>
      <c r="EV542" s="239"/>
      <c r="EW542" s="239"/>
      <c r="EX542" s="239"/>
      <c r="EY542" s="186"/>
      <c r="EZ542" s="186"/>
      <c r="FA542" s="239"/>
      <c r="FB542" s="239"/>
      <c r="FC542" s="239"/>
      <c r="FD542" s="239"/>
      <c r="FE542" s="239"/>
      <c r="FF542" s="186"/>
      <c r="FG542" s="186"/>
      <c r="FH542" s="239"/>
      <c r="FI542" s="239"/>
      <c r="FJ542" s="239"/>
      <c r="FK542" s="239"/>
      <c r="FL542" s="239"/>
      <c r="FM542" s="186"/>
      <c r="FN542" s="186"/>
      <c r="FO542" s="239"/>
      <c r="FP542" s="239"/>
      <c r="FQ542" s="239"/>
      <c r="FR542" s="239"/>
      <c r="FS542" s="239"/>
      <c r="FT542" s="186"/>
      <c r="FU542" s="186"/>
      <c r="FV542" s="186"/>
      <c r="FW542" s="186"/>
      <c r="FX542" s="186"/>
      <c r="FY542" s="239"/>
      <c r="FZ542" s="239"/>
      <c r="GA542" s="186"/>
      <c r="GB542" s="186"/>
      <c r="GC542" s="239"/>
      <c r="GD542" s="239"/>
      <c r="GE542" s="239"/>
      <c r="GF542" s="239"/>
      <c r="GG542" s="239"/>
      <c r="GH542" s="186"/>
      <c r="GI542" s="186"/>
      <c r="GJ542" s="239"/>
    </row>
    <row r="543" spans="2:192" ht="15">
      <c r="B543" s="240" t="s">
        <v>5205</v>
      </c>
      <c r="C543" s="240" t="s">
        <v>969</v>
      </c>
      <c r="D543" s="240" t="s">
        <v>347</v>
      </c>
      <c r="E543" s="235" t="s">
        <v>5215</v>
      </c>
      <c r="F543" s="181">
        <v>124</v>
      </c>
      <c r="G543" s="237"/>
      <c r="H543" s="187"/>
      <c r="I543" s="187"/>
      <c r="J543" s="237"/>
      <c r="K543" s="237"/>
      <c r="L543" s="237"/>
      <c r="M543" s="237"/>
      <c r="N543" s="237"/>
      <c r="O543" s="187"/>
      <c r="P543" s="187"/>
      <c r="Q543" s="237"/>
      <c r="R543" s="237"/>
      <c r="S543" s="237"/>
      <c r="T543" s="237"/>
      <c r="U543" s="237"/>
      <c r="V543" s="187"/>
      <c r="W543" s="187"/>
      <c r="X543" s="237"/>
      <c r="Y543" s="237">
        <v>103.4</v>
      </c>
      <c r="Z543" s="237"/>
      <c r="AA543" s="237"/>
      <c r="AB543" s="237"/>
      <c r="AC543" s="187"/>
      <c r="AD543" s="187"/>
      <c r="AE543" s="237"/>
      <c r="AF543" s="237"/>
      <c r="AG543" s="187"/>
      <c r="AH543" s="237"/>
      <c r="AI543" s="237"/>
      <c r="AJ543" s="187"/>
      <c r="AK543" s="187"/>
      <c r="AL543" s="187"/>
      <c r="AM543" s="187"/>
      <c r="AN543" s="187"/>
      <c r="AO543" s="237"/>
      <c r="AP543" s="237"/>
      <c r="AQ543" s="187"/>
      <c r="AR543" s="187"/>
      <c r="AS543" s="237"/>
      <c r="AT543" s="237"/>
      <c r="AU543" s="237"/>
      <c r="AV543" s="237"/>
      <c r="AW543" s="237"/>
      <c r="AX543" s="187"/>
      <c r="AY543" s="187"/>
      <c r="AZ543" s="237"/>
      <c r="BA543" s="237"/>
      <c r="BB543" s="237"/>
      <c r="BC543" s="237"/>
      <c r="BD543" s="237"/>
      <c r="BE543" s="187"/>
      <c r="BF543" s="187"/>
      <c r="BG543" s="237"/>
      <c r="BH543" s="237"/>
      <c r="BI543" s="237"/>
      <c r="BJ543" s="237"/>
      <c r="BK543" s="237"/>
      <c r="BL543" s="187"/>
      <c r="BM543" s="187"/>
      <c r="BN543" s="237"/>
      <c r="BO543" s="237"/>
      <c r="BP543" s="237"/>
      <c r="BQ543" s="237"/>
      <c r="BR543" s="237"/>
      <c r="BS543" s="187"/>
      <c r="BT543" s="187"/>
      <c r="BU543" s="237"/>
      <c r="BV543" s="237"/>
      <c r="BW543" s="237"/>
      <c r="BX543" s="237"/>
      <c r="BY543" s="237"/>
      <c r="BZ543" s="187"/>
      <c r="CA543" s="187"/>
      <c r="CB543" s="237"/>
      <c r="CC543" s="237"/>
      <c r="CD543" s="237"/>
      <c r="CE543" s="237"/>
      <c r="CF543" s="237"/>
      <c r="CG543" s="187"/>
      <c r="CH543" s="187"/>
      <c r="CI543" s="237"/>
      <c r="CJ543" s="237"/>
      <c r="CK543" s="237"/>
      <c r="CL543" s="237"/>
      <c r="CM543" s="237">
        <v>20.6</v>
      </c>
      <c r="CN543" s="187"/>
      <c r="CO543" s="187"/>
      <c r="CP543" s="237"/>
      <c r="CQ543" s="237"/>
      <c r="CR543" s="237"/>
      <c r="CS543" s="237"/>
      <c r="CT543" s="237"/>
      <c r="CU543" s="187"/>
      <c r="CV543" s="187"/>
      <c r="CW543" s="237"/>
      <c r="CX543" s="237"/>
      <c r="CY543" s="237"/>
      <c r="CZ543" s="237"/>
      <c r="DA543" s="237"/>
      <c r="DB543" s="187"/>
      <c r="DC543" s="187"/>
      <c r="DD543" s="237"/>
      <c r="DE543" s="237"/>
      <c r="DF543" s="237"/>
      <c r="DG543" s="237"/>
      <c r="DH543" s="237"/>
      <c r="DI543" s="187"/>
      <c r="DJ543" s="187"/>
      <c r="DK543" s="187"/>
      <c r="DL543" s="237"/>
      <c r="DM543" s="237"/>
      <c r="DN543" s="237"/>
      <c r="DO543" s="237"/>
      <c r="DP543" s="187"/>
      <c r="DQ543" s="187"/>
      <c r="DR543" s="237"/>
      <c r="DS543" s="237"/>
      <c r="DT543" s="237"/>
      <c r="DU543" s="237"/>
      <c r="DV543" s="237"/>
      <c r="DW543" s="187"/>
      <c r="DX543" s="187"/>
      <c r="DY543" s="237"/>
      <c r="DZ543" s="237"/>
      <c r="EA543" s="237"/>
      <c r="EB543" s="237"/>
      <c r="EC543" s="237"/>
      <c r="ED543" s="187"/>
      <c r="EE543" s="187"/>
      <c r="EF543" s="237"/>
      <c r="EG543" s="187"/>
      <c r="EH543" s="237"/>
      <c r="EI543" s="237"/>
      <c r="EJ543" s="237"/>
      <c r="EK543" s="187"/>
      <c r="EL543" s="187"/>
      <c r="EM543" s="237"/>
      <c r="EN543" s="237"/>
      <c r="EO543" s="237"/>
      <c r="EP543" s="237"/>
      <c r="EQ543" s="237"/>
      <c r="ER543" s="187"/>
      <c r="ES543" s="187"/>
      <c r="ET543" s="237"/>
      <c r="EU543" s="237"/>
      <c r="EV543" s="237"/>
      <c r="EW543" s="237"/>
      <c r="EX543" s="237"/>
      <c r="EY543" s="187"/>
      <c r="EZ543" s="187"/>
      <c r="FA543" s="237"/>
      <c r="FB543" s="237"/>
      <c r="FC543" s="237"/>
      <c r="FD543" s="237"/>
      <c r="FE543" s="237"/>
      <c r="FF543" s="187"/>
      <c r="FG543" s="187"/>
      <c r="FH543" s="237"/>
      <c r="FI543" s="237"/>
      <c r="FJ543" s="237"/>
      <c r="FK543" s="237"/>
      <c r="FL543" s="237"/>
      <c r="FM543" s="187"/>
      <c r="FN543" s="187"/>
      <c r="FO543" s="237"/>
      <c r="FP543" s="237"/>
      <c r="FQ543" s="237"/>
      <c r="FR543" s="237"/>
      <c r="FS543" s="237"/>
      <c r="FT543" s="187"/>
      <c r="FU543" s="187"/>
      <c r="FV543" s="187"/>
      <c r="FW543" s="187"/>
      <c r="FX543" s="187"/>
      <c r="FY543" s="237"/>
      <c r="FZ543" s="237"/>
      <c r="GA543" s="187"/>
      <c r="GB543" s="187"/>
      <c r="GC543" s="237"/>
      <c r="GD543" s="237"/>
      <c r="GE543" s="237"/>
      <c r="GF543" s="237"/>
      <c r="GG543" s="237"/>
      <c r="GH543" s="187"/>
      <c r="GI543" s="187"/>
      <c r="GJ543" s="237"/>
    </row>
    <row r="544" spans="2:192" ht="15">
      <c r="B544" s="240" t="s">
        <v>5205</v>
      </c>
      <c r="C544" s="240" t="s">
        <v>969</v>
      </c>
      <c r="D544" s="240" t="s">
        <v>347</v>
      </c>
      <c r="E544" s="241" t="s">
        <v>5216</v>
      </c>
      <c r="F544" s="182">
        <v>1.45</v>
      </c>
      <c r="G544" s="242"/>
      <c r="H544" s="188"/>
      <c r="I544" s="188"/>
      <c r="J544" s="242"/>
      <c r="K544" s="242"/>
      <c r="L544" s="242"/>
      <c r="M544" s="242"/>
      <c r="N544" s="242"/>
      <c r="O544" s="188"/>
      <c r="P544" s="188"/>
      <c r="Q544" s="242"/>
      <c r="R544" s="242"/>
      <c r="S544" s="242"/>
      <c r="T544" s="242"/>
      <c r="U544" s="242"/>
      <c r="V544" s="188"/>
      <c r="W544" s="188"/>
      <c r="X544" s="242"/>
      <c r="Y544" s="242">
        <v>1.1599999999999999</v>
      </c>
      <c r="Z544" s="242"/>
      <c r="AA544" s="242"/>
      <c r="AB544" s="242"/>
      <c r="AC544" s="188"/>
      <c r="AD544" s="188"/>
      <c r="AE544" s="242"/>
      <c r="AF544" s="242"/>
      <c r="AG544" s="188"/>
      <c r="AH544" s="242"/>
      <c r="AI544" s="242"/>
      <c r="AJ544" s="188"/>
      <c r="AK544" s="188"/>
      <c r="AL544" s="188"/>
      <c r="AM544" s="188"/>
      <c r="AN544" s="188"/>
      <c r="AO544" s="242"/>
      <c r="AP544" s="242"/>
      <c r="AQ544" s="188"/>
      <c r="AR544" s="188"/>
      <c r="AS544" s="242"/>
      <c r="AT544" s="242"/>
      <c r="AU544" s="242"/>
      <c r="AV544" s="242"/>
      <c r="AW544" s="242"/>
      <c r="AX544" s="188"/>
      <c r="AY544" s="188"/>
      <c r="AZ544" s="242"/>
      <c r="BA544" s="242"/>
      <c r="BB544" s="242"/>
      <c r="BC544" s="242"/>
      <c r="BD544" s="242"/>
      <c r="BE544" s="188"/>
      <c r="BF544" s="188"/>
      <c r="BG544" s="242"/>
      <c r="BH544" s="242"/>
      <c r="BI544" s="242"/>
      <c r="BJ544" s="242"/>
      <c r="BK544" s="242"/>
      <c r="BL544" s="188"/>
      <c r="BM544" s="188"/>
      <c r="BN544" s="242"/>
      <c r="BO544" s="242"/>
      <c r="BP544" s="242"/>
      <c r="BQ544" s="242"/>
      <c r="BR544" s="242"/>
      <c r="BS544" s="188"/>
      <c r="BT544" s="188"/>
      <c r="BU544" s="242"/>
      <c r="BV544" s="242"/>
      <c r="BW544" s="242"/>
      <c r="BX544" s="242"/>
      <c r="BY544" s="242"/>
      <c r="BZ544" s="188"/>
      <c r="CA544" s="188"/>
      <c r="CB544" s="242"/>
      <c r="CC544" s="242"/>
      <c r="CD544" s="242"/>
      <c r="CE544" s="242"/>
      <c r="CF544" s="242"/>
      <c r="CG544" s="188"/>
      <c r="CH544" s="188"/>
      <c r="CI544" s="242"/>
      <c r="CJ544" s="242"/>
      <c r="CK544" s="242"/>
      <c r="CL544" s="242"/>
      <c r="CM544" s="242">
        <v>2.92</v>
      </c>
      <c r="CN544" s="188"/>
      <c r="CO544" s="188"/>
      <c r="CP544" s="242"/>
      <c r="CQ544" s="242"/>
      <c r="CR544" s="242"/>
      <c r="CS544" s="242"/>
      <c r="CT544" s="242"/>
      <c r="CU544" s="188"/>
      <c r="CV544" s="188"/>
      <c r="CW544" s="242"/>
      <c r="CX544" s="242"/>
      <c r="CY544" s="242"/>
      <c r="CZ544" s="242"/>
      <c r="DA544" s="242"/>
      <c r="DB544" s="188"/>
      <c r="DC544" s="188"/>
      <c r="DD544" s="242"/>
      <c r="DE544" s="242"/>
      <c r="DF544" s="242"/>
      <c r="DG544" s="242"/>
      <c r="DH544" s="242"/>
      <c r="DI544" s="188"/>
      <c r="DJ544" s="188"/>
      <c r="DK544" s="188"/>
      <c r="DL544" s="242"/>
      <c r="DM544" s="242"/>
      <c r="DN544" s="242"/>
      <c r="DO544" s="242"/>
      <c r="DP544" s="188"/>
      <c r="DQ544" s="188"/>
      <c r="DR544" s="242"/>
      <c r="DS544" s="242"/>
      <c r="DT544" s="242"/>
      <c r="DU544" s="242"/>
      <c r="DV544" s="242"/>
      <c r="DW544" s="188"/>
      <c r="DX544" s="188"/>
      <c r="DY544" s="242"/>
      <c r="DZ544" s="242"/>
      <c r="EA544" s="242"/>
      <c r="EB544" s="242"/>
      <c r="EC544" s="242"/>
      <c r="ED544" s="188"/>
      <c r="EE544" s="188"/>
      <c r="EF544" s="242"/>
      <c r="EG544" s="188"/>
      <c r="EH544" s="242"/>
      <c r="EI544" s="242"/>
      <c r="EJ544" s="242"/>
      <c r="EK544" s="188"/>
      <c r="EL544" s="188"/>
      <c r="EM544" s="242"/>
      <c r="EN544" s="242"/>
      <c r="EO544" s="242"/>
      <c r="EP544" s="242"/>
      <c r="EQ544" s="242"/>
      <c r="ER544" s="188"/>
      <c r="ES544" s="188"/>
      <c r="ET544" s="242"/>
      <c r="EU544" s="242"/>
      <c r="EV544" s="242"/>
      <c r="EW544" s="242"/>
      <c r="EX544" s="242"/>
      <c r="EY544" s="188"/>
      <c r="EZ544" s="188"/>
      <c r="FA544" s="242"/>
      <c r="FB544" s="242"/>
      <c r="FC544" s="242"/>
      <c r="FD544" s="242"/>
      <c r="FE544" s="242"/>
      <c r="FF544" s="188"/>
      <c r="FG544" s="188"/>
      <c r="FH544" s="242"/>
      <c r="FI544" s="242"/>
      <c r="FJ544" s="242"/>
      <c r="FK544" s="242"/>
      <c r="FL544" s="242"/>
      <c r="FM544" s="188"/>
      <c r="FN544" s="188"/>
      <c r="FO544" s="242"/>
      <c r="FP544" s="242"/>
      <c r="FQ544" s="242"/>
      <c r="FR544" s="242"/>
      <c r="FS544" s="242"/>
      <c r="FT544" s="188"/>
      <c r="FU544" s="188"/>
      <c r="FV544" s="188"/>
      <c r="FW544" s="188"/>
      <c r="FX544" s="188"/>
      <c r="FY544" s="242"/>
      <c r="FZ544" s="242"/>
      <c r="GA544" s="188"/>
      <c r="GB544" s="188"/>
      <c r="GC544" s="242"/>
      <c r="GD544" s="242"/>
      <c r="GE544" s="242"/>
      <c r="GF544" s="242"/>
      <c r="GG544" s="242"/>
      <c r="GH544" s="188"/>
      <c r="GI544" s="188"/>
      <c r="GJ544" s="242"/>
    </row>
    <row r="545" spans="2:192" ht="15.75" thickBot="1">
      <c r="B545" s="243" t="s">
        <v>5205</v>
      </c>
      <c r="C545" s="243" t="s">
        <v>969</v>
      </c>
      <c r="D545" s="243" t="s">
        <v>347</v>
      </c>
      <c r="E545" s="244" t="s">
        <v>5217</v>
      </c>
      <c r="F545" s="183">
        <v>41.32</v>
      </c>
      <c r="G545" s="245"/>
      <c r="H545" s="189"/>
      <c r="I545" s="189"/>
      <c r="J545" s="245"/>
      <c r="K545" s="245"/>
      <c r="L545" s="245"/>
      <c r="M545" s="245"/>
      <c r="N545" s="245"/>
      <c r="O545" s="189"/>
      <c r="P545" s="189"/>
      <c r="Q545" s="245"/>
      <c r="R545" s="245"/>
      <c r="S545" s="245"/>
      <c r="T545" s="245"/>
      <c r="U545" s="245"/>
      <c r="V545" s="189"/>
      <c r="W545" s="189"/>
      <c r="X545" s="245"/>
      <c r="Y545" s="245">
        <v>51.71</v>
      </c>
      <c r="Z545" s="245"/>
      <c r="AA545" s="245"/>
      <c r="AB545" s="245"/>
      <c r="AC545" s="189"/>
      <c r="AD545" s="189"/>
      <c r="AE545" s="245"/>
      <c r="AF545" s="245"/>
      <c r="AG545" s="189"/>
      <c r="AH545" s="245"/>
      <c r="AI545" s="245"/>
      <c r="AJ545" s="189"/>
      <c r="AK545" s="189"/>
      <c r="AL545" s="189"/>
      <c r="AM545" s="189"/>
      <c r="AN545" s="189"/>
      <c r="AO545" s="245"/>
      <c r="AP545" s="245"/>
      <c r="AQ545" s="189"/>
      <c r="AR545" s="189"/>
      <c r="AS545" s="245"/>
      <c r="AT545" s="245"/>
      <c r="AU545" s="245"/>
      <c r="AV545" s="245"/>
      <c r="AW545" s="245"/>
      <c r="AX545" s="189"/>
      <c r="AY545" s="189"/>
      <c r="AZ545" s="245"/>
      <c r="BA545" s="245"/>
      <c r="BB545" s="245"/>
      <c r="BC545" s="245"/>
      <c r="BD545" s="245"/>
      <c r="BE545" s="189"/>
      <c r="BF545" s="189"/>
      <c r="BG545" s="245"/>
      <c r="BH545" s="245"/>
      <c r="BI545" s="245"/>
      <c r="BJ545" s="245"/>
      <c r="BK545" s="245"/>
      <c r="BL545" s="189"/>
      <c r="BM545" s="189"/>
      <c r="BN545" s="245"/>
      <c r="BO545" s="245"/>
      <c r="BP545" s="245"/>
      <c r="BQ545" s="245"/>
      <c r="BR545" s="245"/>
      <c r="BS545" s="189"/>
      <c r="BT545" s="189"/>
      <c r="BU545" s="245"/>
      <c r="BV545" s="245"/>
      <c r="BW545" s="245"/>
      <c r="BX545" s="245"/>
      <c r="BY545" s="245"/>
      <c r="BZ545" s="189"/>
      <c r="CA545" s="189"/>
      <c r="CB545" s="245"/>
      <c r="CC545" s="245"/>
      <c r="CD545" s="245"/>
      <c r="CE545" s="245"/>
      <c r="CF545" s="245"/>
      <c r="CG545" s="189"/>
      <c r="CH545" s="189"/>
      <c r="CI545" s="245"/>
      <c r="CJ545" s="245"/>
      <c r="CK545" s="245"/>
      <c r="CL545" s="245"/>
      <c r="CM545" s="245">
        <v>20.55</v>
      </c>
      <c r="CN545" s="189"/>
      <c r="CO545" s="189"/>
      <c r="CP545" s="245"/>
      <c r="CQ545" s="245"/>
      <c r="CR545" s="245"/>
      <c r="CS545" s="245"/>
      <c r="CT545" s="245"/>
      <c r="CU545" s="189"/>
      <c r="CV545" s="189"/>
      <c r="CW545" s="245"/>
      <c r="CX545" s="245"/>
      <c r="CY545" s="245"/>
      <c r="CZ545" s="245"/>
      <c r="DA545" s="245"/>
      <c r="DB545" s="189"/>
      <c r="DC545" s="189"/>
      <c r="DD545" s="245"/>
      <c r="DE545" s="245"/>
      <c r="DF545" s="245"/>
      <c r="DG545" s="245"/>
      <c r="DH545" s="245"/>
      <c r="DI545" s="189"/>
      <c r="DJ545" s="189"/>
      <c r="DK545" s="189"/>
      <c r="DL545" s="245"/>
      <c r="DM545" s="245"/>
      <c r="DN545" s="245"/>
      <c r="DO545" s="245"/>
      <c r="DP545" s="189"/>
      <c r="DQ545" s="189"/>
      <c r="DR545" s="245"/>
      <c r="DS545" s="245"/>
      <c r="DT545" s="245"/>
      <c r="DU545" s="245"/>
      <c r="DV545" s="245"/>
      <c r="DW545" s="189"/>
      <c r="DX545" s="189"/>
      <c r="DY545" s="245"/>
      <c r="DZ545" s="245"/>
      <c r="EA545" s="245"/>
      <c r="EB545" s="245"/>
      <c r="EC545" s="245"/>
      <c r="ED545" s="189"/>
      <c r="EE545" s="189"/>
      <c r="EF545" s="245"/>
      <c r="EG545" s="189"/>
      <c r="EH545" s="245"/>
      <c r="EI545" s="245"/>
      <c r="EJ545" s="245"/>
      <c r="EK545" s="189"/>
      <c r="EL545" s="189"/>
      <c r="EM545" s="245"/>
      <c r="EN545" s="245"/>
      <c r="EO545" s="245"/>
      <c r="EP545" s="245"/>
      <c r="EQ545" s="245"/>
      <c r="ER545" s="189"/>
      <c r="ES545" s="189"/>
      <c r="ET545" s="245"/>
      <c r="EU545" s="245"/>
      <c r="EV545" s="245"/>
      <c r="EW545" s="245"/>
      <c r="EX545" s="245"/>
      <c r="EY545" s="189"/>
      <c r="EZ545" s="189"/>
      <c r="FA545" s="245"/>
      <c r="FB545" s="245"/>
      <c r="FC545" s="245"/>
      <c r="FD545" s="245"/>
      <c r="FE545" s="245"/>
      <c r="FF545" s="189"/>
      <c r="FG545" s="189"/>
      <c r="FH545" s="245"/>
      <c r="FI545" s="245"/>
      <c r="FJ545" s="245"/>
      <c r="FK545" s="245"/>
      <c r="FL545" s="245"/>
      <c r="FM545" s="189"/>
      <c r="FN545" s="189"/>
      <c r="FO545" s="245"/>
      <c r="FP545" s="245"/>
      <c r="FQ545" s="245"/>
      <c r="FR545" s="245"/>
      <c r="FS545" s="245"/>
      <c r="FT545" s="189"/>
      <c r="FU545" s="189"/>
      <c r="FV545" s="189"/>
      <c r="FW545" s="189"/>
      <c r="FX545" s="189"/>
      <c r="FY545" s="245"/>
      <c r="FZ545" s="245"/>
      <c r="GA545" s="189"/>
      <c r="GB545" s="189"/>
      <c r="GC545" s="245"/>
      <c r="GD545" s="245"/>
      <c r="GE545" s="245"/>
      <c r="GF545" s="245"/>
      <c r="GG545" s="245"/>
      <c r="GH545" s="189"/>
      <c r="GI545" s="189"/>
      <c r="GJ545" s="245"/>
    </row>
    <row r="546" spans="2:192" ht="15">
      <c r="B546" s="238" t="s">
        <v>5205</v>
      </c>
      <c r="C546" s="238" t="s">
        <v>238</v>
      </c>
      <c r="D546" s="238" t="s">
        <v>240</v>
      </c>
      <c r="E546" s="238" t="s">
        <v>5214</v>
      </c>
      <c r="F546" s="180">
        <v>45</v>
      </c>
      <c r="G546" s="239">
        <v>2</v>
      </c>
      <c r="H546" s="186"/>
      <c r="I546" s="186"/>
      <c r="J546" s="239"/>
      <c r="K546" s="239"/>
      <c r="L546" s="239"/>
      <c r="M546" s="239"/>
      <c r="N546" s="239"/>
      <c r="O546" s="186"/>
      <c r="P546" s="186"/>
      <c r="Q546" s="239"/>
      <c r="R546" s="239"/>
      <c r="S546" s="239"/>
      <c r="T546" s="239"/>
      <c r="U546" s="239"/>
      <c r="V546" s="186"/>
      <c r="W546" s="186"/>
      <c r="X546" s="239"/>
      <c r="Y546" s="239"/>
      <c r="Z546" s="239"/>
      <c r="AA546" s="239"/>
      <c r="AB546" s="239"/>
      <c r="AC546" s="186"/>
      <c r="AD546" s="186"/>
      <c r="AE546" s="239"/>
      <c r="AF546" s="239"/>
      <c r="AG546" s="186"/>
      <c r="AH546" s="239"/>
      <c r="AI546" s="239"/>
      <c r="AJ546" s="186"/>
      <c r="AK546" s="186"/>
      <c r="AL546" s="186"/>
      <c r="AM546" s="186"/>
      <c r="AN546" s="186"/>
      <c r="AO546" s="239"/>
      <c r="AP546" s="239"/>
      <c r="AQ546" s="186"/>
      <c r="AR546" s="186"/>
      <c r="AS546" s="239"/>
      <c r="AT546" s="239"/>
      <c r="AU546" s="239"/>
      <c r="AV546" s="239"/>
      <c r="AW546" s="239"/>
      <c r="AX546" s="186"/>
      <c r="AY546" s="186"/>
      <c r="AZ546" s="239"/>
      <c r="BA546" s="239"/>
      <c r="BB546" s="239"/>
      <c r="BC546" s="239"/>
      <c r="BD546" s="239"/>
      <c r="BE546" s="186"/>
      <c r="BF546" s="186"/>
      <c r="BG546" s="239"/>
      <c r="BH546" s="239"/>
      <c r="BI546" s="239"/>
      <c r="BJ546" s="239"/>
      <c r="BK546" s="239"/>
      <c r="BL546" s="186"/>
      <c r="BM546" s="186"/>
      <c r="BN546" s="239"/>
      <c r="BO546" s="239">
        <v>3</v>
      </c>
      <c r="BP546" s="239"/>
      <c r="BQ546" s="239"/>
      <c r="BR546" s="239"/>
      <c r="BS546" s="186"/>
      <c r="BT546" s="186"/>
      <c r="BU546" s="239"/>
      <c r="BV546" s="239"/>
      <c r="BW546" s="239"/>
      <c r="BX546" s="239"/>
      <c r="BY546" s="239"/>
      <c r="BZ546" s="186"/>
      <c r="CA546" s="186"/>
      <c r="CB546" s="239"/>
      <c r="CC546" s="239"/>
      <c r="CD546" s="239">
        <v>4</v>
      </c>
      <c r="CE546" s="239"/>
      <c r="CF546" s="239"/>
      <c r="CG546" s="186"/>
      <c r="CH546" s="186"/>
      <c r="CI546" s="239"/>
      <c r="CJ546" s="239"/>
      <c r="CK546" s="239">
        <v>2</v>
      </c>
      <c r="CL546" s="239"/>
      <c r="CM546" s="239"/>
      <c r="CN546" s="186"/>
      <c r="CO546" s="186"/>
      <c r="CP546" s="239">
        <v>7</v>
      </c>
      <c r="CQ546" s="239"/>
      <c r="CR546" s="239">
        <v>7</v>
      </c>
      <c r="CS546" s="239"/>
      <c r="CT546" s="239"/>
      <c r="CU546" s="186"/>
      <c r="CV546" s="186"/>
      <c r="CW546" s="239"/>
      <c r="CX546" s="239"/>
      <c r="CY546" s="239"/>
      <c r="CZ546" s="239"/>
      <c r="DA546" s="239"/>
      <c r="DB546" s="186"/>
      <c r="DC546" s="186"/>
      <c r="DD546" s="239"/>
      <c r="DE546" s="239">
        <v>6</v>
      </c>
      <c r="DF546" s="239">
        <v>6</v>
      </c>
      <c r="DG546" s="239"/>
      <c r="DH546" s="239">
        <v>4</v>
      </c>
      <c r="DI546" s="186"/>
      <c r="DJ546" s="186"/>
      <c r="DK546" s="186"/>
      <c r="DL546" s="239"/>
      <c r="DM546" s="239"/>
      <c r="DN546" s="239"/>
      <c r="DO546" s="239"/>
      <c r="DP546" s="186"/>
      <c r="DQ546" s="186"/>
      <c r="DR546" s="239"/>
      <c r="DS546" s="239"/>
      <c r="DT546" s="239"/>
      <c r="DU546" s="239"/>
      <c r="DV546" s="239"/>
      <c r="DW546" s="186"/>
      <c r="DX546" s="186"/>
      <c r="DY546" s="239"/>
      <c r="DZ546" s="239">
        <v>4</v>
      </c>
      <c r="EA546" s="239"/>
      <c r="EB546" s="239"/>
      <c r="EC546" s="239"/>
      <c r="ED546" s="186"/>
      <c r="EE546" s="186"/>
      <c r="EF546" s="239"/>
      <c r="EG546" s="186"/>
      <c r="EH546" s="239"/>
      <c r="EI546" s="239"/>
      <c r="EJ546" s="239"/>
      <c r="EK546" s="186"/>
      <c r="EL546" s="186"/>
      <c r="EM546" s="239"/>
      <c r="EN546" s="239"/>
      <c r="EO546" s="239"/>
      <c r="EP546" s="239"/>
      <c r="EQ546" s="239"/>
      <c r="ER546" s="186"/>
      <c r="ES546" s="186"/>
      <c r="ET546" s="239"/>
      <c r="EU546" s="239"/>
      <c r="EV546" s="239"/>
      <c r="EW546" s="239"/>
      <c r="EX546" s="239"/>
      <c r="EY546" s="186"/>
      <c r="EZ546" s="186"/>
      <c r="FA546" s="239"/>
      <c r="FB546" s="239"/>
      <c r="FC546" s="239"/>
      <c r="FD546" s="239"/>
      <c r="FE546" s="239"/>
      <c r="FF546" s="186"/>
      <c r="FG546" s="186"/>
      <c r="FH546" s="239"/>
      <c r="FI546" s="239"/>
      <c r="FJ546" s="239"/>
      <c r="FK546" s="239"/>
      <c r="FL546" s="239"/>
      <c r="FM546" s="186"/>
      <c r="FN546" s="186"/>
      <c r="FO546" s="239"/>
      <c r="FP546" s="239"/>
      <c r="FQ546" s="239"/>
      <c r="FR546" s="239"/>
      <c r="FS546" s="239"/>
      <c r="FT546" s="186"/>
      <c r="FU546" s="186"/>
      <c r="FV546" s="186"/>
      <c r="FW546" s="186"/>
      <c r="FX546" s="186"/>
      <c r="FY546" s="239"/>
      <c r="FZ546" s="239"/>
      <c r="GA546" s="186"/>
      <c r="GB546" s="186"/>
      <c r="GC546" s="239"/>
      <c r="GD546" s="239"/>
      <c r="GE546" s="239"/>
      <c r="GF546" s="239"/>
      <c r="GG546" s="239"/>
      <c r="GH546" s="186"/>
      <c r="GI546" s="186"/>
      <c r="GJ546" s="239"/>
    </row>
    <row r="547" spans="2:192" ht="15">
      <c r="B547" s="240" t="s">
        <v>5205</v>
      </c>
      <c r="C547" s="240" t="s">
        <v>238</v>
      </c>
      <c r="D547" s="240" t="s">
        <v>240</v>
      </c>
      <c r="E547" s="235" t="s">
        <v>5215</v>
      </c>
      <c r="F547" s="181">
        <v>669.6</v>
      </c>
      <c r="G547" s="237">
        <v>50</v>
      </c>
      <c r="H547" s="187"/>
      <c r="I547" s="187"/>
      <c r="J547" s="237"/>
      <c r="K547" s="237"/>
      <c r="L547" s="237"/>
      <c r="M547" s="237"/>
      <c r="N547" s="237"/>
      <c r="O547" s="187"/>
      <c r="P547" s="187"/>
      <c r="Q547" s="237"/>
      <c r="R547" s="237"/>
      <c r="S547" s="237"/>
      <c r="T547" s="237"/>
      <c r="U547" s="237"/>
      <c r="V547" s="187"/>
      <c r="W547" s="187"/>
      <c r="X547" s="237"/>
      <c r="Y547" s="237"/>
      <c r="Z547" s="237"/>
      <c r="AA547" s="237"/>
      <c r="AB547" s="237"/>
      <c r="AC547" s="187"/>
      <c r="AD547" s="187"/>
      <c r="AE547" s="237"/>
      <c r="AF547" s="237"/>
      <c r="AG547" s="187"/>
      <c r="AH547" s="237"/>
      <c r="AI547" s="237"/>
      <c r="AJ547" s="187"/>
      <c r="AK547" s="187"/>
      <c r="AL547" s="187"/>
      <c r="AM547" s="187"/>
      <c r="AN547" s="187"/>
      <c r="AO547" s="237"/>
      <c r="AP547" s="237"/>
      <c r="AQ547" s="187"/>
      <c r="AR547" s="187"/>
      <c r="AS547" s="237"/>
      <c r="AT547" s="237"/>
      <c r="AU547" s="237"/>
      <c r="AV547" s="237"/>
      <c r="AW547" s="237"/>
      <c r="AX547" s="187"/>
      <c r="AY547" s="187"/>
      <c r="AZ547" s="237"/>
      <c r="BA547" s="237"/>
      <c r="BB547" s="237"/>
      <c r="BC547" s="237"/>
      <c r="BD547" s="237"/>
      <c r="BE547" s="187"/>
      <c r="BF547" s="187"/>
      <c r="BG547" s="237"/>
      <c r="BH547" s="237"/>
      <c r="BI547" s="237"/>
      <c r="BJ547" s="237"/>
      <c r="BK547" s="237"/>
      <c r="BL547" s="187"/>
      <c r="BM547" s="187"/>
      <c r="BN547" s="237"/>
      <c r="BO547" s="237">
        <v>41.1</v>
      </c>
      <c r="BP547" s="237"/>
      <c r="BQ547" s="237"/>
      <c r="BR547" s="237"/>
      <c r="BS547" s="187"/>
      <c r="BT547" s="187"/>
      <c r="BU547" s="237"/>
      <c r="BV547" s="237"/>
      <c r="BW547" s="237"/>
      <c r="BX547" s="237"/>
      <c r="BY547" s="237"/>
      <c r="BZ547" s="187"/>
      <c r="CA547" s="187"/>
      <c r="CB547" s="237"/>
      <c r="CC547" s="237"/>
      <c r="CD547" s="237">
        <v>56.4</v>
      </c>
      <c r="CE547" s="237"/>
      <c r="CF547" s="237"/>
      <c r="CG547" s="187"/>
      <c r="CH547" s="187"/>
      <c r="CI547" s="237"/>
      <c r="CJ547" s="237"/>
      <c r="CK547" s="237">
        <v>15.8</v>
      </c>
      <c r="CL547" s="237"/>
      <c r="CM547" s="237"/>
      <c r="CN547" s="187"/>
      <c r="CO547" s="187"/>
      <c r="CP547" s="237">
        <v>90.7</v>
      </c>
      <c r="CQ547" s="237"/>
      <c r="CR547" s="237">
        <v>93.7</v>
      </c>
      <c r="CS547" s="237"/>
      <c r="CT547" s="237"/>
      <c r="CU547" s="187"/>
      <c r="CV547" s="187"/>
      <c r="CW547" s="237"/>
      <c r="CX547" s="237"/>
      <c r="CY547" s="237"/>
      <c r="CZ547" s="237"/>
      <c r="DA547" s="237"/>
      <c r="DB547" s="187"/>
      <c r="DC547" s="187"/>
      <c r="DD547" s="237"/>
      <c r="DE547" s="237">
        <v>109.1</v>
      </c>
      <c r="DF547" s="237">
        <v>101.5</v>
      </c>
      <c r="DG547" s="237"/>
      <c r="DH547" s="237">
        <v>43.8</v>
      </c>
      <c r="DI547" s="187"/>
      <c r="DJ547" s="187"/>
      <c r="DK547" s="187"/>
      <c r="DL547" s="237"/>
      <c r="DM547" s="237"/>
      <c r="DN547" s="237"/>
      <c r="DO547" s="237"/>
      <c r="DP547" s="187"/>
      <c r="DQ547" s="187"/>
      <c r="DR547" s="237"/>
      <c r="DS547" s="237"/>
      <c r="DT547" s="237"/>
      <c r="DU547" s="237"/>
      <c r="DV547" s="237"/>
      <c r="DW547" s="187"/>
      <c r="DX547" s="187"/>
      <c r="DY547" s="237"/>
      <c r="DZ547" s="237">
        <v>67.599999999999994</v>
      </c>
      <c r="EA547" s="237"/>
      <c r="EB547" s="237"/>
      <c r="EC547" s="237"/>
      <c r="ED547" s="187"/>
      <c r="EE547" s="187"/>
      <c r="EF547" s="237"/>
      <c r="EG547" s="187"/>
      <c r="EH547" s="237"/>
      <c r="EI547" s="237"/>
      <c r="EJ547" s="237"/>
      <c r="EK547" s="187"/>
      <c r="EL547" s="187"/>
      <c r="EM547" s="237"/>
      <c r="EN547" s="237"/>
      <c r="EO547" s="237"/>
      <c r="EP547" s="237"/>
      <c r="EQ547" s="237"/>
      <c r="ER547" s="187"/>
      <c r="ES547" s="187"/>
      <c r="ET547" s="237"/>
      <c r="EU547" s="237"/>
      <c r="EV547" s="237"/>
      <c r="EW547" s="237"/>
      <c r="EX547" s="237"/>
      <c r="EY547" s="187"/>
      <c r="EZ547" s="187"/>
      <c r="FA547" s="237"/>
      <c r="FB547" s="237"/>
      <c r="FC547" s="237"/>
      <c r="FD547" s="237"/>
      <c r="FE547" s="237"/>
      <c r="FF547" s="187"/>
      <c r="FG547" s="187"/>
      <c r="FH547" s="237"/>
      <c r="FI547" s="237"/>
      <c r="FJ547" s="237"/>
      <c r="FK547" s="237"/>
      <c r="FL547" s="237"/>
      <c r="FM547" s="187"/>
      <c r="FN547" s="187"/>
      <c r="FO547" s="237"/>
      <c r="FP547" s="237"/>
      <c r="FQ547" s="237"/>
      <c r="FR547" s="237"/>
      <c r="FS547" s="237"/>
      <c r="FT547" s="187"/>
      <c r="FU547" s="187"/>
      <c r="FV547" s="187"/>
      <c r="FW547" s="187"/>
      <c r="FX547" s="187"/>
      <c r="FY547" s="237"/>
      <c r="FZ547" s="237"/>
      <c r="GA547" s="187"/>
      <c r="GB547" s="187"/>
      <c r="GC547" s="237"/>
      <c r="GD547" s="237"/>
      <c r="GE547" s="237"/>
      <c r="GF547" s="237"/>
      <c r="GG547" s="237"/>
      <c r="GH547" s="187"/>
      <c r="GI547" s="187"/>
      <c r="GJ547" s="237"/>
    </row>
    <row r="548" spans="2:192" ht="15">
      <c r="B548" s="240" t="s">
        <v>5205</v>
      </c>
      <c r="C548" s="240" t="s">
        <v>238</v>
      </c>
      <c r="D548" s="240" t="s">
        <v>240</v>
      </c>
      <c r="E548" s="241" t="s">
        <v>5216</v>
      </c>
      <c r="F548" s="182">
        <v>4.03</v>
      </c>
      <c r="G548" s="242">
        <v>2.4</v>
      </c>
      <c r="H548" s="188"/>
      <c r="I548" s="188"/>
      <c r="J548" s="242"/>
      <c r="K548" s="242"/>
      <c r="L548" s="242"/>
      <c r="M548" s="242"/>
      <c r="N548" s="242"/>
      <c r="O548" s="188"/>
      <c r="P548" s="188"/>
      <c r="Q548" s="242"/>
      <c r="R548" s="242"/>
      <c r="S548" s="242"/>
      <c r="T548" s="242"/>
      <c r="U548" s="242"/>
      <c r="V548" s="188"/>
      <c r="W548" s="188"/>
      <c r="X548" s="242"/>
      <c r="Y548" s="242"/>
      <c r="Z548" s="242"/>
      <c r="AA548" s="242"/>
      <c r="AB548" s="242"/>
      <c r="AC548" s="188"/>
      <c r="AD548" s="188"/>
      <c r="AE548" s="242"/>
      <c r="AF548" s="242"/>
      <c r="AG548" s="188"/>
      <c r="AH548" s="242"/>
      <c r="AI548" s="242"/>
      <c r="AJ548" s="188"/>
      <c r="AK548" s="188"/>
      <c r="AL548" s="188"/>
      <c r="AM548" s="188"/>
      <c r="AN548" s="188"/>
      <c r="AO548" s="242"/>
      <c r="AP548" s="242"/>
      <c r="AQ548" s="188"/>
      <c r="AR548" s="188"/>
      <c r="AS548" s="242"/>
      <c r="AT548" s="242"/>
      <c r="AU548" s="242"/>
      <c r="AV548" s="242"/>
      <c r="AW548" s="242"/>
      <c r="AX548" s="188"/>
      <c r="AY548" s="188"/>
      <c r="AZ548" s="242"/>
      <c r="BA548" s="242"/>
      <c r="BB548" s="242"/>
      <c r="BC548" s="242"/>
      <c r="BD548" s="242"/>
      <c r="BE548" s="188"/>
      <c r="BF548" s="188"/>
      <c r="BG548" s="242"/>
      <c r="BH548" s="242"/>
      <c r="BI548" s="242"/>
      <c r="BJ548" s="242"/>
      <c r="BK548" s="242"/>
      <c r="BL548" s="188"/>
      <c r="BM548" s="188"/>
      <c r="BN548" s="242"/>
      <c r="BO548" s="242">
        <v>4.38</v>
      </c>
      <c r="BP548" s="242"/>
      <c r="BQ548" s="242"/>
      <c r="BR548" s="242"/>
      <c r="BS548" s="188"/>
      <c r="BT548" s="188"/>
      <c r="BU548" s="242"/>
      <c r="BV548" s="242"/>
      <c r="BW548" s="242"/>
      <c r="BX548" s="242"/>
      <c r="BY548" s="242"/>
      <c r="BZ548" s="188"/>
      <c r="CA548" s="188"/>
      <c r="CB548" s="242"/>
      <c r="CC548" s="242"/>
      <c r="CD548" s="242">
        <v>4.26</v>
      </c>
      <c r="CE548" s="242"/>
      <c r="CF548" s="242"/>
      <c r="CG548" s="188"/>
      <c r="CH548" s="188"/>
      <c r="CI548" s="242"/>
      <c r="CJ548" s="242"/>
      <c r="CK548" s="242">
        <v>7.6</v>
      </c>
      <c r="CL548" s="242"/>
      <c r="CM548" s="242"/>
      <c r="CN548" s="188"/>
      <c r="CO548" s="188"/>
      <c r="CP548" s="242">
        <v>4.63</v>
      </c>
      <c r="CQ548" s="242"/>
      <c r="CR548" s="242">
        <v>4.4800000000000004</v>
      </c>
      <c r="CS548" s="242"/>
      <c r="CT548" s="242"/>
      <c r="CU548" s="188"/>
      <c r="CV548" s="188"/>
      <c r="CW548" s="242"/>
      <c r="CX548" s="242"/>
      <c r="CY548" s="242"/>
      <c r="CZ548" s="242"/>
      <c r="DA548" s="242"/>
      <c r="DB548" s="188"/>
      <c r="DC548" s="188"/>
      <c r="DD548" s="242"/>
      <c r="DE548" s="242">
        <v>3.3</v>
      </c>
      <c r="DF548" s="242">
        <v>3.55</v>
      </c>
      <c r="DG548" s="242"/>
      <c r="DH548" s="242">
        <v>5.49</v>
      </c>
      <c r="DI548" s="188"/>
      <c r="DJ548" s="188"/>
      <c r="DK548" s="188"/>
      <c r="DL548" s="242"/>
      <c r="DM548" s="242"/>
      <c r="DN548" s="242"/>
      <c r="DO548" s="242"/>
      <c r="DP548" s="188"/>
      <c r="DQ548" s="188"/>
      <c r="DR548" s="242"/>
      <c r="DS548" s="242"/>
      <c r="DT548" s="242"/>
      <c r="DU548" s="242"/>
      <c r="DV548" s="242"/>
      <c r="DW548" s="188"/>
      <c r="DX548" s="188"/>
      <c r="DY548" s="242"/>
      <c r="DZ548" s="242">
        <v>3.55</v>
      </c>
      <c r="EA548" s="242"/>
      <c r="EB548" s="242"/>
      <c r="EC548" s="242"/>
      <c r="ED548" s="188"/>
      <c r="EE548" s="188"/>
      <c r="EF548" s="242"/>
      <c r="EG548" s="188"/>
      <c r="EH548" s="242"/>
      <c r="EI548" s="242"/>
      <c r="EJ548" s="242"/>
      <c r="EK548" s="188"/>
      <c r="EL548" s="188"/>
      <c r="EM548" s="242"/>
      <c r="EN548" s="242"/>
      <c r="EO548" s="242"/>
      <c r="EP548" s="242"/>
      <c r="EQ548" s="242"/>
      <c r="ER548" s="188"/>
      <c r="ES548" s="188"/>
      <c r="ET548" s="242"/>
      <c r="EU548" s="242"/>
      <c r="EV548" s="242"/>
      <c r="EW548" s="242"/>
      <c r="EX548" s="242"/>
      <c r="EY548" s="188"/>
      <c r="EZ548" s="188"/>
      <c r="FA548" s="242"/>
      <c r="FB548" s="242"/>
      <c r="FC548" s="242"/>
      <c r="FD548" s="242"/>
      <c r="FE548" s="242"/>
      <c r="FF548" s="188"/>
      <c r="FG548" s="188"/>
      <c r="FH548" s="242"/>
      <c r="FI548" s="242"/>
      <c r="FJ548" s="242"/>
      <c r="FK548" s="242"/>
      <c r="FL548" s="242"/>
      <c r="FM548" s="188"/>
      <c r="FN548" s="188"/>
      <c r="FO548" s="242"/>
      <c r="FP548" s="242"/>
      <c r="FQ548" s="242"/>
      <c r="FR548" s="242"/>
      <c r="FS548" s="242"/>
      <c r="FT548" s="188"/>
      <c r="FU548" s="188"/>
      <c r="FV548" s="188"/>
      <c r="FW548" s="188"/>
      <c r="FX548" s="188"/>
      <c r="FY548" s="242"/>
      <c r="FZ548" s="242"/>
      <c r="GA548" s="188"/>
      <c r="GB548" s="188"/>
      <c r="GC548" s="242"/>
      <c r="GD548" s="242"/>
      <c r="GE548" s="242"/>
      <c r="GF548" s="242"/>
      <c r="GG548" s="242"/>
      <c r="GH548" s="188"/>
      <c r="GI548" s="188"/>
      <c r="GJ548" s="242"/>
    </row>
    <row r="549" spans="2:192" ht="15.75" thickBot="1">
      <c r="B549" s="243" t="s">
        <v>5205</v>
      </c>
      <c r="C549" s="243" t="s">
        <v>238</v>
      </c>
      <c r="D549" s="243" t="s">
        <v>240</v>
      </c>
      <c r="E549" s="244" t="s">
        <v>5217</v>
      </c>
      <c r="F549" s="183">
        <v>14.88</v>
      </c>
      <c r="G549" s="245">
        <v>24.99</v>
      </c>
      <c r="H549" s="189"/>
      <c r="I549" s="189"/>
      <c r="J549" s="245"/>
      <c r="K549" s="245"/>
      <c r="L549" s="245"/>
      <c r="M549" s="245"/>
      <c r="N549" s="245"/>
      <c r="O549" s="189"/>
      <c r="P549" s="189"/>
      <c r="Q549" s="245"/>
      <c r="R549" s="245"/>
      <c r="S549" s="245"/>
      <c r="T549" s="245"/>
      <c r="U549" s="245"/>
      <c r="V549" s="189"/>
      <c r="W549" s="189"/>
      <c r="X549" s="245"/>
      <c r="Y549" s="245"/>
      <c r="Z549" s="245"/>
      <c r="AA549" s="245"/>
      <c r="AB549" s="245"/>
      <c r="AC549" s="189"/>
      <c r="AD549" s="189"/>
      <c r="AE549" s="245"/>
      <c r="AF549" s="245"/>
      <c r="AG549" s="189"/>
      <c r="AH549" s="245"/>
      <c r="AI549" s="245"/>
      <c r="AJ549" s="189"/>
      <c r="AK549" s="189"/>
      <c r="AL549" s="189"/>
      <c r="AM549" s="189"/>
      <c r="AN549" s="189"/>
      <c r="AO549" s="245"/>
      <c r="AP549" s="245"/>
      <c r="AQ549" s="189"/>
      <c r="AR549" s="189"/>
      <c r="AS549" s="245"/>
      <c r="AT549" s="245"/>
      <c r="AU549" s="245"/>
      <c r="AV549" s="245"/>
      <c r="AW549" s="245"/>
      <c r="AX549" s="189"/>
      <c r="AY549" s="189"/>
      <c r="AZ549" s="245"/>
      <c r="BA549" s="245"/>
      <c r="BB549" s="245"/>
      <c r="BC549" s="245"/>
      <c r="BD549" s="245"/>
      <c r="BE549" s="189"/>
      <c r="BF549" s="189"/>
      <c r="BG549" s="245"/>
      <c r="BH549" s="245"/>
      <c r="BI549" s="245"/>
      <c r="BJ549" s="245"/>
      <c r="BK549" s="245"/>
      <c r="BL549" s="189"/>
      <c r="BM549" s="189"/>
      <c r="BN549" s="245"/>
      <c r="BO549" s="245">
        <v>13.69</v>
      </c>
      <c r="BP549" s="245"/>
      <c r="BQ549" s="245"/>
      <c r="BR549" s="245"/>
      <c r="BS549" s="189"/>
      <c r="BT549" s="189"/>
      <c r="BU549" s="245"/>
      <c r="BV549" s="245"/>
      <c r="BW549" s="245"/>
      <c r="BX549" s="245"/>
      <c r="BY549" s="245"/>
      <c r="BZ549" s="189"/>
      <c r="CA549" s="189"/>
      <c r="CB549" s="245"/>
      <c r="CC549" s="245"/>
      <c r="CD549" s="245">
        <v>14.1</v>
      </c>
      <c r="CE549" s="245"/>
      <c r="CF549" s="245"/>
      <c r="CG549" s="189"/>
      <c r="CH549" s="189"/>
      <c r="CI549" s="245"/>
      <c r="CJ549" s="245"/>
      <c r="CK549" s="245">
        <v>7.89</v>
      </c>
      <c r="CL549" s="245"/>
      <c r="CM549" s="245"/>
      <c r="CN549" s="189"/>
      <c r="CO549" s="189"/>
      <c r="CP549" s="245">
        <v>12.96</v>
      </c>
      <c r="CQ549" s="245"/>
      <c r="CR549" s="245">
        <v>13.39</v>
      </c>
      <c r="CS549" s="245"/>
      <c r="CT549" s="245"/>
      <c r="CU549" s="189"/>
      <c r="CV549" s="189"/>
      <c r="CW549" s="245"/>
      <c r="CX549" s="245"/>
      <c r="CY549" s="245"/>
      <c r="CZ549" s="245"/>
      <c r="DA549" s="245"/>
      <c r="DB549" s="189"/>
      <c r="DC549" s="189"/>
      <c r="DD549" s="245"/>
      <c r="DE549" s="245">
        <v>18.18</v>
      </c>
      <c r="DF549" s="245">
        <v>16.920000000000002</v>
      </c>
      <c r="DG549" s="245"/>
      <c r="DH549" s="245">
        <v>10.94</v>
      </c>
      <c r="DI549" s="189"/>
      <c r="DJ549" s="189"/>
      <c r="DK549" s="189"/>
      <c r="DL549" s="245"/>
      <c r="DM549" s="245"/>
      <c r="DN549" s="245"/>
      <c r="DO549" s="245"/>
      <c r="DP549" s="189"/>
      <c r="DQ549" s="189"/>
      <c r="DR549" s="245"/>
      <c r="DS549" s="245"/>
      <c r="DT549" s="245"/>
      <c r="DU549" s="245"/>
      <c r="DV549" s="245"/>
      <c r="DW549" s="189"/>
      <c r="DX549" s="189"/>
      <c r="DY549" s="245"/>
      <c r="DZ549" s="245">
        <v>16.899999999999999</v>
      </c>
      <c r="EA549" s="245"/>
      <c r="EB549" s="245"/>
      <c r="EC549" s="245"/>
      <c r="ED549" s="189"/>
      <c r="EE549" s="189"/>
      <c r="EF549" s="245"/>
      <c r="EG549" s="189"/>
      <c r="EH549" s="245"/>
      <c r="EI549" s="245"/>
      <c r="EJ549" s="245"/>
      <c r="EK549" s="189"/>
      <c r="EL549" s="189"/>
      <c r="EM549" s="245"/>
      <c r="EN549" s="245"/>
      <c r="EO549" s="245"/>
      <c r="EP549" s="245"/>
      <c r="EQ549" s="245"/>
      <c r="ER549" s="189"/>
      <c r="ES549" s="189"/>
      <c r="ET549" s="245"/>
      <c r="EU549" s="245"/>
      <c r="EV549" s="245"/>
      <c r="EW549" s="245"/>
      <c r="EX549" s="245"/>
      <c r="EY549" s="189"/>
      <c r="EZ549" s="189"/>
      <c r="FA549" s="245"/>
      <c r="FB549" s="245"/>
      <c r="FC549" s="245"/>
      <c r="FD549" s="245"/>
      <c r="FE549" s="245"/>
      <c r="FF549" s="189"/>
      <c r="FG549" s="189"/>
      <c r="FH549" s="245"/>
      <c r="FI549" s="245"/>
      <c r="FJ549" s="245"/>
      <c r="FK549" s="245"/>
      <c r="FL549" s="245"/>
      <c r="FM549" s="189"/>
      <c r="FN549" s="189"/>
      <c r="FO549" s="245"/>
      <c r="FP549" s="245"/>
      <c r="FQ549" s="245"/>
      <c r="FR549" s="245"/>
      <c r="FS549" s="245"/>
      <c r="FT549" s="189"/>
      <c r="FU549" s="189"/>
      <c r="FV549" s="189"/>
      <c r="FW549" s="189"/>
      <c r="FX549" s="189"/>
      <c r="FY549" s="245"/>
      <c r="FZ549" s="245"/>
      <c r="GA549" s="189"/>
      <c r="GB549" s="189"/>
      <c r="GC549" s="245"/>
      <c r="GD549" s="245"/>
      <c r="GE549" s="245"/>
      <c r="GF549" s="245"/>
      <c r="GG549" s="245"/>
      <c r="GH549" s="189"/>
      <c r="GI549" s="189"/>
      <c r="GJ549" s="245"/>
    </row>
    <row r="550" spans="2:192" ht="15">
      <c r="B550" s="238" t="s">
        <v>5205</v>
      </c>
      <c r="C550" s="238" t="s">
        <v>632</v>
      </c>
      <c r="D550" s="238" t="s">
        <v>634</v>
      </c>
      <c r="E550" s="238" t="s">
        <v>5214</v>
      </c>
      <c r="F550" s="180">
        <v>37</v>
      </c>
      <c r="G550" s="239"/>
      <c r="H550" s="186"/>
      <c r="I550" s="186"/>
      <c r="J550" s="239"/>
      <c r="K550" s="239"/>
      <c r="L550" s="239"/>
      <c r="M550" s="239"/>
      <c r="N550" s="239">
        <v>2</v>
      </c>
      <c r="O550" s="186"/>
      <c r="P550" s="186"/>
      <c r="Q550" s="239"/>
      <c r="R550" s="239"/>
      <c r="S550" s="239">
        <v>2</v>
      </c>
      <c r="T550" s="239"/>
      <c r="U550" s="239"/>
      <c r="V550" s="186"/>
      <c r="W550" s="186"/>
      <c r="X550" s="239"/>
      <c r="Y550" s="239"/>
      <c r="Z550" s="239">
        <v>3</v>
      </c>
      <c r="AA550" s="239"/>
      <c r="AB550" s="239"/>
      <c r="AC550" s="186"/>
      <c r="AD550" s="186"/>
      <c r="AE550" s="239">
        <v>1</v>
      </c>
      <c r="AF550" s="239"/>
      <c r="AG550" s="186"/>
      <c r="AH550" s="239"/>
      <c r="AI550" s="239"/>
      <c r="AJ550" s="186"/>
      <c r="AK550" s="186"/>
      <c r="AL550" s="186"/>
      <c r="AM550" s="186"/>
      <c r="AN550" s="186"/>
      <c r="AO550" s="239"/>
      <c r="AP550" s="239"/>
      <c r="AQ550" s="186"/>
      <c r="AR550" s="186"/>
      <c r="AS550" s="239">
        <v>1</v>
      </c>
      <c r="AT550" s="239">
        <v>3</v>
      </c>
      <c r="AU550" s="239"/>
      <c r="AV550" s="239"/>
      <c r="AW550" s="239"/>
      <c r="AX550" s="186"/>
      <c r="AY550" s="186"/>
      <c r="AZ550" s="239"/>
      <c r="BA550" s="239">
        <v>1</v>
      </c>
      <c r="BB550" s="239">
        <v>1</v>
      </c>
      <c r="BC550" s="239"/>
      <c r="BD550" s="239"/>
      <c r="BE550" s="186"/>
      <c r="BF550" s="186"/>
      <c r="BG550" s="239"/>
      <c r="BH550" s="239"/>
      <c r="BI550" s="239"/>
      <c r="BJ550" s="239"/>
      <c r="BK550" s="239"/>
      <c r="BL550" s="186"/>
      <c r="BM550" s="186"/>
      <c r="BN550" s="239"/>
      <c r="BO550" s="239">
        <v>2</v>
      </c>
      <c r="BP550" s="239"/>
      <c r="BQ550" s="239"/>
      <c r="BR550" s="239"/>
      <c r="BS550" s="186"/>
      <c r="BT550" s="186"/>
      <c r="BU550" s="239"/>
      <c r="BV550" s="239"/>
      <c r="BW550" s="239"/>
      <c r="BX550" s="239"/>
      <c r="BY550" s="239"/>
      <c r="BZ550" s="186"/>
      <c r="CA550" s="186"/>
      <c r="CB550" s="239">
        <v>1</v>
      </c>
      <c r="CC550" s="239"/>
      <c r="CD550" s="239"/>
      <c r="CE550" s="239"/>
      <c r="CF550" s="239"/>
      <c r="CG550" s="186"/>
      <c r="CH550" s="186"/>
      <c r="CI550" s="239"/>
      <c r="CJ550" s="239"/>
      <c r="CK550" s="239">
        <v>2</v>
      </c>
      <c r="CL550" s="239"/>
      <c r="CM550" s="239"/>
      <c r="CN550" s="186"/>
      <c r="CO550" s="186"/>
      <c r="CP550" s="239"/>
      <c r="CQ550" s="239"/>
      <c r="CR550" s="239"/>
      <c r="CS550" s="239"/>
      <c r="CT550" s="239"/>
      <c r="CU550" s="186"/>
      <c r="CV550" s="186"/>
      <c r="CW550" s="239"/>
      <c r="CX550" s="239"/>
      <c r="CY550" s="239"/>
      <c r="CZ550" s="239"/>
      <c r="DA550" s="239"/>
      <c r="DB550" s="186"/>
      <c r="DC550" s="186"/>
      <c r="DD550" s="239"/>
      <c r="DE550" s="239"/>
      <c r="DF550" s="239">
        <v>2</v>
      </c>
      <c r="DG550" s="239"/>
      <c r="DH550" s="239">
        <v>2</v>
      </c>
      <c r="DI550" s="186"/>
      <c r="DJ550" s="186"/>
      <c r="DK550" s="186"/>
      <c r="DL550" s="239"/>
      <c r="DM550" s="239"/>
      <c r="DN550" s="239"/>
      <c r="DO550" s="239"/>
      <c r="DP550" s="186"/>
      <c r="DQ550" s="186"/>
      <c r="DR550" s="239"/>
      <c r="DS550" s="239"/>
      <c r="DT550" s="239"/>
      <c r="DU550" s="239"/>
      <c r="DV550" s="239"/>
      <c r="DW550" s="186"/>
      <c r="DX550" s="186"/>
      <c r="DY550" s="239"/>
      <c r="DZ550" s="239">
        <v>1</v>
      </c>
      <c r="EA550" s="239"/>
      <c r="EB550" s="239"/>
      <c r="EC550" s="239">
        <v>1</v>
      </c>
      <c r="ED550" s="186"/>
      <c r="EE550" s="186"/>
      <c r="EF550" s="239"/>
      <c r="EG550" s="186"/>
      <c r="EH550" s="239"/>
      <c r="EI550" s="239"/>
      <c r="EJ550" s="239"/>
      <c r="EK550" s="186"/>
      <c r="EL550" s="186"/>
      <c r="EM550" s="239"/>
      <c r="EN550" s="239"/>
      <c r="EO550" s="239"/>
      <c r="EP550" s="239"/>
      <c r="EQ550" s="239">
        <v>1</v>
      </c>
      <c r="ER550" s="186"/>
      <c r="ES550" s="186"/>
      <c r="ET550" s="239"/>
      <c r="EU550" s="239">
        <v>1</v>
      </c>
      <c r="EV550" s="239"/>
      <c r="EW550" s="239"/>
      <c r="EX550" s="239">
        <v>1</v>
      </c>
      <c r="EY550" s="186"/>
      <c r="EZ550" s="186"/>
      <c r="FA550" s="239"/>
      <c r="FB550" s="239"/>
      <c r="FC550" s="239">
        <v>5</v>
      </c>
      <c r="FD550" s="239"/>
      <c r="FE550" s="239"/>
      <c r="FF550" s="186"/>
      <c r="FG550" s="186"/>
      <c r="FH550" s="239"/>
      <c r="FI550" s="239"/>
      <c r="FJ550" s="239"/>
      <c r="FK550" s="239"/>
      <c r="FL550" s="239"/>
      <c r="FM550" s="186"/>
      <c r="FN550" s="186"/>
      <c r="FO550" s="239"/>
      <c r="FP550" s="239"/>
      <c r="FQ550" s="239"/>
      <c r="FR550" s="239"/>
      <c r="FS550" s="239"/>
      <c r="FT550" s="186"/>
      <c r="FU550" s="186"/>
      <c r="FV550" s="186"/>
      <c r="FW550" s="186"/>
      <c r="FX550" s="186"/>
      <c r="FY550" s="239"/>
      <c r="FZ550" s="239"/>
      <c r="GA550" s="186"/>
      <c r="GB550" s="186"/>
      <c r="GC550" s="239"/>
      <c r="GD550" s="239"/>
      <c r="GE550" s="239">
        <v>3</v>
      </c>
      <c r="GF550" s="239"/>
      <c r="GG550" s="239">
        <v>1</v>
      </c>
      <c r="GH550" s="186"/>
      <c r="GI550" s="186"/>
      <c r="GJ550" s="239"/>
    </row>
    <row r="551" spans="2:192" ht="15">
      <c r="B551" s="240" t="s">
        <v>5205</v>
      </c>
      <c r="C551" s="240" t="s">
        <v>632</v>
      </c>
      <c r="D551" s="240" t="s">
        <v>634</v>
      </c>
      <c r="E551" s="235" t="s">
        <v>5215</v>
      </c>
      <c r="F551" s="181">
        <v>933.3</v>
      </c>
      <c r="G551" s="237"/>
      <c r="H551" s="187"/>
      <c r="I551" s="187"/>
      <c r="J551" s="237"/>
      <c r="K551" s="237"/>
      <c r="L551" s="237"/>
      <c r="M551" s="237"/>
      <c r="N551" s="237">
        <v>64.900000000000006</v>
      </c>
      <c r="O551" s="187"/>
      <c r="P551" s="187"/>
      <c r="Q551" s="237"/>
      <c r="R551" s="237"/>
      <c r="S551" s="237">
        <v>33.200000000000003</v>
      </c>
      <c r="T551" s="237"/>
      <c r="U551" s="237"/>
      <c r="V551" s="187"/>
      <c r="W551" s="187"/>
      <c r="X551" s="237"/>
      <c r="Y551" s="237"/>
      <c r="Z551" s="237">
        <v>57.7</v>
      </c>
      <c r="AA551" s="237"/>
      <c r="AB551" s="237"/>
      <c r="AC551" s="187"/>
      <c r="AD551" s="187"/>
      <c r="AE551" s="237">
        <v>18.5</v>
      </c>
      <c r="AF551" s="237"/>
      <c r="AG551" s="187"/>
      <c r="AH551" s="237"/>
      <c r="AI551" s="237"/>
      <c r="AJ551" s="187"/>
      <c r="AK551" s="187"/>
      <c r="AL551" s="187"/>
      <c r="AM551" s="187"/>
      <c r="AN551" s="187"/>
      <c r="AO551" s="237"/>
      <c r="AP551" s="237"/>
      <c r="AQ551" s="187"/>
      <c r="AR551" s="187"/>
      <c r="AS551" s="237">
        <v>13.8</v>
      </c>
      <c r="AT551" s="237">
        <v>69.5</v>
      </c>
      <c r="AU551" s="237"/>
      <c r="AV551" s="237"/>
      <c r="AW551" s="237"/>
      <c r="AX551" s="187"/>
      <c r="AY551" s="187"/>
      <c r="AZ551" s="237"/>
      <c r="BA551" s="237">
        <v>19</v>
      </c>
      <c r="BB551" s="237">
        <v>20.5</v>
      </c>
      <c r="BC551" s="237"/>
      <c r="BD551" s="237"/>
      <c r="BE551" s="187"/>
      <c r="BF551" s="187"/>
      <c r="BG551" s="237"/>
      <c r="BH551" s="237"/>
      <c r="BI551" s="237"/>
      <c r="BJ551" s="237"/>
      <c r="BK551" s="237"/>
      <c r="BL551" s="187"/>
      <c r="BM551" s="187"/>
      <c r="BN551" s="237"/>
      <c r="BO551" s="237">
        <v>52.3</v>
      </c>
      <c r="BP551" s="237"/>
      <c r="BQ551" s="237"/>
      <c r="BR551" s="237"/>
      <c r="BS551" s="187"/>
      <c r="BT551" s="187"/>
      <c r="BU551" s="237"/>
      <c r="BV551" s="237"/>
      <c r="BW551" s="237"/>
      <c r="BX551" s="237"/>
      <c r="BY551" s="237"/>
      <c r="BZ551" s="187"/>
      <c r="CA551" s="187"/>
      <c r="CB551" s="237">
        <v>16</v>
      </c>
      <c r="CC551" s="237"/>
      <c r="CD551" s="237"/>
      <c r="CE551" s="237"/>
      <c r="CF551" s="237"/>
      <c r="CG551" s="187"/>
      <c r="CH551" s="187"/>
      <c r="CI551" s="237"/>
      <c r="CJ551" s="237"/>
      <c r="CK551" s="237">
        <v>75.2</v>
      </c>
      <c r="CL551" s="237"/>
      <c r="CM551" s="237"/>
      <c r="CN551" s="187"/>
      <c r="CO551" s="187"/>
      <c r="CP551" s="237"/>
      <c r="CQ551" s="237"/>
      <c r="CR551" s="237"/>
      <c r="CS551" s="237"/>
      <c r="CT551" s="237"/>
      <c r="CU551" s="187"/>
      <c r="CV551" s="187"/>
      <c r="CW551" s="237"/>
      <c r="CX551" s="237"/>
      <c r="CY551" s="237"/>
      <c r="CZ551" s="237"/>
      <c r="DA551" s="237"/>
      <c r="DB551" s="187"/>
      <c r="DC551" s="187"/>
      <c r="DD551" s="237"/>
      <c r="DE551" s="237"/>
      <c r="DF551" s="237">
        <v>58.5</v>
      </c>
      <c r="DG551" s="237"/>
      <c r="DH551" s="237">
        <v>61.7</v>
      </c>
      <c r="DI551" s="187"/>
      <c r="DJ551" s="187"/>
      <c r="DK551" s="187"/>
      <c r="DL551" s="237"/>
      <c r="DM551" s="237"/>
      <c r="DN551" s="237"/>
      <c r="DO551" s="237"/>
      <c r="DP551" s="187"/>
      <c r="DQ551" s="187"/>
      <c r="DR551" s="237"/>
      <c r="DS551" s="237"/>
      <c r="DT551" s="237"/>
      <c r="DU551" s="237"/>
      <c r="DV551" s="237"/>
      <c r="DW551" s="187"/>
      <c r="DX551" s="187"/>
      <c r="DY551" s="237"/>
      <c r="DZ551" s="237">
        <v>25.2</v>
      </c>
      <c r="EA551" s="237"/>
      <c r="EB551" s="237"/>
      <c r="EC551" s="237">
        <v>29</v>
      </c>
      <c r="ED551" s="187"/>
      <c r="EE551" s="187"/>
      <c r="EF551" s="237"/>
      <c r="EG551" s="187"/>
      <c r="EH551" s="237"/>
      <c r="EI551" s="237"/>
      <c r="EJ551" s="237"/>
      <c r="EK551" s="187"/>
      <c r="EL551" s="187"/>
      <c r="EM551" s="237"/>
      <c r="EN551" s="237"/>
      <c r="EO551" s="237"/>
      <c r="EP551" s="237"/>
      <c r="EQ551" s="237">
        <v>18.899999999999999</v>
      </c>
      <c r="ER551" s="187"/>
      <c r="ES551" s="187"/>
      <c r="ET551" s="237"/>
      <c r="EU551" s="237">
        <v>18.5</v>
      </c>
      <c r="EV551" s="237"/>
      <c r="EW551" s="237"/>
      <c r="EX551" s="237">
        <v>31.6</v>
      </c>
      <c r="EY551" s="187"/>
      <c r="EZ551" s="187"/>
      <c r="FA551" s="237"/>
      <c r="FB551" s="237"/>
      <c r="FC551" s="237">
        <v>127.2</v>
      </c>
      <c r="FD551" s="237"/>
      <c r="FE551" s="237"/>
      <c r="FF551" s="187"/>
      <c r="FG551" s="187"/>
      <c r="FH551" s="237"/>
      <c r="FI551" s="237"/>
      <c r="FJ551" s="237"/>
      <c r="FK551" s="237"/>
      <c r="FL551" s="237"/>
      <c r="FM551" s="187"/>
      <c r="FN551" s="187"/>
      <c r="FO551" s="237"/>
      <c r="FP551" s="237"/>
      <c r="FQ551" s="237"/>
      <c r="FR551" s="237"/>
      <c r="FS551" s="237"/>
      <c r="FT551" s="187"/>
      <c r="FU551" s="187"/>
      <c r="FV551" s="187"/>
      <c r="FW551" s="187"/>
      <c r="FX551" s="187"/>
      <c r="FY551" s="237"/>
      <c r="FZ551" s="237"/>
      <c r="GA551" s="187"/>
      <c r="GB551" s="187"/>
      <c r="GC551" s="237"/>
      <c r="GD551" s="237"/>
      <c r="GE551" s="237">
        <v>46.3</v>
      </c>
      <c r="GF551" s="237"/>
      <c r="GG551" s="237">
        <v>75.900000000000006</v>
      </c>
      <c r="GH551" s="187"/>
      <c r="GI551" s="187"/>
      <c r="GJ551" s="237"/>
    </row>
    <row r="552" spans="2:192" ht="15">
      <c r="B552" s="240" t="s">
        <v>5205</v>
      </c>
      <c r="C552" s="240" t="s">
        <v>632</v>
      </c>
      <c r="D552" s="240" t="s">
        <v>634</v>
      </c>
      <c r="E552" s="241" t="s">
        <v>5216</v>
      </c>
      <c r="F552" s="182">
        <v>2.38</v>
      </c>
      <c r="G552" s="242"/>
      <c r="H552" s="188"/>
      <c r="I552" s="188"/>
      <c r="J552" s="242"/>
      <c r="K552" s="242"/>
      <c r="L552" s="242"/>
      <c r="M552" s="242"/>
      <c r="N552" s="242">
        <v>1.85</v>
      </c>
      <c r="O552" s="188"/>
      <c r="P552" s="188"/>
      <c r="Q552" s="242"/>
      <c r="R552" s="242"/>
      <c r="S552" s="242">
        <v>3.62</v>
      </c>
      <c r="T552" s="242"/>
      <c r="U552" s="242"/>
      <c r="V552" s="188"/>
      <c r="W552" s="188"/>
      <c r="X552" s="242"/>
      <c r="Y552" s="242"/>
      <c r="Z552" s="242">
        <v>3.12</v>
      </c>
      <c r="AA552" s="242"/>
      <c r="AB552" s="242"/>
      <c r="AC552" s="188"/>
      <c r="AD552" s="188"/>
      <c r="AE552" s="242">
        <v>3.25</v>
      </c>
      <c r="AF552" s="242"/>
      <c r="AG552" s="188"/>
      <c r="AH552" s="242"/>
      <c r="AI552" s="242"/>
      <c r="AJ552" s="188"/>
      <c r="AK552" s="188"/>
      <c r="AL552" s="188"/>
      <c r="AM552" s="188"/>
      <c r="AN552" s="188"/>
      <c r="AO552" s="242"/>
      <c r="AP552" s="242"/>
      <c r="AQ552" s="188"/>
      <c r="AR552" s="188"/>
      <c r="AS552" s="242">
        <v>4.3600000000000003</v>
      </c>
      <c r="AT552" s="242">
        <v>2.59</v>
      </c>
      <c r="AU552" s="242"/>
      <c r="AV552" s="242"/>
      <c r="AW552" s="242"/>
      <c r="AX552" s="188"/>
      <c r="AY552" s="188"/>
      <c r="AZ552" s="242"/>
      <c r="BA552" s="242">
        <v>3.15</v>
      </c>
      <c r="BB552" s="242">
        <v>2.93</v>
      </c>
      <c r="BC552" s="242"/>
      <c r="BD552" s="242"/>
      <c r="BE552" s="188"/>
      <c r="BF552" s="188"/>
      <c r="BG552" s="242"/>
      <c r="BH552" s="242"/>
      <c r="BI552" s="242"/>
      <c r="BJ552" s="242"/>
      <c r="BK552" s="242"/>
      <c r="BL552" s="188"/>
      <c r="BM552" s="188"/>
      <c r="BN552" s="242"/>
      <c r="BO552" s="242">
        <v>2.29</v>
      </c>
      <c r="BP552" s="242"/>
      <c r="BQ552" s="242"/>
      <c r="BR552" s="242"/>
      <c r="BS552" s="188"/>
      <c r="BT552" s="188"/>
      <c r="BU552" s="242"/>
      <c r="BV552" s="242"/>
      <c r="BW552" s="242"/>
      <c r="BX552" s="242"/>
      <c r="BY552" s="242"/>
      <c r="BZ552" s="188"/>
      <c r="CA552" s="188"/>
      <c r="CB552" s="242">
        <v>3.76</v>
      </c>
      <c r="CC552" s="242"/>
      <c r="CD552" s="242"/>
      <c r="CE552" s="242"/>
      <c r="CF552" s="242"/>
      <c r="CG552" s="188"/>
      <c r="CH552" s="188"/>
      <c r="CI552" s="242"/>
      <c r="CJ552" s="242"/>
      <c r="CK552" s="242">
        <v>1.6</v>
      </c>
      <c r="CL552" s="242"/>
      <c r="CM552" s="242"/>
      <c r="CN552" s="188"/>
      <c r="CO552" s="188"/>
      <c r="CP552" s="242"/>
      <c r="CQ552" s="242"/>
      <c r="CR552" s="242"/>
      <c r="CS552" s="242"/>
      <c r="CT552" s="242"/>
      <c r="CU552" s="188"/>
      <c r="CV552" s="188"/>
      <c r="CW552" s="242"/>
      <c r="CX552" s="242"/>
      <c r="CY552" s="242"/>
      <c r="CZ552" s="242"/>
      <c r="DA552" s="242"/>
      <c r="DB552" s="188"/>
      <c r="DC552" s="188"/>
      <c r="DD552" s="242"/>
      <c r="DE552" s="242"/>
      <c r="DF552" s="242">
        <v>2.0499999999999998</v>
      </c>
      <c r="DG552" s="242"/>
      <c r="DH552" s="242">
        <v>1.95</v>
      </c>
      <c r="DI552" s="188"/>
      <c r="DJ552" s="188"/>
      <c r="DK552" s="188"/>
      <c r="DL552" s="242"/>
      <c r="DM552" s="242"/>
      <c r="DN552" s="242"/>
      <c r="DO552" s="242"/>
      <c r="DP552" s="188"/>
      <c r="DQ552" s="188"/>
      <c r="DR552" s="242"/>
      <c r="DS552" s="242"/>
      <c r="DT552" s="242"/>
      <c r="DU552" s="242"/>
      <c r="DV552" s="242"/>
      <c r="DW552" s="188"/>
      <c r="DX552" s="188"/>
      <c r="DY552" s="242"/>
      <c r="DZ552" s="242">
        <v>2.39</v>
      </c>
      <c r="EA552" s="242"/>
      <c r="EB552" s="242"/>
      <c r="EC552" s="242">
        <v>2.0699999999999998</v>
      </c>
      <c r="ED552" s="188"/>
      <c r="EE552" s="188"/>
      <c r="EF552" s="242"/>
      <c r="EG552" s="188"/>
      <c r="EH552" s="242"/>
      <c r="EI552" s="242"/>
      <c r="EJ552" s="242"/>
      <c r="EK552" s="188"/>
      <c r="EL552" s="188"/>
      <c r="EM552" s="242"/>
      <c r="EN552" s="242"/>
      <c r="EO552" s="242"/>
      <c r="EP552" s="242"/>
      <c r="EQ552" s="242">
        <v>3.17</v>
      </c>
      <c r="ER552" s="188"/>
      <c r="ES552" s="188"/>
      <c r="ET552" s="242"/>
      <c r="EU552" s="242">
        <v>3.25</v>
      </c>
      <c r="EV552" s="242"/>
      <c r="EW552" s="242"/>
      <c r="EX552" s="242">
        <v>1.9</v>
      </c>
      <c r="EY552" s="188"/>
      <c r="EZ552" s="188"/>
      <c r="FA552" s="242"/>
      <c r="FB552" s="242"/>
      <c r="FC552" s="242">
        <v>2.36</v>
      </c>
      <c r="FD552" s="242"/>
      <c r="FE552" s="242"/>
      <c r="FF552" s="188"/>
      <c r="FG552" s="188"/>
      <c r="FH552" s="242"/>
      <c r="FI552" s="242"/>
      <c r="FJ552" s="242"/>
      <c r="FK552" s="242"/>
      <c r="FL552" s="242"/>
      <c r="FM552" s="188"/>
      <c r="FN552" s="188"/>
      <c r="FO552" s="242"/>
      <c r="FP552" s="242"/>
      <c r="FQ552" s="242"/>
      <c r="FR552" s="242"/>
      <c r="FS552" s="242"/>
      <c r="FT552" s="188"/>
      <c r="FU552" s="188"/>
      <c r="FV552" s="188"/>
      <c r="FW552" s="188"/>
      <c r="FX552" s="188"/>
      <c r="FY552" s="242"/>
      <c r="FZ552" s="242"/>
      <c r="GA552" s="188"/>
      <c r="GB552" s="188"/>
      <c r="GC552" s="242"/>
      <c r="GD552" s="242"/>
      <c r="GE552" s="242">
        <v>3.88</v>
      </c>
      <c r="GF552" s="242"/>
      <c r="GG552" s="242">
        <v>0.79</v>
      </c>
      <c r="GH552" s="188"/>
      <c r="GI552" s="188"/>
      <c r="GJ552" s="242"/>
    </row>
    <row r="553" spans="2:192" ht="15.75" thickBot="1">
      <c r="B553" s="243" t="s">
        <v>5205</v>
      </c>
      <c r="C553" s="243" t="s">
        <v>632</v>
      </c>
      <c r="D553" s="243" t="s">
        <v>634</v>
      </c>
      <c r="E553" s="244" t="s">
        <v>5217</v>
      </c>
      <c r="F553" s="183">
        <v>25.22</v>
      </c>
      <c r="G553" s="245"/>
      <c r="H553" s="189"/>
      <c r="I553" s="189"/>
      <c r="J553" s="245"/>
      <c r="K553" s="245"/>
      <c r="L553" s="245"/>
      <c r="M553" s="245"/>
      <c r="N553" s="245">
        <v>32.43</v>
      </c>
      <c r="O553" s="189"/>
      <c r="P553" s="189"/>
      <c r="Q553" s="245"/>
      <c r="R553" s="245"/>
      <c r="S553" s="245">
        <v>16.59</v>
      </c>
      <c r="T553" s="245"/>
      <c r="U553" s="245"/>
      <c r="V553" s="189"/>
      <c r="W553" s="189"/>
      <c r="X553" s="245"/>
      <c r="Y553" s="245"/>
      <c r="Z553" s="245">
        <v>19.23</v>
      </c>
      <c r="AA553" s="245"/>
      <c r="AB553" s="245"/>
      <c r="AC553" s="189"/>
      <c r="AD553" s="189"/>
      <c r="AE553" s="245">
        <v>18.48</v>
      </c>
      <c r="AF553" s="245"/>
      <c r="AG553" s="189"/>
      <c r="AH553" s="245"/>
      <c r="AI553" s="245"/>
      <c r="AJ553" s="189"/>
      <c r="AK553" s="189"/>
      <c r="AL553" s="189"/>
      <c r="AM553" s="189"/>
      <c r="AN553" s="189"/>
      <c r="AO553" s="245"/>
      <c r="AP553" s="245"/>
      <c r="AQ553" s="189"/>
      <c r="AR553" s="189"/>
      <c r="AS553" s="245">
        <v>13.77</v>
      </c>
      <c r="AT553" s="245">
        <v>23.17</v>
      </c>
      <c r="AU553" s="245"/>
      <c r="AV553" s="245"/>
      <c r="AW553" s="245"/>
      <c r="AX553" s="189"/>
      <c r="AY553" s="189"/>
      <c r="AZ553" s="245"/>
      <c r="BA553" s="245">
        <v>19.05</v>
      </c>
      <c r="BB553" s="245">
        <v>20.5</v>
      </c>
      <c r="BC553" s="245"/>
      <c r="BD553" s="245"/>
      <c r="BE553" s="189"/>
      <c r="BF553" s="189"/>
      <c r="BG553" s="245"/>
      <c r="BH553" s="245"/>
      <c r="BI553" s="245"/>
      <c r="BJ553" s="245"/>
      <c r="BK553" s="245"/>
      <c r="BL553" s="189"/>
      <c r="BM553" s="189"/>
      <c r="BN553" s="245"/>
      <c r="BO553" s="245">
        <v>26.16</v>
      </c>
      <c r="BP553" s="245"/>
      <c r="BQ553" s="245"/>
      <c r="BR553" s="245"/>
      <c r="BS553" s="189"/>
      <c r="BT553" s="189"/>
      <c r="BU553" s="245"/>
      <c r="BV553" s="245"/>
      <c r="BW553" s="245"/>
      <c r="BX553" s="245"/>
      <c r="BY553" s="245"/>
      <c r="BZ553" s="189"/>
      <c r="CA553" s="189"/>
      <c r="CB553" s="245">
        <v>15.95</v>
      </c>
      <c r="CC553" s="245"/>
      <c r="CD553" s="245"/>
      <c r="CE553" s="245"/>
      <c r="CF553" s="245"/>
      <c r="CG553" s="189"/>
      <c r="CH553" s="189"/>
      <c r="CI553" s="245"/>
      <c r="CJ553" s="245"/>
      <c r="CK553" s="245">
        <v>37.58</v>
      </c>
      <c r="CL553" s="245"/>
      <c r="CM553" s="245"/>
      <c r="CN553" s="189"/>
      <c r="CO553" s="189"/>
      <c r="CP553" s="245"/>
      <c r="CQ553" s="245"/>
      <c r="CR553" s="245"/>
      <c r="CS553" s="245"/>
      <c r="CT553" s="245"/>
      <c r="CU553" s="189"/>
      <c r="CV553" s="189"/>
      <c r="CW553" s="245"/>
      <c r="CX553" s="245"/>
      <c r="CY553" s="245"/>
      <c r="CZ553" s="245"/>
      <c r="DA553" s="245"/>
      <c r="DB553" s="189"/>
      <c r="DC553" s="189"/>
      <c r="DD553" s="245"/>
      <c r="DE553" s="245"/>
      <c r="DF553" s="245">
        <v>29.25</v>
      </c>
      <c r="DG553" s="245"/>
      <c r="DH553" s="245">
        <v>30.84</v>
      </c>
      <c r="DI553" s="189"/>
      <c r="DJ553" s="189"/>
      <c r="DK553" s="189"/>
      <c r="DL553" s="245"/>
      <c r="DM553" s="245"/>
      <c r="DN553" s="245"/>
      <c r="DO553" s="245"/>
      <c r="DP553" s="189"/>
      <c r="DQ553" s="189"/>
      <c r="DR553" s="245"/>
      <c r="DS553" s="245"/>
      <c r="DT553" s="245"/>
      <c r="DU553" s="245"/>
      <c r="DV553" s="245"/>
      <c r="DW553" s="189"/>
      <c r="DX553" s="189"/>
      <c r="DY553" s="245"/>
      <c r="DZ553" s="245">
        <v>25.15</v>
      </c>
      <c r="EA553" s="245"/>
      <c r="EB553" s="245"/>
      <c r="EC553" s="245">
        <v>28.98</v>
      </c>
      <c r="ED553" s="189"/>
      <c r="EE553" s="189"/>
      <c r="EF553" s="245"/>
      <c r="EG553" s="189"/>
      <c r="EH553" s="245"/>
      <c r="EI553" s="245"/>
      <c r="EJ553" s="245"/>
      <c r="EK553" s="189"/>
      <c r="EL553" s="189"/>
      <c r="EM553" s="245"/>
      <c r="EN553" s="245"/>
      <c r="EO553" s="245"/>
      <c r="EP553" s="245"/>
      <c r="EQ553" s="245">
        <v>18.93</v>
      </c>
      <c r="ER553" s="189"/>
      <c r="ES553" s="189"/>
      <c r="ET553" s="245"/>
      <c r="EU553" s="245">
        <v>18.48</v>
      </c>
      <c r="EV553" s="245"/>
      <c r="EW553" s="245"/>
      <c r="EX553" s="245">
        <v>31.57</v>
      </c>
      <c r="EY553" s="189"/>
      <c r="EZ553" s="189"/>
      <c r="FA553" s="245"/>
      <c r="FB553" s="245"/>
      <c r="FC553" s="245">
        <v>25.45</v>
      </c>
      <c r="FD553" s="245"/>
      <c r="FE553" s="245"/>
      <c r="FF553" s="189"/>
      <c r="FG553" s="189"/>
      <c r="FH553" s="245"/>
      <c r="FI553" s="245"/>
      <c r="FJ553" s="245"/>
      <c r="FK553" s="245"/>
      <c r="FL553" s="245"/>
      <c r="FM553" s="189"/>
      <c r="FN553" s="189"/>
      <c r="FO553" s="245"/>
      <c r="FP553" s="245"/>
      <c r="FQ553" s="245"/>
      <c r="FR553" s="245"/>
      <c r="FS553" s="245"/>
      <c r="FT553" s="189"/>
      <c r="FU553" s="189"/>
      <c r="FV553" s="189"/>
      <c r="FW553" s="189"/>
      <c r="FX553" s="189"/>
      <c r="FY553" s="245"/>
      <c r="FZ553" s="245"/>
      <c r="GA553" s="189"/>
      <c r="GB553" s="189"/>
      <c r="GC553" s="245"/>
      <c r="GD553" s="245"/>
      <c r="GE553" s="245">
        <v>15.44</v>
      </c>
      <c r="GF553" s="245"/>
      <c r="GG553" s="245">
        <v>75.88</v>
      </c>
      <c r="GH553" s="189"/>
      <c r="GI553" s="189"/>
      <c r="GJ553" s="245"/>
    </row>
    <row r="554" spans="2:192" ht="15">
      <c r="B554" s="238" t="s">
        <v>5205</v>
      </c>
      <c r="C554" s="238" t="s">
        <v>4975</v>
      </c>
      <c r="D554" s="238" t="s">
        <v>4977</v>
      </c>
      <c r="E554" s="238" t="s">
        <v>5214</v>
      </c>
      <c r="F554" s="180">
        <v>1</v>
      </c>
      <c r="G554" s="239"/>
      <c r="H554" s="186"/>
      <c r="I554" s="186"/>
      <c r="J554" s="239"/>
      <c r="K554" s="239"/>
      <c r="L554" s="239"/>
      <c r="M554" s="239"/>
      <c r="N554" s="239"/>
      <c r="O554" s="186"/>
      <c r="P554" s="186"/>
      <c r="Q554" s="239"/>
      <c r="R554" s="239"/>
      <c r="S554" s="239"/>
      <c r="T554" s="239"/>
      <c r="U554" s="239"/>
      <c r="V554" s="186"/>
      <c r="W554" s="186"/>
      <c r="X554" s="239"/>
      <c r="Y554" s="239"/>
      <c r="Z554" s="239"/>
      <c r="AA554" s="239"/>
      <c r="AB554" s="239"/>
      <c r="AC554" s="186"/>
      <c r="AD554" s="186"/>
      <c r="AE554" s="239"/>
      <c r="AF554" s="239"/>
      <c r="AG554" s="186"/>
      <c r="AH554" s="239"/>
      <c r="AI554" s="239"/>
      <c r="AJ554" s="186"/>
      <c r="AK554" s="186"/>
      <c r="AL554" s="186"/>
      <c r="AM554" s="186"/>
      <c r="AN554" s="186"/>
      <c r="AO554" s="239"/>
      <c r="AP554" s="239"/>
      <c r="AQ554" s="186"/>
      <c r="AR554" s="186"/>
      <c r="AS554" s="239"/>
      <c r="AT554" s="239"/>
      <c r="AU554" s="239"/>
      <c r="AV554" s="239"/>
      <c r="AW554" s="239"/>
      <c r="AX554" s="186"/>
      <c r="AY554" s="186"/>
      <c r="AZ554" s="239"/>
      <c r="BA554" s="239"/>
      <c r="BB554" s="239"/>
      <c r="BC554" s="239"/>
      <c r="BD554" s="239"/>
      <c r="BE554" s="186"/>
      <c r="BF554" s="186"/>
      <c r="BG554" s="239"/>
      <c r="BH554" s="239"/>
      <c r="BI554" s="239"/>
      <c r="BJ554" s="239"/>
      <c r="BK554" s="239"/>
      <c r="BL554" s="186"/>
      <c r="BM554" s="186"/>
      <c r="BN554" s="239"/>
      <c r="BO554" s="239"/>
      <c r="BP554" s="239"/>
      <c r="BQ554" s="239"/>
      <c r="BR554" s="239"/>
      <c r="BS554" s="186"/>
      <c r="BT554" s="186"/>
      <c r="BU554" s="239"/>
      <c r="BV554" s="239"/>
      <c r="BW554" s="239"/>
      <c r="BX554" s="239"/>
      <c r="BY554" s="239"/>
      <c r="BZ554" s="186"/>
      <c r="CA554" s="186"/>
      <c r="CB554" s="239"/>
      <c r="CC554" s="239"/>
      <c r="CD554" s="239"/>
      <c r="CE554" s="239"/>
      <c r="CF554" s="239"/>
      <c r="CG554" s="186"/>
      <c r="CH554" s="186"/>
      <c r="CI554" s="239"/>
      <c r="CJ554" s="239"/>
      <c r="CK554" s="239"/>
      <c r="CL554" s="239"/>
      <c r="CM554" s="239"/>
      <c r="CN554" s="186"/>
      <c r="CO554" s="186"/>
      <c r="CP554" s="239"/>
      <c r="CQ554" s="239"/>
      <c r="CR554" s="239"/>
      <c r="CS554" s="239"/>
      <c r="CT554" s="239"/>
      <c r="CU554" s="186"/>
      <c r="CV554" s="186"/>
      <c r="CW554" s="239"/>
      <c r="CX554" s="239"/>
      <c r="CY554" s="239"/>
      <c r="CZ554" s="239"/>
      <c r="DA554" s="239"/>
      <c r="DB554" s="186"/>
      <c r="DC554" s="186"/>
      <c r="DD554" s="239"/>
      <c r="DE554" s="239"/>
      <c r="DF554" s="239"/>
      <c r="DG554" s="239"/>
      <c r="DH554" s="239"/>
      <c r="DI554" s="186"/>
      <c r="DJ554" s="186"/>
      <c r="DK554" s="186"/>
      <c r="DL554" s="239"/>
      <c r="DM554" s="239"/>
      <c r="DN554" s="239"/>
      <c r="DO554" s="239"/>
      <c r="DP554" s="186"/>
      <c r="DQ554" s="186"/>
      <c r="DR554" s="239"/>
      <c r="DS554" s="239"/>
      <c r="DT554" s="239"/>
      <c r="DU554" s="239"/>
      <c r="DV554" s="239"/>
      <c r="DW554" s="186"/>
      <c r="DX554" s="186"/>
      <c r="DY554" s="239"/>
      <c r="DZ554" s="239"/>
      <c r="EA554" s="239"/>
      <c r="EB554" s="239"/>
      <c r="EC554" s="239"/>
      <c r="ED554" s="186"/>
      <c r="EE554" s="186"/>
      <c r="EF554" s="239"/>
      <c r="EG554" s="186"/>
      <c r="EH554" s="239"/>
      <c r="EI554" s="239"/>
      <c r="EJ554" s="239"/>
      <c r="EK554" s="186"/>
      <c r="EL554" s="186"/>
      <c r="EM554" s="239"/>
      <c r="EN554" s="239"/>
      <c r="EO554" s="239"/>
      <c r="EP554" s="239"/>
      <c r="EQ554" s="239"/>
      <c r="ER554" s="186"/>
      <c r="ES554" s="186"/>
      <c r="ET554" s="239"/>
      <c r="EU554" s="239"/>
      <c r="EV554" s="239"/>
      <c r="EW554" s="239"/>
      <c r="EX554" s="239"/>
      <c r="EY554" s="186"/>
      <c r="EZ554" s="186"/>
      <c r="FA554" s="239"/>
      <c r="FB554" s="239"/>
      <c r="FC554" s="239"/>
      <c r="FD554" s="239"/>
      <c r="FE554" s="239"/>
      <c r="FF554" s="186"/>
      <c r="FG554" s="186"/>
      <c r="FH554" s="239"/>
      <c r="FI554" s="239"/>
      <c r="FJ554" s="239"/>
      <c r="FK554" s="239"/>
      <c r="FL554" s="239"/>
      <c r="FM554" s="186"/>
      <c r="FN554" s="186"/>
      <c r="FO554" s="239"/>
      <c r="FP554" s="239"/>
      <c r="FQ554" s="239"/>
      <c r="FR554" s="239"/>
      <c r="FS554" s="239"/>
      <c r="FT554" s="186"/>
      <c r="FU554" s="186"/>
      <c r="FV554" s="186"/>
      <c r="FW554" s="186"/>
      <c r="FX554" s="186"/>
      <c r="FY554" s="239"/>
      <c r="FZ554" s="239"/>
      <c r="GA554" s="186"/>
      <c r="GB554" s="186"/>
      <c r="GC554" s="239"/>
      <c r="GD554" s="239"/>
      <c r="GE554" s="239">
        <v>1</v>
      </c>
      <c r="GF554" s="239"/>
      <c r="GG554" s="239"/>
      <c r="GH554" s="186"/>
      <c r="GI554" s="186"/>
      <c r="GJ554" s="239"/>
    </row>
    <row r="555" spans="2:192" ht="15">
      <c r="B555" s="240" t="s">
        <v>5205</v>
      </c>
      <c r="C555" s="240" t="s">
        <v>4975</v>
      </c>
      <c r="D555" s="240" t="s">
        <v>4977</v>
      </c>
      <c r="E555" s="235" t="s">
        <v>5215</v>
      </c>
      <c r="F555" s="181">
        <v>4</v>
      </c>
      <c r="G555" s="237"/>
      <c r="H555" s="187"/>
      <c r="I555" s="187"/>
      <c r="J555" s="237"/>
      <c r="K555" s="237"/>
      <c r="L555" s="237"/>
      <c r="M555" s="237"/>
      <c r="N555" s="237"/>
      <c r="O555" s="187"/>
      <c r="P555" s="187"/>
      <c r="Q555" s="237"/>
      <c r="R555" s="237"/>
      <c r="S555" s="237"/>
      <c r="T555" s="237"/>
      <c r="U555" s="237"/>
      <c r="V555" s="187"/>
      <c r="W555" s="187"/>
      <c r="X555" s="237"/>
      <c r="Y555" s="237"/>
      <c r="Z555" s="237"/>
      <c r="AA555" s="237"/>
      <c r="AB555" s="237"/>
      <c r="AC555" s="187"/>
      <c r="AD555" s="187"/>
      <c r="AE555" s="237"/>
      <c r="AF555" s="237"/>
      <c r="AG555" s="187"/>
      <c r="AH555" s="237"/>
      <c r="AI555" s="237"/>
      <c r="AJ555" s="187"/>
      <c r="AK555" s="187"/>
      <c r="AL555" s="187"/>
      <c r="AM555" s="187"/>
      <c r="AN555" s="187"/>
      <c r="AO555" s="237"/>
      <c r="AP555" s="237"/>
      <c r="AQ555" s="187"/>
      <c r="AR555" s="187"/>
      <c r="AS555" s="237"/>
      <c r="AT555" s="237"/>
      <c r="AU555" s="237"/>
      <c r="AV555" s="237"/>
      <c r="AW555" s="237"/>
      <c r="AX555" s="187"/>
      <c r="AY555" s="187"/>
      <c r="AZ555" s="237"/>
      <c r="BA555" s="237"/>
      <c r="BB555" s="237"/>
      <c r="BC555" s="237"/>
      <c r="BD555" s="237"/>
      <c r="BE555" s="187"/>
      <c r="BF555" s="187"/>
      <c r="BG555" s="237"/>
      <c r="BH555" s="237"/>
      <c r="BI555" s="237"/>
      <c r="BJ555" s="237"/>
      <c r="BK555" s="237"/>
      <c r="BL555" s="187"/>
      <c r="BM555" s="187"/>
      <c r="BN555" s="237"/>
      <c r="BO555" s="237"/>
      <c r="BP555" s="237"/>
      <c r="BQ555" s="237"/>
      <c r="BR555" s="237"/>
      <c r="BS555" s="187"/>
      <c r="BT555" s="187"/>
      <c r="BU555" s="237"/>
      <c r="BV555" s="237"/>
      <c r="BW555" s="237"/>
      <c r="BX555" s="237"/>
      <c r="BY555" s="237"/>
      <c r="BZ555" s="187"/>
      <c r="CA555" s="187"/>
      <c r="CB555" s="237"/>
      <c r="CC555" s="237"/>
      <c r="CD555" s="237"/>
      <c r="CE555" s="237"/>
      <c r="CF555" s="237"/>
      <c r="CG555" s="187"/>
      <c r="CH555" s="187"/>
      <c r="CI555" s="237"/>
      <c r="CJ555" s="237"/>
      <c r="CK555" s="237"/>
      <c r="CL555" s="237"/>
      <c r="CM555" s="237"/>
      <c r="CN555" s="187"/>
      <c r="CO555" s="187"/>
      <c r="CP555" s="237"/>
      <c r="CQ555" s="237"/>
      <c r="CR555" s="237"/>
      <c r="CS555" s="237"/>
      <c r="CT555" s="237"/>
      <c r="CU555" s="187"/>
      <c r="CV555" s="187"/>
      <c r="CW555" s="237"/>
      <c r="CX555" s="237"/>
      <c r="CY555" s="237"/>
      <c r="CZ555" s="237"/>
      <c r="DA555" s="237"/>
      <c r="DB555" s="187"/>
      <c r="DC555" s="187"/>
      <c r="DD555" s="237"/>
      <c r="DE555" s="237"/>
      <c r="DF555" s="237"/>
      <c r="DG555" s="237"/>
      <c r="DH555" s="237"/>
      <c r="DI555" s="187"/>
      <c r="DJ555" s="187"/>
      <c r="DK555" s="187"/>
      <c r="DL555" s="237"/>
      <c r="DM555" s="237"/>
      <c r="DN555" s="237"/>
      <c r="DO555" s="237"/>
      <c r="DP555" s="187"/>
      <c r="DQ555" s="187"/>
      <c r="DR555" s="237"/>
      <c r="DS555" s="237"/>
      <c r="DT555" s="237"/>
      <c r="DU555" s="237"/>
      <c r="DV555" s="237"/>
      <c r="DW555" s="187"/>
      <c r="DX555" s="187"/>
      <c r="DY555" s="237"/>
      <c r="DZ555" s="237"/>
      <c r="EA555" s="237"/>
      <c r="EB555" s="237"/>
      <c r="EC555" s="237"/>
      <c r="ED555" s="187"/>
      <c r="EE555" s="187"/>
      <c r="EF555" s="237"/>
      <c r="EG555" s="187"/>
      <c r="EH555" s="237"/>
      <c r="EI555" s="237"/>
      <c r="EJ555" s="237"/>
      <c r="EK555" s="187"/>
      <c r="EL555" s="187"/>
      <c r="EM555" s="237"/>
      <c r="EN555" s="237"/>
      <c r="EO555" s="237"/>
      <c r="EP555" s="237"/>
      <c r="EQ555" s="237"/>
      <c r="ER555" s="187"/>
      <c r="ES555" s="187"/>
      <c r="ET555" s="237"/>
      <c r="EU555" s="237"/>
      <c r="EV555" s="237"/>
      <c r="EW555" s="237"/>
      <c r="EX555" s="237"/>
      <c r="EY555" s="187"/>
      <c r="EZ555" s="187"/>
      <c r="FA555" s="237"/>
      <c r="FB555" s="237"/>
      <c r="FC555" s="237"/>
      <c r="FD555" s="237"/>
      <c r="FE555" s="237"/>
      <c r="FF555" s="187"/>
      <c r="FG555" s="187"/>
      <c r="FH555" s="237"/>
      <c r="FI555" s="237"/>
      <c r="FJ555" s="237"/>
      <c r="FK555" s="237"/>
      <c r="FL555" s="237"/>
      <c r="FM555" s="187"/>
      <c r="FN555" s="187"/>
      <c r="FO555" s="237"/>
      <c r="FP555" s="237"/>
      <c r="FQ555" s="237"/>
      <c r="FR555" s="237"/>
      <c r="FS555" s="237"/>
      <c r="FT555" s="187"/>
      <c r="FU555" s="187"/>
      <c r="FV555" s="187"/>
      <c r="FW555" s="187"/>
      <c r="FX555" s="187"/>
      <c r="FY555" s="237"/>
      <c r="FZ555" s="237"/>
      <c r="GA555" s="187"/>
      <c r="GB555" s="187"/>
      <c r="GC555" s="237"/>
      <c r="GD555" s="237"/>
      <c r="GE555" s="237">
        <v>4</v>
      </c>
      <c r="GF555" s="237"/>
      <c r="GG555" s="237"/>
      <c r="GH555" s="187"/>
      <c r="GI555" s="187"/>
      <c r="GJ555" s="237"/>
    </row>
    <row r="556" spans="2:192" ht="15">
      <c r="B556" s="240" t="s">
        <v>5205</v>
      </c>
      <c r="C556" s="240" t="s">
        <v>4975</v>
      </c>
      <c r="D556" s="240" t="s">
        <v>4977</v>
      </c>
      <c r="E556" s="241" t="s">
        <v>5216</v>
      </c>
      <c r="F556" s="182">
        <v>14.81</v>
      </c>
      <c r="G556" s="242"/>
      <c r="H556" s="188"/>
      <c r="I556" s="188"/>
      <c r="J556" s="242"/>
      <c r="K556" s="242"/>
      <c r="L556" s="242"/>
      <c r="M556" s="242"/>
      <c r="N556" s="242"/>
      <c r="O556" s="188"/>
      <c r="P556" s="188"/>
      <c r="Q556" s="242"/>
      <c r="R556" s="242"/>
      <c r="S556" s="242"/>
      <c r="T556" s="242"/>
      <c r="U556" s="242"/>
      <c r="V556" s="188"/>
      <c r="W556" s="188"/>
      <c r="X556" s="242"/>
      <c r="Y556" s="242"/>
      <c r="Z556" s="242"/>
      <c r="AA556" s="242"/>
      <c r="AB556" s="242"/>
      <c r="AC556" s="188"/>
      <c r="AD556" s="188"/>
      <c r="AE556" s="242"/>
      <c r="AF556" s="242"/>
      <c r="AG556" s="188"/>
      <c r="AH556" s="242"/>
      <c r="AI556" s="242"/>
      <c r="AJ556" s="188"/>
      <c r="AK556" s="188"/>
      <c r="AL556" s="188"/>
      <c r="AM556" s="188"/>
      <c r="AN556" s="188"/>
      <c r="AO556" s="242"/>
      <c r="AP556" s="242"/>
      <c r="AQ556" s="188"/>
      <c r="AR556" s="188"/>
      <c r="AS556" s="242"/>
      <c r="AT556" s="242"/>
      <c r="AU556" s="242"/>
      <c r="AV556" s="242"/>
      <c r="AW556" s="242"/>
      <c r="AX556" s="188"/>
      <c r="AY556" s="188"/>
      <c r="AZ556" s="242"/>
      <c r="BA556" s="242"/>
      <c r="BB556" s="242"/>
      <c r="BC556" s="242"/>
      <c r="BD556" s="242"/>
      <c r="BE556" s="188"/>
      <c r="BF556" s="188"/>
      <c r="BG556" s="242"/>
      <c r="BH556" s="242"/>
      <c r="BI556" s="242"/>
      <c r="BJ556" s="242"/>
      <c r="BK556" s="242"/>
      <c r="BL556" s="188"/>
      <c r="BM556" s="188"/>
      <c r="BN556" s="242"/>
      <c r="BO556" s="242"/>
      <c r="BP556" s="242"/>
      <c r="BQ556" s="242"/>
      <c r="BR556" s="242"/>
      <c r="BS556" s="188"/>
      <c r="BT556" s="188"/>
      <c r="BU556" s="242"/>
      <c r="BV556" s="242"/>
      <c r="BW556" s="242"/>
      <c r="BX556" s="242"/>
      <c r="BY556" s="242"/>
      <c r="BZ556" s="188"/>
      <c r="CA556" s="188"/>
      <c r="CB556" s="242"/>
      <c r="CC556" s="242"/>
      <c r="CD556" s="242"/>
      <c r="CE556" s="242"/>
      <c r="CF556" s="242"/>
      <c r="CG556" s="188"/>
      <c r="CH556" s="188"/>
      <c r="CI556" s="242"/>
      <c r="CJ556" s="242"/>
      <c r="CK556" s="242"/>
      <c r="CL556" s="242"/>
      <c r="CM556" s="242"/>
      <c r="CN556" s="188"/>
      <c r="CO556" s="188"/>
      <c r="CP556" s="242"/>
      <c r="CQ556" s="242"/>
      <c r="CR556" s="242"/>
      <c r="CS556" s="242"/>
      <c r="CT556" s="242"/>
      <c r="CU556" s="188"/>
      <c r="CV556" s="188"/>
      <c r="CW556" s="242"/>
      <c r="CX556" s="242"/>
      <c r="CY556" s="242"/>
      <c r="CZ556" s="242"/>
      <c r="DA556" s="242"/>
      <c r="DB556" s="188"/>
      <c r="DC556" s="188"/>
      <c r="DD556" s="242"/>
      <c r="DE556" s="242"/>
      <c r="DF556" s="242"/>
      <c r="DG556" s="242"/>
      <c r="DH556" s="242"/>
      <c r="DI556" s="188"/>
      <c r="DJ556" s="188"/>
      <c r="DK556" s="188"/>
      <c r="DL556" s="242"/>
      <c r="DM556" s="242"/>
      <c r="DN556" s="242"/>
      <c r="DO556" s="242"/>
      <c r="DP556" s="188"/>
      <c r="DQ556" s="188"/>
      <c r="DR556" s="242"/>
      <c r="DS556" s="242"/>
      <c r="DT556" s="242"/>
      <c r="DU556" s="242"/>
      <c r="DV556" s="242"/>
      <c r="DW556" s="188"/>
      <c r="DX556" s="188"/>
      <c r="DY556" s="242"/>
      <c r="DZ556" s="242"/>
      <c r="EA556" s="242"/>
      <c r="EB556" s="242"/>
      <c r="EC556" s="242"/>
      <c r="ED556" s="188"/>
      <c r="EE556" s="188"/>
      <c r="EF556" s="242"/>
      <c r="EG556" s="188"/>
      <c r="EH556" s="242"/>
      <c r="EI556" s="242"/>
      <c r="EJ556" s="242"/>
      <c r="EK556" s="188"/>
      <c r="EL556" s="188"/>
      <c r="EM556" s="242"/>
      <c r="EN556" s="242"/>
      <c r="EO556" s="242"/>
      <c r="EP556" s="242"/>
      <c r="EQ556" s="242"/>
      <c r="ER556" s="188"/>
      <c r="ES556" s="188"/>
      <c r="ET556" s="242"/>
      <c r="EU556" s="242"/>
      <c r="EV556" s="242"/>
      <c r="EW556" s="242"/>
      <c r="EX556" s="242"/>
      <c r="EY556" s="188"/>
      <c r="EZ556" s="188"/>
      <c r="FA556" s="242"/>
      <c r="FB556" s="242"/>
      <c r="FC556" s="242"/>
      <c r="FD556" s="242"/>
      <c r="FE556" s="242"/>
      <c r="FF556" s="188"/>
      <c r="FG556" s="188"/>
      <c r="FH556" s="242"/>
      <c r="FI556" s="242"/>
      <c r="FJ556" s="242"/>
      <c r="FK556" s="242"/>
      <c r="FL556" s="242"/>
      <c r="FM556" s="188"/>
      <c r="FN556" s="188"/>
      <c r="FO556" s="242"/>
      <c r="FP556" s="242"/>
      <c r="FQ556" s="242"/>
      <c r="FR556" s="242"/>
      <c r="FS556" s="242"/>
      <c r="FT556" s="188"/>
      <c r="FU556" s="188"/>
      <c r="FV556" s="188"/>
      <c r="FW556" s="188"/>
      <c r="FX556" s="188"/>
      <c r="FY556" s="242"/>
      <c r="FZ556" s="242"/>
      <c r="GA556" s="188"/>
      <c r="GB556" s="188"/>
      <c r="GC556" s="242"/>
      <c r="GD556" s="242"/>
      <c r="GE556" s="242">
        <v>14.81</v>
      </c>
      <c r="GF556" s="242"/>
      <c r="GG556" s="242"/>
      <c r="GH556" s="188"/>
      <c r="GI556" s="188"/>
      <c r="GJ556" s="242"/>
    </row>
    <row r="557" spans="2:192" ht="15.75" thickBot="1">
      <c r="B557" s="243" t="s">
        <v>5205</v>
      </c>
      <c r="C557" s="243" t="s">
        <v>4975</v>
      </c>
      <c r="D557" s="243" t="s">
        <v>4977</v>
      </c>
      <c r="E557" s="244" t="s">
        <v>5217</v>
      </c>
      <c r="F557" s="183">
        <v>4.05</v>
      </c>
      <c r="G557" s="245"/>
      <c r="H557" s="189"/>
      <c r="I557" s="189"/>
      <c r="J557" s="245"/>
      <c r="K557" s="245"/>
      <c r="L557" s="245"/>
      <c r="M557" s="245"/>
      <c r="N557" s="245"/>
      <c r="O557" s="189"/>
      <c r="P557" s="189"/>
      <c r="Q557" s="245"/>
      <c r="R557" s="245"/>
      <c r="S557" s="245"/>
      <c r="T557" s="245"/>
      <c r="U557" s="245"/>
      <c r="V557" s="189"/>
      <c r="W557" s="189"/>
      <c r="X557" s="245"/>
      <c r="Y557" s="245"/>
      <c r="Z557" s="245"/>
      <c r="AA557" s="245"/>
      <c r="AB557" s="245"/>
      <c r="AC557" s="189"/>
      <c r="AD557" s="189"/>
      <c r="AE557" s="245"/>
      <c r="AF557" s="245"/>
      <c r="AG557" s="189"/>
      <c r="AH557" s="245"/>
      <c r="AI557" s="245"/>
      <c r="AJ557" s="189"/>
      <c r="AK557" s="189"/>
      <c r="AL557" s="189"/>
      <c r="AM557" s="189"/>
      <c r="AN557" s="189"/>
      <c r="AO557" s="245"/>
      <c r="AP557" s="245"/>
      <c r="AQ557" s="189"/>
      <c r="AR557" s="189"/>
      <c r="AS557" s="245"/>
      <c r="AT557" s="245"/>
      <c r="AU557" s="245"/>
      <c r="AV557" s="245"/>
      <c r="AW557" s="245"/>
      <c r="AX557" s="189"/>
      <c r="AY557" s="189"/>
      <c r="AZ557" s="245"/>
      <c r="BA557" s="245"/>
      <c r="BB557" s="245"/>
      <c r="BC557" s="245"/>
      <c r="BD557" s="245"/>
      <c r="BE557" s="189"/>
      <c r="BF557" s="189"/>
      <c r="BG557" s="245"/>
      <c r="BH557" s="245"/>
      <c r="BI557" s="245"/>
      <c r="BJ557" s="245"/>
      <c r="BK557" s="245"/>
      <c r="BL557" s="189"/>
      <c r="BM557" s="189"/>
      <c r="BN557" s="245"/>
      <c r="BO557" s="245"/>
      <c r="BP557" s="245"/>
      <c r="BQ557" s="245"/>
      <c r="BR557" s="245"/>
      <c r="BS557" s="189"/>
      <c r="BT557" s="189"/>
      <c r="BU557" s="245"/>
      <c r="BV557" s="245"/>
      <c r="BW557" s="245"/>
      <c r="BX557" s="245"/>
      <c r="BY557" s="245"/>
      <c r="BZ557" s="189"/>
      <c r="CA557" s="189"/>
      <c r="CB557" s="245"/>
      <c r="CC557" s="245"/>
      <c r="CD557" s="245"/>
      <c r="CE557" s="245"/>
      <c r="CF557" s="245"/>
      <c r="CG557" s="189"/>
      <c r="CH557" s="189"/>
      <c r="CI557" s="245"/>
      <c r="CJ557" s="245"/>
      <c r="CK557" s="245"/>
      <c r="CL557" s="245"/>
      <c r="CM557" s="245"/>
      <c r="CN557" s="189"/>
      <c r="CO557" s="189"/>
      <c r="CP557" s="245"/>
      <c r="CQ557" s="245"/>
      <c r="CR557" s="245"/>
      <c r="CS557" s="245"/>
      <c r="CT557" s="245"/>
      <c r="CU557" s="189"/>
      <c r="CV557" s="189"/>
      <c r="CW557" s="245"/>
      <c r="CX557" s="245"/>
      <c r="CY557" s="245"/>
      <c r="CZ557" s="245"/>
      <c r="DA557" s="245"/>
      <c r="DB557" s="189"/>
      <c r="DC557" s="189"/>
      <c r="DD557" s="245"/>
      <c r="DE557" s="245"/>
      <c r="DF557" s="245"/>
      <c r="DG557" s="245"/>
      <c r="DH557" s="245"/>
      <c r="DI557" s="189"/>
      <c r="DJ557" s="189"/>
      <c r="DK557" s="189"/>
      <c r="DL557" s="245"/>
      <c r="DM557" s="245"/>
      <c r="DN557" s="245"/>
      <c r="DO557" s="245"/>
      <c r="DP557" s="189"/>
      <c r="DQ557" s="189"/>
      <c r="DR557" s="245"/>
      <c r="DS557" s="245"/>
      <c r="DT557" s="245"/>
      <c r="DU557" s="245"/>
      <c r="DV557" s="245"/>
      <c r="DW557" s="189"/>
      <c r="DX557" s="189"/>
      <c r="DY557" s="245"/>
      <c r="DZ557" s="245"/>
      <c r="EA557" s="245"/>
      <c r="EB557" s="245"/>
      <c r="EC557" s="245"/>
      <c r="ED557" s="189"/>
      <c r="EE557" s="189"/>
      <c r="EF557" s="245"/>
      <c r="EG557" s="189"/>
      <c r="EH557" s="245"/>
      <c r="EI557" s="245"/>
      <c r="EJ557" s="245"/>
      <c r="EK557" s="189"/>
      <c r="EL557" s="189"/>
      <c r="EM557" s="245"/>
      <c r="EN557" s="245"/>
      <c r="EO557" s="245"/>
      <c r="EP557" s="245"/>
      <c r="EQ557" s="245"/>
      <c r="ER557" s="189"/>
      <c r="ES557" s="189"/>
      <c r="ET557" s="245"/>
      <c r="EU557" s="245"/>
      <c r="EV557" s="245"/>
      <c r="EW557" s="245"/>
      <c r="EX557" s="245"/>
      <c r="EY557" s="189"/>
      <c r="EZ557" s="189"/>
      <c r="FA557" s="245"/>
      <c r="FB557" s="245"/>
      <c r="FC557" s="245"/>
      <c r="FD557" s="245"/>
      <c r="FE557" s="245"/>
      <c r="FF557" s="189"/>
      <c r="FG557" s="189"/>
      <c r="FH557" s="245"/>
      <c r="FI557" s="245"/>
      <c r="FJ557" s="245"/>
      <c r="FK557" s="245"/>
      <c r="FL557" s="245"/>
      <c r="FM557" s="189"/>
      <c r="FN557" s="189"/>
      <c r="FO557" s="245"/>
      <c r="FP557" s="245"/>
      <c r="FQ557" s="245"/>
      <c r="FR557" s="245"/>
      <c r="FS557" s="245"/>
      <c r="FT557" s="189"/>
      <c r="FU557" s="189"/>
      <c r="FV557" s="189"/>
      <c r="FW557" s="189"/>
      <c r="FX557" s="189"/>
      <c r="FY557" s="245"/>
      <c r="FZ557" s="245"/>
      <c r="GA557" s="189"/>
      <c r="GB557" s="189"/>
      <c r="GC557" s="245"/>
      <c r="GD557" s="245"/>
      <c r="GE557" s="245">
        <v>4.05</v>
      </c>
      <c r="GF557" s="245"/>
      <c r="GG557" s="245"/>
      <c r="GH557" s="189"/>
      <c r="GI557" s="189"/>
      <c r="GJ557" s="245"/>
    </row>
    <row r="558" spans="2:192" ht="15">
      <c r="B558" s="238" t="s">
        <v>5205</v>
      </c>
      <c r="C558" s="238" t="s">
        <v>777</v>
      </c>
      <c r="D558" s="238" t="s">
        <v>779</v>
      </c>
      <c r="E558" s="238" t="s">
        <v>5214</v>
      </c>
      <c r="F558" s="180">
        <v>4</v>
      </c>
      <c r="G558" s="239"/>
      <c r="H558" s="186"/>
      <c r="I558" s="186"/>
      <c r="J558" s="239"/>
      <c r="K558" s="239"/>
      <c r="L558" s="239"/>
      <c r="M558" s="239"/>
      <c r="N558" s="239"/>
      <c r="O558" s="186"/>
      <c r="P558" s="186"/>
      <c r="Q558" s="239"/>
      <c r="R558" s="239"/>
      <c r="S558" s="239">
        <v>1</v>
      </c>
      <c r="T558" s="239"/>
      <c r="U558" s="239"/>
      <c r="V558" s="186"/>
      <c r="W558" s="186"/>
      <c r="X558" s="239"/>
      <c r="Y558" s="239"/>
      <c r="Z558" s="239"/>
      <c r="AA558" s="239"/>
      <c r="AB558" s="239"/>
      <c r="AC558" s="186"/>
      <c r="AD558" s="186"/>
      <c r="AE558" s="239">
        <v>1</v>
      </c>
      <c r="AF558" s="239"/>
      <c r="AG558" s="186"/>
      <c r="AH558" s="239"/>
      <c r="AI558" s="239"/>
      <c r="AJ558" s="186"/>
      <c r="AK558" s="186"/>
      <c r="AL558" s="186"/>
      <c r="AM558" s="186"/>
      <c r="AN558" s="186"/>
      <c r="AO558" s="239"/>
      <c r="AP558" s="239"/>
      <c r="AQ558" s="186"/>
      <c r="AR558" s="186"/>
      <c r="AS558" s="239"/>
      <c r="AT558" s="239"/>
      <c r="AU558" s="239"/>
      <c r="AV558" s="239"/>
      <c r="AW558" s="239"/>
      <c r="AX558" s="186"/>
      <c r="AY558" s="186"/>
      <c r="AZ558" s="239"/>
      <c r="BA558" s="239"/>
      <c r="BB558" s="239"/>
      <c r="BC558" s="239"/>
      <c r="BD558" s="239"/>
      <c r="BE558" s="186"/>
      <c r="BF558" s="186"/>
      <c r="BG558" s="239"/>
      <c r="BH558" s="239"/>
      <c r="BI558" s="239"/>
      <c r="BJ558" s="239"/>
      <c r="BK558" s="239"/>
      <c r="BL558" s="186"/>
      <c r="BM558" s="186"/>
      <c r="BN558" s="239"/>
      <c r="BO558" s="239"/>
      <c r="BP558" s="239"/>
      <c r="BQ558" s="239"/>
      <c r="BR558" s="239"/>
      <c r="BS558" s="186"/>
      <c r="BT558" s="186"/>
      <c r="BU558" s="239"/>
      <c r="BV558" s="239"/>
      <c r="BW558" s="239"/>
      <c r="BX558" s="239"/>
      <c r="BY558" s="239"/>
      <c r="BZ558" s="186"/>
      <c r="CA558" s="186"/>
      <c r="CB558" s="239"/>
      <c r="CC558" s="239"/>
      <c r="CD558" s="239"/>
      <c r="CE558" s="239"/>
      <c r="CF558" s="239"/>
      <c r="CG558" s="186"/>
      <c r="CH558" s="186"/>
      <c r="CI558" s="239"/>
      <c r="CJ558" s="239"/>
      <c r="CK558" s="239"/>
      <c r="CL558" s="239"/>
      <c r="CM558" s="239"/>
      <c r="CN558" s="186"/>
      <c r="CO558" s="186"/>
      <c r="CP558" s="239"/>
      <c r="CQ558" s="239"/>
      <c r="CR558" s="239"/>
      <c r="CS558" s="239"/>
      <c r="CT558" s="239"/>
      <c r="CU558" s="186"/>
      <c r="CV558" s="186"/>
      <c r="CW558" s="239"/>
      <c r="CX558" s="239"/>
      <c r="CY558" s="239"/>
      <c r="CZ558" s="239"/>
      <c r="DA558" s="239"/>
      <c r="DB558" s="186"/>
      <c r="DC558" s="186"/>
      <c r="DD558" s="239"/>
      <c r="DE558" s="239"/>
      <c r="DF558" s="239"/>
      <c r="DG558" s="239"/>
      <c r="DH558" s="239"/>
      <c r="DI558" s="186"/>
      <c r="DJ558" s="186"/>
      <c r="DK558" s="186"/>
      <c r="DL558" s="239"/>
      <c r="DM558" s="239"/>
      <c r="DN558" s="239"/>
      <c r="DO558" s="239"/>
      <c r="DP558" s="186"/>
      <c r="DQ558" s="186"/>
      <c r="DR558" s="239"/>
      <c r="DS558" s="239"/>
      <c r="DT558" s="239"/>
      <c r="DU558" s="239"/>
      <c r="DV558" s="239"/>
      <c r="DW558" s="186"/>
      <c r="DX558" s="186"/>
      <c r="DY558" s="239"/>
      <c r="DZ558" s="239"/>
      <c r="EA558" s="239"/>
      <c r="EB558" s="239"/>
      <c r="EC558" s="239"/>
      <c r="ED558" s="186"/>
      <c r="EE558" s="186"/>
      <c r="EF558" s="239"/>
      <c r="EG558" s="186"/>
      <c r="EH558" s="239"/>
      <c r="EI558" s="239"/>
      <c r="EJ558" s="239"/>
      <c r="EK558" s="186"/>
      <c r="EL558" s="186"/>
      <c r="EM558" s="239"/>
      <c r="EN558" s="239"/>
      <c r="EO558" s="239"/>
      <c r="EP558" s="239"/>
      <c r="EQ558" s="239"/>
      <c r="ER558" s="186"/>
      <c r="ES558" s="186"/>
      <c r="ET558" s="239"/>
      <c r="EU558" s="239"/>
      <c r="EV558" s="239"/>
      <c r="EW558" s="239"/>
      <c r="EX558" s="239"/>
      <c r="EY558" s="186"/>
      <c r="EZ558" s="186"/>
      <c r="FA558" s="239"/>
      <c r="FB558" s="239"/>
      <c r="FC558" s="239"/>
      <c r="FD558" s="239"/>
      <c r="FE558" s="239"/>
      <c r="FF558" s="186"/>
      <c r="FG558" s="186"/>
      <c r="FH558" s="239"/>
      <c r="FI558" s="239"/>
      <c r="FJ558" s="239"/>
      <c r="FK558" s="239"/>
      <c r="FL558" s="239"/>
      <c r="FM558" s="186"/>
      <c r="FN558" s="186"/>
      <c r="FO558" s="239">
        <v>1</v>
      </c>
      <c r="FP558" s="239"/>
      <c r="FQ558" s="239"/>
      <c r="FR558" s="239"/>
      <c r="FS558" s="239">
        <v>1</v>
      </c>
      <c r="FT558" s="186"/>
      <c r="FU558" s="186"/>
      <c r="FV558" s="186"/>
      <c r="FW558" s="186"/>
      <c r="FX558" s="186"/>
      <c r="FY558" s="239"/>
      <c r="FZ558" s="239"/>
      <c r="GA558" s="186"/>
      <c r="GB558" s="186"/>
      <c r="GC558" s="239"/>
      <c r="GD558" s="239"/>
      <c r="GE558" s="239"/>
      <c r="GF558" s="239"/>
      <c r="GG558" s="239"/>
      <c r="GH558" s="186"/>
      <c r="GI558" s="186"/>
      <c r="GJ558" s="239"/>
    </row>
    <row r="559" spans="2:192" ht="15">
      <c r="B559" s="240" t="s">
        <v>5205</v>
      </c>
      <c r="C559" s="240" t="s">
        <v>777</v>
      </c>
      <c r="D559" s="240" t="s">
        <v>779</v>
      </c>
      <c r="E559" s="235" t="s">
        <v>5215</v>
      </c>
      <c r="F559" s="181">
        <v>112.4</v>
      </c>
      <c r="G559" s="237"/>
      <c r="H559" s="187"/>
      <c r="I559" s="187"/>
      <c r="J559" s="237"/>
      <c r="K559" s="237"/>
      <c r="L559" s="237"/>
      <c r="M559" s="237"/>
      <c r="N559" s="237"/>
      <c r="O559" s="187"/>
      <c r="P559" s="187"/>
      <c r="Q559" s="237"/>
      <c r="R559" s="237"/>
      <c r="S559" s="237">
        <v>21.4</v>
      </c>
      <c r="T559" s="237"/>
      <c r="U559" s="237"/>
      <c r="V559" s="187"/>
      <c r="W559" s="187"/>
      <c r="X559" s="237"/>
      <c r="Y559" s="237"/>
      <c r="Z559" s="237"/>
      <c r="AA559" s="237"/>
      <c r="AB559" s="237"/>
      <c r="AC559" s="187"/>
      <c r="AD559" s="187"/>
      <c r="AE559" s="237">
        <v>34.6</v>
      </c>
      <c r="AF559" s="237"/>
      <c r="AG559" s="187"/>
      <c r="AH559" s="237"/>
      <c r="AI559" s="237"/>
      <c r="AJ559" s="187"/>
      <c r="AK559" s="187"/>
      <c r="AL559" s="187"/>
      <c r="AM559" s="187"/>
      <c r="AN559" s="187"/>
      <c r="AO559" s="237"/>
      <c r="AP559" s="237"/>
      <c r="AQ559" s="187"/>
      <c r="AR559" s="187"/>
      <c r="AS559" s="237"/>
      <c r="AT559" s="237"/>
      <c r="AU559" s="237"/>
      <c r="AV559" s="237"/>
      <c r="AW559" s="237"/>
      <c r="AX559" s="187"/>
      <c r="AY559" s="187"/>
      <c r="AZ559" s="237"/>
      <c r="BA559" s="237"/>
      <c r="BB559" s="237"/>
      <c r="BC559" s="237"/>
      <c r="BD559" s="237"/>
      <c r="BE559" s="187"/>
      <c r="BF559" s="187"/>
      <c r="BG559" s="237"/>
      <c r="BH559" s="237"/>
      <c r="BI559" s="237"/>
      <c r="BJ559" s="237"/>
      <c r="BK559" s="237"/>
      <c r="BL559" s="187"/>
      <c r="BM559" s="187"/>
      <c r="BN559" s="237"/>
      <c r="BO559" s="237"/>
      <c r="BP559" s="237"/>
      <c r="BQ559" s="237"/>
      <c r="BR559" s="237"/>
      <c r="BS559" s="187"/>
      <c r="BT559" s="187"/>
      <c r="BU559" s="237"/>
      <c r="BV559" s="237"/>
      <c r="BW559" s="237"/>
      <c r="BX559" s="237"/>
      <c r="BY559" s="237"/>
      <c r="BZ559" s="187"/>
      <c r="CA559" s="187"/>
      <c r="CB559" s="237"/>
      <c r="CC559" s="237"/>
      <c r="CD559" s="237"/>
      <c r="CE559" s="237"/>
      <c r="CF559" s="237"/>
      <c r="CG559" s="187"/>
      <c r="CH559" s="187"/>
      <c r="CI559" s="237"/>
      <c r="CJ559" s="237"/>
      <c r="CK559" s="237"/>
      <c r="CL559" s="237"/>
      <c r="CM559" s="237"/>
      <c r="CN559" s="187"/>
      <c r="CO559" s="187"/>
      <c r="CP559" s="237"/>
      <c r="CQ559" s="237"/>
      <c r="CR559" s="237"/>
      <c r="CS559" s="237"/>
      <c r="CT559" s="237"/>
      <c r="CU559" s="187"/>
      <c r="CV559" s="187"/>
      <c r="CW559" s="237"/>
      <c r="CX559" s="237"/>
      <c r="CY559" s="237"/>
      <c r="CZ559" s="237"/>
      <c r="DA559" s="237"/>
      <c r="DB559" s="187"/>
      <c r="DC559" s="187"/>
      <c r="DD559" s="237"/>
      <c r="DE559" s="237"/>
      <c r="DF559" s="237"/>
      <c r="DG559" s="237"/>
      <c r="DH559" s="237"/>
      <c r="DI559" s="187"/>
      <c r="DJ559" s="187"/>
      <c r="DK559" s="187"/>
      <c r="DL559" s="237"/>
      <c r="DM559" s="237"/>
      <c r="DN559" s="237"/>
      <c r="DO559" s="237"/>
      <c r="DP559" s="187"/>
      <c r="DQ559" s="187"/>
      <c r="DR559" s="237"/>
      <c r="DS559" s="237"/>
      <c r="DT559" s="237"/>
      <c r="DU559" s="237"/>
      <c r="DV559" s="237"/>
      <c r="DW559" s="187"/>
      <c r="DX559" s="187"/>
      <c r="DY559" s="237"/>
      <c r="DZ559" s="237"/>
      <c r="EA559" s="237"/>
      <c r="EB559" s="237"/>
      <c r="EC559" s="237"/>
      <c r="ED559" s="187"/>
      <c r="EE559" s="187"/>
      <c r="EF559" s="237"/>
      <c r="EG559" s="187"/>
      <c r="EH559" s="237"/>
      <c r="EI559" s="237"/>
      <c r="EJ559" s="237"/>
      <c r="EK559" s="187"/>
      <c r="EL559" s="187"/>
      <c r="EM559" s="237"/>
      <c r="EN559" s="237"/>
      <c r="EO559" s="237"/>
      <c r="EP559" s="237"/>
      <c r="EQ559" s="237"/>
      <c r="ER559" s="187"/>
      <c r="ES559" s="187"/>
      <c r="ET559" s="237"/>
      <c r="EU559" s="237"/>
      <c r="EV559" s="237"/>
      <c r="EW559" s="237"/>
      <c r="EX559" s="237"/>
      <c r="EY559" s="187"/>
      <c r="EZ559" s="187"/>
      <c r="FA559" s="237"/>
      <c r="FB559" s="237"/>
      <c r="FC559" s="237"/>
      <c r="FD559" s="237"/>
      <c r="FE559" s="237"/>
      <c r="FF559" s="187"/>
      <c r="FG559" s="187"/>
      <c r="FH559" s="237"/>
      <c r="FI559" s="237"/>
      <c r="FJ559" s="237"/>
      <c r="FK559" s="237"/>
      <c r="FL559" s="237"/>
      <c r="FM559" s="187"/>
      <c r="FN559" s="187"/>
      <c r="FO559" s="237">
        <v>25.4</v>
      </c>
      <c r="FP559" s="237"/>
      <c r="FQ559" s="237"/>
      <c r="FR559" s="237"/>
      <c r="FS559" s="237">
        <v>30.9</v>
      </c>
      <c r="FT559" s="187"/>
      <c r="FU559" s="187"/>
      <c r="FV559" s="187"/>
      <c r="FW559" s="187"/>
      <c r="FX559" s="187"/>
      <c r="FY559" s="237"/>
      <c r="FZ559" s="237"/>
      <c r="GA559" s="187"/>
      <c r="GB559" s="187"/>
      <c r="GC559" s="237"/>
      <c r="GD559" s="237"/>
      <c r="GE559" s="237"/>
      <c r="GF559" s="237"/>
      <c r="GG559" s="237"/>
      <c r="GH559" s="187"/>
      <c r="GI559" s="187"/>
      <c r="GJ559" s="237"/>
    </row>
    <row r="560" spans="2:192" ht="15">
      <c r="B560" s="240" t="s">
        <v>5205</v>
      </c>
      <c r="C560" s="240" t="s">
        <v>777</v>
      </c>
      <c r="D560" s="240" t="s">
        <v>779</v>
      </c>
      <c r="E560" s="241" t="s">
        <v>5216</v>
      </c>
      <c r="F560" s="182">
        <v>2.14</v>
      </c>
      <c r="G560" s="242"/>
      <c r="H560" s="188"/>
      <c r="I560" s="188"/>
      <c r="J560" s="242"/>
      <c r="K560" s="242"/>
      <c r="L560" s="242"/>
      <c r="M560" s="242"/>
      <c r="N560" s="242"/>
      <c r="O560" s="188"/>
      <c r="P560" s="188"/>
      <c r="Q560" s="242"/>
      <c r="R560" s="242"/>
      <c r="S560" s="242">
        <v>2.8</v>
      </c>
      <c r="T560" s="242"/>
      <c r="U560" s="242"/>
      <c r="V560" s="188"/>
      <c r="W560" s="188"/>
      <c r="X560" s="242"/>
      <c r="Y560" s="242"/>
      <c r="Z560" s="242"/>
      <c r="AA560" s="242"/>
      <c r="AB560" s="242"/>
      <c r="AC560" s="188"/>
      <c r="AD560" s="188"/>
      <c r="AE560" s="242">
        <v>1.73</v>
      </c>
      <c r="AF560" s="242"/>
      <c r="AG560" s="188"/>
      <c r="AH560" s="242"/>
      <c r="AI560" s="242"/>
      <c r="AJ560" s="188"/>
      <c r="AK560" s="188"/>
      <c r="AL560" s="188"/>
      <c r="AM560" s="188"/>
      <c r="AN560" s="188"/>
      <c r="AO560" s="242"/>
      <c r="AP560" s="242"/>
      <c r="AQ560" s="188"/>
      <c r="AR560" s="188"/>
      <c r="AS560" s="242"/>
      <c r="AT560" s="242"/>
      <c r="AU560" s="242"/>
      <c r="AV560" s="242"/>
      <c r="AW560" s="242"/>
      <c r="AX560" s="188"/>
      <c r="AY560" s="188"/>
      <c r="AZ560" s="242"/>
      <c r="BA560" s="242"/>
      <c r="BB560" s="242"/>
      <c r="BC560" s="242"/>
      <c r="BD560" s="242"/>
      <c r="BE560" s="188"/>
      <c r="BF560" s="188"/>
      <c r="BG560" s="242"/>
      <c r="BH560" s="242"/>
      <c r="BI560" s="242"/>
      <c r="BJ560" s="242"/>
      <c r="BK560" s="242"/>
      <c r="BL560" s="188"/>
      <c r="BM560" s="188"/>
      <c r="BN560" s="242"/>
      <c r="BO560" s="242"/>
      <c r="BP560" s="242"/>
      <c r="BQ560" s="242"/>
      <c r="BR560" s="242"/>
      <c r="BS560" s="188"/>
      <c r="BT560" s="188"/>
      <c r="BU560" s="242"/>
      <c r="BV560" s="242"/>
      <c r="BW560" s="242"/>
      <c r="BX560" s="242"/>
      <c r="BY560" s="242"/>
      <c r="BZ560" s="188"/>
      <c r="CA560" s="188"/>
      <c r="CB560" s="242"/>
      <c r="CC560" s="242"/>
      <c r="CD560" s="242"/>
      <c r="CE560" s="242"/>
      <c r="CF560" s="242"/>
      <c r="CG560" s="188"/>
      <c r="CH560" s="188"/>
      <c r="CI560" s="242"/>
      <c r="CJ560" s="242"/>
      <c r="CK560" s="242"/>
      <c r="CL560" s="242"/>
      <c r="CM560" s="242"/>
      <c r="CN560" s="188"/>
      <c r="CO560" s="188"/>
      <c r="CP560" s="242"/>
      <c r="CQ560" s="242"/>
      <c r="CR560" s="242"/>
      <c r="CS560" s="242"/>
      <c r="CT560" s="242"/>
      <c r="CU560" s="188"/>
      <c r="CV560" s="188"/>
      <c r="CW560" s="242"/>
      <c r="CX560" s="242"/>
      <c r="CY560" s="242"/>
      <c r="CZ560" s="242"/>
      <c r="DA560" s="242"/>
      <c r="DB560" s="188"/>
      <c r="DC560" s="188"/>
      <c r="DD560" s="242"/>
      <c r="DE560" s="242"/>
      <c r="DF560" s="242"/>
      <c r="DG560" s="242"/>
      <c r="DH560" s="242"/>
      <c r="DI560" s="188"/>
      <c r="DJ560" s="188"/>
      <c r="DK560" s="188"/>
      <c r="DL560" s="242"/>
      <c r="DM560" s="242"/>
      <c r="DN560" s="242"/>
      <c r="DO560" s="242"/>
      <c r="DP560" s="188"/>
      <c r="DQ560" s="188"/>
      <c r="DR560" s="242"/>
      <c r="DS560" s="242"/>
      <c r="DT560" s="242"/>
      <c r="DU560" s="242"/>
      <c r="DV560" s="242"/>
      <c r="DW560" s="188"/>
      <c r="DX560" s="188"/>
      <c r="DY560" s="242"/>
      <c r="DZ560" s="242"/>
      <c r="EA560" s="242"/>
      <c r="EB560" s="242"/>
      <c r="EC560" s="242"/>
      <c r="ED560" s="188"/>
      <c r="EE560" s="188"/>
      <c r="EF560" s="242"/>
      <c r="EG560" s="188"/>
      <c r="EH560" s="242"/>
      <c r="EI560" s="242"/>
      <c r="EJ560" s="242"/>
      <c r="EK560" s="188"/>
      <c r="EL560" s="188"/>
      <c r="EM560" s="242"/>
      <c r="EN560" s="242"/>
      <c r="EO560" s="242"/>
      <c r="EP560" s="242"/>
      <c r="EQ560" s="242"/>
      <c r="ER560" s="188"/>
      <c r="ES560" s="188"/>
      <c r="ET560" s="242"/>
      <c r="EU560" s="242"/>
      <c r="EV560" s="242"/>
      <c r="EW560" s="242"/>
      <c r="EX560" s="242"/>
      <c r="EY560" s="188"/>
      <c r="EZ560" s="188"/>
      <c r="FA560" s="242"/>
      <c r="FB560" s="242"/>
      <c r="FC560" s="242"/>
      <c r="FD560" s="242"/>
      <c r="FE560" s="242"/>
      <c r="FF560" s="188"/>
      <c r="FG560" s="188"/>
      <c r="FH560" s="242"/>
      <c r="FI560" s="242"/>
      <c r="FJ560" s="242"/>
      <c r="FK560" s="242"/>
      <c r="FL560" s="242"/>
      <c r="FM560" s="188"/>
      <c r="FN560" s="188"/>
      <c r="FO560" s="242">
        <v>2.36</v>
      </c>
      <c r="FP560" s="242"/>
      <c r="FQ560" s="242"/>
      <c r="FR560" s="242"/>
      <c r="FS560" s="242">
        <v>1.94</v>
      </c>
      <c r="FT560" s="188"/>
      <c r="FU560" s="188"/>
      <c r="FV560" s="188"/>
      <c r="FW560" s="188"/>
      <c r="FX560" s="188"/>
      <c r="FY560" s="242"/>
      <c r="FZ560" s="242"/>
      <c r="GA560" s="188"/>
      <c r="GB560" s="188"/>
      <c r="GC560" s="242"/>
      <c r="GD560" s="242"/>
      <c r="GE560" s="242"/>
      <c r="GF560" s="242"/>
      <c r="GG560" s="242"/>
      <c r="GH560" s="188"/>
      <c r="GI560" s="188"/>
      <c r="GJ560" s="242"/>
    </row>
    <row r="561" spans="2:192" ht="15.75" thickBot="1">
      <c r="B561" s="243" t="s">
        <v>5205</v>
      </c>
      <c r="C561" s="243" t="s">
        <v>777</v>
      </c>
      <c r="D561" s="243" t="s">
        <v>779</v>
      </c>
      <c r="E561" s="244" t="s">
        <v>5217</v>
      </c>
      <c r="F561" s="183">
        <v>28.1</v>
      </c>
      <c r="G561" s="245"/>
      <c r="H561" s="189"/>
      <c r="I561" s="189"/>
      <c r="J561" s="245"/>
      <c r="K561" s="245"/>
      <c r="L561" s="245"/>
      <c r="M561" s="245"/>
      <c r="N561" s="245"/>
      <c r="O561" s="189"/>
      <c r="P561" s="189"/>
      <c r="Q561" s="245"/>
      <c r="R561" s="245"/>
      <c r="S561" s="245">
        <v>21.43</v>
      </c>
      <c r="T561" s="245"/>
      <c r="U561" s="245"/>
      <c r="V561" s="189"/>
      <c r="W561" s="189"/>
      <c r="X561" s="245"/>
      <c r="Y561" s="245"/>
      <c r="Z561" s="245"/>
      <c r="AA561" s="245"/>
      <c r="AB561" s="245"/>
      <c r="AC561" s="189"/>
      <c r="AD561" s="189"/>
      <c r="AE561" s="245">
        <v>34.619999999999997</v>
      </c>
      <c r="AF561" s="245"/>
      <c r="AG561" s="189"/>
      <c r="AH561" s="245"/>
      <c r="AI561" s="245"/>
      <c r="AJ561" s="189"/>
      <c r="AK561" s="189"/>
      <c r="AL561" s="189"/>
      <c r="AM561" s="189"/>
      <c r="AN561" s="189"/>
      <c r="AO561" s="245"/>
      <c r="AP561" s="245"/>
      <c r="AQ561" s="189"/>
      <c r="AR561" s="189"/>
      <c r="AS561" s="245"/>
      <c r="AT561" s="245"/>
      <c r="AU561" s="245"/>
      <c r="AV561" s="245"/>
      <c r="AW561" s="245"/>
      <c r="AX561" s="189"/>
      <c r="AY561" s="189"/>
      <c r="AZ561" s="245"/>
      <c r="BA561" s="245"/>
      <c r="BB561" s="245"/>
      <c r="BC561" s="245"/>
      <c r="BD561" s="245"/>
      <c r="BE561" s="189"/>
      <c r="BF561" s="189"/>
      <c r="BG561" s="245"/>
      <c r="BH561" s="245"/>
      <c r="BI561" s="245"/>
      <c r="BJ561" s="245"/>
      <c r="BK561" s="245"/>
      <c r="BL561" s="189"/>
      <c r="BM561" s="189"/>
      <c r="BN561" s="245"/>
      <c r="BO561" s="245"/>
      <c r="BP561" s="245"/>
      <c r="BQ561" s="245"/>
      <c r="BR561" s="245"/>
      <c r="BS561" s="189"/>
      <c r="BT561" s="189"/>
      <c r="BU561" s="245"/>
      <c r="BV561" s="245"/>
      <c r="BW561" s="245"/>
      <c r="BX561" s="245"/>
      <c r="BY561" s="245"/>
      <c r="BZ561" s="189"/>
      <c r="CA561" s="189"/>
      <c r="CB561" s="245"/>
      <c r="CC561" s="245"/>
      <c r="CD561" s="245"/>
      <c r="CE561" s="245"/>
      <c r="CF561" s="245"/>
      <c r="CG561" s="189"/>
      <c r="CH561" s="189"/>
      <c r="CI561" s="245"/>
      <c r="CJ561" s="245"/>
      <c r="CK561" s="245"/>
      <c r="CL561" s="245"/>
      <c r="CM561" s="245"/>
      <c r="CN561" s="189"/>
      <c r="CO561" s="189"/>
      <c r="CP561" s="245"/>
      <c r="CQ561" s="245"/>
      <c r="CR561" s="245"/>
      <c r="CS561" s="245"/>
      <c r="CT561" s="245"/>
      <c r="CU561" s="189"/>
      <c r="CV561" s="189"/>
      <c r="CW561" s="245"/>
      <c r="CX561" s="245"/>
      <c r="CY561" s="245"/>
      <c r="CZ561" s="245"/>
      <c r="DA561" s="245"/>
      <c r="DB561" s="189"/>
      <c r="DC561" s="189"/>
      <c r="DD561" s="245"/>
      <c r="DE561" s="245"/>
      <c r="DF561" s="245"/>
      <c r="DG561" s="245"/>
      <c r="DH561" s="245"/>
      <c r="DI561" s="189"/>
      <c r="DJ561" s="189"/>
      <c r="DK561" s="189"/>
      <c r="DL561" s="245"/>
      <c r="DM561" s="245"/>
      <c r="DN561" s="245"/>
      <c r="DO561" s="245"/>
      <c r="DP561" s="189"/>
      <c r="DQ561" s="189"/>
      <c r="DR561" s="245"/>
      <c r="DS561" s="245"/>
      <c r="DT561" s="245"/>
      <c r="DU561" s="245"/>
      <c r="DV561" s="245"/>
      <c r="DW561" s="189"/>
      <c r="DX561" s="189"/>
      <c r="DY561" s="245"/>
      <c r="DZ561" s="245"/>
      <c r="EA561" s="245"/>
      <c r="EB561" s="245"/>
      <c r="EC561" s="245"/>
      <c r="ED561" s="189"/>
      <c r="EE561" s="189"/>
      <c r="EF561" s="245"/>
      <c r="EG561" s="189"/>
      <c r="EH561" s="245"/>
      <c r="EI561" s="245"/>
      <c r="EJ561" s="245"/>
      <c r="EK561" s="189"/>
      <c r="EL561" s="189"/>
      <c r="EM561" s="245"/>
      <c r="EN561" s="245"/>
      <c r="EO561" s="245"/>
      <c r="EP561" s="245"/>
      <c r="EQ561" s="245"/>
      <c r="ER561" s="189"/>
      <c r="ES561" s="189"/>
      <c r="ET561" s="245"/>
      <c r="EU561" s="245"/>
      <c r="EV561" s="245"/>
      <c r="EW561" s="245"/>
      <c r="EX561" s="245"/>
      <c r="EY561" s="189"/>
      <c r="EZ561" s="189"/>
      <c r="FA561" s="245"/>
      <c r="FB561" s="245"/>
      <c r="FC561" s="245"/>
      <c r="FD561" s="245"/>
      <c r="FE561" s="245"/>
      <c r="FF561" s="189"/>
      <c r="FG561" s="189"/>
      <c r="FH561" s="245"/>
      <c r="FI561" s="245"/>
      <c r="FJ561" s="245"/>
      <c r="FK561" s="245"/>
      <c r="FL561" s="245"/>
      <c r="FM561" s="189"/>
      <c r="FN561" s="189"/>
      <c r="FO561" s="245">
        <v>25.42</v>
      </c>
      <c r="FP561" s="245"/>
      <c r="FQ561" s="245"/>
      <c r="FR561" s="245"/>
      <c r="FS561" s="245">
        <v>30.92</v>
      </c>
      <c r="FT561" s="189"/>
      <c r="FU561" s="189"/>
      <c r="FV561" s="189"/>
      <c r="FW561" s="189"/>
      <c r="FX561" s="189"/>
      <c r="FY561" s="245"/>
      <c r="FZ561" s="245"/>
      <c r="GA561" s="189"/>
      <c r="GB561" s="189"/>
      <c r="GC561" s="245"/>
      <c r="GD561" s="245"/>
      <c r="GE561" s="245"/>
      <c r="GF561" s="245"/>
      <c r="GG561" s="245"/>
      <c r="GH561" s="189"/>
      <c r="GI561" s="189"/>
      <c r="GJ561" s="245"/>
    </row>
    <row r="562" spans="2:192" ht="15">
      <c r="B562" s="238" t="s">
        <v>5205</v>
      </c>
      <c r="C562" s="238" t="s">
        <v>1800</v>
      </c>
      <c r="D562" s="238" t="s">
        <v>1801</v>
      </c>
      <c r="E562" s="238" t="s">
        <v>5214</v>
      </c>
      <c r="F562" s="180">
        <v>6</v>
      </c>
      <c r="G562" s="239"/>
      <c r="H562" s="186"/>
      <c r="I562" s="186"/>
      <c r="J562" s="239"/>
      <c r="K562" s="239"/>
      <c r="L562" s="239"/>
      <c r="M562" s="239"/>
      <c r="N562" s="239"/>
      <c r="O562" s="186"/>
      <c r="P562" s="186"/>
      <c r="Q562" s="239"/>
      <c r="R562" s="239"/>
      <c r="S562" s="239"/>
      <c r="T562" s="239"/>
      <c r="U562" s="239"/>
      <c r="V562" s="186"/>
      <c r="W562" s="186"/>
      <c r="X562" s="239"/>
      <c r="Y562" s="239"/>
      <c r="Z562" s="239"/>
      <c r="AA562" s="239"/>
      <c r="AB562" s="239"/>
      <c r="AC562" s="186"/>
      <c r="AD562" s="186"/>
      <c r="AE562" s="239"/>
      <c r="AF562" s="239"/>
      <c r="AG562" s="186"/>
      <c r="AH562" s="239"/>
      <c r="AI562" s="239"/>
      <c r="AJ562" s="186"/>
      <c r="AK562" s="186"/>
      <c r="AL562" s="186"/>
      <c r="AM562" s="186"/>
      <c r="AN562" s="186"/>
      <c r="AO562" s="239"/>
      <c r="AP562" s="239"/>
      <c r="AQ562" s="186"/>
      <c r="AR562" s="186"/>
      <c r="AS562" s="239"/>
      <c r="AT562" s="239"/>
      <c r="AU562" s="239"/>
      <c r="AV562" s="239"/>
      <c r="AW562" s="239"/>
      <c r="AX562" s="186"/>
      <c r="AY562" s="186"/>
      <c r="AZ562" s="239"/>
      <c r="BA562" s="239"/>
      <c r="BB562" s="239"/>
      <c r="BC562" s="239"/>
      <c r="BD562" s="239">
        <v>1</v>
      </c>
      <c r="BE562" s="186"/>
      <c r="BF562" s="186"/>
      <c r="BG562" s="239"/>
      <c r="BH562" s="239"/>
      <c r="BI562" s="239"/>
      <c r="BJ562" s="239"/>
      <c r="BK562" s="239"/>
      <c r="BL562" s="186"/>
      <c r="BM562" s="186"/>
      <c r="BN562" s="239"/>
      <c r="BO562" s="239"/>
      <c r="BP562" s="239"/>
      <c r="BQ562" s="239"/>
      <c r="BR562" s="239"/>
      <c r="BS562" s="186"/>
      <c r="BT562" s="186"/>
      <c r="BU562" s="239"/>
      <c r="BV562" s="239"/>
      <c r="BW562" s="239"/>
      <c r="BX562" s="239"/>
      <c r="BY562" s="239"/>
      <c r="BZ562" s="186"/>
      <c r="CA562" s="186"/>
      <c r="CB562" s="239"/>
      <c r="CC562" s="239"/>
      <c r="CD562" s="239">
        <v>1</v>
      </c>
      <c r="CE562" s="239"/>
      <c r="CF562" s="239"/>
      <c r="CG562" s="186"/>
      <c r="CH562" s="186"/>
      <c r="CI562" s="239"/>
      <c r="CJ562" s="239"/>
      <c r="CK562" s="239"/>
      <c r="CL562" s="239"/>
      <c r="CM562" s="239"/>
      <c r="CN562" s="186"/>
      <c r="CO562" s="186"/>
      <c r="CP562" s="239"/>
      <c r="CQ562" s="239"/>
      <c r="CR562" s="239"/>
      <c r="CS562" s="239"/>
      <c r="CT562" s="239"/>
      <c r="CU562" s="186"/>
      <c r="CV562" s="186"/>
      <c r="CW562" s="239"/>
      <c r="CX562" s="239"/>
      <c r="CY562" s="239"/>
      <c r="CZ562" s="239"/>
      <c r="DA562" s="239"/>
      <c r="DB562" s="186"/>
      <c r="DC562" s="186"/>
      <c r="DD562" s="239"/>
      <c r="DE562" s="239"/>
      <c r="DF562" s="239">
        <v>1</v>
      </c>
      <c r="DG562" s="239"/>
      <c r="DH562" s="239"/>
      <c r="DI562" s="186"/>
      <c r="DJ562" s="186"/>
      <c r="DK562" s="186"/>
      <c r="DL562" s="239"/>
      <c r="DM562" s="239"/>
      <c r="DN562" s="239"/>
      <c r="DO562" s="239"/>
      <c r="DP562" s="186"/>
      <c r="DQ562" s="186"/>
      <c r="DR562" s="239"/>
      <c r="DS562" s="239"/>
      <c r="DT562" s="239"/>
      <c r="DU562" s="239"/>
      <c r="DV562" s="239"/>
      <c r="DW562" s="186"/>
      <c r="DX562" s="186"/>
      <c r="DY562" s="239"/>
      <c r="DZ562" s="239"/>
      <c r="EA562" s="239"/>
      <c r="EB562" s="239"/>
      <c r="EC562" s="239">
        <v>1</v>
      </c>
      <c r="ED562" s="186"/>
      <c r="EE562" s="186"/>
      <c r="EF562" s="239"/>
      <c r="EG562" s="186"/>
      <c r="EH562" s="239"/>
      <c r="EI562" s="239"/>
      <c r="EJ562" s="239"/>
      <c r="EK562" s="186"/>
      <c r="EL562" s="186"/>
      <c r="EM562" s="239"/>
      <c r="EN562" s="239"/>
      <c r="EO562" s="239"/>
      <c r="EP562" s="239"/>
      <c r="EQ562" s="239"/>
      <c r="ER562" s="186"/>
      <c r="ES562" s="186"/>
      <c r="ET562" s="239"/>
      <c r="EU562" s="239"/>
      <c r="EV562" s="239">
        <v>1</v>
      </c>
      <c r="EW562" s="239"/>
      <c r="EX562" s="239"/>
      <c r="EY562" s="186"/>
      <c r="EZ562" s="186"/>
      <c r="FA562" s="239"/>
      <c r="FB562" s="239"/>
      <c r="FC562" s="239"/>
      <c r="FD562" s="239"/>
      <c r="FE562" s="239"/>
      <c r="FF562" s="186"/>
      <c r="FG562" s="186"/>
      <c r="FH562" s="239"/>
      <c r="FI562" s="239"/>
      <c r="FJ562" s="239"/>
      <c r="FK562" s="239"/>
      <c r="FL562" s="239"/>
      <c r="FM562" s="186"/>
      <c r="FN562" s="186"/>
      <c r="FO562" s="239">
        <v>1</v>
      </c>
      <c r="FP562" s="239"/>
      <c r="FQ562" s="239"/>
      <c r="FR562" s="239"/>
      <c r="FS562" s="239"/>
      <c r="FT562" s="186"/>
      <c r="FU562" s="186"/>
      <c r="FV562" s="186"/>
      <c r="FW562" s="186"/>
      <c r="FX562" s="186"/>
      <c r="FY562" s="239"/>
      <c r="FZ562" s="239"/>
      <c r="GA562" s="186"/>
      <c r="GB562" s="186"/>
      <c r="GC562" s="239"/>
      <c r="GD562" s="239"/>
      <c r="GE562" s="239"/>
      <c r="GF562" s="239"/>
      <c r="GG562" s="239"/>
      <c r="GH562" s="186"/>
      <c r="GI562" s="186"/>
      <c r="GJ562" s="239"/>
    </row>
    <row r="563" spans="2:192" ht="15">
      <c r="B563" s="240" t="s">
        <v>5205</v>
      </c>
      <c r="C563" s="240" t="s">
        <v>1800</v>
      </c>
      <c r="D563" s="240" t="s">
        <v>1801</v>
      </c>
      <c r="E563" s="235" t="s">
        <v>5215</v>
      </c>
      <c r="F563" s="181">
        <v>236.7</v>
      </c>
      <c r="G563" s="237"/>
      <c r="H563" s="187"/>
      <c r="I563" s="187"/>
      <c r="J563" s="237"/>
      <c r="K563" s="237"/>
      <c r="L563" s="237"/>
      <c r="M563" s="237"/>
      <c r="N563" s="237"/>
      <c r="O563" s="187"/>
      <c r="P563" s="187"/>
      <c r="Q563" s="237"/>
      <c r="R563" s="237"/>
      <c r="S563" s="237"/>
      <c r="T563" s="237"/>
      <c r="U563" s="237"/>
      <c r="V563" s="187"/>
      <c r="W563" s="187"/>
      <c r="X563" s="237"/>
      <c r="Y563" s="237"/>
      <c r="Z563" s="237"/>
      <c r="AA563" s="237"/>
      <c r="AB563" s="237"/>
      <c r="AC563" s="187"/>
      <c r="AD563" s="187"/>
      <c r="AE563" s="237"/>
      <c r="AF563" s="237"/>
      <c r="AG563" s="187"/>
      <c r="AH563" s="237"/>
      <c r="AI563" s="237"/>
      <c r="AJ563" s="187"/>
      <c r="AK563" s="187"/>
      <c r="AL563" s="187"/>
      <c r="AM563" s="187"/>
      <c r="AN563" s="187"/>
      <c r="AO563" s="237"/>
      <c r="AP563" s="237"/>
      <c r="AQ563" s="187"/>
      <c r="AR563" s="187"/>
      <c r="AS563" s="237"/>
      <c r="AT563" s="237"/>
      <c r="AU563" s="237"/>
      <c r="AV563" s="237"/>
      <c r="AW563" s="237"/>
      <c r="AX563" s="187"/>
      <c r="AY563" s="187"/>
      <c r="AZ563" s="237"/>
      <c r="BA563" s="237"/>
      <c r="BB563" s="237"/>
      <c r="BC563" s="237"/>
      <c r="BD563" s="237">
        <v>52</v>
      </c>
      <c r="BE563" s="187"/>
      <c r="BF563" s="187"/>
      <c r="BG563" s="237"/>
      <c r="BH563" s="237"/>
      <c r="BI563" s="237"/>
      <c r="BJ563" s="237"/>
      <c r="BK563" s="237"/>
      <c r="BL563" s="187"/>
      <c r="BM563" s="187"/>
      <c r="BN563" s="237"/>
      <c r="BO563" s="237"/>
      <c r="BP563" s="237"/>
      <c r="BQ563" s="237"/>
      <c r="BR563" s="237"/>
      <c r="BS563" s="187"/>
      <c r="BT563" s="187"/>
      <c r="BU563" s="237"/>
      <c r="BV563" s="237"/>
      <c r="BW563" s="237"/>
      <c r="BX563" s="237"/>
      <c r="BY563" s="237"/>
      <c r="BZ563" s="187"/>
      <c r="CA563" s="187"/>
      <c r="CB563" s="237"/>
      <c r="CC563" s="237"/>
      <c r="CD563" s="237">
        <v>16.399999999999999</v>
      </c>
      <c r="CE563" s="237"/>
      <c r="CF563" s="237"/>
      <c r="CG563" s="187"/>
      <c r="CH563" s="187"/>
      <c r="CI563" s="237"/>
      <c r="CJ563" s="237"/>
      <c r="CK563" s="237"/>
      <c r="CL563" s="237"/>
      <c r="CM563" s="237"/>
      <c r="CN563" s="187"/>
      <c r="CO563" s="187"/>
      <c r="CP563" s="237"/>
      <c r="CQ563" s="237"/>
      <c r="CR563" s="237"/>
      <c r="CS563" s="237"/>
      <c r="CT563" s="237"/>
      <c r="CU563" s="187"/>
      <c r="CV563" s="187"/>
      <c r="CW563" s="237"/>
      <c r="CX563" s="237"/>
      <c r="CY563" s="237"/>
      <c r="CZ563" s="237"/>
      <c r="DA563" s="237"/>
      <c r="DB563" s="187"/>
      <c r="DC563" s="187"/>
      <c r="DD563" s="237"/>
      <c r="DE563" s="237"/>
      <c r="DF563" s="237">
        <v>26.1</v>
      </c>
      <c r="DG563" s="237"/>
      <c r="DH563" s="237"/>
      <c r="DI563" s="187"/>
      <c r="DJ563" s="187"/>
      <c r="DK563" s="187"/>
      <c r="DL563" s="237"/>
      <c r="DM563" s="237"/>
      <c r="DN563" s="237"/>
      <c r="DO563" s="237"/>
      <c r="DP563" s="187"/>
      <c r="DQ563" s="187"/>
      <c r="DR563" s="237"/>
      <c r="DS563" s="237"/>
      <c r="DT563" s="237"/>
      <c r="DU563" s="237"/>
      <c r="DV563" s="237"/>
      <c r="DW563" s="187"/>
      <c r="DX563" s="187"/>
      <c r="DY563" s="237"/>
      <c r="DZ563" s="237"/>
      <c r="EA563" s="237"/>
      <c r="EB563" s="237"/>
      <c r="EC563" s="237">
        <v>21.9</v>
      </c>
      <c r="ED563" s="187"/>
      <c r="EE563" s="187"/>
      <c r="EF563" s="237"/>
      <c r="EG563" s="187"/>
      <c r="EH563" s="237"/>
      <c r="EI563" s="237"/>
      <c r="EJ563" s="237"/>
      <c r="EK563" s="187"/>
      <c r="EL563" s="187"/>
      <c r="EM563" s="237"/>
      <c r="EN563" s="237"/>
      <c r="EO563" s="237"/>
      <c r="EP563" s="237"/>
      <c r="EQ563" s="237"/>
      <c r="ER563" s="187"/>
      <c r="ES563" s="187"/>
      <c r="ET563" s="237"/>
      <c r="EU563" s="237"/>
      <c r="EV563" s="237">
        <v>100.9</v>
      </c>
      <c r="EW563" s="237"/>
      <c r="EX563" s="237"/>
      <c r="EY563" s="187"/>
      <c r="EZ563" s="187"/>
      <c r="FA563" s="237"/>
      <c r="FB563" s="237"/>
      <c r="FC563" s="237"/>
      <c r="FD563" s="237"/>
      <c r="FE563" s="237"/>
      <c r="FF563" s="187"/>
      <c r="FG563" s="187"/>
      <c r="FH563" s="237"/>
      <c r="FI563" s="237"/>
      <c r="FJ563" s="237"/>
      <c r="FK563" s="237"/>
      <c r="FL563" s="237"/>
      <c r="FM563" s="187"/>
      <c r="FN563" s="187"/>
      <c r="FO563" s="237">
        <v>19.3</v>
      </c>
      <c r="FP563" s="237"/>
      <c r="FQ563" s="237"/>
      <c r="FR563" s="237"/>
      <c r="FS563" s="237"/>
      <c r="FT563" s="187"/>
      <c r="FU563" s="187"/>
      <c r="FV563" s="187"/>
      <c r="FW563" s="187"/>
      <c r="FX563" s="187"/>
      <c r="FY563" s="237"/>
      <c r="FZ563" s="237"/>
      <c r="GA563" s="187"/>
      <c r="GB563" s="187"/>
      <c r="GC563" s="237"/>
      <c r="GD563" s="237"/>
      <c r="GE563" s="237"/>
      <c r="GF563" s="237"/>
      <c r="GG563" s="237"/>
      <c r="GH563" s="187"/>
      <c r="GI563" s="187"/>
      <c r="GJ563" s="237"/>
    </row>
    <row r="564" spans="2:192" ht="15">
      <c r="B564" s="240" t="s">
        <v>5205</v>
      </c>
      <c r="C564" s="240" t="s">
        <v>1800</v>
      </c>
      <c r="D564" s="240" t="s">
        <v>1801</v>
      </c>
      <c r="E564" s="241" t="s">
        <v>5216</v>
      </c>
      <c r="F564" s="182">
        <v>1.52</v>
      </c>
      <c r="G564" s="242"/>
      <c r="H564" s="188"/>
      <c r="I564" s="188"/>
      <c r="J564" s="242"/>
      <c r="K564" s="242"/>
      <c r="L564" s="242"/>
      <c r="M564" s="242"/>
      <c r="N564" s="242"/>
      <c r="O564" s="188"/>
      <c r="P564" s="188"/>
      <c r="Q564" s="242"/>
      <c r="R564" s="242"/>
      <c r="S564" s="242"/>
      <c r="T564" s="242"/>
      <c r="U564" s="242"/>
      <c r="V564" s="188"/>
      <c r="W564" s="188"/>
      <c r="X564" s="242"/>
      <c r="Y564" s="242"/>
      <c r="Z564" s="242"/>
      <c r="AA564" s="242"/>
      <c r="AB564" s="242"/>
      <c r="AC564" s="188"/>
      <c r="AD564" s="188"/>
      <c r="AE564" s="242"/>
      <c r="AF564" s="242"/>
      <c r="AG564" s="188"/>
      <c r="AH564" s="242"/>
      <c r="AI564" s="242"/>
      <c r="AJ564" s="188"/>
      <c r="AK564" s="188"/>
      <c r="AL564" s="188"/>
      <c r="AM564" s="188"/>
      <c r="AN564" s="188"/>
      <c r="AO564" s="242"/>
      <c r="AP564" s="242"/>
      <c r="AQ564" s="188"/>
      <c r="AR564" s="188"/>
      <c r="AS564" s="242"/>
      <c r="AT564" s="242"/>
      <c r="AU564" s="242"/>
      <c r="AV564" s="242"/>
      <c r="AW564" s="242"/>
      <c r="AX564" s="188"/>
      <c r="AY564" s="188"/>
      <c r="AZ564" s="242"/>
      <c r="BA564" s="242"/>
      <c r="BB564" s="242"/>
      <c r="BC564" s="242"/>
      <c r="BD564" s="242">
        <v>1.1499999999999999</v>
      </c>
      <c r="BE564" s="188"/>
      <c r="BF564" s="188"/>
      <c r="BG564" s="242"/>
      <c r="BH564" s="242"/>
      <c r="BI564" s="242"/>
      <c r="BJ564" s="242"/>
      <c r="BK564" s="242"/>
      <c r="BL564" s="188"/>
      <c r="BM564" s="188"/>
      <c r="BN564" s="242"/>
      <c r="BO564" s="242"/>
      <c r="BP564" s="242"/>
      <c r="BQ564" s="242"/>
      <c r="BR564" s="242"/>
      <c r="BS564" s="188"/>
      <c r="BT564" s="188"/>
      <c r="BU564" s="242"/>
      <c r="BV564" s="242"/>
      <c r="BW564" s="242"/>
      <c r="BX564" s="242"/>
      <c r="BY564" s="242"/>
      <c r="BZ564" s="188"/>
      <c r="CA564" s="188"/>
      <c r="CB564" s="242"/>
      <c r="CC564" s="242"/>
      <c r="CD564" s="242">
        <v>3.65</v>
      </c>
      <c r="CE564" s="242"/>
      <c r="CF564" s="242"/>
      <c r="CG564" s="188"/>
      <c r="CH564" s="188"/>
      <c r="CI564" s="242"/>
      <c r="CJ564" s="242"/>
      <c r="CK564" s="242"/>
      <c r="CL564" s="242"/>
      <c r="CM564" s="242"/>
      <c r="CN564" s="188"/>
      <c r="CO564" s="188"/>
      <c r="CP564" s="242"/>
      <c r="CQ564" s="242"/>
      <c r="CR564" s="242"/>
      <c r="CS564" s="242"/>
      <c r="CT564" s="242"/>
      <c r="CU564" s="188"/>
      <c r="CV564" s="188"/>
      <c r="CW564" s="242"/>
      <c r="CX564" s="242"/>
      <c r="CY564" s="242"/>
      <c r="CZ564" s="242"/>
      <c r="DA564" s="242"/>
      <c r="DB564" s="188"/>
      <c r="DC564" s="188"/>
      <c r="DD564" s="242"/>
      <c r="DE564" s="242"/>
      <c r="DF564" s="242">
        <v>2.2999999999999998</v>
      </c>
      <c r="DG564" s="242"/>
      <c r="DH564" s="242"/>
      <c r="DI564" s="188"/>
      <c r="DJ564" s="188"/>
      <c r="DK564" s="188"/>
      <c r="DL564" s="242"/>
      <c r="DM564" s="242"/>
      <c r="DN564" s="242"/>
      <c r="DO564" s="242"/>
      <c r="DP564" s="188"/>
      <c r="DQ564" s="188"/>
      <c r="DR564" s="242"/>
      <c r="DS564" s="242"/>
      <c r="DT564" s="242"/>
      <c r="DU564" s="242"/>
      <c r="DV564" s="242"/>
      <c r="DW564" s="188"/>
      <c r="DX564" s="188"/>
      <c r="DY564" s="242"/>
      <c r="DZ564" s="242"/>
      <c r="EA564" s="242"/>
      <c r="EB564" s="242"/>
      <c r="EC564" s="242">
        <v>2.74</v>
      </c>
      <c r="ED564" s="188"/>
      <c r="EE564" s="188"/>
      <c r="EF564" s="242"/>
      <c r="EG564" s="188"/>
      <c r="EH564" s="242"/>
      <c r="EI564" s="242"/>
      <c r="EJ564" s="242"/>
      <c r="EK564" s="188"/>
      <c r="EL564" s="188"/>
      <c r="EM564" s="242"/>
      <c r="EN564" s="242"/>
      <c r="EO564" s="242"/>
      <c r="EP564" s="242"/>
      <c r="EQ564" s="242"/>
      <c r="ER564" s="188"/>
      <c r="ES564" s="188"/>
      <c r="ET564" s="242"/>
      <c r="EU564" s="242"/>
      <c r="EV564" s="242">
        <v>0.59</v>
      </c>
      <c r="EW564" s="242"/>
      <c r="EX564" s="242"/>
      <c r="EY564" s="188"/>
      <c r="EZ564" s="188"/>
      <c r="FA564" s="242"/>
      <c r="FB564" s="242"/>
      <c r="FC564" s="242"/>
      <c r="FD564" s="242"/>
      <c r="FE564" s="242"/>
      <c r="FF564" s="188"/>
      <c r="FG564" s="188"/>
      <c r="FH564" s="242"/>
      <c r="FI564" s="242"/>
      <c r="FJ564" s="242"/>
      <c r="FK564" s="242"/>
      <c r="FL564" s="242"/>
      <c r="FM564" s="188"/>
      <c r="FN564" s="188"/>
      <c r="FO564" s="242">
        <v>3.11</v>
      </c>
      <c r="FP564" s="242"/>
      <c r="FQ564" s="242"/>
      <c r="FR564" s="242"/>
      <c r="FS564" s="242"/>
      <c r="FT564" s="188"/>
      <c r="FU564" s="188"/>
      <c r="FV564" s="188"/>
      <c r="FW564" s="188"/>
      <c r="FX564" s="188"/>
      <c r="FY564" s="242"/>
      <c r="FZ564" s="242"/>
      <c r="GA564" s="188"/>
      <c r="GB564" s="188"/>
      <c r="GC564" s="242"/>
      <c r="GD564" s="242"/>
      <c r="GE564" s="242"/>
      <c r="GF564" s="242"/>
      <c r="GG564" s="242"/>
      <c r="GH564" s="188"/>
      <c r="GI564" s="188"/>
      <c r="GJ564" s="242"/>
    </row>
    <row r="565" spans="2:192" ht="15.75" thickBot="1">
      <c r="B565" s="243" t="s">
        <v>5205</v>
      </c>
      <c r="C565" s="243" t="s">
        <v>1800</v>
      </c>
      <c r="D565" s="243" t="s">
        <v>1801</v>
      </c>
      <c r="E565" s="244" t="s">
        <v>5217</v>
      </c>
      <c r="F565" s="183">
        <v>39.450000000000003</v>
      </c>
      <c r="G565" s="245"/>
      <c r="H565" s="189"/>
      <c r="I565" s="189"/>
      <c r="J565" s="245"/>
      <c r="K565" s="245"/>
      <c r="L565" s="245"/>
      <c r="M565" s="245"/>
      <c r="N565" s="245"/>
      <c r="O565" s="189"/>
      <c r="P565" s="189"/>
      <c r="Q565" s="245"/>
      <c r="R565" s="245"/>
      <c r="S565" s="245"/>
      <c r="T565" s="245"/>
      <c r="U565" s="245"/>
      <c r="V565" s="189"/>
      <c r="W565" s="189"/>
      <c r="X565" s="245"/>
      <c r="Y565" s="245"/>
      <c r="Z565" s="245"/>
      <c r="AA565" s="245"/>
      <c r="AB565" s="245"/>
      <c r="AC565" s="189"/>
      <c r="AD565" s="189"/>
      <c r="AE565" s="245"/>
      <c r="AF565" s="245"/>
      <c r="AG565" s="189"/>
      <c r="AH565" s="245"/>
      <c r="AI565" s="245"/>
      <c r="AJ565" s="189"/>
      <c r="AK565" s="189"/>
      <c r="AL565" s="189"/>
      <c r="AM565" s="189"/>
      <c r="AN565" s="189"/>
      <c r="AO565" s="245"/>
      <c r="AP565" s="245"/>
      <c r="AQ565" s="189"/>
      <c r="AR565" s="189"/>
      <c r="AS565" s="245"/>
      <c r="AT565" s="245"/>
      <c r="AU565" s="245"/>
      <c r="AV565" s="245"/>
      <c r="AW565" s="245"/>
      <c r="AX565" s="189"/>
      <c r="AY565" s="189"/>
      <c r="AZ565" s="245"/>
      <c r="BA565" s="245"/>
      <c r="BB565" s="245"/>
      <c r="BC565" s="245"/>
      <c r="BD565" s="245">
        <v>51.98</v>
      </c>
      <c r="BE565" s="189"/>
      <c r="BF565" s="189"/>
      <c r="BG565" s="245"/>
      <c r="BH565" s="245"/>
      <c r="BI565" s="245"/>
      <c r="BJ565" s="245"/>
      <c r="BK565" s="245"/>
      <c r="BL565" s="189"/>
      <c r="BM565" s="189"/>
      <c r="BN565" s="245"/>
      <c r="BO565" s="245"/>
      <c r="BP565" s="245"/>
      <c r="BQ565" s="245"/>
      <c r="BR565" s="245"/>
      <c r="BS565" s="189"/>
      <c r="BT565" s="189"/>
      <c r="BU565" s="245"/>
      <c r="BV565" s="245"/>
      <c r="BW565" s="245"/>
      <c r="BX565" s="245"/>
      <c r="BY565" s="245"/>
      <c r="BZ565" s="189"/>
      <c r="CA565" s="189"/>
      <c r="CB565" s="245"/>
      <c r="CC565" s="245"/>
      <c r="CD565" s="245">
        <v>16.43</v>
      </c>
      <c r="CE565" s="245"/>
      <c r="CF565" s="245"/>
      <c r="CG565" s="189"/>
      <c r="CH565" s="189"/>
      <c r="CI565" s="245"/>
      <c r="CJ565" s="245"/>
      <c r="CK565" s="245"/>
      <c r="CL565" s="245"/>
      <c r="CM565" s="245"/>
      <c r="CN565" s="189"/>
      <c r="CO565" s="189"/>
      <c r="CP565" s="245"/>
      <c r="CQ565" s="245"/>
      <c r="CR565" s="245"/>
      <c r="CS565" s="245"/>
      <c r="CT565" s="245"/>
      <c r="CU565" s="189"/>
      <c r="CV565" s="189"/>
      <c r="CW565" s="245"/>
      <c r="CX565" s="245"/>
      <c r="CY565" s="245"/>
      <c r="CZ565" s="245"/>
      <c r="DA565" s="245"/>
      <c r="DB565" s="189"/>
      <c r="DC565" s="189"/>
      <c r="DD565" s="245"/>
      <c r="DE565" s="245"/>
      <c r="DF565" s="245">
        <v>26.1</v>
      </c>
      <c r="DG565" s="245"/>
      <c r="DH565" s="245"/>
      <c r="DI565" s="189"/>
      <c r="DJ565" s="189"/>
      <c r="DK565" s="189"/>
      <c r="DL565" s="245"/>
      <c r="DM565" s="245"/>
      <c r="DN565" s="245"/>
      <c r="DO565" s="245"/>
      <c r="DP565" s="189"/>
      <c r="DQ565" s="189"/>
      <c r="DR565" s="245"/>
      <c r="DS565" s="245"/>
      <c r="DT565" s="245"/>
      <c r="DU565" s="245"/>
      <c r="DV565" s="245"/>
      <c r="DW565" s="189"/>
      <c r="DX565" s="189"/>
      <c r="DY565" s="245"/>
      <c r="DZ565" s="245"/>
      <c r="EA565" s="245"/>
      <c r="EB565" s="245"/>
      <c r="EC565" s="245">
        <v>21.93</v>
      </c>
      <c r="ED565" s="189"/>
      <c r="EE565" s="189"/>
      <c r="EF565" s="245"/>
      <c r="EG565" s="189"/>
      <c r="EH565" s="245"/>
      <c r="EI565" s="245"/>
      <c r="EJ565" s="245"/>
      <c r="EK565" s="189"/>
      <c r="EL565" s="189"/>
      <c r="EM565" s="245"/>
      <c r="EN565" s="245"/>
      <c r="EO565" s="245"/>
      <c r="EP565" s="245"/>
      <c r="EQ565" s="245"/>
      <c r="ER565" s="189"/>
      <c r="ES565" s="189"/>
      <c r="ET565" s="245"/>
      <c r="EU565" s="245"/>
      <c r="EV565" s="245">
        <v>100.93</v>
      </c>
      <c r="EW565" s="245"/>
      <c r="EX565" s="245"/>
      <c r="EY565" s="189"/>
      <c r="EZ565" s="189"/>
      <c r="FA565" s="245"/>
      <c r="FB565" s="245"/>
      <c r="FC565" s="245"/>
      <c r="FD565" s="245"/>
      <c r="FE565" s="245"/>
      <c r="FF565" s="189"/>
      <c r="FG565" s="189"/>
      <c r="FH565" s="245"/>
      <c r="FI565" s="245"/>
      <c r="FJ565" s="245"/>
      <c r="FK565" s="245"/>
      <c r="FL565" s="245"/>
      <c r="FM565" s="189"/>
      <c r="FN565" s="189"/>
      <c r="FO565" s="245">
        <v>19.32</v>
      </c>
      <c r="FP565" s="245"/>
      <c r="FQ565" s="245"/>
      <c r="FR565" s="245"/>
      <c r="FS565" s="245"/>
      <c r="FT565" s="189"/>
      <c r="FU565" s="189"/>
      <c r="FV565" s="189"/>
      <c r="FW565" s="189"/>
      <c r="FX565" s="189"/>
      <c r="FY565" s="245"/>
      <c r="FZ565" s="245"/>
      <c r="GA565" s="189"/>
      <c r="GB565" s="189"/>
      <c r="GC565" s="245"/>
      <c r="GD565" s="245"/>
      <c r="GE565" s="245"/>
      <c r="GF565" s="245"/>
      <c r="GG565" s="245"/>
      <c r="GH565" s="189"/>
      <c r="GI565" s="189"/>
      <c r="GJ565" s="245"/>
    </row>
    <row r="566" spans="2:192" ht="15">
      <c r="B566" s="238" t="s">
        <v>5205</v>
      </c>
      <c r="C566" s="238" t="s">
        <v>730</v>
      </c>
      <c r="D566" s="238" t="s">
        <v>732</v>
      </c>
      <c r="E566" s="238" t="s">
        <v>5214</v>
      </c>
      <c r="F566" s="180">
        <v>32</v>
      </c>
      <c r="G566" s="239"/>
      <c r="H566" s="186"/>
      <c r="I566" s="186"/>
      <c r="J566" s="239"/>
      <c r="K566" s="239"/>
      <c r="L566" s="239"/>
      <c r="M566" s="239"/>
      <c r="N566" s="239"/>
      <c r="O566" s="186"/>
      <c r="P566" s="186"/>
      <c r="Q566" s="239"/>
      <c r="R566" s="239"/>
      <c r="S566" s="239">
        <v>2</v>
      </c>
      <c r="T566" s="239"/>
      <c r="U566" s="239"/>
      <c r="V566" s="186"/>
      <c r="W566" s="186"/>
      <c r="X566" s="239">
        <v>1</v>
      </c>
      <c r="Y566" s="239"/>
      <c r="Z566" s="239">
        <v>2</v>
      </c>
      <c r="AA566" s="239"/>
      <c r="AB566" s="239">
        <v>1</v>
      </c>
      <c r="AC566" s="186"/>
      <c r="AD566" s="186"/>
      <c r="AE566" s="239">
        <v>1</v>
      </c>
      <c r="AF566" s="239"/>
      <c r="AG566" s="186"/>
      <c r="AH566" s="239"/>
      <c r="AI566" s="239"/>
      <c r="AJ566" s="186"/>
      <c r="AK566" s="186"/>
      <c r="AL566" s="186"/>
      <c r="AM566" s="186"/>
      <c r="AN566" s="186"/>
      <c r="AO566" s="239"/>
      <c r="AP566" s="239"/>
      <c r="AQ566" s="186"/>
      <c r="AR566" s="186"/>
      <c r="AS566" s="239"/>
      <c r="AT566" s="239"/>
      <c r="AU566" s="239"/>
      <c r="AV566" s="239"/>
      <c r="AW566" s="239">
        <v>1</v>
      </c>
      <c r="AX566" s="186"/>
      <c r="AY566" s="186"/>
      <c r="AZ566" s="239"/>
      <c r="BA566" s="239">
        <v>2</v>
      </c>
      <c r="BB566" s="239">
        <v>1</v>
      </c>
      <c r="BC566" s="239"/>
      <c r="BD566" s="239">
        <v>3</v>
      </c>
      <c r="BE566" s="186"/>
      <c r="BF566" s="186"/>
      <c r="BG566" s="239"/>
      <c r="BH566" s="239"/>
      <c r="BI566" s="239"/>
      <c r="BJ566" s="239"/>
      <c r="BK566" s="239"/>
      <c r="BL566" s="186"/>
      <c r="BM566" s="186"/>
      <c r="BN566" s="239"/>
      <c r="BO566" s="239"/>
      <c r="BP566" s="239"/>
      <c r="BQ566" s="239"/>
      <c r="BR566" s="239"/>
      <c r="BS566" s="186"/>
      <c r="BT566" s="186"/>
      <c r="BU566" s="239"/>
      <c r="BV566" s="239"/>
      <c r="BW566" s="239"/>
      <c r="BX566" s="239"/>
      <c r="BY566" s="239"/>
      <c r="BZ566" s="186"/>
      <c r="CA566" s="186"/>
      <c r="CB566" s="239"/>
      <c r="CC566" s="239"/>
      <c r="CD566" s="239"/>
      <c r="CE566" s="239"/>
      <c r="CF566" s="239"/>
      <c r="CG566" s="186"/>
      <c r="CH566" s="186"/>
      <c r="CI566" s="239"/>
      <c r="CJ566" s="239"/>
      <c r="CK566" s="239">
        <v>1</v>
      </c>
      <c r="CL566" s="239"/>
      <c r="CM566" s="239"/>
      <c r="CN566" s="186"/>
      <c r="CO566" s="186"/>
      <c r="CP566" s="239"/>
      <c r="CQ566" s="239"/>
      <c r="CR566" s="239"/>
      <c r="CS566" s="239"/>
      <c r="CT566" s="239"/>
      <c r="CU566" s="186"/>
      <c r="CV566" s="186"/>
      <c r="CW566" s="239"/>
      <c r="CX566" s="239"/>
      <c r="CY566" s="239"/>
      <c r="CZ566" s="239"/>
      <c r="DA566" s="239"/>
      <c r="DB566" s="186"/>
      <c r="DC566" s="186"/>
      <c r="DD566" s="239"/>
      <c r="DE566" s="239">
        <v>1</v>
      </c>
      <c r="DF566" s="239"/>
      <c r="DG566" s="239"/>
      <c r="DH566" s="239">
        <v>1</v>
      </c>
      <c r="DI566" s="186"/>
      <c r="DJ566" s="186"/>
      <c r="DK566" s="186"/>
      <c r="DL566" s="239"/>
      <c r="DM566" s="239"/>
      <c r="DN566" s="239"/>
      <c r="DO566" s="239"/>
      <c r="DP566" s="186"/>
      <c r="DQ566" s="186"/>
      <c r="DR566" s="239"/>
      <c r="DS566" s="239"/>
      <c r="DT566" s="239"/>
      <c r="DU566" s="239"/>
      <c r="DV566" s="239"/>
      <c r="DW566" s="186"/>
      <c r="DX566" s="186"/>
      <c r="DY566" s="239"/>
      <c r="DZ566" s="239">
        <v>1</v>
      </c>
      <c r="EA566" s="239"/>
      <c r="EB566" s="239"/>
      <c r="EC566" s="239">
        <v>3</v>
      </c>
      <c r="ED566" s="186"/>
      <c r="EE566" s="186"/>
      <c r="EF566" s="239"/>
      <c r="EG566" s="186"/>
      <c r="EH566" s="239"/>
      <c r="EI566" s="239"/>
      <c r="EJ566" s="239"/>
      <c r="EK566" s="186"/>
      <c r="EL566" s="186"/>
      <c r="EM566" s="239"/>
      <c r="EN566" s="239">
        <v>1</v>
      </c>
      <c r="EO566" s="239"/>
      <c r="EP566" s="239"/>
      <c r="EQ566" s="239"/>
      <c r="ER566" s="186"/>
      <c r="ES566" s="186"/>
      <c r="ET566" s="239"/>
      <c r="EU566" s="239">
        <v>3</v>
      </c>
      <c r="EV566" s="239">
        <v>1</v>
      </c>
      <c r="EW566" s="239"/>
      <c r="EX566" s="239"/>
      <c r="EY566" s="186"/>
      <c r="EZ566" s="186"/>
      <c r="FA566" s="239"/>
      <c r="FB566" s="239"/>
      <c r="FC566" s="239"/>
      <c r="FD566" s="239"/>
      <c r="FE566" s="239"/>
      <c r="FF566" s="186"/>
      <c r="FG566" s="186"/>
      <c r="FH566" s="239"/>
      <c r="FI566" s="239"/>
      <c r="FJ566" s="239"/>
      <c r="FK566" s="239"/>
      <c r="FL566" s="239">
        <v>1</v>
      </c>
      <c r="FM566" s="186"/>
      <c r="FN566" s="186"/>
      <c r="FO566" s="239"/>
      <c r="FP566" s="239"/>
      <c r="FQ566" s="239"/>
      <c r="FR566" s="239"/>
      <c r="FS566" s="239">
        <v>1</v>
      </c>
      <c r="FT566" s="186"/>
      <c r="FU566" s="186"/>
      <c r="FV566" s="186"/>
      <c r="FW566" s="186"/>
      <c r="FX566" s="186"/>
      <c r="FY566" s="239"/>
      <c r="FZ566" s="239"/>
      <c r="GA566" s="186"/>
      <c r="GB566" s="186"/>
      <c r="GC566" s="239"/>
      <c r="GD566" s="239"/>
      <c r="GE566" s="239">
        <v>4</v>
      </c>
      <c r="GF566" s="239"/>
      <c r="GG566" s="239"/>
      <c r="GH566" s="186"/>
      <c r="GI566" s="186"/>
      <c r="GJ566" s="239"/>
    </row>
    <row r="567" spans="2:192" ht="15">
      <c r="B567" s="240" t="s">
        <v>5205</v>
      </c>
      <c r="C567" s="240" t="s">
        <v>730</v>
      </c>
      <c r="D567" s="240" t="s">
        <v>732</v>
      </c>
      <c r="E567" s="235" t="s">
        <v>5215</v>
      </c>
      <c r="F567" s="181">
        <v>937.1</v>
      </c>
      <c r="G567" s="237"/>
      <c r="H567" s="187"/>
      <c r="I567" s="187"/>
      <c r="J567" s="237"/>
      <c r="K567" s="237"/>
      <c r="L567" s="237"/>
      <c r="M567" s="237"/>
      <c r="N567" s="237"/>
      <c r="O567" s="187"/>
      <c r="P567" s="187"/>
      <c r="Q567" s="237"/>
      <c r="R567" s="237"/>
      <c r="S567" s="237">
        <v>42</v>
      </c>
      <c r="T567" s="237"/>
      <c r="U567" s="237"/>
      <c r="V567" s="187"/>
      <c r="W567" s="187"/>
      <c r="X567" s="237">
        <v>42.8</v>
      </c>
      <c r="Y567" s="237"/>
      <c r="Z567" s="237">
        <v>40</v>
      </c>
      <c r="AA567" s="237"/>
      <c r="AB567" s="237">
        <v>41</v>
      </c>
      <c r="AC567" s="187"/>
      <c r="AD567" s="187"/>
      <c r="AE567" s="237">
        <v>75.3</v>
      </c>
      <c r="AF567" s="237"/>
      <c r="AG567" s="187"/>
      <c r="AH567" s="237"/>
      <c r="AI567" s="237"/>
      <c r="AJ567" s="187"/>
      <c r="AK567" s="187"/>
      <c r="AL567" s="187"/>
      <c r="AM567" s="187"/>
      <c r="AN567" s="187"/>
      <c r="AO567" s="237"/>
      <c r="AP567" s="237"/>
      <c r="AQ567" s="187"/>
      <c r="AR567" s="187"/>
      <c r="AS567" s="237"/>
      <c r="AT567" s="237"/>
      <c r="AU567" s="237"/>
      <c r="AV567" s="237"/>
      <c r="AW567" s="237">
        <v>41.9</v>
      </c>
      <c r="AX567" s="187"/>
      <c r="AY567" s="187"/>
      <c r="AZ567" s="237"/>
      <c r="BA567" s="237">
        <v>86.1</v>
      </c>
      <c r="BB567" s="237">
        <v>16.2</v>
      </c>
      <c r="BC567" s="237"/>
      <c r="BD567" s="237">
        <v>69.099999999999994</v>
      </c>
      <c r="BE567" s="187"/>
      <c r="BF567" s="187"/>
      <c r="BG567" s="237"/>
      <c r="BH567" s="237"/>
      <c r="BI567" s="237"/>
      <c r="BJ567" s="237"/>
      <c r="BK567" s="237"/>
      <c r="BL567" s="187"/>
      <c r="BM567" s="187"/>
      <c r="BN567" s="237"/>
      <c r="BO567" s="237"/>
      <c r="BP567" s="237"/>
      <c r="BQ567" s="237"/>
      <c r="BR567" s="237"/>
      <c r="BS567" s="187"/>
      <c r="BT567" s="187"/>
      <c r="BU567" s="237"/>
      <c r="BV567" s="237"/>
      <c r="BW567" s="237"/>
      <c r="BX567" s="237"/>
      <c r="BY567" s="237"/>
      <c r="BZ567" s="187"/>
      <c r="CA567" s="187"/>
      <c r="CB567" s="237"/>
      <c r="CC567" s="237"/>
      <c r="CD567" s="237"/>
      <c r="CE567" s="237"/>
      <c r="CF567" s="237"/>
      <c r="CG567" s="187"/>
      <c r="CH567" s="187"/>
      <c r="CI567" s="237"/>
      <c r="CJ567" s="237"/>
      <c r="CK567" s="237">
        <v>21.5</v>
      </c>
      <c r="CL567" s="237"/>
      <c r="CM567" s="237"/>
      <c r="CN567" s="187"/>
      <c r="CO567" s="187"/>
      <c r="CP567" s="237"/>
      <c r="CQ567" s="237"/>
      <c r="CR567" s="237"/>
      <c r="CS567" s="237"/>
      <c r="CT567" s="237"/>
      <c r="CU567" s="187"/>
      <c r="CV567" s="187"/>
      <c r="CW567" s="237"/>
      <c r="CX567" s="237"/>
      <c r="CY567" s="237"/>
      <c r="CZ567" s="237"/>
      <c r="DA567" s="237"/>
      <c r="DB567" s="187"/>
      <c r="DC567" s="187"/>
      <c r="DD567" s="237"/>
      <c r="DE567" s="237">
        <v>34.6</v>
      </c>
      <c r="DF567" s="237"/>
      <c r="DG567" s="237"/>
      <c r="DH567" s="237">
        <v>17.100000000000001</v>
      </c>
      <c r="DI567" s="187"/>
      <c r="DJ567" s="187"/>
      <c r="DK567" s="187"/>
      <c r="DL567" s="237"/>
      <c r="DM567" s="237"/>
      <c r="DN567" s="237"/>
      <c r="DO567" s="237"/>
      <c r="DP567" s="187"/>
      <c r="DQ567" s="187"/>
      <c r="DR567" s="237"/>
      <c r="DS567" s="237"/>
      <c r="DT567" s="237"/>
      <c r="DU567" s="237"/>
      <c r="DV567" s="237"/>
      <c r="DW567" s="187"/>
      <c r="DX567" s="187"/>
      <c r="DY567" s="237"/>
      <c r="DZ567" s="237">
        <v>23</v>
      </c>
      <c r="EA567" s="237"/>
      <c r="EB567" s="237"/>
      <c r="EC567" s="237">
        <v>71</v>
      </c>
      <c r="ED567" s="187"/>
      <c r="EE567" s="187"/>
      <c r="EF567" s="237"/>
      <c r="EG567" s="187"/>
      <c r="EH567" s="237"/>
      <c r="EI567" s="237"/>
      <c r="EJ567" s="237"/>
      <c r="EK567" s="187"/>
      <c r="EL567" s="187"/>
      <c r="EM567" s="237"/>
      <c r="EN567" s="237">
        <v>49.6</v>
      </c>
      <c r="EO567" s="237"/>
      <c r="EP567" s="237"/>
      <c r="EQ567" s="237"/>
      <c r="ER567" s="187"/>
      <c r="ES567" s="187"/>
      <c r="ET567" s="237"/>
      <c r="EU567" s="237">
        <v>46.7</v>
      </c>
      <c r="EV567" s="237">
        <v>58.7</v>
      </c>
      <c r="EW567" s="237"/>
      <c r="EX567" s="237"/>
      <c r="EY567" s="187"/>
      <c r="EZ567" s="187"/>
      <c r="FA567" s="237"/>
      <c r="FB567" s="237"/>
      <c r="FC567" s="237"/>
      <c r="FD567" s="237"/>
      <c r="FE567" s="237"/>
      <c r="FF567" s="187"/>
      <c r="FG567" s="187"/>
      <c r="FH567" s="237"/>
      <c r="FI567" s="237"/>
      <c r="FJ567" s="237"/>
      <c r="FK567" s="237"/>
      <c r="FL567" s="237">
        <v>11.8</v>
      </c>
      <c r="FM567" s="187"/>
      <c r="FN567" s="187"/>
      <c r="FO567" s="237"/>
      <c r="FP567" s="237"/>
      <c r="FQ567" s="237"/>
      <c r="FR567" s="237"/>
      <c r="FS567" s="237">
        <v>57.8</v>
      </c>
      <c r="FT567" s="187"/>
      <c r="FU567" s="187"/>
      <c r="FV567" s="187"/>
      <c r="FW567" s="187"/>
      <c r="FX567" s="187"/>
      <c r="FY567" s="237"/>
      <c r="FZ567" s="237"/>
      <c r="GA567" s="187"/>
      <c r="GB567" s="187"/>
      <c r="GC567" s="237"/>
      <c r="GD567" s="237"/>
      <c r="GE567" s="237">
        <v>90.8</v>
      </c>
      <c r="GF567" s="237"/>
      <c r="GG567" s="237"/>
      <c r="GH567" s="187"/>
      <c r="GI567" s="187"/>
      <c r="GJ567" s="237"/>
    </row>
    <row r="568" spans="2:192" ht="15">
      <c r="B568" s="240" t="s">
        <v>5205</v>
      </c>
      <c r="C568" s="240" t="s">
        <v>730</v>
      </c>
      <c r="D568" s="240" t="s">
        <v>732</v>
      </c>
      <c r="E568" s="241" t="s">
        <v>5216</v>
      </c>
      <c r="F568" s="182">
        <v>2.0499999999999998</v>
      </c>
      <c r="G568" s="242"/>
      <c r="H568" s="188"/>
      <c r="I568" s="188"/>
      <c r="J568" s="242"/>
      <c r="K568" s="242"/>
      <c r="L568" s="242"/>
      <c r="M568" s="242"/>
      <c r="N568" s="242"/>
      <c r="O568" s="188"/>
      <c r="P568" s="188"/>
      <c r="Q568" s="242"/>
      <c r="R568" s="242"/>
      <c r="S568" s="242">
        <v>2.86</v>
      </c>
      <c r="T568" s="242"/>
      <c r="U568" s="242"/>
      <c r="V568" s="188"/>
      <c r="W568" s="188"/>
      <c r="X568" s="242">
        <v>1.4</v>
      </c>
      <c r="Y568" s="242"/>
      <c r="Z568" s="242">
        <v>3</v>
      </c>
      <c r="AA568" s="242"/>
      <c r="AB568" s="242">
        <v>1.46</v>
      </c>
      <c r="AC568" s="188"/>
      <c r="AD568" s="188"/>
      <c r="AE568" s="242">
        <v>0.8</v>
      </c>
      <c r="AF568" s="242"/>
      <c r="AG568" s="188"/>
      <c r="AH568" s="242"/>
      <c r="AI568" s="242"/>
      <c r="AJ568" s="188"/>
      <c r="AK568" s="188"/>
      <c r="AL568" s="188"/>
      <c r="AM568" s="188"/>
      <c r="AN568" s="188"/>
      <c r="AO568" s="242"/>
      <c r="AP568" s="242"/>
      <c r="AQ568" s="188"/>
      <c r="AR568" s="188"/>
      <c r="AS568" s="242"/>
      <c r="AT568" s="242"/>
      <c r="AU568" s="242"/>
      <c r="AV568" s="242"/>
      <c r="AW568" s="242">
        <v>1.43</v>
      </c>
      <c r="AX568" s="188"/>
      <c r="AY568" s="188"/>
      <c r="AZ568" s="242"/>
      <c r="BA568" s="242">
        <v>1.39</v>
      </c>
      <c r="BB568" s="242">
        <v>3.7</v>
      </c>
      <c r="BC568" s="242"/>
      <c r="BD568" s="242">
        <v>2.6</v>
      </c>
      <c r="BE568" s="188"/>
      <c r="BF568" s="188"/>
      <c r="BG568" s="242"/>
      <c r="BH568" s="242"/>
      <c r="BI568" s="242"/>
      <c r="BJ568" s="242"/>
      <c r="BK568" s="242"/>
      <c r="BL568" s="188"/>
      <c r="BM568" s="188"/>
      <c r="BN568" s="242"/>
      <c r="BO568" s="242"/>
      <c r="BP568" s="242"/>
      <c r="BQ568" s="242"/>
      <c r="BR568" s="242"/>
      <c r="BS568" s="188"/>
      <c r="BT568" s="188"/>
      <c r="BU568" s="242"/>
      <c r="BV568" s="242"/>
      <c r="BW568" s="242"/>
      <c r="BX568" s="242"/>
      <c r="BY568" s="242"/>
      <c r="BZ568" s="188"/>
      <c r="CA568" s="188"/>
      <c r="CB568" s="242"/>
      <c r="CC568" s="242"/>
      <c r="CD568" s="242"/>
      <c r="CE568" s="242"/>
      <c r="CF568" s="242"/>
      <c r="CG568" s="188"/>
      <c r="CH568" s="188"/>
      <c r="CI568" s="242"/>
      <c r="CJ568" s="242"/>
      <c r="CK568" s="242">
        <v>2.79</v>
      </c>
      <c r="CL568" s="242"/>
      <c r="CM568" s="242"/>
      <c r="CN568" s="188"/>
      <c r="CO568" s="188"/>
      <c r="CP568" s="242"/>
      <c r="CQ568" s="242"/>
      <c r="CR568" s="242"/>
      <c r="CS568" s="242"/>
      <c r="CT568" s="242"/>
      <c r="CU568" s="188"/>
      <c r="CV568" s="188"/>
      <c r="CW568" s="242"/>
      <c r="CX568" s="242"/>
      <c r="CY568" s="242"/>
      <c r="CZ568" s="242"/>
      <c r="DA568" s="242"/>
      <c r="DB568" s="188"/>
      <c r="DC568" s="188"/>
      <c r="DD568" s="242"/>
      <c r="DE568" s="242">
        <v>1.74</v>
      </c>
      <c r="DF568" s="242"/>
      <c r="DG568" s="242"/>
      <c r="DH568" s="242">
        <v>3.51</v>
      </c>
      <c r="DI568" s="188"/>
      <c r="DJ568" s="188"/>
      <c r="DK568" s="188"/>
      <c r="DL568" s="242"/>
      <c r="DM568" s="242"/>
      <c r="DN568" s="242"/>
      <c r="DO568" s="242"/>
      <c r="DP568" s="188"/>
      <c r="DQ568" s="188"/>
      <c r="DR568" s="242"/>
      <c r="DS568" s="242"/>
      <c r="DT568" s="242"/>
      <c r="DU568" s="242"/>
      <c r="DV568" s="242"/>
      <c r="DW568" s="188"/>
      <c r="DX568" s="188"/>
      <c r="DY568" s="242"/>
      <c r="DZ568" s="242">
        <v>2.6</v>
      </c>
      <c r="EA568" s="242"/>
      <c r="EB568" s="242"/>
      <c r="EC568" s="242">
        <v>2.54</v>
      </c>
      <c r="ED568" s="188"/>
      <c r="EE568" s="188"/>
      <c r="EF568" s="242"/>
      <c r="EG568" s="188"/>
      <c r="EH568" s="242"/>
      <c r="EI568" s="242"/>
      <c r="EJ568" s="242"/>
      <c r="EK568" s="188"/>
      <c r="EL568" s="188"/>
      <c r="EM568" s="242"/>
      <c r="EN568" s="242">
        <v>1.21</v>
      </c>
      <c r="EO568" s="242"/>
      <c r="EP568" s="242"/>
      <c r="EQ568" s="242"/>
      <c r="ER568" s="188"/>
      <c r="ES568" s="188"/>
      <c r="ET568" s="242"/>
      <c r="EU568" s="242">
        <v>3.86</v>
      </c>
      <c r="EV568" s="242">
        <v>1.02</v>
      </c>
      <c r="EW568" s="242"/>
      <c r="EX568" s="242"/>
      <c r="EY568" s="188"/>
      <c r="EZ568" s="188"/>
      <c r="FA568" s="242"/>
      <c r="FB568" s="242"/>
      <c r="FC568" s="242"/>
      <c r="FD568" s="242"/>
      <c r="FE568" s="242"/>
      <c r="FF568" s="188"/>
      <c r="FG568" s="188"/>
      <c r="FH568" s="242"/>
      <c r="FI568" s="242"/>
      <c r="FJ568" s="242"/>
      <c r="FK568" s="242"/>
      <c r="FL568" s="242">
        <v>5.08</v>
      </c>
      <c r="FM568" s="188"/>
      <c r="FN568" s="188"/>
      <c r="FO568" s="242"/>
      <c r="FP568" s="242"/>
      <c r="FQ568" s="242"/>
      <c r="FR568" s="242"/>
      <c r="FS568" s="242">
        <v>1.04</v>
      </c>
      <c r="FT568" s="188"/>
      <c r="FU568" s="188"/>
      <c r="FV568" s="188"/>
      <c r="FW568" s="188"/>
      <c r="FX568" s="188"/>
      <c r="FY568" s="242"/>
      <c r="FZ568" s="242"/>
      <c r="GA568" s="188"/>
      <c r="GB568" s="188"/>
      <c r="GC568" s="242"/>
      <c r="GD568" s="242"/>
      <c r="GE568" s="242">
        <v>2.64</v>
      </c>
      <c r="GF568" s="242"/>
      <c r="GG568" s="242"/>
      <c r="GH568" s="188"/>
      <c r="GI568" s="188"/>
      <c r="GJ568" s="242"/>
    </row>
    <row r="569" spans="2:192" ht="15.75" thickBot="1">
      <c r="B569" s="243" t="s">
        <v>5205</v>
      </c>
      <c r="C569" s="243" t="s">
        <v>730</v>
      </c>
      <c r="D569" s="243" t="s">
        <v>732</v>
      </c>
      <c r="E569" s="244" t="s">
        <v>5217</v>
      </c>
      <c r="F569" s="183">
        <v>29.28</v>
      </c>
      <c r="G569" s="245"/>
      <c r="H569" s="189"/>
      <c r="I569" s="189"/>
      <c r="J569" s="245"/>
      <c r="K569" s="245"/>
      <c r="L569" s="245"/>
      <c r="M569" s="245"/>
      <c r="N569" s="245"/>
      <c r="O569" s="189"/>
      <c r="P569" s="189"/>
      <c r="Q569" s="245"/>
      <c r="R569" s="245"/>
      <c r="S569" s="245">
        <v>21</v>
      </c>
      <c r="T569" s="245"/>
      <c r="U569" s="245"/>
      <c r="V569" s="189"/>
      <c r="W569" s="189"/>
      <c r="X569" s="245">
        <v>42.82</v>
      </c>
      <c r="Y569" s="245"/>
      <c r="Z569" s="245">
        <v>20.02</v>
      </c>
      <c r="AA569" s="245"/>
      <c r="AB569" s="245">
        <v>41.03</v>
      </c>
      <c r="AC569" s="189"/>
      <c r="AD569" s="189"/>
      <c r="AE569" s="245">
        <v>75.28</v>
      </c>
      <c r="AF569" s="245"/>
      <c r="AG569" s="189"/>
      <c r="AH569" s="245"/>
      <c r="AI569" s="245"/>
      <c r="AJ569" s="189"/>
      <c r="AK569" s="189"/>
      <c r="AL569" s="189"/>
      <c r="AM569" s="189"/>
      <c r="AN569" s="189"/>
      <c r="AO569" s="245"/>
      <c r="AP569" s="245"/>
      <c r="AQ569" s="189"/>
      <c r="AR569" s="189"/>
      <c r="AS569" s="245"/>
      <c r="AT569" s="245"/>
      <c r="AU569" s="245"/>
      <c r="AV569" s="245"/>
      <c r="AW569" s="245">
        <v>41.9</v>
      </c>
      <c r="AX569" s="189"/>
      <c r="AY569" s="189"/>
      <c r="AZ569" s="245"/>
      <c r="BA569" s="245">
        <v>43.07</v>
      </c>
      <c r="BB569" s="245">
        <v>16.22</v>
      </c>
      <c r="BC569" s="245"/>
      <c r="BD569" s="245">
        <v>23.04</v>
      </c>
      <c r="BE569" s="189"/>
      <c r="BF569" s="189"/>
      <c r="BG569" s="245"/>
      <c r="BH569" s="245"/>
      <c r="BI569" s="245"/>
      <c r="BJ569" s="245"/>
      <c r="BK569" s="245"/>
      <c r="BL569" s="189"/>
      <c r="BM569" s="189"/>
      <c r="BN569" s="245"/>
      <c r="BO569" s="245"/>
      <c r="BP569" s="245"/>
      <c r="BQ569" s="245"/>
      <c r="BR569" s="245"/>
      <c r="BS569" s="189"/>
      <c r="BT569" s="189"/>
      <c r="BU569" s="245"/>
      <c r="BV569" s="245"/>
      <c r="BW569" s="245"/>
      <c r="BX569" s="245"/>
      <c r="BY569" s="245"/>
      <c r="BZ569" s="189"/>
      <c r="CA569" s="189"/>
      <c r="CB569" s="245"/>
      <c r="CC569" s="245"/>
      <c r="CD569" s="245"/>
      <c r="CE569" s="245"/>
      <c r="CF569" s="245"/>
      <c r="CG569" s="189"/>
      <c r="CH569" s="189"/>
      <c r="CI569" s="245"/>
      <c r="CJ569" s="245"/>
      <c r="CK569" s="245">
        <v>21.5</v>
      </c>
      <c r="CL569" s="245"/>
      <c r="CM569" s="245"/>
      <c r="CN569" s="189"/>
      <c r="CO569" s="189"/>
      <c r="CP569" s="245"/>
      <c r="CQ569" s="245"/>
      <c r="CR569" s="245"/>
      <c r="CS569" s="245"/>
      <c r="CT569" s="245"/>
      <c r="CU569" s="189"/>
      <c r="CV569" s="189"/>
      <c r="CW569" s="245"/>
      <c r="CX569" s="245"/>
      <c r="CY569" s="245"/>
      <c r="CZ569" s="245"/>
      <c r="DA569" s="245"/>
      <c r="DB569" s="189"/>
      <c r="DC569" s="189"/>
      <c r="DD569" s="245"/>
      <c r="DE569" s="245">
        <v>34.57</v>
      </c>
      <c r="DF569" s="245"/>
      <c r="DG569" s="245"/>
      <c r="DH569" s="245">
        <v>17.100000000000001</v>
      </c>
      <c r="DI569" s="189"/>
      <c r="DJ569" s="189"/>
      <c r="DK569" s="189"/>
      <c r="DL569" s="245"/>
      <c r="DM569" s="245"/>
      <c r="DN569" s="245"/>
      <c r="DO569" s="245"/>
      <c r="DP569" s="189"/>
      <c r="DQ569" s="189"/>
      <c r="DR569" s="245"/>
      <c r="DS569" s="245"/>
      <c r="DT569" s="245"/>
      <c r="DU569" s="245"/>
      <c r="DV569" s="245"/>
      <c r="DW569" s="189"/>
      <c r="DX569" s="189"/>
      <c r="DY569" s="245"/>
      <c r="DZ569" s="245">
        <v>23.03</v>
      </c>
      <c r="EA569" s="245"/>
      <c r="EB569" s="245"/>
      <c r="EC569" s="245">
        <v>23.66</v>
      </c>
      <c r="ED569" s="189"/>
      <c r="EE569" s="189"/>
      <c r="EF569" s="245"/>
      <c r="EG569" s="189"/>
      <c r="EH569" s="245"/>
      <c r="EI569" s="245"/>
      <c r="EJ569" s="245"/>
      <c r="EK569" s="189"/>
      <c r="EL569" s="189"/>
      <c r="EM569" s="245"/>
      <c r="EN569" s="245">
        <v>49.57</v>
      </c>
      <c r="EO569" s="245"/>
      <c r="EP569" s="245"/>
      <c r="EQ569" s="245"/>
      <c r="ER569" s="189"/>
      <c r="ES569" s="189"/>
      <c r="ET569" s="245"/>
      <c r="EU569" s="245">
        <v>15.56</v>
      </c>
      <c r="EV569" s="245">
        <v>58.72</v>
      </c>
      <c r="EW569" s="245"/>
      <c r="EX569" s="245"/>
      <c r="EY569" s="189"/>
      <c r="EZ569" s="189"/>
      <c r="FA569" s="245"/>
      <c r="FB569" s="245"/>
      <c r="FC569" s="245"/>
      <c r="FD569" s="245"/>
      <c r="FE569" s="245"/>
      <c r="FF569" s="189"/>
      <c r="FG569" s="189"/>
      <c r="FH569" s="245"/>
      <c r="FI569" s="245"/>
      <c r="FJ569" s="245"/>
      <c r="FK569" s="245"/>
      <c r="FL569" s="245">
        <v>11.82</v>
      </c>
      <c r="FM569" s="189"/>
      <c r="FN569" s="189"/>
      <c r="FO569" s="245"/>
      <c r="FP569" s="245"/>
      <c r="FQ569" s="245"/>
      <c r="FR569" s="245"/>
      <c r="FS569" s="245">
        <v>57.77</v>
      </c>
      <c r="FT569" s="189"/>
      <c r="FU569" s="189"/>
      <c r="FV569" s="189"/>
      <c r="FW569" s="189"/>
      <c r="FX569" s="189"/>
      <c r="FY569" s="245"/>
      <c r="FZ569" s="245"/>
      <c r="GA569" s="189"/>
      <c r="GB569" s="189"/>
      <c r="GC569" s="245"/>
      <c r="GD569" s="245"/>
      <c r="GE569" s="245">
        <v>22.71</v>
      </c>
      <c r="GF569" s="245"/>
      <c r="GG569" s="245"/>
      <c r="GH569" s="189"/>
      <c r="GI569" s="189"/>
      <c r="GJ569" s="245"/>
    </row>
    <row r="570" spans="2:192" ht="15">
      <c r="B570" s="238" t="s">
        <v>5205</v>
      </c>
      <c r="C570" s="238" t="s">
        <v>317</v>
      </c>
      <c r="D570" s="238" t="s">
        <v>319</v>
      </c>
      <c r="E570" s="238" t="s">
        <v>5214</v>
      </c>
      <c r="F570" s="180">
        <v>12</v>
      </c>
      <c r="G570" s="239">
        <v>1</v>
      </c>
      <c r="H570" s="186"/>
      <c r="I570" s="186"/>
      <c r="J570" s="239"/>
      <c r="K570" s="239"/>
      <c r="L570" s="239"/>
      <c r="M570" s="239"/>
      <c r="N570" s="239">
        <v>1</v>
      </c>
      <c r="O570" s="186"/>
      <c r="P570" s="186"/>
      <c r="Q570" s="239"/>
      <c r="R570" s="239"/>
      <c r="S570" s="239"/>
      <c r="T570" s="239"/>
      <c r="U570" s="239"/>
      <c r="V570" s="186"/>
      <c r="W570" s="186"/>
      <c r="X570" s="239"/>
      <c r="Y570" s="239"/>
      <c r="Z570" s="239"/>
      <c r="AA570" s="239"/>
      <c r="AB570" s="239"/>
      <c r="AC570" s="186"/>
      <c r="AD570" s="186"/>
      <c r="AE570" s="239">
        <v>1</v>
      </c>
      <c r="AF570" s="239"/>
      <c r="AG570" s="186"/>
      <c r="AH570" s="239"/>
      <c r="AI570" s="239"/>
      <c r="AJ570" s="186"/>
      <c r="AK570" s="186"/>
      <c r="AL570" s="186"/>
      <c r="AM570" s="186"/>
      <c r="AN570" s="186"/>
      <c r="AO570" s="239"/>
      <c r="AP570" s="239"/>
      <c r="AQ570" s="186"/>
      <c r="AR570" s="186"/>
      <c r="AS570" s="239"/>
      <c r="AT570" s="239"/>
      <c r="AU570" s="239"/>
      <c r="AV570" s="239"/>
      <c r="AW570" s="239">
        <v>2</v>
      </c>
      <c r="AX570" s="186"/>
      <c r="AY570" s="186"/>
      <c r="AZ570" s="239"/>
      <c r="BA570" s="239">
        <v>1</v>
      </c>
      <c r="BB570" s="239"/>
      <c r="BC570" s="239"/>
      <c r="BD570" s="239"/>
      <c r="BE570" s="186"/>
      <c r="BF570" s="186"/>
      <c r="BG570" s="239"/>
      <c r="BH570" s="239"/>
      <c r="BI570" s="239"/>
      <c r="BJ570" s="239"/>
      <c r="BK570" s="239"/>
      <c r="BL570" s="186"/>
      <c r="BM570" s="186"/>
      <c r="BN570" s="239"/>
      <c r="BO570" s="239">
        <v>1</v>
      </c>
      <c r="BP570" s="239"/>
      <c r="BQ570" s="239"/>
      <c r="BR570" s="239"/>
      <c r="BS570" s="186"/>
      <c r="BT570" s="186"/>
      <c r="BU570" s="239"/>
      <c r="BV570" s="239"/>
      <c r="BW570" s="239"/>
      <c r="BX570" s="239"/>
      <c r="BY570" s="239"/>
      <c r="BZ570" s="186"/>
      <c r="CA570" s="186"/>
      <c r="CB570" s="239"/>
      <c r="CC570" s="239"/>
      <c r="CD570" s="239">
        <v>1</v>
      </c>
      <c r="CE570" s="239"/>
      <c r="CF570" s="239"/>
      <c r="CG570" s="186"/>
      <c r="CH570" s="186"/>
      <c r="CI570" s="239"/>
      <c r="CJ570" s="239"/>
      <c r="CK570" s="239"/>
      <c r="CL570" s="239"/>
      <c r="CM570" s="239"/>
      <c r="CN570" s="186"/>
      <c r="CO570" s="186"/>
      <c r="CP570" s="239"/>
      <c r="CQ570" s="239"/>
      <c r="CR570" s="239"/>
      <c r="CS570" s="239"/>
      <c r="CT570" s="239"/>
      <c r="CU570" s="186"/>
      <c r="CV570" s="186"/>
      <c r="CW570" s="239"/>
      <c r="CX570" s="239"/>
      <c r="CY570" s="239"/>
      <c r="CZ570" s="239"/>
      <c r="DA570" s="239"/>
      <c r="DB570" s="186"/>
      <c r="DC570" s="186"/>
      <c r="DD570" s="239"/>
      <c r="DE570" s="239"/>
      <c r="DF570" s="239">
        <v>1</v>
      </c>
      <c r="DG570" s="239"/>
      <c r="DH570" s="239"/>
      <c r="DI570" s="186"/>
      <c r="DJ570" s="186"/>
      <c r="DK570" s="186"/>
      <c r="DL570" s="239"/>
      <c r="DM570" s="239"/>
      <c r="DN570" s="239"/>
      <c r="DO570" s="239"/>
      <c r="DP570" s="186"/>
      <c r="DQ570" s="186"/>
      <c r="DR570" s="239"/>
      <c r="DS570" s="239"/>
      <c r="DT570" s="239"/>
      <c r="DU570" s="239"/>
      <c r="DV570" s="239"/>
      <c r="DW570" s="186"/>
      <c r="DX570" s="186"/>
      <c r="DY570" s="239"/>
      <c r="DZ570" s="239"/>
      <c r="EA570" s="239"/>
      <c r="EB570" s="239"/>
      <c r="EC570" s="239"/>
      <c r="ED570" s="186"/>
      <c r="EE570" s="186"/>
      <c r="EF570" s="239"/>
      <c r="EG570" s="186"/>
      <c r="EH570" s="239"/>
      <c r="EI570" s="239"/>
      <c r="EJ570" s="239"/>
      <c r="EK570" s="186"/>
      <c r="EL570" s="186"/>
      <c r="EM570" s="239"/>
      <c r="EN570" s="239"/>
      <c r="EO570" s="239"/>
      <c r="EP570" s="239"/>
      <c r="EQ570" s="239"/>
      <c r="ER570" s="186"/>
      <c r="ES570" s="186"/>
      <c r="ET570" s="239"/>
      <c r="EU570" s="239"/>
      <c r="EV570" s="239"/>
      <c r="EW570" s="239"/>
      <c r="EX570" s="239">
        <v>1</v>
      </c>
      <c r="EY570" s="186"/>
      <c r="EZ570" s="186"/>
      <c r="FA570" s="239"/>
      <c r="FB570" s="239"/>
      <c r="FC570" s="239"/>
      <c r="FD570" s="239"/>
      <c r="FE570" s="239"/>
      <c r="FF570" s="186"/>
      <c r="FG570" s="186"/>
      <c r="FH570" s="239"/>
      <c r="FI570" s="239">
        <v>1</v>
      </c>
      <c r="FJ570" s="239"/>
      <c r="FK570" s="239"/>
      <c r="FL570" s="239">
        <v>1</v>
      </c>
      <c r="FM570" s="186"/>
      <c r="FN570" s="186"/>
      <c r="FO570" s="239"/>
      <c r="FP570" s="239"/>
      <c r="FQ570" s="239"/>
      <c r="FR570" s="239"/>
      <c r="FS570" s="239"/>
      <c r="FT570" s="186"/>
      <c r="FU570" s="186"/>
      <c r="FV570" s="186"/>
      <c r="FW570" s="186"/>
      <c r="FX570" s="186"/>
      <c r="FY570" s="239"/>
      <c r="FZ570" s="239"/>
      <c r="GA570" s="186"/>
      <c r="GB570" s="186"/>
      <c r="GC570" s="239"/>
      <c r="GD570" s="239"/>
      <c r="GE570" s="239"/>
      <c r="GF570" s="239"/>
      <c r="GG570" s="239"/>
      <c r="GH570" s="186"/>
      <c r="GI570" s="186"/>
      <c r="GJ570" s="239"/>
    </row>
    <row r="571" spans="2:192" ht="15">
      <c r="B571" s="240" t="s">
        <v>5205</v>
      </c>
      <c r="C571" s="240" t="s">
        <v>317</v>
      </c>
      <c r="D571" s="240" t="s">
        <v>319</v>
      </c>
      <c r="E571" s="235" t="s">
        <v>5215</v>
      </c>
      <c r="F571" s="181">
        <v>303.89999999999998</v>
      </c>
      <c r="G571" s="237">
        <v>38.4</v>
      </c>
      <c r="H571" s="187"/>
      <c r="I571" s="187"/>
      <c r="J571" s="237"/>
      <c r="K571" s="237"/>
      <c r="L571" s="237"/>
      <c r="M571" s="237"/>
      <c r="N571" s="237">
        <v>8.6</v>
      </c>
      <c r="O571" s="187"/>
      <c r="P571" s="187"/>
      <c r="Q571" s="237"/>
      <c r="R571" s="237"/>
      <c r="S571" s="237"/>
      <c r="T571" s="237"/>
      <c r="U571" s="237"/>
      <c r="V571" s="187"/>
      <c r="W571" s="187"/>
      <c r="X571" s="237"/>
      <c r="Y571" s="237"/>
      <c r="Z571" s="237"/>
      <c r="AA571" s="237"/>
      <c r="AB571" s="237"/>
      <c r="AC571" s="187"/>
      <c r="AD571" s="187"/>
      <c r="AE571" s="237">
        <v>42.4</v>
      </c>
      <c r="AF571" s="237"/>
      <c r="AG571" s="187"/>
      <c r="AH571" s="237"/>
      <c r="AI571" s="237"/>
      <c r="AJ571" s="187"/>
      <c r="AK571" s="187"/>
      <c r="AL571" s="187"/>
      <c r="AM571" s="187"/>
      <c r="AN571" s="187"/>
      <c r="AO571" s="237"/>
      <c r="AP571" s="237"/>
      <c r="AQ571" s="187"/>
      <c r="AR571" s="187"/>
      <c r="AS571" s="237"/>
      <c r="AT571" s="237"/>
      <c r="AU571" s="237"/>
      <c r="AV571" s="237"/>
      <c r="AW571" s="237">
        <v>37.700000000000003</v>
      </c>
      <c r="AX571" s="187"/>
      <c r="AY571" s="187"/>
      <c r="AZ571" s="237"/>
      <c r="BA571" s="237">
        <v>16.7</v>
      </c>
      <c r="BB571" s="237"/>
      <c r="BC571" s="237"/>
      <c r="BD571" s="237"/>
      <c r="BE571" s="187"/>
      <c r="BF571" s="187"/>
      <c r="BG571" s="237"/>
      <c r="BH571" s="237"/>
      <c r="BI571" s="237"/>
      <c r="BJ571" s="237"/>
      <c r="BK571" s="237"/>
      <c r="BL571" s="187"/>
      <c r="BM571" s="187"/>
      <c r="BN571" s="237"/>
      <c r="BO571" s="237">
        <v>26.4</v>
      </c>
      <c r="BP571" s="237"/>
      <c r="BQ571" s="237"/>
      <c r="BR571" s="237"/>
      <c r="BS571" s="187"/>
      <c r="BT571" s="187"/>
      <c r="BU571" s="237"/>
      <c r="BV571" s="237"/>
      <c r="BW571" s="237"/>
      <c r="BX571" s="237"/>
      <c r="BY571" s="237"/>
      <c r="BZ571" s="187"/>
      <c r="CA571" s="187"/>
      <c r="CB571" s="237"/>
      <c r="CC571" s="237"/>
      <c r="CD571" s="237">
        <v>44.2</v>
      </c>
      <c r="CE571" s="237"/>
      <c r="CF571" s="237"/>
      <c r="CG571" s="187"/>
      <c r="CH571" s="187"/>
      <c r="CI571" s="237"/>
      <c r="CJ571" s="237"/>
      <c r="CK571" s="237"/>
      <c r="CL571" s="237"/>
      <c r="CM571" s="237"/>
      <c r="CN571" s="187"/>
      <c r="CO571" s="187"/>
      <c r="CP571" s="237"/>
      <c r="CQ571" s="237"/>
      <c r="CR571" s="237"/>
      <c r="CS571" s="237"/>
      <c r="CT571" s="237"/>
      <c r="CU571" s="187"/>
      <c r="CV571" s="187"/>
      <c r="CW571" s="237"/>
      <c r="CX571" s="237"/>
      <c r="CY571" s="237"/>
      <c r="CZ571" s="237"/>
      <c r="DA571" s="237"/>
      <c r="DB571" s="187"/>
      <c r="DC571" s="187"/>
      <c r="DD571" s="237"/>
      <c r="DE571" s="237"/>
      <c r="DF571" s="237">
        <v>16.600000000000001</v>
      </c>
      <c r="DG571" s="237"/>
      <c r="DH571" s="237"/>
      <c r="DI571" s="187"/>
      <c r="DJ571" s="187"/>
      <c r="DK571" s="187"/>
      <c r="DL571" s="237"/>
      <c r="DM571" s="237"/>
      <c r="DN571" s="237"/>
      <c r="DO571" s="237"/>
      <c r="DP571" s="187"/>
      <c r="DQ571" s="187"/>
      <c r="DR571" s="237"/>
      <c r="DS571" s="237"/>
      <c r="DT571" s="237"/>
      <c r="DU571" s="237"/>
      <c r="DV571" s="237"/>
      <c r="DW571" s="187"/>
      <c r="DX571" s="187"/>
      <c r="DY571" s="237"/>
      <c r="DZ571" s="237"/>
      <c r="EA571" s="237"/>
      <c r="EB571" s="237"/>
      <c r="EC571" s="237"/>
      <c r="ED571" s="187"/>
      <c r="EE571" s="187"/>
      <c r="EF571" s="237"/>
      <c r="EG571" s="187"/>
      <c r="EH571" s="237"/>
      <c r="EI571" s="237"/>
      <c r="EJ571" s="237"/>
      <c r="EK571" s="187"/>
      <c r="EL571" s="187"/>
      <c r="EM571" s="237"/>
      <c r="EN571" s="237"/>
      <c r="EO571" s="237"/>
      <c r="EP571" s="237"/>
      <c r="EQ571" s="237"/>
      <c r="ER571" s="187"/>
      <c r="ES571" s="187"/>
      <c r="ET571" s="237"/>
      <c r="EU571" s="237"/>
      <c r="EV571" s="237"/>
      <c r="EW571" s="237"/>
      <c r="EX571" s="237">
        <v>21.8</v>
      </c>
      <c r="EY571" s="187"/>
      <c r="EZ571" s="187"/>
      <c r="FA571" s="237"/>
      <c r="FB571" s="237"/>
      <c r="FC571" s="237"/>
      <c r="FD571" s="237"/>
      <c r="FE571" s="237"/>
      <c r="FF571" s="187"/>
      <c r="FG571" s="187"/>
      <c r="FH571" s="237"/>
      <c r="FI571" s="237">
        <v>32.9</v>
      </c>
      <c r="FJ571" s="237"/>
      <c r="FK571" s="237"/>
      <c r="FL571" s="237">
        <v>18.2</v>
      </c>
      <c r="FM571" s="187"/>
      <c r="FN571" s="187"/>
      <c r="FO571" s="237"/>
      <c r="FP571" s="237"/>
      <c r="FQ571" s="237"/>
      <c r="FR571" s="237"/>
      <c r="FS571" s="237"/>
      <c r="FT571" s="187"/>
      <c r="FU571" s="187"/>
      <c r="FV571" s="187"/>
      <c r="FW571" s="187"/>
      <c r="FX571" s="187"/>
      <c r="FY571" s="237"/>
      <c r="FZ571" s="237"/>
      <c r="GA571" s="187"/>
      <c r="GB571" s="187"/>
      <c r="GC571" s="237"/>
      <c r="GD571" s="237"/>
      <c r="GE571" s="237"/>
      <c r="GF571" s="237"/>
      <c r="GG571" s="237"/>
      <c r="GH571" s="187"/>
      <c r="GI571" s="187"/>
      <c r="GJ571" s="237"/>
    </row>
    <row r="572" spans="2:192" ht="15">
      <c r="B572" s="240" t="s">
        <v>5205</v>
      </c>
      <c r="C572" s="240" t="s">
        <v>317</v>
      </c>
      <c r="D572" s="240" t="s">
        <v>319</v>
      </c>
      <c r="E572" s="241" t="s">
        <v>5216</v>
      </c>
      <c r="F572" s="182">
        <v>2.37</v>
      </c>
      <c r="G572" s="242">
        <v>1.56</v>
      </c>
      <c r="H572" s="188"/>
      <c r="I572" s="188"/>
      <c r="J572" s="242"/>
      <c r="K572" s="242"/>
      <c r="L572" s="242"/>
      <c r="M572" s="242"/>
      <c r="N572" s="242">
        <v>7.02</v>
      </c>
      <c r="O572" s="188"/>
      <c r="P572" s="188"/>
      <c r="Q572" s="242"/>
      <c r="R572" s="242"/>
      <c r="S572" s="242"/>
      <c r="T572" s="242"/>
      <c r="U572" s="242"/>
      <c r="V572" s="188"/>
      <c r="W572" s="188"/>
      <c r="X572" s="242"/>
      <c r="Y572" s="242"/>
      <c r="Z572" s="242"/>
      <c r="AA572" s="242"/>
      <c r="AB572" s="242"/>
      <c r="AC572" s="188"/>
      <c r="AD572" s="188"/>
      <c r="AE572" s="242">
        <v>1.41</v>
      </c>
      <c r="AF572" s="242"/>
      <c r="AG572" s="188"/>
      <c r="AH572" s="242"/>
      <c r="AI572" s="242"/>
      <c r="AJ572" s="188"/>
      <c r="AK572" s="188"/>
      <c r="AL572" s="188"/>
      <c r="AM572" s="188"/>
      <c r="AN572" s="188"/>
      <c r="AO572" s="242"/>
      <c r="AP572" s="242"/>
      <c r="AQ572" s="188"/>
      <c r="AR572" s="188"/>
      <c r="AS572" s="242"/>
      <c r="AT572" s="242"/>
      <c r="AU572" s="242"/>
      <c r="AV572" s="242"/>
      <c r="AW572" s="242">
        <v>3.18</v>
      </c>
      <c r="AX572" s="188"/>
      <c r="AY572" s="188"/>
      <c r="AZ572" s="242"/>
      <c r="BA572" s="242">
        <v>3.59</v>
      </c>
      <c r="BB572" s="242"/>
      <c r="BC572" s="242"/>
      <c r="BD572" s="242"/>
      <c r="BE572" s="188"/>
      <c r="BF572" s="188"/>
      <c r="BG572" s="242"/>
      <c r="BH572" s="242"/>
      <c r="BI572" s="242"/>
      <c r="BJ572" s="242"/>
      <c r="BK572" s="242"/>
      <c r="BL572" s="188"/>
      <c r="BM572" s="188"/>
      <c r="BN572" s="242"/>
      <c r="BO572" s="242">
        <v>2.2799999999999998</v>
      </c>
      <c r="BP572" s="242"/>
      <c r="BQ572" s="242"/>
      <c r="BR572" s="242"/>
      <c r="BS572" s="188"/>
      <c r="BT572" s="188"/>
      <c r="BU572" s="242"/>
      <c r="BV572" s="242"/>
      <c r="BW572" s="242"/>
      <c r="BX572" s="242"/>
      <c r="BY572" s="242"/>
      <c r="BZ572" s="188"/>
      <c r="CA572" s="188"/>
      <c r="CB572" s="242"/>
      <c r="CC572" s="242"/>
      <c r="CD572" s="242">
        <v>1.36</v>
      </c>
      <c r="CE572" s="242"/>
      <c r="CF572" s="242"/>
      <c r="CG572" s="188"/>
      <c r="CH572" s="188"/>
      <c r="CI572" s="242"/>
      <c r="CJ572" s="242"/>
      <c r="CK572" s="242"/>
      <c r="CL572" s="242"/>
      <c r="CM572" s="242"/>
      <c r="CN572" s="188"/>
      <c r="CO572" s="188"/>
      <c r="CP572" s="242"/>
      <c r="CQ572" s="242"/>
      <c r="CR572" s="242"/>
      <c r="CS572" s="242"/>
      <c r="CT572" s="242"/>
      <c r="CU572" s="188"/>
      <c r="CV572" s="188"/>
      <c r="CW572" s="242"/>
      <c r="CX572" s="242"/>
      <c r="CY572" s="242"/>
      <c r="CZ572" s="242"/>
      <c r="DA572" s="242"/>
      <c r="DB572" s="188"/>
      <c r="DC572" s="188"/>
      <c r="DD572" s="242"/>
      <c r="DE572" s="242"/>
      <c r="DF572" s="242">
        <v>3.63</v>
      </c>
      <c r="DG572" s="242"/>
      <c r="DH572" s="242"/>
      <c r="DI572" s="188"/>
      <c r="DJ572" s="188"/>
      <c r="DK572" s="188"/>
      <c r="DL572" s="242"/>
      <c r="DM572" s="242"/>
      <c r="DN572" s="242"/>
      <c r="DO572" s="242"/>
      <c r="DP572" s="188"/>
      <c r="DQ572" s="188"/>
      <c r="DR572" s="242"/>
      <c r="DS572" s="242"/>
      <c r="DT572" s="242"/>
      <c r="DU572" s="242"/>
      <c r="DV572" s="242"/>
      <c r="DW572" s="188"/>
      <c r="DX572" s="188"/>
      <c r="DY572" s="242"/>
      <c r="DZ572" s="242"/>
      <c r="EA572" s="242"/>
      <c r="EB572" s="242"/>
      <c r="EC572" s="242"/>
      <c r="ED572" s="188"/>
      <c r="EE572" s="188"/>
      <c r="EF572" s="242"/>
      <c r="EG572" s="188"/>
      <c r="EH572" s="242"/>
      <c r="EI572" s="242"/>
      <c r="EJ572" s="242"/>
      <c r="EK572" s="188"/>
      <c r="EL572" s="188"/>
      <c r="EM572" s="242"/>
      <c r="EN572" s="242"/>
      <c r="EO572" s="242"/>
      <c r="EP572" s="242"/>
      <c r="EQ572" s="242"/>
      <c r="ER572" s="188"/>
      <c r="ES572" s="188"/>
      <c r="ET572" s="242"/>
      <c r="EU572" s="242"/>
      <c r="EV572" s="242"/>
      <c r="EW572" s="242"/>
      <c r="EX572" s="242">
        <v>2.75</v>
      </c>
      <c r="EY572" s="188"/>
      <c r="EZ572" s="188"/>
      <c r="FA572" s="242"/>
      <c r="FB572" s="242"/>
      <c r="FC572" s="242"/>
      <c r="FD572" s="242"/>
      <c r="FE572" s="242"/>
      <c r="FF572" s="188"/>
      <c r="FG572" s="188"/>
      <c r="FH572" s="242"/>
      <c r="FI572" s="242">
        <v>1.83</v>
      </c>
      <c r="FJ572" s="242"/>
      <c r="FK572" s="242"/>
      <c r="FL572" s="242">
        <v>3.29</v>
      </c>
      <c r="FM572" s="188"/>
      <c r="FN572" s="188"/>
      <c r="FO572" s="242"/>
      <c r="FP572" s="242"/>
      <c r="FQ572" s="242"/>
      <c r="FR572" s="242"/>
      <c r="FS572" s="242"/>
      <c r="FT572" s="188"/>
      <c r="FU572" s="188"/>
      <c r="FV572" s="188"/>
      <c r="FW572" s="188"/>
      <c r="FX572" s="188"/>
      <c r="FY572" s="242"/>
      <c r="FZ572" s="242"/>
      <c r="GA572" s="188"/>
      <c r="GB572" s="188"/>
      <c r="GC572" s="242"/>
      <c r="GD572" s="242"/>
      <c r="GE572" s="242"/>
      <c r="GF572" s="242"/>
      <c r="GG572" s="242"/>
      <c r="GH572" s="188"/>
      <c r="GI572" s="188"/>
      <c r="GJ572" s="242"/>
    </row>
    <row r="573" spans="2:192" ht="15.75" thickBot="1">
      <c r="B573" s="243" t="s">
        <v>5205</v>
      </c>
      <c r="C573" s="243" t="s">
        <v>317</v>
      </c>
      <c r="D573" s="243" t="s">
        <v>319</v>
      </c>
      <c r="E573" s="244" t="s">
        <v>5217</v>
      </c>
      <c r="F573" s="183">
        <v>25.32</v>
      </c>
      <c r="G573" s="245">
        <v>38.369999999999997</v>
      </c>
      <c r="H573" s="189"/>
      <c r="I573" s="189"/>
      <c r="J573" s="245"/>
      <c r="K573" s="245"/>
      <c r="L573" s="245"/>
      <c r="M573" s="245"/>
      <c r="N573" s="245">
        <v>8.5500000000000007</v>
      </c>
      <c r="O573" s="189"/>
      <c r="P573" s="189"/>
      <c r="Q573" s="245"/>
      <c r="R573" s="245"/>
      <c r="S573" s="245"/>
      <c r="T573" s="245"/>
      <c r="U573" s="245"/>
      <c r="V573" s="189"/>
      <c r="W573" s="189"/>
      <c r="X573" s="245"/>
      <c r="Y573" s="245"/>
      <c r="Z573" s="245"/>
      <c r="AA573" s="245"/>
      <c r="AB573" s="245"/>
      <c r="AC573" s="189"/>
      <c r="AD573" s="189"/>
      <c r="AE573" s="245">
        <v>42.43</v>
      </c>
      <c r="AF573" s="245"/>
      <c r="AG573" s="189"/>
      <c r="AH573" s="245"/>
      <c r="AI573" s="245"/>
      <c r="AJ573" s="189"/>
      <c r="AK573" s="189"/>
      <c r="AL573" s="189"/>
      <c r="AM573" s="189"/>
      <c r="AN573" s="189"/>
      <c r="AO573" s="245"/>
      <c r="AP573" s="245"/>
      <c r="AQ573" s="189"/>
      <c r="AR573" s="189"/>
      <c r="AS573" s="245"/>
      <c r="AT573" s="245"/>
      <c r="AU573" s="245"/>
      <c r="AV573" s="245"/>
      <c r="AW573" s="245">
        <v>18.87</v>
      </c>
      <c r="AX573" s="189"/>
      <c r="AY573" s="189"/>
      <c r="AZ573" s="245"/>
      <c r="BA573" s="245">
        <v>16.73</v>
      </c>
      <c r="BB573" s="245"/>
      <c r="BC573" s="245"/>
      <c r="BD573" s="245"/>
      <c r="BE573" s="189"/>
      <c r="BF573" s="189"/>
      <c r="BG573" s="245"/>
      <c r="BH573" s="245"/>
      <c r="BI573" s="245"/>
      <c r="BJ573" s="245"/>
      <c r="BK573" s="245"/>
      <c r="BL573" s="189"/>
      <c r="BM573" s="189"/>
      <c r="BN573" s="245"/>
      <c r="BO573" s="245">
        <v>26.35</v>
      </c>
      <c r="BP573" s="245"/>
      <c r="BQ573" s="245"/>
      <c r="BR573" s="245"/>
      <c r="BS573" s="189"/>
      <c r="BT573" s="189"/>
      <c r="BU573" s="245"/>
      <c r="BV573" s="245"/>
      <c r="BW573" s="245"/>
      <c r="BX573" s="245"/>
      <c r="BY573" s="245"/>
      <c r="BZ573" s="189"/>
      <c r="CA573" s="189"/>
      <c r="CB573" s="245"/>
      <c r="CC573" s="245"/>
      <c r="CD573" s="245">
        <v>44.25</v>
      </c>
      <c r="CE573" s="245"/>
      <c r="CF573" s="245"/>
      <c r="CG573" s="189"/>
      <c r="CH573" s="189"/>
      <c r="CI573" s="245"/>
      <c r="CJ573" s="245"/>
      <c r="CK573" s="245"/>
      <c r="CL573" s="245"/>
      <c r="CM573" s="245"/>
      <c r="CN573" s="189"/>
      <c r="CO573" s="189"/>
      <c r="CP573" s="245"/>
      <c r="CQ573" s="245"/>
      <c r="CR573" s="245"/>
      <c r="CS573" s="245"/>
      <c r="CT573" s="245"/>
      <c r="CU573" s="189"/>
      <c r="CV573" s="189"/>
      <c r="CW573" s="245"/>
      <c r="CX573" s="245"/>
      <c r="CY573" s="245"/>
      <c r="CZ573" s="245"/>
      <c r="DA573" s="245"/>
      <c r="DB573" s="189"/>
      <c r="DC573" s="189"/>
      <c r="DD573" s="245"/>
      <c r="DE573" s="245"/>
      <c r="DF573" s="245">
        <v>16.55</v>
      </c>
      <c r="DG573" s="245"/>
      <c r="DH573" s="245"/>
      <c r="DI573" s="189"/>
      <c r="DJ573" s="189"/>
      <c r="DK573" s="189"/>
      <c r="DL573" s="245"/>
      <c r="DM573" s="245"/>
      <c r="DN573" s="245"/>
      <c r="DO573" s="245"/>
      <c r="DP573" s="189"/>
      <c r="DQ573" s="189"/>
      <c r="DR573" s="245"/>
      <c r="DS573" s="245"/>
      <c r="DT573" s="245"/>
      <c r="DU573" s="245"/>
      <c r="DV573" s="245"/>
      <c r="DW573" s="189"/>
      <c r="DX573" s="189"/>
      <c r="DY573" s="245"/>
      <c r="DZ573" s="245"/>
      <c r="EA573" s="245"/>
      <c r="EB573" s="245"/>
      <c r="EC573" s="245"/>
      <c r="ED573" s="189"/>
      <c r="EE573" s="189"/>
      <c r="EF573" s="245"/>
      <c r="EG573" s="189"/>
      <c r="EH573" s="245"/>
      <c r="EI573" s="245"/>
      <c r="EJ573" s="245"/>
      <c r="EK573" s="189"/>
      <c r="EL573" s="189"/>
      <c r="EM573" s="245"/>
      <c r="EN573" s="245"/>
      <c r="EO573" s="245"/>
      <c r="EP573" s="245"/>
      <c r="EQ573" s="245"/>
      <c r="ER573" s="189"/>
      <c r="ES573" s="189"/>
      <c r="ET573" s="245"/>
      <c r="EU573" s="245"/>
      <c r="EV573" s="245"/>
      <c r="EW573" s="245"/>
      <c r="EX573" s="245">
        <v>21.82</v>
      </c>
      <c r="EY573" s="189"/>
      <c r="EZ573" s="189"/>
      <c r="FA573" s="245"/>
      <c r="FB573" s="245"/>
      <c r="FC573" s="245"/>
      <c r="FD573" s="245"/>
      <c r="FE573" s="245"/>
      <c r="FF573" s="189"/>
      <c r="FG573" s="189"/>
      <c r="FH573" s="245"/>
      <c r="FI573" s="245">
        <v>32.869999999999997</v>
      </c>
      <c r="FJ573" s="245"/>
      <c r="FK573" s="245"/>
      <c r="FL573" s="245">
        <v>18.23</v>
      </c>
      <c r="FM573" s="189"/>
      <c r="FN573" s="189"/>
      <c r="FO573" s="245"/>
      <c r="FP573" s="245"/>
      <c r="FQ573" s="245"/>
      <c r="FR573" s="245"/>
      <c r="FS573" s="245"/>
      <c r="FT573" s="189"/>
      <c r="FU573" s="189"/>
      <c r="FV573" s="189"/>
      <c r="FW573" s="189"/>
      <c r="FX573" s="189"/>
      <c r="FY573" s="245"/>
      <c r="FZ573" s="245"/>
      <c r="GA573" s="189"/>
      <c r="GB573" s="189"/>
      <c r="GC573" s="245"/>
      <c r="GD573" s="245"/>
      <c r="GE573" s="245"/>
      <c r="GF573" s="245"/>
      <c r="GG573" s="245"/>
      <c r="GH573" s="189"/>
      <c r="GI573" s="189"/>
      <c r="GJ573" s="245"/>
    </row>
    <row r="574" spans="2:192" ht="15">
      <c r="B574" s="238" t="s">
        <v>5205</v>
      </c>
      <c r="C574" s="238" t="s">
        <v>1616</v>
      </c>
      <c r="D574" s="238" t="s">
        <v>1618</v>
      </c>
      <c r="E574" s="238" t="s">
        <v>5214</v>
      </c>
      <c r="F574" s="180">
        <v>2</v>
      </c>
      <c r="G574" s="239"/>
      <c r="H574" s="186"/>
      <c r="I574" s="186"/>
      <c r="J574" s="239"/>
      <c r="K574" s="239"/>
      <c r="L574" s="239"/>
      <c r="M574" s="239"/>
      <c r="N574" s="239"/>
      <c r="O574" s="186"/>
      <c r="P574" s="186"/>
      <c r="Q574" s="239"/>
      <c r="R574" s="239"/>
      <c r="S574" s="239"/>
      <c r="T574" s="239"/>
      <c r="U574" s="239"/>
      <c r="V574" s="186"/>
      <c r="W574" s="186"/>
      <c r="X574" s="239"/>
      <c r="Y574" s="239"/>
      <c r="Z574" s="239"/>
      <c r="AA574" s="239"/>
      <c r="AB574" s="239"/>
      <c r="AC574" s="186"/>
      <c r="AD574" s="186"/>
      <c r="AE574" s="239"/>
      <c r="AF574" s="239"/>
      <c r="AG574" s="186"/>
      <c r="AH574" s="239"/>
      <c r="AI574" s="239"/>
      <c r="AJ574" s="186"/>
      <c r="AK574" s="186"/>
      <c r="AL574" s="186"/>
      <c r="AM574" s="186"/>
      <c r="AN574" s="186"/>
      <c r="AO574" s="239"/>
      <c r="AP574" s="239"/>
      <c r="AQ574" s="186"/>
      <c r="AR574" s="186"/>
      <c r="AS574" s="239"/>
      <c r="AT574" s="239"/>
      <c r="AU574" s="239"/>
      <c r="AV574" s="239"/>
      <c r="AW574" s="239"/>
      <c r="AX574" s="186"/>
      <c r="AY574" s="186"/>
      <c r="AZ574" s="239"/>
      <c r="BA574" s="239">
        <v>1</v>
      </c>
      <c r="BB574" s="239"/>
      <c r="BC574" s="239"/>
      <c r="BD574" s="239"/>
      <c r="BE574" s="186"/>
      <c r="BF574" s="186"/>
      <c r="BG574" s="239"/>
      <c r="BH574" s="239"/>
      <c r="BI574" s="239"/>
      <c r="BJ574" s="239"/>
      <c r="BK574" s="239"/>
      <c r="BL574" s="186"/>
      <c r="BM574" s="186"/>
      <c r="BN574" s="239"/>
      <c r="BO574" s="239"/>
      <c r="BP574" s="239"/>
      <c r="BQ574" s="239"/>
      <c r="BR574" s="239"/>
      <c r="BS574" s="186"/>
      <c r="BT574" s="186"/>
      <c r="BU574" s="239"/>
      <c r="BV574" s="239"/>
      <c r="BW574" s="239"/>
      <c r="BX574" s="239"/>
      <c r="BY574" s="239"/>
      <c r="BZ574" s="186"/>
      <c r="CA574" s="186"/>
      <c r="CB574" s="239"/>
      <c r="CC574" s="239"/>
      <c r="CD574" s="239"/>
      <c r="CE574" s="239"/>
      <c r="CF574" s="239"/>
      <c r="CG574" s="186"/>
      <c r="CH574" s="186"/>
      <c r="CI574" s="239"/>
      <c r="CJ574" s="239"/>
      <c r="CK574" s="239"/>
      <c r="CL574" s="239"/>
      <c r="CM574" s="239"/>
      <c r="CN574" s="186"/>
      <c r="CO574" s="186"/>
      <c r="CP574" s="239"/>
      <c r="CQ574" s="239"/>
      <c r="CR574" s="239"/>
      <c r="CS574" s="239"/>
      <c r="CT574" s="239"/>
      <c r="CU574" s="186"/>
      <c r="CV574" s="186"/>
      <c r="CW574" s="239"/>
      <c r="CX574" s="239"/>
      <c r="CY574" s="239"/>
      <c r="CZ574" s="239"/>
      <c r="DA574" s="239"/>
      <c r="DB574" s="186"/>
      <c r="DC574" s="186"/>
      <c r="DD574" s="239"/>
      <c r="DE574" s="239"/>
      <c r="DF574" s="239"/>
      <c r="DG574" s="239"/>
      <c r="DH574" s="239"/>
      <c r="DI574" s="186"/>
      <c r="DJ574" s="186"/>
      <c r="DK574" s="186"/>
      <c r="DL574" s="239"/>
      <c r="DM574" s="239"/>
      <c r="DN574" s="239"/>
      <c r="DO574" s="239"/>
      <c r="DP574" s="186"/>
      <c r="DQ574" s="186"/>
      <c r="DR574" s="239"/>
      <c r="DS574" s="239"/>
      <c r="DT574" s="239"/>
      <c r="DU574" s="239"/>
      <c r="DV574" s="239"/>
      <c r="DW574" s="186"/>
      <c r="DX574" s="186"/>
      <c r="DY574" s="239"/>
      <c r="DZ574" s="239"/>
      <c r="EA574" s="239"/>
      <c r="EB574" s="239"/>
      <c r="EC574" s="239"/>
      <c r="ED574" s="186"/>
      <c r="EE574" s="186"/>
      <c r="EF574" s="239"/>
      <c r="EG574" s="186"/>
      <c r="EH574" s="239"/>
      <c r="EI574" s="239"/>
      <c r="EJ574" s="239"/>
      <c r="EK574" s="186"/>
      <c r="EL574" s="186"/>
      <c r="EM574" s="239"/>
      <c r="EN574" s="239"/>
      <c r="EO574" s="239"/>
      <c r="EP574" s="239"/>
      <c r="EQ574" s="239"/>
      <c r="ER574" s="186"/>
      <c r="ES574" s="186"/>
      <c r="ET574" s="239"/>
      <c r="EU574" s="239"/>
      <c r="EV574" s="239"/>
      <c r="EW574" s="239"/>
      <c r="EX574" s="239"/>
      <c r="EY574" s="186"/>
      <c r="EZ574" s="186"/>
      <c r="FA574" s="239"/>
      <c r="FB574" s="239"/>
      <c r="FC574" s="239"/>
      <c r="FD574" s="239"/>
      <c r="FE574" s="239"/>
      <c r="FF574" s="186"/>
      <c r="FG574" s="186"/>
      <c r="FH574" s="239"/>
      <c r="FI574" s="239"/>
      <c r="FJ574" s="239"/>
      <c r="FK574" s="239"/>
      <c r="FL574" s="239"/>
      <c r="FM574" s="186"/>
      <c r="FN574" s="186"/>
      <c r="FO574" s="239"/>
      <c r="FP574" s="239"/>
      <c r="FQ574" s="239"/>
      <c r="FR574" s="239"/>
      <c r="FS574" s="239">
        <v>1</v>
      </c>
      <c r="FT574" s="186"/>
      <c r="FU574" s="186"/>
      <c r="FV574" s="186"/>
      <c r="FW574" s="186"/>
      <c r="FX574" s="186"/>
      <c r="FY574" s="239"/>
      <c r="FZ574" s="239"/>
      <c r="GA574" s="186"/>
      <c r="GB574" s="186"/>
      <c r="GC574" s="239"/>
      <c r="GD574" s="239"/>
      <c r="GE574" s="239"/>
      <c r="GF574" s="239"/>
      <c r="GG574" s="239"/>
      <c r="GH574" s="186"/>
      <c r="GI574" s="186"/>
      <c r="GJ574" s="239"/>
    </row>
    <row r="575" spans="2:192" ht="15">
      <c r="B575" s="240" t="s">
        <v>5205</v>
      </c>
      <c r="C575" s="240" t="s">
        <v>1616</v>
      </c>
      <c r="D575" s="240" t="s">
        <v>1618</v>
      </c>
      <c r="E575" s="235" t="s">
        <v>5215</v>
      </c>
      <c r="F575" s="181">
        <v>43.2</v>
      </c>
      <c r="G575" s="237"/>
      <c r="H575" s="187"/>
      <c r="I575" s="187"/>
      <c r="J575" s="237"/>
      <c r="K575" s="237"/>
      <c r="L575" s="237"/>
      <c r="M575" s="237"/>
      <c r="N575" s="237"/>
      <c r="O575" s="187"/>
      <c r="P575" s="187"/>
      <c r="Q575" s="237"/>
      <c r="R575" s="237"/>
      <c r="S575" s="237"/>
      <c r="T575" s="237"/>
      <c r="U575" s="237"/>
      <c r="V575" s="187"/>
      <c r="W575" s="187"/>
      <c r="X575" s="237"/>
      <c r="Y575" s="237"/>
      <c r="Z575" s="237"/>
      <c r="AA575" s="237"/>
      <c r="AB575" s="237"/>
      <c r="AC575" s="187"/>
      <c r="AD575" s="187"/>
      <c r="AE575" s="237"/>
      <c r="AF575" s="237"/>
      <c r="AG575" s="187"/>
      <c r="AH575" s="237"/>
      <c r="AI575" s="237"/>
      <c r="AJ575" s="187"/>
      <c r="AK575" s="187"/>
      <c r="AL575" s="187"/>
      <c r="AM575" s="187"/>
      <c r="AN575" s="187"/>
      <c r="AO575" s="237"/>
      <c r="AP575" s="237"/>
      <c r="AQ575" s="187"/>
      <c r="AR575" s="187"/>
      <c r="AS575" s="237"/>
      <c r="AT575" s="237"/>
      <c r="AU575" s="237"/>
      <c r="AV575" s="237"/>
      <c r="AW575" s="237"/>
      <c r="AX575" s="187"/>
      <c r="AY575" s="187"/>
      <c r="AZ575" s="237"/>
      <c r="BA575" s="237">
        <v>22</v>
      </c>
      <c r="BB575" s="237"/>
      <c r="BC575" s="237"/>
      <c r="BD575" s="237"/>
      <c r="BE575" s="187"/>
      <c r="BF575" s="187"/>
      <c r="BG575" s="237"/>
      <c r="BH575" s="237"/>
      <c r="BI575" s="237"/>
      <c r="BJ575" s="237"/>
      <c r="BK575" s="237"/>
      <c r="BL575" s="187"/>
      <c r="BM575" s="187"/>
      <c r="BN575" s="237"/>
      <c r="BO575" s="237"/>
      <c r="BP575" s="237"/>
      <c r="BQ575" s="237"/>
      <c r="BR575" s="237"/>
      <c r="BS575" s="187"/>
      <c r="BT575" s="187"/>
      <c r="BU575" s="237"/>
      <c r="BV575" s="237"/>
      <c r="BW575" s="237"/>
      <c r="BX575" s="237"/>
      <c r="BY575" s="237"/>
      <c r="BZ575" s="187"/>
      <c r="CA575" s="187"/>
      <c r="CB575" s="237"/>
      <c r="CC575" s="237"/>
      <c r="CD575" s="237"/>
      <c r="CE575" s="237"/>
      <c r="CF575" s="237"/>
      <c r="CG575" s="187"/>
      <c r="CH575" s="187"/>
      <c r="CI575" s="237"/>
      <c r="CJ575" s="237"/>
      <c r="CK575" s="237"/>
      <c r="CL575" s="237"/>
      <c r="CM575" s="237"/>
      <c r="CN575" s="187"/>
      <c r="CO575" s="187"/>
      <c r="CP575" s="237"/>
      <c r="CQ575" s="237"/>
      <c r="CR575" s="237"/>
      <c r="CS575" s="237"/>
      <c r="CT575" s="237"/>
      <c r="CU575" s="187"/>
      <c r="CV575" s="187"/>
      <c r="CW575" s="237"/>
      <c r="CX575" s="237"/>
      <c r="CY575" s="237"/>
      <c r="CZ575" s="237"/>
      <c r="DA575" s="237"/>
      <c r="DB575" s="187"/>
      <c r="DC575" s="187"/>
      <c r="DD575" s="237"/>
      <c r="DE575" s="237"/>
      <c r="DF575" s="237"/>
      <c r="DG575" s="237"/>
      <c r="DH575" s="237"/>
      <c r="DI575" s="187"/>
      <c r="DJ575" s="187"/>
      <c r="DK575" s="187"/>
      <c r="DL575" s="237"/>
      <c r="DM575" s="237"/>
      <c r="DN575" s="237"/>
      <c r="DO575" s="237"/>
      <c r="DP575" s="187"/>
      <c r="DQ575" s="187"/>
      <c r="DR575" s="237"/>
      <c r="DS575" s="237"/>
      <c r="DT575" s="237"/>
      <c r="DU575" s="237"/>
      <c r="DV575" s="237"/>
      <c r="DW575" s="187"/>
      <c r="DX575" s="187"/>
      <c r="DY575" s="237"/>
      <c r="DZ575" s="237"/>
      <c r="EA575" s="237"/>
      <c r="EB575" s="237"/>
      <c r="EC575" s="237"/>
      <c r="ED575" s="187"/>
      <c r="EE575" s="187"/>
      <c r="EF575" s="237"/>
      <c r="EG575" s="187"/>
      <c r="EH575" s="237"/>
      <c r="EI575" s="237"/>
      <c r="EJ575" s="237"/>
      <c r="EK575" s="187"/>
      <c r="EL575" s="187"/>
      <c r="EM575" s="237"/>
      <c r="EN575" s="237"/>
      <c r="EO575" s="237"/>
      <c r="EP575" s="237"/>
      <c r="EQ575" s="237"/>
      <c r="ER575" s="187"/>
      <c r="ES575" s="187"/>
      <c r="ET575" s="237"/>
      <c r="EU575" s="237"/>
      <c r="EV575" s="237"/>
      <c r="EW575" s="237"/>
      <c r="EX575" s="237"/>
      <c r="EY575" s="187"/>
      <c r="EZ575" s="187"/>
      <c r="FA575" s="237"/>
      <c r="FB575" s="237"/>
      <c r="FC575" s="237"/>
      <c r="FD575" s="237"/>
      <c r="FE575" s="237"/>
      <c r="FF575" s="187"/>
      <c r="FG575" s="187"/>
      <c r="FH575" s="237"/>
      <c r="FI575" s="237"/>
      <c r="FJ575" s="237"/>
      <c r="FK575" s="237"/>
      <c r="FL575" s="237"/>
      <c r="FM575" s="187"/>
      <c r="FN575" s="187"/>
      <c r="FO575" s="237"/>
      <c r="FP575" s="237"/>
      <c r="FQ575" s="237"/>
      <c r="FR575" s="237"/>
      <c r="FS575" s="237">
        <v>21.2</v>
      </c>
      <c r="FT575" s="187"/>
      <c r="FU575" s="187"/>
      <c r="FV575" s="187"/>
      <c r="FW575" s="187"/>
      <c r="FX575" s="187"/>
      <c r="FY575" s="237"/>
      <c r="FZ575" s="237"/>
      <c r="GA575" s="187"/>
      <c r="GB575" s="187"/>
      <c r="GC575" s="237"/>
      <c r="GD575" s="237"/>
      <c r="GE575" s="237"/>
      <c r="GF575" s="237"/>
      <c r="GG575" s="237"/>
      <c r="GH575" s="187"/>
      <c r="GI575" s="187"/>
      <c r="GJ575" s="237"/>
    </row>
    <row r="576" spans="2:192" ht="15">
      <c r="B576" s="240" t="s">
        <v>5205</v>
      </c>
      <c r="C576" s="240" t="s">
        <v>1616</v>
      </c>
      <c r="D576" s="240" t="s">
        <v>1618</v>
      </c>
      <c r="E576" s="241" t="s">
        <v>5216</v>
      </c>
      <c r="F576" s="182">
        <v>2.78</v>
      </c>
      <c r="G576" s="242"/>
      <c r="H576" s="188"/>
      <c r="I576" s="188"/>
      <c r="J576" s="242"/>
      <c r="K576" s="242"/>
      <c r="L576" s="242"/>
      <c r="M576" s="242"/>
      <c r="N576" s="242"/>
      <c r="O576" s="188"/>
      <c r="P576" s="188"/>
      <c r="Q576" s="242"/>
      <c r="R576" s="242"/>
      <c r="S576" s="242"/>
      <c r="T576" s="242"/>
      <c r="U576" s="242"/>
      <c r="V576" s="188"/>
      <c r="W576" s="188"/>
      <c r="X576" s="242"/>
      <c r="Y576" s="242"/>
      <c r="Z576" s="242"/>
      <c r="AA576" s="242"/>
      <c r="AB576" s="242"/>
      <c r="AC576" s="188"/>
      <c r="AD576" s="188"/>
      <c r="AE576" s="242"/>
      <c r="AF576" s="242"/>
      <c r="AG576" s="188"/>
      <c r="AH576" s="242"/>
      <c r="AI576" s="242"/>
      <c r="AJ576" s="188"/>
      <c r="AK576" s="188"/>
      <c r="AL576" s="188"/>
      <c r="AM576" s="188"/>
      <c r="AN576" s="188"/>
      <c r="AO576" s="242"/>
      <c r="AP576" s="242"/>
      <c r="AQ576" s="188"/>
      <c r="AR576" s="188"/>
      <c r="AS576" s="242"/>
      <c r="AT576" s="242"/>
      <c r="AU576" s="242"/>
      <c r="AV576" s="242"/>
      <c r="AW576" s="242"/>
      <c r="AX576" s="188"/>
      <c r="AY576" s="188"/>
      <c r="AZ576" s="242"/>
      <c r="BA576" s="242">
        <v>2.72</v>
      </c>
      <c r="BB576" s="242"/>
      <c r="BC576" s="242"/>
      <c r="BD576" s="242"/>
      <c r="BE576" s="188"/>
      <c r="BF576" s="188"/>
      <c r="BG576" s="242"/>
      <c r="BH576" s="242"/>
      <c r="BI576" s="242"/>
      <c r="BJ576" s="242"/>
      <c r="BK576" s="242"/>
      <c r="BL576" s="188"/>
      <c r="BM576" s="188"/>
      <c r="BN576" s="242"/>
      <c r="BO576" s="242"/>
      <c r="BP576" s="242"/>
      <c r="BQ576" s="242"/>
      <c r="BR576" s="242"/>
      <c r="BS576" s="188"/>
      <c r="BT576" s="188"/>
      <c r="BU576" s="242"/>
      <c r="BV576" s="242"/>
      <c r="BW576" s="242"/>
      <c r="BX576" s="242"/>
      <c r="BY576" s="242"/>
      <c r="BZ576" s="188"/>
      <c r="CA576" s="188"/>
      <c r="CB576" s="242"/>
      <c r="CC576" s="242"/>
      <c r="CD576" s="242"/>
      <c r="CE576" s="242"/>
      <c r="CF576" s="242"/>
      <c r="CG576" s="188"/>
      <c r="CH576" s="188"/>
      <c r="CI576" s="242"/>
      <c r="CJ576" s="242"/>
      <c r="CK576" s="242"/>
      <c r="CL576" s="242"/>
      <c r="CM576" s="242"/>
      <c r="CN576" s="188"/>
      <c r="CO576" s="188"/>
      <c r="CP576" s="242"/>
      <c r="CQ576" s="242"/>
      <c r="CR576" s="242"/>
      <c r="CS576" s="242"/>
      <c r="CT576" s="242"/>
      <c r="CU576" s="188"/>
      <c r="CV576" s="188"/>
      <c r="CW576" s="242"/>
      <c r="CX576" s="242"/>
      <c r="CY576" s="242"/>
      <c r="CZ576" s="242"/>
      <c r="DA576" s="242"/>
      <c r="DB576" s="188"/>
      <c r="DC576" s="188"/>
      <c r="DD576" s="242"/>
      <c r="DE576" s="242"/>
      <c r="DF576" s="242"/>
      <c r="DG576" s="242"/>
      <c r="DH576" s="242"/>
      <c r="DI576" s="188"/>
      <c r="DJ576" s="188"/>
      <c r="DK576" s="188"/>
      <c r="DL576" s="242"/>
      <c r="DM576" s="242"/>
      <c r="DN576" s="242"/>
      <c r="DO576" s="242"/>
      <c r="DP576" s="188"/>
      <c r="DQ576" s="188"/>
      <c r="DR576" s="242"/>
      <c r="DS576" s="242"/>
      <c r="DT576" s="242"/>
      <c r="DU576" s="242"/>
      <c r="DV576" s="242"/>
      <c r="DW576" s="188"/>
      <c r="DX576" s="188"/>
      <c r="DY576" s="242"/>
      <c r="DZ576" s="242"/>
      <c r="EA576" s="242"/>
      <c r="EB576" s="242"/>
      <c r="EC576" s="242"/>
      <c r="ED576" s="188"/>
      <c r="EE576" s="188"/>
      <c r="EF576" s="242"/>
      <c r="EG576" s="188"/>
      <c r="EH576" s="242"/>
      <c r="EI576" s="242"/>
      <c r="EJ576" s="242"/>
      <c r="EK576" s="188"/>
      <c r="EL576" s="188"/>
      <c r="EM576" s="242"/>
      <c r="EN576" s="242"/>
      <c r="EO576" s="242"/>
      <c r="EP576" s="242"/>
      <c r="EQ576" s="242"/>
      <c r="ER576" s="188"/>
      <c r="ES576" s="188"/>
      <c r="ET576" s="242"/>
      <c r="EU576" s="242"/>
      <c r="EV576" s="242"/>
      <c r="EW576" s="242"/>
      <c r="EX576" s="242"/>
      <c r="EY576" s="188"/>
      <c r="EZ576" s="188"/>
      <c r="FA576" s="242"/>
      <c r="FB576" s="242"/>
      <c r="FC576" s="242"/>
      <c r="FD576" s="242"/>
      <c r="FE576" s="242"/>
      <c r="FF576" s="188"/>
      <c r="FG576" s="188"/>
      <c r="FH576" s="242"/>
      <c r="FI576" s="242"/>
      <c r="FJ576" s="242"/>
      <c r="FK576" s="242"/>
      <c r="FL576" s="242"/>
      <c r="FM576" s="188"/>
      <c r="FN576" s="188"/>
      <c r="FO576" s="242"/>
      <c r="FP576" s="242"/>
      <c r="FQ576" s="242"/>
      <c r="FR576" s="242"/>
      <c r="FS576" s="242">
        <v>2.83</v>
      </c>
      <c r="FT576" s="188"/>
      <c r="FU576" s="188"/>
      <c r="FV576" s="188"/>
      <c r="FW576" s="188"/>
      <c r="FX576" s="188"/>
      <c r="FY576" s="242"/>
      <c r="FZ576" s="242"/>
      <c r="GA576" s="188"/>
      <c r="GB576" s="188"/>
      <c r="GC576" s="242"/>
      <c r="GD576" s="242"/>
      <c r="GE576" s="242"/>
      <c r="GF576" s="242"/>
      <c r="GG576" s="242"/>
      <c r="GH576" s="188"/>
      <c r="GI576" s="188"/>
      <c r="GJ576" s="242"/>
    </row>
    <row r="577" spans="2:192" ht="15.75" thickBot="1">
      <c r="B577" s="243" t="s">
        <v>5205</v>
      </c>
      <c r="C577" s="243" t="s">
        <v>1616</v>
      </c>
      <c r="D577" s="243" t="s">
        <v>1618</v>
      </c>
      <c r="E577" s="244" t="s">
        <v>5217</v>
      </c>
      <c r="F577" s="183">
        <v>21.61</v>
      </c>
      <c r="G577" s="245"/>
      <c r="H577" s="189"/>
      <c r="I577" s="189"/>
      <c r="J577" s="245"/>
      <c r="K577" s="245"/>
      <c r="L577" s="245"/>
      <c r="M577" s="245"/>
      <c r="N577" s="245"/>
      <c r="O577" s="189"/>
      <c r="P577" s="189"/>
      <c r="Q577" s="245"/>
      <c r="R577" s="245"/>
      <c r="S577" s="245"/>
      <c r="T577" s="245"/>
      <c r="U577" s="245"/>
      <c r="V577" s="189"/>
      <c r="W577" s="189"/>
      <c r="X577" s="245"/>
      <c r="Y577" s="245"/>
      <c r="Z577" s="245"/>
      <c r="AA577" s="245"/>
      <c r="AB577" s="245"/>
      <c r="AC577" s="189"/>
      <c r="AD577" s="189"/>
      <c r="AE577" s="245"/>
      <c r="AF577" s="245"/>
      <c r="AG577" s="189"/>
      <c r="AH577" s="245"/>
      <c r="AI577" s="245"/>
      <c r="AJ577" s="189"/>
      <c r="AK577" s="189"/>
      <c r="AL577" s="189"/>
      <c r="AM577" s="189"/>
      <c r="AN577" s="189"/>
      <c r="AO577" s="245"/>
      <c r="AP577" s="245"/>
      <c r="AQ577" s="189"/>
      <c r="AR577" s="189"/>
      <c r="AS577" s="245"/>
      <c r="AT577" s="245"/>
      <c r="AU577" s="245"/>
      <c r="AV577" s="245"/>
      <c r="AW577" s="245"/>
      <c r="AX577" s="189"/>
      <c r="AY577" s="189"/>
      <c r="AZ577" s="245"/>
      <c r="BA577" s="245">
        <v>22.05</v>
      </c>
      <c r="BB577" s="245"/>
      <c r="BC577" s="245"/>
      <c r="BD577" s="245"/>
      <c r="BE577" s="189"/>
      <c r="BF577" s="189"/>
      <c r="BG577" s="245"/>
      <c r="BH577" s="245"/>
      <c r="BI577" s="245"/>
      <c r="BJ577" s="245"/>
      <c r="BK577" s="245"/>
      <c r="BL577" s="189"/>
      <c r="BM577" s="189"/>
      <c r="BN577" s="245"/>
      <c r="BO577" s="245"/>
      <c r="BP577" s="245"/>
      <c r="BQ577" s="245"/>
      <c r="BR577" s="245"/>
      <c r="BS577" s="189"/>
      <c r="BT577" s="189"/>
      <c r="BU577" s="245"/>
      <c r="BV577" s="245"/>
      <c r="BW577" s="245"/>
      <c r="BX577" s="245"/>
      <c r="BY577" s="245"/>
      <c r="BZ577" s="189"/>
      <c r="CA577" s="189"/>
      <c r="CB577" s="245"/>
      <c r="CC577" s="245"/>
      <c r="CD577" s="245"/>
      <c r="CE577" s="245"/>
      <c r="CF577" s="245"/>
      <c r="CG577" s="189"/>
      <c r="CH577" s="189"/>
      <c r="CI577" s="245"/>
      <c r="CJ577" s="245"/>
      <c r="CK577" s="245"/>
      <c r="CL577" s="245"/>
      <c r="CM577" s="245"/>
      <c r="CN577" s="189"/>
      <c r="CO577" s="189"/>
      <c r="CP577" s="245"/>
      <c r="CQ577" s="245"/>
      <c r="CR577" s="245"/>
      <c r="CS577" s="245"/>
      <c r="CT577" s="245"/>
      <c r="CU577" s="189"/>
      <c r="CV577" s="189"/>
      <c r="CW577" s="245"/>
      <c r="CX577" s="245"/>
      <c r="CY577" s="245"/>
      <c r="CZ577" s="245"/>
      <c r="DA577" s="245"/>
      <c r="DB577" s="189"/>
      <c r="DC577" s="189"/>
      <c r="DD577" s="245"/>
      <c r="DE577" s="245"/>
      <c r="DF577" s="245"/>
      <c r="DG577" s="245"/>
      <c r="DH577" s="245"/>
      <c r="DI577" s="189"/>
      <c r="DJ577" s="189"/>
      <c r="DK577" s="189"/>
      <c r="DL577" s="245"/>
      <c r="DM577" s="245"/>
      <c r="DN577" s="245"/>
      <c r="DO577" s="245"/>
      <c r="DP577" s="189"/>
      <c r="DQ577" s="189"/>
      <c r="DR577" s="245"/>
      <c r="DS577" s="245"/>
      <c r="DT577" s="245"/>
      <c r="DU577" s="245"/>
      <c r="DV577" s="245"/>
      <c r="DW577" s="189"/>
      <c r="DX577" s="189"/>
      <c r="DY577" s="245"/>
      <c r="DZ577" s="245"/>
      <c r="EA577" s="245"/>
      <c r="EB577" s="245"/>
      <c r="EC577" s="245"/>
      <c r="ED577" s="189"/>
      <c r="EE577" s="189"/>
      <c r="EF577" s="245"/>
      <c r="EG577" s="189"/>
      <c r="EH577" s="245"/>
      <c r="EI577" s="245"/>
      <c r="EJ577" s="245"/>
      <c r="EK577" s="189"/>
      <c r="EL577" s="189"/>
      <c r="EM577" s="245"/>
      <c r="EN577" s="245"/>
      <c r="EO577" s="245"/>
      <c r="EP577" s="245"/>
      <c r="EQ577" s="245"/>
      <c r="ER577" s="189"/>
      <c r="ES577" s="189"/>
      <c r="ET577" s="245"/>
      <c r="EU577" s="245"/>
      <c r="EV577" s="245"/>
      <c r="EW577" s="245"/>
      <c r="EX577" s="245"/>
      <c r="EY577" s="189"/>
      <c r="EZ577" s="189"/>
      <c r="FA577" s="245"/>
      <c r="FB577" s="245"/>
      <c r="FC577" s="245"/>
      <c r="FD577" s="245"/>
      <c r="FE577" s="245"/>
      <c r="FF577" s="189"/>
      <c r="FG577" s="189"/>
      <c r="FH577" s="245"/>
      <c r="FI577" s="245"/>
      <c r="FJ577" s="245"/>
      <c r="FK577" s="245"/>
      <c r="FL577" s="245"/>
      <c r="FM577" s="189"/>
      <c r="FN577" s="189"/>
      <c r="FO577" s="245"/>
      <c r="FP577" s="245"/>
      <c r="FQ577" s="245"/>
      <c r="FR577" s="245"/>
      <c r="FS577" s="245">
        <v>21.17</v>
      </c>
      <c r="FT577" s="189"/>
      <c r="FU577" s="189"/>
      <c r="FV577" s="189"/>
      <c r="FW577" s="189"/>
      <c r="FX577" s="189"/>
      <c r="FY577" s="245"/>
      <c r="FZ577" s="245"/>
      <c r="GA577" s="189"/>
      <c r="GB577" s="189"/>
      <c r="GC577" s="245"/>
      <c r="GD577" s="245"/>
      <c r="GE577" s="245"/>
      <c r="GF577" s="245"/>
      <c r="GG577" s="245"/>
      <c r="GH577" s="189"/>
      <c r="GI577" s="189"/>
      <c r="GJ577" s="245"/>
    </row>
    <row r="578" spans="2:192" ht="15">
      <c r="B578" s="238" t="s">
        <v>5205</v>
      </c>
      <c r="C578" s="238" t="s">
        <v>1630</v>
      </c>
      <c r="D578" s="238" t="s">
        <v>1632</v>
      </c>
      <c r="E578" s="238" t="s">
        <v>5214</v>
      </c>
      <c r="F578" s="180">
        <v>8</v>
      </c>
      <c r="G578" s="239"/>
      <c r="H578" s="186"/>
      <c r="I578" s="186"/>
      <c r="J578" s="239"/>
      <c r="K578" s="239"/>
      <c r="L578" s="239"/>
      <c r="M578" s="239"/>
      <c r="N578" s="239"/>
      <c r="O578" s="186"/>
      <c r="P578" s="186"/>
      <c r="Q578" s="239"/>
      <c r="R578" s="239"/>
      <c r="S578" s="239"/>
      <c r="T578" s="239"/>
      <c r="U578" s="239"/>
      <c r="V578" s="186"/>
      <c r="W578" s="186"/>
      <c r="X578" s="239"/>
      <c r="Y578" s="239"/>
      <c r="Z578" s="239"/>
      <c r="AA578" s="239"/>
      <c r="AB578" s="239"/>
      <c r="AC578" s="186"/>
      <c r="AD578" s="186"/>
      <c r="AE578" s="239"/>
      <c r="AF578" s="239"/>
      <c r="AG578" s="186"/>
      <c r="AH578" s="239"/>
      <c r="AI578" s="239"/>
      <c r="AJ578" s="186"/>
      <c r="AK578" s="186"/>
      <c r="AL578" s="186"/>
      <c r="AM578" s="186"/>
      <c r="AN578" s="186"/>
      <c r="AO578" s="239"/>
      <c r="AP578" s="239"/>
      <c r="AQ578" s="186"/>
      <c r="AR578" s="186"/>
      <c r="AS578" s="239"/>
      <c r="AT578" s="239"/>
      <c r="AU578" s="239"/>
      <c r="AV578" s="239"/>
      <c r="AW578" s="239"/>
      <c r="AX578" s="186"/>
      <c r="AY578" s="186"/>
      <c r="AZ578" s="239"/>
      <c r="BA578" s="239">
        <v>1</v>
      </c>
      <c r="BB578" s="239"/>
      <c r="BC578" s="239"/>
      <c r="BD578" s="239">
        <v>3</v>
      </c>
      <c r="BE578" s="186"/>
      <c r="BF578" s="186"/>
      <c r="BG578" s="239"/>
      <c r="BH578" s="239"/>
      <c r="BI578" s="239"/>
      <c r="BJ578" s="239"/>
      <c r="BK578" s="239"/>
      <c r="BL578" s="186"/>
      <c r="BM578" s="186"/>
      <c r="BN578" s="239"/>
      <c r="BO578" s="239">
        <v>1</v>
      </c>
      <c r="BP578" s="239"/>
      <c r="BQ578" s="239"/>
      <c r="BR578" s="239"/>
      <c r="BS578" s="186"/>
      <c r="BT578" s="186"/>
      <c r="BU578" s="239"/>
      <c r="BV578" s="239"/>
      <c r="BW578" s="239"/>
      <c r="BX578" s="239"/>
      <c r="BY578" s="239"/>
      <c r="BZ578" s="186"/>
      <c r="CA578" s="186"/>
      <c r="CB578" s="239">
        <v>3</v>
      </c>
      <c r="CC578" s="239"/>
      <c r="CD578" s="239"/>
      <c r="CE578" s="239"/>
      <c r="CF578" s="239"/>
      <c r="CG578" s="186"/>
      <c r="CH578" s="186"/>
      <c r="CI578" s="239"/>
      <c r="CJ578" s="239"/>
      <c r="CK578" s="239"/>
      <c r="CL578" s="239"/>
      <c r="CM578" s="239"/>
      <c r="CN578" s="186"/>
      <c r="CO578" s="186"/>
      <c r="CP578" s="239"/>
      <c r="CQ578" s="239"/>
      <c r="CR578" s="239"/>
      <c r="CS578" s="239"/>
      <c r="CT578" s="239"/>
      <c r="CU578" s="186"/>
      <c r="CV578" s="186"/>
      <c r="CW578" s="239"/>
      <c r="CX578" s="239"/>
      <c r="CY578" s="239"/>
      <c r="CZ578" s="239"/>
      <c r="DA578" s="239"/>
      <c r="DB578" s="186"/>
      <c r="DC578" s="186"/>
      <c r="DD578" s="239"/>
      <c r="DE578" s="239"/>
      <c r="DF578" s="239"/>
      <c r="DG578" s="239"/>
      <c r="DH578" s="239"/>
      <c r="DI578" s="186"/>
      <c r="DJ578" s="186"/>
      <c r="DK578" s="186"/>
      <c r="DL578" s="239"/>
      <c r="DM578" s="239"/>
      <c r="DN578" s="239"/>
      <c r="DO578" s="239"/>
      <c r="DP578" s="186"/>
      <c r="DQ578" s="186"/>
      <c r="DR578" s="239"/>
      <c r="DS578" s="239"/>
      <c r="DT578" s="239"/>
      <c r="DU578" s="239"/>
      <c r="DV578" s="239"/>
      <c r="DW578" s="186"/>
      <c r="DX578" s="186"/>
      <c r="DY578" s="239"/>
      <c r="DZ578" s="239"/>
      <c r="EA578" s="239"/>
      <c r="EB578" s="239"/>
      <c r="EC578" s="239"/>
      <c r="ED578" s="186"/>
      <c r="EE578" s="186"/>
      <c r="EF578" s="239"/>
      <c r="EG578" s="186"/>
      <c r="EH578" s="239"/>
      <c r="EI578" s="239"/>
      <c r="EJ578" s="239"/>
      <c r="EK578" s="186"/>
      <c r="EL578" s="186"/>
      <c r="EM578" s="239"/>
      <c r="EN578" s="239"/>
      <c r="EO578" s="239"/>
      <c r="EP578" s="239"/>
      <c r="EQ578" s="239"/>
      <c r="ER578" s="186"/>
      <c r="ES578" s="186"/>
      <c r="ET578" s="239"/>
      <c r="EU578" s="239"/>
      <c r="EV578" s="239"/>
      <c r="EW578" s="239"/>
      <c r="EX578" s="239"/>
      <c r="EY578" s="186"/>
      <c r="EZ578" s="186"/>
      <c r="FA578" s="239"/>
      <c r="FB578" s="239"/>
      <c r="FC578" s="239"/>
      <c r="FD578" s="239"/>
      <c r="FE578" s="239"/>
      <c r="FF578" s="186"/>
      <c r="FG578" s="186"/>
      <c r="FH578" s="239"/>
      <c r="FI578" s="239"/>
      <c r="FJ578" s="239"/>
      <c r="FK578" s="239"/>
      <c r="FL578" s="239"/>
      <c r="FM578" s="186"/>
      <c r="FN578" s="186"/>
      <c r="FO578" s="239"/>
      <c r="FP578" s="239"/>
      <c r="FQ578" s="239"/>
      <c r="FR578" s="239"/>
      <c r="FS578" s="239"/>
      <c r="FT578" s="186"/>
      <c r="FU578" s="186"/>
      <c r="FV578" s="186"/>
      <c r="FW578" s="186"/>
      <c r="FX578" s="186"/>
      <c r="FY578" s="239"/>
      <c r="FZ578" s="239"/>
      <c r="GA578" s="186"/>
      <c r="GB578" s="186"/>
      <c r="GC578" s="239"/>
      <c r="GD578" s="239"/>
      <c r="GE578" s="239"/>
      <c r="GF578" s="239"/>
      <c r="GG578" s="239"/>
      <c r="GH578" s="186"/>
      <c r="GI578" s="186"/>
      <c r="GJ578" s="239"/>
    </row>
    <row r="579" spans="2:192" ht="15">
      <c r="B579" s="240" t="s">
        <v>5205</v>
      </c>
      <c r="C579" s="240" t="s">
        <v>1630</v>
      </c>
      <c r="D579" s="240" t="s">
        <v>1632</v>
      </c>
      <c r="E579" s="235" t="s">
        <v>5215</v>
      </c>
      <c r="F579" s="181">
        <v>123.6</v>
      </c>
      <c r="G579" s="237"/>
      <c r="H579" s="187"/>
      <c r="I579" s="187"/>
      <c r="J579" s="237"/>
      <c r="K579" s="237"/>
      <c r="L579" s="237"/>
      <c r="M579" s="237"/>
      <c r="N579" s="237"/>
      <c r="O579" s="187"/>
      <c r="P579" s="187"/>
      <c r="Q579" s="237"/>
      <c r="R579" s="237"/>
      <c r="S579" s="237"/>
      <c r="T579" s="237"/>
      <c r="U579" s="237"/>
      <c r="V579" s="187"/>
      <c r="W579" s="187"/>
      <c r="X579" s="237"/>
      <c r="Y579" s="237"/>
      <c r="Z579" s="237"/>
      <c r="AA579" s="237"/>
      <c r="AB579" s="237"/>
      <c r="AC579" s="187"/>
      <c r="AD579" s="187"/>
      <c r="AE579" s="237"/>
      <c r="AF579" s="237"/>
      <c r="AG579" s="187"/>
      <c r="AH579" s="237"/>
      <c r="AI579" s="237"/>
      <c r="AJ579" s="187"/>
      <c r="AK579" s="187"/>
      <c r="AL579" s="187"/>
      <c r="AM579" s="187"/>
      <c r="AN579" s="187"/>
      <c r="AO579" s="237"/>
      <c r="AP579" s="237"/>
      <c r="AQ579" s="187"/>
      <c r="AR579" s="187"/>
      <c r="AS579" s="237"/>
      <c r="AT579" s="237"/>
      <c r="AU579" s="237"/>
      <c r="AV579" s="237"/>
      <c r="AW579" s="237"/>
      <c r="AX579" s="187"/>
      <c r="AY579" s="187"/>
      <c r="AZ579" s="237"/>
      <c r="BA579" s="237">
        <v>24</v>
      </c>
      <c r="BB579" s="237"/>
      <c r="BC579" s="237"/>
      <c r="BD579" s="237">
        <v>41.6</v>
      </c>
      <c r="BE579" s="187"/>
      <c r="BF579" s="187"/>
      <c r="BG579" s="237"/>
      <c r="BH579" s="237"/>
      <c r="BI579" s="237"/>
      <c r="BJ579" s="237"/>
      <c r="BK579" s="237"/>
      <c r="BL579" s="187"/>
      <c r="BM579" s="187"/>
      <c r="BN579" s="237"/>
      <c r="BO579" s="237">
        <v>12.1</v>
      </c>
      <c r="BP579" s="237"/>
      <c r="BQ579" s="237"/>
      <c r="BR579" s="237"/>
      <c r="BS579" s="187"/>
      <c r="BT579" s="187"/>
      <c r="BU579" s="237"/>
      <c r="BV579" s="237"/>
      <c r="BW579" s="237"/>
      <c r="BX579" s="237"/>
      <c r="BY579" s="237"/>
      <c r="BZ579" s="187"/>
      <c r="CA579" s="187"/>
      <c r="CB579" s="237">
        <v>46</v>
      </c>
      <c r="CC579" s="237"/>
      <c r="CD579" s="237"/>
      <c r="CE579" s="237"/>
      <c r="CF579" s="237"/>
      <c r="CG579" s="187"/>
      <c r="CH579" s="187"/>
      <c r="CI579" s="237"/>
      <c r="CJ579" s="237"/>
      <c r="CK579" s="237"/>
      <c r="CL579" s="237"/>
      <c r="CM579" s="237"/>
      <c r="CN579" s="187"/>
      <c r="CO579" s="187"/>
      <c r="CP579" s="237"/>
      <c r="CQ579" s="237"/>
      <c r="CR579" s="237"/>
      <c r="CS579" s="237"/>
      <c r="CT579" s="237"/>
      <c r="CU579" s="187"/>
      <c r="CV579" s="187"/>
      <c r="CW579" s="237"/>
      <c r="CX579" s="237"/>
      <c r="CY579" s="237"/>
      <c r="CZ579" s="237"/>
      <c r="DA579" s="237"/>
      <c r="DB579" s="187"/>
      <c r="DC579" s="187"/>
      <c r="DD579" s="237"/>
      <c r="DE579" s="237"/>
      <c r="DF579" s="237"/>
      <c r="DG579" s="237"/>
      <c r="DH579" s="237"/>
      <c r="DI579" s="187"/>
      <c r="DJ579" s="187"/>
      <c r="DK579" s="187"/>
      <c r="DL579" s="237"/>
      <c r="DM579" s="237"/>
      <c r="DN579" s="237"/>
      <c r="DO579" s="237"/>
      <c r="DP579" s="187"/>
      <c r="DQ579" s="187"/>
      <c r="DR579" s="237"/>
      <c r="DS579" s="237"/>
      <c r="DT579" s="237"/>
      <c r="DU579" s="237"/>
      <c r="DV579" s="237"/>
      <c r="DW579" s="187"/>
      <c r="DX579" s="187"/>
      <c r="DY579" s="237"/>
      <c r="DZ579" s="237"/>
      <c r="EA579" s="237"/>
      <c r="EB579" s="237"/>
      <c r="EC579" s="237"/>
      <c r="ED579" s="187"/>
      <c r="EE579" s="187"/>
      <c r="EF579" s="237"/>
      <c r="EG579" s="187"/>
      <c r="EH579" s="237"/>
      <c r="EI579" s="237"/>
      <c r="EJ579" s="237"/>
      <c r="EK579" s="187"/>
      <c r="EL579" s="187"/>
      <c r="EM579" s="237"/>
      <c r="EN579" s="237"/>
      <c r="EO579" s="237"/>
      <c r="EP579" s="237"/>
      <c r="EQ579" s="237"/>
      <c r="ER579" s="187"/>
      <c r="ES579" s="187"/>
      <c r="ET579" s="237"/>
      <c r="EU579" s="237"/>
      <c r="EV579" s="237"/>
      <c r="EW579" s="237"/>
      <c r="EX579" s="237"/>
      <c r="EY579" s="187"/>
      <c r="EZ579" s="187"/>
      <c r="FA579" s="237"/>
      <c r="FB579" s="237"/>
      <c r="FC579" s="237"/>
      <c r="FD579" s="237"/>
      <c r="FE579" s="237"/>
      <c r="FF579" s="187"/>
      <c r="FG579" s="187"/>
      <c r="FH579" s="237"/>
      <c r="FI579" s="237"/>
      <c r="FJ579" s="237"/>
      <c r="FK579" s="237"/>
      <c r="FL579" s="237"/>
      <c r="FM579" s="187"/>
      <c r="FN579" s="187"/>
      <c r="FO579" s="237"/>
      <c r="FP579" s="237"/>
      <c r="FQ579" s="237"/>
      <c r="FR579" s="237"/>
      <c r="FS579" s="237"/>
      <c r="FT579" s="187"/>
      <c r="FU579" s="187"/>
      <c r="FV579" s="187"/>
      <c r="FW579" s="187"/>
      <c r="FX579" s="187"/>
      <c r="FY579" s="237"/>
      <c r="FZ579" s="237"/>
      <c r="GA579" s="187"/>
      <c r="GB579" s="187"/>
      <c r="GC579" s="237"/>
      <c r="GD579" s="237"/>
      <c r="GE579" s="237"/>
      <c r="GF579" s="237"/>
      <c r="GG579" s="237"/>
      <c r="GH579" s="187"/>
      <c r="GI579" s="187"/>
      <c r="GJ579" s="237"/>
    </row>
    <row r="580" spans="2:192" ht="15">
      <c r="B580" s="240" t="s">
        <v>5205</v>
      </c>
      <c r="C580" s="240" t="s">
        <v>1630</v>
      </c>
      <c r="D580" s="240" t="s">
        <v>1632</v>
      </c>
      <c r="E580" s="241" t="s">
        <v>5216</v>
      </c>
      <c r="F580" s="182">
        <v>3.88</v>
      </c>
      <c r="G580" s="242"/>
      <c r="H580" s="188"/>
      <c r="I580" s="188"/>
      <c r="J580" s="242"/>
      <c r="K580" s="242"/>
      <c r="L580" s="242"/>
      <c r="M580" s="242"/>
      <c r="N580" s="242"/>
      <c r="O580" s="188"/>
      <c r="P580" s="188"/>
      <c r="Q580" s="242"/>
      <c r="R580" s="242"/>
      <c r="S580" s="242"/>
      <c r="T580" s="242"/>
      <c r="U580" s="242"/>
      <c r="V580" s="188"/>
      <c r="W580" s="188"/>
      <c r="X580" s="242"/>
      <c r="Y580" s="242"/>
      <c r="Z580" s="242"/>
      <c r="AA580" s="242"/>
      <c r="AB580" s="242"/>
      <c r="AC580" s="188"/>
      <c r="AD580" s="188"/>
      <c r="AE580" s="242"/>
      <c r="AF580" s="242"/>
      <c r="AG580" s="188"/>
      <c r="AH580" s="242"/>
      <c r="AI580" s="242"/>
      <c r="AJ580" s="188"/>
      <c r="AK580" s="188"/>
      <c r="AL580" s="188"/>
      <c r="AM580" s="188"/>
      <c r="AN580" s="188"/>
      <c r="AO580" s="242"/>
      <c r="AP580" s="242"/>
      <c r="AQ580" s="188"/>
      <c r="AR580" s="188"/>
      <c r="AS580" s="242"/>
      <c r="AT580" s="242"/>
      <c r="AU580" s="242"/>
      <c r="AV580" s="242"/>
      <c r="AW580" s="242"/>
      <c r="AX580" s="188"/>
      <c r="AY580" s="188"/>
      <c r="AZ580" s="242"/>
      <c r="BA580" s="242">
        <v>2.5</v>
      </c>
      <c r="BB580" s="242"/>
      <c r="BC580" s="242"/>
      <c r="BD580" s="242">
        <v>4.33</v>
      </c>
      <c r="BE580" s="188"/>
      <c r="BF580" s="188"/>
      <c r="BG580" s="242"/>
      <c r="BH580" s="242"/>
      <c r="BI580" s="242"/>
      <c r="BJ580" s="242"/>
      <c r="BK580" s="242"/>
      <c r="BL580" s="188"/>
      <c r="BM580" s="188"/>
      <c r="BN580" s="242"/>
      <c r="BO580" s="242">
        <v>4.97</v>
      </c>
      <c r="BP580" s="242"/>
      <c r="BQ580" s="242"/>
      <c r="BR580" s="242"/>
      <c r="BS580" s="188"/>
      <c r="BT580" s="188"/>
      <c r="BU580" s="242"/>
      <c r="BV580" s="242"/>
      <c r="BW580" s="242"/>
      <c r="BX580" s="242"/>
      <c r="BY580" s="242"/>
      <c r="BZ580" s="188"/>
      <c r="CA580" s="188"/>
      <c r="CB580" s="242">
        <v>3.91</v>
      </c>
      <c r="CC580" s="242"/>
      <c r="CD580" s="242"/>
      <c r="CE580" s="242"/>
      <c r="CF580" s="242"/>
      <c r="CG580" s="188"/>
      <c r="CH580" s="188"/>
      <c r="CI580" s="242"/>
      <c r="CJ580" s="242"/>
      <c r="CK580" s="242"/>
      <c r="CL580" s="242"/>
      <c r="CM580" s="242"/>
      <c r="CN580" s="188"/>
      <c r="CO580" s="188"/>
      <c r="CP580" s="242"/>
      <c r="CQ580" s="242"/>
      <c r="CR580" s="242"/>
      <c r="CS580" s="242"/>
      <c r="CT580" s="242"/>
      <c r="CU580" s="188"/>
      <c r="CV580" s="188"/>
      <c r="CW580" s="242"/>
      <c r="CX580" s="242"/>
      <c r="CY580" s="242"/>
      <c r="CZ580" s="242"/>
      <c r="DA580" s="242"/>
      <c r="DB580" s="188"/>
      <c r="DC580" s="188"/>
      <c r="DD580" s="242"/>
      <c r="DE580" s="242"/>
      <c r="DF580" s="242"/>
      <c r="DG580" s="242"/>
      <c r="DH580" s="242"/>
      <c r="DI580" s="188"/>
      <c r="DJ580" s="188"/>
      <c r="DK580" s="188"/>
      <c r="DL580" s="242"/>
      <c r="DM580" s="242"/>
      <c r="DN580" s="242"/>
      <c r="DO580" s="242"/>
      <c r="DP580" s="188"/>
      <c r="DQ580" s="188"/>
      <c r="DR580" s="242"/>
      <c r="DS580" s="242"/>
      <c r="DT580" s="242"/>
      <c r="DU580" s="242"/>
      <c r="DV580" s="242"/>
      <c r="DW580" s="188"/>
      <c r="DX580" s="188"/>
      <c r="DY580" s="242"/>
      <c r="DZ580" s="242"/>
      <c r="EA580" s="242"/>
      <c r="EB580" s="242"/>
      <c r="EC580" s="242"/>
      <c r="ED580" s="188"/>
      <c r="EE580" s="188"/>
      <c r="EF580" s="242"/>
      <c r="EG580" s="188"/>
      <c r="EH580" s="242"/>
      <c r="EI580" s="242"/>
      <c r="EJ580" s="242"/>
      <c r="EK580" s="188"/>
      <c r="EL580" s="188"/>
      <c r="EM580" s="242"/>
      <c r="EN580" s="242"/>
      <c r="EO580" s="242"/>
      <c r="EP580" s="242"/>
      <c r="EQ580" s="242"/>
      <c r="ER580" s="188"/>
      <c r="ES580" s="188"/>
      <c r="ET580" s="242"/>
      <c r="EU580" s="242"/>
      <c r="EV580" s="242"/>
      <c r="EW580" s="242"/>
      <c r="EX580" s="242"/>
      <c r="EY580" s="188"/>
      <c r="EZ580" s="188"/>
      <c r="FA580" s="242"/>
      <c r="FB580" s="242"/>
      <c r="FC580" s="242"/>
      <c r="FD580" s="242"/>
      <c r="FE580" s="242"/>
      <c r="FF580" s="188"/>
      <c r="FG580" s="188"/>
      <c r="FH580" s="242"/>
      <c r="FI580" s="242"/>
      <c r="FJ580" s="242"/>
      <c r="FK580" s="242"/>
      <c r="FL580" s="242"/>
      <c r="FM580" s="188"/>
      <c r="FN580" s="188"/>
      <c r="FO580" s="242"/>
      <c r="FP580" s="242"/>
      <c r="FQ580" s="242"/>
      <c r="FR580" s="242"/>
      <c r="FS580" s="242"/>
      <c r="FT580" s="188"/>
      <c r="FU580" s="188"/>
      <c r="FV580" s="188"/>
      <c r="FW580" s="188"/>
      <c r="FX580" s="188"/>
      <c r="FY580" s="242"/>
      <c r="FZ580" s="242"/>
      <c r="GA580" s="188"/>
      <c r="GB580" s="188"/>
      <c r="GC580" s="242"/>
      <c r="GD580" s="242"/>
      <c r="GE580" s="242"/>
      <c r="GF580" s="242"/>
      <c r="GG580" s="242"/>
      <c r="GH580" s="188"/>
      <c r="GI580" s="188"/>
      <c r="GJ580" s="242"/>
    </row>
    <row r="581" spans="2:192" ht="15.75" thickBot="1">
      <c r="B581" s="243" t="s">
        <v>5205</v>
      </c>
      <c r="C581" s="243" t="s">
        <v>1630</v>
      </c>
      <c r="D581" s="243" t="s">
        <v>1632</v>
      </c>
      <c r="E581" s="244" t="s">
        <v>5217</v>
      </c>
      <c r="F581" s="183">
        <v>15.45</v>
      </c>
      <c r="G581" s="245"/>
      <c r="H581" s="189"/>
      <c r="I581" s="189"/>
      <c r="J581" s="245"/>
      <c r="K581" s="245"/>
      <c r="L581" s="245"/>
      <c r="M581" s="245"/>
      <c r="N581" s="245"/>
      <c r="O581" s="189"/>
      <c r="P581" s="189"/>
      <c r="Q581" s="245"/>
      <c r="R581" s="245"/>
      <c r="S581" s="245"/>
      <c r="T581" s="245"/>
      <c r="U581" s="245"/>
      <c r="V581" s="189"/>
      <c r="W581" s="189"/>
      <c r="X581" s="245"/>
      <c r="Y581" s="245"/>
      <c r="Z581" s="245"/>
      <c r="AA581" s="245"/>
      <c r="AB581" s="245"/>
      <c r="AC581" s="189"/>
      <c r="AD581" s="189"/>
      <c r="AE581" s="245"/>
      <c r="AF581" s="245"/>
      <c r="AG581" s="189"/>
      <c r="AH581" s="245"/>
      <c r="AI581" s="245"/>
      <c r="AJ581" s="189"/>
      <c r="AK581" s="189"/>
      <c r="AL581" s="189"/>
      <c r="AM581" s="189"/>
      <c r="AN581" s="189"/>
      <c r="AO581" s="245"/>
      <c r="AP581" s="245"/>
      <c r="AQ581" s="189"/>
      <c r="AR581" s="189"/>
      <c r="AS581" s="245"/>
      <c r="AT581" s="245"/>
      <c r="AU581" s="245"/>
      <c r="AV581" s="245"/>
      <c r="AW581" s="245"/>
      <c r="AX581" s="189"/>
      <c r="AY581" s="189"/>
      <c r="AZ581" s="245"/>
      <c r="BA581" s="245">
        <v>23.98</v>
      </c>
      <c r="BB581" s="245"/>
      <c r="BC581" s="245"/>
      <c r="BD581" s="245">
        <v>13.85</v>
      </c>
      <c r="BE581" s="189"/>
      <c r="BF581" s="189"/>
      <c r="BG581" s="245"/>
      <c r="BH581" s="245"/>
      <c r="BI581" s="245"/>
      <c r="BJ581" s="245"/>
      <c r="BK581" s="245"/>
      <c r="BL581" s="189"/>
      <c r="BM581" s="189"/>
      <c r="BN581" s="245"/>
      <c r="BO581" s="245">
        <v>12.08</v>
      </c>
      <c r="BP581" s="245"/>
      <c r="BQ581" s="245"/>
      <c r="BR581" s="245"/>
      <c r="BS581" s="189"/>
      <c r="BT581" s="189"/>
      <c r="BU581" s="245"/>
      <c r="BV581" s="245"/>
      <c r="BW581" s="245"/>
      <c r="BX581" s="245"/>
      <c r="BY581" s="245"/>
      <c r="BZ581" s="189"/>
      <c r="CA581" s="189"/>
      <c r="CB581" s="245">
        <v>15.33</v>
      </c>
      <c r="CC581" s="245"/>
      <c r="CD581" s="245"/>
      <c r="CE581" s="245"/>
      <c r="CF581" s="245"/>
      <c r="CG581" s="189"/>
      <c r="CH581" s="189"/>
      <c r="CI581" s="245"/>
      <c r="CJ581" s="245"/>
      <c r="CK581" s="245"/>
      <c r="CL581" s="245"/>
      <c r="CM581" s="245"/>
      <c r="CN581" s="189"/>
      <c r="CO581" s="189"/>
      <c r="CP581" s="245"/>
      <c r="CQ581" s="245"/>
      <c r="CR581" s="245"/>
      <c r="CS581" s="245"/>
      <c r="CT581" s="245"/>
      <c r="CU581" s="189"/>
      <c r="CV581" s="189"/>
      <c r="CW581" s="245"/>
      <c r="CX581" s="245"/>
      <c r="CY581" s="245"/>
      <c r="CZ581" s="245"/>
      <c r="DA581" s="245"/>
      <c r="DB581" s="189"/>
      <c r="DC581" s="189"/>
      <c r="DD581" s="245"/>
      <c r="DE581" s="245"/>
      <c r="DF581" s="245"/>
      <c r="DG581" s="245"/>
      <c r="DH581" s="245"/>
      <c r="DI581" s="189"/>
      <c r="DJ581" s="189"/>
      <c r="DK581" s="189"/>
      <c r="DL581" s="245"/>
      <c r="DM581" s="245"/>
      <c r="DN581" s="245"/>
      <c r="DO581" s="245"/>
      <c r="DP581" s="189"/>
      <c r="DQ581" s="189"/>
      <c r="DR581" s="245"/>
      <c r="DS581" s="245"/>
      <c r="DT581" s="245"/>
      <c r="DU581" s="245"/>
      <c r="DV581" s="245"/>
      <c r="DW581" s="189"/>
      <c r="DX581" s="189"/>
      <c r="DY581" s="245"/>
      <c r="DZ581" s="245"/>
      <c r="EA581" s="245"/>
      <c r="EB581" s="245"/>
      <c r="EC581" s="245"/>
      <c r="ED581" s="189"/>
      <c r="EE581" s="189"/>
      <c r="EF581" s="245"/>
      <c r="EG581" s="189"/>
      <c r="EH581" s="245"/>
      <c r="EI581" s="245"/>
      <c r="EJ581" s="245"/>
      <c r="EK581" s="189"/>
      <c r="EL581" s="189"/>
      <c r="EM581" s="245"/>
      <c r="EN581" s="245"/>
      <c r="EO581" s="245"/>
      <c r="EP581" s="245"/>
      <c r="EQ581" s="245"/>
      <c r="ER581" s="189"/>
      <c r="ES581" s="189"/>
      <c r="ET581" s="245"/>
      <c r="EU581" s="245"/>
      <c r="EV581" s="245"/>
      <c r="EW581" s="245"/>
      <c r="EX581" s="245"/>
      <c r="EY581" s="189"/>
      <c r="EZ581" s="189"/>
      <c r="FA581" s="245"/>
      <c r="FB581" s="245"/>
      <c r="FC581" s="245"/>
      <c r="FD581" s="245"/>
      <c r="FE581" s="245"/>
      <c r="FF581" s="189"/>
      <c r="FG581" s="189"/>
      <c r="FH581" s="245"/>
      <c r="FI581" s="245"/>
      <c r="FJ581" s="245"/>
      <c r="FK581" s="245"/>
      <c r="FL581" s="245"/>
      <c r="FM581" s="189"/>
      <c r="FN581" s="189"/>
      <c r="FO581" s="245"/>
      <c r="FP581" s="245"/>
      <c r="FQ581" s="245"/>
      <c r="FR581" s="245"/>
      <c r="FS581" s="245"/>
      <c r="FT581" s="189"/>
      <c r="FU581" s="189"/>
      <c r="FV581" s="189"/>
      <c r="FW581" s="189"/>
      <c r="FX581" s="189"/>
      <c r="FY581" s="245"/>
      <c r="FZ581" s="245"/>
      <c r="GA581" s="189"/>
      <c r="GB581" s="189"/>
      <c r="GC581" s="245"/>
      <c r="GD581" s="245"/>
      <c r="GE581" s="245"/>
      <c r="GF581" s="245"/>
      <c r="GG581" s="245"/>
      <c r="GH581" s="189"/>
      <c r="GI581" s="189"/>
      <c r="GJ581" s="245"/>
    </row>
    <row r="582" spans="2:192" ht="15">
      <c r="B582" s="238" t="s">
        <v>5205</v>
      </c>
      <c r="C582" s="238" t="s">
        <v>2699</v>
      </c>
      <c r="D582" s="238" t="s">
        <v>2700</v>
      </c>
      <c r="E582" s="238" t="s">
        <v>5214</v>
      </c>
      <c r="F582" s="180">
        <v>1</v>
      </c>
      <c r="G582" s="239"/>
      <c r="H582" s="186"/>
      <c r="I582" s="186"/>
      <c r="J582" s="239"/>
      <c r="K582" s="239"/>
      <c r="L582" s="239"/>
      <c r="M582" s="239"/>
      <c r="N582" s="239"/>
      <c r="O582" s="186"/>
      <c r="P582" s="186"/>
      <c r="Q582" s="239"/>
      <c r="R582" s="239"/>
      <c r="S582" s="239"/>
      <c r="T582" s="239"/>
      <c r="U582" s="239"/>
      <c r="V582" s="186"/>
      <c r="W582" s="186"/>
      <c r="X582" s="239"/>
      <c r="Y582" s="239"/>
      <c r="Z582" s="239"/>
      <c r="AA582" s="239"/>
      <c r="AB582" s="239"/>
      <c r="AC582" s="186"/>
      <c r="AD582" s="186"/>
      <c r="AE582" s="239"/>
      <c r="AF582" s="239"/>
      <c r="AG582" s="186"/>
      <c r="AH582" s="239"/>
      <c r="AI582" s="239"/>
      <c r="AJ582" s="186"/>
      <c r="AK582" s="186"/>
      <c r="AL582" s="186"/>
      <c r="AM582" s="186"/>
      <c r="AN582" s="186"/>
      <c r="AO582" s="239"/>
      <c r="AP582" s="239"/>
      <c r="AQ582" s="186"/>
      <c r="AR582" s="186"/>
      <c r="AS582" s="239"/>
      <c r="AT582" s="239"/>
      <c r="AU582" s="239"/>
      <c r="AV582" s="239"/>
      <c r="AW582" s="239"/>
      <c r="AX582" s="186"/>
      <c r="AY582" s="186"/>
      <c r="AZ582" s="239"/>
      <c r="BA582" s="239"/>
      <c r="BB582" s="239"/>
      <c r="BC582" s="239"/>
      <c r="BD582" s="239"/>
      <c r="BE582" s="186"/>
      <c r="BF582" s="186"/>
      <c r="BG582" s="239"/>
      <c r="BH582" s="239"/>
      <c r="BI582" s="239"/>
      <c r="BJ582" s="239"/>
      <c r="BK582" s="239"/>
      <c r="BL582" s="186"/>
      <c r="BM582" s="186"/>
      <c r="BN582" s="239"/>
      <c r="BO582" s="239"/>
      <c r="BP582" s="239"/>
      <c r="BQ582" s="239"/>
      <c r="BR582" s="239"/>
      <c r="BS582" s="186"/>
      <c r="BT582" s="186"/>
      <c r="BU582" s="239"/>
      <c r="BV582" s="239"/>
      <c r="BW582" s="239"/>
      <c r="BX582" s="239"/>
      <c r="BY582" s="239"/>
      <c r="BZ582" s="186"/>
      <c r="CA582" s="186"/>
      <c r="CB582" s="239"/>
      <c r="CC582" s="239"/>
      <c r="CD582" s="239"/>
      <c r="CE582" s="239"/>
      <c r="CF582" s="239"/>
      <c r="CG582" s="186"/>
      <c r="CH582" s="186"/>
      <c r="CI582" s="239"/>
      <c r="CJ582" s="239"/>
      <c r="CK582" s="239">
        <v>1</v>
      </c>
      <c r="CL582" s="239"/>
      <c r="CM582" s="239"/>
      <c r="CN582" s="186"/>
      <c r="CO582" s="186"/>
      <c r="CP582" s="239"/>
      <c r="CQ582" s="239"/>
      <c r="CR582" s="239"/>
      <c r="CS582" s="239"/>
      <c r="CT582" s="239"/>
      <c r="CU582" s="186"/>
      <c r="CV582" s="186"/>
      <c r="CW582" s="239"/>
      <c r="CX582" s="239"/>
      <c r="CY582" s="239"/>
      <c r="CZ582" s="239"/>
      <c r="DA582" s="239"/>
      <c r="DB582" s="186"/>
      <c r="DC582" s="186"/>
      <c r="DD582" s="239"/>
      <c r="DE582" s="239"/>
      <c r="DF582" s="239"/>
      <c r="DG582" s="239"/>
      <c r="DH582" s="239"/>
      <c r="DI582" s="186"/>
      <c r="DJ582" s="186"/>
      <c r="DK582" s="186"/>
      <c r="DL582" s="239"/>
      <c r="DM582" s="239"/>
      <c r="DN582" s="239"/>
      <c r="DO582" s="239"/>
      <c r="DP582" s="186"/>
      <c r="DQ582" s="186"/>
      <c r="DR582" s="239"/>
      <c r="DS582" s="239"/>
      <c r="DT582" s="239"/>
      <c r="DU582" s="239"/>
      <c r="DV582" s="239"/>
      <c r="DW582" s="186"/>
      <c r="DX582" s="186"/>
      <c r="DY582" s="239"/>
      <c r="DZ582" s="239"/>
      <c r="EA582" s="239"/>
      <c r="EB582" s="239"/>
      <c r="EC582" s="239"/>
      <c r="ED582" s="186"/>
      <c r="EE582" s="186"/>
      <c r="EF582" s="239"/>
      <c r="EG582" s="186"/>
      <c r="EH582" s="239"/>
      <c r="EI582" s="239"/>
      <c r="EJ582" s="239"/>
      <c r="EK582" s="186"/>
      <c r="EL582" s="186"/>
      <c r="EM582" s="239"/>
      <c r="EN582" s="239"/>
      <c r="EO582" s="239"/>
      <c r="EP582" s="239"/>
      <c r="EQ582" s="239"/>
      <c r="ER582" s="186"/>
      <c r="ES582" s="186"/>
      <c r="ET582" s="239"/>
      <c r="EU582" s="239"/>
      <c r="EV582" s="239"/>
      <c r="EW582" s="239"/>
      <c r="EX582" s="239"/>
      <c r="EY582" s="186"/>
      <c r="EZ582" s="186"/>
      <c r="FA582" s="239"/>
      <c r="FB582" s="239"/>
      <c r="FC582" s="239"/>
      <c r="FD582" s="239"/>
      <c r="FE582" s="239"/>
      <c r="FF582" s="186"/>
      <c r="FG582" s="186"/>
      <c r="FH582" s="239"/>
      <c r="FI582" s="239"/>
      <c r="FJ582" s="239"/>
      <c r="FK582" s="239"/>
      <c r="FL582" s="239"/>
      <c r="FM582" s="186"/>
      <c r="FN582" s="186"/>
      <c r="FO582" s="239"/>
      <c r="FP582" s="239"/>
      <c r="FQ582" s="239"/>
      <c r="FR582" s="239"/>
      <c r="FS582" s="239"/>
      <c r="FT582" s="186"/>
      <c r="FU582" s="186"/>
      <c r="FV582" s="186"/>
      <c r="FW582" s="186"/>
      <c r="FX582" s="186"/>
      <c r="FY582" s="239"/>
      <c r="FZ582" s="239"/>
      <c r="GA582" s="186"/>
      <c r="GB582" s="186"/>
      <c r="GC582" s="239"/>
      <c r="GD582" s="239"/>
      <c r="GE582" s="239"/>
      <c r="GF582" s="239"/>
      <c r="GG582" s="239"/>
      <c r="GH582" s="186"/>
      <c r="GI582" s="186"/>
      <c r="GJ582" s="239"/>
    </row>
    <row r="583" spans="2:192" ht="15">
      <c r="B583" s="240" t="s">
        <v>5205</v>
      </c>
      <c r="C583" s="240" t="s">
        <v>2699</v>
      </c>
      <c r="D583" s="240" t="s">
        <v>2700</v>
      </c>
      <c r="E583" s="235" t="s">
        <v>5215</v>
      </c>
      <c r="F583" s="181">
        <v>21</v>
      </c>
      <c r="G583" s="237"/>
      <c r="H583" s="187"/>
      <c r="I583" s="187"/>
      <c r="J583" s="237"/>
      <c r="K583" s="237"/>
      <c r="L583" s="237"/>
      <c r="M583" s="237"/>
      <c r="N583" s="237"/>
      <c r="O583" s="187"/>
      <c r="P583" s="187"/>
      <c r="Q583" s="237"/>
      <c r="R583" s="237"/>
      <c r="S583" s="237"/>
      <c r="T583" s="237"/>
      <c r="U583" s="237"/>
      <c r="V583" s="187"/>
      <c r="W583" s="187"/>
      <c r="X583" s="237"/>
      <c r="Y583" s="237"/>
      <c r="Z583" s="237"/>
      <c r="AA583" s="237"/>
      <c r="AB583" s="237"/>
      <c r="AC583" s="187"/>
      <c r="AD583" s="187"/>
      <c r="AE583" s="237"/>
      <c r="AF583" s="237"/>
      <c r="AG583" s="187"/>
      <c r="AH583" s="237"/>
      <c r="AI583" s="237"/>
      <c r="AJ583" s="187"/>
      <c r="AK583" s="187"/>
      <c r="AL583" s="187"/>
      <c r="AM583" s="187"/>
      <c r="AN583" s="187"/>
      <c r="AO583" s="237"/>
      <c r="AP583" s="237"/>
      <c r="AQ583" s="187"/>
      <c r="AR583" s="187"/>
      <c r="AS583" s="237"/>
      <c r="AT583" s="237"/>
      <c r="AU583" s="237"/>
      <c r="AV583" s="237"/>
      <c r="AW583" s="237"/>
      <c r="AX583" s="187"/>
      <c r="AY583" s="187"/>
      <c r="AZ583" s="237"/>
      <c r="BA583" s="237"/>
      <c r="BB583" s="237"/>
      <c r="BC583" s="237"/>
      <c r="BD583" s="237"/>
      <c r="BE583" s="187"/>
      <c r="BF583" s="187"/>
      <c r="BG583" s="237"/>
      <c r="BH583" s="237"/>
      <c r="BI583" s="237"/>
      <c r="BJ583" s="237"/>
      <c r="BK583" s="237"/>
      <c r="BL583" s="187"/>
      <c r="BM583" s="187"/>
      <c r="BN583" s="237"/>
      <c r="BO583" s="237"/>
      <c r="BP583" s="237"/>
      <c r="BQ583" s="237"/>
      <c r="BR583" s="237"/>
      <c r="BS583" s="187"/>
      <c r="BT583" s="187"/>
      <c r="BU583" s="237"/>
      <c r="BV583" s="237"/>
      <c r="BW583" s="237"/>
      <c r="BX583" s="237"/>
      <c r="BY583" s="237"/>
      <c r="BZ583" s="187"/>
      <c r="CA583" s="187"/>
      <c r="CB583" s="237"/>
      <c r="CC583" s="237"/>
      <c r="CD583" s="237"/>
      <c r="CE583" s="237"/>
      <c r="CF583" s="237"/>
      <c r="CG583" s="187"/>
      <c r="CH583" s="187"/>
      <c r="CI583" s="237"/>
      <c r="CJ583" s="237"/>
      <c r="CK583" s="237">
        <v>21</v>
      </c>
      <c r="CL583" s="237"/>
      <c r="CM583" s="237"/>
      <c r="CN583" s="187"/>
      <c r="CO583" s="187"/>
      <c r="CP583" s="237"/>
      <c r="CQ583" s="237"/>
      <c r="CR583" s="237"/>
      <c r="CS583" s="237"/>
      <c r="CT583" s="237"/>
      <c r="CU583" s="187"/>
      <c r="CV583" s="187"/>
      <c r="CW583" s="237"/>
      <c r="CX583" s="237"/>
      <c r="CY583" s="237"/>
      <c r="CZ583" s="237"/>
      <c r="DA583" s="237"/>
      <c r="DB583" s="187"/>
      <c r="DC583" s="187"/>
      <c r="DD583" s="237"/>
      <c r="DE583" s="237"/>
      <c r="DF583" s="237"/>
      <c r="DG583" s="237"/>
      <c r="DH583" s="237"/>
      <c r="DI583" s="187"/>
      <c r="DJ583" s="187"/>
      <c r="DK583" s="187"/>
      <c r="DL583" s="237"/>
      <c r="DM583" s="237"/>
      <c r="DN583" s="237"/>
      <c r="DO583" s="237"/>
      <c r="DP583" s="187"/>
      <c r="DQ583" s="187"/>
      <c r="DR583" s="237"/>
      <c r="DS583" s="237"/>
      <c r="DT583" s="237"/>
      <c r="DU583" s="237"/>
      <c r="DV583" s="237"/>
      <c r="DW583" s="187"/>
      <c r="DX583" s="187"/>
      <c r="DY583" s="237"/>
      <c r="DZ583" s="237"/>
      <c r="EA583" s="237"/>
      <c r="EB583" s="237"/>
      <c r="EC583" s="237"/>
      <c r="ED583" s="187"/>
      <c r="EE583" s="187"/>
      <c r="EF583" s="237"/>
      <c r="EG583" s="187"/>
      <c r="EH583" s="237"/>
      <c r="EI583" s="237"/>
      <c r="EJ583" s="237"/>
      <c r="EK583" s="187"/>
      <c r="EL583" s="187"/>
      <c r="EM583" s="237"/>
      <c r="EN583" s="237"/>
      <c r="EO583" s="237"/>
      <c r="EP583" s="237"/>
      <c r="EQ583" s="237"/>
      <c r="ER583" s="187"/>
      <c r="ES583" s="187"/>
      <c r="ET583" s="237"/>
      <c r="EU583" s="237"/>
      <c r="EV583" s="237"/>
      <c r="EW583" s="237"/>
      <c r="EX583" s="237"/>
      <c r="EY583" s="187"/>
      <c r="EZ583" s="187"/>
      <c r="FA583" s="237"/>
      <c r="FB583" s="237"/>
      <c r="FC583" s="237"/>
      <c r="FD583" s="237"/>
      <c r="FE583" s="237"/>
      <c r="FF583" s="187"/>
      <c r="FG583" s="187"/>
      <c r="FH583" s="237"/>
      <c r="FI583" s="237"/>
      <c r="FJ583" s="237"/>
      <c r="FK583" s="237"/>
      <c r="FL583" s="237"/>
      <c r="FM583" s="187"/>
      <c r="FN583" s="187"/>
      <c r="FO583" s="237"/>
      <c r="FP583" s="237"/>
      <c r="FQ583" s="237"/>
      <c r="FR583" s="237"/>
      <c r="FS583" s="237"/>
      <c r="FT583" s="187"/>
      <c r="FU583" s="187"/>
      <c r="FV583" s="187"/>
      <c r="FW583" s="187"/>
      <c r="FX583" s="187"/>
      <c r="FY583" s="237"/>
      <c r="FZ583" s="237"/>
      <c r="GA583" s="187"/>
      <c r="GB583" s="187"/>
      <c r="GC583" s="237"/>
      <c r="GD583" s="237"/>
      <c r="GE583" s="237"/>
      <c r="GF583" s="237"/>
      <c r="GG583" s="237"/>
      <c r="GH583" s="187"/>
      <c r="GI583" s="187"/>
      <c r="GJ583" s="237"/>
    </row>
    <row r="584" spans="2:192" ht="15">
      <c r="B584" s="240" t="s">
        <v>5205</v>
      </c>
      <c r="C584" s="240" t="s">
        <v>2699</v>
      </c>
      <c r="D584" s="240" t="s">
        <v>2700</v>
      </c>
      <c r="E584" s="241" t="s">
        <v>5216</v>
      </c>
      <c r="F584" s="182">
        <v>2.86</v>
      </c>
      <c r="G584" s="242"/>
      <c r="H584" s="188"/>
      <c r="I584" s="188"/>
      <c r="J584" s="242"/>
      <c r="K584" s="242"/>
      <c r="L584" s="242"/>
      <c r="M584" s="242"/>
      <c r="N584" s="242"/>
      <c r="O584" s="188"/>
      <c r="P584" s="188"/>
      <c r="Q584" s="242"/>
      <c r="R584" s="242"/>
      <c r="S584" s="242"/>
      <c r="T584" s="242"/>
      <c r="U584" s="242"/>
      <c r="V584" s="188"/>
      <c r="W584" s="188"/>
      <c r="X584" s="242"/>
      <c r="Y584" s="242"/>
      <c r="Z584" s="242"/>
      <c r="AA584" s="242"/>
      <c r="AB584" s="242"/>
      <c r="AC584" s="188"/>
      <c r="AD584" s="188"/>
      <c r="AE584" s="242"/>
      <c r="AF584" s="242"/>
      <c r="AG584" s="188"/>
      <c r="AH584" s="242"/>
      <c r="AI584" s="242"/>
      <c r="AJ584" s="188"/>
      <c r="AK584" s="188"/>
      <c r="AL584" s="188"/>
      <c r="AM584" s="188"/>
      <c r="AN584" s="188"/>
      <c r="AO584" s="242"/>
      <c r="AP584" s="242"/>
      <c r="AQ584" s="188"/>
      <c r="AR584" s="188"/>
      <c r="AS584" s="242"/>
      <c r="AT584" s="242"/>
      <c r="AU584" s="242"/>
      <c r="AV584" s="242"/>
      <c r="AW584" s="242"/>
      <c r="AX584" s="188"/>
      <c r="AY584" s="188"/>
      <c r="AZ584" s="242"/>
      <c r="BA584" s="242"/>
      <c r="BB584" s="242"/>
      <c r="BC584" s="242"/>
      <c r="BD584" s="242"/>
      <c r="BE584" s="188"/>
      <c r="BF584" s="188"/>
      <c r="BG584" s="242"/>
      <c r="BH584" s="242"/>
      <c r="BI584" s="242"/>
      <c r="BJ584" s="242"/>
      <c r="BK584" s="242"/>
      <c r="BL584" s="188"/>
      <c r="BM584" s="188"/>
      <c r="BN584" s="242"/>
      <c r="BO584" s="242"/>
      <c r="BP584" s="242"/>
      <c r="BQ584" s="242"/>
      <c r="BR584" s="242"/>
      <c r="BS584" s="188"/>
      <c r="BT584" s="188"/>
      <c r="BU584" s="242"/>
      <c r="BV584" s="242"/>
      <c r="BW584" s="242"/>
      <c r="BX584" s="242"/>
      <c r="BY584" s="242"/>
      <c r="BZ584" s="188"/>
      <c r="CA584" s="188"/>
      <c r="CB584" s="242"/>
      <c r="CC584" s="242"/>
      <c r="CD584" s="242"/>
      <c r="CE584" s="242"/>
      <c r="CF584" s="242"/>
      <c r="CG584" s="188"/>
      <c r="CH584" s="188"/>
      <c r="CI584" s="242"/>
      <c r="CJ584" s="242"/>
      <c r="CK584" s="242">
        <v>2.86</v>
      </c>
      <c r="CL584" s="242"/>
      <c r="CM584" s="242"/>
      <c r="CN584" s="188"/>
      <c r="CO584" s="188"/>
      <c r="CP584" s="242"/>
      <c r="CQ584" s="242"/>
      <c r="CR584" s="242"/>
      <c r="CS584" s="242"/>
      <c r="CT584" s="242"/>
      <c r="CU584" s="188"/>
      <c r="CV584" s="188"/>
      <c r="CW584" s="242"/>
      <c r="CX584" s="242"/>
      <c r="CY584" s="242"/>
      <c r="CZ584" s="242"/>
      <c r="DA584" s="242"/>
      <c r="DB584" s="188"/>
      <c r="DC584" s="188"/>
      <c r="DD584" s="242"/>
      <c r="DE584" s="242"/>
      <c r="DF584" s="242"/>
      <c r="DG584" s="242"/>
      <c r="DH584" s="242"/>
      <c r="DI584" s="188"/>
      <c r="DJ584" s="188"/>
      <c r="DK584" s="188"/>
      <c r="DL584" s="242"/>
      <c r="DM584" s="242"/>
      <c r="DN584" s="242"/>
      <c r="DO584" s="242"/>
      <c r="DP584" s="188"/>
      <c r="DQ584" s="188"/>
      <c r="DR584" s="242"/>
      <c r="DS584" s="242"/>
      <c r="DT584" s="242"/>
      <c r="DU584" s="242"/>
      <c r="DV584" s="242"/>
      <c r="DW584" s="188"/>
      <c r="DX584" s="188"/>
      <c r="DY584" s="242"/>
      <c r="DZ584" s="242"/>
      <c r="EA584" s="242"/>
      <c r="EB584" s="242"/>
      <c r="EC584" s="242"/>
      <c r="ED584" s="188"/>
      <c r="EE584" s="188"/>
      <c r="EF584" s="242"/>
      <c r="EG584" s="188"/>
      <c r="EH584" s="242"/>
      <c r="EI584" s="242"/>
      <c r="EJ584" s="242"/>
      <c r="EK584" s="188"/>
      <c r="EL584" s="188"/>
      <c r="EM584" s="242"/>
      <c r="EN584" s="242"/>
      <c r="EO584" s="242"/>
      <c r="EP584" s="242"/>
      <c r="EQ584" s="242"/>
      <c r="ER584" s="188"/>
      <c r="ES584" s="188"/>
      <c r="ET584" s="242"/>
      <c r="EU584" s="242"/>
      <c r="EV584" s="242"/>
      <c r="EW584" s="242"/>
      <c r="EX584" s="242"/>
      <c r="EY584" s="188"/>
      <c r="EZ584" s="188"/>
      <c r="FA584" s="242"/>
      <c r="FB584" s="242"/>
      <c r="FC584" s="242"/>
      <c r="FD584" s="242"/>
      <c r="FE584" s="242"/>
      <c r="FF584" s="188"/>
      <c r="FG584" s="188"/>
      <c r="FH584" s="242"/>
      <c r="FI584" s="242"/>
      <c r="FJ584" s="242"/>
      <c r="FK584" s="242"/>
      <c r="FL584" s="242"/>
      <c r="FM584" s="188"/>
      <c r="FN584" s="188"/>
      <c r="FO584" s="242"/>
      <c r="FP584" s="242"/>
      <c r="FQ584" s="242"/>
      <c r="FR584" s="242"/>
      <c r="FS584" s="242"/>
      <c r="FT584" s="188"/>
      <c r="FU584" s="188"/>
      <c r="FV584" s="188"/>
      <c r="FW584" s="188"/>
      <c r="FX584" s="188"/>
      <c r="FY584" s="242"/>
      <c r="FZ584" s="242"/>
      <c r="GA584" s="188"/>
      <c r="GB584" s="188"/>
      <c r="GC584" s="242"/>
      <c r="GD584" s="242"/>
      <c r="GE584" s="242"/>
      <c r="GF584" s="242"/>
      <c r="GG584" s="242"/>
      <c r="GH584" s="188"/>
      <c r="GI584" s="188"/>
      <c r="GJ584" s="242"/>
    </row>
    <row r="585" spans="2:192" ht="15.75" thickBot="1">
      <c r="B585" s="243" t="s">
        <v>5205</v>
      </c>
      <c r="C585" s="243" t="s">
        <v>2699</v>
      </c>
      <c r="D585" s="243" t="s">
        <v>2700</v>
      </c>
      <c r="E585" s="244" t="s">
        <v>5217</v>
      </c>
      <c r="F585" s="183">
        <v>21</v>
      </c>
      <c r="G585" s="245"/>
      <c r="H585" s="189"/>
      <c r="I585" s="189"/>
      <c r="J585" s="245"/>
      <c r="K585" s="245"/>
      <c r="L585" s="245"/>
      <c r="M585" s="245"/>
      <c r="N585" s="245"/>
      <c r="O585" s="189"/>
      <c r="P585" s="189"/>
      <c r="Q585" s="245"/>
      <c r="R585" s="245"/>
      <c r="S585" s="245"/>
      <c r="T585" s="245"/>
      <c r="U585" s="245"/>
      <c r="V585" s="189"/>
      <c r="W585" s="189"/>
      <c r="X585" s="245"/>
      <c r="Y585" s="245"/>
      <c r="Z585" s="245"/>
      <c r="AA585" s="245"/>
      <c r="AB585" s="245"/>
      <c r="AC585" s="189"/>
      <c r="AD585" s="189"/>
      <c r="AE585" s="245"/>
      <c r="AF585" s="245"/>
      <c r="AG585" s="189"/>
      <c r="AH585" s="245"/>
      <c r="AI585" s="245"/>
      <c r="AJ585" s="189"/>
      <c r="AK585" s="189"/>
      <c r="AL585" s="189"/>
      <c r="AM585" s="189"/>
      <c r="AN585" s="189"/>
      <c r="AO585" s="245"/>
      <c r="AP585" s="245"/>
      <c r="AQ585" s="189"/>
      <c r="AR585" s="189"/>
      <c r="AS585" s="245"/>
      <c r="AT585" s="245"/>
      <c r="AU585" s="245"/>
      <c r="AV585" s="245"/>
      <c r="AW585" s="245"/>
      <c r="AX585" s="189"/>
      <c r="AY585" s="189"/>
      <c r="AZ585" s="245"/>
      <c r="BA585" s="245"/>
      <c r="BB585" s="245"/>
      <c r="BC585" s="245"/>
      <c r="BD585" s="245"/>
      <c r="BE585" s="189"/>
      <c r="BF585" s="189"/>
      <c r="BG585" s="245"/>
      <c r="BH585" s="245"/>
      <c r="BI585" s="245"/>
      <c r="BJ585" s="245"/>
      <c r="BK585" s="245"/>
      <c r="BL585" s="189"/>
      <c r="BM585" s="189"/>
      <c r="BN585" s="245"/>
      <c r="BO585" s="245"/>
      <c r="BP585" s="245"/>
      <c r="BQ585" s="245"/>
      <c r="BR585" s="245"/>
      <c r="BS585" s="189"/>
      <c r="BT585" s="189"/>
      <c r="BU585" s="245"/>
      <c r="BV585" s="245"/>
      <c r="BW585" s="245"/>
      <c r="BX585" s="245"/>
      <c r="BY585" s="245"/>
      <c r="BZ585" s="189"/>
      <c r="CA585" s="189"/>
      <c r="CB585" s="245"/>
      <c r="CC585" s="245"/>
      <c r="CD585" s="245"/>
      <c r="CE585" s="245"/>
      <c r="CF585" s="245"/>
      <c r="CG585" s="189"/>
      <c r="CH585" s="189"/>
      <c r="CI585" s="245"/>
      <c r="CJ585" s="245"/>
      <c r="CK585" s="245">
        <v>21</v>
      </c>
      <c r="CL585" s="245"/>
      <c r="CM585" s="245"/>
      <c r="CN585" s="189"/>
      <c r="CO585" s="189"/>
      <c r="CP585" s="245"/>
      <c r="CQ585" s="245"/>
      <c r="CR585" s="245"/>
      <c r="CS585" s="245"/>
      <c r="CT585" s="245"/>
      <c r="CU585" s="189"/>
      <c r="CV585" s="189"/>
      <c r="CW585" s="245"/>
      <c r="CX585" s="245"/>
      <c r="CY585" s="245"/>
      <c r="CZ585" s="245"/>
      <c r="DA585" s="245"/>
      <c r="DB585" s="189"/>
      <c r="DC585" s="189"/>
      <c r="DD585" s="245"/>
      <c r="DE585" s="245"/>
      <c r="DF585" s="245"/>
      <c r="DG585" s="245"/>
      <c r="DH585" s="245"/>
      <c r="DI585" s="189"/>
      <c r="DJ585" s="189"/>
      <c r="DK585" s="189"/>
      <c r="DL585" s="245"/>
      <c r="DM585" s="245"/>
      <c r="DN585" s="245"/>
      <c r="DO585" s="245"/>
      <c r="DP585" s="189"/>
      <c r="DQ585" s="189"/>
      <c r="DR585" s="245"/>
      <c r="DS585" s="245"/>
      <c r="DT585" s="245"/>
      <c r="DU585" s="245"/>
      <c r="DV585" s="245"/>
      <c r="DW585" s="189"/>
      <c r="DX585" s="189"/>
      <c r="DY585" s="245"/>
      <c r="DZ585" s="245"/>
      <c r="EA585" s="245"/>
      <c r="EB585" s="245"/>
      <c r="EC585" s="245"/>
      <c r="ED585" s="189"/>
      <c r="EE585" s="189"/>
      <c r="EF585" s="245"/>
      <c r="EG585" s="189"/>
      <c r="EH585" s="245"/>
      <c r="EI585" s="245"/>
      <c r="EJ585" s="245"/>
      <c r="EK585" s="189"/>
      <c r="EL585" s="189"/>
      <c r="EM585" s="245"/>
      <c r="EN585" s="245"/>
      <c r="EO585" s="245"/>
      <c r="EP585" s="245"/>
      <c r="EQ585" s="245"/>
      <c r="ER585" s="189"/>
      <c r="ES585" s="189"/>
      <c r="ET585" s="245"/>
      <c r="EU585" s="245"/>
      <c r="EV585" s="245"/>
      <c r="EW585" s="245"/>
      <c r="EX585" s="245"/>
      <c r="EY585" s="189"/>
      <c r="EZ585" s="189"/>
      <c r="FA585" s="245"/>
      <c r="FB585" s="245"/>
      <c r="FC585" s="245"/>
      <c r="FD585" s="245"/>
      <c r="FE585" s="245"/>
      <c r="FF585" s="189"/>
      <c r="FG585" s="189"/>
      <c r="FH585" s="245"/>
      <c r="FI585" s="245"/>
      <c r="FJ585" s="245"/>
      <c r="FK585" s="245"/>
      <c r="FL585" s="245"/>
      <c r="FM585" s="189"/>
      <c r="FN585" s="189"/>
      <c r="FO585" s="245"/>
      <c r="FP585" s="245"/>
      <c r="FQ585" s="245"/>
      <c r="FR585" s="245"/>
      <c r="FS585" s="245"/>
      <c r="FT585" s="189"/>
      <c r="FU585" s="189"/>
      <c r="FV585" s="189"/>
      <c r="FW585" s="189"/>
      <c r="FX585" s="189"/>
      <c r="FY585" s="245"/>
      <c r="FZ585" s="245"/>
      <c r="GA585" s="189"/>
      <c r="GB585" s="189"/>
      <c r="GC585" s="245"/>
      <c r="GD585" s="245"/>
      <c r="GE585" s="245"/>
      <c r="GF585" s="245"/>
      <c r="GG585" s="245"/>
      <c r="GH585" s="189"/>
      <c r="GI585" s="189"/>
      <c r="GJ585" s="245"/>
    </row>
    <row r="586" spans="2:192" ht="15">
      <c r="B586" s="238" t="s">
        <v>5205</v>
      </c>
      <c r="C586" s="238" t="s">
        <v>717</v>
      </c>
      <c r="D586" s="238" t="s">
        <v>719</v>
      </c>
      <c r="E586" s="238" t="s">
        <v>5214</v>
      </c>
      <c r="F586" s="180">
        <v>2</v>
      </c>
      <c r="G586" s="239"/>
      <c r="H586" s="186"/>
      <c r="I586" s="186"/>
      <c r="J586" s="239"/>
      <c r="K586" s="239"/>
      <c r="L586" s="239"/>
      <c r="M586" s="239"/>
      <c r="N586" s="239"/>
      <c r="O586" s="186"/>
      <c r="P586" s="186"/>
      <c r="Q586" s="239"/>
      <c r="R586" s="239"/>
      <c r="S586" s="239">
        <v>1</v>
      </c>
      <c r="T586" s="239"/>
      <c r="U586" s="239"/>
      <c r="V586" s="186"/>
      <c r="W586" s="186"/>
      <c r="X586" s="239"/>
      <c r="Y586" s="239"/>
      <c r="Z586" s="239"/>
      <c r="AA586" s="239"/>
      <c r="AB586" s="239"/>
      <c r="AC586" s="186"/>
      <c r="AD586" s="186"/>
      <c r="AE586" s="239">
        <v>1</v>
      </c>
      <c r="AF586" s="239"/>
      <c r="AG586" s="186"/>
      <c r="AH586" s="239"/>
      <c r="AI586" s="239"/>
      <c r="AJ586" s="186"/>
      <c r="AK586" s="186"/>
      <c r="AL586" s="186"/>
      <c r="AM586" s="186"/>
      <c r="AN586" s="186"/>
      <c r="AO586" s="239"/>
      <c r="AP586" s="239"/>
      <c r="AQ586" s="186"/>
      <c r="AR586" s="186"/>
      <c r="AS586" s="239"/>
      <c r="AT586" s="239"/>
      <c r="AU586" s="239"/>
      <c r="AV586" s="239"/>
      <c r="AW586" s="239"/>
      <c r="AX586" s="186"/>
      <c r="AY586" s="186"/>
      <c r="AZ586" s="239"/>
      <c r="BA586" s="239"/>
      <c r="BB586" s="239"/>
      <c r="BC586" s="239"/>
      <c r="BD586" s="239"/>
      <c r="BE586" s="186"/>
      <c r="BF586" s="186"/>
      <c r="BG586" s="239"/>
      <c r="BH586" s="239"/>
      <c r="BI586" s="239"/>
      <c r="BJ586" s="239"/>
      <c r="BK586" s="239"/>
      <c r="BL586" s="186"/>
      <c r="BM586" s="186"/>
      <c r="BN586" s="239"/>
      <c r="BO586" s="239"/>
      <c r="BP586" s="239"/>
      <c r="BQ586" s="239"/>
      <c r="BR586" s="239"/>
      <c r="BS586" s="186"/>
      <c r="BT586" s="186"/>
      <c r="BU586" s="239"/>
      <c r="BV586" s="239"/>
      <c r="BW586" s="239"/>
      <c r="BX586" s="239"/>
      <c r="BY586" s="239"/>
      <c r="BZ586" s="186"/>
      <c r="CA586" s="186"/>
      <c r="CB586" s="239"/>
      <c r="CC586" s="239"/>
      <c r="CD586" s="239"/>
      <c r="CE586" s="239"/>
      <c r="CF586" s="239"/>
      <c r="CG586" s="186"/>
      <c r="CH586" s="186"/>
      <c r="CI586" s="239"/>
      <c r="CJ586" s="239"/>
      <c r="CK586" s="239"/>
      <c r="CL586" s="239"/>
      <c r="CM586" s="239"/>
      <c r="CN586" s="186"/>
      <c r="CO586" s="186"/>
      <c r="CP586" s="239"/>
      <c r="CQ586" s="239"/>
      <c r="CR586" s="239"/>
      <c r="CS586" s="239"/>
      <c r="CT586" s="239"/>
      <c r="CU586" s="186"/>
      <c r="CV586" s="186"/>
      <c r="CW586" s="239"/>
      <c r="CX586" s="239"/>
      <c r="CY586" s="239"/>
      <c r="CZ586" s="239"/>
      <c r="DA586" s="239"/>
      <c r="DB586" s="186"/>
      <c r="DC586" s="186"/>
      <c r="DD586" s="239"/>
      <c r="DE586" s="239"/>
      <c r="DF586" s="239"/>
      <c r="DG586" s="239"/>
      <c r="DH586" s="239"/>
      <c r="DI586" s="186"/>
      <c r="DJ586" s="186"/>
      <c r="DK586" s="186"/>
      <c r="DL586" s="239"/>
      <c r="DM586" s="239"/>
      <c r="DN586" s="239"/>
      <c r="DO586" s="239"/>
      <c r="DP586" s="186"/>
      <c r="DQ586" s="186"/>
      <c r="DR586" s="239"/>
      <c r="DS586" s="239"/>
      <c r="DT586" s="239"/>
      <c r="DU586" s="239"/>
      <c r="DV586" s="239"/>
      <c r="DW586" s="186"/>
      <c r="DX586" s="186"/>
      <c r="DY586" s="239"/>
      <c r="DZ586" s="239"/>
      <c r="EA586" s="239"/>
      <c r="EB586" s="239"/>
      <c r="EC586" s="239"/>
      <c r="ED586" s="186"/>
      <c r="EE586" s="186"/>
      <c r="EF586" s="239"/>
      <c r="EG586" s="186"/>
      <c r="EH586" s="239"/>
      <c r="EI586" s="239"/>
      <c r="EJ586" s="239"/>
      <c r="EK586" s="186"/>
      <c r="EL586" s="186"/>
      <c r="EM586" s="239"/>
      <c r="EN586" s="239"/>
      <c r="EO586" s="239"/>
      <c r="EP586" s="239"/>
      <c r="EQ586" s="239"/>
      <c r="ER586" s="186"/>
      <c r="ES586" s="186"/>
      <c r="ET586" s="239"/>
      <c r="EU586" s="239"/>
      <c r="EV586" s="239"/>
      <c r="EW586" s="239"/>
      <c r="EX586" s="239"/>
      <c r="EY586" s="186"/>
      <c r="EZ586" s="186"/>
      <c r="FA586" s="239"/>
      <c r="FB586" s="239"/>
      <c r="FC586" s="239"/>
      <c r="FD586" s="239"/>
      <c r="FE586" s="239"/>
      <c r="FF586" s="186"/>
      <c r="FG586" s="186"/>
      <c r="FH586" s="239"/>
      <c r="FI586" s="239"/>
      <c r="FJ586" s="239"/>
      <c r="FK586" s="239"/>
      <c r="FL586" s="239"/>
      <c r="FM586" s="186"/>
      <c r="FN586" s="186"/>
      <c r="FO586" s="239"/>
      <c r="FP586" s="239"/>
      <c r="FQ586" s="239"/>
      <c r="FR586" s="239"/>
      <c r="FS586" s="239"/>
      <c r="FT586" s="186"/>
      <c r="FU586" s="186"/>
      <c r="FV586" s="186"/>
      <c r="FW586" s="186"/>
      <c r="FX586" s="186"/>
      <c r="FY586" s="239"/>
      <c r="FZ586" s="239"/>
      <c r="GA586" s="186"/>
      <c r="GB586" s="186"/>
      <c r="GC586" s="239"/>
      <c r="GD586" s="239"/>
      <c r="GE586" s="239"/>
      <c r="GF586" s="239"/>
      <c r="GG586" s="239"/>
      <c r="GH586" s="186"/>
      <c r="GI586" s="186"/>
      <c r="GJ586" s="239"/>
    </row>
    <row r="587" spans="2:192" ht="15">
      <c r="B587" s="240" t="s">
        <v>5205</v>
      </c>
      <c r="C587" s="240" t="s">
        <v>717</v>
      </c>
      <c r="D587" s="240" t="s">
        <v>719</v>
      </c>
      <c r="E587" s="235" t="s">
        <v>5215</v>
      </c>
      <c r="F587" s="181">
        <v>49.2</v>
      </c>
      <c r="G587" s="237"/>
      <c r="H587" s="187"/>
      <c r="I587" s="187"/>
      <c r="J587" s="237"/>
      <c r="K587" s="237"/>
      <c r="L587" s="237"/>
      <c r="M587" s="237"/>
      <c r="N587" s="237"/>
      <c r="O587" s="187"/>
      <c r="P587" s="187"/>
      <c r="Q587" s="237"/>
      <c r="R587" s="237"/>
      <c r="S587" s="237">
        <v>19.899999999999999</v>
      </c>
      <c r="T587" s="237"/>
      <c r="U587" s="237"/>
      <c r="V587" s="187"/>
      <c r="W587" s="187"/>
      <c r="X587" s="237"/>
      <c r="Y587" s="237"/>
      <c r="Z587" s="237"/>
      <c r="AA587" s="237"/>
      <c r="AB587" s="237"/>
      <c r="AC587" s="187"/>
      <c r="AD587" s="187"/>
      <c r="AE587" s="237">
        <v>29.3</v>
      </c>
      <c r="AF587" s="237"/>
      <c r="AG587" s="187"/>
      <c r="AH587" s="237"/>
      <c r="AI587" s="237"/>
      <c r="AJ587" s="187"/>
      <c r="AK587" s="187"/>
      <c r="AL587" s="187"/>
      <c r="AM587" s="187"/>
      <c r="AN587" s="187"/>
      <c r="AO587" s="237"/>
      <c r="AP587" s="237"/>
      <c r="AQ587" s="187"/>
      <c r="AR587" s="187"/>
      <c r="AS587" s="237"/>
      <c r="AT587" s="237"/>
      <c r="AU587" s="237"/>
      <c r="AV587" s="237"/>
      <c r="AW587" s="237"/>
      <c r="AX587" s="187"/>
      <c r="AY587" s="187"/>
      <c r="AZ587" s="237"/>
      <c r="BA587" s="237"/>
      <c r="BB587" s="237"/>
      <c r="BC587" s="237"/>
      <c r="BD587" s="237"/>
      <c r="BE587" s="187"/>
      <c r="BF587" s="187"/>
      <c r="BG587" s="237"/>
      <c r="BH587" s="237"/>
      <c r="BI587" s="237"/>
      <c r="BJ587" s="237"/>
      <c r="BK587" s="237"/>
      <c r="BL587" s="187"/>
      <c r="BM587" s="187"/>
      <c r="BN587" s="237"/>
      <c r="BO587" s="237"/>
      <c r="BP587" s="237"/>
      <c r="BQ587" s="237"/>
      <c r="BR587" s="237"/>
      <c r="BS587" s="187"/>
      <c r="BT587" s="187"/>
      <c r="BU587" s="237"/>
      <c r="BV587" s="237"/>
      <c r="BW587" s="237"/>
      <c r="BX587" s="237"/>
      <c r="BY587" s="237"/>
      <c r="BZ587" s="187"/>
      <c r="CA587" s="187"/>
      <c r="CB587" s="237"/>
      <c r="CC587" s="237"/>
      <c r="CD587" s="237"/>
      <c r="CE587" s="237"/>
      <c r="CF587" s="237"/>
      <c r="CG587" s="187"/>
      <c r="CH587" s="187"/>
      <c r="CI587" s="237"/>
      <c r="CJ587" s="237"/>
      <c r="CK587" s="237"/>
      <c r="CL587" s="237"/>
      <c r="CM587" s="237"/>
      <c r="CN587" s="187"/>
      <c r="CO587" s="187"/>
      <c r="CP587" s="237"/>
      <c r="CQ587" s="237"/>
      <c r="CR587" s="237"/>
      <c r="CS587" s="237"/>
      <c r="CT587" s="237"/>
      <c r="CU587" s="187"/>
      <c r="CV587" s="187"/>
      <c r="CW587" s="237"/>
      <c r="CX587" s="237"/>
      <c r="CY587" s="237"/>
      <c r="CZ587" s="237"/>
      <c r="DA587" s="237"/>
      <c r="DB587" s="187"/>
      <c r="DC587" s="187"/>
      <c r="DD587" s="237"/>
      <c r="DE587" s="237"/>
      <c r="DF587" s="237"/>
      <c r="DG587" s="237"/>
      <c r="DH587" s="237"/>
      <c r="DI587" s="187"/>
      <c r="DJ587" s="187"/>
      <c r="DK587" s="187"/>
      <c r="DL587" s="237"/>
      <c r="DM587" s="237"/>
      <c r="DN587" s="237"/>
      <c r="DO587" s="237"/>
      <c r="DP587" s="187"/>
      <c r="DQ587" s="187"/>
      <c r="DR587" s="237"/>
      <c r="DS587" s="237"/>
      <c r="DT587" s="237"/>
      <c r="DU587" s="237"/>
      <c r="DV587" s="237"/>
      <c r="DW587" s="187"/>
      <c r="DX587" s="187"/>
      <c r="DY587" s="237"/>
      <c r="DZ587" s="237"/>
      <c r="EA587" s="237"/>
      <c r="EB587" s="237"/>
      <c r="EC587" s="237"/>
      <c r="ED587" s="187"/>
      <c r="EE587" s="187"/>
      <c r="EF587" s="237"/>
      <c r="EG587" s="187"/>
      <c r="EH587" s="237"/>
      <c r="EI587" s="237"/>
      <c r="EJ587" s="237"/>
      <c r="EK587" s="187"/>
      <c r="EL587" s="187"/>
      <c r="EM587" s="237"/>
      <c r="EN587" s="237"/>
      <c r="EO587" s="237"/>
      <c r="EP587" s="237"/>
      <c r="EQ587" s="237"/>
      <c r="ER587" s="187"/>
      <c r="ES587" s="187"/>
      <c r="ET587" s="237"/>
      <c r="EU587" s="237"/>
      <c r="EV587" s="237"/>
      <c r="EW587" s="237"/>
      <c r="EX587" s="237"/>
      <c r="EY587" s="187"/>
      <c r="EZ587" s="187"/>
      <c r="FA587" s="237"/>
      <c r="FB587" s="237"/>
      <c r="FC587" s="237"/>
      <c r="FD587" s="237"/>
      <c r="FE587" s="237"/>
      <c r="FF587" s="187"/>
      <c r="FG587" s="187"/>
      <c r="FH587" s="237"/>
      <c r="FI587" s="237"/>
      <c r="FJ587" s="237"/>
      <c r="FK587" s="237"/>
      <c r="FL587" s="237"/>
      <c r="FM587" s="187"/>
      <c r="FN587" s="187"/>
      <c r="FO587" s="237"/>
      <c r="FP587" s="237"/>
      <c r="FQ587" s="237"/>
      <c r="FR587" s="237"/>
      <c r="FS587" s="237"/>
      <c r="FT587" s="187"/>
      <c r="FU587" s="187"/>
      <c r="FV587" s="187"/>
      <c r="FW587" s="187"/>
      <c r="FX587" s="187"/>
      <c r="FY587" s="237"/>
      <c r="FZ587" s="237"/>
      <c r="GA587" s="187"/>
      <c r="GB587" s="187"/>
      <c r="GC587" s="237"/>
      <c r="GD587" s="237"/>
      <c r="GE587" s="237"/>
      <c r="GF587" s="237"/>
      <c r="GG587" s="237"/>
      <c r="GH587" s="187"/>
      <c r="GI587" s="187"/>
      <c r="GJ587" s="237"/>
    </row>
    <row r="588" spans="2:192" ht="15">
      <c r="B588" s="240" t="s">
        <v>5205</v>
      </c>
      <c r="C588" s="240" t="s">
        <v>717</v>
      </c>
      <c r="D588" s="240" t="s">
        <v>719</v>
      </c>
      <c r="E588" s="241" t="s">
        <v>5216</v>
      </c>
      <c r="F588" s="182">
        <v>2.44</v>
      </c>
      <c r="G588" s="242"/>
      <c r="H588" s="188"/>
      <c r="I588" s="188"/>
      <c r="J588" s="242"/>
      <c r="K588" s="242"/>
      <c r="L588" s="242"/>
      <c r="M588" s="242"/>
      <c r="N588" s="242"/>
      <c r="O588" s="188"/>
      <c r="P588" s="188"/>
      <c r="Q588" s="242"/>
      <c r="R588" s="242"/>
      <c r="S588" s="242">
        <v>3.01</v>
      </c>
      <c r="T588" s="242"/>
      <c r="U588" s="242"/>
      <c r="V588" s="188"/>
      <c r="W588" s="188"/>
      <c r="X588" s="242"/>
      <c r="Y588" s="242"/>
      <c r="Z588" s="242"/>
      <c r="AA588" s="242"/>
      <c r="AB588" s="242"/>
      <c r="AC588" s="188"/>
      <c r="AD588" s="188"/>
      <c r="AE588" s="242">
        <v>2.0499999999999998</v>
      </c>
      <c r="AF588" s="242"/>
      <c r="AG588" s="188"/>
      <c r="AH588" s="242"/>
      <c r="AI588" s="242"/>
      <c r="AJ588" s="188"/>
      <c r="AK588" s="188"/>
      <c r="AL588" s="188"/>
      <c r="AM588" s="188"/>
      <c r="AN588" s="188"/>
      <c r="AO588" s="242"/>
      <c r="AP588" s="242"/>
      <c r="AQ588" s="188"/>
      <c r="AR588" s="188"/>
      <c r="AS588" s="242"/>
      <c r="AT588" s="242"/>
      <c r="AU588" s="242"/>
      <c r="AV588" s="242"/>
      <c r="AW588" s="242"/>
      <c r="AX588" s="188"/>
      <c r="AY588" s="188"/>
      <c r="AZ588" s="242"/>
      <c r="BA588" s="242"/>
      <c r="BB588" s="242"/>
      <c r="BC588" s="242"/>
      <c r="BD588" s="242"/>
      <c r="BE588" s="188"/>
      <c r="BF588" s="188"/>
      <c r="BG588" s="242"/>
      <c r="BH588" s="242"/>
      <c r="BI588" s="242"/>
      <c r="BJ588" s="242"/>
      <c r="BK588" s="242"/>
      <c r="BL588" s="188"/>
      <c r="BM588" s="188"/>
      <c r="BN588" s="242"/>
      <c r="BO588" s="242"/>
      <c r="BP588" s="242"/>
      <c r="BQ588" s="242"/>
      <c r="BR588" s="242"/>
      <c r="BS588" s="188"/>
      <c r="BT588" s="188"/>
      <c r="BU588" s="242"/>
      <c r="BV588" s="242"/>
      <c r="BW588" s="242"/>
      <c r="BX588" s="242"/>
      <c r="BY588" s="242"/>
      <c r="BZ588" s="188"/>
      <c r="CA588" s="188"/>
      <c r="CB588" s="242"/>
      <c r="CC588" s="242"/>
      <c r="CD588" s="242"/>
      <c r="CE588" s="242"/>
      <c r="CF588" s="242"/>
      <c r="CG588" s="188"/>
      <c r="CH588" s="188"/>
      <c r="CI588" s="242"/>
      <c r="CJ588" s="242"/>
      <c r="CK588" s="242"/>
      <c r="CL588" s="242"/>
      <c r="CM588" s="242"/>
      <c r="CN588" s="188"/>
      <c r="CO588" s="188"/>
      <c r="CP588" s="242"/>
      <c r="CQ588" s="242"/>
      <c r="CR588" s="242"/>
      <c r="CS588" s="242"/>
      <c r="CT588" s="242"/>
      <c r="CU588" s="188"/>
      <c r="CV588" s="188"/>
      <c r="CW588" s="242"/>
      <c r="CX588" s="242"/>
      <c r="CY588" s="242"/>
      <c r="CZ588" s="242"/>
      <c r="DA588" s="242"/>
      <c r="DB588" s="188"/>
      <c r="DC588" s="188"/>
      <c r="DD588" s="242"/>
      <c r="DE588" s="242"/>
      <c r="DF588" s="242"/>
      <c r="DG588" s="242"/>
      <c r="DH588" s="242"/>
      <c r="DI588" s="188"/>
      <c r="DJ588" s="188"/>
      <c r="DK588" s="188"/>
      <c r="DL588" s="242"/>
      <c r="DM588" s="242"/>
      <c r="DN588" s="242"/>
      <c r="DO588" s="242"/>
      <c r="DP588" s="188"/>
      <c r="DQ588" s="188"/>
      <c r="DR588" s="242"/>
      <c r="DS588" s="242"/>
      <c r="DT588" s="242"/>
      <c r="DU588" s="242"/>
      <c r="DV588" s="242"/>
      <c r="DW588" s="188"/>
      <c r="DX588" s="188"/>
      <c r="DY588" s="242"/>
      <c r="DZ588" s="242"/>
      <c r="EA588" s="242"/>
      <c r="EB588" s="242"/>
      <c r="EC588" s="242"/>
      <c r="ED588" s="188"/>
      <c r="EE588" s="188"/>
      <c r="EF588" s="242"/>
      <c r="EG588" s="188"/>
      <c r="EH588" s="242"/>
      <c r="EI588" s="242"/>
      <c r="EJ588" s="242"/>
      <c r="EK588" s="188"/>
      <c r="EL588" s="188"/>
      <c r="EM588" s="242"/>
      <c r="EN588" s="242"/>
      <c r="EO588" s="242"/>
      <c r="EP588" s="242"/>
      <c r="EQ588" s="242"/>
      <c r="ER588" s="188"/>
      <c r="ES588" s="188"/>
      <c r="ET588" s="242"/>
      <c r="EU588" s="242"/>
      <c r="EV588" s="242"/>
      <c r="EW588" s="242"/>
      <c r="EX588" s="242"/>
      <c r="EY588" s="188"/>
      <c r="EZ588" s="188"/>
      <c r="FA588" s="242"/>
      <c r="FB588" s="242"/>
      <c r="FC588" s="242"/>
      <c r="FD588" s="242"/>
      <c r="FE588" s="242"/>
      <c r="FF588" s="188"/>
      <c r="FG588" s="188"/>
      <c r="FH588" s="242"/>
      <c r="FI588" s="242"/>
      <c r="FJ588" s="242"/>
      <c r="FK588" s="242"/>
      <c r="FL588" s="242"/>
      <c r="FM588" s="188"/>
      <c r="FN588" s="188"/>
      <c r="FO588" s="242"/>
      <c r="FP588" s="242"/>
      <c r="FQ588" s="242"/>
      <c r="FR588" s="242"/>
      <c r="FS588" s="242"/>
      <c r="FT588" s="188"/>
      <c r="FU588" s="188"/>
      <c r="FV588" s="188"/>
      <c r="FW588" s="188"/>
      <c r="FX588" s="188"/>
      <c r="FY588" s="242"/>
      <c r="FZ588" s="242"/>
      <c r="GA588" s="188"/>
      <c r="GB588" s="188"/>
      <c r="GC588" s="242"/>
      <c r="GD588" s="242"/>
      <c r="GE588" s="242"/>
      <c r="GF588" s="242"/>
      <c r="GG588" s="242"/>
      <c r="GH588" s="188"/>
      <c r="GI588" s="188"/>
      <c r="GJ588" s="242"/>
    </row>
    <row r="589" spans="2:192" ht="15.75" thickBot="1">
      <c r="B589" s="243" t="s">
        <v>5205</v>
      </c>
      <c r="C589" s="243" t="s">
        <v>717</v>
      </c>
      <c r="D589" s="243" t="s">
        <v>719</v>
      </c>
      <c r="E589" s="244" t="s">
        <v>5217</v>
      </c>
      <c r="F589" s="183">
        <v>24.61</v>
      </c>
      <c r="G589" s="245"/>
      <c r="H589" s="189"/>
      <c r="I589" s="189"/>
      <c r="J589" s="245"/>
      <c r="K589" s="245"/>
      <c r="L589" s="245"/>
      <c r="M589" s="245"/>
      <c r="N589" s="245"/>
      <c r="O589" s="189"/>
      <c r="P589" s="189"/>
      <c r="Q589" s="245"/>
      <c r="R589" s="245"/>
      <c r="S589" s="245">
        <v>19.920000000000002</v>
      </c>
      <c r="T589" s="245"/>
      <c r="U589" s="245"/>
      <c r="V589" s="189"/>
      <c r="W589" s="189"/>
      <c r="X589" s="245"/>
      <c r="Y589" s="245"/>
      <c r="Z589" s="245"/>
      <c r="AA589" s="245"/>
      <c r="AB589" s="245"/>
      <c r="AC589" s="189"/>
      <c r="AD589" s="189"/>
      <c r="AE589" s="245">
        <v>29.3</v>
      </c>
      <c r="AF589" s="245"/>
      <c r="AG589" s="189"/>
      <c r="AH589" s="245"/>
      <c r="AI589" s="245"/>
      <c r="AJ589" s="189"/>
      <c r="AK589" s="189"/>
      <c r="AL589" s="189"/>
      <c r="AM589" s="189"/>
      <c r="AN589" s="189"/>
      <c r="AO589" s="245"/>
      <c r="AP589" s="245"/>
      <c r="AQ589" s="189"/>
      <c r="AR589" s="189"/>
      <c r="AS589" s="245"/>
      <c r="AT589" s="245"/>
      <c r="AU589" s="245"/>
      <c r="AV589" s="245"/>
      <c r="AW589" s="245"/>
      <c r="AX589" s="189"/>
      <c r="AY589" s="189"/>
      <c r="AZ589" s="245"/>
      <c r="BA589" s="245"/>
      <c r="BB589" s="245"/>
      <c r="BC589" s="245"/>
      <c r="BD589" s="245"/>
      <c r="BE589" s="189"/>
      <c r="BF589" s="189"/>
      <c r="BG589" s="245"/>
      <c r="BH589" s="245"/>
      <c r="BI589" s="245"/>
      <c r="BJ589" s="245"/>
      <c r="BK589" s="245"/>
      <c r="BL589" s="189"/>
      <c r="BM589" s="189"/>
      <c r="BN589" s="245"/>
      <c r="BO589" s="245"/>
      <c r="BP589" s="245"/>
      <c r="BQ589" s="245"/>
      <c r="BR589" s="245"/>
      <c r="BS589" s="189"/>
      <c r="BT589" s="189"/>
      <c r="BU589" s="245"/>
      <c r="BV589" s="245"/>
      <c r="BW589" s="245"/>
      <c r="BX589" s="245"/>
      <c r="BY589" s="245"/>
      <c r="BZ589" s="189"/>
      <c r="CA589" s="189"/>
      <c r="CB589" s="245"/>
      <c r="CC589" s="245"/>
      <c r="CD589" s="245"/>
      <c r="CE589" s="245"/>
      <c r="CF589" s="245"/>
      <c r="CG589" s="189"/>
      <c r="CH589" s="189"/>
      <c r="CI589" s="245"/>
      <c r="CJ589" s="245"/>
      <c r="CK589" s="245"/>
      <c r="CL589" s="245"/>
      <c r="CM589" s="245"/>
      <c r="CN589" s="189"/>
      <c r="CO589" s="189"/>
      <c r="CP589" s="245"/>
      <c r="CQ589" s="245"/>
      <c r="CR589" s="245"/>
      <c r="CS589" s="245"/>
      <c r="CT589" s="245"/>
      <c r="CU589" s="189"/>
      <c r="CV589" s="189"/>
      <c r="CW589" s="245"/>
      <c r="CX589" s="245"/>
      <c r="CY589" s="245"/>
      <c r="CZ589" s="245"/>
      <c r="DA589" s="245"/>
      <c r="DB589" s="189"/>
      <c r="DC589" s="189"/>
      <c r="DD589" s="245"/>
      <c r="DE589" s="245"/>
      <c r="DF589" s="245"/>
      <c r="DG589" s="245"/>
      <c r="DH589" s="245"/>
      <c r="DI589" s="189"/>
      <c r="DJ589" s="189"/>
      <c r="DK589" s="189"/>
      <c r="DL589" s="245"/>
      <c r="DM589" s="245"/>
      <c r="DN589" s="245"/>
      <c r="DO589" s="245"/>
      <c r="DP589" s="189"/>
      <c r="DQ589" s="189"/>
      <c r="DR589" s="245"/>
      <c r="DS589" s="245"/>
      <c r="DT589" s="245"/>
      <c r="DU589" s="245"/>
      <c r="DV589" s="245"/>
      <c r="DW589" s="189"/>
      <c r="DX589" s="189"/>
      <c r="DY589" s="245"/>
      <c r="DZ589" s="245"/>
      <c r="EA589" s="245"/>
      <c r="EB589" s="245"/>
      <c r="EC589" s="245"/>
      <c r="ED589" s="189"/>
      <c r="EE589" s="189"/>
      <c r="EF589" s="245"/>
      <c r="EG589" s="189"/>
      <c r="EH589" s="245"/>
      <c r="EI589" s="245"/>
      <c r="EJ589" s="245"/>
      <c r="EK589" s="189"/>
      <c r="EL589" s="189"/>
      <c r="EM589" s="245"/>
      <c r="EN589" s="245"/>
      <c r="EO589" s="245"/>
      <c r="EP589" s="245"/>
      <c r="EQ589" s="245"/>
      <c r="ER589" s="189"/>
      <c r="ES589" s="189"/>
      <c r="ET589" s="245"/>
      <c r="EU589" s="245"/>
      <c r="EV589" s="245"/>
      <c r="EW589" s="245"/>
      <c r="EX589" s="245"/>
      <c r="EY589" s="189"/>
      <c r="EZ589" s="189"/>
      <c r="FA589" s="245"/>
      <c r="FB589" s="245"/>
      <c r="FC589" s="245"/>
      <c r="FD589" s="245"/>
      <c r="FE589" s="245"/>
      <c r="FF589" s="189"/>
      <c r="FG589" s="189"/>
      <c r="FH589" s="245"/>
      <c r="FI589" s="245"/>
      <c r="FJ589" s="245"/>
      <c r="FK589" s="245"/>
      <c r="FL589" s="245"/>
      <c r="FM589" s="189"/>
      <c r="FN589" s="189"/>
      <c r="FO589" s="245"/>
      <c r="FP589" s="245"/>
      <c r="FQ589" s="245"/>
      <c r="FR589" s="245"/>
      <c r="FS589" s="245"/>
      <c r="FT589" s="189"/>
      <c r="FU589" s="189"/>
      <c r="FV589" s="189"/>
      <c r="FW589" s="189"/>
      <c r="FX589" s="189"/>
      <c r="FY589" s="245"/>
      <c r="FZ589" s="245"/>
      <c r="GA589" s="189"/>
      <c r="GB589" s="189"/>
      <c r="GC589" s="245"/>
      <c r="GD589" s="245"/>
      <c r="GE589" s="245"/>
      <c r="GF589" s="245"/>
      <c r="GG589" s="245"/>
      <c r="GH589" s="189"/>
      <c r="GI589" s="189"/>
      <c r="GJ589" s="245"/>
    </row>
    <row r="590" spans="2:192" ht="15">
      <c r="B590" s="238" t="s">
        <v>5205</v>
      </c>
      <c r="C590" s="238" t="s">
        <v>1686</v>
      </c>
      <c r="D590" s="238" t="s">
        <v>1688</v>
      </c>
      <c r="E590" s="238" t="s">
        <v>5214</v>
      </c>
      <c r="F590" s="180">
        <v>1</v>
      </c>
      <c r="G590" s="239"/>
      <c r="H590" s="186"/>
      <c r="I590" s="186"/>
      <c r="J590" s="239"/>
      <c r="K590" s="239"/>
      <c r="L590" s="239"/>
      <c r="M590" s="239"/>
      <c r="N590" s="239"/>
      <c r="O590" s="186"/>
      <c r="P590" s="186"/>
      <c r="Q590" s="239"/>
      <c r="R590" s="239"/>
      <c r="S590" s="239"/>
      <c r="T590" s="239"/>
      <c r="U590" s="239"/>
      <c r="V590" s="186"/>
      <c r="W590" s="186"/>
      <c r="X590" s="239"/>
      <c r="Y590" s="239"/>
      <c r="Z590" s="239"/>
      <c r="AA590" s="239"/>
      <c r="AB590" s="239"/>
      <c r="AC590" s="186"/>
      <c r="AD590" s="186"/>
      <c r="AE590" s="239"/>
      <c r="AF590" s="239"/>
      <c r="AG590" s="186"/>
      <c r="AH590" s="239"/>
      <c r="AI590" s="239"/>
      <c r="AJ590" s="186"/>
      <c r="AK590" s="186"/>
      <c r="AL590" s="186"/>
      <c r="AM590" s="186"/>
      <c r="AN590" s="186"/>
      <c r="AO590" s="239"/>
      <c r="AP590" s="239"/>
      <c r="AQ590" s="186"/>
      <c r="AR590" s="186"/>
      <c r="AS590" s="239"/>
      <c r="AT590" s="239"/>
      <c r="AU590" s="239"/>
      <c r="AV590" s="239"/>
      <c r="AW590" s="239"/>
      <c r="AX590" s="186"/>
      <c r="AY590" s="186"/>
      <c r="AZ590" s="239"/>
      <c r="BA590" s="239"/>
      <c r="BB590" s="239">
        <v>1</v>
      </c>
      <c r="BC590" s="239"/>
      <c r="BD590" s="239"/>
      <c r="BE590" s="186"/>
      <c r="BF590" s="186"/>
      <c r="BG590" s="239"/>
      <c r="BH590" s="239"/>
      <c r="BI590" s="239"/>
      <c r="BJ590" s="239"/>
      <c r="BK590" s="239"/>
      <c r="BL590" s="186"/>
      <c r="BM590" s="186"/>
      <c r="BN590" s="239"/>
      <c r="BO590" s="239"/>
      <c r="BP590" s="239"/>
      <c r="BQ590" s="239"/>
      <c r="BR590" s="239"/>
      <c r="BS590" s="186"/>
      <c r="BT590" s="186"/>
      <c r="BU590" s="239"/>
      <c r="BV590" s="239"/>
      <c r="BW590" s="239"/>
      <c r="BX590" s="239"/>
      <c r="BY590" s="239"/>
      <c r="BZ590" s="186"/>
      <c r="CA590" s="186"/>
      <c r="CB590" s="239"/>
      <c r="CC590" s="239"/>
      <c r="CD590" s="239"/>
      <c r="CE590" s="239"/>
      <c r="CF590" s="239"/>
      <c r="CG590" s="186"/>
      <c r="CH590" s="186"/>
      <c r="CI590" s="239"/>
      <c r="CJ590" s="239"/>
      <c r="CK590" s="239"/>
      <c r="CL590" s="239"/>
      <c r="CM590" s="239"/>
      <c r="CN590" s="186"/>
      <c r="CO590" s="186"/>
      <c r="CP590" s="239"/>
      <c r="CQ590" s="239"/>
      <c r="CR590" s="239"/>
      <c r="CS590" s="239"/>
      <c r="CT590" s="239"/>
      <c r="CU590" s="186"/>
      <c r="CV590" s="186"/>
      <c r="CW590" s="239"/>
      <c r="CX590" s="239"/>
      <c r="CY590" s="239"/>
      <c r="CZ590" s="239"/>
      <c r="DA590" s="239"/>
      <c r="DB590" s="186"/>
      <c r="DC590" s="186"/>
      <c r="DD590" s="239"/>
      <c r="DE590" s="239"/>
      <c r="DF590" s="239"/>
      <c r="DG590" s="239"/>
      <c r="DH590" s="239"/>
      <c r="DI590" s="186"/>
      <c r="DJ590" s="186"/>
      <c r="DK590" s="186"/>
      <c r="DL590" s="239"/>
      <c r="DM590" s="239"/>
      <c r="DN590" s="239"/>
      <c r="DO590" s="239"/>
      <c r="DP590" s="186"/>
      <c r="DQ590" s="186"/>
      <c r="DR590" s="239"/>
      <c r="DS590" s="239"/>
      <c r="DT590" s="239"/>
      <c r="DU590" s="239"/>
      <c r="DV590" s="239"/>
      <c r="DW590" s="186"/>
      <c r="DX590" s="186"/>
      <c r="DY590" s="239"/>
      <c r="DZ590" s="239"/>
      <c r="EA590" s="239"/>
      <c r="EB590" s="239"/>
      <c r="EC590" s="239"/>
      <c r="ED590" s="186"/>
      <c r="EE590" s="186"/>
      <c r="EF590" s="239"/>
      <c r="EG590" s="186"/>
      <c r="EH590" s="239"/>
      <c r="EI590" s="239"/>
      <c r="EJ590" s="239"/>
      <c r="EK590" s="186"/>
      <c r="EL590" s="186"/>
      <c r="EM590" s="239"/>
      <c r="EN590" s="239"/>
      <c r="EO590" s="239"/>
      <c r="EP590" s="239"/>
      <c r="EQ590" s="239"/>
      <c r="ER590" s="186"/>
      <c r="ES590" s="186"/>
      <c r="ET590" s="239"/>
      <c r="EU590" s="239"/>
      <c r="EV590" s="239"/>
      <c r="EW590" s="239"/>
      <c r="EX590" s="239"/>
      <c r="EY590" s="186"/>
      <c r="EZ590" s="186"/>
      <c r="FA590" s="239"/>
      <c r="FB590" s="239"/>
      <c r="FC590" s="239"/>
      <c r="FD590" s="239"/>
      <c r="FE590" s="239"/>
      <c r="FF590" s="186"/>
      <c r="FG590" s="186"/>
      <c r="FH590" s="239"/>
      <c r="FI590" s="239"/>
      <c r="FJ590" s="239"/>
      <c r="FK590" s="239"/>
      <c r="FL590" s="239"/>
      <c r="FM590" s="186"/>
      <c r="FN590" s="186"/>
      <c r="FO590" s="239"/>
      <c r="FP590" s="239"/>
      <c r="FQ590" s="239"/>
      <c r="FR590" s="239"/>
      <c r="FS590" s="239"/>
      <c r="FT590" s="186"/>
      <c r="FU590" s="186"/>
      <c r="FV590" s="186"/>
      <c r="FW590" s="186"/>
      <c r="FX590" s="186"/>
      <c r="FY590" s="239"/>
      <c r="FZ590" s="239"/>
      <c r="GA590" s="186"/>
      <c r="GB590" s="186"/>
      <c r="GC590" s="239"/>
      <c r="GD590" s="239"/>
      <c r="GE590" s="239"/>
      <c r="GF590" s="239"/>
      <c r="GG590" s="239"/>
      <c r="GH590" s="186"/>
      <c r="GI590" s="186"/>
      <c r="GJ590" s="239"/>
    </row>
    <row r="591" spans="2:192" ht="15">
      <c r="B591" s="240" t="s">
        <v>5205</v>
      </c>
      <c r="C591" s="240" t="s">
        <v>1686</v>
      </c>
      <c r="D591" s="240" t="s">
        <v>1688</v>
      </c>
      <c r="E591" s="235" t="s">
        <v>5215</v>
      </c>
      <c r="F591" s="181">
        <v>27.2</v>
      </c>
      <c r="G591" s="237"/>
      <c r="H591" s="187"/>
      <c r="I591" s="187"/>
      <c r="J591" s="237"/>
      <c r="K591" s="237"/>
      <c r="L591" s="237"/>
      <c r="M591" s="237"/>
      <c r="N591" s="237"/>
      <c r="O591" s="187"/>
      <c r="P591" s="187"/>
      <c r="Q591" s="237"/>
      <c r="R591" s="237"/>
      <c r="S591" s="237"/>
      <c r="T591" s="237"/>
      <c r="U591" s="237"/>
      <c r="V591" s="187"/>
      <c r="W591" s="187"/>
      <c r="X591" s="237"/>
      <c r="Y591" s="237"/>
      <c r="Z591" s="237"/>
      <c r="AA591" s="237"/>
      <c r="AB591" s="237"/>
      <c r="AC591" s="187"/>
      <c r="AD591" s="187"/>
      <c r="AE591" s="237"/>
      <c r="AF591" s="237"/>
      <c r="AG591" s="187"/>
      <c r="AH591" s="237"/>
      <c r="AI591" s="237"/>
      <c r="AJ591" s="187"/>
      <c r="AK591" s="187"/>
      <c r="AL591" s="187"/>
      <c r="AM591" s="187"/>
      <c r="AN591" s="187"/>
      <c r="AO591" s="237"/>
      <c r="AP591" s="237"/>
      <c r="AQ591" s="187"/>
      <c r="AR591" s="187"/>
      <c r="AS591" s="237"/>
      <c r="AT591" s="237"/>
      <c r="AU591" s="237"/>
      <c r="AV591" s="237"/>
      <c r="AW591" s="237"/>
      <c r="AX591" s="187"/>
      <c r="AY591" s="187"/>
      <c r="AZ591" s="237"/>
      <c r="BA591" s="237"/>
      <c r="BB591" s="237">
        <v>27.2</v>
      </c>
      <c r="BC591" s="237"/>
      <c r="BD591" s="237"/>
      <c r="BE591" s="187"/>
      <c r="BF591" s="187"/>
      <c r="BG591" s="237"/>
      <c r="BH591" s="237"/>
      <c r="BI591" s="237"/>
      <c r="BJ591" s="237"/>
      <c r="BK591" s="237"/>
      <c r="BL591" s="187"/>
      <c r="BM591" s="187"/>
      <c r="BN591" s="237"/>
      <c r="BO591" s="237"/>
      <c r="BP591" s="237"/>
      <c r="BQ591" s="237"/>
      <c r="BR591" s="237"/>
      <c r="BS591" s="187"/>
      <c r="BT591" s="187"/>
      <c r="BU591" s="237"/>
      <c r="BV591" s="237"/>
      <c r="BW591" s="237"/>
      <c r="BX591" s="237"/>
      <c r="BY591" s="237"/>
      <c r="BZ591" s="187"/>
      <c r="CA591" s="187"/>
      <c r="CB591" s="237"/>
      <c r="CC591" s="237"/>
      <c r="CD591" s="237"/>
      <c r="CE591" s="237"/>
      <c r="CF591" s="237"/>
      <c r="CG591" s="187"/>
      <c r="CH591" s="187"/>
      <c r="CI591" s="237"/>
      <c r="CJ591" s="237"/>
      <c r="CK591" s="237"/>
      <c r="CL591" s="237"/>
      <c r="CM591" s="237"/>
      <c r="CN591" s="187"/>
      <c r="CO591" s="187"/>
      <c r="CP591" s="237"/>
      <c r="CQ591" s="237"/>
      <c r="CR591" s="237"/>
      <c r="CS591" s="237"/>
      <c r="CT591" s="237"/>
      <c r="CU591" s="187"/>
      <c r="CV591" s="187"/>
      <c r="CW591" s="237"/>
      <c r="CX591" s="237"/>
      <c r="CY591" s="237"/>
      <c r="CZ591" s="237"/>
      <c r="DA591" s="237"/>
      <c r="DB591" s="187"/>
      <c r="DC591" s="187"/>
      <c r="DD591" s="237"/>
      <c r="DE591" s="237"/>
      <c r="DF591" s="237"/>
      <c r="DG591" s="237"/>
      <c r="DH591" s="237"/>
      <c r="DI591" s="187"/>
      <c r="DJ591" s="187"/>
      <c r="DK591" s="187"/>
      <c r="DL591" s="237"/>
      <c r="DM591" s="237"/>
      <c r="DN591" s="237"/>
      <c r="DO591" s="237"/>
      <c r="DP591" s="187"/>
      <c r="DQ591" s="187"/>
      <c r="DR591" s="237"/>
      <c r="DS591" s="237"/>
      <c r="DT591" s="237"/>
      <c r="DU591" s="237"/>
      <c r="DV591" s="237"/>
      <c r="DW591" s="187"/>
      <c r="DX591" s="187"/>
      <c r="DY591" s="237"/>
      <c r="DZ591" s="237"/>
      <c r="EA591" s="237"/>
      <c r="EB591" s="237"/>
      <c r="EC591" s="237"/>
      <c r="ED591" s="187"/>
      <c r="EE591" s="187"/>
      <c r="EF591" s="237"/>
      <c r="EG591" s="187"/>
      <c r="EH591" s="237"/>
      <c r="EI591" s="237"/>
      <c r="EJ591" s="237"/>
      <c r="EK591" s="187"/>
      <c r="EL591" s="187"/>
      <c r="EM591" s="237"/>
      <c r="EN591" s="237"/>
      <c r="EO591" s="237"/>
      <c r="EP591" s="237"/>
      <c r="EQ591" s="237"/>
      <c r="ER591" s="187"/>
      <c r="ES591" s="187"/>
      <c r="ET591" s="237"/>
      <c r="EU591" s="237"/>
      <c r="EV591" s="237"/>
      <c r="EW591" s="237"/>
      <c r="EX591" s="237"/>
      <c r="EY591" s="187"/>
      <c r="EZ591" s="187"/>
      <c r="FA591" s="237"/>
      <c r="FB591" s="237"/>
      <c r="FC591" s="237"/>
      <c r="FD591" s="237"/>
      <c r="FE591" s="237"/>
      <c r="FF591" s="187"/>
      <c r="FG591" s="187"/>
      <c r="FH591" s="237"/>
      <c r="FI591" s="237"/>
      <c r="FJ591" s="237"/>
      <c r="FK591" s="237"/>
      <c r="FL591" s="237"/>
      <c r="FM591" s="187"/>
      <c r="FN591" s="187"/>
      <c r="FO591" s="237"/>
      <c r="FP591" s="237"/>
      <c r="FQ591" s="237"/>
      <c r="FR591" s="237"/>
      <c r="FS591" s="237"/>
      <c r="FT591" s="187"/>
      <c r="FU591" s="187"/>
      <c r="FV591" s="187"/>
      <c r="FW591" s="187"/>
      <c r="FX591" s="187"/>
      <c r="FY591" s="237"/>
      <c r="FZ591" s="237"/>
      <c r="GA591" s="187"/>
      <c r="GB591" s="187"/>
      <c r="GC591" s="237"/>
      <c r="GD591" s="237"/>
      <c r="GE591" s="237"/>
      <c r="GF591" s="237"/>
      <c r="GG591" s="237"/>
      <c r="GH591" s="187"/>
      <c r="GI591" s="187"/>
      <c r="GJ591" s="237"/>
    </row>
    <row r="592" spans="2:192" ht="15">
      <c r="B592" s="240" t="s">
        <v>5205</v>
      </c>
      <c r="C592" s="240" t="s">
        <v>1686</v>
      </c>
      <c r="D592" s="240" t="s">
        <v>1688</v>
      </c>
      <c r="E592" s="241" t="s">
        <v>5216</v>
      </c>
      <c r="F592" s="182">
        <v>2.2000000000000002</v>
      </c>
      <c r="G592" s="242"/>
      <c r="H592" s="188"/>
      <c r="I592" s="188"/>
      <c r="J592" s="242"/>
      <c r="K592" s="242"/>
      <c r="L592" s="242"/>
      <c r="M592" s="242"/>
      <c r="N592" s="242"/>
      <c r="O592" s="188"/>
      <c r="P592" s="188"/>
      <c r="Q592" s="242"/>
      <c r="R592" s="242"/>
      <c r="S592" s="242"/>
      <c r="T592" s="242"/>
      <c r="U592" s="242"/>
      <c r="V592" s="188"/>
      <c r="W592" s="188"/>
      <c r="X592" s="242"/>
      <c r="Y592" s="242"/>
      <c r="Z592" s="242"/>
      <c r="AA592" s="242"/>
      <c r="AB592" s="242"/>
      <c r="AC592" s="188"/>
      <c r="AD592" s="188"/>
      <c r="AE592" s="242"/>
      <c r="AF592" s="242"/>
      <c r="AG592" s="188"/>
      <c r="AH592" s="242"/>
      <c r="AI592" s="242"/>
      <c r="AJ592" s="188"/>
      <c r="AK592" s="188"/>
      <c r="AL592" s="188"/>
      <c r="AM592" s="188"/>
      <c r="AN592" s="188"/>
      <c r="AO592" s="242"/>
      <c r="AP592" s="242"/>
      <c r="AQ592" s="188"/>
      <c r="AR592" s="188"/>
      <c r="AS592" s="242"/>
      <c r="AT592" s="242"/>
      <c r="AU592" s="242"/>
      <c r="AV592" s="242"/>
      <c r="AW592" s="242"/>
      <c r="AX592" s="188"/>
      <c r="AY592" s="188"/>
      <c r="AZ592" s="242"/>
      <c r="BA592" s="242"/>
      <c r="BB592" s="242">
        <v>2.2000000000000002</v>
      </c>
      <c r="BC592" s="242"/>
      <c r="BD592" s="242"/>
      <c r="BE592" s="188"/>
      <c r="BF592" s="188"/>
      <c r="BG592" s="242"/>
      <c r="BH592" s="242"/>
      <c r="BI592" s="242"/>
      <c r="BJ592" s="242"/>
      <c r="BK592" s="242"/>
      <c r="BL592" s="188"/>
      <c r="BM592" s="188"/>
      <c r="BN592" s="242"/>
      <c r="BO592" s="242"/>
      <c r="BP592" s="242"/>
      <c r="BQ592" s="242"/>
      <c r="BR592" s="242"/>
      <c r="BS592" s="188"/>
      <c r="BT592" s="188"/>
      <c r="BU592" s="242"/>
      <c r="BV592" s="242"/>
      <c r="BW592" s="242"/>
      <c r="BX592" s="242"/>
      <c r="BY592" s="242"/>
      <c r="BZ592" s="188"/>
      <c r="CA592" s="188"/>
      <c r="CB592" s="242"/>
      <c r="CC592" s="242"/>
      <c r="CD592" s="242"/>
      <c r="CE592" s="242"/>
      <c r="CF592" s="242"/>
      <c r="CG592" s="188"/>
      <c r="CH592" s="188"/>
      <c r="CI592" s="242"/>
      <c r="CJ592" s="242"/>
      <c r="CK592" s="242"/>
      <c r="CL592" s="242"/>
      <c r="CM592" s="242"/>
      <c r="CN592" s="188"/>
      <c r="CO592" s="188"/>
      <c r="CP592" s="242"/>
      <c r="CQ592" s="242"/>
      <c r="CR592" s="242"/>
      <c r="CS592" s="242"/>
      <c r="CT592" s="242"/>
      <c r="CU592" s="188"/>
      <c r="CV592" s="188"/>
      <c r="CW592" s="242"/>
      <c r="CX592" s="242"/>
      <c r="CY592" s="242"/>
      <c r="CZ592" s="242"/>
      <c r="DA592" s="242"/>
      <c r="DB592" s="188"/>
      <c r="DC592" s="188"/>
      <c r="DD592" s="242"/>
      <c r="DE592" s="242"/>
      <c r="DF592" s="242"/>
      <c r="DG592" s="242"/>
      <c r="DH592" s="242"/>
      <c r="DI592" s="188"/>
      <c r="DJ592" s="188"/>
      <c r="DK592" s="188"/>
      <c r="DL592" s="242"/>
      <c r="DM592" s="242"/>
      <c r="DN592" s="242"/>
      <c r="DO592" s="242"/>
      <c r="DP592" s="188"/>
      <c r="DQ592" s="188"/>
      <c r="DR592" s="242"/>
      <c r="DS592" s="242"/>
      <c r="DT592" s="242"/>
      <c r="DU592" s="242"/>
      <c r="DV592" s="242"/>
      <c r="DW592" s="188"/>
      <c r="DX592" s="188"/>
      <c r="DY592" s="242"/>
      <c r="DZ592" s="242"/>
      <c r="EA592" s="242"/>
      <c r="EB592" s="242"/>
      <c r="EC592" s="242"/>
      <c r="ED592" s="188"/>
      <c r="EE592" s="188"/>
      <c r="EF592" s="242"/>
      <c r="EG592" s="188"/>
      <c r="EH592" s="242"/>
      <c r="EI592" s="242"/>
      <c r="EJ592" s="242"/>
      <c r="EK592" s="188"/>
      <c r="EL592" s="188"/>
      <c r="EM592" s="242"/>
      <c r="EN592" s="242"/>
      <c r="EO592" s="242"/>
      <c r="EP592" s="242"/>
      <c r="EQ592" s="242"/>
      <c r="ER592" s="188"/>
      <c r="ES592" s="188"/>
      <c r="ET592" s="242"/>
      <c r="EU592" s="242"/>
      <c r="EV592" s="242"/>
      <c r="EW592" s="242"/>
      <c r="EX592" s="242"/>
      <c r="EY592" s="188"/>
      <c r="EZ592" s="188"/>
      <c r="FA592" s="242"/>
      <c r="FB592" s="242"/>
      <c r="FC592" s="242"/>
      <c r="FD592" s="242"/>
      <c r="FE592" s="242"/>
      <c r="FF592" s="188"/>
      <c r="FG592" s="188"/>
      <c r="FH592" s="242"/>
      <c r="FI592" s="242"/>
      <c r="FJ592" s="242"/>
      <c r="FK592" s="242"/>
      <c r="FL592" s="242"/>
      <c r="FM592" s="188"/>
      <c r="FN592" s="188"/>
      <c r="FO592" s="242"/>
      <c r="FP592" s="242"/>
      <c r="FQ592" s="242"/>
      <c r="FR592" s="242"/>
      <c r="FS592" s="242"/>
      <c r="FT592" s="188"/>
      <c r="FU592" s="188"/>
      <c r="FV592" s="188"/>
      <c r="FW592" s="188"/>
      <c r="FX592" s="188"/>
      <c r="FY592" s="242"/>
      <c r="FZ592" s="242"/>
      <c r="GA592" s="188"/>
      <c r="GB592" s="188"/>
      <c r="GC592" s="242"/>
      <c r="GD592" s="242"/>
      <c r="GE592" s="242"/>
      <c r="GF592" s="242"/>
      <c r="GG592" s="242"/>
      <c r="GH592" s="188"/>
      <c r="GI592" s="188"/>
      <c r="GJ592" s="242"/>
    </row>
    <row r="593" spans="2:192" ht="15.75" thickBot="1">
      <c r="B593" s="243" t="s">
        <v>5205</v>
      </c>
      <c r="C593" s="243" t="s">
        <v>1686</v>
      </c>
      <c r="D593" s="243" t="s">
        <v>1688</v>
      </c>
      <c r="E593" s="244" t="s">
        <v>5217</v>
      </c>
      <c r="F593" s="183">
        <v>27.22</v>
      </c>
      <c r="G593" s="245"/>
      <c r="H593" s="189"/>
      <c r="I593" s="189"/>
      <c r="J593" s="245"/>
      <c r="K593" s="245"/>
      <c r="L593" s="245"/>
      <c r="M593" s="245"/>
      <c r="N593" s="245"/>
      <c r="O593" s="189"/>
      <c r="P593" s="189"/>
      <c r="Q593" s="245"/>
      <c r="R593" s="245"/>
      <c r="S593" s="245"/>
      <c r="T593" s="245"/>
      <c r="U593" s="245"/>
      <c r="V593" s="189"/>
      <c r="W593" s="189"/>
      <c r="X593" s="245"/>
      <c r="Y593" s="245"/>
      <c r="Z593" s="245"/>
      <c r="AA593" s="245"/>
      <c r="AB593" s="245"/>
      <c r="AC593" s="189"/>
      <c r="AD593" s="189"/>
      <c r="AE593" s="245"/>
      <c r="AF593" s="245"/>
      <c r="AG593" s="189"/>
      <c r="AH593" s="245"/>
      <c r="AI593" s="245"/>
      <c r="AJ593" s="189"/>
      <c r="AK593" s="189"/>
      <c r="AL593" s="189"/>
      <c r="AM593" s="189"/>
      <c r="AN593" s="189"/>
      <c r="AO593" s="245"/>
      <c r="AP593" s="245"/>
      <c r="AQ593" s="189"/>
      <c r="AR593" s="189"/>
      <c r="AS593" s="245"/>
      <c r="AT593" s="245"/>
      <c r="AU593" s="245"/>
      <c r="AV593" s="245"/>
      <c r="AW593" s="245"/>
      <c r="AX593" s="189"/>
      <c r="AY593" s="189"/>
      <c r="AZ593" s="245"/>
      <c r="BA593" s="245"/>
      <c r="BB593" s="245">
        <v>27.22</v>
      </c>
      <c r="BC593" s="245"/>
      <c r="BD593" s="245"/>
      <c r="BE593" s="189"/>
      <c r="BF593" s="189"/>
      <c r="BG593" s="245"/>
      <c r="BH593" s="245"/>
      <c r="BI593" s="245"/>
      <c r="BJ593" s="245"/>
      <c r="BK593" s="245"/>
      <c r="BL593" s="189"/>
      <c r="BM593" s="189"/>
      <c r="BN593" s="245"/>
      <c r="BO593" s="245"/>
      <c r="BP593" s="245"/>
      <c r="BQ593" s="245"/>
      <c r="BR593" s="245"/>
      <c r="BS593" s="189"/>
      <c r="BT593" s="189"/>
      <c r="BU593" s="245"/>
      <c r="BV593" s="245"/>
      <c r="BW593" s="245"/>
      <c r="BX593" s="245"/>
      <c r="BY593" s="245"/>
      <c r="BZ593" s="189"/>
      <c r="CA593" s="189"/>
      <c r="CB593" s="245"/>
      <c r="CC593" s="245"/>
      <c r="CD593" s="245"/>
      <c r="CE593" s="245"/>
      <c r="CF593" s="245"/>
      <c r="CG593" s="189"/>
      <c r="CH593" s="189"/>
      <c r="CI593" s="245"/>
      <c r="CJ593" s="245"/>
      <c r="CK593" s="245"/>
      <c r="CL593" s="245"/>
      <c r="CM593" s="245"/>
      <c r="CN593" s="189"/>
      <c r="CO593" s="189"/>
      <c r="CP593" s="245"/>
      <c r="CQ593" s="245"/>
      <c r="CR593" s="245"/>
      <c r="CS593" s="245"/>
      <c r="CT593" s="245"/>
      <c r="CU593" s="189"/>
      <c r="CV593" s="189"/>
      <c r="CW593" s="245"/>
      <c r="CX593" s="245"/>
      <c r="CY593" s="245"/>
      <c r="CZ593" s="245"/>
      <c r="DA593" s="245"/>
      <c r="DB593" s="189"/>
      <c r="DC593" s="189"/>
      <c r="DD593" s="245"/>
      <c r="DE593" s="245"/>
      <c r="DF593" s="245"/>
      <c r="DG593" s="245"/>
      <c r="DH593" s="245"/>
      <c r="DI593" s="189"/>
      <c r="DJ593" s="189"/>
      <c r="DK593" s="189"/>
      <c r="DL593" s="245"/>
      <c r="DM593" s="245"/>
      <c r="DN593" s="245"/>
      <c r="DO593" s="245"/>
      <c r="DP593" s="189"/>
      <c r="DQ593" s="189"/>
      <c r="DR593" s="245"/>
      <c r="DS593" s="245"/>
      <c r="DT593" s="245"/>
      <c r="DU593" s="245"/>
      <c r="DV593" s="245"/>
      <c r="DW593" s="189"/>
      <c r="DX593" s="189"/>
      <c r="DY593" s="245"/>
      <c r="DZ593" s="245"/>
      <c r="EA593" s="245"/>
      <c r="EB593" s="245"/>
      <c r="EC593" s="245"/>
      <c r="ED593" s="189"/>
      <c r="EE593" s="189"/>
      <c r="EF593" s="245"/>
      <c r="EG593" s="189"/>
      <c r="EH593" s="245"/>
      <c r="EI593" s="245"/>
      <c r="EJ593" s="245"/>
      <c r="EK593" s="189"/>
      <c r="EL593" s="189"/>
      <c r="EM593" s="245"/>
      <c r="EN593" s="245"/>
      <c r="EO593" s="245"/>
      <c r="EP593" s="245"/>
      <c r="EQ593" s="245"/>
      <c r="ER593" s="189"/>
      <c r="ES593" s="189"/>
      <c r="ET593" s="245"/>
      <c r="EU593" s="245"/>
      <c r="EV593" s="245"/>
      <c r="EW593" s="245"/>
      <c r="EX593" s="245"/>
      <c r="EY593" s="189"/>
      <c r="EZ593" s="189"/>
      <c r="FA593" s="245"/>
      <c r="FB593" s="245"/>
      <c r="FC593" s="245"/>
      <c r="FD593" s="245"/>
      <c r="FE593" s="245"/>
      <c r="FF593" s="189"/>
      <c r="FG593" s="189"/>
      <c r="FH593" s="245"/>
      <c r="FI593" s="245"/>
      <c r="FJ593" s="245"/>
      <c r="FK593" s="245"/>
      <c r="FL593" s="245"/>
      <c r="FM593" s="189"/>
      <c r="FN593" s="189"/>
      <c r="FO593" s="245"/>
      <c r="FP593" s="245"/>
      <c r="FQ593" s="245"/>
      <c r="FR593" s="245"/>
      <c r="FS593" s="245"/>
      <c r="FT593" s="189"/>
      <c r="FU593" s="189"/>
      <c r="FV593" s="189"/>
      <c r="FW593" s="189"/>
      <c r="FX593" s="189"/>
      <c r="FY593" s="245"/>
      <c r="FZ593" s="245"/>
      <c r="GA593" s="189"/>
      <c r="GB593" s="189"/>
      <c r="GC593" s="245"/>
      <c r="GD593" s="245"/>
      <c r="GE593" s="245"/>
      <c r="GF593" s="245"/>
      <c r="GG593" s="245"/>
      <c r="GH593" s="189"/>
      <c r="GI593" s="189"/>
      <c r="GJ593" s="245"/>
    </row>
    <row r="594" spans="2:192" ht="15">
      <c r="B594" s="238" t="s">
        <v>5205</v>
      </c>
      <c r="C594" s="238" t="s">
        <v>1711</v>
      </c>
      <c r="D594" s="238" t="s">
        <v>1713</v>
      </c>
      <c r="E594" s="238" t="s">
        <v>5214</v>
      </c>
      <c r="F594" s="180">
        <v>4</v>
      </c>
      <c r="G594" s="239"/>
      <c r="H594" s="186"/>
      <c r="I594" s="186"/>
      <c r="J594" s="239"/>
      <c r="K594" s="239"/>
      <c r="L594" s="239"/>
      <c r="M594" s="239"/>
      <c r="N594" s="239"/>
      <c r="O594" s="186"/>
      <c r="P594" s="186"/>
      <c r="Q594" s="239"/>
      <c r="R594" s="239"/>
      <c r="S594" s="239"/>
      <c r="T594" s="239"/>
      <c r="U594" s="239"/>
      <c r="V594" s="186"/>
      <c r="W594" s="186"/>
      <c r="X594" s="239"/>
      <c r="Y594" s="239"/>
      <c r="Z594" s="239"/>
      <c r="AA594" s="239"/>
      <c r="AB594" s="239"/>
      <c r="AC594" s="186"/>
      <c r="AD594" s="186"/>
      <c r="AE594" s="239"/>
      <c r="AF594" s="239"/>
      <c r="AG594" s="186"/>
      <c r="AH594" s="239"/>
      <c r="AI594" s="239"/>
      <c r="AJ594" s="186"/>
      <c r="AK594" s="186"/>
      <c r="AL594" s="186"/>
      <c r="AM594" s="186"/>
      <c r="AN594" s="186"/>
      <c r="AO594" s="239"/>
      <c r="AP594" s="239"/>
      <c r="AQ594" s="186"/>
      <c r="AR594" s="186"/>
      <c r="AS594" s="239"/>
      <c r="AT594" s="239"/>
      <c r="AU594" s="239"/>
      <c r="AV594" s="239"/>
      <c r="AW594" s="239"/>
      <c r="AX594" s="186"/>
      <c r="AY594" s="186"/>
      <c r="AZ594" s="239"/>
      <c r="BA594" s="239"/>
      <c r="BB594" s="239">
        <v>1</v>
      </c>
      <c r="BC594" s="239"/>
      <c r="BD594" s="239">
        <v>1</v>
      </c>
      <c r="BE594" s="186"/>
      <c r="BF594" s="186"/>
      <c r="BG594" s="239"/>
      <c r="BH594" s="239"/>
      <c r="BI594" s="239"/>
      <c r="BJ594" s="239"/>
      <c r="BK594" s="239"/>
      <c r="BL594" s="186"/>
      <c r="BM594" s="186"/>
      <c r="BN594" s="239"/>
      <c r="BO594" s="239"/>
      <c r="BP594" s="239"/>
      <c r="BQ594" s="239"/>
      <c r="BR594" s="239"/>
      <c r="BS594" s="186"/>
      <c r="BT594" s="186"/>
      <c r="BU594" s="239"/>
      <c r="BV594" s="239"/>
      <c r="BW594" s="239"/>
      <c r="BX594" s="239"/>
      <c r="BY594" s="239"/>
      <c r="BZ594" s="186"/>
      <c r="CA594" s="186"/>
      <c r="CB594" s="239"/>
      <c r="CC594" s="239"/>
      <c r="CD594" s="239"/>
      <c r="CE594" s="239"/>
      <c r="CF594" s="239"/>
      <c r="CG594" s="186"/>
      <c r="CH594" s="186"/>
      <c r="CI594" s="239"/>
      <c r="CJ594" s="239"/>
      <c r="CK594" s="239"/>
      <c r="CL594" s="239"/>
      <c r="CM594" s="239"/>
      <c r="CN594" s="186"/>
      <c r="CO594" s="186"/>
      <c r="CP594" s="239"/>
      <c r="CQ594" s="239"/>
      <c r="CR594" s="239"/>
      <c r="CS594" s="239"/>
      <c r="CT594" s="239"/>
      <c r="CU594" s="186"/>
      <c r="CV594" s="186"/>
      <c r="CW594" s="239"/>
      <c r="CX594" s="239"/>
      <c r="CY594" s="239"/>
      <c r="CZ594" s="239"/>
      <c r="DA594" s="239"/>
      <c r="DB594" s="186"/>
      <c r="DC594" s="186"/>
      <c r="DD594" s="239"/>
      <c r="DE594" s="239"/>
      <c r="DF594" s="239"/>
      <c r="DG594" s="239"/>
      <c r="DH594" s="239">
        <v>1</v>
      </c>
      <c r="DI594" s="186"/>
      <c r="DJ594" s="186"/>
      <c r="DK594" s="186"/>
      <c r="DL594" s="239"/>
      <c r="DM594" s="239"/>
      <c r="DN594" s="239"/>
      <c r="DO594" s="239"/>
      <c r="DP594" s="186"/>
      <c r="DQ594" s="186"/>
      <c r="DR594" s="239"/>
      <c r="DS594" s="239"/>
      <c r="DT594" s="239"/>
      <c r="DU594" s="239"/>
      <c r="DV594" s="239"/>
      <c r="DW594" s="186"/>
      <c r="DX594" s="186"/>
      <c r="DY594" s="239"/>
      <c r="DZ594" s="239"/>
      <c r="EA594" s="239"/>
      <c r="EB594" s="239"/>
      <c r="EC594" s="239">
        <v>1</v>
      </c>
      <c r="ED594" s="186"/>
      <c r="EE594" s="186"/>
      <c r="EF594" s="239"/>
      <c r="EG594" s="186"/>
      <c r="EH594" s="239"/>
      <c r="EI594" s="239"/>
      <c r="EJ594" s="239"/>
      <c r="EK594" s="186"/>
      <c r="EL594" s="186"/>
      <c r="EM594" s="239"/>
      <c r="EN594" s="239"/>
      <c r="EO594" s="239"/>
      <c r="EP594" s="239"/>
      <c r="EQ594" s="239"/>
      <c r="ER594" s="186"/>
      <c r="ES594" s="186"/>
      <c r="ET594" s="239"/>
      <c r="EU594" s="239"/>
      <c r="EV594" s="239"/>
      <c r="EW594" s="239"/>
      <c r="EX594" s="239"/>
      <c r="EY594" s="186"/>
      <c r="EZ594" s="186"/>
      <c r="FA594" s="239"/>
      <c r="FB594" s="239"/>
      <c r="FC594" s="239"/>
      <c r="FD594" s="239"/>
      <c r="FE594" s="239"/>
      <c r="FF594" s="186"/>
      <c r="FG594" s="186"/>
      <c r="FH594" s="239"/>
      <c r="FI594" s="239"/>
      <c r="FJ594" s="239"/>
      <c r="FK594" s="239"/>
      <c r="FL594" s="239"/>
      <c r="FM594" s="186"/>
      <c r="FN594" s="186"/>
      <c r="FO594" s="239"/>
      <c r="FP594" s="239"/>
      <c r="FQ594" s="239"/>
      <c r="FR594" s="239"/>
      <c r="FS594" s="239"/>
      <c r="FT594" s="186"/>
      <c r="FU594" s="186"/>
      <c r="FV594" s="186"/>
      <c r="FW594" s="186"/>
      <c r="FX594" s="186"/>
      <c r="FY594" s="239"/>
      <c r="FZ594" s="239"/>
      <c r="GA594" s="186"/>
      <c r="GB594" s="186"/>
      <c r="GC594" s="239"/>
      <c r="GD594" s="239"/>
      <c r="GE594" s="239"/>
      <c r="GF594" s="239"/>
      <c r="GG594" s="239"/>
      <c r="GH594" s="186"/>
      <c r="GI594" s="186"/>
      <c r="GJ594" s="239"/>
    </row>
    <row r="595" spans="2:192" ht="15">
      <c r="B595" s="240" t="s">
        <v>5205</v>
      </c>
      <c r="C595" s="240" t="s">
        <v>1711</v>
      </c>
      <c r="D595" s="240" t="s">
        <v>1713</v>
      </c>
      <c r="E595" s="235" t="s">
        <v>5215</v>
      </c>
      <c r="F595" s="181">
        <v>56.2</v>
      </c>
      <c r="G595" s="237"/>
      <c r="H595" s="187"/>
      <c r="I595" s="187"/>
      <c r="J595" s="237"/>
      <c r="K595" s="237"/>
      <c r="L595" s="237"/>
      <c r="M595" s="237"/>
      <c r="N595" s="237"/>
      <c r="O595" s="187"/>
      <c r="P595" s="187"/>
      <c r="Q595" s="237"/>
      <c r="R595" s="237"/>
      <c r="S595" s="237"/>
      <c r="T595" s="237"/>
      <c r="U595" s="237"/>
      <c r="V595" s="187"/>
      <c r="W595" s="187"/>
      <c r="X595" s="237"/>
      <c r="Y595" s="237"/>
      <c r="Z595" s="237"/>
      <c r="AA595" s="237"/>
      <c r="AB595" s="237"/>
      <c r="AC595" s="187"/>
      <c r="AD595" s="187"/>
      <c r="AE595" s="237"/>
      <c r="AF595" s="237"/>
      <c r="AG595" s="187"/>
      <c r="AH595" s="237"/>
      <c r="AI595" s="237"/>
      <c r="AJ595" s="187"/>
      <c r="AK595" s="187"/>
      <c r="AL595" s="187"/>
      <c r="AM595" s="187"/>
      <c r="AN595" s="187"/>
      <c r="AO595" s="237"/>
      <c r="AP595" s="237"/>
      <c r="AQ595" s="187"/>
      <c r="AR595" s="187"/>
      <c r="AS595" s="237"/>
      <c r="AT595" s="237"/>
      <c r="AU595" s="237"/>
      <c r="AV595" s="237"/>
      <c r="AW595" s="237"/>
      <c r="AX595" s="187"/>
      <c r="AY595" s="187"/>
      <c r="AZ595" s="237"/>
      <c r="BA595" s="237"/>
      <c r="BB595" s="237">
        <v>11.5</v>
      </c>
      <c r="BC595" s="237"/>
      <c r="BD595" s="237">
        <v>13</v>
      </c>
      <c r="BE595" s="187"/>
      <c r="BF595" s="187"/>
      <c r="BG595" s="237"/>
      <c r="BH595" s="237"/>
      <c r="BI595" s="237"/>
      <c r="BJ595" s="237"/>
      <c r="BK595" s="237"/>
      <c r="BL595" s="187"/>
      <c r="BM595" s="187"/>
      <c r="BN595" s="237"/>
      <c r="BO595" s="237"/>
      <c r="BP595" s="237"/>
      <c r="BQ595" s="237"/>
      <c r="BR595" s="237"/>
      <c r="BS595" s="187"/>
      <c r="BT595" s="187"/>
      <c r="BU595" s="237"/>
      <c r="BV595" s="237"/>
      <c r="BW595" s="237"/>
      <c r="BX595" s="237"/>
      <c r="BY595" s="237"/>
      <c r="BZ595" s="187"/>
      <c r="CA595" s="187"/>
      <c r="CB595" s="237"/>
      <c r="CC595" s="237"/>
      <c r="CD595" s="237"/>
      <c r="CE595" s="237"/>
      <c r="CF595" s="237"/>
      <c r="CG595" s="187"/>
      <c r="CH595" s="187"/>
      <c r="CI595" s="237"/>
      <c r="CJ595" s="237"/>
      <c r="CK595" s="237"/>
      <c r="CL595" s="237"/>
      <c r="CM595" s="237"/>
      <c r="CN595" s="187"/>
      <c r="CO595" s="187"/>
      <c r="CP595" s="237"/>
      <c r="CQ595" s="237"/>
      <c r="CR595" s="237"/>
      <c r="CS595" s="237"/>
      <c r="CT595" s="237"/>
      <c r="CU595" s="187"/>
      <c r="CV595" s="187"/>
      <c r="CW595" s="237"/>
      <c r="CX595" s="237"/>
      <c r="CY595" s="237"/>
      <c r="CZ595" s="237"/>
      <c r="DA595" s="237"/>
      <c r="DB595" s="187"/>
      <c r="DC595" s="187"/>
      <c r="DD595" s="237"/>
      <c r="DE595" s="237"/>
      <c r="DF595" s="237"/>
      <c r="DG595" s="237"/>
      <c r="DH595" s="237">
        <v>16.5</v>
      </c>
      <c r="DI595" s="187"/>
      <c r="DJ595" s="187"/>
      <c r="DK595" s="187"/>
      <c r="DL595" s="237"/>
      <c r="DM595" s="237"/>
      <c r="DN595" s="237"/>
      <c r="DO595" s="237"/>
      <c r="DP595" s="187"/>
      <c r="DQ595" s="187"/>
      <c r="DR595" s="237"/>
      <c r="DS595" s="237"/>
      <c r="DT595" s="237"/>
      <c r="DU595" s="237"/>
      <c r="DV595" s="237"/>
      <c r="DW595" s="187"/>
      <c r="DX595" s="187"/>
      <c r="DY595" s="237"/>
      <c r="DZ595" s="237"/>
      <c r="EA595" s="237"/>
      <c r="EB595" s="237"/>
      <c r="EC595" s="237">
        <v>15.1</v>
      </c>
      <c r="ED595" s="187"/>
      <c r="EE595" s="187"/>
      <c r="EF595" s="237"/>
      <c r="EG595" s="187"/>
      <c r="EH595" s="237"/>
      <c r="EI595" s="237"/>
      <c r="EJ595" s="237"/>
      <c r="EK595" s="187"/>
      <c r="EL595" s="187"/>
      <c r="EM595" s="237"/>
      <c r="EN595" s="237"/>
      <c r="EO595" s="237"/>
      <c r="EP595" s="237"/>
      <c r="EQ595" s="237"/>
      <c r="ER595" s="187"/>
      <c r="ES595" s="187"/>
      <c r="ET595" s="237"/>
      <c r="EU595" s="237"/>
      <c r="EV595" s="237"/>
      <c r="EW595" s="237"/>
      <c r="EX595" s="237"/>
      <c r="EY595" s="187"/>
      <c r="EZ595" s="187"/>
      <c r="FA595" s="237"/>
      <c r="FB595" s="237"/>
      <c r="FC595" s="237"/>
      <c r="FD595" s="237"/>
      <c r="FE595" s="237"/>
      <c r="FF595" s="187"/>
      <c r="FG595" s="187"/>
      <c r="FH595" s="237"/>
      <c r="FI595" s="237"/>
      <c r="FJ595" s="237"/>
      <c r="FK595" s="237"/>
      <c r="FL595" s="237"/>
      <c r="FM595" s="187"/>
      <c r="FN595" s="187"/>
      <c r="FO595" s="237"/>
      <c r="FP595" s="237"/>
      <c r="FQ595" s="237"/>
      <c r="FR595" s="237"/>
      <c r="FS595" s="237"/>
      <c r="FT595" s="187"/>
      <c r="FU595" s="187"/>
      <c r="FV595" s="187"/>
      <c r="FW595" s="187"/>
      <c r="FX595" s="187"/>
      <c r="FY595" s="237"/>
      <c r="FZ595" s="237"/>
      <c r="GA595" s="187"/>
      <c r="GB595" s="187"/>
      <c r="GC595" s="237"/>
      <c r="GD595" s="237"/>
      <c r="GE595" s="237"/>
      <c r="GF595" s="237"/>
      <c r="GG595" s="237"/>
      <c r="GH595" s="187"/>
      <c r="GI595" s="187"/>
      <c r="GJ595" s="237"/>
    </row>
    <row r="596" spans="2:192" ht="15">
      <c r="B596" s="240" t="s">
        <v>5205</v>
      </c>
      <c r="C596" s="240" t="s">
        <v>1711</v>
      </c>
      <c r="D596" s="240" t="s">
        <v>1713</v>
      </c>
      <c r="E596" s="241" t="s">
        <v>5216</v>
      </c>
      <c r="F596" s="182">
        <v>4.2699999999999996</v>
      </c>
      <c r="G596" s="242"/>
      <c r="H596" s="188"/>
      <c r="I596" s="188"/>
      <c r="J596" s="242"/>
      <c r="K596" s="242"/>
      <c r="L596" s="242"/>
      <c r="M596" s="242"/>
      <c r="N596" s="242"/>
      <c r="O596" s="188"/>
      <c r="P596" s="188"/>
      <c r="Q596" s="242"/>
      <c r="R596" s="242"/>
      <c r="S596" s="242"/>
      <c r="T596" s="242"/>
      <c r="U596" s="242"/>
      <c r="V596" s="188"/>
      <c r="W596" s="188"/>
      <c r="X596" s="242"/>
      <c r="Y596" s="242"/>
      <c r="Z596" s="242"/>
      <c r="AA596" s="242"/>
      <c r="AB596" s="242"/>
      <c r="AC596" s="188"/>
      <c r="AD596" s="188"/>
      <c r="AE596" s="242"/>
      <c r="AF596" s="242"/>
      <c r="AG596" s="188"/>
      <c r="AH596" s="242"/>
      <c r="AI596" s="242"/>
      <c r="AJ596" s="188"/>
      <c r="AK596" s="188"/>
      <c r="AL596" s="188"/>
      <c r="AM596" s="188"/>
      <c r="AN596" s="188"/>
      <c r="AO596" s="242"/>
      <c r="AP596" s="242"/>
      <c r="AQ596" s="188"/>
      <c r="AR596" s="188"/>
      <c r="AS596" s="242"/>
      <c r="AT596" s="242"/>
      <c r="AU596" s="242"/>
      <c r="AV596" s="242"/>
      <c r="AW596" s="242"/>
      <c r="AX596" s="188"/>
      <c r="AY596" s="188"/>
      <c r="AZ596" s="242"/>
      <c r="BA596" s="242"/>
      <c r="BB596" s="242">
        <v>5.21</v>
      </c>
      <c r="BC596" s="242"/>
      <c r="BD596" s="242">
        <v>4.63</v>
      </c>
      <c r="BE596" s="188"/>
      <c r="BF596" s="188"/>
      <c r="BG596" s="242"/>
      <c r="BH596" s="242"/>
      <c r="BI596" s="242"/>
      <c r="BJ596" s="242"/>
      <c r="BK596" s="242"/>
      <c r="BL596" s="188"/>
      <c r="BM596" s="188"/>
      <c r="BN596" s="242"/>
      <c r="BO596" s="242"/>
      <c r="BP596" s="242"/>
      <c r="BQ596" s="242"/>
      <c r="BR596" s="242"/>
      <c r="BS596" s="188"/>
      <c r="BT596" s="188"/>
      <c r="BU596" s="242"/>
      <c r="BV596" s="242"/>
      <c r="BW596" s="242"/>
      <c r="BX596" s="242"/>
      <c r="BY596" s="242"/>
      <c r="BZ596" s="188"/>
      <c r="CA596" s="188"/>
      <c r="CB596" s="242"/>
      <c r="CC596" s="242"/>
      <c r="CD596" s="242"/>
      <c r="CE596" s="242"/>
      <c r="CF596" s="242"/>
      <c r="CG596" s="188"/>
      <c r="CH596" s="188"/>
      <c r="CI596" s="242"/>
      <c r="CJ596" s="242"/>
      <c r="CK596" s="242"/>
      <c r="CL596" s="242"/>
      <c r="CM596" s="242"/>
      <c r="CN596" s="188"/>
      <c r="CO596" s="188"/>
      <c r="CP596" s="242"/>
      <c r="CQ596" s="242"/>
      <c r="CR596" s="242"/>
      <c r="CS596" s="242"/>
      <c r="CT596" s="242"/>
      <c r="CU596" s="188"/>
      <c r="CV596" s="188"/>
      <c r="CW596" s="242"/>
      <c r="CX596" s="242"/>
      <c r="CY596" s="242"/>
      <c r="CZ596" s="242"/>
      <c r="DA596" s="242"/>
      <c r="DB596" s="188"/>
      <c r="DC596" s="188"/>
      <c r="DD596" s="242"/>
      <c r="DE596" s="242"/>
      <c r="DF596" s="242"/>
      <c r="DG596" s="242"/>
      <c r="DH596" s="242">
        <v>3.63</v>
      </c>
      <c r="DI596" s="188"/>
      <c r="DJ596" s="188"/>
      <c r="DK596" s="188"/>
      <c r="DL596" s="242"/>
      <c r="DM596" s="242"/>
      <c r="DN596" s="242"/>
      <c r="DO596" s="242"/>
      <c r="DP596" s="188"/>
      <c r="DQ596" s="188"/>
      <c r="DR596" s="242"/>
      <c r="DS596" s="242"/>
      <c r="DT596" s="242"/>
      <c r="DU596" s="242"/>
      <c r="DV596" s="242"/>
      <c r="DW596" s="188"/>
      <c r="DX596" s="188"/>
      <c r="DY596" s="242"/>
      <c r="DZ596" s="242"/>
      <c r="EA596" s="242"/>
      <c r="EB596" s="242"/>
      <c r="EC596" s="242">
        <v>3.96</v>
      </c>
      <c r="ED596" s="188"/>
      <c r="EE596" s="188"/>
      <c r="EF596" s="242"/>
      <c r="EG596" s="188"/>
      <c r="EH596" s="242"/>
      <c r="EI596" s="242"/>
      <c r="EJ596" s="242"/>
      <c r="EK596" s="188"/>
      <c r="EL596" s="188"/>
      <c r="EM596" s="242"/>
      <c r="EN596" s="242"/>
      <c r="EO596" s="242"/>
      <c r="EP596" s="242"/>
      <c r="EQ596" s="242"/>
      <c r="ER596" s="188"/>
      <c r="ES596" s="188"/>
      <c r="ET596" s="242"/>
      <c r="EU596" s="242"/>
      <c r="EV596" s="242"/>
      <c r="EW596" s="242"/>
      <c r="EX596" s="242"/>
      <c r="EY596" s="188"/>
      <c r="EZ596" s="188"/>
      <c r="FA596" s="242"/>
      <c r="FB596" s="242"/>
      <c r="FC596" s="242"/>
      <c r="FD596" s="242"/>
      <c r="FE596" s="242"/>
      <c r="FF596" s="188"/>
      <c r="FG596" s="188"/>
      <c r="FH596" s="242"/>
      <c r="FI596" s="242"/>
      <c r="FJ596" s="242"/>
      <c r="FK596" s="242"/>
      <c r="FL596" s="242"/>
      <c r="FM596" s="188"/>
      <c r="FN596" s="188"/>
      <c r="FO596" s="242"/>
      <c r="FP596" s="242"/>
      <c r="FQ596" s="242"/>
      <c r="FR596" s="242"/>
      <c r="FS596" s="242"/>
      <c r="FT596" s="188"/>
      <c r="FU596" s="188"/>
      <c r="FV596" s="188"/>
      <c r="FW596" s="188"/>
      <c r="FX596" s="188"/>
      <c r="FY596" s="242"/>
      <c r="FZ596" s="242"/>
      <c r="GA596" s="188"/>
      <c r="GB596" s="188"/>
      <c r="GC596" s="242"/>
      <c r="GD596" s="242"/>
      <c r="GE596" s="242"/>
      <c r="GF596" s="242"/>
      <c r="GG596" s="242"/>
      <c r="GH596" s="188"/>
      <c r="GI596" s="188"/>
      <c r="GJ596" s="242"/>
    </row>
    <row r="597" spans="2:192" ht="15.75" thickBot="1">
      <c r="B597" s="243" t="s">
        <v>5205</v>
      </c>
      <c r="C597" s="243" t="s">
        <v>1711</v>
      </c>
      <c r="D597" s="243" t="s">
        <v>1713</v>
      </c>
      <c r="E597" s="244" t="s">
        <v>5217</v>
      </c>
      <c r="F597" s="183">
        <v>14.04</v>
      </c>
      <c r="G597" s="245"/>
      <c r="H597" s="189"/>
      <c r="I597" s="189"/>
      <c r="J597" s="245"/>
      <c r="K597" s="245"/>
      <c r="L597" s="245"/>
      <c r="M597" s="245"/>
      <c r="N597" s="245"/>
      <c r="O597" s="189"/>
      <c r="P597" s="189"/>
      <c r="Q597" s="245"/>
      <c r="R597" s="245"/>
      <c r="S597" s="245"/>
      <c r="T597" s="245"/>
      <c r="U597" s="245"/>
      <c r="V597" s="189"/>
      <c r="W597" s="189"/>
      <c r="X597" s="245"/>
      <c r="Y597" s="245"/>
      <c r="Z597" s="245"/>
      <c r="AA597" s="245"/>
      <c r="AB597" s="245"/>
      <c r="AC597" s="189"/>
      <c r="AD597" s="189"/>
      <c r="AE597" s="245"/>
      <c r="AF597" s="245"/>
      <c r="AG597" s="189"/>
      <c r="AH597" s="245"/>
      <c r="AI597" s="245"/>
      <c r="AJ597" s="189"/>
      <c r="AK597" s="189"/>
      <c r="AL597" s="189"/>
      <c r="AM597" s="189"/>
      <c r="AN597" s="189"/>
      <c r="AO597" s="245"/>
      <c r="AP597" s="245"/>
      <c r="AQ597" s="189"/>
      <c r="AR597" s="189"/>
      <c r="AS597" s="245"/>
      <c r="AT597" s="245"/>
      <c r="AU597" s="245"/>
      <c r="AV597" s="245"/>
      <c r="AW597" s="245"/>
      <c r="AX597" s="189"/>
      <c r="AY597" s="189"/>
      <c r="AZ597" s="245"/>
      <c r="BA597" s="245"/>
      <c r="BB597" s="245">
        <v>11.52</v>
      </c>
      <c r="BC597" s="245"/>
      <c r="BD597" s="245">
        <v>12.97</v>
      </c>
      <c r="BE597" s="189"/>
      <c r="BF597" s="189"/>
      <c r="BG597" s="245"/>
      <c r="BH597" s="245"/>
      <c r="BI597" s="245"/>
      <c r="BJ597" s="245"/>
      <c r="BK597" s="245"/>
      <c r="BL597" s="189"/>
      <c r="BM597" s="189"/>
      <c r="BN597" s="245"/>
      <c r="BO597" s="245"/>
      <c r="BP597" s="245"/>
      <c r="BQ597" s="245"/>
      <c r="BR597" s="245"/>
      <c r="BS597" s="189"/>
      <c r="BT597" s="189"/>
      <c r="BU597" s="245"/>
      <c r="BV597" s="245"/>
      <c r="BW597" s="245"/>
      <c r="BX597" s="245"/>
      <c r="BY597" s="245"/>
      <c r="BZ597" s="189"/>
      <c r="CA597" s="189"/>
      <c r="CB597" s="245"/>
      <c r="CC597" s="245"/>
      <c r="CD597" s="245"/>
      <c r="CE597" s="245"/>
      <c r="CF597" s="245"/>
      <c r="CG597" s="189"/>
      <c r="CH597" s="189"/>
      <c r="CI597" s="245"/>
      <c r="CJ597" s="245"/>
      <c r="CK597" s="245"/>
      <c r="CL597" s="245"/>
      <c r="CM597" s="245"/>
      <c r="CN597" s="189"/>
      <c r="CO597" s="189"/>
      <c r="CP597" s="245"/>
      <c r="CQ597" s="245"/>
      <c r="CR597" s="245"/>
      <c r="CS597" s="245"/>
      <c r="CT597" s="245"/>
      <c r="CU597" s="189"/>
      <c r="CV597" s="189"/>
      <c r="CW597" s="245"/>
      <c r="CX597" s="245"/>
      <c r="CY597" s="245"/>
      <c r="CZ597" s="245"/>
      <c r="DA597" s="245"/>
      <c r="DB597" s="189"/>
      <c r="DC597" s="189"/>
      <c r="DD597" s="245"/>
      <c r="DE597" s="245"/>
      <c r="DF597" s="245"/>
      <c r="DG597" s="245"/>
      <c r="DH597" s="245">
        <v>16.53</v>
      </c>
      <c r="DI597" s="189"/>
      <c r="DJ597" s="189"/>
      <c r="DK597" s="189"/>
      <c r="DL597" s="245"/>
      <c r="DM597" s="245"/>
      <c r="DN597" s="245"/>
      <c r="DO597" s="245"/>
      <c r="DP597" s="189"/>
      <c r="DQ597" s="189"/>
      <c r="DR597" s="245"/>
      <c r="DS597" s="245"/>
      <c r="DT597" s="245"/>
      <c r="DU597" s="245"/>
      <c r="DV597" s="245"/>
      <c r="DW597" s="189"/>
      <c r="DX597" s="189"/>
      <c r="DY597" s="245"/>
      <c r="DZ597" s="245"/>
      <c r="EA597" s="245"/>
      <c r="EB597" s="245"/>
      <c r="EC597" s="245">
        <v>15.13</v>
      </c>
      <c r="ED597" s="189"/>
      <c r="EE597" s="189"/>
      <c r="EF597" s="245"/>
      <c r="EG597" s="189"/>
      <c r="EH597" s="245"/>
      <c r="EI597" s="245"/>
      <c r="EJ597" s="245"/>
      <c r="EK597" s="189"/>
      <c r="EL597" s="189"/>
      <c r="EM597" s="245"/>
      <c r="EN597" s="245"/>
      <c r="EO597" s="245"/>
      <c r="EP597" s="245"/>
      <c r="EQ597" s="245"/>
      <c r="ER597" s="189"/>
      <c r="ES597" s="189"/>
      <c r="ET597" s="245"/>
      <c r="EU597" s="245"/>
      <c r="EV597" s="245"/>
      <c r="EW597" s="245"/>
      <c r="EX597" s="245"/>
      <c r="EY597" s="189"/>
      <c r="EZ597" s="189"/>
      <c r="FA597" s="245"/>
      <c r="FB597" s="245"/>
      <c r="FC597" s="245"/>
      <c r="FD597" s="245"/>
      <c r="FE597" s="245"/>
      <c r="FF597" s="189"/>
      <c r="FG597" s="189"/>
      <c r="FH597" s="245"/>
      <c r="FI597" s="245"/>
      <c r="FJ597" s="245"/>
      <c r="FK597" s="245"/>
      <c r="FL597" s="245"/>
      <c r="FM597" s="189"/>
      <c r="FN597" s="189"/>
      <c r="FO597" s="245"/>
      <c r="FP597" s="245"/>
      <c r="FQ597" s="245"/>
      <c r="FR597" s="245"/>
      <c r="FS597" s="245"/>
      <c r="FT597" s="189"/>
      <c r="FU597" s="189"/>
      <c r="FV597" s="189"/>
      <c r="FW597" s="189"/>
      <c r="FX597" s="189"/>
      <c r="FY597" s="245"/>
      <c r="FZ597" s="245"/>
      <c r="GA597" s="189"/>
      <c r="GB597" s="189"/>
      <c r="GC597" s="245"/>
      <c r="GD597" s="245"/>
      <c r="GE597" s="245"/>
      <c r="GF597" s="245"/>
      <c r="GG597" s="245"/>
      <c r="GH597" s="189"/>
      <c r="GI597" s="189"/>
      <c r="GJ597" s="245"/>
    </row>
    <row r="598" spans="2:192" ht="15">
      <c r="B598" s="238" t="s">
        <v>5205</v>
      </c>
      <c r="C598" s="238" t="s">
        <v>1988</v>
      </c>
      <c r="D598" s="238" t="s">
        <v>1990</v>
      </c>
      <c r="E598" s="238" t="s">
        <v>5214</v>
      </c>
      <c r="F598" s="180">
        <v>37</v>
      </c>
      <c r="G598" s="239"/>
      <c r="H598" s="186"/>
      <c r="I598" s="186"/>
      <c r="J598" s="239"/>
      <c r="K598" s="239"/>
      <c r="L598" s="239"/>
      <c r="M598" s="239"/>
      <c r="N598" s="239"/>
      <c r="O598" s="186"/>
      <c r="P598" s="186"/>
      <c r="Q598" s="239"/>
      <c r="R598" s="239"/>
      <c r="S598" s="239"/>
      <c r="T598" s="239"/>
      <c r="U598" s="239"/>
      <c r="V598" s="186"/>
      <c r="W598" s="186"/>
      <c r="X598" s="239"/>
      <c r="Y598" s="239"/>
      <c r="Z598" s="239"/>
      <c r="AA598" s="239"/>
      <c r="AB598" s="239"/>
      <c r="AC598" s="186"/>
      <c r="AD598" s="186"/>
      <c r="AE598" s="239"/>
      <c r="AF598" s="239"/>
      <c r="AG598" s="186"/>
      <c r="AH598" s="239"/>
      <c r="AI598" s="239"/>
      <c r="AJ598" s="186"/>
      <c r="AK598" s="186"/>
      <c r="AL598" s="186"/>
      <c r="AM598" s="186"/>
      <c r="AN598" s="186"/>
      <c r="AO598" s="239"/>
      <c r="AP598" s="239"/>
      <c r="AQ598" s="186"/>
      <c r="AR598" s="186"/>
      <c r="AS598" s="239"/>
      <c r="AT598" s="239"/>
      <c r="AU598" s="239"/>
      <c r="AV598" s="239"/>
      <c r="AW598" s="239"/>
      <c r="AX598" s="186"/>
      <c r="AY598" s="186"/>
      <c r="AZ598" s="239"/>
      <c r="BA598" s="239"/>
      <c r="BB598" s="239"/>
      <c r="BC598" s="239"/>
      <c r="BD598" s="239"/>
      <c r="BE598" s="186"/>
      <c r="BF598" s="186"/>
      <c r="BG598" s="239"/>
      <c r="BH598" s="239"/>
      <c r="BI598" s="239">
        <v>1</v>
      </c>
      <c r="BJ598" s="239"/>
      <c r="BK598" s="239"/>
      <c r="BL598" s="186"/>
      <c r="BM598" s="186"/>
      <c r="BN598" s="239"/>
      <c r="BO598" s="239">
        <v>1</v>
      </c>
      <c r="BP598" s="239"/>
      <c r="BQ598" s="239"/>
      <c r="BR598" s="239"/>
      <c r="BS598" s="186"/>
      <c r="BT598" s="186"/>
      <c r="BU598" s="239"/>
      <c r="BV598" s="239"/>
      <c r="BW598" s="239"/>
      <c r="BX598" s="239"/>
      <c r="BY598" s="239"/>
      <c r="BZ598" s="186"/>
      <c r="CA598" s="186"/>
      <c r="CB598" s="239">
        <v>2</v>
      </c>
      <c r="CC598" s="239"/>
      <c r="CD598" s="239"/>
      <c r="CE598" s="239"/>
      <c r="CF598" s="239"/>
      <c r="CG598" s="186"/>
      <c r="CH598" s="186"/>
      <c r="CI598" s="239"/>
      <c r="CJ598" s="239"/>
      <c r="CK598" s="239">
        <v>3</v>
      </c>
      <c r="CL598" s="239"/>
      <c r="CM598" s="239"/>
      <c r="CN598" s="186"/>
      <c r="CO598" s="186"/>
      <c r="CP598" s="239"/>
      <c r="CQ598" s="239"/>
      <c r="CR598" s="239">
        <v>3</v>
      </c>
      <c r="CS598" s="239"/>
      <c r="CT598" s="239"/>
      <c r="CU598" s="186"/>
      <c r="CV598" s="186"/>
      <c r="CW598" s="239"/>
      <c r="CX598" s="239"/>
      <c r="CY598" s="239"/>
      <c r="CZ598" s="239"/>
      <c r="DA598" s="239"/>
      <c r="DB598" s="186"/>
      <c r="DC598" s="186"/>
      <c r="DD598" s="239"/>
      <c r="DE598" s="239"/>
      <c r="DF598" s="239"/>
      <c r="DG598" s="239"/>
      <c r="DH598" s="239">
        <v>3</v>
      </c>
      <c r="DI598" s="186"/>
      <c r="DJ598" s="186"/>
      <c r="DK598" s="186"/>
      <c r="DL598" s="239"/>
      <c r="DM598" s="239"/>
      <c r="DN598" s="239"/>
      <c r="DO598" s="239"/>
      <c r="DP598" s="186"/>
      <c r="DQ598" s="186"/>
      <c r="DR598" s="239"/>
      <c r="DS598" s="239"/>
      <c r="DT598" s="239"/>
      <c r="DU598" s="239"/>
      <c r="DV598" s="239">
        <v>1</v>
      </c>
      <c r="DW598" s="186"/>
      <c r="DX598" s="186"/>
      <c r="DY598" s="239"/>
      <c r="DZ598" s="239"/>
      <c r="EA598" s="239"/>
      <c r="EB598" s="239"/>
      <c r="EC598" s="239">
        <v>3</v>
      </c>
      <c r="ED598" s="186"/>
      <c r="EE598" s="186"/>
      <c r="EF598" s="239"/>
      <c r="EG598" s="186"/>
      <c r="EH598" s="239"/>
      <c r="EI598" s="239"/>
      <c r="EJ598" s="239"/>
      <c r="EK598" s="186"/>
      <c r="EL598" s="186"/>
      <c r="EM598" s="239">
        <v>1</v>
      </c>
      <c r="EN598" s="239"/>
      <c r="EO598" s="239"/>
      <c r="EP598" s="239"/>
      <c r="EQ598" s="239">
        <v>2</v>
      </c>
      <c r="ER598" s="186"/>
      <c r="ES598" s="186"/>
      <c r="ET598" s="239"/>
      <c r="EU598" s="239">
        <v>1</v>
      </c>
      <c r="EV598" s="239"/>
      <c r="EW598" s="239"/>
      <c r="EX598" s="239">
        <v>5</v>
      </c>
      <c r="EY598" s="186"/>
      <c r="EZ598" s="186"/>
      <c r="FA598" s="239"/>
      <c r="FB598" s="239"/>
      <c r="FC598" s="239">
        <v>3</v>
      </c>
      <c r="FD598" s="239"/>
      <c r="FE598" s="239"/>
      <c r="FF598" s="186"/>
      <c r="FG598" s="186"/>
      <c r="FH598" s="239"/>
      <c r="FI598" s="239">
        <v>1</v>
      </c>
      <c r="FJ598" s="239"/>
      <c r="FK598" s="239"/>
      <c r="FL598" s="239">
        <v>1</v>
      </c>
      <c r="FM598" s="186"/>
      <c r="FN598" s="186"/>
      <c r="FO598" s="239">
        <v>3</v>
      </c>
      <c r="FP598" s="239"/>
      <c r="FQ598" s="239"/>
      <c r="FR598" s="239"/>
      <c r="FS598" s="239">
        <v>2</v>
      </c>
      <c r="FT598" s="186"/>
      <c r="FU598" s="186"/>
      <c r="FV598" s="186"/>
      <c r="FW598" s="186"/>
      <c r="FX598" s="186"/>
      <c r="FY598" s="239"/>
      <c r="FZ598" s="239"/>
      <c r="GA598" s="186"/>
      <c r="GB598" s="186"/>
      <c r="GC598" s="239"/>
      <c r="GD598" s="239"/>
      <c r="GE598" s="239">
        <v>1</v>
      </c>
      <c r="GF598" s="239"/>
      <c r="GG598" s="239"/>
      <c r="GH598" s="186"/>
      <c r="GI598" s="186"/>
      <c r="GJ598" s="239"/>
    </row>
    <row r="599" spans="2:192" ht="15">
      <c r="B599" s="240" t="s">
        <v>5205</v>
      </c>
      <c r="C599" s="240" t="s">
        <v>1988</v>
      </c>
      <c r="D599" s="240" t="s">
        <v>1990</v>
      </c>
      <c r="E599" s="235" t="s">
        <v>5215</v>
      </c>
      <c r="F599" s="181">
        <v>587.1</v>
      </c>
      <c r="G599" s="237"/>
      <c r="H599" s="187"/>
      <c r="I599" s="187"/>
      <c r="J599" s="237"/>
      <c r="K599" s="237"/>
      <c r="L599" s="237"/>
      <c r="M599" s="237"/>
      <c r="N599" s="237"/>
      <c r="O599" s="187"/>
      <c r="P599" s="187"/>
      <c r="Q599" s="237"/>
      <c r="R599" s="237"/>
      <c r="S599" s="237"/>
      <c r="T599" s="237"/>
      <c r="U599" s="237"/>
      <c r="V599" s="187"/>
      <c r="W599" s="187"/>
      <c r="X599" s="237"/>
      <c r="Y599" s="237"/>
      <c r="Z599" s="237"/>
      <c r="AA599" s="237"/>
      <c r="AB599" s="237"/>
      <c r="AC599" s="187"/>
      <c r="AD599" s="187"/>
      <c r="AE599" s="237"/>
      <c r="AF599" s="237"/>
      <c r="AG599" s="187"/>
      <c r="AH599" s="237"/>
      <c r="AI599" s="237"/>
      <c r="AJ599" s="187"/>
      <c r="AK599" s="187"/>
      <c r="AL599" s="187"/>
      <c r="AM599" s="187"/>
      <c r="AN599" s="187"/>
      <c r="AO599" s="237"/>
      <c r="AP599" s="237"/>
      <c r="AQ599" s="187"/>
      <c r="AR599" s="187"/>
      <c r="AS599" s="237"/>
      <c r="AT599" s="237"/>
      <c r="AU599" s="237"/>
      <c r="AV599" s="237"/>
      <c r="AW599" s="237"/>
      <c r="AX599" s="187"/>
      <c r="AY599" s="187"/>
      <c r="AZ599" s="237"/>
      <c r="BA599" s="237"/>
      <c r="BB599" s="237"/>
      <c r="BC599" s="237"/>
      <c r="BD599" s="237"/>
      <c r="BE599" s="187"/>
      <c r="BF599" s="187"/>
      <c r="BG599" s="237"/>
      <c r="BH599" s="237"/>
      <c r="BI599" s="237">
        <v>8.1999999999999993</v>
      </c>
      <c r="BJ599" s="237"/>
      <c r="BK599" s="237"/>
      <c r="BL599" s="187"/>
      <c r="BM599" s="187"/>
      <c r="BN599" s="237"/>
      <c r="BO599" s="237">
        <v>8.5</v>
      </c>
      <c r="BP599" s="237"/>
      <c r="BQ599" s="237"/>
      <c r="BR599" s="237"/>
      <c r="BS599" s="187"/>
      <c r="BT599" s="187"/>
      <c r="BU599" s="237"/>
      <c r="BV599" s="237"/>
      <c r="BW599" s="237"/>
      <c r="BX599" s="237"/>
      <c r="BY599" s="237"/>
      <c r="BZ599" s="187"/>
      <c r="CA599" s="187"/>
      <c r="CB599" s="237">
        <v>20.3</v>
      </c>
      <c r="CC599" s="237"/>
      <c r="CD599" s="237"/>
      <c r="CE599" s="237"/>
      <c r="CF599" s="237"/>
      <c r="CG599" s="187"/>
      <c r="CH599" s="187"/>
      <c r="CI599" s="237"/>
      <c r="CJ599" s="237"/>
      <c r="CK599" s="237">
        <v>38.4</v>
      </c>
      <c r="CL599" s="237"/>
      <c r="CM599" s="237"/>
      <c r="CN599" s="187"/>
      <c r="CO599" s="187"/>
      <c r="CP599" s="237"/>
      <c r="CQ599" s="237"/>
      <c r="CR599" s="237">
        <v>25.8</v>
      </c>
      <c r="CS599" s="237"/>
      <c r="CT599" s="237"/>
      <c r="CU599" s="187"/>
      <c r="CV599" s="187"/>
      <c r="CW599" s="237"/>
      <c r="CX599" s="237"/>
      <c r="CY599" s="237"/>
      <c r="CZ599" s="237"/>
      <c r="DA599" s="237"/>
      <c r="DB599" s="187"/>
      <c r="DC599" s="187"/>
      <c r="DD599" s="237"/>
      <c r="DE599" s="237"/>
      <c r="DF599" s="237"/>
      <c r="DG599" s="237"/>
      <c r="DH599" s="237">
        <v>44.7</v>
      </c>
      <c r="DI599" s="187"/>
      <c r="DJ599" s="187"/>
      <c r="DK599" s="187"/>
      <c r="DL599" s="237"/>
      <c r="DM599" s="237"/>
      <c r="DN599" s="237"/>
      <c r="DO599" s="237"/>
      <c r="DP599" s="187"/>
      <c r="DQ599" s="187"/>
      <c r="DR599" s="237"/>
      <c r="DS599" s="237"/>
      <c r="DT599" s="237"/>
      <c r="DU599" s="237"/>
      <c r="DV599" s="237">
        <v>14.3</v>
      </c>
      <c r="DW599" s="187"/>
      <c r="DX599" s="187"/>
      <c r="DY599" s="237"/>
      <c r="DZ599" s="237"/>
      <c r="EA599" s="237"/>
      <c r="EB599" s="237"/>
      <c r="EC599" s="237">
        <v>73.400000000000006</v>
      </c>
      <c r="ED599" s="187"/>
      <c r="EE599" s="187"/>
      <c r="EF599" s="237"/>
      <c r="EG599" s="187"/>
      <c r="EH599" s="237"/>
      <c r="EI599" s="237"/>
      <c r="EJ599" s="237"/>
      <c r="EK599" s="187"/>
      <c r="EL599" s="187"/>
      <c r="EM599" s="237">
        <v>36</v>
      </c>
      <c r="EN599" s="237"/>
      <c r="EO599" s="237"/>
      <c r="EP599" s="237"/>
      <c r="EQ599" s="237">
        <v>22.6</v>
      </c>
      <c r="ER599" s="187"/>
      <c r="ES599" s="187"/>
      <c r="ET599" s="237"/>
      <c r="EU599" s="237">
        <v>12.7</v>
      </c>
      <c r="EV599" s="237"/>
      <c r="EW599" s="237"/>
      <c r="EX599" s="237">
        <v>92.2</v>
      </c>
      <c r="EY599" s="187"/>
      <c r="EZ599" s="187"/>
      <c r="FA599" s="237"/>
      <c r="FB599" s="237"/>
      <c r="FC599" s="237">
        <v>40.4</v>
      </c>
      <c r="FD599" s="237"/>
      <c r="FE599" s="237"/>
      <c r="FF599" s="187"/>
      <c r="FG599" s="187"/>
      <c r="FH599" s="237"/>
      <c r="FI599" s="237">
        <v>14.6</v>
      </c>
      <c r="FJ599" s="237"/>
      <c r="FK599" s="237"/>
      <c r="FL599" s="237">
        <v>39.1</v>
      </c>
      <c r="FM599" s="187"/>
      <c r="FN599" s="187"/>
      <c r="FO599" s="237">
        <v>39.700000000000003</v>
      </c>
      <c r="FP599" s="237"/>
      <c r="FQ599" s="237"/>
      <c r="FR599" s="237"/>
      <c r="FS599" s="237">
        <v>50.2</v>
      </c>
      <c r="FT599" s="187"/>
      <c r="FU599" s="187"/>
      <c r="FV599" s="187"/>
      <c r="FW599" s="187"/>
      <c r="FX599" s="187"/>
      <c r="FY599" s="237"/>
      <c r="FZ599" s="237"/>
      <c r="GA599" s="187"/>
      <c r="GB599" s="187"/>
      <c r="GC599" s="237"/>
      <c r="GD599" s="237"/>
      <c r="GE599" s="237">
        <v>6</v>
      </c>
      <c r="GF599" s="237"/>
      <c r="GG599" s="237"/>
      <c r="GH599" s="187"/>
      <c r="GI599" s="187"/>
      <c r="GJ599" s="237"/>
    </row>
    <row r="600" spans="2:192" ht="15">
      <c r="B600" s="240" t="s">
        <v>5205</v>
      </c>
      <c r="C600" s="240" t="s">
        <v>1988</v>
      </c>
      <c r="D600" s="240" t="s">
        <v>1990</v>
      </c>
      <c r="E600" s="241" t="s">
        <v>5216</v>
      </c>
      <c r="F600" s="182">
        <v>3.78</v>
      </c>
      <c r="G600" s="242"/>
      <c r="H600" s="188"/>
      <c r="I600" s="188"/>
      <c r="J600" s="242"/>
      <c r="K600" s="242"/>
      <c r="L600" s="242"/>
      <c r="M600" s="242"/>
      <c r="N600" s="242"/>
      <c r="O600" s="188"/>
      <c r="P600" s="188"/>
      <c r="Q600" s="242"/>
      <c r="R600" s="242"/>
      <c r="S600" s="242"/>
      <c r="T600" s="242"/>
      <c r="U600" s="242"/>
      <c r="V600" s="188"/>
      <c r="W600" s="188"/>
      <c r="X600" s="242"/>
      <c r="Y600" s="242"/>
      <c r="Z600" s="242"/>
      <c r="AA600" s="242"/>
      <c r="AB600" s="242"/>
      <c r="AC600" s="188"/>
      <c r="AD600" s="188"/>
      <c r="AE600" s="242"/>
      <c r="AF600" s="242"/>
      <c r="AG600" s="188"/>
      <c r="AH600" s="242"/>
      <c r="AI600" s="242"/>
      <c r="AJ600" s="188"/>
      <c r="AK600" s="188"/>
      <c r="AL600" s="188"/>
      <c r="AM600" s="188"/>
      <c r="AN600" s="188"/>
      <c r="AO600" s="242"/>
      <c r="AP600" s="242"/>
      <c r="AQ600" s="188"/>
      <c r="AR600" s="188"/>
      <c r="AS600" s="242"/>
      <c r="AT600" s="242"/>
      <c r="AU600" s="242"/>
      <c r="AV600" s="242"/>
      <c r="AW600" s="242"/>
      <c r="AX600" s="188"/>
      <c r="AY600" s="188"/>
      <c r="AZ600" s="242"/>
      <c r="BA600" s="242"/>
      <c r="BB600" s="242"/>
      <c r="BC600" s="242"/>
      <c r="BD600" s="242"/>
      <c r="BE600" s="188"/>
      <c r="BF600" s="188"/>
      <c r="BG600" s="242"/>
      <c r="BH600" s="242"/>
      <c r="BI600" s="242">
        <v>7.27</v>
      </c>
      <c r="BJ600" s="242"/>
      <c r="BK600" s="242"/>
      <c r="BL600" s="188"/>
      <c r="BM600" s="188"/>
      <c r="BN600" s="242"/>
      <c r="BO600" s="242">
        <v>7.07</v>
      </c>
      <c r="BP600" s="242"/>
      <c r="BQ600" s="242"/>
      <c r="BR600" s="242"/>
      <c r="BS600" s="188"/>
      <c r="BT600" s="188"/>
      <c r="BU600" s="242"/>
      <c r="BV600" s="242"/>
      <c r="BW600" s="242"/>
      <c r="BX600" s="242"/>
      <c r="BY600" s="242"/>
      <c r="BZ600" s="188"/>
      <c r="CA600" s="188"/>
      <c r="CB600" s="242">
        <v>5.92</v>
      </c>
      <c r="CC600" s="242"/>
      <c r="CD600" s="242"/>
      <c r="CE600" s="242"/>
      <c r="CF600" s="242"/>
      <c r="CG600" s="188"/>
      <c r="CH600" s="188"/>
      <c r="CI600" s="242"/>
      <c r="CJ600" s="242"/>
      <c r="CK600" s="242">
        <v>4.6900000000000004</v>
      </c>
      <c r="CL600" s="242"/>
      <c r="CM600" s="242"/>
      <c r="CN600" s="188"/>
      <c r="CO600" s="188"/>
      <c r="CP600" s="242"/>
      <c r="CQ600" s="242"/>
      <c r="CR600" s="242">
        <v>6.98</v>
      </c>
      <c r="CS600" s="242"/>
      <c r="CT600" s="242"/>
      <c r="CU600" s="188"/>
      <c r="CV600" s="188"/>
      <c r="CW600" s="242"/>
      <c r="CX600" s="242"/>
      <c r="CY600" s="242"/>
      <c r="CZ600" s="242"/>
      <c r="DA600" s="242"/>
      <c r="DB600" s="188"/>
      <c r="DC600" s="188"/>
      <c r="DD600" s="242"/>
      <c r="DE600" s="242"/>
      <c r="DF600" s="242"/>
      <c r="DG600" s="242"/>
      <c r="DH600" s="242">
        <v>4.03</v>
      </c>
      <c r="DI600" s="188"/>
      <c r="DJ600" s="188"/>
      <c r="DK600" s="188"/>
      <c r="DL600" s="242"/>
      <c r="DM600" s="242"/>
      <c r="DN600" s="242"/>
      <c r="DO600" s="242"/>
      <c r="DP600" s="188"/>
      <c r="DQ600" s="188"/>
      <c r="DR600" s="242"/>
      <c r="DS600" s="242"/>
      <c r="DT600" s="242"/>
      <c r="DU600" s="242"/>
      <c r="DV600" s="242">
        <v>4.1900000000000004</v>
      </c>
      <c r="DW600" s="188"/>
      <c r="DX600" s="188"/>
      <c r="DY600" s="242"/>
      <c r="DZ600" s="242"/>
      <c r="EA600" s="242"/>
      <c r="EB600" s="242"/>
      <c r="EC600" s="242">
        <v>2.4500000000000002</v>
      </c>
      <c r="ED600" s="188"/>
      <c r="EE600" s="188"/>
      <c r="EF600" s="242"/>
      <c r="EG600" s="188"/>
      <c r="EH600" s="242"/>
      <c r="EI600" s="242"/>
      <c r="EJ600" s="242"/>
      <c r="EK600" s="188"/>
      <c r="EL600" s="188"/>
      <c r="EM600" s="242">
        <v>1.66</v>
      </c>
      <c r="EN600" s="242"/>
      <c r="EO600" s="242"/>
      <c r="EP600" s="242"/>
      <c r="EQ600" s="242">
        <v>5.31</v>
      </c>
      <c r="ER600" s="188"/>
      <c r="ES600" s="188"/>
      <c r="ET600" s="242"/>
      <c r="EU600" s="242">
        <v>4.74</v>
      </c>
      <c r="EV600" s="242"/>
      <c r="EW600" s="242"/>
      <c r="EX600" s="242">
        <v>3.26</v>
      </c>
      <c r="EY600" s="188"/>
      <c r="EZ600" s="188"/>
      <c r="FA600" s="242"/>
      <c r="FB600" s="242"/>
      <c r="FC600" s="242">
        <v>4.45</v>
      </c>
      <c r="FD600" s="242"/>
      <c r="FE600" s="242"/>
      <c r="FF600" s="188"/>
      <c r="FG600" s="188"/>
      <c r="FH600" s="242"/>
      <c r="FI600" s="242">
        <v>4.0999999999999996</v>
      </c>
      <c r="FJ600" s="242"/>
      <c r="FK600" s="242"/>
      <c r="FL600" s="242">
        <v>1.53</v>
      </c>
      <c r="FM600" s="188"/>
      <c r="FN600" s="188"/>
      <c r="FO600" s="242">
        <v>4.54</v>
      </c>
      <c r="FP600" s="242"/>
      <c r="FQ600" s="242"/>
      <c r="FR600" s="242"/>
      <c r="FS600" s="242">
        <v>2.39</v>
      </c>
      <c r="FT600" s="188"/>
      <c r="FU600" s="188"/>
      <c r="FV600" s="188"/>
      <c r="FW600" s="188"/>
      <c r="FX600" s="188"/>
      <c r="FY600" s="242"/>
      <c r="FZ600" s="242"/>
      <c r="GA600" s="188"/>
      <c r="GB600" s="188"/>
      <c r="GC600" s="242"/>
      <c r="GD600" s="242"/>
      <c r="GE600" s="242">
        <v>10</v>
      </c>
      <c r="GF600" s="242"/>
      <c r="GG600" s="242"/>
      <c r="GH600" s="188"/>
      <c r="GI600" s="188"/>
      <c r="GJ600" s="242"/>
    </row>
    <row r="601" spans="2:192" ht="15.75" thickBot="1">
      <c r="B601" s="243" t="s">
        <v>5205</v>
      </c>
      <c r="C601" s="243" t="s">
        <v>1988</v>
      </c>
      <c r="D601" s="243" t="s">
        <v>1990</v>
      </c>
      <c r="E601" s="244" t="s">
        <v>5217</v>
      </c>
      <c r="F601" s="183">
        <v>15.87</v>
      </c>
      <c r="G601" s="245"/>
      <c r="H601" s="189"/>
      <c r="I601" s="189"/>
      <c r="J601" s="245"/>
      <c r="K601" s="245"/>
      <c r="L601" s="245"/>
      <c r="M601" s="245"/>
      <c r="N601" s="245"/>
      <c r="O601" s="189"/>
      <c r="P601" s="189"/>
      <c r="Q601" s="245"/>
      <c r="R601" s="245"/>
      <c r="S601" s="245"/>
      <c r="T601" s="245"/>
      <c r="U601" s="245"/>
      <c r="V601" s="189"/>
      <c r="W601" s="189"/>
      <c r="X601" s="245"/>
      <c r="Y601" s="245"/>
      <c r="Z601" s="245"/>
      <c r="AA601" s="245"/>
      <c r="AB601" s="245"/>
      <c r="AC601" s="189"/>
      <c r="AD601" s="189"/>
      <c r="AE601" s="245"/>
      <c r="AF601" s="245"/>
      <c r="AG601" s="189"/>
      <c r="AH601" s="245"/>
      <c r="AI601" s="245"/>
      <c r="AJ601" s="189"/>
      <c r="AK601" s="189"/>
      <c r="AL601" s="189"/>
      <c r="AM601" s="189"/>
      <c r="AN601" s="189"/>
      <c r="AO601" s="245"/>
      <c r="AP601" s="245"/>
      <c r="AQ601" s="189"/>
      <c r="AR601" s="189"/>
      <c r="AS601" s="245"/>
      <c r="AT601" s="245"/>
      <c r="AU601" s="245"/>
      <c r="AV601" s="245"/>
      <c r="AW601" s="245"/>
      <c r="AX601" s="189"/>
      <c r="AY601" s="189"/>
      <c r="AZ601" s="245"/>
      <c r="BA601" s="245"/>
      <c r="BB601" s="245"/>
      <c r="BC601" s="245"/>
      <c r="BD601" s="245"/>
      <c r="BE601" s="189"/>
      <c r="BF601" s="189"/>
      <c r="BG601" s="245"/>
      <c r="BH601" s="245"/>
      <c r="BI601" s="245">
        <v>8.25</v>
      </c>
      <c r="BJ601" s="245"/>
      <c r="BK601" s="245"/>
      <c r="BL601" s="189"/>
      <c r="BM601" s="189"/>
      <c r="BN601" s="245"/>
      <c r="BO601" s="245">
        <v>8.48</v>
      </c>
      <c r="BP601" s="245"/>
      <c r="BQ601" s="245"/>
      <c r="BR601" s="245"/>
      <c r="BS601" s="189"/>
      <c r="BT601" s="189"/>
      <c r="BU601" s="245"/>
      <c r="BV601" s="245"/>
      <c r="BW601" s="245"/>
      <c r="BX601" s="245"/>
      <c r="BY601" s="245"/>
      <c r="BZ601" s="189"/>
      <c r="CA601" s="189"/>
      <c r="CB601" s="245">
        <v>10.14</v>
      </c>
      <c r="CC601" s="245"/>
      <c r="CD601" s="245"/>
      <c r="CE601" s="245"/>
      <c r="CF601" s="245"/>
      <c r="CG601" s="189"/>
      <c r="CH601" s="189"/>
      <c r="CI601" s="245"/>
      <c r="CJ601" s="245"/>
      <c r="CK601" s="245">
        <v>12.78</v>
      </c>
      <c r="CL601" s="245"/>
      <c r="CM601" s="245"/>
      <c r="CN601" s="189"/>
      <c r="CO601" s="189"/>
      <c r="CP601" s="245"/>
      <c r="CQ601" s="245"/>
      <c r="CR601" s="245">
        <v>8.6</v>
      </c>
      <c r="CS601" s="245"/>
      <c r="CT601" s="245"/>
      <c r="CU601" s="189"/>
      <c r="CV601" s="189"/>
      <c r="CW601" s="245"/>
      <c r="CX601" s="245"/>
      <c r="CY601" s="245"/>
      <c r="CZ601" s="245"/>
      <c r="DA601" s="245"/>
      <c r="DB601" s="189"/>
      <c r="DC601" s="189"/>
      <c r="DD601" s="245"/>
      <c r="DE601" s="245"/>
      <c r="DF601" s="245"/>
      <c r="DG601" s="245"/>
      <c r="DH601" s="245">
        <v>14.89</v>
      </c>
      <c r="DI601" s="189"/>
      <c r="DJ601" s="189"/>
      <c r="DK601" s="189"/>
      <c r="DL601" s="245"/>
      <c r="DM601" s="245"/>
      <c r="DN601" s="245"/>
      <c r="DO601" s="245"/>
      <c r="DP601" s="189"/>
      <c r="DQ601" s="189"/>
      <c r="DR601" s="245"/>
      <c r="DS601" s="245"/>
      <c r="DT601" s="245"/>
      <c r="DU601" s="245"/>
      <c r="DV601" s="245">
        <v>14.33</v>
      </c>
      <c r="DW601" s="189"/>
      <c r="DX601" s="189"/>
      <c r="DY601" s="245"/>
      <c r="DZ601" s="245"/>
      <c r="EA601" s="245"/>
      <c r="EB601" s="245"/>
      <c r="EC601" s="245">
        <v>24.47</v>
      </c>
      <c r="ED601" s="189"/>
      <c r="EE601" s="189"/>
      <c r="EF601" s="245"/>
      <c r="EG601" s="189"/>
      <c r="EH601" s="245"/>
      <c r="EI601" s="245"/>
      <c r="EJ601" s="245"/>
      <c r="EK601" s="189"/>
      <c r="EL601" s="189"/>
      <c r="EM601" s="245">
        <v>36.049999999999997</v>
      </c>
      <c r="EN601" s="245"/>
      <c r="EO601" s="245"/>
      <c r="EP601" s="245"/>
      <c r="EQ601" s="245">
        <v>11.29</v>
      </c>
      <c r="ER601" s="189"/>
      <c r="ES601" s="189"/>
      <c r="ET601" s="245"/>
      <c r="EU601" s="245">
        <v>12.67</v>
      </c>
      <c r="EV601" s="245"/>
      <c r="EW601" s="245"/>
      <c r="EX601" s="245">
        <v>18.43</v>
      </c>
      <c r="EY601" s="189"/>
      <c r="EZ601" s="189"/>
      <c r="FA601" s="245"/>
      <c r="FB601" s="245"/>
      <c r="FC601" s="245">
        <v>13.47</v>
      </c>
      <c r="FD601" s="245"/>
      <c r="FE601" s="245"/>
      <c r="FF601" s="189"/>
      <c r="FG601" s="189"/>
      <c r="FH601" s="245"/>
      <c r="FI601" s="245">
        <v>14.63</v>
      </c>
      <c r="FJ601" s="245"/>
      <c r="FK601" s="245"/>
      <c r="FL601" s="245">
        <v>39.130000000000003</v>
      </c>
      <c r="FM601" s="189"/>
      <c r="FN601" s="189"/>
      <c r="FO601" s="245">
        <v>13.22</v>
      </c>
      <c r="FP601" s="245"/>
      <c r="FQ601" s="245"/>
      <c r="FR601" s="245"/>
      <c r="FS601" s="245">
        <v>25.1</v>
      </c>
      <c r="FT601" s="189"/>
      <c r="FU601" s="189"/>
      <c r="FV601" s="189"/>
      <c r="FW601" s="189"/>
      <c r="FX601" s="189"/>
      <c r="FY601" s="245"/>
      <c r="FZ601" s="245"/>
      <c r="GA601" s="189"/>
      <c r="GB601" s="189"/>
      <c r="GC601" s="245"/>
      <c r="GD601" s="245"/>
      <c r="GE601" s="245">
        <v>6</v>
      </c>
      <c r="GF601" s="245"/>
      <c r="GG601" s="245"/>
      <c r="GH601" s="189"/>
      <c r="GI601" s="189"/>
      <c r="GJ601" s="245"/>
    </row>
    <row r="602" spans="2:192" ht="15">
      <c r="B602" s="238" t="s">
        <v>5205</v>
      </c>
      <c r="C602" s="238" t="s">
        <v>1491</v>
      </c>
      <c r="D602" s="238" t="s">
        <v>1493</v>
      </c>
      <c r="E602" s="238" t="s">
        <v>5214</v>
      </c>
      <c r="F602" s="180">
        <v>13</v>
      </c>
      <c r="G602" s="239"/>
      <c r="H602" s="186"/>
      <c r="I602" s="186"/>
      <c r="J602" s="239"/>
      <c r="K602" s="239"/>
      <c r="L602" s="239"/>
      <c r="M602" s="239"/>
      <c r="N602" s="239"/>
      <c r="O602" s="186"/>
      <c r="P602" s="186"/>
      <c r="Q602" s="239"/>
      <c r="R602" s="239"/>
      <c r="S602" s="239"/>
      <c r="T602" s="239"/>
      <c r="U602" s="239"/>
      <c r="V602" s="186"/>
      <c r="W602" s="186"/>
      <c r="X602" s="239"/>
      <c r="Y602" s="239"/>
      <c r="Z602" s="239"/>
      <c r="AA602" s="239"/>
      <c r="AB602" s="239"/>
      <c r="AC602" s="186"/>
      <c r="AD602" s="186"/>
      <c r="AE602" s="239"/>
      <c r="AF602" s="239"/>
      <c r="AG602" s="186"/>
      <c r="AH602" s="239"/>
      <c r="AI602" s="239"/>
      <c r="AJ602" s="186"/>
      <c r="AK602" s="186"/>
      <c r="AL602" s="186"/>
      <c r="AM602" s="186"/>
      <c r="AN602" s="186"/>
      <c r="AO602" s="239"/>
      <c r="AP602" s="239"/>
      <c r="AQ602" s="186"/>
      <c r="AR602" s="186"/>
      <c r="AS602" s="239"/>
      <c r="AT602" s="239"/>
      <c r="AU602" s="239"/>
      <c r="AV602" s="239"/>
      <c r="AW602" s="239">
        <v>1</v>
      </c>
      <c r="AX602" s="186"/>
      <c r="AY602" s="186"/>
      <c r="AZ602" s="239"/>
      <c r="BA602" s="239"/>
      <c r="BB602" s="239">
        <v>1</v>
      </c>
      <c r="BC602" s="239"/>
      <c r="BD602" s="239"/>
      <c r="BE602" s="186"/>
      <c r="BF602" s="186"/>
      <c r="BG602" s="239"/>
      <c r="BH602" s="239"/>
      <c r="BI602" s="239"/>
      <c r="BJ602" s="239"/>
      <c r="BK602" s="239"/>
      <c r="BL602" s="186"/>
      <c r="BM602" s="186"/>
      <c r="BN602" s="239"/>
      <c r="BO602" s="239"/>
      <c r="BP602" s="239"/>
      <c r="BQ602" s="239"/>
      <c r="BR602" s="239"/>
      <c r="BS602" s="186"/>
      <c r="BT602" s="186"/>
      <c r="BU602" s="239"/>
      <c r="BV602" s="239"/>
      <c r="BW602" s="239"/>
      <c r="BX602" s="239"/>
      <c r="BY602" s="239"/>
      <c r="BZ602" s="186"/>
      <c r="CA602" s="186"/>
      <c r="CB602" s="239">
        <v>1</v>
      </c>
      <c r="CC602" s="239"/>
      <c r="CD602" s="239"/>
      <c r="CE602" s="239"/>
      <c r="CF602" s="239"/>
      <c r="CG602" s="186"/>
      <c r="CH602" s="186"/>
      <c r="CI602" s="239"/>
      <c r="CJ602" s="239"/>
      <c r="CK602" s="239"/>
      <c r="CL602" s="239"/>
      <c r="CM602" s="239"/>
      <c r="CN602" s="186"/>
      <c r="CO602" s="186"/>
      <c r="CP602" s="239"/>
      <c r="CQ602" s="239"/>
      <c r="CR602" s="239"/>
      <c r="CS602" s="239"/>
      <c r="CT602" s="239"/>
      <c r="CU602" s="186"/>
      <c r="CV602" s="186"/>
      <c r="CW602" s="239"/>
      <c r="CX602" s="239"/>
      <c r="CY602" s="239"/>
      <c r="CZ602" s="239"/>
      <c r="DA602" s="239"/>
      <c r="DB602" s="186"/>
      <c r="DC602" s="186"/>
      <c r="DD602" s="239"/>
      <c r="DE602" s="239">
        <v>1</v>
      </c>
      <c r="DF602" s="239">
        <v>1</v>
      </c>
      <c r="DG602" s="239"/>
      <c r="DH602" s="239"/>
      <c r="DI602" s="186"/>
      <c r="DJ602" s="186"/>
      <c r="DK602" s="186"/>
      <c r="DL602" s="239"/>
      <c r="DM602" s="239"/>
      <c r="DN602" s="239"/>
      <c r="DO602" s="239"/>
      <c r="DP602" s="186"/>
      <c r="DQ602" s="186"/>
      <c r="DR602" s="239"/>
      <c r="DS602" s="239"/>
      <c r="DT602" s="239"/>
      <c r="DU602" s="239"/>
      <c r="DV602" s="239"/>
      <c r="DW602" s="186"/>
      <c r="DX602" s="186"/>
      <c r="DY602" s="239"/>
      <c r="DZ602" s="239">
        <v>1</v>
      </c>
      <c r="EA602" s="239"/>
      <c r="EB602" s="239"/>
      <c r="EC602" s="239"/>
      <c r="ED602" s="186"/>
      <c r="EE602" s="186"/>
      <c r="EF602" s="239"/>
      <c r="EG602" s="186"/>
      <c r="EH602" s="239"/>
      <c r="EI602" s="239"/>
      <c r="EJ602" s="239"/>
      <c r="EK602" s="186"/>
      <c r="EL602" s="186"/>
      <c r="EM602" s="239"/>
      <c r="EN602" s="239"/>
      <c r="EO602" s="239"/>
      <c r="EP602" s="239"/>
      <c r="EQ602" s="239"/>
      <c r="ER602" s="186"/>
      <c r="ES602" s="186"/>
      <c r="ET602" s="239"/>
      <c r="EU602" s="239"/>
      <c r="EV602" s="239"/>
      <c r="EW602" s="239"/>
      <c r="EX602" s="239"/>
      <c r="EY602" s="186"/>
      <c r="EZ602" s="186"/>
      <c r="FA602" s="239"/>
      <c r="FB602" s="239"/>
      <c r="FC602" s="239">
        <v>6</v>
      </c>
      <c r="FD602" s="239"/>
      <c r="FE602" s="239"/>
      <c r="FF602" s="186"/>
      <c r="FG602" s="186"/>
      <c r="FH602" s="239"/>
      <c r="FI602" s="239">
        <v>1</v>
      </c>
      <c r="FJ602" s="239"/>
      <c r="FK602" s="239"/>
      <c r="FL602" s="239"/>
      <c r="FM602" s="186"/>
      <c r="FN602" s="186"/>
      <c r="FO602" s="239"/>
      <c r="FP602" s="239"/>
      <c r="FQ602" s="239"/>
      <c r="FR602" s="239"/>
      <c r="FS602" s="239"/>
      <c r="FT602" s="186"/>
      <c r="FU602" s="186"/>
      <c r="FV602" s="186"/>
      <c r="FW602" s="186"/>
      <c r="FX602" s="186"/>
      <c r="FY602" s="239"/>
      <c r="FZ602" s="239"/>
      <c r="GA602" s="186"/>
      <c r="GB602" s="186"/>
      <c r="GC602" s="239"/>
      <c r="GD602" s="239"/>
      <c r="GE602" s="239"/>
      <c r="GF602" s="239"/>
      <c r="GG602" s="239"/>
      <c r="GH602" s="186"/>
      <c r="GI602" s="186"/>
      <c r="GJ602" s="239"/>
    </row>
    <row r="603" spans="2:192" ht="15">
      <c r="B603" s="240" t="s">
        <v>5205</v>
      </c>
      <c r="C603" s="240" t="s">
        <v>1491</v>
      </c>
      <c r="D603" s="240" t="s">
        <v>1493</v>
      </c>
      <c r="E603" s="235" t="s">
        <v>5215</v>
      </c>
      <c r="F603" s="181">
        <v>183.9</v>
      </c>
      <c r="G603" s="237"/>
      <c r="H603" s="187"/>
      <c r="I603" s="187"/>
      <c r="J603" s="237"/>
      <c r="K603" s="237"/>
      <c r="L603" s="237"/>
      <c r="M603" s="237"/>
      <c r="N603" s="237"/>
      <c r="O603" s="187"/>
      <c r="P603" s="187"/>
      <c r="Q603" s="237"/>
      <c r="R603" s="237"/>
      <c r="S603" s="237"/>
      <c r="T603" s="237"/>
      <c r="U603" s="237"/>
      <c r="V603" s="187"/>
      <c r="W603" s="187"/>
      <c r="X603" s="237"/>
      <c r="Y603" s="237"/>
      <c r="Z603" s="237"/>
      <c r="AA603" s="237"/>
      <c r="AB603" s="237"/>
      <c r="AC603" s="187"/>
      <c r="AD603" s="187"/>
      <c r="AE603" s="237"/>
      <c r="AF603" s="237"/>
      <c r="AG603" s="187"/>
      <c r="AH603" s="237"/>
      <c r="AI603" s="237"/>
      <c r="AJ603" s="187"/>
      <c r="AK603" s="187"/>
      <c r="AL603" s="187"/>
      <c r="AM603" s="187"/>
      <c r="AN603" s="187"/>
      <c r="AO603" s="237"/>
      <c r="AP603" s="237"/>
      <c r="AQ603" s="187"/>
      <c r="AR603" s="187"/>
      <c r="AS603" s="237"/>
      <c r="AT603" s="237"/>
      <c r="AU603" s="237"/>
      <c r="AV603" s="237"/>
      <c r="AW603" s="237">
        <v>23.6</v>
      </c>
      <c r="AX603" s="187"/>
      <c r="AY603" s="187"/>
      <c r="AZ603" s="237"/>
      <c r="BA603" s="237"/>
      <c r="BB603" s="237">
        <v>16</v>
      </c>
      <c r="BC603" s="237"/>
      <c r="BD603" s="237"/>
      <c r="BE603" s="187"/>
      <c r="BF603" s="187"/>
      <c r="BG603" s="237"/>
      <c r="BH603" s="237"/>
      <c r="BI603" s="237"/>
      <c r="BJ603" s="237"/>
      <c r="BK603" s="237"/>
      <c r="BL603" s="187"/>
      <c r="BM603" s="187"/>
      <c r="BN603" s="237"/>
      <c r="BO603" s="237"/>
      <c r="BP603" s="237"/>
      <c r="BQ603" s="237"/>
      <c r="BR603" s="237"/>
      <c r="BS603" s="187"/>
      <c r="BT603" s="187"/>
      <c r="BU603" s="237"/>
      <c r="BV603" s="237"/>
      <c r="BW603" s="237"/>
      <c r="BX603" s="237"/>
      <c r="BY603" s="237"/>
      <c r="BZ603" s="187"/>
      <c r="CA603" s="187"/>
      <c r="CB603" s="237">
        <v>26.9</v>
      </c>
      <c r="CC603" s="237"/>
      <c r="CD603" s="237"/>
      <c r="CE603" s="237"/>
      <c r="CF603" s="237"/>
      <c r="CG603" s="187"/>
      <c r="CH603" s="187"/>
      <c r="CI603" s="237"/>
      <c r="CJ603" s="237"/>
      <c r="CK603" s="237"/>
      <c r="CL603" s="237"/>
      <c r="CM603" s="237"/>
      <c r="CN603" s="187"/>
      <c r="CO603" s="187"/>
      <c r="CP603" s="237"/>
      <c r="CQ603" s="237"/>
      <c r="CR603" s="237"/>
      <c r="CS603" s="237"/>
      <c r="CT603" s="237"/>
      <c r="CU603" s="187"/>
      <c r="CV603" s="187"/>
      <c r="CW603" s="237"/>
      <c r="CX603" s="237"/>
      <c r="CY603" s="237"/>
      <c r="CZ603" s="237"/>
      <c r="DA603" s="237"/>
      <c r="DB603" s="187"/>
      <c r="DC603" s="187"/>
      <c r="DD603" s="237"/>
      <c r="DE603" s="237">
        <v>12.8</v>
      </c>
      <c r="DF603" s="237">
        <v>23.9</v>
      </c>
      <c r="DG603" s="237"/>
      <c r="DH603" s="237"/>
      <c r="DI603" s="187"/>
      <c r="DJ603" s="187"/>
      <c r="DK603" s="187"/>
      <c r="DL603" s="237"/>
      <c r="DM603" s="237"/>
      <c r="DN603" s="237"/>
      <c r="DO603" s="237"/>
      <c r="DP603" s="187"/>
      <c r="DQ603" s="187"/>
      <c r="DR603" s="237"/>
      <c r="DS603" s="237"/>
      <c r="DT603" s="237"/>
      <c r="DU603" s="237"/>
      <c r="DV603" s="237"/>
      <c r="DW603" s="187"/>
      <c r="DX603" s="187"/>
      <c r="DY603" s="237"/>
      <c r="DZ603" s="237">
        <v>24.4</v>
      </c>
      <c r="EA603" s="237"/>
      <c r="EB603" s="237"/>
      <c r="EC603" s="237"/>
      <c r="ED603" s="187"/>
      <c r="EE603" s="187"/>
      <c r="EF603" s="237"/>
      <c r="EG603" s="187"/>
      <c r="EH603" s="237"/>
      <c r="EI603" s="237"/>
      <c r="EJ603" s="237"/>
      <c r="EK603" s="187"/>
      <c r="EL603" s="187"/>
      <c r="EM603" s="237"/>
      <c r="EN603" s="237"/>
      <c r="EO603" s="237"/>
      <c r="EP603" s="237"/>
      <c r="EQ603" s="237"/>
      <c r="ER603" s="187"/>
      <c r="ES603" s="187"/>
      <c r="ET603" s="237"/>
      <c r="EU603" s="237"/>
      <c r="EV603" s="237"/>
      <c r="EW603" s="237"/>
      <c r="EX603" s="237"/>
      <c r="EY603" s="187"/>
      <c r="EZ603" s="187"/>
      <c r="FA603" s="237"/>
      <c r="FB603" s="237"/>
      <c r="FC603" s="237">
        <v>47.2</v>
      </c>
      <c r="FD603" s="237"/>
      <c r="FE603" s="237"/>
      <c r="FF603" s="187"/>
      <c r="FG603" s="187"/>
      <c r="FH603" s="237"/>
      <c r="FI603" s="237">
        <v>9.1</v>
      </c>
      <c r="FJ603" s="237"/>
      <c r="FK603" s="237"/>
      <c r="FL603" s="237"/>
      <c r="FM603" s="187"/>
      <c r="FN603" s="187"/>
      <c r="FO603" s="237"/>
      <c r="FP603" s="237"/>
      <c r="FQ603" s="237"/>
      <c r="FR603" s="237"/>
      <c r="FS603" s="237"/>
      <c r="FT603" s="187"/>
      <c r="FU603" s="187"/>
      <c r="FV603" s="187"/>
      <c r="FW603" s="187"/>
      <c r="FX603" s="187"/>
      <c r="FY603" s="237"/>
      <c r="FZ603" s="237"/>
      <c r="GA603" s="187"/>
      <c r="GB603" s="187"/>
      <c r="GC603" s="237"/>
      <c r="GD603" s="237"/>
      <c r="GE603" s="237"/>
      <c r="GF603" s="237"/>
      <c r="GG603" s="237"/>
      <c r="GH603" s="187"/>
      <c r="GI603" s="187"/>
      <c r="GJ603" s="237"/>
    </row>
    <row r="604" spans="2:192" ht="15">
      <c r="B604" s="240" t="s">
        <v>5205</v>
      </c>
      <c r="C604" s="240" t="s">
        <v>1491</v>
      </c>
      <c r="D604" s="240" t="s">
        <v>1493</v>
      </c>
      <c r="E604" s="241" t="s">
        <v>5216</v>
      </c>
      <c r="F604" s="182">
        <v>4.24</v>
      </c>
      <c r="G604" s="242"/>
      <c r="H604" s="188"/>
      <c r="I604" s="188"/>
      <c r="J604" s="242"/>
      <c r="K604" s="242"/>
      <c r="L604" s="242"/>
      <c r="M604" s="242"/>
      <c r="N604" s="242"/>
      <c r="O604" s="188"/>
      <c r="P604" s="188"/>
      <c r="Q604" s="242"/>
      <c r="R604" s="242"/>
      <c r="S604" s="242"/>
      <c r="T604" s="242"/>
      <c r="U604" s="242"/>
      <c r="V604" s="188"/>
      <c r="W604" s="188"/>
      <c r="X604" s="242"/>
      <c r="Y604" s="242"/>
      <c r="Z604" s="242"/>
      <c r="AA604" s="242"/>
      <c r="AB604" s="242"/>
      <c r="AC604" s="188"/>
      <c r="AD604" s="188"/>
      <c r="AE604" s="242"/>
      <c r="AF604" s="242"/>
      <c r="AG604" s="188"/>
      <c r="AH604" s="242"/>
      <c r="AI604" s="242"/>
      <c r="AJ604" s="188"/>
      <c r="AK604" s="188"/>
      <c r="AL604" s="188"/>
      <c r="AM604" s="188"/>
      <c r="AN604" s="188"/>
      <c r="AO604" s="242"/>
      <c r="AP604" s="242"/>
      <c r="AQ604" s="188"/>
      <c r="AR604" s="188"/>
      <c r="AS604" s="242"/>
      <c r="AT604" s="242"/>
      <c r="AU604" s="242"/>
      <c r="AV604" s="242"/>
      <c r="AW604" s="242">
        <v>2.54</v>
      </c>
      <c r="AX604" s="188"/>
      <c r="AY604" s="188"/>
      <c r="AZ604" s="242"/>
      <c r="BA604" s="242"/>
      <c r="BB604" s="242">
        <v>3.75</v>
      </c>
      <c r="BC604" s="242"/>
      <c r="BD604" s="242"/>
      <c r="BE604" s="188"/>
      <c r="BF604" s="188"/>
      <c r="BG604" s="242"/>
      <c r="BH604" s="242"/>
      <c r="BI604" s="242"/>
      <c r="BJ604" s="242"/>
      <c r="BK604" s="242"/>
      <c r="BL604" s="188"/>
      <c r="BM604" s="188"/>
      <c r="BN604" s="242"/>
      <c r="BO604" s="242"/>
      <c r="BP604" s="242"/>
      <c r="BQ604" s="242"/>
      <c r="BR604" s="242"/>
      <c r="BS604" s="188"/>
      <c r="BT604" s="188"/>
      <c r="BU604" s="242"/>
      <c r="BV604" s="242"/>
      <c r="BW604" s="242"/>
      <c r="BX604" s="242"/>
      <c r="BY604" s="242"/>
      <c r="BZ604" s="188"/>
      <c r="CA604" s="188"/>
      <c r="CB604" s="242">
        <v>2.23</v>
      </c>
      <c r="CC604" s="242"/>
      <c r="CD604" s="242"/>
      <c r="CE604" s="242"/>
      <c r="CF604" s="242"/>
      <c r="CG604" s="188"/>
      <c r="CH604" s="188"/>
      <c r="CI604" s="242"/>
      <c r="CJ604" s="242"/>
      <c r="CK604" s="242"/>
      <c r="CL604" s="242"/>
      <c r="CM604" s="242"/>
      <c r="CN604" s="188"/>
      <c r="CO604" s="188"/>
      <c r="CP604" s="242"/>
      <c r="CQ604" s="242"/>
      <c r="CR604" s="242"/>
      <c r="CS604" s="242"/>
      <c r="CT604" s="242"/>
      <c r="CU604" s="188"/>
      <c r="CV604" s="188"/>
      <c r="CW604" s="242"/>
      <c r="CX604" s="242"/>
      <c r="CY604" s="242"/>
      <c r="CZ604" s="242"/>
      <c r="DA604" s="242"/>
      <c r="DB604" s="188"/>
      <c r="DC604" s="188"/>
      <c r="DD604" s="242"/>
      <c r="DE604" s="242">
        <v>4.68</v>
      </c>
      <c r="DF604" s="242">
        <v>2.5099999999999998</v>
      </c>
      <c r="DG604" s="242"/>
      <c r="DH604" s="242"/>
      <c r="DI604" s="188"/>
      <c r="DJ604" s="188"/>
      <c r="DK604" s="188"/>
      <c r="DL604" s="242"/>
      <c r="DM604" s="242"/>
      <c r="DN604" s="242"/>
      <c r="DO604" s="242"/>
      <c r="DP604" s="188"/>
      <c r="DQ604" s="188"/>
      <c r="DR604" s="242"/>
      <c r="DS604" s="242"/>
      <c r="DT604" s="242"/>
      <c r="DU604" s="242"/>
      <c r="DV604" s="242"/>
      <c r="DW604" s="188"/>
      <c r="DX604" s="188"/>
      <c r="DY604" s="242"/>
      <c r="DZ604" s="242">
        <v>2.46</v>
      </c>
      <c r="EA604" s="242"/>
      <c r="EB604" s="242"/>
      <c r="EC604" s="242"/>
      <c r="ED604" s="188"/>
      <c r="EE604" s="188"/>
      <c r="EF604" s="242"/>
      <c r="EG604" s="188"/>
      <c r="EH604" s="242"/>
      <c r="EI604" s="242"/>
      <c r="EJ604" s="242"/>
      <c r="EK604" s="188"/>
      <c r="EL604" s="188"/>
      <c r="EM604" s="242"/>
      <c r="EN604" s="242"/>
      <c r="EO604" s="242"/>
      <c r="EP604" s="242"/>
      <c r="EQ604" s="242"/>
      <c r="ER604" s="188"/>
      <c r="ES604" s="188"/>
      <c r="ET604" s="242"/>
      <c r="EU604" s="242"/>
      <c r="EV604" s="242"/>
      <c r="EW604" s="242"/>
      <c r="EX604" s="242"/>
      <c r="EY604" s="188"/>
      <c r="EZ604" s="188"/>
      <c r="FA604" s="242"/>
      <c r="FB604" s="242"/>
      <c r="FC604" s="242">
        <v>7.63</v>
      </c>
      <c r="FD604" s="242"/>
      <c r="FE604" s="242"/>
      <c r="FF604" s="188"/>
      <c r="FG604" s="188"/>
      <c r="FH604" s="242"/>
      <c r="FI604" s="242">
        <v>6.59</v>
      </c>
      <c r="FJ604" s="242"/>
      <c r="FK604" s="242"/>
      <c r="FL604" s="242"/>
      <c r="FM604" s="188"/>
      <c r="FN604" s="188"/>
      <c r="FO604" s="242"/>
      <c r="FP604" s="242"/>
      <c r="FQ604" s="242"/>
      <c r="FR604" s="242"/>
      <c r="FS604" s="242"/>
      <c r="FT604" s="188"/>
      <c r="FU604" s="188"/>
      <c r="FV604" s="188"/>
      <c r="FW604" s="188"/>
      <c r="FX604" s="188"/>
      <c r="FY604" s="242"/>
      <c r="FZ604" s="242"/>
      <c r="GA604" s="188"/>
      <c r="GB604" s="188"/>
      <c r="GC604" s="242"/>
      <c r="GD604" s="242"/>
      <c r="GE604" s="242"/>
      <c r="GF604" s="242"/>
      <c r="GG604" s="242"/>
      <c r="GH604" s="188"/>
      <c r="GI604" s="188"/>
      <c r="GJ604" s="242"/>
    </row>
    <row r="605" spans="2:192" ht="15.75" thickBot="1">
      <c r="B605" s="243" t="s">
        <v>5205</v>
      </c>
      <c r="C605" s="243" t="s">
        <v>1491</v>
      </c>
      <c r="D605" s="243" t="s">
        <v>1493</v>
      </c>
      <c r="E605" s="244" t="s">
        <v>5217</v>
      </c>
      <c r="F605" s="183">
        <v>14.15</v>
      </c>
      <c r="G605" s="245"/>
      <c r="H605" s="189"/>
      <c r="I605" s="189"/>
      <c r="J605" s="245"/>
      <c r="K605" s="245"/>
      <c r="L605" s="245"/>
      <c r="M605" s="245"/>
      <c r="N605" s="245"/>
      <c r="O605" s="189"/>
      <c r="P605" s="189"/>
      <c r="Q605" s="245"/>
      <c r="R605" s="245"/>
      <c r="S605" s="245"/>
      <c r="T605" s="245"/>
      <c r="U605" s="245"/>
      <c r="V605" s="189"/>
      <c r="W605" s="189"/>
      <c r="X605" s="245"/>
      <c r="Y605" s="245"/>
      <c r="Z605" s="245"/>
      <c r="AA605" s="245"/>
      <c r="AB605" s="245"/>
      <c r="AC605" s="189"/>
      <c r="AD605" s="189"/>
      <c r="AE605" s="245"/>
      <c r="AF605" s="245"/>
      <c r="AG605" s="189"/>
      <c r="AH605" s="245"/>
      <c r="AI605" s="245"/>
      <c r="AJ605" s="189"/>
      <c r="AK605" s="189"/>
      <c r="AL605" s="189"/>
      <c r="AM605" s="189"/>
      <c r="AN605" s="189"/>
      <c r="AO605" s="245"/>
      <c r="AP605" s="245"/>
      <c r="AQ605" s="189"/>
      <c r="AR605" s="189"/>
      <c r="AS605" s="245"/>
      <c r="AT605" s="245"/>
      <c r="AU605" s="245"/>
      <c r="AV605" s="245"/>
      <c r="AW605" s="245">
        <v>23.6</v>
      </c>
      <c r="AX605" s="189"/>
      <c r="AY605" s="189"/>
      <c r="AZ605" s="245"/>
      <c r="BA605" s="245"/>
      <c r="BB605" s="245">
        <v>15.98</v>
      </c>
      <c r="BC605" s="245"/>
      <c r="BD605" s="245"/>
      <c r="BE605" s="189"/>
      <c r="BF605" s="189"/>
      <c r="BG605" s="245"/>
      <c r="BH605" s="245"/>
      <c r="BI605" s="245"/>
      <c r="BJ605" s="245"/>
      <c r="BK605" s="245"/>
      <c r="BL605" s="189"/>
      <c r="BM605" s="189"/>
      <c r="BN605" s="245"/>
      <c r="BO605" s="245"/>
      <c r="BP605" s="245"/>
      <c r="BQ605" s="245"/>
      <c r="BR605" s="245"/>
      <c r="BS605" s="189"/>
      <c r="BT605" s="189"/>
      <c r="BU605" s="245"/>
      <c r="BV605" s="245"/>
      <c r="BW605" s="245"/>
      <c r="BX605" s="245"/>
      <c r="BY605" s="245"/>
      <c r="BZ605" s="189"/>
      <c r="CA605" s="189"/>
      <c r="CB605" s="245">
        <v>26.9</v>
      </c>
      <c r="CC605" s="245"/>
      <c r="CD605" s="245"/>
      <c r="CE605" s="245"/>
      <c r="CF605" s="245"/>
      <c r="CG605" s="189"/>
      <c r="CH605" s="189"/>
      <c r="CI605" s="245"/>
      <c r="CJ605" s="245"/>
      <c r="CK605" s="245"/>
      <c r="CL605" s="245"/>
      <c r="CM605" s="245"/>
      <c r="CN605" s="189"/>
      <c r="CO605" s="189"/>
      <c r="CP605" s="245"/>
      <c r="CQ605" s="245"/>
      <c r="CR605" s="245"/>
      <c r="CS605" s="245"/>
      <c r="CT605" s="245"/>
      <c r="CU605" s="189"/>
      <c r="CV605" s="189"/>
      <c r="CW605" s="245"/>
      <c r="CX605" s="245"/>
      <c r="CY605" s="245"/>
      <c r="CZ605" s="245"/>
      <c r="DA605" s="245"/>
      <c r="DB605" s="189"/>
      <c r="DC605" s="189"/>
      <c r="DD605" s="245"/>
      <c r="DE605" s="245">
        <v>12.83</v>
      </c>
      <c r="DF605" s="245">
        <v>23.88</v>
      </c>
      <c r="DG605" s="245"/>
      <c r="DH605" s="245"/>
      <c r="DI605" s="189"/>
      <c r="DJ605" s="189"/>
      <c r="DK605" s="189"/>
      <c r="DL605" s="245"/>
      <c r="DM605" s="245"/>
      <c r="DN605" s="245"/>
      <c r="DO605" s="245"/>
      <c r="DP605" s="189"/>
      <c r="DQ605" s="189"/>
      <c r="DR605" s="245"/>
      <c r="DS605" s="245"/>
      <c r="DT605" s="245"/>
      <c r="DU605" s="245"/>
      <c r="DV605" s="245"/>
      <c r="DW605" s="189"/>
      <c r="DX605" s="189"/>
      <c r="DY605" s="245"/>
      <c r="DZ605" s="245">
        <v>24.42</v>
      </c>
      <c r="EA605" s="245"/>
      <c r="EB605" s="245"/>
      <c r="EC605" s="245"/>
      <c r="ED605" s="189"/>
      <c r="EE605" s="189"/>
      <c r="EF605" s="245"/>
      <c r="EG605" s="189"/>
      <c r="EH605" s="245"/>
      <c r="EI605" s="245"/>
      <c r="EJ605" s="245"/>
      <c r="EK605" s="189"/>
      <c r="EL605" s="189"/>
      <c r="EM605" s="245"/>
      <c r="EN605" s="245"/>
      <c r="EO605" s="245"/>
      <c r="EP605" s="245"/>
      <c r="EQ605" s="245"/>
      <c r="ER605" s="189"/>
      <c r="ES605" s="189"/>
      <c r="ET605" s="245"/>
      <c r="EU605" s="245"/>
      <c r="EV605" s="245"/>
      <c r="EW605" s="245"/>
      <c r="EX605" s="245"/>
      <c r="EY605" s="189"/>
      <c r="EZ605" s="189"/>
      <c r="FA605" s="245"/>
      <c r="FB605" s="245"/>
      <c r="FC605" s="245">
        <v>7.86</v>
      </c>
      <c r="FD605" s="245"/>
      <c r="FE605" s="245"/>
      <c r="FF605" s="189"/>
      <c r="FG605" s="189"/>
      <c r="FH605" s="245"/>
      <c r="FI605" s="245">
        <v>9.1</v>
      </c>
      <c r="FJ605" s="245"/>
      <c r="FK605" s="245"/>
      <c r="FL605" s="245"/>
      <c r="FM605" s="189"/>
      <c r="FN605" s="189"/>
      <c r="FO605" s="245"/>
      <c r="FP605" s="245"/>
      <c r="FQ605" s="245"/>
      <c r="FR605" s="245"/>
      <c r="FS605" s="245"/>
      <c r="FT605" s="189"/>
      <c r="FU605" s="189"/>
      <c r="FV605" s="189"/>
      <c r="FW605" s="189"/>
      <c r="FX605" s="189"/>
      <c r="FY605" s="245"/>
      <c r="FZ605" s="245"/>
      <c r="GA605" s="189"/>
      <c r="GB605" s="189"/>
      <c r="GC605" s="245"/>
      <c r="GD605" s="245"/>
      <c r="GE605" s="245"/>
      <c r="GF605" s="245"/>
      <c r="GG605" s="245"/>
      <c r="GH605" s="189"/>
      <c r="GI605" s="189"/>
      <c r="GJ605" s="245"/>
    </row>
    <row r="606" spans="2:192" ht="15">
      <c r="B606" s="238" t="s">
        <v>5205</v>
      </c>
      <c r="C606" s="238" t="s">
        <v>1962</v>
      </c>
      <c r="D606" s="238" t="s">
        <v>1964</v>
      </c>
      <c r="E606" s="238" t="s">
        <v>5214</v>
      </c>
      <c r="F606" s="180">
        <v>7</v>
      </c>
      <c r="G606" s="239"/>
      <c r="H606" s="186"/>
      <c r="I606" s="186"/>
      <c r="J606" s="239"/>
      <c r="K606" s="239"/>
      <c r="L606" s="239"/>
      <c r="M606" s="239"/>
      <c r="N606" s="239"/>
      <c r="O606" s="186"/>
      <c r="P606" s="186"/>
      <c r="Q606" s="239"/>
      <c r="R606" s="239"/>
      <c r="S606" s="239"/>
      <c r="T606" s="239"/>
      <c r="U606" s="239"/>
      <c r="V606" s="186"/>
      <c r="W606" s="186"/>
      <c r="X606" s="239"/>
      <c r="Y606" s="239"/>
      <c r="Z606" s="239"/>
      <c r="AA606" s="239"/>
      <c r="AB606" s="239"/>
      <c r="AC606" s="186"/>
      <c r="AD606" s="186"/>
      <c r="AE606" s="239"/>
      <c r="AF606" s="239"/>
      <c r="AG606" s="186"/>
      <c r="AH606" s="239"/>
      <c r="AI606" s="239"/>
      <c r="AJ606" s="186"/>
      <c r="AK606" s="186"/>
      <c r="AL606" s="186"/>
      <c r="AM606" s="186"/>
      <c r="AN606" s="186"/>
      <c r="AO606" s="239"/>
      <c r="AP606" s="239"/>
      <c r="AQ606" s="186"/>
      <c r="AR606" s="186"/>
      <c r="AS606" s="239"/>
      <c r="AT606" s="239"/>
      <c r="AU606" s="239"/>
      <c r="AV606" s="239"/>
      <c r="AW606" s="239"/>
      <c r="AX606" s="186"/>
      <c r="AY606" s="186"/>
      <c r="AZ606" s="239"/>
      <c r="BA606" s="239"/>
      <c r="BB606" s="239"/>
      <c r="BC606" s="239"/>
      <c r="BD606" s="239"/>
      <c r="BE606" s="186"/>
      <c r="BF606" s="186"/>
      <c r="BG606" s="239"/>
      <c r="BH606" s="239"/>
      <c r="BI606" s="239">
        <v>1</v>
      </c>
      <c r="BJ606" s="239"/>
      <c r="BK606" s="239"/>
      <c r="BL606" s="186"/>
      <c r="BM606" s="186"/>
      <c r="BN606" s="239"/>
      <c r="BO606" s="239"/>
      <c r="BP606" s="239"/>
      <c r="BQ606" s="239"/>
      <c r="BR606" s="239"/>
      <c r="BS606" s="186"/>
      <c r="BT606" s="186"/>
      <c r="BU606" s="239"/>
      <c r="BV606" s="239"/>
      <c r="BW606" s="239"/>
      <c r="BX606" s="239"/>
      <c r="BY606" s="239"/>
      <c r="BZ606" s="186"/>
      <c r="CA606" s="186"/>
      <c r="CB606" s="239"/>
      <c r="CC606" s="239"/>
      <c r="CD606" s="239"/>
      <c r="CE606" s="239"/>
      <c r="CF606" s="239"/>
      <c r="CG606" s="186"/>
      <c r="CH606" s="186"/>
      <c r="CI606" s="239"/>
      <c r="CJ606" s="239"/>
      <c r="CK606" s="239"/>
      <c r="CL606" s="239"/>
      <c r="CM606" s="239"/>
      <c r="CN606" s="186"/>
      <c r="CO606" s="186"/>
      <c r="CP606" s="239">
        <v>1</v>
      </c>
      <c r="CQ606" s="239"/>
      <c r="CR606" s="239"/>
      <c r="CS606" s="239"/>
      <c r="CT606" s="239"/>
      <c r="CU606" s="186"/>
      <c r="CV606" s="186"/>
      <c r="CW606" s="239"/>
      <c r="CX606" s="239"/>
      <c r="CY606" s="239"/>
      <c r="CZ606" s="239"/>
      <c r="DA606" s="239"/>
      <c r="DB606" s="186"/>
      <c r="DC606" s="186"/>
      <c r="DD606" s="239"/>
      <c r="DE606" s="239"/>
      <c r="DF606" s="239">
        <v>1</v>
      </c>
      <c r="DG606" s="239"/>
      <c r="DH606" s="239"/>
      <c r="DI606" s="186"/>
      <c r="DJ606" s="186"/>
      <c r="DK606" s="186"/>
      <c r="DL606" s="239"/>
      <c r="DM606" s="239"/>
      <c r="DN606" s="239"/>
      <c r="DO606" s="239"/>
      <c r="DP606" s="186"/>
      <c r="DQ606" s="186"/>
      <c r="DR606" s="239"/>
      <c r="DS606" s="239"/>
      <c r="DT606" s="239"/>
      <c r="DU606" s="239"/>
      <c r="DV606" s="239"/>
      <c r="DW606" s="186"/>
      <c r="DX606" s="186"/>
      <c r="DY606" s="239"/>
      <c r="DZ606" s="239"/>
      <c r="EA606" s="239"/>
      <c r="EB606" s="239"/>
      <c r="EC606" s="239"/>
      <c r="ED606" s="186"/>
      <c r="EE606" s="186"/>
      <c r="EF606" s="239"/>
      <c r="EG606" s="186"/>
      <c r="EH606" s="239"/>
      <c r="EI606" s="239"/>
      <c r="EJ606" s="239"/>
      <c r="EK606" s="186"/>
      <c r="EL606" s="186"/>
      <c r="EM606" s="239"/>
      <c r="EN606" s="239"/>
      <c r="EO606" s="239"/>
      <c r="EP606" s="239"/>
      <c r="EQ606" s="239"/>
      <c r="ER606" s="186"/>
      <c r="ES606" s="186"/>
      <c r="ET606" s="239"/>
      <c r="EU606" s="239"/>
      <c r="EV606" s="239"/>
      <c r="EW606" s="239"/>
      <c r="EX606" s="239"/>
      <c r="EY606" s="186"/>
      <c r="EZ606" s="186"/>
      <c r="FA606" s="239"/>
      <c r="FB606" s="239"/>
      <c r="FC606" s="239">
        <v>1</v>
      </c>
      <c r="FD606" s="239"/>
      <c r="FE606" s="239"/>
      <c r="FF606" s="186"/>
      <c r="FG606" s="186"/>
      <c r="FH606" s="239"/>
      <c r="FI606" s="239">
        <v>2</v>
      </c>
      <c r="FJ606" s="239"/>
      <c r="FK606" s="239"/>
      <c r="FL606" s="239"/>
      <c r="FM606" s="186"/>
      <c r="FN606" s="186"/>
      <c r="FO606" s="239"/>
      <c r="FP606" s="239"/>
      <c r="FQ606" s="239"/>
      <c r="FR606" s="239"/>
      <c r="FS606" s="239"/>
      <c r="FT606" s="186"/>
      <c r="FU606" s="186"/>
      <c r="FV606" s="186"/>
      <c r="FW606" s="186"/>
      <c r="FX606" s="186"/>
      <c r="FY606" s="239"/>
      <c r="FZ606" s="239">
        <v>1</v>
      </c>
      <c r="GA606" s="186"/>
      <c r="GB606" s="186"/>
      <c r="GC606" s="239"/>
      <c r="GD606" s="239"/>
      <c r="GE606" s="239"/>
      <c r="GF606" s="239"/>
      <c r="GG606" s="239"/>
      <c r="GH606" s="186"/>
      <c r="GI606" s="186"/>
      <c r="GJ606" s="239"/>
    </row>
    <row r="607" spans="2:192" ht="15">
      <c r="B607" s="240" t="s">
        <v>5205</v>
      </c>
      <c r="C607" s="240" t="s">
        <v>1962</v>
      </c>
      <c r="D607" s="240" t="s">
        <v>1964</v>
      </c>
      <c r="E607" s="235" t="s">
        <v>5215</v>
      </c>
      <c r="F607" s="181">
        <v>116</v>
      </c>
      <c r="G607" s="237"/>
      <c r="H607" s="187"/>
      <c r="I607" s="187"/>
      <c r="J607" s="237"/>
      <c r="K607" s="237"/>
      <c r="L607" s="237"/>
      <c r="M607" s="237"/>
      <c r="N607" s="237"/>
      <c r="O607" s="187"/>
      <c r="P607" s="187"/>
      <c r="Q607" s="237"/>
      <c r="R607" s="237"/>
      <c r="S607" s="237"/>
      <c r="T607" s="237"/>
      <c r="U607" s="237"/>
      <c r="V607" s="187"/>
      <c r="W607" s="187"/>
      <c r="X607" s="237"/>
      <c r="Y607" s="237"/>
      <c r="Z607" s="237"/>
      <c r="AA607" s="237"/>
      <c r="AB607" s="237"/>
      <c r="AC607" s="187"/>
      <c r="AD607" s="187"/>
      <c r="AE607" s="237"/>
      <c r="AF607" s="237"/>
      <c r="AG607" s="187"/>
      <c r="AH607" s="237"/>
      <c r="AI607" s="237"/>
      <c r="AJ607" s="187"/>
      <c r="AK607" s="187"/>
      <c r="AL607" s="187"/>
      <c r="AM607" s="187"/>
      <c r="AN607" s="187"/>
      <c r="AO607" s="237"/>
      <c r="AP607" s="237"/>
      <c r="AQ607" s="187"/>
      <c r="AR607" s="187"/>
      <c r="AS607" s="237"/>
      <c r="AT607" s="237"/>
      <c r="AU607" s="237"/>
      <c r="AV607" s="237"/>
      <c r="AW607" s="237"/>
      <c r="AX607" s="187"/>
      <c r="AY607" s="187"/>
      <c r="AZ607" s="237"/>
      <c r="BA607" s="237"/>
      <c r="BB607" s="237"/>
      <c r="BC607" s="237"/>
      <c r="BD607" s="237"/>
      <c r="BE607" s="187"/>
      <c r="BF607" s="187"/>
      <c r="BG607" s="237"/>
      <c r="BH607" s="237"/>
      <c r="BI607" s="237">
        <v>18.7</v>
      </c>
      <c r="BJ607" s="237"/>
      <c r="BK607" s="237"/>
      <c r="BL607" s="187"/>
      <c r="BM607" s="187"/>
      <c r="BN607" s="237"/>
      <c r="BO607" s="237"/>
      <c r="BP607" s="237"/>
      <c r="BQ607" s="237"/>
      <c r="BR607" s="237"/>
      <c r="BS607" s="187"/>
      <c r="BT607" s="187"/>
      <c r="BU607" s="237"/>
      <c r="BV607" s="237"/>
      <c r="BW607" s="237"/>
      <c r="BX607" s="237"/>
      <c r="BY607" s="237"/>
      <c r="BZ607" s="187"/>
      <c r="CA607" s="187"/>
      <c r="CB607" s="237"/>
      <c r="CC607" s="237"/>
      <c r="CD607" s="237"/>
      <c r="CE607" s="237"/>
      <c r="CF607" s="237"/>
      <c r="CG607" s="187"/>
      <c r="CH607" s="187"/>
      <c r="CI607" s="237"/>
      <c r="CJ607" s="237"/>
      <c r="CK607" s="237"/>
      <c r="CL607" s="237"/>
      <c r="CM607" s="237"/>
      <c r="CN607" s="187"/>
      <c r="CO607" s="187"/>
      <c r="CP607" s="237">
        <v>23.9</v>
      </c>
      <c r="CQ607" s="237"/>
      <c r="CR607" s="237"/>
      <c r="CS607" s="237"/>
      <c r="CT607" s="237"/>
      <c r="CU607" s="187"/>
      <c r="CV607" s="187"/>
      <c r="CW607" s="237"/>
      <c r="CX607" s="237"/>
      <c r="CY607" s="237"/>
      <c r="CZ607" s="237"/>
      <c r="DA607" s="237"/>
      <c r="DB607" s="187"/>
      <c r="DC607" s="187"/>
      <c r="DD607" s="237"/>
      <c r="DE607" s="237"/>
      <c r="DF607" s="237">
        <v>10.7</v>
      </c>
      <c r="DG607" s="237"/>
      <c r="DH607" s="237"/>
      <c r="DI607" s="187"/>
      <c r="DJ607" s="187"/>
      <c r="DK607" s="187"/>
      <c r="DL607" s="237"/>
      <c r="DM607" s="237"/>
      <c r="DN607" s="237"/>
      <c r="DO607" s="237"/>
      <c r="DP607" s="187"/>
      <c r="DQ607" s="187"/>
      <c r="DR607" s="237"/>
      <c r="DS607" s="237"/>
      <c r="DT607" s="237"/>
      <c r="DU607" s="237"/>
      <c r="DV607" s="237"/>
      <c r="DW607" s="187"/>
      <c r="DX607" s="187"/>
      <c r="DY607" s="237"/>
      <c r="DZ607" s="237"/>
      <c r="EA607" s="237"/>
      <c r="EB607" s="237"/>
      <c r="EC607" s="237"/>
      <c r="ED607" s="187"/>
      <c r="EE607" s="187"/>
      <c r="EF607" s="237"/>
      <c r="EG607" s="187"/>
      <c r="EH607" s="237"/>
      <c r="EI607" s="237"/>
      <c r="EJ607" s="237"/>
      <c r="EK607" s="187"/>
      <c r="EL607" s="187"/>
      <c r="EM607" s="237"/>
      <c r="EN607" s="237"/>
      <c r="EO607" s="237"/>
      <c r="EP607" s="237"/>
      <c r="EQ607" s="237"/>
      <c r="ER607" s="187"/>
      <c r="ES607" s="187"/>
      <c r="ET607" s="237"/>
      <c r="EU607" s="237"/>
      <c r="EV607" s="237"/>
      <c r="EW607" s="237"/>
      <c r="EX607" s="237"/>
      <c r="EY607" s="187"/>
      <c r="EZ607" s="187"/>
      <c r="FA607" s="237"/>
      <c r="FB607" s="237"/>
      <c r="FC607" s="237">
        <v>8.6999999999999993</v>
      </c>
      <c r="FD607" s="237"/>
      <c r="FE607" s="237"/>
      <c r="FF607" s="187"/>
      <c r="FG607" s="187"/>
      <c r="FH607" s="237"/>
      <c r="FI607" s="237">
        <v>33.700000000000003</v>
      </c>
      <c r="FJ607" s="237"/>
      <c r="FK607" s="237"/>
      <c r="FL607" s="237"/>
      <c r="FM607" s="187"/>
      <c r="FN607" s="187"/>
      <c r="FO607" s="237"/>
      <c r="FP607" s="237"/>
      <c r="FQ607" s="237"/>
      <c r="FR607" s="237"/>
      <c r="FS607" s="237"/>
      <c r="FT607" s="187"/>
      <c r="FU607" s="187"/>
      <c r="FV607" s="187"/>
      <c r="FW607" s="187"/>
      <c r="FX607" s="187"/>
      <c r="FY607" s="237"/>
      <c r="FZ607" s="237">
        <v>20.3</v>
      </c>
      <c r="GA607" s="187"/>
      <c r="GB607" s="187"/>
      <c r="GC607" s="237"/>
      <c r="GD607" s="237"/>
      <c r="GE607" s="237"/>
      <c r="GF607" s="237"/>
      <c r="GG607" s="237"/>
      <c r="GH607" s="187"/>
      <c r="GI607" s="187"/>
      <c r="GJ607" s="237"/>
    </row>
    <row r="608" spans="2:192" ht="15">
      <c r="B608" s="240" t="s">
        <v>5205</v>
      </c>
      <c r="C608" s="240" t="s">
        <v>1962</v>
      </c>
      <c r="D608" s="240" t="s">
        <v>1964</v>
      </c>
      <c r="E608" s="241" t="s">
        <v>5216</v>
      </c>
      <c r="F608" s="182">
        <v>3.62</v>
      </c>
      <c r="G608" s="242"/>
      <c r="H608" s="188"/>
      <c r="I608" s="188"/>
      <c r="J608" s="242"/>
      <c r="K608" s="242"/>
      <c r="L608" s="242"/>
      <c r="M608" s="242"/>
      <c r="N608" s="242"/>
      <c r="O608" s="188"/>
      <c r="P608" s="188"/>
      <c r="Q608" s="242"/>
      <c r="R608" s="242"/>
      <c r="S608" s="242"/>
      <c r="T608" s="242"/>
      <c r="U608" s="242"/>
      <c r="V608" s="188"/>
      <c r="W608" s="188"/>
      <c r="X608" s="242"/>
      <c r="Y608" s="242"/>
      <c r="Z608" s="242"/>
      <c r="AA608" s="242"/>
      <c r="AB608" s="242"/>
      <c r="AC608" s="188"/>
      <c r="AD608" s="188"/>
      <c r="AE608" s="242"/>
      <c r="AF608" s="242"/>
      <c r="AG608" s="188"/>
      <c r="AH608" s="242"/>
      <c r="AI608" s="242"/>
      <c r="AJ608" s="188"/>
      <c r="AK608" s="188"/>
      <c r="AL608" s="188"/>
      <c r="AM608" s="188"/>
      <c r="AN608" s="188"/>
      <c r="AO608" s="242"/>
      <c r="AP608" s="242"/>
      <c r="AQ608" s="188"/>
      <c r="AR608" s="188"/>
      <c r="AS608" s="242"/>
      <c r="AT608" s="242"/>
      <c r="AU608" s="242"/>
      <c r="AV608" s="242"/>
      <c r="AW608" s="242"/>
      <c r="AX608" s="188"/>
      <c r="AY608" s="188"/>
      <c r="AZ608" s="242"/>
      <c r="BA608" s="242"/>
      <c r="BB608" s="242"/>
      <c r="BC608" s="242"/>
      <c r="BD608" s="242"/>
      <c r="BE608" s="188"/>
      <c r="BF608" s="188"/>
      <c r="BG608" s="242"/>
      <c r="BH608" s="242"/>
      <c r="BI608" s="242">
        <v>3.21</v>
      </c>
      <c r="BJ608" s="242"/>
      <c r="BK608" s="242"/>
      <c r="BL608" s="188"/>
      <c r="BM608" s="188"/>
      <c r="BN608" s="242"/>
      <c r="BO608" s="242"/>
      <c r="BP608" s="242"/>
      <c r="BQ608" s="242"/>
      <c r="BR608" s="242"/>
      <c r="BS608" s="188"/>
      <c r="BT608" s="188"/>
      <c r="BU608" s="242"/>
      <c r="BV608" s="242"/>
      <c r="BW608" s="242"/>
      <c r="BX608" s="242"/>
      <c r="BY608" s="242"/>
      <c r="BZ608" s="188"/>
      <c r="CA608" s="188"/>
      <c r="CB608" s="242"/>
      <c r="CC608" s="242"/>
      <c r="CD608" s="242"/>
      <c r="CE608" s="242"/>
      <c r="CF608" s="242"/>
      <c r="CG608" s="188"/>
      <c r="CH608" s="188"/>
      <c r="CI608" s="242"/>
      <c r="CJ608" s="242"/>
      <c r="CK608" s="242"/>
      <c r="CL608" s="242"/>
      <c r="CM608" s="242"/>
      <c r="CN608" s="188"/>
      <c r="CO608" s="188"/>
      <c r="CP608" s="242">
        <v>2.5099999999999998</v>
      </c>
      <c r="CQ608" s="242"/>
      <c r="CR608" s="242"/>
      <c r="CS608" s="242"/>
      <c r="CT608" s="242"/>
      <c r="CU608" s="188"/>
      <c r="CV608" s="188"/>
      <c r="CW608" s="242"/>
      <c r="CX608" s="242"/>
      <c r="CY608" s="242"/>
      <c r="CZ608" s="242"/>
      <c r="DA608" s="242"/>
      <c r="DB608" s="188"/>
      <c r="DC608" s="188"/>
      <c r="DD608" s="242"/>
      <c r="DE608" s="242"/>
      <c r="DF608" s="242">
        <v>5.61</v>
      </c>
      <c r="DG608" s="242"/>
      <c r="DH608" s="242"/>
      <c r="DI608" s="188"/>
      <c r="DJ608" s="188"/>
      <c r="DK608" s="188"/>
      <c r="DL608" s="242"/>
      <c r="DM608" s="242"/>
      <c r="DN608" s="242"/>
      <c r="DO608" s="242"/>
      <c r="DP608" s="188"/>
      <c r="DQ608" s="188"/>
      <c r="DR608" s="242"/>
      <c r="DS608" s="242"/>
      <c r="DT608" s="242"/>
      <c r="DU608" s="242"/>
      <c r="DV608" s="242"/>
      <c r="DW608" s="188"/>
      <c r="DX608" s="188"/>
      <c r="DY608" s="242"/>
      <c r="DZ608" s="242"/>
      <c r="EA608" s="242"/>
      <c r="EB608" s="242"/>
      <c r="EC608" s="242"/>
      <c r="ED608" s="188"/>
      <c r="EE608" s="188"/>
      <c r="EF608" s="242"/>
      <c r="EG608" s="188"/>
      <c r="EH608" s="242"/>
      <c r="EI608" s="242"/>
      <c r="EJ608" s="242"/>
      <c r="EK608" s="188"/>
      <c r="EL608" s="188"/>
      <c r="EM608" s="242"/>
      <c r="EN608" s="242"/>
      <c r="EO608" s="242"/>
      <c r="EP608" s="242"/>
      <c r="EQ608" s="242"/>
      <c r="ER608" s="188"/>
      <c r="ES608" s="188"/>
      <c r="ET608" s="242"/>
      <c r="EU608" s="242"/>
      <c r="EV608" s="242"/>
      <c r="EW608" s="242"/>
      <c r="EX608" s="242"/>
      <c r="EY608" s="188"/>
      <c r="EZ608" s="188"/>
      <c r="FA608" s="242"/>
      <c r="FB608" s="242"/>
      <c r="FC608" s="242">
        <v>6.9</v>
      </c>
      <c r="FD608" s="242"/>
      <c r="FE608" s="242"/>
      <c r="FF608" s="188"/>
      <c r="FG608" s="188"/>
      <c r="FH608" s="242"/>
      <c r="FI608" s="242">
        <v>3.56</v>
      </c>
      <c r="FJ608" s="242"/>
      <c r="FK608" s="242"/>
      <c r="FL608" s="242"/>
      <c r="FM608" s="188"/>
      <c r="FN608" s="188"/>
      <c r="FO608" s="242"/>
      <c r="FP608" s="242"/>
      <c r="FQ608" s="242"/>
      <c r="FR608" s="242"/>
      <c r="FS608" s="242"/>
      <c r="FT608" s="188"/>
      <c r="FU608" s="188"/>
      <c r="FV608" s="188"/>
      <c r="FW608" s="188"/>
      <c r="FX608" s="188"/>
      <c r="FY608" s="242"/>
      <c r="FZ608" s="242">
        <v>2.96</v>
      </c>
      <c r="GA608" s="188"/>
      <c r="GB608" s="188"/>
      <c r="GC608" s="242"/>
      <c r="GD608" s="242"/>
      <c r="GE608" s="242"/>
      <c r="GF608" s="242"/>
      <c r="GG608" s="242"/>
      <c r="GH608" s="188"/>
      <c r="GI608" s="188"/>
      <c r="GJ608" s="242"/>
    </row>
    <row r="609" spans="2:192" ht="15.75" thickBot="1">
      <c r="B609" s="243" t="s">
        <v>5205</v>
      </c>
      <c r="C609" s="243" t="s">
        <v>1962</v>
      </c>
      <c r="D609" s="243" t="s">
        <v>1964</v>
      </c>
      <c r="E609" s="244" t="s">
        <v>5217</v>
      </c>
      <c r="F609" s="183">
        <v>16.57</v>
      </c>
      <c r="G609" s="245"/>
      <c r="H609" s="189"/>
      <c r="I609" s="189"/>
      <c r="J609" s="245"/>
      <c r="K609" s="245"/>
      <c r="L609" s="245"/>
      <c r="M609" s="245"/>
      <c r="N609" s="245"/>
      <c r="O609" s="189"/>
      <c r="P609" s="189"/>
      <c r="Q609" s="245"/>
      <c r="R609" s="245"/>
      <c r="S609" s="245"/>
      <c r="T609" s="245"/>
      <c r="U609" s="245"/>
      <c r="V609" s="189"/>
      <c r="W609" s="189"/>
      <c r="X609" s="245"/>
      <c r="Y609" s="245"/>
      <c r="Z609" s="245"/>
      <c r="AA609" s="245"/>
      <c r="AB609" s="245"/>
      <c r="AC609" s="189"/>
      <c r="AD609" s="189"/>
      <c r="AE609" s="245"/>
      <c r="AF609" s="245"/>
      <c r="AG609" s="189"/>
      <c r="AH609" s="245"/>
      <c r="AI609" s="245"/>
      <c r="AJ609" s="189"/>
      <c r="AK609" s="189"/>
      <c r="AL609" s="189"/>
      <c r="AM609" s="189"/>
      <c r="AN609" s="189"/>
      <c r="AO609" s="245"/>
      <c r="AP609" s="245"/>
      <c r="AQ609" s="189"/>
      <c r="AR609" s="189"/>
      <c r="AS609" s="245"/>
      <c r="AT609" s="245"/>
      <c r="AU609" s="245"/>
      <c r="AV609" s="245"/>
      <c r="AW609" s="245"/>
      <c r="AX609" s="189"/>
      <c r="AY609" s="189"/>
      <c r="AZ609" s="245"/>
      <c r="BA609" s="245"/>
      <c r="BB609" s="245"/>
      <c r="BC609" s="245"/>
      <c r="BD609" s="245"/>
      <c r="BE609" s="189"/>
      <c r="BF609" s="189"/>
      <c r="BG609" s="245"/>
      <c r="BH609" s="245"/>
      <c r="BI609" s="245">
        <v>18.68</v>
      </c>
      <c r="BJ609" s="245"/>
      <c r="BK609" s="245"/>
      <c r="BL609" s="189"/>
      <c r="BM609" s="189"/>
      <c r="BN609" s="245"/>
      <c r="BO609" s="245"/>
      <c r="BP609" s="245"/>
      <c r="BQ609" s="245"/>
      <c r="BR609" s="245"/>
      <c r="BS609" s="189"/>
      <c r="BT609" s="189"/>
      <c r="BU609" s="245"/>
      <c r="BV609" s="245"/>
      <c r="BW609" s="245"/>
      <c r="BX609" s="245"/>
      <c r="BY609" s="245"/>
      <c r="BZ609" s="189"/>
      <c r="CA609" s="189"/>
      <c r="CB609" s="245"/>
      <c r="CC609" s="245"/>
      <c r="CD609" s="245"/>
      <c r="CE609" s="245"/>
      <c r="CF609" s="245"/>
      <c r="CG609" s="189"/>
      <c r="CH609" s="189"/>
      <c r="CI609" s="245"/>
      <c r="CJ609" s="245"/>
      <c r="CK609" s="245"/>
      <c r="CL609" s="245"/>
      <c r="CM609" s="245"/>
      <c r="CN609" s="189"/>
      <c r="CO609" s="189"/>
      <c r="CP609" s="245">
        <v>23.92</v>
      </c>
      <c r="CQ609" s="245"/>
      <c r="CR609" s="245"/>
      <c r="CS609" s="245"/>
      <c r="CT609" s="245"/>
      <c r="CU609" s="189"/>
      <c r="CV609" s="189"/>
      <c r="CW609" s="245"/>
      <c r="CX609" s="245"/>
      <c r="CY609" s="245"/>
      <c r="CZ609" s="245"/>
      <c r="DA609" s="245"/>
      <c r="DB609" s="189"/>
      <c r="DC609" s="189"/>
      <c r="DD609" s="245"/>
      <c r="DE609" s="245"/>
      <c r="DF609" s="245">
        <v>10.7</v>
      </c>
      <c r="DG609" s="245"/>
      <c r="DH609" s="245"/>
      <c r="DI609" s="189"/>
      <c r="DJ609" s="189"/>
      <c r="DK609" s="189"/>
      <c r="DL609" s="245"/>
      <c r="DM609" s="245"/>
      <c r="DN609" s="245"/>
      <c r="DO609" s="245"/>
      <c r="DP609" s="189"/>
      <c r="DQ609" s="189"/>
      <c r="DR609" s="245"/>
      <c r="DS609" s="245"/>
      <c r="DT609" s="245"/>
      <c r="DU609" s="245"/>
      <c r="DV609" s="245"/>
      <c r="DW609" s="189"/>
      <c r="DX609" s="189"/>
      <c r="DY609" s="245"/>
      <c r="DZ609" s="245"/>
      <c r="EA609" s="245"/>
      <c r="EB609" s="245"/>
      <c r="EC609" s="245"/>
      <c r="ED609" s="189"/>
      <c r="EE609" s="189"/>
      <c r="EF609" s="245"/>
      <c r="EG609" s="189"/>
      <c r="EH609" s="245"/>
      <c r="EI609" s="245"/>
      <c r="EJ609" s="245"/>
      <c r="EK609" s="189"/>
      <c r="EL609" s="189"/>
      <c r="EM609" s="245"/>
      <c r="EN609" s="245"/>
      <c r="EO609" s="245"/>
      <c r="EP609" s="245"/>
      <c r="EQ609" s="245"/>
      <c r="ER609" s="189"/>
      <c r="ES609" s="189"/>
      <c r="ET609" s="245"/>
      <c r="EU609" s="245"/>
      <c r="EV609" s="245"/>
      <c r="EW609" s="245"/>
      <c r="EX609" s="245"/>
      <c r="EY609" s="189"/>
      <c r="EZ609" s="189"/>
      <c r="FA609" s="245"/>
      <c r="FB609" s="245"/>
      <c r="FC609" s="245">
        <v>8.6999999999999993</v>
      </c>
      <c r="FD609" s="245"/>
      <c r="FE609" s="245"/>
      <c r="FF609" s="189"/>
      <c r="FG609" s="189"/>
      <c r="FH609" s="245"/>
      <c r="FI609" s="245">
        <v>16.84</v>
      </c>
      <c r="FJ609" s="245"/>
      <c r="FK609" s="245"/>
      <c r="FL609" s="245"/>
      <c r="FM609" s="189"/>
      <c r="FN609" s="189"/>
      <c r="FO609" s="245"/>
      <c r="FP609" s="245"/>
      <c r="FQ609" s="245"/>
      <c r="FR609" s="245"/>
      <c r="FS609" s="245"/>
      <c r="FT609" s="189"/>
      <c r="FU609" s="189"/>
      <c r="FV609" s="189"/>
      <c r="FW609" s="189"/>
      <c r="FX609" s="189"/>
      <c r="FY609" s="245"/>
      <c r="FZ609" s="245">
        <v>20.28</v>
      </c>
      <c r="GA609" s="189"/>
      <c r="GB609" s="189"/>
      <c r="GC609" s="245"/>
      <c r="GD609" s="245"/>
      <c r="GE609" s="245"/>
      <c r="GF609" s="245"/>
      <c r="GG609" s="245"/>
      <c r="GH609" s="189"/>
      <c r="GI609" s="189"/>
      <c r="GJ609" s="245"/>
    </row>
    <row r="610" spans="2:192" ht="15">
      <c r="B610" s="238" t="s">
        <v>5205</v>
      </c>
      <c r="C610" s="238" t="s">
        <v>3866</v>
      </c>
      <c r="D610" s="238" t="s">
        <v>3868</v>
      </c>
      <c r="E610" s="238" t="s">
        <v>5214</v>
      </c>
      <c r="F610" s="180">
        <v>1</v>
      </c>
      <c r="G610" s="239"/>
      <c r="H610" s="186"/>
      <c r="I610" s="186"/>
      <c r="J610" s="239"/>
      <c r="K610" s="239"/>
      <c r="L610" s="239"/>
      <c r="M610" s="239"/>
      <c r="N610" s="239"/>
      <c r="O610" s="186"/>
      <c r="P610" s="186"/>
      <c r="Q610" s="239"/>
      <c r="R610" s="239"/>
      <c r="S610" s="239"/>
      <c r="T610" s="239"/>
      <c r="U610" s="239"/>
      <c r="V610" s="186"/>
      <c r="W610" s="186"/>
      <c r="X610" s="239"/>
      <c r="Y610" s="239"/>
      <c r="Z610" s="239"/>
      <c r="AA610" s="239"/>
      <c r="AB610" s="239"/>
      <c r="AC610" s="186"/>
      <c r="AD610" s="186"/>
      <c r="AE610" s="239"/>
      <c r="AF610" s="239"/>
      <c r="AG610" s="186"/>
      <c r="AH610" s="239"/>
      <c r="AI610" s="239"/>
      <c r="AJ610" s="186"/>
      <c r="AK610" s="186"/>
      <c r="AL610" s="186"/>
      <c r="AM610" s="186"/>
      <c r="AN610" s="186"/>
      <c r="AO610" s="239"/>
      <c r="AP610" s="239"/>
      <c r="AQ610" s="186"/>
      <c r="AR610" s="186"/>
      <c r="AS610" s="239"/>
      <c r="AT610" s="239"/>
      <c r="AU610" s="239"/>
      <c r="AV610" s="239"/>
      <c r="AW610" s="239"/>
      <c r="AX610" s="186"/>
      <c r="AY610" s="186"/>
      <c r="AZ610" s="239"/>
      <c r="BA610" s="239"/>
      <c r="BB610" s="239"/>
      <c r="BC610" s="239"/>
      <c r="BD610" s="239"/>
      <c r="BE610" s="186"/>
      <c r="BF610" s="186"/>
      <c r="BG610" s="239"/>
      <c r="BH610" s="239"/>
      <c r="BI610" s="239"/>
      <c r="BJ610" s="239"/>
      <c r="BK610" s="239"/>
      <c r="BL610" s="186"/>
      <c r="BM610" s="186"/>
      <c r="BN610" s="239"/>
      <c r="BO610" s="239"/>
      <c r="BP610" s="239"/>
      <c r="BQ610" s="239"/>
      <c r="BR610" s="239"/>
      <c r="BS610" s="186"/>
      <c r="BT610" s="186"/>
      <c r="BU610" s="239"/>
      <c r="BV610" s="239"/>
      <c r="BW610" s="239"/>
      <c r="BX610" s="239"/>
      <c r="BY610" s="239"/>
      <c r="BZ610" s="186"/>
      <c r="CA610" s="186"/>
      <c r="CB610" s="239"/>
      <c r="CC610" s="239"/>
      <c r="CD610" s="239"/>
      <c r="CE610" s="239"/>
      <c r="CF610" s="239"/>
      <c r="CG610" s="186"/>
      <c r="CH610" s="186"/>
      <c r="CI610" s="239"/>
      <c r="CJ610" s="239"/>
      <c r="CK610" s="239"/>
      <c r="CL610" s="239"/>
      <c r="CM610" s="239"/>
      <c r="CN610" s="186"/>
      <c r="CO610" s="186"/>
      <c r="CP610" s="239"/>
      <c r="CQ610" s="239"/>
      <c r="CR610" s="239"/>
      <c r="CS610" s="239"/>
      <c r="CT610" s="239"/>
      <c r="CU610" s="186"/>
      <c r="CV610" s="186"/>
      <c r="CW610" s="239"/>
      <c r="CX610" s="239"/>
      <c r="CY610" s="239"/>
      <c r="CZ610" s="239"/>
      <c r="DA610" s="239"/>
      <c r="DB610" s="186"/>
      <c r="DC610" s="186"/>
      <c r="DD610" s="239"/>
      <c r="DE610" s="239"/>
      <c r="DF610" s="239"/>
      <c r="DG610" s="239"/>
      <c r="DH610" s="239"/>
      <c r="DI610" s="186"/>
      <c r="DJ610" s="186"/>
      <c r="DK610" s="186"/>
      <c r="DL610" s="239"/>
      <c r="DM610" s="239"/>
      <c r="DN610" s="239"/>
      <c r="DO610" s="239"/>
      <c r="DP610" s="186"/>
      <c r="DQ610" s="186"/>
      <c r="DR610" s="239"/>
      <c r="DS610" s="239"/>
      <c r="DT610" s="239"/>
      <c r="DU610" s="239"/>
      <c r="DV610" s="239">
        <v>1</v>
      </c>
      <c r="DW610" s="186"/>
      <c r="DX610" s="186"/>
      <c r="DY610" s="239"/>
      <c r="DZ610" s="239"/>
      <c r="EA610" s="239"/>
      <c r="EB610" s="239"/>
      <c r="EC610" s="239"/>
      <c r="ED610" s="186"/>
      <c r="EE610" s="186"/>
      <c r="EF610" s="239"/>
      <c r="EG610" s="186"/>
      <c r="EH610" s="239"/>
      <c r="EI610" s="239"/>
      <c r="EJ610" s="239"/>
      <c r="EK610" s="186"/>
      <c r="EL610" s="186"/>
      <c r="EM610" s="239"/>
      <c r="EN610" s="239"/>
      <c r="EO610" s="239"/>
      <c r="EP610" s="239"/>
      <c r="EQ610" s="239"/>
      <c r="ER610" s="186"/>
      <c r="ES610" s="186"/>
      <c r="ET610" s="239"/>
      <c r="EU610" s="239"/>
      <c r="EV610" s="239"/>
      <c r="EW610" s="239"/>
      <c r="EX610" s="239"/>
      <c r="EY610" s="186"/>
      <c r="EZ610" s="186"/>
      <c r="FA610" s="239"/>
      <c r="FB610" s="239"/>
      <c r="FC610" s="239"/>
      <c r="FD610" s="239"/>
      <c r="FE610" s="239"/>
      <c r="FF610" s="186"/>
      <c r="FG610" s="186"/>
      <c r="FH610" s="239"/>
      <c r="FI610" s="239"/>
      <c r="FJ610" s="239"/>
      <c r="FK610" s="239"/>
      <c r="FL610" s="239"/>
      <c r="FM610" s="186"/>
      <c r="FN610" s="186"/>
      <c r="FO610" s="239"/>
      <c r="FP610" s="239"/>
      <c r="FQ610" s="239"/>
      <c r="FR610" s="239"/>
      <c r="FS610" s="239"/>
      <c r="FT610" s="186"/>
      <c r="FU610" s="186"/>
      <c r="FV610" s="186"/>
      <c r="FW610" s="186"/>
      <c r="FX610" s="186"/>
      <c r="FY610" s="239"/>
      <c r="FZ610" s="239"/>
      <c r="GA610" s="186"/>
      <c r="GB610" s="186"/>
      <c r="GC610" s="239"/>
      <c r="GD610" s="239"/>
      <c r="GE610" s="239"/>
      <c r="GF610" s="239"/>
      <c r="GG610" s="239"/>
      <c r="GH610" s="186"/>
      <c r="GI610" s="186"/>
      <c r="GJ610" s="239"/>
    </row>
    <row r="611" spans="2:192" ht="15">
      <c r="B611" s="240" t="s">
        <v>5205</v>
      </c>
      <c r="C611" s="240" t="s">
        <v>3866</v>
      </c>
      <c r="D611" s="240" t="s">
        <v>3868</v>
      </c>
      <c r="E611" s="235" t="s">
        <v>5215</v>
      </c>
      <c r="F611" s="181">
        <v>36.299999999999997</v>
      </c>
      <c r="G611" s="237"/>
      <c r="H611" s="187"/>
      <c r="I611" s="187"/>
      <c r="J611" s="237"/>
      <c r="K611" s="237"/>
      <c r="L611" s="237"/>
      <c r="M611" s="237"/>
      <c r="N611" s="237"/>
      <c r="O611" s="187"/>
      <c r="P611" s="187"/>
      <c r="Q611" s="237"/>
      <c r="R611" s="237"/>
      <c r="S611" s="237"/>
      <c r="T611" s="237"/>
      <c r="U611" s="237"/>
      <c r="V611" s="187"/>
      <c r="W611" s="187"/>
      <c r="X611" s="237"/>
      <c r="Y611" s="237"/>
      <c r="Z611" s="237"/>
      <c r="AA611" s="237"/>
      <c r="AB611" s="237"/>
      <c r="AC611" s="187"/>
      <c r="AD611" s="187"/>
      <c r="AE611" s="237"/>
      <c r="AF611" s="237"/>
      <c r="AG611" s="187"/>
      <c r="AH611" s="237"/>
      <c r="AI611" s="237"/>
      <c r="AJ611" s="187"/>
      <c r="AK611" s="187"/>
      <c r="AL611" s="187"/>
      <c r="AM611" s="187"/>
      <c r="AN611" s="187"/>
      <c r="AO611" s="237"/>
      <c r="AP611" s="237"/>
      <c r="AQ611" s="187"/>
      <c r="AR611" s="187"/>
      <c r="AS611" s="237"/>
      <c r="AT611" s="237"/>
      <c r="AU611" s="237"/>
      <c r="AV611" s="237"/>
      <c r="AW611" s="237"/>
      <c r="AX611" s="187"/>
      <c r="AY611" s="187"/>
      <c r="AZ611" s="237"/>
      <c r="BA611" s="237"/>
      <c r="BB611" s="237"/>
      <c r="BC611" s="237"/>
      <c r="BD611" s="237"/>
      <c r="BE611" s="187"/>
      <c r="BF611" s="187"/>
      <c r="BG611" s="237"/>
      <c r="BH611" s="237"/>
      <c r="BI611" s="237"/>
      <c r="BJ611" s="237"/>
      <c r="BK611" s="237"/>
      <c r="BL611" s="187"/>
      <c r="BM611" s="187"/>
      <c r="BN611" s="237"/>
      <c r="BO611" s="237"/>
      <c r="BP611" s="237"/>
      <c r="BQ611" s="237"/>
      <c r="BR611" s="237"/>
      <c r="BS611" s="187"/>
      <c r="BT611" s="187"/>
      <c r="BU611" s="237"/>
      <c r="BV611" s="237"/>
      <c r="BW611" s="237"/>
      <c r="BX611" s="237"/>
      <c r="BY611" s="237"/>
      <c r="BZ611" s="187"/>
      <c r="CA611" s="187"/>
      <c r="CB611" s="237"/>
      <c r="CC611" s="237"/>
      <c r="CD611" s="237"/>
      <c r="CE611" s="237"/>
      <c r="CF611" s="237"/>
      <c r="CG611" s="187"/>
      <c r="CH611" s="187"/>
      <c r="CI611" s="237"/>
      <c r="CJ611" s="237"/>
      <c r="CK611" s="237"/>
      <c r="CL611" s="237"/>
      <c r="CM611" s="237"/>
      <c r="CN611" s="187"/>
      <c r="CO611" s="187"/>
      <c r="CP611" s="237"/>
      <c r="CQ611" s="237"/>
      <c r="CR611" s="237"/>
      <c r="CS611" s="237"/>
      <c r="CT611" s="237"/>
      <c r="CU611" s="187"/>
      <c r="CV611" s="187"/>
      <c r="CW611" s="237"/>
      <c r="CX611" s="237"/>
      <c r="CY611" s="237"/>
      <c r="CZ611" s="237"/>
      <c r="DA611" s="237"/>
      <c r="DB611" s="187"/>
      <c r="DC611" s="187"/>
      <c r="DD611" s="237"/>
      <c r="DE611" s="237"/>
      <c r="DF611" s="237"/>
      <c r="DG611" s="237"/>
      <c r="DH611" s="237"/>
      <c r="DI611" s="187"/>
      <c r="DJ611" s="187"/>
      <c r="DK611" s="187"/>
      <c r="DL611" s="237"/>
      <c r="DM611" s="237"/>
      <c r="DN611" s="237"/>
      <c r="DO611" s="237"/>
      <c r="DP611" s="187"/>
      <c r="DQ611" s="187"/>
      <c r="DR611" s="237"/>
      <c r="DS611" s="237"/>
      <c r="DT611" s="237"/>
      <c r="DU611" s="237"/>
      <c r="DV611" s="237">
        <v>36.299999999999997</v>
      </c>
      <c r="DW611" s="187"/>
      <c r="DX611" s="187"/>
      <c r="DY611" s="237"/>
      <c r="DZ611" s="237"/>
      <c r="EA611" s="237"/>
      <c r="EB611" s="237"/>
      <c r="EC611" s="237"/>
      <c r="ED611" s="187"/>
      <c r="EE611" s="187"/>
      <c r="EF611" s="237"/>
      <c r="EG611" s="187"/>
      <c r="EH611" s="237"/>
      <c r="EI611" s="237"/>
      <c r="EJ611" s="237"/>
      <c r="EK611" s="187"/>
      <c r="EL611" s="187"/>
      <c r="EM611" s="237"/>
      <c r="EN611" s="237"/>
      <c r="EO611" s="237"/>
      <c r="EP611" s="237"/>
      <c r="EQ611" s="237"/>
      <c r="ER611" s="187"/>
      <c r="ES611" s="187"/>
      <c r="ET611" s="237"/>
      <c r="EU611" s="237"/>
      <c r="EV611" s="237"/>
      <c r="EW611" s="237"/>
      <c r="EX611" s="237"/>
      <c r="EY611" s="187"/>
      <c r="EZ611" s="187"/>
      <c r="FA611" s="237"/>
      <c r="FB611" s="237"/>
      <c r="FC611" s="237"/>
      <c r="FD611" s="237"/>
      <c r="FE611" s="237"/>
      <c r="FF611" s="187"/>
      <c r="FG611" s="187"/>
      <c r="FH611" s="237"/>
      <c r="FI611" s="237"/>
      <c r="FJ611" s="237"/>
      <c r="FK611" s="237"/>
      <c r="FL611" s="237"/>
      <c r="FM611" s="187"/>
      <c r="FN611" s="187"/>
      <c r="FO611" s="237"/>
      <c r="FP611" s="237"/>
      <c r="FQ611" s="237"/>
      <c r="FR611" s="237"/>
      <c r="FS611" s="237"/>
      <c r="FT611" s="187"/>
      <c r="FU611" s="187"/>
      <c r="FV611" s="187"/>
      <c r="FW611" s="187"/>
      <c r="FX611" s="187"/>
      <c r="FY611" s="237"/>
      <c r="FZ611" s="237"/>
      <c r="GA611" s="187"/>
      <c r="GB611" s="187"/>
      <c r="GC611" s="237"/>
      <c r="GD611" s="237"/>
      <c r="GE611" s="237"/>
      <c r="GF611" s="237"/>
      <c r="GG611" s="237"/>
      <c r="GH611" s="187"/>
      <c r="GI611" s="187"/>
      <c r="GJ611" s="237"/>
    </row>
    <row r="612" spans="2:192" ht="15">
      <c r="B612" s="240" t="s">
        <v>5205</v>
      </c>
      <c r="C612" s="240" t="s">
        <v>3866</v>
      </c>
      <c r="D612" s="240" t="s">
        <v>3868</v>
      </c>
      <c r="E612" s="241" t="s">
        <v>5216</v>
      </c>
      <c r="F612" s="182">
        <v>1.65</v>
      </c>
      <c r="G612" s="242"/>
      <c r="H612" s="188"/>
      <c r="I612" s="188"/>
      <c r="J612" s="242"/>
      <c r="K612" s="242"/>
      <c r="L612" s="242"/>
      <c r="M612" s="242"/>
      <c r="N612" s="242"/>
      <c r="O612" s="188"/>
      <c r="P612" s="188"/>
      <c r="Q612" s="242"/>
      <c r="R612" s="242"/>
      <c r="S612" s="242"/>
      <c r="T612" s="242"/>
      <c r="U612" s="242"/>
      <c r="V612" s="188"/>
      <c r="W612" s="188"/>
      <c r="X612" s="242"/>
      <c r="Y612" s="242"/>
      <c r="Z612" s="242"/>
      <c r="AA612" s="242"/>
      <c r="AB612" s="242"/>
      <c r="AC612" s="188"/>
      <c r="AD612" s="188"/>
      <c r="AE612" s="242"/>
      <c r="AF612" s="242"/>
      <c r="AG612" s="188"/>
      <c r="AH612" s="242"/>
      <c r="AI612" s="242"/>
      <c r="AJ612" s="188"/>
      <c r="AK612" s="188"/>
      <c r="AL612" s="188"/>
      <c r="AM612" s="188"/>
      <c r="AN612" s="188"/>
      <c r="AO612" s="242"/>
      <c r="AP612" s="242"/>
      <c r="AQ612" s="188"/>
      <c r="AR612" s="188"/>
      <c r="AS612" s="242"/>
      <c r="AT612" s="242"/>
      <c r="AU612" s="242"/>
      <c r="AV612" s="242"/>
      <c r="AW612" s="242"/>
      <c r="AX612" s="188"/>
      <c r="AY612" s="188"/>
      <c r="AZ612" s="242"/>
      <c r="BA612" s="242"/>
      <c r="BB612" s="242"/>
      <c r="BC612" s="242"/>
      <c r="BD612" s="242"/>
      <c r="BE612" s="188"/>
      <c r="BF612" s="188"/>
      <c r="BG612" s="242"/>
      <c r="BH612" s="242"/>
      <c r="BI612" s="242"/>
      <c r="BJ612" s="242"/>
      <c r="BK612" s="242"/>
      <c r="BL612" s="188"/>
      <c r="BM612" s="188"/>
      <c r="BN612" s="242"/>
      <c r="BO612" s="242"/>
      <c r="BP612" s="242"/>
      <c r="BQ612" s="242"/>
      <c r="BR612" s="242"/>
      <c r="BS612" s="188"/>
      <c r="BT612" s="188"/>
      <c r="BU612" s="242"/>
      <c r="BV612" s="242"/>
      <c r="BW612" s="242"/>
      <c r="BX612" s="242"/>
      <c r="BY612" s="242"/>
      <c r="BZ612" s="188"/>
      <c r="CA612" s="188"/>
      <c r="CB612" s="242"/>
      <c r="CC612" s="242"/>
      <c r="CD612" s="242"/>
      <c r="CE612" s="242"/>
      <c r="CF612" s="242"/>
      <c r="CG612" s="188"/>
      <c r="CH612" s="188"/>
      <c r="CI612" s="242"/>
      <c r="CJ612" s="242"/>
      <c r="CK612" s="242"/>
      <c r="CL612" s="242"/>
      <c r="CM612" s="242"/>
      <c r="CN612" s="188"/>
      <c r="CO612" s="188"/>
      <c r="CP612" s="242"/>
      <c r="CQ612" s="242"/>
      <c r="CR612" s="242"/>
      <c r="CS612" s="242"/>
      <c r="CT612" s="242"/>
      <c r="CU612" s="188"/>
      <c r="CV612" s="188"/>
      <c r="CW612" s="242"/>
      <c r="CX612" s="242"/>
      <c r="CY612" s="242"/>
      <c r="CZ612" s="242"/>
      <c r="DA612" s="242"/>
      <c r="DB612" s="188"/>
      <c r="DC612" s="188"/>
      <c r="DD612" s="242"/>
      <c r="DE612" s="242"/>
      <c r="DF612" s="242"/>
      <c r="DG612" s="242"/>
      <c r="DH612" s="242"/>
      <c r="DI612" s="188"/>
      <c r="DJ612" s="188"/>
      <c r="DK612" s="188"/>
      <c r="DL612" s="242"/>
      <c r="DM612" s="242"/>
      <c r="DN612" s="242"/>
      <c r="DO612" s="242"/>
      <c r="DP612" s="188"/>
      <c r="DQ612" s="188"/>
      <c r="DR612" s="242"/>
      <c r="DS612" s="242"/>
      <c r="DT612" s="242"/>
      <c r="DU612" s="242"/>
      <c r="DV612" s="242">
        <v>1.65</v>
      </c>
      <c r="DW612" s="188"/>
      <c r="DX612" s="188"/>
      <c r="DY612" s="242"/>
      <c r="DZ612" s="242"/>
      <c r="EA612" s="242"/>
      <c r="EB612" s="242"/>
      <c r="EC612" s="242"/>
      <c r="ED612" s="188"/>
      <c r="EE612" s="188"/>
      <c r="EF612" s="242"/>
      <c r="EG612" s="188"/>
      <c r="EH612" s="242"/>
      <c r="EI612" s="242"/>
      <c r="EJ612" s="242"/>
      <c r="EK612" s="188"/>
      <c r="EL612" s="188"/>
      <c r="EM612" s="242"/>
      <c r="EN612" s="242"/>
      <c r="EO612" s="242"/>
      <c r="EP612" s="242"/>
      <c r="EQ612" s="242"/>
      <c r="ER612" s="188"/>
      <c r="ES612" s="188"/>
      <c r="ET612" s="242"/>
      <c r="EU612" s="242"/>
      <c r="EV612" s="242"/>
      <c r="EW612" s="242"/>
      <c r="EX612" s="242"/>
      <c r="EY612" s="188"/>
      <c r="EZ612" s="188"/>
      <c r="FA612" s="242"/>
      <c r="FB612" s="242"/>
      <c r="FC612" s="242"/>
      <c r="FD612" s="242"/>
      <c r="FE612" s="242"/>
      <c r="FF612" s="188"/>
      <c r="FG612" s="188"/>
      <c r="FH612" s="242"/>
      <c r="FI612" s="242"/>
      <c r="FJ612" s="242"/>
      <c r="FK612" s="242"/>
      <c r="FL612" s="242"/>
      <c r="FM612" s="188"/>
      <c r="FN612" s="188"/>
      <c r="FO612" s="242"/>
      <c r="FP612" s="242"/>
      <c r="FQ612" s="242"/>
      <c r="FR612" s="242"/>
      <c r="FS612" s="242"/>
      <c r="FT612" s="188"/>
      <c r="FU612" s="188"/>
      <c r="FV612" s="188"/>
      <c r="FW612" s="188"/>
      <c r="FX612" s="188"/>
      <c r="FY612" s="242"/>
      <c r="FZ612" s="242"/>
      <c r="GA612" s="188"/>
      <c r="GB612" s="188"/>
      <c r="GC612" s="242"/>
      <c r="GD612" s="242"/>
      <c r="GE612" s="242"/>
      <c r="GF612" s="242"/>
      <c r="GG612" s="242"/>
      <c r="GH612" s="188"/>
      <c r="GI612" s="188"/>
      <c r="GJ612" s="242"/>
    </row>
    <row r="613" spans="2:192" ht="15.75" thickBot="1">
      <c r="B613" s="243" t="s">
        <v>5205</v>
      </c>
      <c r="C613" s="243" t="s">
        <v>3866</v>
      </c>
      <c r="D613" s="243" t="s">
        <v>3868</v>
      </c>
      <c r="E613" s="244" t="s">
        <v>5217</v>
      </c>
      <c r="F613" s="183">
        <v>36.299999999999997</v>
      </c>
      <c r="G613" s="245"/>
      <c r="H613" s="189"/>
      <c r="I613" s="189"/>
      <c r="J613" s="245"/>
      <c r="K613" s="245"/>
      <c r="L613" s="245"/>
      <c r="M613" s="245"/>
      <c r="N613" s="245"/>
      <c r="O613" s="189"/>
      <c r="P613" s="189"/>
      <c r="Q613" s="245"/>
      <c r="R613" s="245"/>
      <c r="S613" s="245"/>
      <c r="T613" s="245"/>
      <c r="U613" s="245"/>
      <c r="V613" s="189"/>
      <c r="W613" s="189"/>
      <c r="X613" s="245"/>
      <c r="Y613" s="245"/>
      <c r="Z613" s="245"/>
      <c r="AA613" s="245"/>
      <c r="AB613" s="245"/>
      <c r="AC613" s="189"/>
      <c r="AD613" s="189"/>
      <c r="AE613" s="245"/>
      <c r="AF613" s="245"/>
      <c r="AG613" s="189"/>
      <c r="AH613" s="245"/>
      <c r="AI613" s="245"/>
      <c r="AJ613" s="189"/>
      <c r="AK613" s="189"/>
      <c r="AL613" s="189"/>
      <c r="AM613" s="189"/>
      <c r="AN613" s="189"/>
      <c r="AO613" s="245"/>
      <c r="AP613" s="245"/>
      <c r="AQ613" s="189"/>
      <c r="AR613" s="189"/>
      <c r="AS613" s="245"/>
      <c r="AT613" s="245"/>
      <c r="AU613" s="245"/>
      <c r="AV613" s="245"/>
      <c r="AW613" s="245"/>
      <c r="AX613" s="189"/>
      <c r="AY613" s="189"/>
      <c r="AZ613" s="245"/>
      <c r="BA613" s="245"/>
      <c r="BB613" s="245"/>
      <c r="BC613" s="245"/>
      <c r="BD613" s="245"/>
      <c r="BE613" s="189"/>
      <c r="BF613" s="189"/>
      <c r="BG613" s="245"/>
      <c r="BH613" s="245"/>
      <c r="BI613" s="245"/>
      <c r="BJ613" s="245"/>
      <c r="BK613" s="245"/>
      <c r="BL613" s="189"/>
      <c r="BM613" s="189"/>
      <c r="BN613" s="245"/>
      <c r="BO613" s="245"/>
      <c r="BP613" s="245"/>
      <c r="BQ613" s="245"/>
      <c r="BR613" s="245"/>
      <c r="BS613" s="189"/>
      <c r="BT613" s="189"/>
      <c r="BU613" s="245"/>
      <c r="BV613" s="245"/>
      <c r="BW613" s="245"/>
      <c r="BX613" s="245"/>
      <c r="BY613" s="245"/>
      <c r="BZ613" s="189"/>
      <c r="CA613" s="189"/>
      <c r="CB613" s="245"/>
      <c r="CC613" s="245"/>
      <c r="CD613" s="245"/>
      <c r="CE613" s="245"/>
      <c r="CF613" s="245"/>
      <c r="CG613" s="189"/>
      <c r="CH613" s="189"/>
      <c r="CI613" s="245"/>
      <c r="CJ613" s="245"/>
      <c r="CK613" s="245"/>
      <c r="CL613" s="245"/>
      <c r="CM613" s="245"/>
      <c r="CN613" s="189"/>
      <c r="CO613" s="189"/>
      <c r="CP613" s="245"/>
      <c r="CQ613" s="245"/>
      <c r="CR613" s="245"/>
      <c r="CS613" s="245"/>
      <c r="CT613" s="245"/>
      <c r="CU613" s="189"/>
      <c r="CV613" s="189"/>
      <c r="CW613" s="245"/>
      <c r="CX613" s="245"/>
      <c r="CY613" s="245"/>
      <c r="CZ613" s="245"/>
      <c r="DA613" s="245"/>
      <c r="DB613" s="189"/>
      <c r="DC613" s="189"/>
      <c r="DD613" s="245"/>
      <c r="DE613" s="245"/>
      <c r="DF613" s="245"/>
      <c r="DG613" s="245"/>
      <c r="DH613" s="245"/>
      <c r="DI613" s="189"/>
      <c r="DJ613" s="189"/>
      <c r="DK613" s="189"/>
      <c r="DL613" s="245"/>
      <c r="DM613" s="245"/>
      <c r="DN613" s="245"/>
      <c r="DO613" s="245"/>
      <c r="DP613" s="189"/>
      <c r="DQ613" s="189"/>
      <c r="DR613" s="245"/>
      <c r="DS613" s="245"/>
      <c r="DT613" s="245"/>
      <c r="DU613" s="245"/>
      <c r="DV613" s="245">
        <v>36.299999999999997</v>
      </c>
      <c r="DW613" s="189"/>
      <c r="DX613" s="189"/>
      <c r="DY613" s="245"/>
      <c r="DZ613" s="245"/>
      <c r="EA613" s="245"/>
      <c r="EB613" s="245"/>
      <c r="EC613" s="245"/>
      <c r="ED613" s="189"/>
      <c r="EE613" s="189"/>
      <c r="EF613" s="245"/>
      <c r="EG613" s="189"/>
      <c r="EH613" s="245"/>
      <c r="EI613" s="245"/>
      <c r="EJ613" s="245"/>
      <c r="EK613" s="189"/>
      <c r="EL613" s="189"/>
      <c r="EM613" s="245"/>
      <c r="EN613" s="245"/>
      <c r="EO613" s="245"/>
      <c r="EP613" s="245"/>
      <c r="EQ613" s="245"/>
      <c r="ER613" s="189"/>
      <c r="ES613" s="189"/>
      <c r="ET613" s="245"/>
      <c r="EU613" s="245"/>
      <c r="EV613" s="245"/>
      <c r="EW613" s="245"/>
      <c r="EX613" s="245"/>
      <c r="EY613" s="189"/>
      <c r="EZ613" s="189"/>
      <c r="FA613" s="245"/>
      <c r="FB613" s="245"/>
      <c r="FC613" s="245"/>
      <c r="FD613" s="245"/>
      <c r="FE613" s="245"/>
      <c r="FF613" s="189"/>
      <c r="FG613" s="189"/>
      <c r="FH613" s="245"/>
      <c r="FI613" s="245"/>
      <c r="FJ613" s="245"/>
      <c r="FK613" s="245"/>
      <c r="FL613" s="245"/>
      <c r="FM613" s="189"/>
      <c r="FN613" s="189"/>
      <c r="FO613" s="245"/>
      <c r="FP613" s="245"/>
      <c r="FQ613" s="245"/>
      <c r="FR613" s="245"/>
      <c r="FS613" s="245"/>
      <c r="FT613" s="189"/>
      <c r="FU613" s="189"/>
      <c r="FV613" s="189"/>
      <c r="FW613" s="189"/>
      <c r="FX613" s="189"/>
      <c r="FY613" s="245"/>
      <c r="FZ613" s="245"/>
      <c r="GA613" s="189"/>
      <c r="GB613" s="189"/>
      <c r="GC613" s="245"/>
      <c r="GD613" s="245"/>
      <c r="GE613" s="245"/>
      <c r="GF613" s="245"/>
      <c r="GG613" s="245"/>
      <c r="GH613" s="189"/>
      <c r="GI613" s="189"/>
      <c r="GJ613" s="245"/>
    </row>
    <row r="614" spans="2:192" ht="15">
      <c r="B614" s="238" t="s">
        <v>5205</v>
      </c>
      <c r="C614" s="238" t="s">
        <v>617</v>
      </c>
      <c r="D614" s="238" t="s">
        <v>619</v>
      </c>
      <c r="E614" s="238" t="s">
        <v>5214</v>
      </c>
      <c r="F614" s="180">
        <v>8</v>
      </c>
      <c r="G614" s="239"/>
      <c r="H614" s="186"/>
      <c r="I614" s="186"/>
      <c r="J614" s="239"/>
      <c r="K614" s="239"/>
      <c r="L614" s="239"/>
      <c r="M614" s="239"/>
      <c r="N614" s="239">
        <v>1</v>
      </c>
      <c r="O614" s="186"/>
      <c r="P614" s="186"/>
      <c r="Q614" s="239"/>
      <c r="R614" s="239"/>
      <c r="S614" s="239"/>
      <c r="T614" s="239"/>
      <c r="U614" s="239"/>
      <c r="V614" s="186"/>
      <c r="W614" s="186"/>
      <c r="X614" s="239"/>
      <c r="Y614" s="239"/>
      <c r="Z614" s="239"/>
      <c r="AA614" s="239"/>
      <c r="AB614" s="239"/>
      <c r="AC614" s="186"/>
      <c r="AD614" s="186"/>
      <c r="AE614" s="239"/>
      <c r="AF614" s="239"/>
      <c r="AG614" s="186"/>
      <c r="AH614" s="239"/>
      <c r="AI614" s="239"/>
      <c r="AJ614" s="186"/>
      <c r="AK614" s="186"/>
      <c r="AL614" s="186"/>
      <c r="AM614" s="186"/>
      <c r="AN614" s="186"/>
      <c r="AO614" s="239"/>
      <c r="AP614" s="239"/>
      <c r="AQ614" s="186"/>
      <c r="AR614" s="186"/>
      <c r="AS614" s="239"/>
      <c r="AT614" s="239"/>
      <c r="AU614" s="239"/>
      <c r="AV614" s="239"/>
      <c r="AW614" s="239"/>
      <c r="AX614" s="186"/>
      <c r="AY614" s="186"/>
      <c r="AZ614" s="239"/>
      <c r="BA614" s="239"/>
      <c r="BB614" s="239">
        <v>1</v>
      </c>
      <c r="BC614" s="239"/>
      <c r="BD614" s="239">
        <v>1</v>
      </c>
      <c r="BE614" s="186"/>
      <c r="BF614" s="186"/>
      <c r="BG614" s="239"/>
      <c r="BH614" s="239"/>
      <c r="BI614" s="239"/>
      <c r="BJ614" s="239"/>
      <c r="BK614" s="239"/>
      <c r="BL614" s="186"/>
      <c r="BM614" s="186"/>
      <c r="BN614" s="239"/>
      <c r="BO614" s="239"/>
      <c r="BP614" s="239"/>
      <c r="BQ614" s="239"/>
      <c r="BR614" s="239"/>
      <c r="BS614" s="186"/>
      <c r="BT614" s="186"/>
      <c r="BU614" s="239"/>
      <c r="BV614" s="239"/>
      <c r="BW614" s="239"/>
      <c r="BX614" s="239"/>
      <c r="BY614" s="239"/>
      <c r="BZ614" s="186"/>
      <c r="CA614" s="186"/>
      <c r="CB614" s="239"/>
      <c r="CC614" s="239"/>
      <c r="CD614" s="239"/>
      <c r="CE614" s="239"/>
      <c r="CF614" s="239"/>
      <c r="CG614" s="186"/>
      <c r="CH614" s="186"/>
      <c r="CI614" s="239"/>
      <c r="CJ614" s="239"/>
      <c r="CK614" s="239"/>
      <c r="CL614" s="239"/>
      <c r="CM614" s="239"/>
      <c r="CN614" s="186"/>
      <c r="CO614" s="186"/>
      <c r="CP614" s="239"/>
      <c r="CQ614" s="239"/>
      <c r="CR614" s="239"/>
      <c r="CS614" s="239"/>
      <c r="CT614" s="239"/>
      <c r="CU614" s="186"/>
      <c r="CV614" s="186"/>
      <c r="CW614" s="239"/>
      <c r="CX614" s="239"/>
      <c r="CY614" s="239"/>
      <c r="CZ614" s="239"/>
      <c r="DA614" s="239"/>
      <c r="DB614" s="186"/>
      <c r="DC614" s="186"/>
      <c r="DD614" s="239"/>
      <c r="DE614" s="239"/>
      <c r="DF614" s="239"/>
      <c r="DG614" s="239"/>
      <c r="DH614" s="239"/>
      <c r="DI614" s="186"/>
      <c r="DJ614" s="186"/>
      <c r="DK614" s="186"/>
      <c r="DL614" s="239"/>
      <c r="DM614" s="239"/>
      <c r="DN614" s="239"/>
      <c r="DO614" s="239"/>
      <c r="DP614" s="186"/>
      <c r="DQ614" s="186"/>
      <c r="DR614" s="239"/>
      <c r="DS614" s="239"/>
      <c r="DT614" s="239"/>
      <c r="DU614" s="239"/>
      <c r="DV614" s="239"/>
      <c r="DW614" s="186"/>
      <c r="DX614" s="186"/>
      <c r="DY614" s="239"/>
      <c r="DZ614" s="239"/>
      <c r="EA614" s="239"/>
      <c r="EB614" s="239"/>
      <c r="EC614" s="239"/>
      <c r="ED614" s="186"/>
      <c r="EE614" s="186"/>
      <c r="EF614" s="239"/>
      <c r="EG614" s="186"/>
      <c r="EH614" s="239"/>
      <c r="EI614" s="239"/>
      <c r="EJ614" s="239"/>
      <c r="EK614" s="186"/>
      <c r="EL614" s="186"/>
      <c r="EM614" s="239"/>
      <c r="EN614" s="239"/>
      <c r="EO614" s="239"/>
      <c r="EP614" s="239"/>
      <c r="EQ614" s="239"/>
      <c r="ER614" s="186"/>
      <c r="ES614" s="186"/>
      <c r="ET614" s="239"/>
      <c r="EU614" s="239"/>
      <c r="EV614" s="239"/>
      <c r="EW614" s="239"/>
      <c r="EX614" s="239">
        <v>2</v>
      </c>
      <c r="EY614" s="186"/>
      <c r="EZ614" s="186"/>
      <c r="FA614" s="239"/>
      <c r="FB614" s="239"/>
      <c r="FC614" s="239">
        <v>2</v>
      </c>
      <c r="FD614" s="239"/>
      <c r="FE614" s="239"/>
      <c r="FF614" s="186"/>
      <c r="FG614" s="186"/>
      <c r="FH614" s="239"/>
      <c r="FI614" s="239">
        <v>1</v>
      </c>
      <c r="FJ614" s="239"/>
      <c r="FK614" s="239"/>
      <c r="FL614" s="239"/>
      <c r="FM614" s="186"/>
      <c r="FN614" s="186"/>
      <c r="FO614" s="239"/>
      <c r="FP614" s="239"/>
      <c r="FQ614" s="239"/>
      <c r="FR614" s="239"/>
      <c r="FS614" s="239"/>
      <c r="FT614" s="186"/>
      <c r="FU614" s="186"/>
      <c r="FV614" s="186"/>
      <c r="FW614" s="186"/>
      <c r="FX614" s="186"/>
      <c r="FY614" s="239"/>
      <c r="FZ614" s="239"/>
      <c r="GA614" s="186"/>
      <c r="GB614" s="186"/>
      <c r="GC614" s="239"/>
      <c r="GD614" s="239"/>
      <c r="GE614" s="239"/>
      <c r="GF614" s="239"/>
      <c r="GG614" s="239"/>
      <c r="GH614" s="186"/>
      <c r="GI614" s="186"/>
      <c r="GJ614" s="239"/>
    </row>
    <row r="615" spans="2:192" ht="15">
      <c r="B615" s="240" t="s">
        <v>5205</v>
      </c>
      <c r="C615" s="240" t="s">
        <v>617</v>
      </c>
      <c r="D615" s="240" t="s">
        <v>619</v>
      </c>
      <c r="E615" s="235" t="s">
        <v>5215</v>
      </c>
      <c r="F615" s="181">
        <v>116.9</v>
      </c>
      <c r="G615" s="237"/>
      <c r="H615" s="187"/>
      <c r="I615" s="187"/>
      <c r="J615" s="237"/>
      <c r="K615" s="237"/>
      <c r="L615" s="237"/>
      <c r="M615" s="237"/>
      <c r="N615" s="237">
        <v>13</v>
      </c>
      <c r="O615" s="187"/>
      <c r="P615" s="187"/>
      <c r="Q615" s="237"/>
      <c r="R615" s="237"/>
      <c r="S615" s="237"/>
      <c r="T615" s="237"/>
      <c r="U615" s="237"/>
      <c r="V615" s="187"/>
      <c r="W615" s="187"/>
      <c r="X615" s="237"/>
      <c r="Y615" s="237"/>
      <c r="Z615" s="237"/>
      <c r="AA615" s="237"/>
      <c r="AB615" s="237"/>
      <c r="AC615" s="187"/>
      <c r="AD615" s="187"/>
      <c r="AE615" s="237"/>
      <c r="AF615" s="237"/>
      <c r="AG615" s="187"/>
      <c r="AH615" s="237"/>
      <c r="AI615" s="237"/>
      <c r="AJ615" s="187"/>
      <c r="AK615" s="187"/>
      <c r="AL615" s="187"/>
      <c r="AM615" s="187"/>
      <c r="AN615" s="187"/>
      <c r="AO615" s="237"/>
      <c r="AP615" s="237"/>
      <c r="AQ615" s="187"/>
      <c r="AR615" s="187"/>
      <c r="AS615" s="237"/>
      <c r="AT615" s="237"/>
      <c r="AU615" s="237"/>
      <c r="AV615" s="237"/>
      <c r="AW615" s="237"/>
      <c r="AX615" s="187"/>
      <c r="AY615" s="187"/>
      <c r="AZ615" s="237"/>
      <c r="BA615" s="237"/>
      <c r="BB615" s="237">
        <v>14.3</v>
      </c>
      <c r="BC615" s="237"/>
      <c r="BD615" s="237">
        <v>4.9000000000000004</v>
      </c>
      <c r="BE615" s="187"/>
      <c r="BF615" s="187"/>
      <c r="BG615" s="237"/>
      <c r="BH615" s="237"/>
      <c r="BI615" s="237"/>
      <c r="BJ615" s="237"/>
      <c r="BK615" s="237"/>
      <c r="BL615" s="187"/>
      <c r="BM615" s="187"/>
      <c r="BN615" s="237"/>
      <c r="BO615" s="237"/>
      <c r="BP615" s="237"/>
      <c r="BQ615" s="237"/>
      <c r="BR615" s="237"/>
      <c r="BS615" s="187"/>
      <c r="BT615" s="187"/>
      <c r="BU615" s="237"/>
      <c r="BV615" s="237"/>
      <c r="BW615" s="237"/>
      <c r="BX615" s="237"/>
      <c r="BY615" s="237"/>
      <c r="BZ615" s="187"/>
      <c r="CA615" s="187"/>
      <c r="CB615" s="237"/>
      <c r="CC615" s="237"/>
      <c r="CD615" s="237"/>
      <c r="CE615" s="237"/>
      <c r="CF615" s="237"/>
      <c r="CG615" s="187"/>
      <c r="CH615" s="187"/>
      <c r="CI615" s="237"/>
      <c r="CJ615" s="237"/>
      <c r="CK615" s="237"/>
      <c r="CL615" s="237"/>
      <c r="CM615" s="237"/>
      <c r="CN615" s="187"/>
      <c r="CO615" s="187"/>
      <c r="CP615" s="237"/>
      <c r="CQ615" s="237"/>
      <c r="CR615" s="237"/>
      <c r="CS615" s="237"/>
      <c r="CT615" s="237"/>
      <c r="CU615" s="187"/>
      <c r="CV615" s="187"/>
      <c r="CW615" s="237"/>
      <c r="CX615" s="237"/>
      <c r="CY615" s="237"/>
      <c r="CZ615" s="237"/>
      <c r="DA615" s="237"/>
      <c r="DB615" s="187"/>
      <c r="DC615" s="187"/>
      <c r="DD615" s="237"/>
      <c r="DE615" s="237"/>
      <c r="DF615" s="237"/>
      <c r="DG615" s="237"/>
      <c r="DH615" s="237"/>
      <c r="DI615" s="187"/>
      <c r="DJ615" s="187"/>
      <c r="DK615" s="187"/>
      <c r="DL615" s="237"/>
      <c r="DM615" s="237"/>
      <c r="DN615" s="237"/>
      <c r="DO615" s="237"/>
      <c r="DP615" s="187"/>
      <c r="DQ615" s="187"/>
      <c r="DR615" s="237"/>
      <c r="DS615" s="237"/>
      <c r="DT615" s="237"/>
      <c r="DU615" s="237"/>
      <c r="DV615" s="237"/>
      <c r="DW615" s="187"/>
      <c r="DX615" s="187"/>
      <c r="DY615" s="237"/>
      <c r="DZ615" s="237"/>
      <c r="EA615" s="237"/>
      <c r="EB615" s="237"/>
      <c r="EC615" s="237"/>
      <c r="ED615" s="187"/>
      <c r="EE615" s="187"/>
      <c r="EF615" s="237"/>
      <c r="EG615" s="187"/>
      <c r="EH615" s="237"/>
      <c r="EI615" s="237"/>
      <c r="EJ615" s="237"/>
      <c r="EK615" s="187"/>
      <c r="EL615" s="187"/>
      <c r="EM615" s="237"/>
      <c r="EN615" s="237"/>
      <c r="EO615" s="237"/>
      <c r="EP615" s="237"/>
      <c r="EQ615" s="237"/>
      <c r="ER615" s="187"/>
      <c r="ES615" s="187"/>
      <c r="ET615" s="237"/>
      <c r="EU615" s="237"/>
      <c r="EV615" s="237"/>
      <c r="EW615" s="237"/>
      <c r="EX615" s="237">
        <v>54.1</v>
      </c>
      <c r="EY615" s="187"/>
      <c r="EZ615" s="187"/>
      <c r="FA615" s="237"/>
      <c r="FB615" s="237"/>
      <c r="FC615" s="237">
        <v>23.6</v>
      </c>
      <c r="FD615" s="237"/>
      <c r="FE615" s="237"/>
      <c r="FF615" s="187"/>
      <c r="FG615" s="187"/>
      <c r="FH615" s="237"/>
      <c r="FI615" s="237">
        <v>6.9</v>
      </c>
      <c r="FJ615" s="237"/>
      <c r="FK615" s="237"/>
      <c r="FL615" s="237"/>
      <c r="FM615" s="187"/>
      <c r="FN615" s="187"/>
      <c r="FO615" s="237"/>
      <c r="FP615" s="237"/>
      <c r="FQ615" s="237"/>
      <c r="FR615" s="237"/>
      <c r="FS615" s="237"/>
      <c r="FT615" s="187"/>
      <c r="FU615" s="187"/>
      <c r="FV615" s="187"/>
      <c r="FW615" s="187"/>
      <c r="FX615" s="187"/>
      <c r="FY615" s="237"/>
      <c r="FZ615" s="237"/>
      <c r="GA615" s="187"/>
      <c r="GB615" s="187"/>
      <c r="GC615" s="237"/>
      <c r="GD615" s="237"/>
      <c r="GE615" s="237"/>
      <c r="GF615" s="237"/>
      <c r="GG615" s="237"/>
      <c r="GH615" s="187"/>
      <c r="GI615" s="187"/>
      <c r="GJ615" s="237"/>
    </row>
    <row r="616" spans="2:192" ht="15">
      <c r="B616" s="240" t="s">
        <v>5205</v>
      </c>
      <c r="C616" s="240" t="s">
        <v>617</v>
      </c>
      <c r="D616" s="240" t="s">
        <v>619</v>
      </c>
      <c r="E616" s="241" t="s">
        <v>5216</v>
      </c>
      <c r="F616" s="182">
        <v>4.0999999999999996</v>
      </c>
      <c r="G616" s="242"/>
      <c r="H616" s="188"/>
      <c r="I616" s="188"/>
      <c r="J616" s="242"/>
      <c r="K616" s="242"/>
      <c r="L616" s="242"/>
      <c r="M616" s="242"/>
      <c r="N616" s="242">
        <v>4.5999999999999996</v>
      </c>
      <c r="O616" s="188"/>
      <c r="P616" s="188"/>
      <c r="Q616" s="242"/>
      <c r="R616" s="242"/>
      <c r="S616" s="242"/>
      <c r="T616" s="242"/>
      <c r="U616" s="242"/>
      <c r="V616" s="188"/>
      <c r="W616" s="188"/>
      <c r="X616" s="242"/>
      <c r="Y616" s="242"/>
      <c r="Z616" s="242"/>
      <c r="AA616" s="242"/>
      <c r="AB616" s="242"/>
      <c r="AC616" s="188"/>
      <c r="AD616" s="188"/>
      <c r="AE616" s="242"/>
      <c r="AF616" s="242"/>
      <c r="AG616" s="188"/>
      <c r="AH616" s="242"/>
      <c r="AI616" s="242"/>
      <c r="AJ616" s="188"/>
      <c r="AK616" s="188"/>
      <c r="AL616" s="188"/>
      <c r="AM616" s="188"/>
      <c r="AN616" s="188"/>
      <c r="AO616" s="242"/>
      <c r="AP616" s="242"/>
      <c r="AQ616" s="188"/>
      <c r="AR616" s="188"/>
      <c r="AS616" s="242"/>
      <c r="AT616" s="242"/>
      <c r="AU616" s="242"/>
      <c r="AV616" s="242"/>
      <c r="AW616" s="242"/>
      <c r="AX616" s="188"/>
      <c r="AY616" s="188"/>
      <c r="AZ616" s="242"/>
      <c r="BA616" s="242"/>
      <c r="BB616" s="242">
        <v>4.2</v>
      </c>
      <c r="BC616" s="242"/>
      <c r="BD616" s="242">
        <v>12.16</v>
      </c>
      <c r="BE616" s="188"/>
      <c r="BF616" s="188"/>
      <c r="BG616" s="242"/>
      <c r="BH616" s="242"/>
      <c r="BI616" s="242"/>
      <c r="BJ616" s="242"/>
      <c r="BK616" s="242"/>
      <c r="BL616" s="188"/>
      <c r="BM616" s="188"/>
      <c r="BN616" s="242"/>
      <c r="BO616" s="242"/>
      <c r="BP616" s="242"/>
      <c r="BQ616" s="242"/>
      <c r="BR616" s="242"/>
      <c r="BS616" s="188"/>
      <c r="BT616" s="188"/>
      <c r="BU616" s="242"/>
      <c r="BV616" s="242"/>
      <c r="BW616" s="242"/>
      <c r="BX616" s="242"/>
      <c r="BY616" s="242"/>
      <c r="BZ616" s="188"/>
      <c r="CA616" s="188"/>
      <c r="CB616" s="242"/>
      <c r="CC616" s="242"/>
      <c r="CD616" s="242"/>
      <c r="CE616" s="242"/>
      <c r="CF616" s="242"/>
      <c r="CG616" s="188"/>
      <c r="CH616" s="188"/>
      <c r="CI616" s="242"/>
      <c r="CJ616" s="242"/>
      <c r="CK616" s="242"/>
      <c r="CL616" s="242"/>
      <c r="CM616" s="242"/>
      <c r="CN616" s="188"/>
      <c r="CO616" s="188"/>
      <c r="CP616" s="242"/>
      <c r="CQ616" s="242"/>
      <c r="CR616" s="242"/>
      <c r="CS616" s="242"/>
      <c r="CT616" s="242"/>
      <c r="CU616" s="188"/>
      <c r="CV616" s="188"/>
      <c r="CW616" s="242"/>
      <c r="CX616" s="242"/>
      <c r="CY616" s="242"/>
      <c r="CZ616" s="242"/>
      <c r="DA616" s="242"/>
      <c r="DB616" s="188"/>
      <c r="DC616" s="188"/>
      <c r="DD616" s="242"/>
      <c r="DE616" s="242"/>
      <c r="DF616" s="242"/>
      <c r="DG616" s="242"/>
      <c r="DH616" s="242"/>
      <c r="DI616" s="188"/>
      <c r="DJ616" s="188"/>
      <c r="DK616" s="188"/>
      <c r="DL616" s="242"/>
      <c r="DM616" s="242"/>
      <c r="DN616" s="242"/>
      <c r="DO616" s="242"/>
      <c r="DP616" s="188"/>
      <c r="DQ616" s="188"/>
      <c r="DR616" s="242"/>
      <c r="DS616" s="242"/>
      <c r="DT616" s="242"/>
      <c r="DU616" s="242"/>
      <c r="DV616" s="242"/>
      <c r="DW616" s="188"/>
      <c r="DX616" s="188"/>
      <c r="DY616" s="242"/>
      <c r="DZ616" s="242"/>
      <c r="EA616" s="242"/>
      <c r="EB616" s="242"/>
      <c r="EC616" s="242"/>
      <c r="ED616" s="188"/>
      <c r="EE616" s="188"/>
      <c r="EF616" s="242"/>
      <c r="EG616" s="188"/>
      <c r="EH616" s="242"/>
      <c r="EI616" s="242"/>
      <c r="EJ616" s="242"/>
      <c r="EK616" s="188"/>
      <c r="EL616" s="188"/>
      <c r="EM616" s="242"/>
      <c r="EN616" s="242"/>
      <c r="EO616" s="242"/>
      <c r="EP616" s="242"/>
      <c r="EQ616" s="242"/>
      <c r="ER616" s="188"/>
      <c r="ES616" s="188"/>
      <c r="ET616" s="242"/>
      <c r="EU616" s="242"/>
      <c r="EV616" s="242"/>
      <c r="EW616" s="242"/>
      <c r="EX616" s="242">
        <v>2.2200000000000002</v>
      </c>
      <c r="EY616" s="188"/>
      <c r="EZ616" s="188"/>
      <c r="FA616" s="242"/>
      <c r="FB616" s="242"/>
      <c r="FC616" s="242">
        <v>5.08</v>
      </c>
      <c r="FD616" s="242"/>
      <c r="FE616" s="242"/>
      <c r="FF616" s="188"/>
      <c r="FG616" s="188"/>
      <c r="FH616" s="242"/>
      <c r="FI616" s="242">
        <v>8.6999999999999993</v>
      </c>
      <c r="FJ616" s="242"/>
      <c r="FK616" s="242"/>
      <c r="FL616" s="242"/>
      <c r="FM616" s="188"/>
      <c r="FN616" s="188"/>
      <c r="FO616" s="242"/>
      <c r="FP616" s="242"/>
      <c r="FQ616" s="242"/>
      <c r="FR616" s="242"/>
      <c r="FS616" s="242"/>
      <c r="FT616" s="188"/>
      <c r="FU616" s="188"/>
      <c r="FV616" s="188"/>
      <c r="FW616" s="188"/>
      <c r="FX616" s="188"/>
      <c r="FY616" s="242"/>
      <c r="FZ616" s="242"/>
      <c r="GA616" s="188"/>
      <c r="GB616" s="188"/>
      <c r="GC616" s="242"/>
      <c r="GD616" s="242"/>
      <c r="GE616" s="242"/>
      <c r="GF616" s="242"/>
      <c r="GG616" s="242"/>
      <c r="GH616" s="188"/>
      <c r="GI616" s="188"/>
      <c r="GJ616" s="242"/>
    </row>
    <row r="617" spans="2:192" ht="15.75" thickBot="1">
      <c r="B617" s="243" t="s">
        <v>5205</v>
      </c>
      <c r="C617" s="243" t="s">
        <v>617</v>
      </c>
      <c r="D617" s="243" t="s">
        <v>619</v>
      </c>
      <c r="E617" s="244" t="s">
        <v>5217</v>
      </c>
      <c r="F617" s="183">
        <v>14.62</v>
      </c>
      <c r="G617" s="245"/>
      <c r="H617" s="189"/>
      <c r="I617" s="189"/>
      <c r="J617" s="245"/>
      <c r="K617" s="245"/>
      <c r="L617" s="245"/>
      <c r="M617" s="245"/>
      <c r="N617" s="245">
        <v>13.05</v>
      </c>
      <c r="O617" s="189"/>
      <c r="P617" s="189"/>
      <c r="Q617" s="245"/>
      <c r="R617" s="245"/>
      <c r="S617" s="245"/>
      <c r="T617" s="245"/>
      <c r="U617" s="245"/>
      <c r="V617" s="189"/>
      <c r="W617" s="189"/>
      <c r="X617" s="245"/>
      <c r="Y617" s="245"/>
      <c r="Z617" s="245"/>
      <c r="AA617" s="245"/>
      <c r="AB617" s="245"/>
      <c r="AC617" s="189"/>
      <c r="AD617" s="189"/>
      <c r="AE617" s="245"/>
      <c r="AF617" s="245"/>
      <c r="AG617" s="189"/>
      <c r="AH617" s="245"/>
      <c r="AI617" s="245"/>
      <c r="AJ617" s="189"/>
      <c r="AK617" s="189"/>
      <c r="AL617" s="189"/>
      <c r="AM617" s="189"/>
      <c r="AN617" s="189"/>
      <c r="AO617" s="245"/>
      <c r="AP617" s="245"/>
      <c r="AQ617" s="189"/>
      <c r="AR617" s="189"/>
      <c r="AS617" s="245"/>
      <c r="AT617" s="245"/>
      <c r="AU617" s="245"/>
      <c r="AV617" s="245"/>
      <c r="AW617" s="245"/>
      <c r="AX617" s="189"/>
      <c r="AY617" s="189"/>
      <c r="AZ617" s="245"/>
      <c r="BA617" s="245"/>
      <c r="BB617" s="245">
        <v>14.3</v>
      </c>
      <c r="BC617" s="245"/>
      <c r="BD617" s="245">
        <v>4.93</v>
      </c>
      <c r="BE617" s="189"/>
      <c r="BF617" s="189"/>
      <c r="BG617" s="245"/>
      <c r="BH617" s="245"/>
      <c r="BI617" s="245"/>
      <c r="BJ617" s="245"/>
      <c r="BK617" s="245"/>
      <c r="BL617" s="189"/>
      <c r="BM617" s="189"/>
      <c r="BN617" s="245"/>
      <c r="BO617" s="245"/>
      <c r="BP617" s="245"/>
      <c r="BQ617" s="245"/>
      <c r="BR617" s="245"/>
      <c r="BS617" s="189"/>
      <c r="BT617" s="189"/>
      <c r="BU617" s="245"/>
      <c r="BV617" s="245"/>
      <c r="BW617" s="245"/>
      <c r="BX617" s="245"/>
      <c r="BY617" s="245"/>
      <c r="BZ617" s="189"/>
      <c r="CA617" s="189"/>
      <c r="CB617" s="245"/>
      <c r="CC617" s="245"/>
      <c r="CD617" s="245"/>
      <c r="CE617" s="245"/>
      <c r="CF617" s="245"/>
      <c r="CG617" s="189"/>
      <c r="CH617" s="189"/>
      <c r="CI617" s="245"/>
      <c r="CJ617" s="245"/>
      <c r="CK617" s="245"/>
      <c r="CL617" s="245"/>
      <c r="CM617" s="245"/>
      <c r="CN617" s="189"/>
      <c r="CO617" s="189"/>
      <c r="CP617" s="245"/>
      <c r="CQ617" s="245"/>
      <c r="CR617" s="245"/>
      <c r="CS617" s="245"/>
      <c r="CT617" s="245"/>
      <c r="CU617" s="189"/>
      <c r="CV617" s="189"/>
      <c r="CW617" s="245"/>
      <c r="CX617" s="245"/>
      <c r="CY617" s="245"/>
      <c r="CZ617" s="245"/>
      <c r="DA617" s="245"/>
      <c r="DB617" s="189"/>
      <c r="DC617" s="189"/>
      <c r="DD617" s="245"/>
      <c r="DE617" s="245"/>
      <c r="DF617" s="245"/>
      <c r="DG617" s="245"/>
      <c r="DH617" s="245"/>
      <c r="DI617" s="189"/>
      <c r="DJ617" s="189"/>
      <c r="DK617" s="189"/>
      <c r="DL617" s="245"/>
      <c r="DM617" s="245"/>
      <c r="DN617" s="245"/>
      <c r="DO617" s="245"/>
      <c r="DP617" s="189"/>
      <c r="DQ617" s="189"/>
      <c r="DR617" s="245"/>
      <c r="DS617" s="245"/>
      <c r="DT617" s="245"/>
      <c r="DU617" s="245"/>
      <c r="DV617" s="245"/>
      <c r="DW617" s="189"/>
      <c r="DX617" s="189"/>
      <c r="DY617" s="245"/>
      <c r="DZ617" s="245"/>
      <c r="EA617" s="245"/>
      <c r="EB617" s="245"/>
      <c r="EC617" s="245"/>
      <c r="ED617" s="189"/>
      <c r="EE617" s="189"/>
      <c r="EF617" s="245"/>
      <c r="EG617" s="189"/>
      <c r="EH617" s="245"/>
      <c r="EI617" s="245"/>
      <c r="EJ617" s="245"/>
      <c r="EK617" s="189"/>
      <c r="EL617" s="189"/>
      <c r="EM617" s="245"/>
      <c r="EN617" s="245"/>
      <c r="EO617" s="245"/>
      <c r="EP617" s="245"/>
      <c r="EQ617" s="245"/>
      <c r="ER617" s="189"/>
      <c r="ES617" s="189"/>
      <c r="ET617" s="245"/>
      <c r="EU617" s="245"/>
      <c r="EV617" s="245"/>
      <c r="EW617" s="245"/>
      <c r="EX617" s="245">
        <v>27.06</v>
      </c>
      <c r="EY617" s="189"/>
      <c r="EZ617" s="189"/>
      <c r="FA617" s="245"/>
      <c r="FB617" s="245"/>
      <c r="FC617" s="245">
        <v>11.82</v>
      </c>
      <c r="FD617" s="245"/>
      <c r="FE617" s="245"/>
      <c r="FF617" s="189"/>
      <c r="FG617" s="189"/>
      <c r="FH617" s="245"/>
      <c r="FI617" s="245">
        <v>6.9</v>
      </c>
      <c r="FJ617" s="245"/>
      <c r="FK617" s="245"/>
      <c r="FL617" s="245"/>
      <c r="FM617" s="189"/>
      <c r="FN617" s="189"/>
      <c r="FO617" s="245"/>
      <c r="FP617" s="245"/>
      <c r="FQ617" s="245"/>
      <c r="FR617" s="245"/>
      <c r="FS617" s="245"/>
      <c r="FT617" s="189"/>
      <c r="FU617" s="189"/>
      <c r="FV617" s="189"/>
      <c r="FW617" s="189"/>
      <c r="FX617" s="189"/>
      <c r="FY617" s="245"/>
      <c r="FZ617" s="245"/>
      <c r="GA617" s="189"/>
      <c r="GB617" s="189"/>
      <c r="GC617" s="245"/>
      <c r="GD617" s="245"/>
      <c r="GE617" s="245"/>
      <c r="GF617" s="245"/>
      <c r="GG617" s="245"/>
      <c r="GH617" s="189"/>
      <c r="GI617" s="189"/>
      <c r="GJ617" s="245"/>
    </row>
    <row r="618" spans="2:192" ht="15">
      <c r="B618" s="238" t="s">
        <v>5205</v>
      </c>
      <c r="C618" s="238" t="s">
        <v>623</v>
      </c>
      <c r="D618" s="238" t="s">
        <v>625</v>
      </c>
      <c r="E618" s="238" t="s">
        <v>5214</v>
      </c>
      <c r="F618" s="180">
        <v>35</v>
      </c>
      <c r="G618" s="239"/>
      <c r="H618" s="186"/>
      <c r="I618" s="186"/>
      <c r="J618" s="239"/>
      <c r="K618" s="239"/>
      <c r="L618" s="239"/>
      <c r="M618" s="239"/>
      <c r="N618" s="239">
        <v>1</v>
      </c>
      <c r="O618" s="186"/>
      <c r="P618" s="186"/>
      <c r="Q618" s="239"/>
      <c r="R618" s="239"/>
      <c r="S618" s="239">
        <v>4</v>
      </c>
      <c r="T618" s="239"/>
      <c r="U618" s="239"/>
      <c r="V618" s="186"/>
      <c r="W618" s="186"/>
      <c r="X618" s="239">
        <v>1</v>
      </c>
      <c r="Y618" s="239"/>
      <c r="Z618" s="239"/>
      <c r="AA618" s="239"/>
      <c r="AB618" s="239"/>
      <c r="AC618" s="186"/>
      <c r="AD618" s="186"/>
      <c r="AE618" s="239"/>
      <c r="AF618" s="239"/>
      <c r="AG618" s="186"/>
      <c r="AH618" s="239"/>
      <c r="AI618" s="239"/>
      <c r="AJ618" s="186"/>
      <c r="AK618" s="186"/>
      <c r="AL618" s="186"/>
      <c r="AM618" s="186"/>
      <c r="AN618" s="186"/>
      <c r="AO618" s="239"/>
      <c r="AP618" s="239"/>
      <c r="AQ618" s="186"/>
      <c r="AR618" s="186"/>
      <c r="AS618" s="239">
        <v>1</v>
      </c>
      <c r="AT618" s="239"/>
      <c r="AU618" s="239"/>
      <c r="AV618" s="239"/>
      <c r="AW618" s="239">
        <v>3</v>
      </c>
      <c r="AX618" s="186"/>
      <c r="AY618" s="186"/>
      <c r="AZ618" s="239"/>
      <c r="BA618" s="239">
        <v>1</v>
      </c>
      <c r="BB618" s="239">
        <v>3</v>
      </c>
      <c r="BC618" s="239"/>
      <c r="BD618" s="239">
        <v>1</v>
      </c>
      <c r="BE618" s="186"/>
      <c r="BF618" s="186"/>
      <c r="BG618" s="239"/>
      <c r="BH618" s="239"/>
      <c r="BI618" s="239"/>
      <c r="BJ618" s="239"/>
      <c r="BK618" s="239"/>
      <c r="BL618" s="186"/>
      <c r="BM618" s="186"/>
      <c r="BN618" s="239"/>
      <c r="BO618" s="239">
        <v>1</v>
      </c>
      <c r="BP618" s="239"/>
      <c r="BQ618" s="239"/>
      <c r="BR618" s="239"/>
      <c r="BS618" s="186"/>
      <c r="BT618" s="186"/>
      <c r="BU618" s="239"/>
      <c r="BV618" s="239"/>
      <c r="BW618" s="239"/>
      <c r="BX618" s="239"/>
      <c r="BY618" s="239"/>
      <c r="BZ618" s="186"/>
      <c r="CA618" s="186"/>
      <c r="CB618" s="239">
        <v>3</v>
      </c>
      <c r="CC618" s="239"/>
      <c r="CD618" s="239"/>
      <c r="CE618" s="239"/>
      <c r="CF618" s="239"/>
      <c r="CG618" s="186"/>
      <c r="CH618" s="186"/>
      <c r="CI618" s="239"/>
      <c r="CJ618" s="239"/>
      <c r="CK618" s="239"/>
      <c r="CL618" s="239"/>
      <c r="CM618" s="239"/>
      <c r="CN618" s="186"/>
      <c r="CO618" s="186"/>
      <c r="CP618" s="239">
        <v>1</v>
      </c>
      <c r="CQ618" s="239"/>
      <c r="CR618" s="239">
        <v>1</v>
      </c>
      <c r="CS618" s="239"/>
      <c r="CT618" s="239"/>
      <c r="CU618" s="186"/>
      <c r="CV618" s="186"/>
      <c r="CW618" s="239"/>
      <c r="CX618" s="239"/>
      <c r="CY618" s="239"/>
      <c r="CZ618" s="239"/>
      <c r="DA618" s="239"/>
      <c r="DB618" s="186"/>
      <c r="DC618" s="186"/>
      <c r="DD618" s="239"/>
      <c r="DE618" s="239">
        <v>2</v>
      </c>
      <c r="DF618" s="239">
        <v>2</v>
      </c>
      <c r="DG618" s="239"/>
      <c r="DH618" s="239">
        <v>1</v>
      </c>
      <c r="DI618" s="186"/>
      <c r="DJ618" s="186"/>
      <c r="DK618" s="186"/>
      <c r="DL618" s="239"/>
      <c r="DM618" s="239"/>
      <c r="DN618" s="239"/>
      <c r="DO618" s="239"/>
      <c r="DP618" s="186"/>
      <c r="DQ618" s="186"/>
      <c r="DR618" s="239"/>
      <c r="DS618" s="239"/>
      <c r="DT618" s="239"/>
      <c r="DU618" s="239"/>
      <c r="DV618" s="239"/>
      <c r="DW618" s="186"/>
      <c r="DX618" s="186"/>
      <c r="DY618" s="239"/>
      <c r="DZ618" s="239">
        <v>1</v>
      </c>
      <c r="EA618" s="239"/>
      <c r="EB618" s="239"/>
      <c r="EC618" s="239"/>
      <c r="ED618" s="186"/>
      <c r="EE618" s="186"/>
      <c r="EF618" s="239"/>
      <c r="EG618" s="186"/>
      <c r="EH618" s="239"/>
      <c r="EI618" s="239"/>
      <c r="EJ618" s="239"/>
      <c r="EK618" s="186"/>
      <c r="EL618" s="186"/>
      <c r="EM618" s="239"/>
      <c r="EN618" s="239"/>
      <c r="EO618" s="239"/>
      <c r="EP618" s="239"/>
      <c r="EQ618" s="239"/>
      <c r="ER618" s="186"/>
      <c r="ES618" s="186"/>
      <c r="ET618" s="239"/>
      <c r="EU618" s="239">
        <v>1</v>
      </c>
      <c r="EV618" s="239">
        <v>1</v>
      </c>
      <c r="EW618" s="239"/>
      <c r="EX618" s="239">
        <v>2</v>
      </c>
      <c r="EY618" s="186"/>
      <c r="EZ618" s="186"/>
      <c r="FA618" s="239"/>
      <c r="FB618" s="239"/>
      <c r="FC618" s="239"/>
      <c r="FD618" s="239"/>
      <c r="FE618" s="239"/>
      <c r="FF618" s="186"/>
      <c r="FG618" s="186"/>
      <c r="FH618" s="239"/>
      <c r="FI618" s="239"/>
      <c r="FJ618" s="239"/>
      <c r="FK618" s="239"/>
      <c r="FL618" s="239">
        <v>2</v>
      </c>
      <c r="FM618" s="186"/>
      <c r="FN618" s="186"/>
      <c r="FO618" s="239"/>
      <c r="FP618" s="239"/>
      <c r="FQ618" s="239"/>
      <c r="FR618" s="239"/>
      <c r="FS618" s="239">
        <v>1</v>
      </c>
      <c r="FT618" s="186"/>
      <c r="FU618" s="186"/>
      <c r="FV618" s="186"/>
      <c r="FW618" s="186"/>
      <c r="FX618" s="186"/>
      <c r="FY618" s="239"/>
      <c r="FZ618" s="239"/>
      <c r="GA618" s="186"/>
      <c r="GB618" s="186"/>
      <c r="GC618" s="239"/>
      <c r="GD618" s="239"/>
      <c r="GE618" s="239">
        <v>1</v>
      </c>
      <c r="GF618" s="239"/>
      <c r="GG618" s="239"/>
      <c r="GH618" s="186"/>
      <c r="GI618" s="186"/>
      <c r="GJ618" s="239"/>
    </row>
    <row r="619" spans="2:192" ht="15">
      <c r="B619" s="240" t="s">
        <v>5205</v>
      </c>
      <c r="C619" s="240" t="s">
        <v>623</v>
      </c>
      <c r="D619" s="240" t="s">
        <v>625</v>
      </c>
      <c r="E619" s="235" t="s">
        <v>5215</v>
      </c>
      <c r="F619" s="181">
        <v>836.1</v>
      </c>
      <c r="G619" s="237"/>
      <c r="H619" s="187"/>
      <c r="I619" s="187"/>
      <c r="J619" s="237"/>
      <c r="K619" s="237"/>
      <c r="L619" s="237"/>
      <c r="M619" s="237"/>
      <c r="N619" s="237">
        <v>12.9</v>
      </c>
      <c r="O619" s="187"/>
      <c r="P619" s="187"/>
      <c r="Q619" s="237"/>
      <c r="R619" s="237"/>
      <c r="S619" s="237">
        <v>59</v>
      </c>
      <c r="T619" s="237"/>
      <c r="U619" s="237"/>
      <c r="V619" s="187"/>
      <c r="W619" s="187"/>
      <c r="X619" s="237">
        <v>37.299999999999997</v>
      </c>
      <c r="Y619" s="237"/>
      <c r="Z619" s="237"/>
      <c r="AA619" s="237"/>
      <c r="AB619" s="237"/>
      <c r="AC619" s="187"/>
      <c r="AD619" s="187"/>
      <c r="AE619" s="237"/>
      <c r="AF619" s="237"/>
      <c r="AG619" s="187"/>
      <c r="AH619" s="237"/>
      <c r="AI619" s="237"/>
      <c r="AJ619" s="187"/>
      <c r="AK619" s="187"/>
      <c r="AL619" s="187"/>
      <c r="AM619" s="187"/>
      <c r="AN619" s="187"/>
      <c r="AO619" s="237"/>
      <c r="AP619" s="237"/>
      <c r="AQ619" s="187"/>
      <c r="AR619" s="187"/>
      <c r="AS619" s="237">
        <v>19.3</v>
      </c>
      <c r="AT619" s="237"/>
      <c r="AU619" s="237"/>
      <c r="AV619" s="237"/>
      <c r="AW619" s="237">
        <v>129.1</v>
      </c>
      <c r="AX619" s="187"/>
      <c r="AY619" s="187"/>
      <c r="AZ619" s="237"/>
      <c r="BA619" s="237">
        <v>45.8</v>
      </c>
      <c r="BB619" s="237">
        <v>57.5</v>
      </c>
      <c r="BC619" s="237"/>
      <c r="BD619" s="237">
        <v>21</v>
      </c>
      <c r="BE619" s="187"/>
      <c r="BF619" s="187"/>
      <c r="BG619" s="237"/>
      <c r="BH619" s="237"/>
      <c r="BI619" s="237"/>
      <c r="BJ619" s="237"/>
      <c r="BK619" s="237"/>
      <c r="BL619" s="187"/>
      <c r="BM619" s="187"/>
      <c r="BN619" s="237"/>
      <c r="BO619" s="237">
        <v>20.3</v>
      </c>
      <c r="BP619" s="237"/>
      <c r="BQ619" s="237"/>
      <c r="BR619" s="237"/>
      <c r="BS619" s="187"/>
      <c r="BT619" s="187"/>
      <c r="BU619" s="237"/>
      <c r="BV619" s="237"/>
      <c r="BW619" s="237"/>
      <c r="BX619" s="237"/>
      <c r="BY619" s="237"/>
      <c r="BZ619" s="187"/>
      <c r="CA619" s="187"/>
      <c r="CB619" s="237">
        <v>71.3</v>
      </c>
      <c r="CC619" s="237"/>
      <c r="CD619" s="237"/>
      <c r="CE619" s="237"/>
      <c r="CF619" s="237"/>
      <c r="CG619" s="187"/>
      <c r="CH619" s="187"/>
      <c r="CI619" s="237"/>
      <c r="CJ619" s="237"/>
      <c r="CK619" s="237"/>
      <c r="CL619" s="237"/>
      <c r="CM619" s="237"/>
      <c r="CN619" s="187"/>
      <c r="CO619" s="187"/>
      <c r="CP619" s="237">
        <v>31.2</v>
      </c>
      <c r="CQ619" s="237"/>
      <c r="CR619" s="237">
        <v>36.200000000000003</v>
      </c>
      <c r="CS619" s="237"/>
      <c r="CT619" s="237"/>
      <c r="CU619" s="187"/>
      <c r="CV619" s="187"/>
      <c r="CW619" s="237"/>
      <c r="CX619" s="237"/>
      <c r="CY619" s="237"/>
      <c r="CZ619" s="237"/>
      <c r="DA619" s="237"/>
      <c r="DB619" s="187"/>
      <c r="DC619" s="187"/>
      <c r="DD619" s="237"/>
      <c r="DE619" s="237">
        <v>28.9</v>
      </c>
      <c r="DF619" s="237">
        <v>19.600000000000001</v>
      </c>
      <c r="DG619" s="237"/>
      <c r="DH619" s="237">
        <v>14.8</v>
      </c>
      <c r="DI619" s="187"/>
      <c r="DJ619" s="187"/>
      <c r="DK619" s="187"/>
      <c r="DL619" s="237"/>
      <c r="DM619" s="237"/>
      <c r="DN619" s="237"/>
      <c r="DO619" s="237"/>
      <c r="DP619" s="187"/>
      <c r="DQ619" s="187"/>
      <c r="DR619" s="237"/>
      <c r="DS619" s="237"/>
      <c r="DT619" s="237"/>
      <c r="DU619" s="237"/>
      <c r="DV619" s="237"/>
      <c r="DW619" s="187"/>
      <c r="DX619" s="187"/>
      <c r="DY619" s="237"/>
      <c r="DZ619" s="237">
        <v>36.299999999999997</v>
      </c>
      <c r="EA619" s="237"/>
      <c r="EB619" s="237"/>
      <c r="EC619" s="237"/>
      <c r="ED619" s="187"/>
      <c r="EE619" s="187"/>
      <c r="EF619" s="237"/>
      <c r="EG619" s="187"/>
      <c r="EH619" s="237"/>
      <c r="EI619" s="237"/>
      <c r="EJ619" s="237"/>
      <c r="EK619" s="187"/>
      <c r="EL619" s="187"/>
      <c r="EM619" s="237"/>
      <c r="EN619" s="237"/>
      <c r="EO619" s="237"/>
      <c r="EP619" s="237"/>
      <c r="EQ619" s="237"/>
      <c r="ER619" s="187"/>
      <c r="ES619" s="187"/>
      <c r="ET619" s="237"/>
      <c r="EU619" s="237">
        <v>23</v>
      </c>
      <c r="EV619" s="237">
        <v>15.9</v>
      </c>
      <c r="EW619" s="237"/>
      <c r="EX619" s="237">
        <v>69.5</v>
      </c>
      <c r="EY619" s="187"/>
      <c r="EZ619" s="187"/>
      <c r="FA619" s="237"/>
      <c r="FB619" s="237"/>
      <c r="FC619" s="237"/>
      <c r="FD619" s="237"/>
      <c r="FE619" s="237"/>
      <c r="FF619" s="187"/>
      <c r="FG619" s="187"/>
      <c r="FH619" s="237"/>
      <c r="FI619" s="237"/>
      <c r="FJ619" s="237"/>
      <c r="FK619" s="237"/>
      <c r="FL619" s="237">
        <v>48</v>
      </c>
      <c r="FM619" s="187"/>
      <c r="FN619" s="187"/>
      <c r="FO619" s="237"/>
      <c r="FP619" s="237"/>
      <c r="FQ619" s="237"/>
      <c r="FR619" s="237"/>
      <c r="FS619" s="237">
        <v>5.5</v>
      </c>
      <c r="FT619" s="187"/>
      <c r="FU619" s="187"/>
      <c r="FV619" s="187"/>
      <c r="FW619" s="187"/>
      <c r="FX619" s="187"/>
      <c r="FY619" s="237"/>
      <c r="FZ619" s="237"/>
      <c r="GA619" s="187"/>
      <c r="GB619" s="187"/>
      <c r="GC619" s="237"/>
      <c r="GD619" s="237"/>
      <c r="GE619" s="237">
        <v>33.700000000000003</v>
      </c>
      <c r="GF619" s="237"/>
      <c r="GG619" s="237"/>
      <c r="GH619" s="187"/>
      <c r="GI619" s="187"/>
      <c r="GJ619" s="237"/>
    </row>
    <row r="620" spans="2:192" ht="15">
      <c r="B620" s="240" t="s">
        <v>5205</v>
      </c>
      <c r="C620" s="240" t="s">
        <v>623</v>
      </c>
      <c r="D620" s="240" t="s">
        <v>625</v>
      </c>
      <c r="E620" s="241" t="s">
        <v>5216</v>
      </c>
      <c r="F620" s="182">
        <v>2.5099999999999998</v>
      </c>
      <c r="G620" s="242"/>
      <c r="H620" s="188"/>
      <c r="I620" s="188"/>
      <c r="J620" s="242"/>
      <c r="K620" s="242"/>
      <c r="L620" s="242"/>
      <c r="M620" s="242"/>
      <c r="N620" s="242">
        <v>4.6500000000000004</v>
      </c>
      <c r="O620" s="188"/>
      <c r="P620" s="188"/>
      <c r="Q620" s="242"/>
      <c r="R620" s="242"/>
      <c r="S620" s="242">
        <v>4.07</v>
      </c>
      <c r="T620" s="242"/>
      <c r="U620" s="242"/>
      <c r="V620" s="188"/>
      <c r="W620" s="188"/>
      <c r="X620" s="242">
        <v>1.61</v>
      </c>
      <c r="Y620" s="242"/>
      <c r="Z620" s="242"/>
      <c r="AA620" s="242"/>
      <c r="AB620" s="242"/>
      <c r="AC620" s="188"/>
      <c r="AD620" s="188"/>
      <c r="AE620" s="242"/>
      <c r="AF620" s="242"/>
      <c r="AG620" s="188"/>
      <c r="AH620" s="242"/>
      <c r="AI620" s="242"/>
      <c r="AJ620" s="188"/>
      <c r="AK620" s="188"/>
      <c r="AL620" s="188"/>
      <c r="AM620" s="188"/>
      <c r="AN620" s="188"/>
      <c r="AO620" s="242"/>
      <c r="AP620" s="242"/>
      <c r="AQ620" s="188"/>
      <c r="AR620" s="188"/>
      <c r="AS620" s="242">
        <v>3.11</v>
      </c>
      <c r="AT620" s="242"/>
      <c r="AU620" s="242"/>
      <c r="AV620" s="242"/>
      <c r="AW620" s="242">
        <v>1.39</v>
      </c>
      <c r="AX620" s="188"/>
      <c r="AY620" s="188"/>
      <c r="AZ620" s="242"/>
      <c r="BA620" s="242">
        <v>1.31</v>
      </c>
      <c r="BB620" s="242">
        <v>3.13</v>
      </c>
      <c r="BC620" s="242"/>
      <c r="BD620" s="242">
        <v>2.86</v>
      </c>
      <c r="BE620" s="188"/>
      <c r="BF620" s="188"/>
      <c r="BG620" s="242"/>
      <c r="BH620" s="242"/>
      <c r="BI620" s="242"/>
      <c r="BJ620" s="242"/>
      <c r="BK620" s="242"/>
      <c r="BL620" s="188"/>
      <c r="BM620" s="188"/>
      <c r="BN620" s="242"/>
      <c r="BO620" s="242">
        <v>2.96</v>
      </c>
      <c r="BP620" s="242"/>
      <c r="BQ620" s="242"/>
      <c r="BR620" s="242"/>
      <c r="BS620" s="188"/>
      <c r="BT620" s="188"/>
      <c r="BU620" s="242"/>
      <c r="BV620" s="242"/>
      <c r="BW620" s="242"/>
      <c r="BX620" s="242"/>
      <c r="BY620" s="242"/>
      <c r="BZ620" s="188"/>
      <c r="CA620" s="188"/>
      <c r="CB620" s="242">
        <v>2.5299999999999998</v>
      </c>
      <c r="CC620" s="242"/>
      <c r="CD620" s="242"/>
      <c r="CE620" s="242"/>
      <c r="CF620" s="242"/>
      <c r="CG620" s="188"/>
      <c r="CH620" s="188"/>
      <c r="CI620" s="242"/>
      <c r="CJ620" s="242"/>
      <c r="CK620" s="242"/>
      <c r="CL620" s="242"/>
      <c r="CM620" s="242"/>
      <c r="CN620" s="188"/>
      <c r="CO620" s="188"/>
      <c r="CP620" s="242">
        <v>1.93</v>
      </c>
      <c r="CQ620" s="242"/>
      <c r="CR620" s="242">
        <v>1.66</v>
      </c>
      <c r="CS620" s="242"/>
      <c r="CT620" s="242"/>
      <c r="CU620" s="188"/>
      <c r="CV620" s="188"/>
      <c r="CW620" s="242"/>
      <c r="CX620" s="242"/>
      <c r="CY620" s="242"/>
      <c r="CZ620" s="242"/>
      <c r="DA620" s="242"/>
      <c r="DB620" s="188"/>
      <c r="DC620" s="188"/>
      <c r="DD620" s="242"/>
      <c r="DE620" s="242">
        <v>4.1500000000000004</v>
      </c>
      <c r="DF620" s="242">
        <v>6.11</v>
      </c>
      <c r="DG620" s="242"/>
      <c r="DH620" s="242">
        <v>4.04</v>
      </c>
      <c r="DI620" s="188"/>
      <c r="DJ620" s="188"/>
      <c r="DK620" s="188"/>
      <c r="DL620" s="242"/>
      <c r="DM620" s="242"/>
      <c r="DN620" s="242"/>
      <c r="DO620" s="242"/>
      <c r="DP620" s="188"/>
      <c r="DQ620" s="188"/>
      <c r="DR620" s="242"/>
      <c r="DS620" s="242"/>
      <c r="DT620" s="242"/>
      <c r="DU620" s="242"/>
      <c r="DV620" s="242"/>
      <c r="DW620" s="188"/>
      <c r="DX620" s="188"/>
      <c r="DY620" s="242"/>
      <c r="DZ620" s="242">
        <v>1.65</v>
      </c>
      <c r="EA620" s="242"/>
      <c r="EB620" s="242"/>
      <c r="EC620" s="242"/>
      <c r="ED620" s="188"/>
      <c r="EE620" s="188"/>
      <c r="EF620" s="242"/>
      <c r="EG620" s="188"/>
      <c r="EH620" s="242"/>
      <c r="EI620" s="242"/>
      <c r="EJ620" s="242"/>
      <c r="EK620" s="188"/>
      <c r="EL620" s="188"/>
      <c r="EM620" s="242"/>
      <c r="EN620" s="242"/>
      <c r="EO620" s="242"/>
      <c r="EP620" s="242"/>
      <c r="EQ620" s="242"/>
      <c r="ER620" s="188"/>
      <c r="ES620" s="188"/>
      <c r="ET620" s="242"/>
      <c r="EU620" s="242">
        <v>2.61</v>
      </c>
      <c r="EV620" s="242">
        <v>3.77</v>
      </c>
      <c r="EW620" s="242"/>
      <c r="EX620" s="242">
        <v>1.73</v>
      </c>
      <c r="EY620" s="188"/>
      <c r="EZ620" s="188"/>
      <c r="FA620" s="242"/>
      <c r="FB620" s="242"/>
      <c r="FC620" s="242"/>
      <c r="FD620" s="242"/>
      <c r="FE620" s="242"/>
      <c r="FF620" s="188"/>
      <c r="FG620" s="188"/>
      <c r="FH620" s="242"/>
      <c r="FI620" s="242"/>
      <c r="FJ620" s="242"/>
      <c r="FK620" s="242"/>
      <c r="FL620" s="242">
        <v>2.5</v>
      </c>
      <c r="FM620" s="188"/>
      <c r="FN620" s="188"/>
      <c r="FO620" s="242"/>
      <c r="FP620" s="242"/>
      <c r="FQ620" s="242"/>
      <c r="FR620" s="242"/>
      <c r="FS620" s="242">
        <v>10.94</v>
      </c>
      <c r="FT620" s="188"/>
      <c r="FU620" s="188"/>
      <c r="FV620" s="188"/>
      <c r="FW620" s="188"/>
      <c r="FX620" s="188"/>
      <c r="FY620" s="242"/>
      <c r="FZ620" s="242"/>
      <c r="GA620" s="188"/>
      <c r="GB620" s="188"/>
      <c r="GC620" s="242"/>
      <c r="GD620" s="242"/>
      <c r="GE620" s="242">
        <v>1.78</v>
      </c>
      <c r="GF620" s="242"/>
      <c r="GG620" s="242"/>
      <c r="GH620" s="188"/>
      <c r="GI620" s="188"/>
      <c r="GJ620" s="242"/>
    </row>
    <row r="621" spans="2:192" ht="15.75" thickBot="1">
      <c r="B621" s="243" t="s">
        <v>5205</v>
      </c>
      <c r="C621" s="243" t="s">
        <v>623</v>
      </c>
      <c r="D621" s="243" t="s">
        <v>625</v>
      </c>
      <c r="E621" s="244" t="s">
        <v>5217</v>
      </c>
      <c r="F621" s="183">
        <v>23.89</v>
      </c>
      <c r="G621" s="245"/>
      <c r="H621" s="189"/>
      <c r="I621" s="189"/>
      <c r="J621" s="245"/>
      <c r="K621" s="245"/>
      <c r="L621" s="245"/>
      <c r="M621" s="245"/>
      <c r="N621" s="245">
        <v>12.92</v>
      </c>
      <c r="O621" s="189"/>
      <c r="P621" s="189"/>
      <c r="Q621" s="245"/>
      <c r="R621" s="245"/>
      <c r="S621" s="245">
        <v>14.75</v>
      </c>
      <c r="T621" s="245"/>
      <c r="U621" s="245"/>
      <c r="V621" s="189"/>
      <c r="W621" s="189"/>
      <c r="X621" s="245">
        <v>37.28</v>
      </c>
      <c r="Y621" s="245"/>
      <c r="Z621" s="245"/>
      <c r="AA621" s="245"/>
      <c r="AB621" s="245"/>
      <c r="AC621" s="189"/>
      <c r="AD621" s="189"/>
      <c r="AE621" s="245"/>
      <c r="AF621" s="245"/>
      <c r="AG621" s="189"/>
      <c r="AH621" s="245"/>
      <c r="AI621" s="245"/>
      <c r="AJ621" s="189"/>
      <c r="AK621" s="189"/>
      <c r="AL621" s="189"/>
      <c r="AM621" s="189"/>
      <c r="AN621" s="189"/>
      <c r="AO621" s="245"/>
      <c r="AP621" s="245"/>
      <c r="AQ621" s="189"/>
      <c r="AR621" s="189"/>
      <c r="AS621" s="245">
        <v>19.32</v>
      </c>
      <c r="AT621" s="245"/>
      <c r="AU621" s="245"/>
      <c r="AV621" s="245"/>
      <c r="AW621" s="245">
        <v>43.04</v>
      </c>
      <c r="AX621" s="189"/>
      <c r="AY621" s="189"/>
      <c r="AZ621" s="245"/>
      <c r="BA621" s="245">
        <v>45.77</v>
      </c>
      <c r="BB621" s="245">
        <v>19.16</v>
      </c>
      <c r="BC621" s="245"/>
      <c r="BD621" s="245">
        <v>20.97</v>
      </c>
      <c r="BE621" s="189"/>
      <c r="BF621" s="189"/>
      <c r="BG621" s="245"/>
      <c r="BH621" s="245"/>
      <c r="BI621" s="245"/>
      <c r="BJ621" s="245"/>
      <c r="BK621" s="245"/>
      <c r="BL621" s="189"/>
      <c r="BM621" s="189"/>
      <c r="BN621" s="245"/>
      <c r="BO621" s="245">
        <v>20.27</v>
      </c>
      <c r="BP621" s="245"/>
      <c r="BQ621" s="245"/>
      <c r="BR621" s="245"/>
      <c r="BS621" s="189"/>
      <c r="BT621" s="189"/>
      <c r="BU621" s="245"/>
      <c r="BV621" s="245"/>
      <c r="BW621" s="245"/>
      <c r="BX621" s="245"/>
      <c r="BY621" s="245"/>
      <c r="BZ621" s="189"/>
      <c r="CA621" s="189"/>
      <c r="CB621" s="245">
        <v>23.76</v>
      </c>
      <c r="CC621" s="245"/>
      <c r="CD621" s="245"/>
      <c r="CE621" s="245"/>
      <c r="CF621" s="245"/>
      <c r="CG621" s="189"/>
      <c r="CH621" s="189"/>
      <c r="CI621" s="245"/>
      <c r="CJ621" s="245"/>
      <c r="CK621" s="245"/>
      <c r="CL621" s="245"/>
      <c r="CM621" s="245"/>
      <c r="CN621" s="189"/>
      <c r="CO621" s="189"/>
      <c r="CP621" s="245">
        <v>31.17</v>
      </c>
      <c r="CQ621" s="245"/>
      <c r="CR621" s="245">
        <v>36.22</v>
      </c>
      <c r="CS621" s="245"/>
      <c r="CT621" s="245"/>
      <c r="CU621" s="189"/>
      <c r="CV621" s="189"/>
      <c r="CW621" s="245"/>
      <c r="CX621" s="245"/>
      <c r="CY621" s="245"/>
      <c r="CZ621" s="245"/>
      <c r="DA621" s="245"/>
      <c r="DB621" s="189"/>
      <c r="DC621" s="189"/>
      <c r="DD621" s="245"/>
      <c r="DE621" s="245">
        <v>14.47</v>
      </c>
      <c r="DF621" s="245">
        <v>9.82</v>
      </c>
      <c r="DG621" s="245"/>
      <c r="DH621" s="245">
        <v>14.85</v>
      </c>
      <c r="DI621" s="189"/>
      <c r="DJ621" s="189"/>
      <c r="DK621" s="189"/>
      <c r="DL621" s="245"/>
      <c r="DM621" s="245"/>
      <c r="DN621" s="245"/>
      <c r="DO621" s="245"/>
      <c r="DP621" s="189"/>
      <c r="DQ621" s="189"/>
      <c r="DR621" s="245"/>
      <c r="DS621" s="245"/>
      <c r="DT621" s="245"/>
      <c r="DU621" s="245"/>
      <c r="DV621" s="245"/>
      <c r="DW621" s="189"/>
      <c r="DX621" s="189"/>
      <c r="DY621" s="245"/>
      <c r="DZ621" s="245">
        <v>36.28</v>
      </c>
      <c r="EA621" s="245"/>
      <c r="EB621" s="245"/>
      <c r="EC621" s="245"/>
      <c r="ED621" s="189"/>
      <c r="EE621" s="189"/>
      <c r="EF621" s="245"/>
      <c r="EG621" s="189"/>
      <c r="EH621" s="245"/>
      <c r="EI621" s="245"/>
      <c r="EJ621" s="245"/>
      <c r="EK621" s="189"/>
      <c r="EL621" s="189"/>
      <c r="EM621" s="245"/>
      <c r="EN621" s="245"/>
      <c r="EO621" s="245"/>
      <c r="EP621" s="245"/>
      <c r="EQ621" s="245"/>
      <c r="ER621" s="189"/>
      <c r="ES621" s="189"/>
      <c r="ET621" s="245"/>
      <c r="EU621" s="245">
        <v>22.98</v>
      </c>
      <c r="EV621" s="245">
        <v>15.9</v>
      </c>
      <c r="EW621" s="245"/>
      <c r="EX621" s="245">
        <v>34.75</v>
      </c>
      <c r="EY621" s="189"/>
      <c r="EZ621" s="189"/>
      <c r="FA621" s="245"/>
      <c r="FB621" s="245"/>
      <c r="FC621" s="245"/>
      <c r="FD621" s="245"/>
      <c r="FE621" s="245"/>
      <c r="FF621" s="189"/>
      <c r="FG621" s="189"/>
      <c r="FH621" s="245"/>
      <c r="FI621" s="245"/>
      <c r="FJ621" s="245"/>
      <c r="FK621" s="245"/>
      <c r="FL621" s="245">
        <v>24.02</v>
      </c>
      <c r="FM621" s="189"/>
      <c r="FN621" s="189"/>
      <c r="FO621" s="245"/>
      <c r="FP621" s="245"/>
      <c r="FQ621" s="245"/>
      <c r="FR621" s="245"/>
      <c r="FS621" s="245">
        <v>5.48</v>
      </c>
      <c r="FT621" s="189"/>
      <c r="FU621" s="189"/>
      <c r="FV621" s="189"/>
      <c r="FW621" s="189"/>
      <c r="FX621" s="189"/>
      <c r="FY621" s="245"/>
      <c r="FZ621" s="245"/>
      <c r="GA621" s="189"/>
      <c r="GB621" s="189"/>
      <c r="GC621" s="245"/>
      <c r="GD621" s="245"/>
      <c r="GE621" s="245">
        <v>33.729999999999997</v>
      </c>
      <c r="GF621" s="245"/>
      <c r="GG621" s="245"/>
      <c r="GH621" s="189"/>
      <c r="GI621" s="189"/>
      <c r="GJ621" s="245"/>
    </row>
    <row r="622" spans="2:192" ht="15">
      <c r="B622" s="238" t="s">
        <v>5205</v>
      </c>
      <c r="C622" s="238" t="s">
        <v>293</v>
      </c>
      <c r="D622" s="238" t="s">
        <v>295</v>
      </c>
      <c r="E622" s="238" t="s">
        <v>5214</v>
      </c>
      <c r="F622" s="180">
        <v>6</v>
      </c>
      <c r="G622" s="239">
        <v>1</v>
      </c>
      <c r="H622" s="186"/>
      <c r="I622" s="186"/>
      <c r="J622" s="239"/>
      <c r="K622" s="239"/>
      <c r="L622" s="239"/>
      <c r="M622" s="239"/>
      <c r="N622" s="239"/>
      <c r="O622" s="186"/>
      <c r="P622" s="186"/>
      <c r="Q622" s="239"/>
      <c r="R622" s="239"/>
      <c r="S622" s="239"/>
      <c r="T622" s="239"/>
      <c r="U622" s="239"/>
      <c r="V622" s="186"/>
      <c r="W622" s="186"/>
      <c r="X622" s="239"/>
      <c r="Y622" s="239"/>
      <c r="Z622" s="239">
        <v>1</v>
      </c>
      <c r="AA622" s="239"/>
      <c r="AB622" s="239"/>
      <c r="AC622" s="186"/>
      <c r="AD622" s="186"/>
      <c r="AE622" s="239"/>
      <c r="AF622" s="239"/>
      <c r="AG622" s="186"/>
      <c r="AH622" s="239"/>
      <c r="AI622" s="239"/>
      <c r="AJ622" s="186"/>
      <c r="AK622" s="186"/>
      <c r="AL622" s="186"/>
      <c r="AM622" s="186"/>
      <c r="AN622" s="186"/>
      <c r="AO622" s="239"/>
      <c r="AP622" s="239"/>
      <c r="AQ622" s="186"/>
      <c r="AR622" s="186"/>
      <c r="AS622" s="239"/>
      <c r="AT622" s="239"/>
      <c r="AU622" s="239"/>
      <c r="AV622" s="239"/>
      <c r="AW622" s="239"/>
      <c r="AX622" s="186"/>
      <c r="AY622" s="186"/>
      <c r="AZ622" s="239"/>
      <c r="BA622" s="239"/>
      <c r="BB622" s="239"/>
      <c r="BC622" s="239"/>
      <c r="BD622" s="239">
        <v>1</v>
      </c>
      <c r="BE622" s="186"/>
      <c r="BF622" s="186"/>
      <c r="BG622" s="239"/>
      <c r="BH622" s="239"/>
      <c r="BI622" s="239"/>
      <c r="BJ622" s="239"/>
      <c r="BK622" s="239"/>
      <c r="BL622" s="186"/>
      <c r="BM622" s="186"/>
      <c r="BN622" s="239"/>
      <c r="BO622" s="239">
        <v>1</v>
      </c>
      <c r="BP622" s="239"/>
      <c r="BQ622" s="239"/>
      <c r="BR622" s="239"/>
      <c r="BS622" s="186"/>
      <c r="BT622" s="186"/>
      <c r="BU622" s="239"/>
      <c r="BV622" s="239"/>
      <c r="BW622" s="239"/>
      <c r="BX622" s="239"/>
      <c r="BY622" s="239"/>
      <c r="BZ622" s="186"/>
      <c r="CA622" s="186"/>
      <c r="CB622" s="239"/>
      <c r="CC622" s="239"/>
      <c r="CD622" s="239"/>
      <c r="CE622" s="239"/>
      <c r="CF622" s="239"/>
      <c r="CG622" s="186"/>
      <c r="CH622" s="186"/>
      <c r="CI622" s="239"/>
      <c r="CJ622" s="239"/>
      <c r="CK622" s="239"/>
      <c r="CL622" s="239"/>
      <c r="CM622" s="239"/>
      <c r="CN622" s="186"/>
      <c r="CO622" s="186"/>
      <c r="CP622" s="239"/>
      <c r="CQ622" s="239"/>
      <c r="CR622" s="239"/>
      <c r="CS622" s="239"/>
      <c r="CT622" s="239"/>
      <c r="CU622" s="186"/>
      <c r="CV622" s="186"/>
      <c r="CW622" s="239"/>
      <c r="CX622" s="239"/>
      <c r="CY622" s="239"/>
      <c r="CZ622" s="239"/>
      <c r="DA622" s="239"/>
      <c r="DB622" s="186"/>
      <c r="DC622" s="186"/>
      <c r="DD622" s="239"/>
      <c r="DE622" s="239"/>
      <c r="DF622" s="239"/>
      <c r="DG622" s="239"/>
      <c r="DH622" s="239"/>
      <c r="DI622" s="186"/>
      <c r="DJ622" s="186"/>
      <c r="DK622" s="186"/>
      <c r="DL622" s="239"/>
      <c r="DM622" s="239"/>
      <c r="DN622" s="239"/>
      <c r="DO622" s="239"/>
      <c r="DP622" s="186"/>
      <c r="DQ622" s="186"/>
      <c r="DR622" s="239"/>
      <c r="DS622" s="239"/>
      <c r="DT622" s="239"/>
      <c r="DU622" s="239"/>
      <c r="DV622" s="239"/>
      <c r="DW622" s="186"/>
      <c r="DX622" s="186"/>
      <c r="DY622" s="239"/>
      <c r="DZ622" s="239"/>
      <c r="EA622" s="239"/>
      <c r="EB622" s="239"/>
      <c r="EC622" s="239"/>
      <c r="ED622" s="186"/>
      <c r="EE622" s="186"/>
      <c r="EF622" s="239"/>
      <c r="EG622" s="186"/>
      <c r="EH622" s="239"/>
      <c r="EI622" s="239"/>
      <c r="EJ622" s="239"/>
      <c r="EK622" s="186"/>
      <c r="EL622" s="186"/>
      <c r="EM622" s="239"/>
      <c r="EN622" s="239"/>
      <c r="EO622" s="239"/>
      <c r="EP622" s="239"/>
      <c r="EQ622" s="239"/>
      <c r="ER622" s="186"/>
      <c r="ES622" s="186"/>
      <c r="ET622" s="239"/>
      <c r="EU622" s="239"/>
      <c r="EV622" s="239">
        <v>2</v>
      </c>
      <c r="EW622" s="239"/>
      <c r="EX622" s="239"/>
      <c r="EY622" s="186"/>
      <c r="EZ622" s="186"/>
      <c r="FA622" s="239"/>
      <c r="FB622" s="239"/>
      <c r="FC622" s="239"/>
      <c r="FD622" s="239"/>
      <c r="FE622" s="239"/>
      <c r="FF622" s="186"/>
      <c r="FG622" s="186"/>
      <c r="FH622" s="239"/>
      <c r="FI622" s="239"/>
      <c r="FJ622" s="239"/>
      <c r="FK622" s="239"/>
      <c r="FL622" s="239"/>
      <c r="FM622" s="186"/>
      <c r="FN622" s="186"/>
      <c r="FO622" s="239"/>
      <c r="FP622" s="239"/>
      <c r="FQ622" s="239"/>
      <c r="FR622" s="239"/>
      <c r="FS622" s="239"/>
      <c r="FT622" s="186"/>
      <c r="FU622" s="186"/>
      <c r="FV622" s="186"/>
      <c r="FW622" s="186"/>
      <c r="FX622" s="186"/>
      <c r="FY622" s="239"/>
      <c r="FZ622" s="239"/>
      <c r="GA622" s="186"/>
      <c r="GB622" s="186"/>
      <c r="GC622" s="239"/>
      <c r="GD622" s="239"/>
      <c r="GE622" s="239"/>
      <c r="GF622" s="239"/>
      <c r="GG622" s="239"/>
      <c r="GH622" s="186"/>
      <c r="GI622" s="186"/>
      <c r="GJ622" s="239"/>
    </row>
    <row r="623" spans="2:192" ht="15">
      <c r="B623" s="240" t="s">
        <v>5205</v>
      </c>
      <c r="C623" s="240" t="s">
        <v>293</v>
      </c>
      <c r="D623" s="240" t="s">
        <v>295</v>
      </c>
      <c r="E623" s="235" t="s">
        <v>5215</v>
      </c>
      <c r="F623" s="181">
        <v>122.8</v>
      </c>
      <c r="G623" s="237">
        <v>15</v>
      </c>
      <c r="H623" s="187"/>
      <c r="I623" s="187"/>
      <c r="J623" s="237"/>
      <c r="K623" s="237"/>
      <c r="L623" s="237"/>
      <c r="M623" s="237"/>
      <c r="N623" s="237"/>
      <c r="O623" s="187"/>
      <c r="P623" s="187"/>
      <c r="Q623" s="237"/>
      <c r="R623" s="237"/>
      <c r="S623" s="237"/>
      <c r="T623" s="237"/>
      <c r="U623" s="237"/>
      <c r="V623" s="187"/>
      <c r="W623" s="187"/>
      <c r="X623" s="237"/>
      <c r="Y623" s="237"/>
      <c r="Z623" s="237">
        <v>32</v>
      </c>
      <c r="AA623" s="237"/>
      <c r="AB623" s="237"/>
      <c r="AC623" s="187"/>
      <c r="AD623" s="187"/>
      <c r="AE623" s="237"/>
      <c r="AF623" s="237"/>
      <c r="AG623" s="187"/>
      <c r="AH623" s="237"/>
      <c r="AI623" s="237"/>
      <c r="AJ623" s="187"/>
      <c r="AK623" s="187"/>
      <c r="AL623" s="187"/>
      <c r="AM623" s="187"/>
      <c r="AN623" s="187"/>
      <c r="AO623" s="237"/>
      <c r="AP623" s="237"/>
      <c r="AQ623" s="187"/>
      <c r="AR623" s="187"/>
      <c r="AS623" s="237"/>
      <c r="AT623" s="237"/>
      <c r="AU623" s="237"/>
      <c r="AV623" s="237"/>
      <c r="AW623" s="237"/>
      <c r="AX623" s="187"/>
      <c r="AY623" s="187"/>
      <c r="AZ623" s="237"/>
      <c r="BA623" s="237"/>
      <c r="BB623" s="237"/>
      <c r="BC623" s="237"/>
      <c r="BD623" s="237">
        <v>18.8</v>
      </c>
      <c r="BE623" s="187"/>
      <c r="BF623" s="187"/>
      <c r="BG623" s="237"/>
      <c r="BH623" s="237"/>
      <c r="BI623" s="237"/>
      <c r="BJ623" s="237"/>
      <c r="BK623" s="237"/>
      <c r="BL623" s="187"/>
      <c r="BM623" s="187"/>
      <c r="BN623" s="237"/>
      <c r="BO623" s="237">
        <v>11.8</v>
      </c>
      <c r="BP623" s="237"/>
      <c r="BQ623" s="237"/>
      <c r="BR623" s="237"/>
      <c r="BS623" s="187"/>
      <c r="BT623" s="187"/>
      <c r="BU623" s="237"/>
      <c r="BV623" s="237"/>
      <c r="BW623" s="237"/>
      <c r="BX623" s="237"/>
      <c r="BY623" s="237"/>
      <c r="BZ623" s="187"/>
      <c r="CA623" s="187"/>
      <c r="CB623" s="237"/>
      <c r="CC623" s="237"/>
      <c r="CD623" s="237"/>
      <c r="CE623" s="237"/>
      <c r="CF623" s="237"/>
      <c r="CG623" s="187"/>
      <c r="CH623" s="187"/>
      <c r="CI623" s="237"/>
      <c r="CJ623" s="237"/>
      <c r="CK623" s="237"/>
      <c r="CL623" s="237"/>
      <c r="CM623" s="237"/>
      <c r="CN623" s="187"/>
      <c r="CO623" s="187"/>
      <c r="CP623" s="237"/>
      <c r="CQ623" s="237"/>
      <c r="CR623" s="237"/>
      <c r="CS623" s="237"/>
      <c r="CT623" s="237"/>
      <c r="CU623" s="187"/>
      <c r="CV623" s="187"/>
      <c r="CW623" s="237"/>
      <c r="CX623" s="237"/>
      <c r="CY623" s="237"/>
      <c r="CZ623" s="237"/>
      <c r="DA623" s="237"/>
      <c r="DB623" s="187"/>
      <c r="DC623" s="187"/>
      <c r="DD623" s="237"/>
      <c r="DE623" s="237"/>
      <c r="DF623" s="237"/>
      <c r="DG623" s="237"/>
      <c r="DH623" s="237"/>
      <c r="DI623" s="187"/>
      <c r="DJ623" s="187"/>
      <c r="DK623" s="187"/>
      <c r="DL623" s="237"/>
      <c r="DM623" s="237"/>
      <c r="DN623" s="237"/>
      <c r="DO623" s="237"/>
      <c r="DP623" s="187"/>
      <c r="DQ623" s="187"/>
      <c r="DR623" s="237"/>
      <c r="DS623" s="237"/>
      <c r="DT623" s="237"/>
      <c r="DU623" s="237"/>
      <c r="DV623" s="237"/>
      <c r="DW623" s="187"/>
      <c r="DX623" s="187"/>
      <c r="DY623" s="237"/>
      <c r="DZ623" s="237"/>
      <c r="EA623" s="237"/>
      <c r="EB623" s="237"/>
      <c r="EC623" s="237"/>
      <c r="ED623" s="187"/>
      <c r="EE623" s="187"/>
      <c r="EF623" s="237"/>
      <c r="EG623" s="187"/>
      <c r="EH623" s="237"/>
      <c r="EI623" s="237"/>
      <c r="EJ623" s="237"/>
      <c r="EK623" s="187"/>
      <c r="EL623" s="187"/>
      <c r="EM623" s="237"/>
      <c r="EN623" s="237"/>
      <c r="EO623" s="237"/>
      <c r="EP623" s="237"/>
      <c r="EQ623" s="237"/>
      <c r="ER623" s="187"/>
      <c r="ES623" s="187"/>
      <c r="ET623" s="237"/>
      <c r="EU623" s="237"/>
      <c r="EV623" s="237">
        <v>45.2</v>
      </c>
      <c r="EW623" s="237"/>
      <c r="EX623" s="237"/>
      <c r="EY623" s="187"/>
      <c r="EZ623" s="187"/>
      <c r="FA623" s="237"/>
      <c r="FB623" s="237"/>
      <c r="FC623" s="237"/>
      <c r="FD623" s="237"/>
      <c r="FE623" s="237"/>
      <c r="FF623" s="187"/>
      <c r="FG623" s="187"/>
      <c r="FH623" s="237"/>
      <c r="FI623" s="237"/>
      <c r="FJ623" s="237"/>
      <c r="FK623" s="237"/>
      <c r="FL623" s="237"/>
      <c r="FM623" s="187"/>
      <c r="FN623" s="187"/>
      <c r="FO623" s="237"/>
      <c r="FP623" s="237"/>
      <c r="FQ623" s="237"/>
      <c r="FR623" s="237"/>
      <c r="FS623" s="237"/>
      <c r="FT623" s="187"/>
      <c r="FU623" s="187"/>
      <c r="FV623" s="187"/>
      <c r="FW623" s="187"/>
      <c r="FX623" s="187"/>
      <c r="FY623" s="237"/>
      <c r="FZ623" s="237"/>
      <c r="GA623" s="187"/>
      <c r="GB623" s="187"/>
      <c r="GC623" s="237"/>
      <c r="GD623" s="237"/>
      <c r="GE623" s="237"/>
      <c r="GF623" s="237"/>
      <c r="GG623" s="237"/>
      <c r="GH623" s="187"/>
      <c r="GI623" s="187"/>
      <c r="GJ623" s="237"/>
    </row>
    <row r="624" spans="2:192" ht="15">
      <c r="B624" s="240" t="s">
        <v>5205</v>
      </c>
      <c r="C624" s="240" t="s">
        <v>293</v>
      </c>
      <c r="D624" s="240" t="s">
        <v>295</v>
      </c>
      <c r="E624" s="241" t="s">
        <v>5216</v>
      </c>
      <c r="F624" s="182">
        <v>2.93</v>
      </c>
      <c r="G624" s="242">
        <v>3.99</v>
      </c>
      <c r="H624" s="188"/>
      <c r="I624" s="188"/>
      <c r="J624" s="242"/>
      <c r="K624" s="242"/>
      <c r="L624" s="242"/>
      <c r="M624" s="242"/>
      <c r="N624" s="242"/>
      <c r="O624" s="188"/>
      <c r="P624" s="188"/>
      <c r="Q624" s="242"/>
      <c r="R624" s="242"/>
      <c r="S624" s="242"/>
      <c r="T624" s="242"/>
      <c r="U624" s="242"/>
      <c r="V624" s="188"/>
      <c r="W624" s="188"/>
      <c r="X624" s="242"/>
      <c r="Y624" s="242"/>
      <c r="Z624" s="242">
        <v>1.87</v>
      </c>
      <c r="AA624" s="242"/>
      <c r="AB624" s="242"/>
      <c r="AC624" s="188"/>
      <c r="AD624" s="188"/>
      <c r="AE624" s="242"/>
      <c r="AF624" s="242"/>
      <c r="AG624" s="188"/>
      <c r="AH624" s="242"/>
      <c r="AI624" s="242"/>
      <c r="AJ624" s="188"/>
      <c r="AK624" s="188"/>
      <c r="AL624" s="188"/>
      <c r="AM624" s="188"/>
      <c r="AN624" s="188"/>
      <c r="AO624" s="242"/>
      <c r="AP624" s="242"/>
      <c r="AQ624" s="188"/>
      <c r="AR624" s="188"/>
      <c r="AS624" s="242"/>
      <c r="AT624" s="242"/>
      <c r="AU624" s="242"/>
      <c r="AV624" s="242"/>
      <c r="AW624" s="242"/>
      <c r="AX624" s="188"/>
      <c r="AY624" s="188"/>
      <c r="AZ624" s="242"/>
      <c r="BA624" s="242"/>
      <c r="BB624" s="242"/>
      <c r="BC624" s="242"/>
      <c r="BD624" s="242">
        <v>3.2</v>
      </c>
      <c r="BE624" s="188"/>
      <c r="BF624" s="188"/>
      <c r="BG624" s="242"/>
      <c r="BH624" s="242"/>
      <c r="BI624" s="242"/>
      <c r="BJ624" s="242"/>
      <c r="BK624" s="242"/>
      <c r="BL624" s="188"/>
      <c r="BM624" s="188"/>
      <c r="BN624" s="242"/>
      <c r="BO624" s="242">
        <v>5.09</v>
      </c>
      <c r="BP624" s="242"/>
      <c r="BQ624" s="242"/>
      <c r="BR624" s="242"/>
      <c r="BS624" s="188"/>
      <c r="BT624" s="188"/>
      <c r="BU624" s="242"/>
      <c r="BV624" s="242"/>
      <c r="BW624" s="242"/>
      <c r="BX624" s="242"/>
      <c r="BY624" s="242"/>
      <c r="BZ624" s="188"/>
      <c r="CA624" s="188"/>
      <c r="CB624" s="242"/>
      <c r="CC624" s="242"/>
      <c r="CD624" s="242"/>
      <c r="CE624" s="242"/>
      <c r="CF624" s="242"/>
      <c r="CG624" s="188"/>
      <c r="CH624" s="188"/>
      <c r="CI624" s="242"/>
      <c r="CJ624" s="242"/>
      <c r="CK624" s="242"/>
      <c r="CL624" s="242"/>
      <c r="CM624" s="242"/>
      <c r="CN624" s="188"/>
      <c r="CO624" s="188"/>
      <c r="CP624" s="242"/>
      <c r="CQ624" s="242"/>
      <c r="CR624" s="242"/>
      <c r="CS624" s="242"/>
      <c r="CT624" s="242"/>
      <c r="CU624" s="188"/>
      <c r="CV624" s="188"/>
      <c r="CW624" s="242"/>
      <c r="CX624" s="242"/>
      <c r="CY624" s="242"/>
      <c r="CZ624" s="242"/>
      <c r="DA624" s="242"/>
      <c r="DB624" s="188"/>
      <c r="DC624" s="188"/>
      <c r="DD624" s="242"/>
      <c r="DE624" s="242"/>
      <c r="DF624" s="242"/>
      <c r="DG624" s="242"/>
      <c r="DH624" s="242"/>
      <c r="DI624" s="188"/>
      <c r="DJ624" s="188"/>
      <c r="DK624" s="188"/>
      <c r="DL624" s="242"/>
      <c r="DM624" s="242"/>
      <c r="DN624" s="242"/>
      <c r="DO624" s="242"/>
      <c r="DP624" s="188"/>
      <c r="DQ624" s="188"/>
      <c r="DR624" s="242"/>
      <c r="DS624" s="242"/>
      <c r="DT624" s="242"/>
      <c r="DU624" s="242"/>
      <c r="DV624" s="242"/>
      <c r="DW624" s="188"/>
      <c r="DX624" s="188"/>
      <c r="DY624" s="242"/>
      <c r="DZ624" s="242"/>
      <c r="EA624" s="242"/>
      <c r="EB624" s="242"/>
      <c r="EC624" s="242"/>
      <c r="ED624" s="188"/>
      <c r="EE624" s="188"/>
      <c r="EF624" s="242"/>
      <c r="EG624" s="188"/>
      <c r="EH624" s="242"/>
      <c r="EI624" s="242"/>
      <c r="EJ624" s="242"/>
      <c r="EK624" s="188"/>
      <c r="EL624" s="188"/>
      <c r="EM624" s="242"/>
      <c r="EN624" s="242"/>
      <c r="EO624" s="242"/>
      <c r="EP624" s="242"/>
      <c r="EQ624" s="242"/>
      <c r="ER624" s="188"/>
      <c r="ES624" s="188"/>
      <c r="ET624" s="242"/>
      <c r="EU624" s="242"/>
      <c r="EV624" s="242">
        <v>2.66</v>
      </c>
      <c r="EW624" s="242"/>
      <c r="EX624" s="242"/>
      <c r="EY624" s="188"/>
      <c r="EZ624" s="188"/>
      <c r="FA624" s="242"/>
      <c r="FB624" s="242"/>
      <c r="FC624" s="242"/>
      <c r="FD624" s="242"/>
      <c r="FE624" s="242"/>
      <c r="FF624" s="188"/>
      <c r="FG624" s="188"/>
      <c r="FH624" s="242"/>
      <c r="FI624" s="242"/>
      <c r="FJ624" s="242"/>
      <c r="FK624" s="242"/>
      <c r="FL624" s="242"/>
      <c r="FM624" s="188"/>
      <c r="FN624" s="188"/>
      <c r="FO624" s="242"/>
      <c r="FP624" s="242"/>
      <c r="FQ624" s="242"/>
      <c r="FR624" s="242"/>
      <c r="FS624" s="242"/>
      <c r="FT624" s="188"/>
      <c r="FU624" s="188"/>
      <c r="FV624" s="188"/>
      <c r="FW624" s="188"/>
      <c r="FX624" s="188"/>
      <c r="FY624" s="242"/>
      <c r="FZ624" s="242"/>
      <c r="GA624" s="188"/>
      <c r="GB624" s="188"/>
      <c r="GC624" s="242"/>
      <c r="GD624" s="242"/>
      <c r="GE624" s="242"/>
      <c r="GF624" s="242"/>
      <c r="GG624" s="242"/>
      <c r="GH624" s="188"/>
      <c r="GI624" s="188"/>
      <c r="GJ624" s="242"/>
    </row>
    <row r="625" spans="2:192" ht="15.75" thickBot="1">
      <c r="B625" s="243" t="s">
        <v>5205</v>
      </c>
      <c r="C625" s="243" t="s">
        <v>293</v>
      </c>
      <c r="D625" s="243" t="s">
        <v>295</v>
      </c>
      <c r="E625" s="244" t="s">
        <v>5217</v>
      </c>
      <c r="F625" s="183">
        <v>20.46</v>
      </c>
      <c r="G625" s="245">
        <v>15.05</v>
      </c>
      <c r="H625" s="189"/>
      <c r="I625" s="189"/>
      <c r="J625" s="245"/>
      <c r="K625" s="245"/>
      <c r="L625" s="245"/>
      <c r="M625" s="245"/>
      <c r="N625" s="245"/>
      <c r="O625" s="189"/>
      <c r="P625" s="189"/>
      <c r="Q625" s="245"/>
      <c r="R625" s="245"/>
      <c r="S625" s="245"/>
      <c r="T625" s="245"/>
      <c r="U625" s="245"/>
      <c r="V625" s="189"/>
      <c r="W625" s="189"/>
      <c r="X625" s="245"/>
      <c r="Y625" s="245"/>
      <c r="Z625" s="245">
        <v>32.020000000000003</v>
      </c>
      <c r="AA625" s="245"/>
      <c r="AB625" s="245"/>
      <c r="AC625" s="189"/>
      <c r="AD625" s="189"/>
      <c r="AE625" s="245"/>
      <c r="AF625" s="245"/>
      <c r="AG625" s="189"/>
      <c r="AH625" s="245"/>
      <c r="AI625" s="245"/>
      <c r="AJ625" s="189"/>
      <c r="AK625" s="189"/>
      <c r="AL625" s="189"/>
      <c r="AM625" s="189"/>
      <c r="AN625" s="189"/>
      <c r="AO625" s="245"/>
      <c r="AP625" s="245"/>
      <c r="AQ625" s="189"/>
      <c r="AR625" s="189"/>
      <c r="AS625" s="245"/>
      <c r="AT625" s="245"/>
      <c r="AU625" s="245"/>
      <c r="AV625" s="245"/>
      <c r="AW625" s="245"/>
      <c r="AX625" s="189"/>
      <c r="AY625" s="189"/>
      <c r="AZ625" s="245"/>
      <c r="BA625" s="245"/>
      <c r="BB625" s="245"/>
      <c r="BC625" s="245"/>
      <c r="BD625" s="245">
        <v>18.75</v>
      </c>
      <c r="BE625" s="189"/>
      <c r="BF625" s="189"/>
      <c r="BG625" s="245"/>
      <c r="BH625" s="245"/>
      <c r="BI625" s="245"/>
      <c r="BJ625" s="245"/>
      <c r="BK625" s="245"/>
      <c r="BL625" s="189"/>
      <c r="BM625" s="189"/>
      <c r="BN625" s="245"/>
      <c r="BO625" s="245">
        <v>11.78</v>
      </c>
      <c r="BP625" s="245"/>
      <c r="BQ625" s="245"/>
      <c r="BR625" s="245"/>
      <c r="BS625" s="189"/>
      <c r="BT625" s="189"/>
      <c r="BU625" s="245"/>
      <c r="BV625" s="245"/>
      <c r="BW625" s="245"/>
      <c r="BX625" s="245"/>
      <c r="BY625" s="245"/>
      <c r="BZ625" s="189"/>
      <c r="CA625" s="189"/>
      <c r="CB625" s="245"/>
      <c r="CC625" s="245"/>
      <c r="CD625" s="245"/>
      <c r="CE625" s="245"/>
      <c r="CF625" s="245"/>
      <c r="CG625" s="189"/>
      <c r="CH625" s="189"/>
      <c r="CI625" s="245"/>
      <c r="CJ625" s="245"/>
      <c r="CK625" s="245"/>
      <c r="CL625" s="245"/>
      <c r="CM625" s="245"/>
      <c r="CN625" s="189"/>
      <c r="CO625" s="189"/>
      <c r="CP625" s="245"/>
      <c r="CQ625" s="245"/>
      <c r="CR625" s="245"/>
      <c r="CS625" s="245"/>
      <c r="CT625" s="245"/>
      <c r="CU625" s="189"/>
      <c r="CV625" s="189"/>
      <c r="CW625" s="245"/>
      <c r="CX625" s="245"/>
      <c r="CY625" s="245"/>
      <c r="CZ625" s="245"/>
      <c r="DA625" s="245"/>
      <c r="DB625" s="189"/>
      <c r="DC625" s="189"/>
      <c r="DD625" s="245"/>
      <c r="DE625" s="245"/>
      <c r="DF625" s="245"/>
      <c r="DG625" s="245"/>
      <c r="DH625" s="245"/>
      <c r="DI625" s="189"/>
      <c r="DJ625" s="189"/>
      <c r="DK625" s="189"/>
      <c r="DL625" s="245"/>
      <c r="DM625" s="245"/>
      <c r="DN625" s="245"/>
      <c r="DO625" s="245"/>
      <c r="DP625" s="189"/>
      <c r="DQ625" s="189"/>
      <c r="DR625" s="245"/>
      <c r="DS625" s="245"/>
      <c r="DT625" s="245"/>
      <c r="DU625" s="245"/>
      <c r="DV625" s="245"/>
      <c r="DW625" s="189"/>
      <c r="DX625" s="189"/>
      <c r="DY625" s="245"/>
      <c r="DZ625" s="245"/>
      <c r="EA625" s="245"/>
      <c r="EB625" s="245"/>
      <c r="EC625" s="245"/>
      <c r="ED625" s="189"/>
      <c r="EE625" s="189"/>
      <c r="EF625" s="245"/>
      <c r="EG625" s="189"/>
      <c r="EH625" s="245"/>
      <c r="EI625" s="245"/>
      <c r="EJ625" s="245"/>
      <c r="EK625" s="189"/>
      <c r="EL625" s="189"/>
      <c r="EM625" s="245"/>
      <c r="EN625" s="245"/>
      <c r="EO625" s="245"/>
      <c r="EP625" s="245"/>
      <c r="EQ625" s="245"/>
      <c r="ER625" s="189"/>
      <c r="ES625" s="189"/>
      <c r="ET625" s="245"/>
      <c r="EU625" s="245"/>
      <c r="EV625" s="245">
        <v>22.58</v>
      </c>
      <c r="EW625" s="245"/>
      <c r="EX625" s="245"/>
      <c r="EY625" s="189"/>
      <c r="EZ625" s="189"/>
      <c r="FA625" s="245"/>
      <c r="FB625" s="245"/>
      <c r="FC625" s="245"/>
      <c r="FD625" s="245"/>
      <c r="FE625" s="245"/>
      <c r="FF625" s="189"/>
      <c r="FG625" s="189"/>
      <c r="FH625" s="245"/>
      <c r="FI625" s="245"/>
      <c r="FJ625" s="245"/>
      <c r="FK625" s="245"/>
      <c r="FL625" s="245"/>
      <c r="FM625" s="189"/>
      <c r="FN625" s="189"/>
      <c r="FO625" s="245"/>
      <c r="FP625" s="245"/>
      <c r="FQ625" s="245"/>
      <c r="FR625" s="245"/>
      <c r="FS625" s="245"/>
      <c r="FT625" s="189"/>
      <c r="FU625" s="189"/>
      <c r="FV625" s="189"/>
      <c r="FW625" s="189"/>
      <c r="FX625" s="189"/>
      <c r="FY625" s="245"/>
      <c r="FZ625" s="245"/>
      <c r="GA625" s="189"/>
      <c r="GB625" s="189"/>
      <c r="GC625" s="245"/>
      <c r="GD625" s="245"/>
      <c r="GE625" s="245"/>
      <c r="GF625" s="245"/>
      <c r="GG625" s="245"/>
      <c r="GH625" s="189"/>
      <c r="GI625" s="189"/>
      <c r="GJ625" s="245"/>
    </row>
    <row r="626" spans="2:192" ht="15">
      <c r="B626" s="238" t="s">
        <v>5205</v>
      </c>
      <c r="C626" s="238" t="s">
        <v>3005</v>
      </c>
      <c r="D626" s="238" t="s">
        <v>3007</v>
      </c>
      <c r="E626" s="238" t="s">
        <v>5214</v>
      </c>
      <c r="F626" s="180">
        <v>1</v>
      </c>
      <c r="G626" s="239"/>
      <c r="H626" s="186"/>
      <c r="I626" s="186"/>
      <c r="J626" s="239"/>
      <c r="K626" s="239"/>
      <c r="L626" s="239"/>
      <c r="M626" s="239"/>
      <c r="N626" s="239"/>
      <c r="O626" s="186"/>
      <c r="P626" s="186"/>
      <c r="Q626" s="239"/>
      <c r="R626" s="239"/>
      <c r="S626" s="239"/>
      <c r="T626" s="239"/>
      <c r="U626" s="239"/>
      <c r="V626" s="186"/>
      <c r="W626" s="186"/>
      <c r="X626" s="239"/>
      <c r="Y626" s="239"/>
      <c r="Z626" s="239"/>
      <c r="AA626" s="239"/>
      <c r="AB626" s="239"/>
      <c r="AC626" s="186"/>
      <c r="AD626" s="186"/>
      <c r="AE626" s="239"/>
      <c r="AF626" s="239"/>
      <c r="AG626" s="186"/>
      <c r="AH626" s="239"/>
      <c r="AI626" s="239"/>
      <c r="AJ626" s="186"/>
      <c r="AK626" s="186"/>
      <c r="AL626" s="186"/>
      <c r="AM626" s="186"/>
      <c r="AN626" s="186"/>
      <c r="AO626" s="239"/>
      <c r="AP626" s="239"/>
      <c r="AQ626" s="186"/>
      <c r="AR626" s="186"/>
      <c r="AS626" s="239"/>
      <c r="AT626" s="239"/>
      <c r="AU626" s="239"/>
      <c r="AV626" s="239"/>
      <c r="AW626" s="239"/>
      <c r="AX626" s="186"/>
      <c r="AY626" s="186"/>
      <c r="AZ626" s="239"/>
      <c r="BA626" s="239"/>
      <c r="BB626" s="239"/>
      <c r="BC626" s="239"/>
      <c r="BD626" s="239"/>
      <c r="BE626" s="186"/>
      <c r="BF626" s="186"/>
      <c r="BG626" s="239"/>
      <c r="BH626" s="239"/>
      <c r="BI626" s="239"/>
      <c r="BJ626" s="239"/>
      <c r="BK626" s="239"/>
      <c r="BL626" s="186"/>
      <c r="BM626" s="186"/>
      <c r="BN626" s="239"/>
      <c r="BO626" s="239"/>
      <c r="BP626" s="239"/>
      <c r="BQ626" s="239"/>
      <c r="BR626" s="239"/>
      <c r="BS626" s="186"/>
      <c r="BT626" s="186"/>
      <c r="BU626" s="239"/>
      <c r="BV626" s="239"/>
      <c r="BW626" s="239"/>
      <c r="BX626" s="239"/>
      <c r="BY626" s="239"/>
      <c r="BZ626" s="186"/>
      <c r="CA626" s="186"/>
      <c r="CB626" s="239"/>
      <c r="CC626" s="239"/>
      <c r="CD626" s="239"/>
      <c r="CE626" s="239"/>
      <c r="CF626" s="239"/>
      <c r="CG626" s="186"/>
      <c r="CH626" s="186"/>
      <c r="CI626" s="239"/>
      <c r="CJ626" s="239"/>
      <c r="CK626" s="239"/>
      <c r="CL626" s="239"/>
      <c r="CM626" s="239"/>
      <c r="CN626" s="186"/>
      <c r="CO626" s="186"/>
      <c r="CP626" s="239"/>
      <c r="CQ626" s="239"/>
      <c r="CR626" s="239">
        <v>1</v>
      </c>
      <c r="CS626" s="239"/>
      <c r="CT626" s="239"/>
      <c r="CU626" s="186"/>
      <c r="CV626" s="186"/>
      <c r="CW626" s="239"/>
      <c r="CX626" s="239"/>
      <c r="CY626" s="239"/>
      <c r="CZ626" s="239"/>
      <c r="DA626" s="239"/>
      <c r="DB626" s="186"/>
      <c r="DC626" s="186"/>
      <c r="DD626" s="239"/>
      <c r="DE626" s="239"/>
      <c r="DF626" s="239"/>
      <c r="DG626" s="239"/>
      <c r="DH626" s="239"/>
      <c r="DI626" s="186"/>
      <c r="DJ626" s="186"/>
      <c r="DK626" s="186"/>
      <c r="DL626" s="239"/>
      <c r="DM626" s="239"/>
      <c r="DN626" s="239"/>
      <c r="DO626" s="239"/>
      <c r="DP626" s="186"/>
      <c r="DQ626" s="186"/>
      <c r="DR626" s="239"/>
      <c r="DS626" s="239"/>
      <c r="DT626" s="239"/>
      <c r="DU626" s="239"/>
      <c r="DV626" s="239"/>
      <c r="DW626" s="186"/>
      <c r="DX626" s="186"/>
      <c r="DY626" s="239"/>
      <c r="DZ626" s="239"/>
      <c r="EA626" s="239"/>
      <c r="EB626" s="239"/>
      <c r="EC626" s="239"/>
      <c r="ED626" s="186"/>
      <c r="EE626" s="186"/>
      <c r="EF626" s="239"/>
      <c r="EG626" s="186"/>
      <c r="EH626" s="239"/>
      <c r="EI626" s="239"/>
      <c r="EJ626" s="239"/>
      <c r="EK626" s="186"/>
      <c r="EL626" s="186"/>
      <c r="EM626" s="239"/>
      <c r="EN626" s="239"/>
      <c r="EO626" s="239"/>
      <c r="EP626" s="239"/>
      <c r="EQ626" s="239"/>
      <c r="ER626" s="186"/>
      <c r="ES626" s="186"/>
      <c r="ET626" s="239"/>
      <c r="EU626" s="239"/>
      <c r="EV626" s="239"/>
      <c r="EW626" s="239"/>
      <c r="EX626" s="239"/>
      <c r="EY626" s="186"/>
      <c r="EZ626" s="186"/>
      <c r="FA626" s="239"/>
      <c r="FB626" s="239"/>
      <c r="FC626" s="239"/>
      <c r="FD626" s="239"/>
      <c r="FE626" s="239"/>
      <c r="FF626" s="186"/>
      <c r="FG626" s="186"/>
      <c r="FH626" s="239"/>
      <c r="FI626" s="239"/>
      <c r="FJ626" s="239"/>
      <c r="FK626" s="239"/>
      <c r="FL626" s="239"/>
      <c r="FM626" s="186"/>
      <c r="FN626" s="186"/>
      <c r="FO626" s="239"/>
      <c r="FP626" s="239"/>
      <c r="FQ626" s="239"/>
      <c r="FR626" s="239"/>
      <c r="FS626" s="239"/>
      <c r="FT626" s="186"/>
      <c r="FU626" s="186"/>
      <c r="FV626" s="186"/>
      <c r="FW626" s="186"/>
      <c r="FX626" s="186"/>
      <c r="FY626" s="239"/>
      <c r="FZ626" s="239"/>
      <c r="GA626" s="186"/>
      <c r="GB626" s="186"/>
      <c r="GC626" s="239"/>
      <c r="GD626" s="239"/>
      <c r="GE626" s="239"/>
      <c r="GF626" s="239"/>
      <c r="GG626" s="239"/>
      <c r="GH626" s="186"/>
      <c r="GI626" s="186"/>
      <c r="GJ626" s="239"/>
    </row>
    <row r="627" spans="2:192" ht="15">
      <c r="B627" s="240" t="s">
        <v>5205</v>
      </c>
      <c r="C627" s="240" t="s">
        <v>3005</v>
      </c>
      <c r="D627" s="240" t="s">
        <v>3007</v>
      </c>
      <c r="E627" s="235" t="s">
        <v>5215</v>
      </c>
      <c r="F627" s="181">
        <v>27</v>
      </c>
      <c r="G627" s="237"/>
      <c r="H627" s="187"/>
      <c r="I627" s="187"/>
      <c r="J627" s="237"/>
      <c r="K627" s="237"/>
      <c r="L627" s="237"/>
      <c r="M627" s="237"/>
      <c r="N627" s="237"/>
      <c r="O627" s="187"/>
      <c r="P627" s="187"/>
      <c r="Q627" s="237"/>
      <c r="R627" s="237"/>
      <c r="S627" s="237"/>
      <c r="T627" s="237"/>
      <c r="U627" s="237"/>
      <c r="V627" s="187"/>
      <c r="W627" s="187"/>
      <c r="X627" s="237"/>
      <c r="Y627" s="237"/>
      <c r="Z627" s="237"/>
      <c r="AA627" s="237"/>
      <c r="AB627" s="237"/>
      <c r="AC627" s="187"/>
      <c r="AD627" s="187"/>
      <c r="AE627" s="237"/>
      <c r="AF627" s="237"/>
      <c r="AG627" s="187"/>
      <c r="AH627" s="237"/>
      <c r="AI627" s="237"/>
      <c r="AJ627" s="187"/>
      <c r="AK627" s="187"/>
      <c r="AL627" s="187"/>
      <c r="AM627" s="187"/>
      <c r="AN627" s="187"/>
      <c r="AO627" s="237"/>
      <c r="AP627" s="237"/>
      <c r="AQ627" s="187"/>
      <c r="AR627" s="187"/>
      <c r="AS627" s="237"/>
      <c r="AT627" s="237"/>
      <c r="AU627" s="237"/>
      <c r="AV627" s="237"/>
      <c r="AW627" s="237"/>
      <c r="AX627" s="187"/>
      <c r="AY627" s="187"/>
      <c r="AZ627" s="237"/>
      <c r="BA627" s="237"/>
      <c r="BB627" s="237"/>
      <c r="BC627" s="237"/>
      <c r="BD627" s="237"/>
      <c r="BE627" s="187"/>
      <c r="BF627" s="187"/>
      <c r="BG627" s="237"/>
      <c r="BH627" s="237"/>
      <c r="BI627" s="237"/>
      <c r="BJ627" s="237"/>
      <c r="BK627" s="237"/>
      <c r="BL627" s="187"/>
      <c r="BM627" s="187"/>
      <c r="BN627" s="237"/>
      <c r="BO627" s="237"/>
      <c r="BP627" s="237"/>
      <c r="BQ627" s="237"/>
      <c r="BR627" s="237"/>
      <c r="BS627" s="187"/>
      <c r="BT627" s="187"/>
      <c r="BU627" s="237"/>
      <c r="BV627" s="237"/>
      <c r="BW627" s="237"/>
      <c r="BX627" s="237"/>
      <c r="BY627" s="237"/>
      <c r="BZ627" s="187"/>
      <c r="CA627" s="187"/>
      <c r="CB627" s="237"/>
      <c r="CC627" s="237"/>
      <c r="CD627" s="237"/>
      <c r="CE627" s="237"/>
      <c r="CF627" s="237"/>
      <c r="CG627" s="187"/>
      <c r="CH627" s="187"/>
      <c r="CI627" s="237"/>
      <c r="CJ627" s="237"/>
      <c r="CK627" s="237"/>
      <c r="CL627" s="237"/>
      <c r="CM627" s="237"/>
      <c r="CN627" s="187"/>
      <c r="CO627" s="187"/>
      <c r="CP627" s="237"/>
      <c r="CQ627" s="237"/>
      <c r="CR627" s="237">
        <v>27</v>
      </c>
      <c r="CS627" s="237"/>
      <c r="CT627" s="237"/>
      <c r="CU627" s="187"/>
      <c r="CV627" s="187"/>
      <c r="CW627" s="237"/>
      <c r="CX627" s="237"/>
      <c r="CY627" s="237"/>
      <c r="CZ627" s="237"/>
      <c r="DA627" s="237"/>
      <c r="DB627" s="187"/>
      <c r="DC627" s="187"/>
      <c r="DD627" s="237"/>
      <c r="DE627" s="237"/>
      <c r="DF627" s="237"/>
      <c r="DG627" s="237"/>
      <c r="DH627" s="237"/>
      <c r="DI627" s="187"/>
      <c r="DJ627" s="187"/>
      <c r="DK627" s="187"/>
      <c r="DL627" s="237"/>
      <c r="DM627" s="237"/>
      <c r="DN627" s="237"/>
      <c r="DO627" s="237"/>
      <c r="DP627" s="187"/>
      <c r="DQ627" s="187"/>
      <c r="DR627" s="237"/>
      <c r="DS627" s="237"/>
      <c r="DT627" s="237"/>
      <c r="DU627" s="237"/>
      <c r="DV627" s="237"/>
      <c r="DW627" s="187"/>
      <c r="DX627" s="187"/>
      <c r="DY627" s="237"/>
      <c r="DZ627" s="237"/>
      <c r="EA627" s="237"/>
      <c r="EB627" s="237"/>
      <c r="EC627" s="237"/>
      <c r="ED627" s="187"/>
      <c r="EE627" s="187"/>
      <c r="EF627" s="237"/>
      <c r="EG627" s="187"/>
      <c r="EH627" s="237"/>
      <c r="EI627" s="237"/>
      <c r="EJ627" s="237"/>
      <c r="EK627" s="187"/>
      <c r="EL627" s="187"/>
      <c r="EM627" s="237"/>
      <c r="EN627" s="237"/>
      <c r="EO627" s="237"/>
      <c r="EP627" s="237"/>
      <c r="EQ627" s="237"/>
      <c r="ER627" s="187"/>
      <c r="ES627" s="187"/>
      <c r="ET627" s="237"/>
      <c r="EU627" s="237"/>
      <c r="EV627" s="237"/>
      <c r="EW627" s="237"/>
      <c r="EX627" s="237"/>
      <c r="EY627" s="187"/>
      <c r="EZ627" s="187"/>
      <c r="FA627" s="237"/>
      <c r="FB627" s="237"/>
      <c r="FC627" s="237"/>
      <c r="FD627" s="237"/>
      <c r="FE627" s="237"/>
      <c r="FF627" s="187"/>
      <c r="FG627" s="187"/>
      <c r="FH627" s="237"/>
      <c r="FI627" s="237"/>
      <c r="FJ627" s="237"/>
      <c r="FK627" s="237"/>
      <c r="FL627" s="237"/>
      <c r="FM627" s="187"/>
      <c r="FN627" s="187"/>
      <c r="FO627" s="237"/>
      <c r="FP627" s="237"/>
      <c r="FQ627" s="237"/>
      <c r="FR627" s="237"/>
      <c r="FS627" s="237"/>
      <c r="FT627" s="187"/>
      <c r="FU627" s="187"/>
      <c r="FV627" s="187"/>
      <c r="FW627" s="187"/>
      <c r="FX627" s="187"/>
      <c r="FY627" s="237"/>
      <c r="FZ627" s="237"/>
      <c r="GA627" s="187"/>
      <c r="GB627" s="187"/>
      <c r="GC627" s="237"/>
      <c r="GD627" s="237"/>
      <c r="GE627" s="237"/>
      <c r="GF627" s="237"/>
      <c r="GG627" s="237"/>
      <c r="GH627" s="187"/>
      <c r="GI627" s="187"/>
      <c r="GJ627" s="237"/>
    </row>
    <row r="628" spans="2:192" ht="15">
      <c r="B628" s="240" t="s">
        <v>5205</v>
      </c>
      <c r="C628" s="240" t="s">
        <v>3005</v>
      </c>
      <c r="D628" s="240" t="s">
        <v>3007</v>
      </c>
      <c r="E628" s="241" t="s">
        <v>5216</v>
      </c>
      <c r="F628" s="182">
        <v>2.2200000000000002</v>
      </c>
      <c r="G628" s="242"/>
      <c r="H628" s="188"/>
      <c r="I628" s="188"/>
      <c r="J628" s="242"/>
      <c r="K628" s="242"/>
      <c r="L628" s="242"/>
      <c r="M628" s="242"/>
      <c r="N628" s="242"/>
      <c r="O628" s="188"/>
      <c r="P628" s="188"/>
      <c r="Q628" s="242"/>
      <c r="R628" s="242"/>
      <c r="S628" s="242"/>
      <c r="T628" s="242"/>
      <c r="U628" s="242"/>
      <c r="V628" s="188"/>
      <c r="W628" s="188"/>
      <c r="X628" s="242"/>
      <c r="Y628" s="242"/>
      <c r="Z628" s="242"/>
      <c r="AA628" s="242"/>
      <c r="AB628" s="242"/>
      <c r="AC628" s="188"/>
      <c r="AD628" s="188"/>
      <c r="AE628" s="242"/>
      <c r="AF628" s="242"/>
      <c r="AG628" s="188"/>
      <c r="AH628" s="242"/>
      <c r="AI628" s="242"/>
      <c r="AJ628" s="188"/>
      <c r="AK628" s="188"/>
      <c r="AL628" s="188"/>
      <c r="AM628" s="188"/>
      <c r="AN628" s="188"/>
      <c r="AO628" s="242"/>
      <c r="AP628" s="242"/>
      <c r="AQ628" s="188"/>
      <c r="AR628" s="188"/>
      <c r="AS628" s="242"/>
      <c r="AT628" s="242"/>
      <c r="AU628" s="242"/>
      <c r="AV628" s="242"/>
      <c r="AW628" s="242"/>
      <c r="AX628" s="188"/>
      <c r="AY628" s="188"/>
      <c r="AZ628" s="242"/>
      <c r="BA628" s="242"/>
      <c r="BB628" s="242"/>
      <c r="BC628" s="242"/>
      <c r="BD628" s="242"/>
      <c r="BE628" s="188"/>
      <c r="BF628" s="188"/>
      <c r="BG628" s="242"/>
      <c r="BH628" s="242"/>
      <c r="BI628" s="242"/>
      <c r="BJ628" s="242"/>
      <c r="BK628" s="242"/>
      <c r="BL628" s="188"/>
      <c r="BM628" s="188"/>
      <c r="BN628" s="242"/>
      <c r="BO628" s="242"/>
      <c r="BP628" s="242"/>
      <c r="BQ628" s="242"/>
      <c r="BR628" s="242"/>
      <c r="BS628" s="188"/>
      <c r="BT628" s="188"/>
      <c r="BU628" s="242"/>
      <c r="BV628" s="242"/>
      <c r="BW628" s="242"/>
      <c r="BX628" s="242"/>
      <c r="BY628" s="242"/>
      <c r="BZ628" s="188"/>
      <c r="CA628" s="188"/>
      <c r="CB628" s="242"/>
      <c r="CC628" s="242"/>
      <c r="CD628" s="242"/>
      <c r="CE628" s="242"/>
      <c r="CF628" s="242"/>
      <c r="CG628" s="188"/>
      <c r="CH628" s="188"/>
      <c r="CI628" s="242"/>
      <c r="CJ628" s="242"/>
      <c r="CK628" s="242"/>
      <c r="CL628" s="242"/>
      <c r="CM628" s="242"/>
      <c r="CN628" s="188"/>
      <c r="CO628" s="188"/>
      <c r="CP628" s="242"/>
      <c r="CQ628" s="242"/>
      <c r="CR628" s="242">
        <v>2.2200000000000002</v>
      </c>
      <c r="CS628" s="242"/>
      <c r="CT628" s="242"/>
      <c r="CU628" s="188"/>
      <c r="CV628" s="188"/>
      <c r="CW628" s="242"/>
      <c r="CX628" s="242"/>
      <c r="CY628" s="242"/>
      <c r="CZ628" s="242"/>
      <c r="DA628" s="242"/>
      <c r="DB628" s="188"/>
      <c r="DC628" s="188"/>
      <c r="DD628" s="242"/>
      <c r="DE628" s="242"/>
      <c r="DF628" s="242"/>
      <c r="DG628" s="242"/>
      <c r="DH628" s="242"/>
      <c r="DI628" s="188"/>
      <c r="DJ628" s="188"/>
      <c r="DK628" s="188"/>
      <c r="DL628" s="242"/>
      <c r="DM628" s="242"/>
      <c r="DN628" s="242"/>
      <c r="DO628" s="242"/>
      <c r="DP628" s="188"/>
      <c r="DQ628" s="188"/>
      <c r="DR628" s="242"/>
      <c r="DS628" s="242"/>
      <c r="DT628" s="242"/>
      <c r="DU628" s="242"/>
      <c r="DV628" s="242"/>
      <c r="DW628" s="188"/>
      <c r="DX628" s="188"/>
      <c r="DY628" s="242"/>
      <c r="DZ628" s="242"/>
      <c r="EA628" s="242"/>
      <c r="EB628" s="242"/>
      <c r="EC628" s="242"/>
      <c r="ED628" s="188"/>
      <c r="EE628" s="188"/>
      <c r="EF628" s="242"/>
      <c r="EG628" s="188"/>
      <c r="EH628" s="242"/>
      <c r="EI628" s="242"/>
      <c r="EJ628" s="242"/>
      <c r="EK628" s="188"/>
      <c r="EL628" s="188"/>
      <c r="EM628" s="242"/>
      <c r="EN628" s="242"/>
      <c r="EO628" s="242"/>
      <c r="EP628" s="242"/>
      <c r="EQ628" s="242"/>
      <c r="ER628" s="188"/>
      <c r="ES628" s="188"/>
      <c r="ET628" s="242"/>
      <c r="EU628" s="242"/>
      <c r="EV628" s="242"/>
      <c r="EW628" s="242"/>
      <c r="EX628" s="242"/>
      <c r="EY628" s="188"/>
      <c r="EZ628" s="188"/>
      <c r="FA628" s="242"/>
      <c r="FB628" s="242"/>
      <c r="FC628" s="242"/>
      <c r="FD628" s="242"/>
      <c r="FE628" s="242"/>
      <c r="FF628" s="188"/>
      <c r="FG628" s="188"/>
      <c r="FH628" s="242"/>
      <c r="FI628" s="242"/>
      <c r="FJ628" s="242"/>
      <c r="FK628" s="242"/>
      <c r="FL628" s="242"/>
      <c r="FM628" s="188"/>
      <c r="FN628" s="188"/>
      <c r="FO628" s="242"/>
      <c r="FP628" s="242"/>
      <c r="FQ628" s="242"/>
      <c r="FR628" s="242"/>
      <c r="FS628" s="242"/>
      <c r="FT628" s="188"/>
      <c r="FU628" s="188"/>
      <c r="FV628" s="188"/>
      <c r="FW628" s="188"/>
      <c r="FX628" s="188"/>
      <c r="FY628" s="242"/>
      <c r="FZ628" s="242"/>
      <c r="GA628" s="188"/>
      <c r="GB628" s="188"/>
      <c r="GC628" s="242"/>
      <c r="GD628" s="242"/>
      <c r="GE628" s="242"/>
      <c r="GF628" s="242"/>
      <c r="GG628" s="242"/>
      <c r="GH628" s="188"/>
      <c r="GI628" s="188"/>
      <c r="GJ628" s="242"/>
    </row>
    <row r="629" spans="2:192" ht="15.75" thickBot="1">
      <c r="B629" s="243" t="s">
        <v>5205</v>
      </c>
      <c r="C629" s="243" t="s">
        <v>3005</v>
      </c>
      <c r="D629" s="243" t="s">
        <v>3007</v>
      </c>
      <c r="E629" s="244" t="s">
        <v>5217</v>
      </c>
      <c r="F629" s="183">
        <v>27.05</v>
      </c>
      <c r="G629" s="245"/>
      <c r="H629" s="189"/>
      <c r="I629" s="189"/>
      <c r="J629" s="245"/>
      <c r="K629" s="245"/>
      <c r="L629" s="245"/>
      <c r="M629" s="245"/>
      <c r="N629" s="245"/>
      <c r="O629" s="189"/>
      <c r="P629" s="189"/>
      <c r="Q629" s="245"/>
      <c r="R629" s="245"/>
      <c r="S629" s="245"/>
      <c r="T629" s="245"/>
      <c r="U629" s="245"/>
      <c r="V629" s="189"/>
      <c r="W629" s="189"/>
      <c r="X629" s="245"/>
      <c r="Y629" s="245"/>
      <c r="Z629" s="245"/>
      <c r="AA629" s="245"/>
      <c r="AB629" s="245"/>
      <c r="AC629" s="189"/>
      <c r="AD629" s="189"/>
      <c r="AE629" s="245"/>
      <c r="AF629" s="245"/>
      <c r="AG629" s="189"/>
      <c r="AH629" s="245"/>
      <c r="AI629" s="245"/>
      <c r="AJ629" s="189"/>
      <c r="AK629" s="189"/>
      <c r="AL629" s="189"/>
      <c r="AM629" s="189"/>
      <c r="AN629" s="189"/>
      <c r="AO629" s="245"/>
      <c r="AP629" s="245"/>
      <c r="AQ629" s="189"/>
      <c r="AR629" s="189"/>
      <c r="AS629" s="245"/>
      <c r="AT629" s="245"/>
      <c r="AU629" s="245"/>
      <c r="AV629" s="245"/>
      <c r="AW629" s="245"/>
      <c r="AX629" s="189"/>
      <c r="AY629" s="189"/>
      <c r="AZ629" s="245"/>
      <c r="BA629" s="245"/>
      <c r="BB629" s="245"/>
      <c r="BC629" s="245"/>
      <c r="BD629" s="245"/>
      <c r="BE629" s="189"/>
      <c r="BF629" s="189"/>
      <c r="BG629" s="245"/>
      <c r="BH629" s="245"/>
      <c r="BI629" s="245"/>
      <c r="BJ629" s="245"/>
      <c r="BK629" s="245"/>
      <c r="BL629" s="189"/>
      <c r="BM629" s="189"/>
      <c r="BN629" s="245"/>
      <c r="BO629" s="245"/>
      <c r="BP629" s="245"/>
      <c r="BQ629" s="245"/>
      <c r="BR629" s="245"/>
      <c r="BS629" s="189"/>
      <c r="BT629" s="189"/>
      <c r="BU629" s="245"/>
      <c r="BV629" s="245"/>
      <c r="BW629" s="245"/>
      <c r="BX629" s="245"/>
      <c r="BY629" s="245"/>
      <c r="BZ629" s="189"/>
      <c r="CA629" s="189"/>
      <c r="CB629" s="245"/>
      <c r="CC629" s="245"/>
      <c r="CD629" s="245"/>
      <c r="CE629" s="245"/>
      <c r="CF629" s="245"/>
      <c r="CG629" s="189"/>
      <c r="CH629" s="189"/>
      <c r="CI629" s="245"/>
      <c r="CJ629" s="245"/>
      <c r="CK629" s="245"/>
      <c r="CL629" s="245"/>
      <c r="CM629" s="245"/>
      <c r="CN629" s="189"/>
      <c r="CO629" s="189"/>
      <c r="CP629" s="245"/>
      <c r="CQ629" s="245"/>
      <c r="CR629" s="245">
        <v>27.05</v>
      </c>
      <c r="CS629" s="245"/>
      <c r="CT629" s="245"/>
      <c r="CU629" s="189"/>
      <c r="CV629" s="189"/>
      <c r="CW629" s="245"/>
      <c r="CX629" s="245"/>
      <c r="CY629" s="245"/>
      <c r="CZ629" s="245"/>
      <c r="DA629" s="245"/>
      <c r="DB629" s="189"/>
      <c r="DC629" s="189"/>
      <c r="DD629" s="245"/>
      <c r="DE629" s="245"/>
      <c r="DF629" s="245"/>
      <c r="DG629" s="245"/>
      <c r="DH629" s="245"/>
      <c r="DI629" s="189"/>
      <c r="DJ629" s="189"/>
      <c r="DK629" s="189"/>
      <c r="DL629" s="245"/>
      <c r="DM629" s="245"/>
      <c r="DN629" s="245"/>
      <c r="DO629" s="245"/>
      <c r="DP629" s="189"/>
      <c r="DQ629" s="189"/>
      <c r="DR629" s="245"/>
      <c r="DS629" s="245"/>
      <c r="DT629" s="245"/>
      <c r="DU629" s="245"/>
      <c r="DV629" s="245"/>
      <c r="DW629" s="189"/>
      <c r="DX629" s="189"/>
      <c r="DY629" s="245"/>
      <c r="DZ629" s="245"/>
      <c r="EA629" s="245"/>
      <c r="EB629" s="245"/>
      <c r="EC629" s="245"/>
      <c r="ED629" s="189"/>
      <c r="EE629" s="189"/>
      <c r="EF629" s="245"/>
      <c r="EG629" s="189"/>
      <c r="EH629" s="245"/>
      <c r="EI629" s="245"/>
      <c r="EJ629" s="245"/>
      <c r="EK629" s="189"/>
      <c r="EL629" s="189"/>
      <c r="EM629" s="245"/>
      <c r="EN629" s="245"/>
      <c r="EO629" s="245"/>
      <c r="EP629" s="245"/>
      <c r="EQ629" s="245"/>
      <c r="ER629" s="189"/>
      <c r="ES629" s="189"/>
      <c r="ET629" s="245"/>
      <c r="EU629" s="245"/>
      <c r="EV629" s="245"/>
      <c r="EW629" s="245"/>
      <c r="EX629" s="245"/>
      <c r="EY629" s="189"/>
      <c r="EZ629" s="189"/>
      <c r="FA629" s="245"/>
      <c r="FB629" s="245"/>
      <c r="FC629" s="245"/>
      <c r="FD629" s="245"/>
      <c r="FE629" s="245"/>
      <c r="FF629" s="189"/>
      <c r="FG629" s="189"/>
      <c r="FH629" s="245"/>
      <c r="FI629" s="245"/>
      <c r="FJ629" s="245"/>
      <c r="FK629" s="245"/>
      <c r="FL629" s="245"/>
      <c r="FM629" s="189"/>
      <c r="FN629" s="189"/>
      <c r="FO629" s="245"/>
      <c r="FP629" s="245"/>
      <c r="FQ629" s="245"/>
      <c r="FR629" s="245"/>
      <c r="FS629" s="245"/>
      <c r="FT629" s="189"/>
      <c r="FU629" s="189"/>
      <c r="FV629" s="189"/>
      <c r="FW629" s="189"/>
      <c r="FX629" s="189"/>
      <c r="FY629" s="245"/>
      <c r="FZ629" s="245"/>
      <c r="GA629" s="189"/>
      <c r="GB629" s="189"/>
      <c r="GC629" s="245"/>
      <c r="GD629" s="245"/>
      <c r="GE629" s="245"/>
      <c r="GF629" s="245"/>
      <c r="GG629" s="245"/>
      <c r="GH629" s="189"/>
      <c r="GI629" s="189"/>
      <c r="GJ629" s="245"/>
    </row>
    <row r="630" spans="2:192" ht="15">
      <c r="B630" s="238" t="s">
        <v>5205</v>
      </c>
      <c r="C630" s="238" t="s">
        <v>1791</v>
      </c>
      <c r="D630" s="238" t="s">
        <v>1793</v>
      </c>
      <c r="E630" s="238" t="s">
        <v>5214</v>
      </c>
      <c r="F630" s="180">
        <v>2</v>
      </c>
      <c r="G630" s="239"/>
      <c r="H630" s="186"/>
      <c r="I630" s="186"/>
      <c r="J630" s="239"/>
      <c r="K630" s="239"/>
      <c r="L630" s="239"/>
      <c r="M630" s="239"/>
      <c r="N630" s="239"/>
      <c r="O630" s="186"/>
      <c r="P630" s="186"/>
      <c r="Q630" s="239"/>
      <c r="R630" s="239"/>
      <c r="S630" s="239"/>
      <c r="T630" s="239"/>
      <c r="U630" s="239"/>
      <c r="V630" s="186"/>
      <c r="W630" s="186"/>
      <c r="X630" s="239"/>
      <c r="Y630" s="239"/>
      <c r="Z630" s="239"/>
      <c r="AA630" s="239"/>
      <c r="AB630" s="239"/>
      <c r="AC630" s="186"/>
      <c r="AD630" s="186"/>
      <c r="AE630" s="239"/>
      <c r="AF630" s="239"/>
      <c r="AG630" s="186"/>
      <c r="AH630" s="239"/>
      <c r="AI630" s="239"/>
      <c r="AJ630" s="186"/>
      <c r="AK630" s="186"/>
      <c r="AL630" s="186"/>
      <c r="AM630" s="186"/>
      <c r="AN630" s="186"/>
      <c r="AO630" s="239"/>
      <c r="AP630" s="239"/>
      <c r="AQ630" s="186"/>
      <c r="AR630" s="186"/>
      <c r="AS630" s="239"/>
      <c r="AT630" s="239"/>
      <c r="AU630" s="239"/>
      <c r="AV630" s="239"/>
      <c r="AW630" s="239"/>
      <c r="AX630" s="186"/>
      <c r="AY630" s="186"/>
      <c r="AZ630" s="239"/>
      <c r="BA630" s="239"/>
      <c r="BB630" s="239"/>
      <c r="BC630" s="239"/>
      <c r="BD630" s="239">
        <v>1</v>
      </c>
      <c r="BE630" s="186"/>
      <c r="BF630" s="186"/>
      <c r="BG630" s="239"/>
      <c r="BH630" s="239"/>
      <c r="BI630" s="239"/>
      <c r="BJ630" s="239"/>
      <c r="BK630" s="239"/>
      <c r="BL630" s="186"/>
      <c r="BM630" s="186"/>
      <c r="BN630" s="239"/>
      <c r="BO630" s="239"/>
      <c r="BP630" s="239"/>
      <c r="BQ630" s="239"/>
      <c r="BR630" s="239"/>
      <c r="BS630" s="186"/>
      <c r="BT630" s="186"/>
      <c r="BU630" s="239"/>
      <c r="BV630" s="239"/>
      <c r="BW630" s="239"/>
      <c r="BX630" s="239"/>
      <c r="BY630" s="239"/>
      <c r="BZ630" s="186"/>
      <c r="CA630" s="186"/>
      <c r="CB630" s="239"/>
      <c r="CC630" s="239"/>
      <c r="CD630" s="239"/>
      <c r="CE630" s="239"/>
      <c r="CF630" s="239"/>
      <c r="CG630" s="186"/>
      <c r="CH630" s="186"/>
      <c r="CI630" s="239"/>
      <c r="CJ630" s="239"/>
      <c r="CK630" s="239"/>
      <c r="CL630" s="239"/>
      <c r="CM630" s="239"/>
      <c r="CN630" s="186"/>
      <c r="CO630" s="186"/>
      <c r="CP630" s="239"/>
      <c r="CQ630" s="239"/>
      <c r="CR630" s="239"/>
      <c r="CS630" s="239"/>
      <c r="CT630" s="239"/>
      <c r="CU630" s="186"/>
      <c r="CV630" s="186"/>
      <c r="CW630" s="239"/>
      <c r="CX630" s="239"/>
      <c r="CY630" s="239"/>
      <c r="CZ630" s="239"/>
      <c r="DA630" s="239"/>
      <c r="DB630" s="186"/>
      <c r="DC630" s="186"/>
      <c r="DD630" s="239"/>
      <c r="DE630" s="239">
        <v>1</v>
      </c>
      <c r="DF630" s="239"/>
      <c r="DG630" s="239"/>
      <c r="DH630" s="239"/>
      <c r="DI630" s="186"/>
      <c r="DJ630" s="186"/>
      <c r="DK630" s="186"/>
      <c r="DL630" s="239"/>
      <c r="DM630" s="239"/>
      <c r="DN630" s="239"/>
      <c r="DO630" s="239"/>
      <c r="DP630" s="186"/>
      <c r="DQ630" s="186"/>
      <c r="DR630" s="239"/>
      <c r="DS630" s="239"/>
      <c r="DT630" s="239"/>
      <c r="DU630" s="239"/>
      <c r="DV630" s="239"/>
      <c r="DW630" s="186"/>
      <c r="DX630" s="186"/>
      <c r="DY630" s="239"/>
      <c r="DZ630" s="239"/>
      <c r="EA630" s="239"/>
      <c r="EB630" s="239"/>
      <c r="EC630" s="239"/>
      <c r="ED630" s="186"/>
      <c r="EE630" s="186"/>
      <c r="EF630" s="239"/>
      <c r="EG630" s="186"/>
      <c r="EH630" s="239"/>
      <c r="EI630" s="239"/>
      <c r="EJ630" s="239"/>
      <c r="EK630" s="186"/>
      <c r="EL630" s="186"/>
      <c r="EM630" s="239"/>
      <c r="EN630" s="239"/>
      <c r="EO630" s="239"/>
      <c r="EP630" s="239"/>
      <c r="EQ630" s="239"/>
      <c r="ER630" s="186"/>
      <c r="ES630" s="186"/>
      <c r="ET630" s="239"/>
      <c r="EU630" s="239"/>
      <c r="EV630" s="239"/>
      <c r="EW630" s="239"/>
      <c r="EX630" s="239"/>
      <c r="EY630" s="186"/>
      <c r="EZ630" s="186"/>
      <c r="FA630" s="239"/>
      <c r="FB630" s="239"/>
      <c r="FC630" s="239"/>
      <c r="FD630" s="239"/>
      <c r="FE630" s="239"/>
      <c r="FF630" s="186"/>
      <c r="FG630" s="186"/>
      <c r="FH630" s="239"/>
      <c r="FI630" s="239"/>
      <c r="FJ630" s="239"/>
      <c r="FK630" s="239"/>
      <c r="FL630" s="239"/>
      <c r="FM630" s="186"/>
      <c r="FN630" s="186"/>
      <c r="FO630" s="239"/>
      <c r="FP630" s="239"/>
      <c r="FQ630" s="239"/>
      <c r="FR630" s="239"/>
      <c r="FS630" s="239"/>
      <c r="FT630" s="186"/>
      <c r="FU630" s="186"/>
      <c r="FV630" s="186"/>
      <c r="FW630" s="186"/>
      <c r="FX630" s="186"/>
      <c r="FY630" s="239"/>
      <c r="FZ630" s="239"/>
      <c r="GA630" s="186"/>
      <c r="GB630" s="186"/>
      <c r="GC630" s="239"/>
      <c r="GD630" s="239"/>
      <c r="GE630" s="239"/>
      <c r="GF630" s="239"/>
      <c r="GG630" s="239"/>
      <c r="GH630" s="186"/>
      <c r="GI630" s="186"/>
      <c r="GJ630" s="239"/>
    </row>
    <row r="631" spans="2:192" ht="15">
      <c r="B631" s="240" t="s">
        <v>5205</v>
      </c>
      <c r="C631" s="240" t="s">
        <v>1791</v>
      </c>
      <c r="D631" s="240" t="s">
        <v>1793</v>
      </c>
      <c r="E631" s="235" t="s">
        <v>5215</v>
      </c>
      <c r="F631" s="181">
        <v>40</v>
      </c>
      <c r="G631" s="237"/>
      <c r="H631" s="187"/>
      <c r="I631" s="187"/>
      <c r="J631" s="237"/>
      <c r="K631" s="237"/>
      <c r="L631" s="237"/>
      <c r="M631" s="237"/>
      <c r="N631" s="237"/>
      <c r="O631" s="187"/>
      <c r="P631" s="187"/>
      <c r="Q631" s="237"/>
      <c r="R631" s="237"/>
      <c r="S631" s="237"/>
      <c r="T631" s="237"/>
      <c r="U631" s="237"/>
      <c r="V631" s="187"/>
      <c r="W631" s="187"/>
      <c r="X631" s="237"/>
      <c r="Y631" s="237"/>
      <c r="Z631" s="237"/>
      <c r="AA631" s="237"/>
      <c r="AB631" s="237"/>
      <c r="AC631" s="187"/>
      <c r="AD631" s="187"/>
      <c r="AE631" s="237"/>
      <c r="AF631" s="237"/>
      <c r="AG631" s="187"/>
      <c r="AH631" s="237"/>
      <c r="AI631" s="237"/>
      <c r="AJ631" s="187"/>
      <c r="AK631" s="187"/>
      <c r="AL631" s="187"/>
      <c r="AM631" s="187"/>
      <c r="AN631" s="187"/>
      <c r="AO631" s="237"/>
      <c r="AP631" s="237"/>
      <c r="AQ631" s="187"/>
      <c r="AR631" s="187"/>
      <c r="AS631" s="237"/>
      <c r="AT631" s="237"/>
      <c r="AU631" s="237"/>
      <c r="AV631" s="237"/>
      <c r="AW631" s="237"/>
      <c r="AX631" s="187"/>
      <c r="AY631" s="187"/>
      <c r="AZ631" s="237"/>
      <c r="BA631" s="237"/>
      <c r="BB631" s="237"/>
      <c r="BC631" s="237"/>
      <c r="BD631" s="237">
        <v>16.3</v>
      </c>
      <c r="BE631" s="187"/>
      <c r="BF631" s="187"/>
      <c r="BG631" s="237"/>
      <c r="BH631" s="237"/>
      <c r="BI631" s="237"/>
      <c r="BJ631" s="237"/>
      <c r="BK631" s="237"/>
      <c r="BL631" s="187"/>
      <c r="BM631" s="187"/>
      <c r="BN631" s="237"/>
      <c r="BO631" s="237"/>
      <c r="BP631" s="237"/>
      <c r="BQ631" s="237"/>
      <c r="BR631" s="237"/>
      <c r="BS631" s="187"/>
      <c r="BT631" s="187"/>
      <c r="BU631" s="237"/>
      <c r="BV631" s="237"/>
      <c r="BW631" s="237"/>
      <c r="BX631" s="237"/>
      <c r="BY631" s="237"/>
      <c r="BZ631" s="187"/>
      <c r="CA631" s="187"/>
      <c r="CB631" s="237"/>
      <c r="CC631" s="237"/>
      <c r="CD631" s="237"/>
      <c r="CE631" s="237"/>
      <c r="CF631" s="237"/>
      <c r="CG631" s="187"/>
      <c r="CH631" s="187"/>
      <c r="CI631" s="237"/>
      <c r="CJ631" s="237"/>
      <c r="CK631" s="237"/>
      <c r="CL631" s="237"/>
      <c r="CM631" s="237"/>
      <c r="CN631" s="187"/>
      <c r="CO631" s="187"/>
      <c r="CP631" s="237"/>
      <c r="CQ631" s="237"/>
      <c r="CR631" s="237"/>
      <c r="CS631" s="237"/>
      <c r="CT631" s="237"/>
      <c r="CU631" s="187"/>
      <c r="CV631" s="187"/>
      <c r="CW631" s="237"/>
      <c r="CX631" s="237"/>
      <c r="CY631" s="237"/>
      <c r="CZ631" s="237"/>
      <c r="DA631" s="237"/>
      <c r="DB631" s="187"/>
      <c r="DC631" s="187"/>
      <c r="DD631" s="237"/>
      <c r="DE631" s="237">
        <v>23.7</v>
      </c>
      <c r="DF631" s="237"/>
      <c r="DG631" s="237"/>
      <c r="DH631" s="237"/>
      <c r="DI631" s="187"/>
      <c r="DJ631" s="187"/>
      <c r="DK631" s="187"/>
      <c r="DL631" s="237"/>
      <c r="DM631" s="237"/>
      <c r="DN631" s="237"/>
      <c r="DO631" s="237"/>
      <c r="DP631" s="187"/>
      <c r="DQ631" s="187"/>
      <c r="DR631" s="237"/>
      <c r="DS631" s="237"/>
      <c r="DT631" s="237"/>
      <c r="DU631" s="237"/>
      <c r="DV631" s="237"/>
      <c r="DW631" s="187"/>
      <c r="DX631" s="187"/>
      <c r="DY631" s="237"/>
      <c r="DZ631" s="237"/>
      <c r="EA631" s="237"/>
      <c r="EB631" s="237"/>
      <c r="EC631" s="237"/>
      <c r="ED631" s="187"/>
      <c r="EE631" s="187"/>
      <c r="EF631" s="237"/>
      <c r="EG631" s="187"/>
      <c r="EH631" s="237"/>
      <c r="EI631" s="237"/>
      <c r="EJ631" s="237"/>
      <c r="EK631" s="187"/>
      <c r="EL631" s="187"/>
      <c r="EM631" s="237"/>
      <c r="EN631" s="237"/>
      <c r="EO631" s="237"/>
      <c r="EP631" s="237"/>
      <c r="EQ631" s="237"/>
      <c r="ER631" s="187"/>
      <c r="ES631" s="187"/>
      <c r="ET631" s="237"/>
      <c r="EU631" s="237"/>
      <c r="EV631" s="237"/>
      <c r="EW631" s="237"/>
      <c r="EX631" s="237"/>
      <c r="EY631" s="187"/>
      <c r="EZ631" s="187"/>
      <c r="FA631" s="237"/>
      <c r="FB631" s="237"/>
      <c r="FC631" s="237"/>
      <c r="FD631" s="237"/>
      <c r="FE631" s="237"/>
      <c r="FF631" s="187"/>
      <c r="FG631" s="187"/>
      <c r="FH631" s="237"/>
      <c r="FI631" s="237"/>
      <c r="FJ631" s="237"/>
      <c r="FK631" s="237"/>
      <c r="FL631" s="237"/>
      <c r="FM631" s="187"/>
      <c r="FN631" s="187"/>
      <c r="FO631" s="237"/>
      <c r="FP631" s="237"/>
      <c r="FQ631" s="237"/>
      <c r="FR631" s="237"/>
      <c r="FS631" s="237"/>
      <c r="FT631" s="187"/>
      <c r="FU631" s="187"/>
      <c r="FV631" s="187"/>
      <c r="FW631" s="187"/>
      <c r="FX631" s="187"/>
      <c r="FY631" s="237"/>
      <c r="FZ631" s="237"/>
      <c r="GA631" s="187"/>
      <c r="GB631" s="187"/>
      <c r="GC631" s="237"/>
      <c r="GD631" s="237"/>
      <c r="GE631" s="237"/>
      <c r="GF631" s="237"/>
      <c r="GG631" s="237"/>
      <c r="GH631" s="187"/>
      <c r="GI631" s="187"/>
      <c r="GJ631" s="237"/>
    </row>
    <row r="632" spans="2:192" ht="15">
      <c r="B632" s="240" t="s">
        <v>5205</v>
      </c>
      <c r="C632" s="240" t="s">
        <v>1791</v>
      </c>
      <c r="D632" s="240" t="s">
        <v>1793</v>
      </c>
      <c r="E632" s="241" t="s">
        <v>5216</v>
      </c>
      <c r="F632" s="182">
        <v>3</v>
      </c>
      <c r="G632" s="242"/>
      <c r="H632" s="188"/>
      <c r="I632" s="188"/>
      <c r="J632" s="242"/>
      <c r="K632" s="242"/>
      <c r="L632" s="242"/>
      <c r="M632" s="242"/>
      <c r="N632" s="242"/>
      <c r="O632" s="188"/>
      <c r="P632" s="188"/>
      <c r="Q632" s="242"/>
      <c r="R632" s="242"/>
      <c r="S632" s="242"/>
      <c r="T632" s="242"/>
      <c r="U632" s="242"/>
      <c r="V632" s="188"/>
      <c r="W632" s="188"/>
      <c r="X632" s="242"/>
      <c r="Y632" s="242"/>
      <c r="Z632" s="242"/>
      <c r="AA632" s="242"/>
      <c r="AB632" s="242"/>
      <c r="AC632" s="188"/>
      <c r="AD632" s="188"/>
      <c r="AE632" s="242"/>
      <c r="AF632" s="242"/>
      <c r="AG632" s="188"/>
      <c r="AH632" s="242"/>
      <c r="AI632" s="242"/>
      <c r="AJ632" s="188"/>
      <c r="AK632" s="188"/>
      <c r="AL632" s="188"/>
      <c r="AM632" s="188"/>
      <c r="AN632" s="188"/>
      <c r="AO632" s="242"/>
      <c r="AP632" s="242"/>
      <c r="AQ632" s="188"/>
      <c r="AR632" s="188"/>
      <c r="AS632" s="242"/>
      <c r="AT632" s="242"/>
      <c r="AU632" s="242"/>
      <c r="AV632" s="242"/>
      <c r="AW632" s="242"/>
      <c r="AX632" s="188"/>
      <c r="AY632" s="188"/>
      <c r="AZ632" s="242"/>
      <c r="BA632" s="242"/>
      <c r="BB632" s="242"/>
      <c r="BC632" s="242"/>
      <c r="BD632" s="242">
        <v>3.68</v>
      </c>
      <c r="BE632" s="188"/>
      <c r="BF632" s="188"/>
      <c r="BG632" s="242"/>
      <c r="BH632" s="242"/>
      <c r="BI632" s="242"/>
      <c r="BJ632" s="242"/>
      <c r="BK632" s="242"/>
      <c r="BL632" s="188"/>
      <c r="BM632" s="188"/>
      <c r="BN632" s="242"/>
      <c r="BO632" s="242"/>
      <c r="BP632" s="242"/>
      <c r="BQ632" s="242"/>
      <c r="BR632" s="242"/>
      <c r="BS632" s="188"/>
      <c r="BT632" s="188"/>
      <c r="BU632" s="242"/>
      <c r="BV632" s="242"/>
      <c r="BW632" s="242"/>
      <c r="BX632" s="242"/>
      <c r="BY632" s="242"/>
      <c r="BZ632" s="188"/>
      <c r="CA632" s="188"/>
      <c r="CB632" s="242"/>
      <c r="CC632" s="242"/>
      <c r="CD632" s="242"/>
      <c r="CE632" s="242"/>
      <c r="CF632" s="242"/>
      <c r="CG632" s="188"/>
      <c r="CH632" s="188"/>
      <c r="CI632" s="242"/>
      <c r="CJ632" s="242"/>
      <c r="CK632" s="242"/>
      <c r="CL632" s="242"/>
      <c r="CM632" s="242"/>
      <c r="CN632" s="188"/>
      <c r="CO632" s="188"/>
      <c r="CP632" s="242"/>
      <c r="CQ632" s="242"/>
      <c r="CR632" s="242"/>
      <c r="CS632" s="242"/>
      <c r="CT632" s="242"/>
      <c r="CU632" s="188"/>
      <c r="CV632" s="188"/>
      <c r="CW632" s="242"/>
      <c r="CX632" s="242"/>
      <c r="CY632" s="242"/>
      <c r="CZ632" s="242"/>
      <c r="DA632" s="242"/>
      <c r="DB632" s="188"/>
      <c r="DC632" s="188"/>
      <c r="DD632" s="242"/>
      <c r="DE632" s="242">
        <v>2.5299999999999998</v>
      </c>
      <c r="DF632" s="242"/>
      <c r="DG632" s="242"/>
      <c r="DH632" s="242"/>
      <c r="DI632" s="188"/>
      <c r="DJ632" s="188"/>
      <c r="DK632" s="188"/>
      <c r="DL632" s="242"/>
      <c r="DM632" s="242"/>
      <c r="DN632" s="242"/>
      <c r="DO632" s="242"/>
      <c r="DP632" s="188"/>
      <c r="DQ632" s="188"/>
      <c r="DR632" s="242"/>
      <c r="DS632" s="242"/>
      <c r="DT632" s="242"/>
      <c r="DU632" s="242"/>
      <c r="DV632" s="242"/>
      <c r="DW632" s="188"/>
      <c r="DX632" s="188"/>
      <c r="DY632" s="242"/>
      <c r="DZ632" s="242"/>
      <c r="EA632" s="242"/>
      <c r="EB632" s="242"/>
      <c r="EC632" s="242"/>
      <c r="ED632" s="188"/>
      <c r="EE632" s="188"/>
      <c r="EF632" s="242"/>
      <c r="EG632" s="188"/>
      <c r="EH632" s="242"/>
      <c r="EI632" s="242"/>
      <c r="EJ632" s="242"/>
      <c r="EK632" s="188"/>
      <c r="EL632" s="188"/>
      <c r="EM632" s="242"/>
      <c r="EN632" s="242"/>
      <c r="EO632" s="242"/>
      <c r="EP632" s="242"/>
      <c r="EQ632" s="242"/>
      <c r="ER632" s="188"/>
      <c r="ES632" s="188"/>
      <c r="ET632" s="242"/>
      <c r="EU632" s="242"/>
      <c r="EV632" s="242"/>
      <c r="EW632" s="242"/>
      <c r="EX632" s="242"/>
      <c r="EY632" s="188"/>
      <c r="EZ632" s="188"/>
      <c r="FA632" s="242"/>
      <c r="FB632" s="242"/>
      <c r="FC632" s="242"/>
      <c r="FD632" s="242"/>
      <c r="FE632" s="242"/>
      <c r="FF632" s="188"/>
      <c r="FG632" s="188"/>
      <c r="FH632" s="242"/>
      <c r="FI632" s="242"/>
      <c r="FJ632" s="242"/>
      <c r="FK632" s="242"/>
      <c r="FL632" s="242"/>
      <c r="FM632" s="188"/>
      <c r="FN632" s="188"/>
      <c r="FO632" s="242"/>
      <c r="FP632" s="242"/>
      <c r="FQ632" s="242"/>
      <c r="FR632" s="242"/>
      <c r="FS632" s="242"/>
      <c r="FT632" s="188"/>
      <c r="FU632" s="188"/>
      <c r="FV632" s="188"/>
      <c r="FW632" s="188"/>
      <c r="FX632" s="188"/>
      <c r="FY632" s="242"/>
      <c r="FZ632" s="242"/>
      <c r="GA632" s="188"/>
      <c r="GB632" s="188"/>
      <c r="GC632" s="242"/>
      <c r="GD632" s="242"/>
      <c r="GE632" s="242"/>
      <c r="GF632" s="242"/>
      <c r="GG632" s="242"/>
      <c r="GH632" s="188"/>
      <c r="GI632" s="188"/>
      <c r="GJ632" s="242"/>
    </row>
    <row r="633" spans="2:192" ht="15.75" thickBot="1">
      <c r="B633" s="243" t="s">
        <v>5205</v>
      </c>
      <c r="C633" s="243" t="s">
        <v>1791</v>
      </c>
      <c r="D633" s="243" t="s">
        <v>1793</v>
      </c>
      <c r="E633" s="244" t="s">
        <v>5217</v>
      </c>
      <c r="F633" s="183">
        <v>19.989999999999998</v>
      </c>
      <c r="G633" s="245"/>
      <c r="H633" s="189"/>
      <c r="I633" s="189"/>
      <c r="J633" s="245"/>
      <c r="K633" s="245"/>
      <c r="L633" s="245"/>
      <c r="M633" s="245"/>
      <c r="N633" s="245"/>
      <c r="O633" s="189"/>
      <c r="P633" s="189"/>
      <c r="Q633" s="245"/>
      <c r="R633" s="245"/>
      <c r="S633" s="245"/>
      <c r="T633" s="245"/>
      <c r="U633" s="245"/>
      <c r="V633" s="189"/>
      <c r="W633" s="189"/>
      <c r="X633" s="245"/>
      <c r="Y633" s="245"/>
      <c r="Z633" s="245"/>
      <c r="AA633" s="245"/>
      <c r="AB633" s="245"/>
      <c r="AC633" s="189"/>
      <c r="AD633" s="189"/>
      <c r="AE633" s="245"/>
      <c r="AF633" s="245"/>
      <c r="AG633" s="189"/>
      <c r="AH633" s="245"/>
      <c r="AI633" s="245"/>
      <c r="AJ633" s="189"/>
      <c r="AK633" s="189"/>
      <c r="AL633" s="189"/>
      <c r="AM633" s="189"/>
      <c r="AN633" s="189"/>
      <c r="AO633" s="245"/>
      <c r="AP633" s="245"/>
      <c r="AQ633" s="189"/>
      <c r="AR633" s="189"/>
      <c r="AS633" s="245"/>
      <c r="AT633" s="245"/>
      <c r="AU633" s="245"/>
      <c r="AV633" s="245"/>
      <c r="AW633" s="245"/>
      <c r="AX633" s="189"/>
      <c r="AY633" s="189"/>
      <c r="AZ633" s="245"/>
      <c r="BA633" s="245"/>
      <c r="BB633" s="245"/>
      <c r="BC633" s="245"/>
      <c r="BD633" s="245">
        <v>16.3</v>
      </c>
      <c r="BE633" s="189"/>
      <c r="BF633" s="189"/>
      <c r="BG633" s="245"/>
      <c r="BH633" s="245"/>
      <c r="BI633" s="245"/>
      <c r="BJ633" s="245"/>
      <c r="BK633" s="245"/>
      <c r="BL633" s="189"/>
      <c r="BM633" s="189"/>
      <c r="BN633" s="245"/>
      <c r="BO633" s="245"/>
      <c r="BP633" s="245"/>
      <c r="BQ633" s="245"/>
      <c r="BR633" s="245"/>
      <c r="BS633" s="189"/>
      <c r="BT633" s="189"/>
      <c r="BU633" s="245"/>
      <c r="BV633" s="245"/>
      <c r="BW633" s="245"/>
      <c r="BX633" s="245"/>
      <c r="BY633" s="245"/>
      <c r="BZ633" s="189"/>
      <c r="CA633" s="189"/>
      <c r="CB633" s="245"/>
      <c r="CC633" s="245"/>
      <c r="CD633" s="245"/>
      <c r="CE633" s="245"/>
      <c r="CF633" s="245"/>
      <c r="CG633" s="189"/>
      <c r="CH633" s="189"/>
      <c r="CI633" s="245"/>
      <c r="CJ633" s="245"/>
      <c r="CK633" s="245"/>
      <c r="CL633" s="245"/>
      <c r="CM633" s="245"/>
      <c r="CN633" s="189"/>
      <c r="CO633" s="189"/>
      <c r="CP633" s="245"/>
      <c r="CQ633" s="245"/>
      <c r="CR633" s="245"/>
      <c r="CS633" s="245"/>
      <c r="CT633" s="245"/>
      <c r="CU633" s="189"/>
      <c r="CV633" s="189"/>
      <c r="CW633" s="245"/>
      <c r="CX633" s="245"/>
      <c r="CY633" s="245"/>
      <c r="CZ633" s="245"/>
      <c r="DA633" s="245"/>
      <c r="DB633" s="189"/>
      <c r="DC633" s="189"/>
      <c r="DD633" s="245"/>
      <c r="DE633" s="245">
        <v>23.68</v>
      </c>
      <c r="DF633" s="245"/>
      <c r="DG633" s="245"/>
      <c r="DH633" s="245"/>
      <c r="DI633" s="189"/>
      <c r="DJ633" s="189"/>
      <c r="DK633" s="189"/>
      <c r="DL633" s="245"/>
      <c r="DM633" s="245"/>
      <c r="DN633" s="245"/>
      <c r="DO633" s="245"/>
      <c r="DP633" s="189"/>
      <c r="DQ633" s="189"/>
      <c r="DR633" s="245"/>
      <c r="DS633" s="245"/>
      <c r="DT633" s="245"/>
      <c r="DU633" s="245"/>
      <c r="DV633" s="245"/>
      <c r="DW633" s="189"/>
      <c r="DX633" s="189"/>
      <c r="DY633" s="245"/>
      <c r="DZ633" s="245"/>
      <c r="EA633" s="245"/>
      <c r="EB633" s="245"/>
      <c r="EC633" s="245"/>
      <c r="ED633" s="189"/>
      <c r="EE633" s="189"/>
      <c r="EF633" s="245"/>
      <c r="EG633" s="189"/>
      <c r="EH633" s="245"/>
      <c r="EI633" s="245"/>
      <c r="EJ633" s="245"/>
      <c r="EK633" s="189"/>
      <c r="EL633" s="189"/>
      <c r="EM633" s="245"/>
      <c r="EN633" s="245"/>
      <c r="EO633" s="245"/>
      <c r="EP633" s="245"/>
      <c r="EQ633" s="245"/>
      <c r="ER633" s="189"/>
      <c r="ES633" s="189"/>
      <c r="ET633" s="245"/>
      <c r="EU633" s="245"/>
      <c r="EV633" s="245"/>
      <c r="EW633" s="245"/>
      <c r="EX633" s="245"/>
      <c r="EY633" s="189"/>
      <c r="EZ633" s="189"/>
      <c r="FA633" s="245"/>
      <c r="FB633" s="245"/>
      <c r="FC633" s="245"/>
      <c r="FD633" s="245"/>
      <c r="FE633" s="245"/>
      <c r="FF633" s="189"/>
      <c r="FG633" s="189"/>
      <c r="FH633" s="245"/>
      <c r="FI633" s="245"/>
      <c r="FJ633" s="245"/>
      <c r="FK633" s="245"/>
      <c r="FL633" s="245"/>
      <c r="FM633" s="189"/>
      <c r="FN633" s="189"/>
      <c r="FO633" s="245"/>
      <c r="FP633" s="245"/>
      <c r="FQ633" s="245"/>
      <c r="FR633" s="245"/>
      <c r="FS633" s="245"/>
      <c r="FT633" s="189"/>
      <c r="FU633" s="189"/>
      <c r="FV633" s="189"/>
      <c r="FW633" s="189"/>
      <c r="FX633" s="189"/>
      <c r="FY633" s="245"/>
      <c r="FZ633" s="245"/>
      <c r="GA633" s="189"/>
      <c r="GB633" s="189"/>
      <c r="GC633" s="245"/>
      <c r="GD633" s="245"/>
      <c r="GE633" s="245"/>
      <c r="GF633" s="245"/>
      <c r="GG633" s="245"/>
      <c r="GH633" s="189"/>
      <c r="GI633" s="189"/>
      <c r="GJ633" s="245"/>
    </row>
    <row r="634" spans="2:192" ht="15">
      <c r="B634" s="238" t="s">
        <v>5205</v>
      </c>
      <c r="C634" s="238" t="s">
        <v>269</v>
      </c>
      <c r="D634" s="238" t="s">
        <v>271</v>
      </c>
      <c r="E634" s="238" t="s">
        <v>5214</v>
      </c>
      <c r="F634" s="180">
        <v>1</v>
      </c>
      <c r="G634" s="239">
        <v>1</v>
      </c>
      <c r="H634" s="186"/>
      <c r="I634" s="186"/>
      <c r="J634" s="239"/>
      <c r="K634" s="239"/>
      <c r="L634" s="239"/>
      <c r="M634" s="239"/>
      <c r="N634" s="239"/>
      <c r="O634" s="186"/>
      <c r="P634" s="186"/>
      <c r="Q634" s="239"/>
      <c r="R634" s="239"/>
      <c r="S634" s="239"/>
      <c r="T634" s="239"/>
      <c r="U634" s="239"/>
      <c r="V634" s="186"/>
      <c r="W634" s="186"/>
      <c r="X634" s="239"/>
      <c r="Y634" s="239"/>
      <c r="Z634" s="239"/>
      <c r="AA634" s="239"/>
      <c r="AB634" s="239"/>
      <c r="AC634" s="186"/>
      <c r="AD634" s="186"/>
      <c r="AE634" s="239"/>
      <c r="AF634" s="239"/>
      <c r="AG634" s="186"/>
      <c r="AH634" s="239"/>
      <c r="AI634" s="239"/>
      <c r="AJ634" s="186"/>
      <c r="AK634" s="186"/>
      <c r="AL634" s="186"/>
      <c r="AM634" s="186"/>
      <c r="AN634" s="186"/>
      <c r="AO634" s="239"/>
      <c r="AP634" s="239"/>
      <c r="AQ634" s="186"/>
      <c r="AR634" s="186"/>
      <c r="AS634" s="239"/>
      <c r="AT634" s="239"/>
      <c r="AU634" s="239"/>
      <c r="AV634" s="239"/>
      <c r="AW634" s="239"/>
      <c r="AX634" s="186"/>
      <c r="AY634" s="186"/>
      <c r="AZ634" s="239"/>
      <c r="BA634" s="239"/>
      <c r="BB634" s="239"/>
      <c r="BC634" s="239"/>
      <c r="BD634" s="239"/>
      <c r="BE634" s="186"/>
      <c r="BF634" s="186"/>
      <c r="BG634" s="239"/>
      <c r="BH634" s="239"/>
      <c r="BI634" s="239"/>
      <c r="BJ634" s="239"/>
      <c r="BK634" s="239"/>
      <c r="BL634" s="186"/>
      <c r="BM634" s="186"/>
      <c r="BN634" s="239"/>
      <c r="BO634" s="239"/>
      <c r="BP634" s="239"/>
      <c r="BQ634" s="239"/>
      <c r="BR634" s="239"/>
      <c r="BS634" s="186"/>
      <c r="BT634" s="186"/>
      <c r="BU634" s="239"/>
      <c r="BV634" s="239"/>
      <c r="BW634" s="239"/>
      <c r="BX634" s="239"/>
      <c r="BY634" s="239"/>
      <c r="BZ634" s="186"/>
      <c r="CA634" s="186"/>
      <c r="CB634" s="239"/>
      <c r="CC634" s="239"/>
      <c r="CD634" s="239"/>
      <c r="CE634" s="239"/>
      <c r="CF634" s="239"/>
      <c r="CG634" s="186"/>
      <c r="CH634" s="186"/>
      <c r="CI634" s="239"/>
      <c r="CJ634" s="239"/>
      <c r="CK634" s="239"/>
      <c r="CL634" s="239"/>
      <c r="CM634" s="239"/>
      <c r="CN634" s="186"/>
      <c r="CO634" s="186"/>
      <c r="CP634" s="239"/>
      <c r="CQ634" s="239"/>
      <c r="CR634" s="239"/>
      <c r="CS634" s="239"/>
      <c r="CT634" s="239"/>
      <c r="CU634" s="186"/>
      <c r="CV634" s="186"/>
      <c r="CW634" s="239"/>
      <c r="CX634" s="239"/>
      <c r="CY634" s="239"/>
      <c r="CZ634" s="239"/>
      <c r="DA634" s="239"/>
      <c r="DB634" s="186"/>
      <c r="DC634" s="186"/>
      <c r="DD634" s="239"/>
      <c r="DE634" s="239"/>
      <c r="DF634" s="239"/>
      <c r="DG634" s="239"/>
      <c r="DH634" s="239"/>
      <c r="DI634" s="186"/>
      <c r="DJ634" s="186"/>
      <c r="DK634" s="186"/>
      <c r="DL634" s="239"/>
      <c r="DM634" s="239"/>
      <c r="DN634" s="239"/>
      <c r="DO634" s="239"/>
      <c r="DP634" s="186"/>
      <c r="DQ634" s="186"/>
      <c r="DR634" s="239"/>
      <c r="DS634" s="239"/>
      <c r="DT634" s="239"/>
      <c r="DU634" s="239"/>
      <c r="DV634" s="239"/>
      <c r="DW634" s="186"/>
      <c r="DX634" s="186"/>
      <c r="DY634" s="239"/>
      <c r="DZ634" s="239"/>
      <c r="EA634" s="239"/>
      <c r="EB634" s="239"/>
      <c r="EC634" s="239"/>
      <c r="ED634" s="186"/>
      <c r="EE634" s="186"/>
      <c r="EF634" s="239"/>
      <c r="EG634" s="186"/>
      <c r="EH634" s="239"/>
      <c r="EI634" s="239"/>
      <c r="EJ634" s="239"/>
      <c r="EK634" s="186"/>
      <c r="EL634" s="186"/>
      <c r="EM634" s="239"/>
      <c r="EN634" s="239"/>
      <c r="EO634" s="239"/>
      <c r="EP634" s="239"/>
      <c r="EQ634" s="239"/>
      <c r="ER634" s="186"/>
      <c r="ES634" s="186"/>
      <c r="ET634" s="239"/>
      <c r="EU634" s="239"/>
      <c r="EV634" s="239"/>
      <c r="EW634" s="239"/>
      <c r="EX634" s="239"/>
      <c r="EY634" s="186"/>
      <c r="EZ634" s="186"/>
      <c r="FA634" s="239"/>
      <c r="FB634" s="239"/>
      <c r="FC634" s="239"/>
      <c r="FD634" s="239"/>
      <c r="FE634" s="239"/>
      <c r="FF634" s="186"/>
      <c r="FG634" s="186"/>
      <c r="FH634" s="239"/>
      <c r="FI634" s="239"/>
      <c r="FJ634" s="239"/>
      <c r="FK634" s="239"/>
      <c r="FL634" s="239"/>
      <c r="FM634" s="186"/>
      <c r="FN634" s="186"/>
      <c r="FO634" s="239"/>
      <c r="FP634" s="239"/>
      <c r="FQ634" s="239"/>
      <c r="FR634" s="239"/>
      <c r="FS634" s="239"/>
      <c r="FT634" s="186"/>
      <c r="FU634" s="186"/>
      <c r="FV634" s="186"/>
      <c r="FW634" s="186"/>
      <c r="FX634" s="186"/>
      <c r="FY634" s="239"/>
      <c r="FZ634" s="239"/>
      <c r="GA634" s="186"/>
      <c r="GB634" s="186"/>
      <c r="GC634" s="239"/>
      <c r="GD634" s="239"/>
      <c r="GE634" s="239"/>
      <c r="GF634" s="239"/>
      <c r="GG634" s="239"/>
      <c r="GH634" s="186"/>
      <c r="GI634" s="186"/>
      <c r="GJ634" s="239"/>
    </row>
    <row r="635" spans="2:192" ht="15">
      <c r="B635" s="240" t="s">
        <v>5205</v>
      </c>
      <c r="C635" s="240" t="s">
        <v>269</v>
      </c>
      <c r="D635" s="240" t="s">
        <v>271</v>
      </c>
      <c r="E635" s="235" t="s">
        <v>5215</v>
      </c>
      <c r="F635" s="181">
        <v>20.6</v>
      </c>
      <c r="G635" s="237">
        <v>20.6</v>
      </c>
      <c r="H635" s="187"/>
      <c r="I635" s="187"/>
      <c r="J635" s="237"/>
      <c r="K635" s="237"/>
      <c r="L635" s="237"/>
      <c r="M635" s="237"/>
      <c r="N635" s="237"/>
      <c r="O635" s="187"/>
      <c r="P635" s="187"/>
      <c r="Q635" s="237"/>
      <c r="R635" s="237"/>
      <c r="S635" s="237"/>
      <c r="T635" s="237"/>
      <c r="U635" s="237"/>
      <c r="V635" s="187"/>
      <c r="W635" s="187"/>
      <c r="X635" s="237"/>
      <c r="Y635" s="237"/>
      <c r="Z635" s="237"/>
      <c r="AA635" s="237"/>
      <c r="AB635" s="237"/>
      <c r="AC635" s="187"/>
      <c r="AD635" s="187"/>
      <c r="AE635" s="237"/>
      <c r="AF635" s="237"/>
      <c r="AG635" s="187"/>
      <c r="AH635" s="237"/>
      <c r="AI635" s="237"/>
      <c r="AJ635" s="187"/>
      <c r="AK635" s="187"/>
      <c r="AL635" s="187"/>
      <c r="AM635" s="187"/>
      <c r="AN635" s="187"/>
      <c r="AO635" s="237"/>
      <c r="AP635" s="237"/>
      <c r="AQ635" s="187"/>
      <c r="AR635" s="187"/>
      <c r="AS635" s="237"/>
      <c r="AT635" s="237"/>
      <c r="AU635" s="237"/>
      <c r="AV635" s="237"/>
      <c r="AW635" s="237"/>
      <c r="AX635" s="187"/>
      <c r="AY635" s="187"/>
      <c r="AZ635" s="237"/>
      <c r="BA635" s="237"/>
      <c r="BB635" s="237"/>
      <c r="BC635" s="237"/>
      <c r="BD635" s="237"/>
      <c r="BE635" s="187"/>
      <c r="BF635" s="187"/>
      <c r="BG635" s="237"/>
      <c r="BH635" s="237"/>
      <c r="BI635" s="237"/>
      <c r="BJ635" s="237"/>
      <c r="BK635" s="237"/>
      <c r="BL635" s="187"/>
      <c r="BM635" s="187"/>
      <c r="BN635" s="237"/>
      <c r="BO635" s="237"/>
      <c r="BP635" s="237"/>
      <c r="BQ635" s="237"/>
      <c r="BR635" s="237"/>
      <c r="BS635" s="187"/>
      <c r="BT635" s="187"/>
      <c r="BU635" s="237"/>
      <c r="BV635" s="237"/>
      <c r="BW635" s="237"/>
      <c r="BX635" s="237"/>
      <c r="BY635" s="237"/>
      <c r="BZ635" s="187"/>
      <c r="CA635" s="187"/>
      <c r="CB635" s="237"/>
      <c r="CC635" s="237"/>
      <c r="CD635" s="237"/>
      <c r="CE635" s="237"/>
      <c r="CF635" s="237"/>
      <c r="CG635" s="187"/>
      <c r="CH635" s="187"/>
      <c r="CI635" s="237"/>
      <c r="CJ635" s="237"/>
      <c r="CK635" s="237"/>
      <c r="CL635" s="237"/>
      <c r="CM635" s="237"/>
      <c r="CN635" s="187"/>
      <c r="CO635" s="187"/>
      <c r="CP635" s="237"/>
      <c r="CQ635" s="237"/>
      <c r="CR635" s="237"/>
      <c r="CS635" s="237"/>
      <c r="CT635" s="237"/>
      <c r="CU635" s="187"/>
      <c r="CV635" s="187"/>
      <c r="CW635" s="237"/>
      <c r="CX635" s="237"/>
      <c r="CY635" s="237"/>
      <c r="CZ635" s="237"/>
      <c r="DA635" s="237"/>
      <c r="DB635" s="187"/>
      <c r="DC635" s="187"/>
      <c r="DD635" s="237"/>
      <c r="DE635" s="237"/>
      <c r="DF635" s="237"/>
      <c r="DG635" s="237"/>
      <c r="DH635" s="237"/>
      <c r="DI635" s="187"/>
      <c r="DJ635" s="187"/>
      <c r="DK635" s="187"/>
      <c r="DL635" s="237"/>
      <c r="DM635" s="237"/>
      <c r="DN635" s="237"/>
      <c r="DO635" s="237"/>
      <c r="DP635" s="187"/>
      <c r="DQ635" s="187"/>
      <c r="DR635" s="237"/>
      <c r="DS635" s="237"/>
      <c r="DT635" s="237"/>
      <c r="DU635" s="237"/>
      <c r="DV635" s="237"/>
      <c r="DW635" s="187"/>
      <c r="DX635" s="187"/>
      <c r="DY635" s="237"/>
      <c r="DZ635" s="237"/>
      <c r="EA635" s="237"/>
      <c r="EB635" s="237"/>
      <c r="EC635" s="237"/>
      <c r="ED635" s="187"/>
      <c r="EE635" s="187"/>
      <c r="EF635" s="237"/>
      <c r="EG635" s="187"/>
      <c r="EH635" s="237"/>
      <c r="EI635" s="237"/>
      <c r="EJ635" s="237"/>
      <c r="EK635" s="187"/>
      <c r="EL635" s="187"/>
      <c r="EM635" s="237"/>
      <c r="EN635" s="237"/>
      <c r="EO635" s="237"/>
      <c r="EP635" s="237"/>
      <c r="EQ635" s="237"/>
      <c r="ER635" s="187"/>
      <c r="ES635" s="187"/>
      <c r="ET635" s="237"/>
      <c r="EU635" s="237"/>
      <c r="EV635" s="237"/>
      <c r="EW635" s="237"/>
      <c r="EX635" s="237"/>
      <c r="EY635" s="187"/>
      <c r="EZ635" s="187"/>
      <c r="FA635" s="237"/>
      <c r="FB635" s="237"/>
      <c r="FC635" s="237"/>
      <c r="FD635" s="237"/>
      <c r="FE635" s="237"/>
      <c r="FF635" s="187"/>
      <c r="FG635" s="187"/>
      <c r="FH635" s="237"/>
      <c r="FI635" s="237"/>
      <c r="FJ635" s="237"/>
      <c r="FK635" s="237"/>
      <c r="FL635" s="237"/>
      <c r="FM635" s="187"/>
      <c r="FN635" s="187"/>
      <c r="FO635" s="237"/>
      <c r="FP635" s="237"/>
      <c r="FQ635" s="237"/>
      <c r="FR635" s="237"/>
      <c r="FS635" s="237"/>
      <c r="FT635" s="187"/>
      <c r="FU635" s="187"/>
      <c r="FV635" s="187"/>
      <c r="FW635" s="187"/>
      <c r="FX635" s="187"/>
      <c r="FY635" s="237"/>
      <c r="FZ635" s="237"/>
      <c r="GA635" s="187"/>
      <c r="GB635" s="187"/>
      <c r="GC635" s="237"/>
      <c r="GD635" s="237"/>
      <c r="GE635" s="237"/>
      <c r="GF635" s="237"/>
      <c r="GG635" s="237"/>
      <c r="GH635" s="187"/>
      <c r="GI635" s="187"/>
      <c r="GJ635" s="237"/>
    </row>
    <row r="636" spans="2:192" ht="15">
      <c r="B636" s="240" t="s">
        <v>5205</v>
      </c>
      <c r="C636" s="240" t="s">
        <v>269</v>
      </c>
      <c r="D636" s="240" t="s">
        <v>271</v>
      </c>
      <c r="E636" s="241" t="s">
        <v>5216</v>
      </c>
      <c r="F636" s="182">
        <v>2.91</v>
      </c>
      <c r="G636" s="242">
        <v>2.91</v>
      </c>
      <c r="H636" s="188"/>
      <c r="I636" s="188"/>
      <c r="J636" s="242"/>
      <c r="K636" s="242"/>
      <c r="L636" s="242"/>
      <c r="M636" s="242"/>
      <c r="N636" s="242"/>
      <c r="O636" s="188"/>
      <c r="P636" s="188"/>
      <c r="Q636" s="242"/>
      <c r="R636" s="242"/>
      <c r="S636" s="242"/>
      <c r="T636" s="242"/>
      <c r="U636" s="242"/>
      <c r="V636" s="188"/>
      <c r="W636" s="188"/>
      <c r="X636" s="242"/>
      <c r="Y636" s="242"/>
      <c r="Z636" s="242"/>
      <c r="AA636" s="242"/>
      <c r="AB636" s="242"/>
      <c r="AC636" s="188"/>
      <c r="AD636" s="188"/>
      <c r="AE636" s="242"/>
      <c r="AF636" s="242"/>
      <c r="AG636" s="188"/>
      <c r="AH636" s="242"/>
      <c r="AI636" s="242"/>
      <c r="AJ636" s="188"/>
      <c r="AK636" s="188"/>
      <c r="AL636" s="188"/>
      <c r="AM636" s="188"/>
      <c r="AN636" s="188"/>
      <c r="AO636" s="242"/>
      <c r="AP636" s="242"/>
      <c r="AQ636" s="188"/>
      <c r="AR636" s="188"/>
      <c r="AS636" s="242"/>
      <c r="AT636" s="242"/>
      <c r="AU636" s="242"/>
      <c r="AV636" s="242"/>
      <c r="AW636" s="242"/>
      <c r="AX636" s="188"/>
      <c r="AY636" s="188"/>
      <c r="AZ636" s="242"/>
      <c r="BA636" s="242"/>
      <c r="BB636" s="242"/>
      <c r="BC636" s="242"/>
      <c r="BD636" s="242"/>
      <c r="BE636" s="188"/>
      <c r="BF636" s="188"/>
      <c r="BG636" s="242"/>
      <c r="BH636" s="242"/>
      <c r="BI636" s="242"/>
      <c r="BJ636" s="242"/>
      <c r="BK636" s="242"/>
      <c r="BL636" s="188"/>
      <c r="BM636" s="188"/>
      <c r="BN636" s="242"/>
      <c r="BO636" s="242"/>
      <c r="BP636" s="242"/>
      <c r="BQ636" s="242"/>
      <c r="BR636" s="242"/>
      <c r="BS636" s="188"/>
      <c r="BT636" s="188"/>
      <c r="BU636" s="242"/>
      <c r="BV636" s="242"/>
      <c r="BW636" s="242"/>
      <c r="BX636" s="242"/>
      <c r="BY636" s="242"/>
      <c r="BZ636" s="188"/>
      <c r="CA636" s="188"/>
      <c r="CB636" s="242"/>
      <c r="CC636" s="242"/>
      <c r="CD636" s="242"/>
      <c r="CE636" s="242"/>
      <c r="CF636" s="242"/>
      <c r="CG636" s="188"/>
      <c r="CH636" s="188"/>
      <c r="CI636" s="242"/>
      <c r="CJ636" s="242"/>
      <c r="CK636" s="242"/>
      <c r="CL636" s="242"/>
      <c r="CM636" s="242"/>
      <c r="CN636" s="188"/>
      <c r="CO636" s="188"/>
      <c r="CP636" s="242"/>
      <c r="CQ636" s="242"/>
      <c r="CR636" s="242"/>
      <c r="CS636" s="242"/>
      <c r="CT636" s="242"/>
      <c r="CU636" s="188"/>
      <c r="CV636" s="188"/>
      <c r="CW636" s="242"/>
      <c r="CX636" s="242"/>
      <c r="CY636" s="242"/>
      <c r="CZ636" s="242"/>
      <c r="DA636" s="242"/>
      <c r="DB636" s="188"/>
      <c r="DC636" s="188"/>
      <c r="DD636" s="242"/>
      <c r="DE636" s="242"/>
      <c r="DF636" s="242"/>
      <c r="DG636" s="242"/>
      <c r="DH636" s="242"/>
      <c r="DI636" s="188"/>
      <c r="DJ636" s="188"/>
      <c r="DK636" s="188"/>
      <c r="DL636" s="242"/>
      <c r="DM636" s="242"/>
      <c r="DN636" s="242"/>
      <c r="DO636" s="242"/>
      <c r="DP636" s="188"/>
      <c r="DQ636" s="188"/>
      <c r="DR636" s="242"/>
      <c r="DS636" s="242"/>
      <c r="DT636" s="242"/>
      <c r="DU636" s="242"/>
      <c r="DV636" s="242"/>
      <c r="DW636" s="188"/>
      <c r="DX636" s="188"/>
      <c r="DY636" s="242"/>
      <c r="DZ636" s="242"/>
      <c r="EA636" s="242"/>
      <c r="EB636" s="242"/>
      <c r="EC636" s="242"/>
      <c r="ED636" s="188"/>
      <c r="EE636" s="188"/>
      <c r="EF636" s="242"/>
      <c r="EG636" s="188"/>
      <c r="EH636" s="242"/>
      <c r="EI636" s="242"/>
      <c r="EJ636" s="242"/>
      <c r="EK636" s="188"/>
      <c r="EL636" s="188"/>
      <c r="EM636" s="242"/>
      <c r="EN636" s="242"/>
      <c r="EO636" s="242"/>
      <c r="EP636" s="242"/>
      <c r="EQ636" s="242"/>
      <c r="ER636" s="188"/>
      <c r="ES636" s="188"/>
      <c r="ET636" s="242"/>
      <c r="EU636" s="242"/>
      <c r="EV636" s="242"/>
      <c r="EW636" s="242"/>
      <c r="EX636" s="242"/>
      <c r="EY636" s="188"/>
      <c r="EZ636" s="188"/>
      <c r="FA636" s="242"/>
      <c r="FB636" s="242"/>
      <c r="FC636" s="242"/>
      <c r="FD636" s="242"/>
      <c r="FE636" s="242"/>
      <c r="FF636" s="188"/>
      <c r="FG636" s="188"/>
      <c r="FH636" s="242"/>
      <c r="FI636" s="242"/>
      <c r="FJ636" s="242"/>
      <c r="FK636" s="242"/>
      <c r="FL636" s="242"/>
      <c r="FM636" s="188"/>
      <c r="FN636" s="188"/>
      <c r="FO636" s="242"/>
      <c r="FP636" s="242"/>
      <c r="FQ636" s="242"/>
      <c r="FR636" s="242"/>
      <c r="FS636" s="242"/>
      <c r="FT636" s="188"/>
      <c r="FU636" s="188"/>
      <c r="FV636" s="188"/>
      <c r="FW636" s="188"/>
      <c r="FX636" s="188"/>
      <c r="FY636" s="242"/>
      <c r="FZ636" s="242"/>
      <c r="GA636" s="188"/>
      <c r="GB636" s="188"/>
      <c r="GC636" s="242"/>
      <c r="GD636" s="242"/>
      <c r="GE636" s="242"/>
      <c r="GF636" s="242"/>
      <c r="GG636" s="242"/>
      <c r="GH636" s="188"/>
      <c r="GI636" s="188"/>
      <c r="GJ636" s="242"/>
    </row>
    <row r="637" spans="2:192" ht="15.75" thickBot="1">
      <c r="B637" s="243" t="s">
        <v>5205</v>
      </c>
      <c r="C637" s="243" t="s">
        <v>269</v>
      </c>
      <c r="D637" s="243" t="s">
        <v>271</v>
      </c>
      <c r="E637" s="244" t="s">
        <v>5217</v>
      </c>
      <c r="F637" s="183">
        <v>20.58</v>
      </c>
      <c r="G637" s="245">
        <v>20.58</v>
      </c>
      <c r="H637" s="189"/>
      <c r="I637" s="189"/>
      <c r="J637" s="245"/>
      <c r="K637" s="245"/>
      <c r="L637" s="245"/>
      <c r="M637" s="245"/>
      <c r="N637" s="245"/>
      <c r="O637" s="189"/>
      <c r="P637" s="189"/>
      <c r="Q637" s="245"/>
      <c r="R637" s="245"/>
      <c r="S637" s="245"/>
      <c r="T637" s="245"/>
      <c r="U637" s="245"/>
      <c r="V637" s="189"/>
      <c r="W637" s="189"/>
      <c r="X637" s="245"/>
      <c r="Y637" s="245"/>
      <c r="Z637" s="245"/>
      <c r="AA637" s="245"/>
      <c r="AB637" s="245"/>
      <c r="AC637" s="189"/>
      <c r="AD637" s="189"/>
      <c r="AE637" s="245"/>
      <c r="AF637" s="245"/>
      <c r="AG637" s="189"/>
      <c r="AH637" s="245"/>
      <c r="AI637" s="245"/>
      <c r="AJ637" s="189"/>
      <c r="AK637" s="189"/>
      <c r="AL637" s="189"/>
      <c r="AM637" s="189"/>
      <c r="AN637" s="189"/>
      <c r="AO637" s="245"/>
      <c r="AP637" s="245"/>
      <c r="AQ637" s="189"/>
      <c r="AR637" s="189"/>
      <c r="AS637" s="245"/>
      <c r="AT637" s="245"/>
      <c r="AU637" s="245"/>
      <c r="AV637" s="245"/>
      <c r="AW637" s="245"/>
      <c r="AX637" s="189"/>
      <c r="AY637" s="189"/>
      <c r="AZ637" s="245"/>
      <c r="BA637" s="245"/>
      <c r="BB637" s="245"/>
      <c r="BC637" s="245"/>
      <c r="BD637" s="245"/>
      <c r="BE637" s="189"/>
      <c r="BF637" s="189"/>
      <c r="BG637" s="245"/>
      <c r="BH637" s="245"/>
      <c r="BI637" s="245"/>
      <c r="BJ637" s="245"/>
      <c r="BK637" s="245"/>
      <c r="BL637" s="189"/>
      <c r="BM637" s="189"/>
      <c r="BN637" s="245"/>
      <c r="BO637" s="245"/>
      <c r="BP637" s="245"/>
      <c r="BQ637" s="245"/>
      <c r="BR637" s="245"/>
      <c r="BS637" s="189"/>
      <c r="BT637" s="189"/>
      <c r="BU637" s="245"/>
      <c r="BV637" s="245"/>
      <c r="BW637" s="245"/>
      <c r="BX637" s="245"/>
      <c r="BY637" s="245"/>
      <c r="BZ637" s="189"/>
      <c r="CA637" s="189"/>
      <c r="CB637" s="245"/>
      <c r="CC637" s="245"/>
      <c r="CD637" s="245"/>
      <c r="CE637" s="245"/>
      <c r="CF637" s="245"/>
      <c r="CG637" s="189"/>
      <c r="CH637" s="189"/>
      <c r="CI637" s="245"/>
      <c r="CJ637" s="245"/>
      <c r="CK637" s="245"/>
      <c r="CL637" s="245"/>
      <c r="CM637" s="245"/>
      <c r="CN637" s="189"/>
      <c r="CO637" s="189"/>
      <c r="CP637" s="245"/>
      <c r="CQ637" s="245"/>
      <c r="CR637" s="245"/>
      <c r="CS637" s="245"/>
      <c r="CT637" s="245"/>
      <c r="CU637" s="189"/>
      <c r="CV637" s="189"/>
      <c r="CW637" s="245"/>
      <c r="CX637" s="245"/>
      <c r="CY637" s="245"/>
      <c r="CZ637" s="245"/>
      <c r="DA637" s="245"/>
      <c r="DB637" s="189"/>
      <c r="DC637" s="189"/>
      <c r="DD637" s="245"/>
      <c r="DE637" s="245"/>
      <c r="DF637" s="245"/>
      <c r="DG637" s="245"/>
      <c r="DH637" s="245"/>
      <c r="DI637" s="189"/>
      <c r="DJ637" s="189"/>
      <c r="DK637" s="189"/>
      <c r="DL637" s="245"/>
      <c r="DM637" s="245"/>
      <c r="DN637" s="245"/>
      <c r="DO637" s="245"/>
      <c r="DP637" s="189"/>
      <c r="DQ637" s="189"/>
      <c r="DR637" s="245"/>
      <c r="DS637" s="245"/>
      <c r="DT637" s="245"/>
      <c r="DU637" s="245"/>
      <c r="DV637" s="245"/>
      <c r="DW637" s="189"/>
      <c r="DX637" s="189"/>
      <c r="DY637" s="245"/>
      <c r="DZ637" s="245"/>
      <c r="EA637" s="245"/>
      <c r="EB637" s="245"/>
      <c r="EC637" s="245"/>
      <c r="ED637" s="189"/>
      <c r="EE637" s="189"/>
      <c r="EF637" s="245"/>
      <c r="EG637" s="189"/>
      <c r="EH637" s="245"/>
      <c r="EI637" s="245"/>
      <c r="EJ637" s="245"/>
      <c r="EK637" s="189"/>
      <c r="EL637" s="189"/>
      <c r="EM637" s="245"/>
      <c r="EN637" s="245"/>
      <c r="EO637" s="245"/>
      <c r="EP637" s="245"/>
      <c r="EQ637" s="245"/>
      <c r="ER637" s="189"/>
      <c r="ES637" s="189"/>
      <c r="ET637" s="245"/>
      <c r="EU637" s="245"/>
      <c r="EV637" s="245"/>
      <c r="EW637" s="245"/>
      <c r="EX637" s="245"/>
      <c r="EY637" s="189"/>
      <c r="EZ637" s="189"/>
      <c r="FA637" s="245"/>
      <c r="FB637" s="245"/>
      <c r="FC637" s="245"/>
      <c r="FD637" s="245"/>
      <c r="FE637" s="245"/>
      <c r="FF637" s="189"/>
      <c r="FG637" s="189"/>
      <c r="FH637" s="245"/>
      <c r="FI637" s="245"/>
      <c r="FJ637" s="245"/>
      <c r="FK637" s="245"/>
      <c r="FL637" s="245"/>
      <c r="FM637" s="189"/>
      <c r="FN637" s="189"/>
      <c r="FO637" s="245"/>
      <c r="FP637" s="245"/>
      <c r="FQ637" s="245"/>
      <c r="FR637" s="245"/>
      <c r="FS637" s="245"/>
      <c r="FT637" s="189"/>
      <c r="FU637" s="189"/>
      <c r="FV637" s="189"/>
      <c r="FW637" s="189"/>
      <c r="FX637" s="189"/>
      <c r="FY637" s="245"/>
      <c r="FZ637" s="245"/>
      <c r="GA637" s="189"/>
      <c r="GB637" s="189"/>
      <c r="GC637" s="245"/>
      <c r="GD637" s="245"/>
      <c r="GE637" s="245"/>
      <c r="GF637" s="245"/>
      <c r="GG637" s="245"/>
      <c r="GH637" s="189"/>
      <c r="GI637" s="189"/>
      <c r="GJ637" s="245"/>
    </row>
    <row r="638" spans="2:192" ht="15">
      <c r="B638" s="238" t="s">
        <v>5205</v>
      </c>
      <c r="C638" s="238" t="s">
        <v>263</v>
      </c>
      <c r="D638" s="238" t="s">
        <v>265</v>
      </c>
      <c r="E638" s="238" t="s">
        <v>5214</v>
      </c>
      <c r="F638" s="180">
        <v>106</v>
      </c>
      <c r="G638" s="239">
        <v>3</v>
      </c>
      <c r="H638" s="186"/>
      <c r="I638" s="186"/>
      <c r="J638" s="239"/>
      <c r="K638" s="239"/>
      <c r="L638" s="239"/>
      <c r="M638" s="239"/>
      <c r="N638" s="239"/>
      <c r="O638" s="186"/>
      <c r="P638" s="186"/>
      <c r="Q638" s="239"/>
      <c r="R638" s="239">
        <v>3</v>
      </c>
      <c r="S638" s="239">
        <v>5</v>
      </c>
      <c r="T638" s="239"/>
      <c r="U638" s="239"/>
      <c r="V638" s="186"/>
      <c r="W638" s="186"/>
      <c r="X638" s="239">
        <v>3</v>
      </c>
      <c r="Y638" s="239"/>
      <c r="Z638" s="239">
        <v>7</v>
      </c>
      <c r="AA638" s="239"/>
      <c r="AB638" s="239">
        <v>4</v>
      </c>
      <c r="AC638" s="186"/>
      <c r="AD638" s="186"/>
      <c r="AE638" s="239">
        <v>1</v>
      </c>
      <c r="AF638" s="239"/>
      <c r="AG638" s="186"/>
      <c r="AH638" s="239"/>
      <c r="AI638" s="239"/>
      <c r="AJ638" s="186"/>
      <c r="AK638" s="186"/>
      <c r="AL638" s="186"/>
      <c r="AM638" s="186"/>
      <c r="AN638" s="186"/>
      <c r="AO638" s="239"/>
      <c r="AP638" s="239"/>
      <c r="AQ638" s="186"/>
      <c r="AR638" s="186"/>
      <c r="AS638" s="239">
        <v>3</v>
      </c>
      <c r="AT638" s="239">
        <v>2</v>
      </c>
      <c r="AU638" s="239"/>
      <c r="AV638" s="239"/>
      <c r="AW638" s="239">
        <v>2</v>
      </c>
      <c r="AX638" s="186"/>
      <c r="AY638" s="186"/>
      <c r="AZ638" s="239"/>
      <c r="BA638" s="239">
        <v>4</v>
      </c>
      <c r="BB638" s="239"/>
      <c r="BC638" s="239"/>
      <c r="BD638" s="239">
        <v>1</v>
      </c>
      <c r="BE638" s="186"/>
      <c r="BF638" s="186"/>
      <c r="BG638" s="239"/>
      <c r="BH638" s="239"/>
      <c r="BI638" s="239">
        <v>4</v>
      </c>
      <c r="BJ638" s="239"/>
      <c r="BK638" s="239"/>
      <c r="BL638" s="186"/>
      <c r="BM638" s="186"/>
      <c r="BN638" s="239"/>
      <c r="BO638" s="239">
        <v>4</v>
      </c>
      <c r="BP638" s="239"/>
      <c r="BQ638" s="239"/>
      <c r="BR638" s="239"/>
      <c r="BS638" s="186"/>
      <c r="BT638" s="186"/>
      <c r="BU638" s="239"/>
      <c r="BV638" s="239"/>
      <c r="BW638" s="239"/>
      <c r="BX638" s="239"/>
      <c r="BY638" s="239"/>
      <c r="BZ638" s="186"/>
      <c r="CA638" s="186"/>
      <c r="CB638" s="239"/>
      <c r="CC638" s="239"/>
      <c r="CD638" s="239">
        <v>4</v>
      </c>
      <c r="CE638" s="239"/>
      <c r="CF638" s="239"/>
      <c r="CG638" s="186"/>
      <c r="CH638" s="186"/>
      <c r="CI638" s="239"/>
      <c r="CJ638" s="239"/>
      <c r="CK638" s="239">
        <v>3</v>
      </c>
      <c r="CL638" s="239"/>
      <c r="CM638" s="239"/>
      <c r="CN638" s="186"/>
      <c r="CO638" s="186"/>
      <c r="CP638" s="239">
        <v>1</v>
      </c>
      <c r="CQ638" s="239"/>
      <c r="CR638" s="239">
        <v>5</v>
      </c>
      <c r="CS638" s="239"/>
      <c r="CT638" s="239"/>
      <c r="CU638" s="186"/>
      <c r="CV638" s="186"/>
      <c r="CW638" s="239"/>
      <c r="CX638" s="239"/>
      <c r="CY638" s="239"/>
      <c r="CZ638" s="239"/>
      <c r="DA638" s="239"/>
      <c r="DB638" s="186"/>
      <c r="DC638" s="186"/>
      <c r="DD638" s="239"/>
      <c r="DE638" s="239">
        <v>4</v>
      </c>
      <c r="DF638" s="239">
        <v>2</v>
      </c>
      <c r="DG638" s="239"/>
      <c r="DH638" s="239">
        <v>5</v>
      </c>
      <c r="DI638" s="186"/>
      <c r="DJ638" s="186"/>
      <c r="DK638" s="186"/>
      <c r="DL638" s="239"/>
      <c r="DM638" s="239"/>
      <c r="DN638" s="239"/>
      <c r="DO638" s="239"/>
      <c r="DP638" s="186"/>
      <c r="DQ638" s="186"/>
      <c r="DR638" s="239"/>
      <c r="DS638" s="239"/>
      <c r="DT638" s="239"/>
      <c r="DU638" s="239"/>
      <c r="DV638" s="239">
        <v>2</v>
      </c>
      <c r="DW638" s="186"/>
      <c r="DX638" s="186"/>
      <c r="DY638" s="239"/>
      <c r="DZ638" s="239">
        <v>3</v>
      </c>
      <c r="EA638" s="239"/>
      <c r="EB638" s="239"/>
      <c r="EC638" s="239"/>
      <c r="ED638" s="186"/>
      <c r="EE638" s="186"/>
      <c r="EF638" s="239"/>
      <c r="EG638" s="186"/>
      <c r="EH638" s="239"/>
      <c r="EI638" s="239"/>
      <c r="EJ638" s="239"/>
      <c r="EK638" s="186"/>
      <c r="EL638" s="186"/>
      <c r="EM638" s="239"/>
      <c r="EN638" s="239"/>
      <c r="EO638" s="239"/>
      <c r="EP638" s="239"/>
      <c r="EQ638" s="239">
        <v>4</v>
      </c>
      <c r="ER638" s="186"/>
      <c r="ES638" s="186"/>
      <c r="ET638" s="239"/>
      <c r="EU638" s="239">
        <v>3</v>
      </c>
      <c r="EV638" s="239">
        <v>2</v>
      </c>
      <c r="EW638" s="239"/>
      <c r="EX638" s="239"/>
      <c r="EY638" s="186"/>
      <c r="EZ638" s="186"/>
      <c r="FA638" s="239"/>
      <c r="FB638" s="239"/>
      <c r="FC638" s="239"/>
      <c r="FD638" s="239"/>
      <c r="FE638" s="239"/>
      <c r="FF638" s="186"/>
      <c r="FG638" s="186"/>
      <c r="FH638" s="239"/>
      <c r="FI638" s="239">
        <v>9</v>
      </c>
      <c r="FJ638" s="239">
        <v>3</v>
      </c>
      <c r="FK638" s="239"/>
      <c r="FL638" s="239">
        <v>3</v>
      </c>
      <c r="FM638" s="186"/>
      <c r="FN638" s="186"/>
      <c r="FO638" s="239">
        <v>3</v>
      </c>
      <c r="FP638" s="239"/>
      <c r="FQ638" s="239"/>
      <c r="FR638" s="239"/>
      <c r="FS638" s="239">
        <v>4</v>
      </c>
      <c r="FT638" s="186"/>
      <c r="FU638" s="186"/>
      <c r="FV638" s="186"/>
      <c r="FW638" s="186"/>
      <c r="FX638" s="186"/>
      <c r="FY638" s="239"/>
      <c r="FZ638" s="239"/>
      <c r="GA638" s="186"/>
      <c r="GB638" s="186"/>
      <c r="GC638" s="239"/>
      <c r="GD638" s="239"/>
      <c r="GE638" s="239"/>
      <c r="GF638" s="239"/>
      <c r="GG638" s="239"/>
      <c r="GH638" s="186"/>
      <c r="GI638" s="186"/>
      <c r="GJ638" s="239"/>
    </row>
    <row r="639" spans="2:192" ht="15">
      <c r="B639" s="240" t="s">
        <v>5205</v>
      </c>
      <c r="C639" s="240" t="s">
        <v>263</v>
      </c>
      <c r="D639" s="240" t="s">
        <v>265</v>
      </c>
      <c r="E639" s="235" t="s">
        <v>5215</v>
      </c>
      <c r="F639" s="181">
        <v>2283.8000000000002</v>
      </c>
      <c r="G639" s="237">
        <v>91.8</v>
      </c>
      <c r="H639" s="187"/>
      <c r="I639" s="187"/>
      <c r="J639" s="237"/>
      <c r="K639" s="237"/>
      <c r="L639" s="237"/>
      <c r="M639" s="237"/>
      <c r="N639" s="237"/>
      <c r="O639" s="187"/>
      <c r="P639" s="187"/>
      <c r="Q639" s="237"/>
      <c r="R639" s="237">
        <v>102.2</v>
      </c>
      <c r="S639" s="237">
        <v>112.1</v>
      </c>
      <c r="T639" s="237"/>
      <c r="U639" s="237"/>
      <c r="V639" s="187"/>
      <c r="W639" s="187"/>
      <c r="X639" s="237">
        <v>69.099999999999994</v>
      </c>
      <c r="Y639" s="237"/>
      <c r="Z639" s="237">
        <v>115.8</v>
      </c>
      <c r="AA639" s="237"/>
      <c r="AB639" s="237">
        <v>70.400000000000006</v>
      </c>
      <c r="AC639" s="187"/>
      <c r="AD639" s="187"/>
      <c r="AE639" s="237">
        <v>36</v>
      </c>
      <c r="AF639" s="237"/>
      <c r="AG639" s="187"/>
      <c r="AH639" s="237"/>
      <c r="AI639" s="237"/>
      <c r="AJ639" s="187"/>
      <c r="AK639" s="187"/>
      <c r="AL639" s="187"/>
      <c r="AM639" s="187"/>
      <c r="AN639" s="187"/>
      <c r="AO639" s="237"/>
      <c r="AP639" s="237"/>
      <c r="AQ639" s="187"/>
      <c r="AR639" s="187"/>
      <c r="AS639" s="237">
        <v>55.6</v>
      </c>
      <c r="AT639" s="237">
        <v>43.8</v>
      </c>
      <c r="AU639" s="237"/>
      <c r="AV639" s="237"/>
      <c r="AW639" s="237">
        <v>23.6</v>
      </c>
      <c r="AX639" s="187"/>
      <c r="AY639" s="187"/>
      <c r="AZ639" s="237"/>
      <c r="BA639" s="237">
        <v>93.7</v>
      </c>
      <c r="BB639" s="237"/>
      <c r="BC639" s="237"/>
      <c r="BD639" s="237">
        <v>18</v>
      </c>
      <c r="BE639" s="187"/>
      <c r="BF639" s="187"/>
      <c r="BG639" s="237"/>
      <c r="BH639" s="237"/>
      <c r="BI639" s="237">
        <v>104.4</v>
      </c>
      <c r="BJ639" s="237"/>
      <c r="BK639" s="237"/>
      <c r="BL639" s="187"/>
      <c r="BM639" s="187"/>
      <c r="BN639" s="237"/>
      <c r="BO639" s="237">
        <v>73.3</v>
      </c>
      <c r="BP639" s="237"/>
      <c r="BQ639" s="237"/>
      <c r="BR639" s="237"/>
      <c r="BS639" s="187"/>
      <c r="BT639" s="187"/>
      <c r="BU639" s="237"/>
      <c r="BV639" s="237"/>
      <c r="BW639" s="237"/>
      <c r="BX639" s="237"/>
      <c r="BY639" s="237"/>
      <c r="BZ639" s="187"/>
      <c r="CA639" s="187"/>
      <c r="CB639" s="237"/>
      <c r="CC639" s="237"/>
      <c r="CD639" s="237">
        <v>55.3</v>
      </c>
      <c r="CE639" s="237"/>
      <c r="CF639" s="237"/>
      <c r="CG639" s="187"/>
      <c r="CH639" s="187"/>
      <c r="CI639" s="237"/>
      <c r="CJ639" s="237"/>
      <c r="CK639" s="237">
        <v>34.4</v>
      </c>
      <c r="CL639" s="237"/>
      <c r="CM639" s="237"/>
      <c r="CN639" s="187"/>
      <c r="CO639" s="187"/>
      <c r="CP639" s="237">
        <v>12.8</v>
      </c>
      <c r="CQ639" s="237"/>
      <c r="CR639" s="237">
        <v>81.599999999999994</v>
      </c>
      <c r="CS639" s="237"/>
      <c r="CT639" s="237"/>
      <c r="CU639" s="187"/>
      <c r="CV639" s="187"/>
      <c r="CW639" s="237"/>
      <c r="CX639" s="237"/>
      <c r="CY639" s="237"/>
      <c r="CZ639" s="237"/>
      <c r="DA639" s="237"/>
      <c r="DB639" s="187"/>
      <c r="DC639" s="187"/>
      <c r="DD639" s="237"/>
      <c r="DE639" s="237">
        <v>63.2</v>
      </c>
      <c r="DF639" s="237">
        <v>19</v>
      </c>
      <c r="DG639" s="237"/>
      <c r="DH639" s="237">
        <v>72.5</v>
      </c>
      <c r="DI639" s="187"/>
      <c r="DJ639" s="187"/>
      <c r="DK639" s="187"/>
      <c r="DL639" s="237"/>
      <c r="DM639" s="237"/>
      <c r="DN639" s="237"/>
      <c r="DO639" s="237"/>
      <c r="DP639" s="187"/>
      <c r="DQ639" s="187"/>
      <c r="DR639" s="237"/>
      <c r="DS639" s="237"/>
      <c r="DT639" s="237"/>
      <c r="DU639" s="237"/>
      <c r="DV639" s="237">
        <v>88</v>
      </c>
      <c r="DW639" s="187"/>
      <c r="DX639" s="187"/>
      <c r="DY639" s="237"/>
      <c r="DZ639" s="237">
        <v>71.2</v>
      </c>
      <c r="EA639" s="237"/>
      <c r="EB639" s="237"/>
      <c r="EC639" s="237"/>
      <c r="ED639" s="187"/>
      <c r="EE639" s="187"/>
      <c r="EF639" s="237"/>
      <c r="EG639" s="187"/>
      <c r="EH639" s="237"/>
      <c r="EI639" s="237"/>
      <c r="EJ639" s="237"/>
      <c r="EK639" s="187"/>
      <c r="EL639" s="187"/>
      <c r="EM639" s="237"/>
      <c r="EN639" s="237"/>
      <c r="EO639" s="237"/>
      <c r="EP639" s="237"/>
      <c r="EQ639" s="237">
        <v>67.5</v>
      </c>
      <c r="ER639" s="187"/>
      <c r="ES639" s="187"/>
      <c r="ET639" s="237"/>
      <c r="EU639" s="237">
        <v>81.099999999999994</v>
      </c>
      <c r="EV639" s="237">
        <v>49.4</v>
      </c>
      <c r="EW639" s="237"/>
      <c r="EX639" s="237"/>
      <c r="EY639" s="187"/>
      <c r="EZ639" s="187"/>
      <c r="FA639" s="237"/>
      <c r="FB639" s="237"/>
      <c r="FC639" s="237"/>
      <c r="FD639" s="237"/>
      <c r="FE639" s="237"/>
      <c r="FF639" s="187"/>
      <c r="FG639" s="187"/>
      <c r="FH639" s="237"/>
      <c r="FI639" s="237">
        <v>164</v>
      </c>
      <c r="FJ639" s="237">
        <v>93.2</v>
      </c>
      <c r="FK639" s="237"/>
      <c r="FL639" s="237">
        <v>56.4</v>
      </c>
      <c r="FM639" s="187"/>
      <c r="FN639" s="187"/>
      <c r="FO639" s="237">
        <v>158.80000000000001</v>
      </c>
      <c r="FP639" s="237"/>
      <c r="FQ639" s="237"/>
      <c r="FR639" s="237"/>
      <c r="FS639" s="237">
        <v>105.5</v>
      </c>
      <c r="FT639" s="187"/>
      <c r="FU639" s="187"/>
      <c r="FV639" s="187"/>
      <c r="FW639" s="187"/>
      <c r="FX639" s="187"/>
      <c r="FY639" s="237"/>
      <c r="FZ639" s="237"/>
      <c r="GA639" s="187"/>
      <c r="GB639" s="187"/>
      <c r="GC639" s="237"/>
      <c r="GD639" s="237"/>
      <c r="GE639" s="237"/>
      <c r="GF639" s="237"/>
      <c r="GG639" s="237"/>
      <c r="GH639" s="187"/>
      <c r="GI639" s="187"/>
      <c r="GJ639" s="237"/>
    </row>
    <row r="640" spans="2:192" ht="15">
      <c r="B640" s="240" t="s">
        <v>5205</v>
      </c>
      <c r="C640" s="240" t="s">
        <v>263</v>
      </c>
      <c r="D640" s="240" t="s">
        <v>265</v>
      </c>
      <c r="E640" s="241" t="s">
        <v>5216</v>
      </c>
      <c r="F640" s="182">
        <v>2.78</v>
      </c>
      <c r="G640" s="242">
        <v>1.96</v>
      </c>
      <c r="H640" s="188"/>
      <c r="I640" s="188"/>
      <c r="J640" s="242"/>
      <c r="K640" s="242"/>
      <c r="L640" s="242"/>
      <c r="M640" s="242"/>
      <c r="N640" s="242"/>
      <c r="O640" s="188"/>
      <c r="P640" s="188"/>
      <c r="Q640" s="242"/>
      <c r="R640" s="242">
        <v>1.76</v>
      </c>
      <c r="S640" s="242">
        <v>2.68</v>
      </c>
      <c r="T640" s="242"/>
      <c r="U640" s="242"/>
      <c r="V640" s="188"/>
      <c r="W640" s="188"/>
      <c r="X640" s="242">
        <v>2.6</v>
      </c>
      <c r="Y640" s="242"/>
      <c r="Z640" s="242">
        <v>3.63</v>
      </c>
      <c r="AA640" s="242"/>
      <c r="AB640" s="242">
        <v>3.41</v>
      </c>
      <c r="AC640" s="188"/>
      <c r="AD640" s="188"/>
      <c r="AE640" s="242">
        <v>1.67</v>
      </c>
      <c r="AF640" s="242"/>
      <c r="AG640" s="188"/>
      <c r="AH640" s="242"/>
      <c r="AI640" s="242"/>
      <c r="AJ640" s="188"/>
      <c r="AK640" s="188"/>
      <c r="AL640" s="188"/>
      <c r="AM640" s="188"/>
      <c r="AN640" s="188"/>
      <c r="AO640" s="242"/>
      <c r="AP640" s="242"/>
      <c r="AQ640" s="188"/>
      <c r="AR640" s="188"/>
      <c r="AS640" s="242">
        <v>3.24</v>
      </c>
      <c r="AT640" s="242">
        <v>2.74</v>
      </c>
      <c r="AU640" s="242"/>
      <c r="AV640" s="242"/>
      <c r="AW640" s="242">
        <v>5.08</v>
      </c>
      <c r="AX640" s="188"/>
      <c r="AY640" s="188"/>
      <c r="AZ640" s="242"/>
      <c r="BA640" s="242">
        <v>2.56</v>
      </c>
      <c r="BB640" s="242"/>
      <c r="BC640" s="242"/>
      <c r="BD640" s="242">
        <v>3.33</v>
      </c>
      <c r="BE640" s="188"/>
      <c r="BF640" s="188"/>
      <c r="BG640" s="242"/>
      <c r="BH640" s="242"/>
      <c r="BI640" s="242">
        <v>2.2999999999999998</v>
      </c>
      <c r="BJ640" s="242"/>
      <c r="BK640" s="242"/>
      <c r="BL640" s="188"/>
      <c r="BM640" s="188"/>
      <c r="BN640" s="242"/>
      <c r="BO640" s="242">
        <v>3.27</v>
      </c>
      <c r="BP640" s="242"/>
      <c r="BQ640" s="242"/>
      <c r="BR640" s="242"/>
      <c r="BS640" s="188"/>
      <c r="BT640" s="188"/>
      <c r="BU640" s="242"/>
      <c r="BV640" s="242"/>
      <c r="BW640" s="242"/>
      <c r="BX640" s="242"/>
      <c r="BY640" s="242"/>
      <c r="BZ640" s="188"/>
      <c r="CA640" s="188"/>
      <c r="CB640" s="242"/>
      <c r="CC640" s="242"/>
      <c r="CD640" s="242">
        <v>4.34</v>
      </c>
      <c r="CE640" s="242"/>
      <c r="CF640" s="242"/>
      <c r="CG640" s="188"/>
      <c r="CH640" s="188"/>
      <c r="CI640" s="242"/>
      <c r="CJ640" s="242"/>
      <c r="CK640" s="242">
        <v>5.24</v>
      </c>
      <c r="CL640" s="242"/>
      <c r="CM640" s="242"/>
      <c r="CN640" s="188"/>
      <c r="CO640" s="188"/>
      <c r="CP640" s="242">
        <v>4.71</v>
      </c>
      <c r="CQ640" s="242"/>
      <c r="CR640" s="242">
        <v>3.67</v>
      </c>
      <c r="CS640" s="242"/>
      <c r="CT640" s="242"/>
      <c r="CU640" s="188"/>
      <c r="CV640" s="188"/>
      <c r="CW640" s="242"/>
      <c r="CX640" s="242"/>
      <c r="CY640" s="242"/>
      <c r="CZ640" s="242"/>
      <c r="DA640" s="242"/>
      <c r="DB640" s="188"/>
      <c r="DC640" s="188"/>
      <c r="DD640" s="242"/>
      <c r="DE640" s="242">
        <v>3.79</v>
      </c>
      <c r="DF640" s="242">
        <v>6.3</v>
      </c>
      <c r="DG640" s="242"/>
      <c r="DH640" s="242">
        <v>4.1399999999999997</v>
      </c>
      <c r="DI640" s="188"/>
      <c r="DJ640" s="188"/>
      <c r="DK640" s="188"/>
      <c r="DL640" s="242"/>
      <c r="DM640" s="242"/>
      <c r="DN640" s="242"/>
      <c r="DO640" s="242"/>
      <c r="DP640" s="188"/>
      <c r="DQ640" s="188"/>
      <c r="DR640" s="242"/>
      <c r="DS640" s="242"/>
      <c r="DT640" s="242"/>
      <c r="DU640" s="242"/>
      <c r="DV640" s="242">
        <v>1.36</v>
      </c>
      <c r="DW640" s="188"/>
      <c r="DX640" s="188"/>
      <c r="DY640" s="242"/>
      <c r="DZ640" s="242">
        <v>2.5299999999999998</v>
      </c>
      <c r="EA640" s="242"/>
      <c r="EB640" s="242"/>
      <c r="EC640" s="242"/>
      <c r="ED640" s="188"/>
      <c r="EE640" s="188"/>
      <c r="EF640" s="242"/>
      <c r="EG640" s="188"/>
      <c r="EH640" s="242"/>
      <c r="EI640" s="242"/>
      <c r="EJ640" s="242"/>
      <c r="EK640" s="188"/>
      <c r="EL640" s="188"/>
      <c r="EM640" s="242"/>
      <c r="EN640" s="242"/>
      <c r="EO640" s="242"/>
      <c r="EP640" s="242"/>
      <c r="EQ640" s="242">
        <v>3.56</v>
      </c>
      <c r="ER640" s="188"/>
      <c r="ES640" s="188"/>
      <c r="ET640" s="242"/>
      <c r="EU640" s="242">
        <v>2.2200000000000002</v>
      </c>
      <c r="EV640" s="242">
        <v>2.4300000000000002</v>
      </c>
      <c r="EW640" s="242"/>
      <c r="EX640" s="242"/>
      <c r="EY640" s="188"/>
      <c r="EZ640" s="188"/>
      <c r="FA640" s="242"/>
      <c r="FB640" s="242"/>
      <c r="FC640" s="242"/>
      <c r="FD640" s="242"/>
      <c r="FE640" s="242"/>
      <c r="FF640" s="188"/>
      <c r="FG640" s="188"/>
      <c r="FH640" s="242"/>
      <c r="FI640" s="242">
        <v>3.29</v>
      </c>
      <c r="FJ640" s="242">
        <v>1.93</v>
      </c>
      <c r="FK640" s="242"/>
      <c r="FL640" s="242">
        <v>3.19</v>
      </c>
      <c r="FM640" s="188"/>
      <c r="FN640" s="188"/>
      <c r="FO640" s="242">
        <v>1.1299999999999999</v>
      </c>
      <c r="FP640" s="242"/>
      <c r="FQ640" s="242"/>
      <c r="FR640" s="242"/>
      <c r="FS640" s="242">
        <v>2.27</v>
      </c>
      <c r="FT640" s="188"/>
      <c r="FU640" s="188"/>
      <c r="FV640" s="188"/>
      <c r="FW640" s="188"/>
      <c r="FX640" s="188"/>
      <c r="FY640" s="242"/>
      <c r="FZ640" s="242"/>
      <c r="GA640" s="188"/>
      <c r="GB640" s="188"/>
      <c r="GC640" s="242"/>
      <c r="GD640" s="242"/>
      <c r="GE640" s="242"/>
      <c r="GF640" s="242"/>
      <c r="GG640" s="242"/>
      <c r="GH640" s="188"/>
      <c r="GI640" s="188"/>
      <c r="GJ640" s="242"/>
    </row>
    <row r="641" spans="2:192" ht="15.75" thickBot="1">
      <c r="B641" s="243" t="s">
        <v>5205</v>
      </c>
      <c r="C641" s="243" t="s">
        <v>263</v>
      </c>
      <c r="D641" s="243" t="s">
        <v>265</v>
      </c>
      <c r="E641" s="244" t="s">
        <v>5217</v>
      </c>
      <c r="F641" s="183">
        <v>21.55</v>
      </c>
      <c r="G641" s="245">
        <v>30.59</v>
      </c>
      <c r="H641" s="189"/>
      <c r="I641" s="189"/>
      <c r="J641" s="245"/>
      <c r="K641" s="245"/>
      <c r="L641" s="245"/>
      <c r="M641" s="245"/>
      <c r="N641" s="245"/>
      <c r="O641" s="189"/>
      <c r="P641" s="189"/>
      <c r="Q641" s="245"/>
      <c r="R641" s="245">
        <v>34.07</v>
      </c>
      <c r="S641" s="245">
        <v>22.43</v>
      </c>
      <c r="T641" s="245"/>
      <c r="U641" s="245"/>
      <c r="V641" s="189"/>
      <c r="W641" s="189"/>
      <c r="X641" s="245">
        <v>23.04</v>
      </c>
      <c r="Y641" s="245"/>
      <c r="Z641" s="245">
        <v>16.55</v>
      </c>
      <c r="AA641" s="245"/>
      <c r="AB641" s="245">
        <v>17.600000000000001</v>
      </c>
      <c r="AC641" s="189"/>
      <c r="AD641" s="189"/>
      <c r="AE641" s="245">
        <v>35.97</v>
      </c>
      <c r="AF641" s="245"/>
      <c r="AG641" s="189"/>
      <c r="AH641" s="245"/>
      <c r="AI641" s="245"/>
      <c r="AJ641" s="189"/>
      <c r="AK641" s="189"/>
      <c r="AL641" s="189"/>
      <c r="AM641" s="189"/>
      <c r="AN641" s="189"/>
      <c r="AO641" s="245"/>
      <c r="AP641" s="245"/>
      <c r="AQ641" s="189"/>
      <c r="AR641" s="189"/>
      <c r="AS641" s="245">
        <v>18.54</v>
      </c>
      <c r="AT641" s="245">
        <v>21.88</v>
      </c>
      <c r="AU641" s="245"/>
      <c r="AV641" s="245"/>
      <c r="AW641" s="245">
        <v>11.81</v>
      </c>
      <c r="AX641" s="189"/>
      <c r="AY641" s="189"/>
      <c r="AZ641" s="245"/>
      <c r="BA641" s="245">
        <v>23.42</v>
      </c>
      <c r="BB641" s="245"/>
      <c r="BC641" s="245"/>
      <c r="BD641" s="245">
        <v>18.03</v>
      </c>
      <c r="BE641" s="189"/>
      <c r="BF641" s="189"/>
      <c r="BG641" s="245"/>
      <c r="BH641" s="245"/>
      <c r="BI641" s="245">
        <v>26.09</v>
      </c>
      <c r="BJ641" s="245"/>
      <c r="BK641" s="245"/>
      <c r="BL641" s="189"/>
      <c r="BM641" s="189"/>
      <c r="BN641" s="245"/>
      <c r="BO641" s="245">
        <v>18.32</v>
      </c>
      <c r="BP641" s="245"/>
      <c r="BQ641" s="245"/>
      <c r="BR641" s="245"/>
      <c r="BS641" s="189"/>
      <c r="BT641" s="189"/>
      <c r="BU641" s="245"/>
      <c r="BV641" s="245"/>
      <c r="BW641" s="245"/>
      <c r="BX641" s="245"/>
      <c r="BY641" s="245"/>
      <c r="BZ641" s="189"/>
      <c r="CA641" s="189"/>
      <c r="CB641" s="245"/>
      <c r="CC641" s="245"/>
      <c r="CD641" s="245">
        <v>13.82</v>
      </c>
      <c r="CE641" s="245"/>
      <c r="CF641" s="245"/>
      <c r="CG641" s="189"/>
      <c r="CH641" s="189"/>
      <c r="CI641" s="245"/>
      <c r="CJ641" s="245"/>
      <c r="CK641" s="245">
        <v>11.46</v>
      </c>
      <c r="CL641" s="245"/>
      <c r="CM641" s="245"/>
      <c r="CN641" s="189"/>
      <c r="CO641" s="189"/>
      <c r="CP641" s="245">
        <v>12.75</v>
      </c>
      <c r="CQ641" s="245"/>
      <c r="CR641" s="245">
        <v>16.329999999999998</v>
      </c>
      <c r="CS641" s="245"/>
      <c r="CT641" s="245"/>
      <c r="CU641" s="189"/>
      <c r="CV641" s="189"/>
      <c r="CW641" s="245"/>
      <c r="CX641" s="245"/>
      <c r="CY641" s="245"/>
      <c r="CZ641" s="245"/>
      <c r="DA641" s="245"/>
      <c r="DB641" s="189"/>
      <c r="DC641" s="189"/>
      <c r="DD641" s="245"/>
      <c r="DE641" s="245">
        <v>15.81</v>
      </c>
      <c r="DF641" s="245">
        <v>9.52</v>
      </c>
      <c r="DG641" s="245"/>
      <c r="DH641" s="245">
        <v>14.5</v>
      </c>
      <c r="DI641" s="189"/>
      <c r="DJ641" s="189"/>
      <c r="DK641" s="189"/>
      <c r="DL641" s="245"/>
      <c r="DM641" s="245"/>
      <c r="DN641" s="245"/>
      <c r="DO641" s="245"/>
      <c r="DP641" s="189"/>
      <c r="DQ641" s="189"/>
      <c r="DR641" s="245"/>
      <c r="DS641" s="245"/>
      <c r="DT641" s="245"/>
      <c r="DU641" s="245"/>
      <c r="DV641" s="245">
        <v>43.98</v>
      </c>
      <c r="DW641" s="189"/>
      <c r="DX641" s="189"/>
      <c r="DY641" s="245"/>
      <c r="DZ641" s="245">
        <v>23.74</v>
      </c>
      <c r="EA641" s="245"/>
      <c r="EB641" s="245"/>
      <c r="EC641" s="245"/>
      <c r="ED641" s="189"/>
      <c r="EE641" s="189"/>
      <c r="EF641" s="245"/>
      <c r="EG641" s="189"/>
      <c r="EH641" s="245"/>
      <c r="EI641" s="245"/>
      <c r="EJ641" s="245"/>
      <c r="EK641" s="189"/>
      <c r="EL641" s="189"/>
      <c r="EM641" s="245"/>
      <c r="EN641" s="245"/>
      <c r="EO641" s="245"/>
      <c r="EP641" s="245"/>
      <c r="EQ641" s="245">
        <v>16.88</v>
      </c>
      <c r="ER641" s="189"/>
      <c r="ES641" s="189"/>
      <c r="ET641" s="245"/>
      <c r="EU641" s="245">
        <v>27.04</v>
      </c>
      <c r="EV641" s="245">
        <v>24.72</v>
      </c>
      <c r="EW641" s="245"/>
      <c r="EX641" s="245"/>
      <c r="EY641" s="189"/>
      <c r="EZ641" s="189"/>
      <c r="FA641" s="245"/>
      <c r="FB641" s="245"/>
      <c r="FC641" s="245"/>
      <c r="FD641" s="245"/>
      <c r="FE641" s="245"/>
      <c r="FF641" s="189"/>
      <c r="FG641" s="189"/>
      <c r="FH641" s="245"/>
      <c r="FI641" s="245">
        <v>18.23</v>
      </c>
      <c r="FJ641" s="245">
        <v>31.05</v>
      </c>
      <c r="FK641" s="245"/>
      <c r="FL641" s="245">
        <v>18.809999999999999</v>
      </c>
      <c r="FM641" s="189"/>
      <c r="FN641" s="189"/>
      <c r="FO641" s="245">
        <v>52.93</v>
      </c>
      <c r="FP641" s="245"/>
      <c r="FQ641" s="245"/>
      <c r="FR641" s="245"/>
      <c r="FS641" s="245">
        <v>26.38</v>
      </c>
      <c r="FT641" s="189"/>
      <c r="FU641" s="189"/>
      <c r="FV641" s="189"/>
      <c r="FW641" s="189"/>
      <c r="FX641" s="189"/>
      <c r="FY641" s="245"/>
      <c r="FZ641" s="245"/>
      <c r="GA641" s="189"/>
      <c r="GB641" s="189"/>
      <c r="GC641" s="245"/>
      <c r="GD641" s="245"/>
      <c r="GE641" s="245"/>
      <c r="GF641" s="245"/>
      <c r="GG641" s="245"/>
      <c r="GH641" s="189"/>
      <c r="GI641" s="189"/>
      <c r="GJ641" s="245"/>
    </row>
    <row r="642" spans="2:192" ht="15">
      <c r="B642" s="238" t="s">
        <v>5205</v>
      </c>
      <c r="C642" s="238" t="s">
        <v>299</v>
      </c>
      <c r="D642" s="238" t="s">
        <v>301</v>
      </c>
      <c r="E642" s="238" t="s">
        <v>5214</v>
      </c>
      <c r="F642" s="180">
        <v>72</v>
      </c>
      <c r="G642" s="239">
        <v>2</v>
      </c>
      <c r="H642" s="186"/>
      <c r="I642" s="186"/>
      <c r="J642" s="239"/>
      <c r="K642" s="239"/>
      <c r="L642" s="239"/>
      <c r="M642" s="239"/>
      <c r="N642" s="239">
        <v>4</v>
      </c>
      <c r="O642" s="186"/>
      <c r="P642" s="186"/>
      <c r="Q642" s="239"/>
      <c r="R642" s="239">
        <v>6</v>
      </c>
      <c r="S642" s="239">
        <v>5</v>
      </c>
      <c r="T642" s="239"/>
      <c r="U642" s="239"/>
      <c r="V642" s="186"/>
      <c r="W642" s="186"/>
      <c r="X642" s="239">
        <v>8</v>
      </c>
      <c r="Y642" s="239"/>
      <c r="Z642" s="239">
        <v>5</v>
      </c>
      <c r="AA642" s="239"/>
      <c r="AB642" s="239">
        <v>2</v>
      </c>
      <c r="AC642" s="186"/>
      <c r="AD642" s="186"/>
      <c r="AE642" s="239">
        <v>6</v>
      </c>
      <c r="AF642" s="239"/>
      <c r="AG642" s="186"/>
      <c r="AH642" s="239"/>
      <c r="AI642" s="239"/>
      <c r="AJ642" s="186"/>
      <c r="AK642" s="186"/>
      <c r="AL642" s="186"/>
      <c r="AM642" s="186"/>
      <c r="AN642" s="186"/>
      <c r="AO642" s="239"/>
      <c r="AP642" s="239"/>
      <c r="AQ642" s="186"/>
      <c r="AR642" s="186"/>
      <c r="AS642" s="239"/>
      <c r="AT642" s="239">
        <v>1</v>
      </c>
      <c r="AU642" s="239"/>
      <c r="AV642" s="239"/>
      <c r="AW642" s="239">
        <v>1</v>
      </c>
      <c r="AX642" s="186"/>
      <c r="AY642" s="186"/>
      <c r="AZ642" s="239"/>
      <c r="BA642" s="239"/>
      <c r="BB642" s="239">
        <v>1</v>
      </c>
      <c r="BC642" s="239"/>
      <c r="BD642" s="239">
        <v>2</v>
      </c>
      <c r="BE642" s="186"/>
      <c r="BF642" s="186"/>
      <c r="BG642" s="239"/>
      <c r="BH642" s="239"/>
      <c r="BI642" s="239">
        <v>5</v>
      </c>
      <c r="BJ642" s="239"/>
      <c r="BK642" s="239"/>
      <c r="BL642" s="186"/>
      <c r="BM642" s="186"/>
      <c r="BN642" s="239"/>
      <c r="BO642" s="239">
        <v>2</v>
      </c>
      <c r="BP642" s="239"/>
      <c r="BQ642" s="239"/>
      <c r="BR642" s="239"/>
      <c r="BS642" s="186"/>
      <c r="BT642" s="186"/>
      <c r="BU642" s="239"/>
      <c r="BV642" s="239"/>
      <c r="BW642" s="239"/>
      <c r="BX642" s="239"/>
      <c r="BY642" s="239"/>
      <c r="BZ642" s="186"/>
      <c r="CA642" s="186"/>
      <c r="CB642" s="239"/>
      <c r="CC642" s="239"/>
      <c r="CD642" s="239"/>
      <c r="CE642" s="239"/>
      <c r="CF642" s="239"/>
      <c r="CG642" s="186"/>
      <c r="CH642" s="186"/>
      <c r="CI642" s="239"/>
      <c r="CJ642" s="239"/>
      <c r="CK642" s="239">
        <v>1</v>
      </c>
      <c r="CL642" s="239"/>
      <c r="CM642" s="239"/>
      <c r="CN642" s="186"/>
      <c r="CO642" s="186"/>
      <c r="CP642" s="239">
        <v>3</v>
      </c>
      <c r="CQ642" s="239"/>
      <c r="CR642" s="239">
        <v>4</v>
      </c>
      <c r="CS642" s="239"/>
      <c r="CT642" s="239"/>
      <c r="CU642" s="186"/>
      <c r="CV642" s="186"/>
      <c r="CW642" s="239"/>
      <c r="CX642" s="239"/>
      <c r="CY642" s="239"/>
      <c r="CZ642" s="239"/>
      <c r="DA642" s="239"/>
      <c r="DB642" s="186"/>
      <c r="DC642" s="186"/>
      <c r="DD642" s="239"/>
      <c r="DE642" s="239">
        <v>3</v>
      </c>
      <c r="DF642" s="239">
        <v>2</v>
      </c>
      <c r="DG642" s="239"/>
      <c r="DH642" s="239">
        <v>2</v>
      </c>
      <c r="DI642" s="186"/>
      <c r="DJ642" s="186"/>
      <c r="DK642" s="186"/>
      <c r="DL642" s="239"/>
      <c r="DM642" s="239"/>
      <c r="DN642" s="239"/>
      <c r="DO642" s="239"/>
      <c r="DP642" s="186"/>
      <c r="DQ642" s="186"/>
      <c r="DR642" s="239"/>
      <c r="DS642" s="239"/>
      <c r="DT642" s="239"/>
      <c r="DU642" s="239"/>
      <c r="DV642" s="239">
        <v>2</v>
      </c>
      <c r="DW642" s="186"/>
      <c r="DX642" s="186"/>
      <c r="DY642" s="239"/>
      <c r="DZ642" s="239">
        <v>1</v>
      </c>
      <c r="EA642" s="239"/>
      <c r="EB642" s="239"/>
      <c r="EC642" s="239"/>
      <c r="ED642" s="186"/>
      <c r="EE642" s="186"/>
      <c r="EF642" s="239"/>
      <c r="EG642" s="186"/>
      <c r="EH642" s="239"/>
      <c r="EI642" s="239"/>
      <c r="EJ642" s="239"/>
      <c r="EK642" s="186"/>
      <c r="EL642" s="186"/>
      <c r="EM642" s="239"/>
      <c r="EN642" s="239"/>
      <c r="EO642" s="239"/>
      <c r="EP642" s="239"/>
      <c r="EQ642" s="239">
        <v>1</v>
      </c>
      <c r="ER642" s="186"/>
      <c r="ES642" s="186"/>
      <c r="ET642" s="239"/>
      <c r="EU642" s="239"/>
      <c r="EV642" s="239"/>
      <c r="EW642" s="239"/>
      <c r="EX642" s="239"/>
      <c r="EY642" s="186"/>
      <c r="EZ642" s="186"/>
      <c r="FA642" s="239"/>
      <c r="FB642" s="239"/>
      <c r="FC642" s="239">
        <v>1</v>
      </c>
      <c r="FD642" s="239"/>
      <c r="FE642" s="239"/>
      <c r="FF642" s="186"/>
      <c r="FG642" s="186"/>
      <c r="FH642" s="239"/>
      <c r="FI642" s="239"/>
      <c r="FJ642" s="239"/>
      <c r="FK642" s="239"/>
      <c r="FL642" s="239">
        <v>1</v>
      </c>
      <c r="FM642" s="186"/>
      <c r="FN642" s="186"/>
      <c r="FO642" s="239"/>
      <c r="FP642" s="239"/>
      <c r="FQ642" s="239"/>
      <c r="FR642" s="239"/>
      <c r="FS642" s="239">
        <v>1</v>
      </c>
      <c r="FT642" s="186"/>
      <c r="FU642" s="186"/>
      <c r="FV642" s="186"/>
      <c r="FW642" s="186"/>
      <c r="FX642" s="186"/>
      <c r="FY642" s="239"/>
      <c r="FZ642" s="239"/>
      <c r="GA642" s="186"/>
      <c r="GB642" s="186"/>
      <c r="GC642" s="239"/>
      <c r="GD642" s="239"/>
      <c r="GE642" s="239"/>
      <c r="GF642" s="239"/>
      <c r="GG642" s="239"/>
      <c r="GH642" s="186"/>
      <c r="GI642" s="186"/>
      <c r="GJ642" s="239"/>
    </row>
    <row r="643" spans="2:192" ht="15">
      <c r="B643" s="240" t="s">
        <v>5205</v>
      </c>
      <c r="C643" s="240" t="s">
        <v>299</v>
      </c>
      <c r="D643" s="240" t="s">
        <v>301</v>
      </c>
      <c r="E643" s="235" t="s">
        <v>5215</v>
      </c>
      <c r="F643" s="181">
        <v>914</v>
      </c>
      <c r="G643" s="237">
        <v>18.7</v>
      </c>
      <c r="H643" s="187"/>
      <c r="I643" s="187"/>
      <c r="J643" s="237"/>
      <c r="K643" s="237"/>
      <c r="L643" s="237"/>
      <c r="M643" s="237"/>
      <c r="N643" s="237">
        <v>64.099999999999994</v>
      </c>
      <c r="O643" s="187"/>
      <c r="P643" s="187"/>
      <c r="Q643" s="237"/>
      <c r="R643" s="237">
        <v>116.6</v>
      </c>
      <c r="S643" s="237">
        <v>83.3</v>
      </c>
      <c r="T643" s="237"/>
      <c r="U643" s="237"/>
      <c r="V643" s="187"/>
      <c r="W643" s="187"/>
      <c r="X643" s="237">
        <v>81.400000000000006</v>
      </c>
      <c r="Y643" s="237"/>
      <c r="Z643" s="237">
        <v>43.8</v>
      </c>
      <c r="AA643" s="237"/>
      <c r="AB643" s="237">
        <v>21.1</v>
      </c>
      <c r="AC643" s="187"/>
      <c r="AD643" s="187"/>
      <c r="AE643" s="237">
        <v>77.400000000000006</v>
      </c>
      <c r="AF643" s="237"/>
      <c r="AG643" s="187"/>
      <c r="AH643" s="237"/>
      <c r="AI643" s="237"/>
      <c r="AJ643" s="187"/>
      <c r="AK643" s="187"/>
      <c r="AL643" s="187"/>
      <c r="AM643" s="187"/>
      <c r="AN643" s="187"/>
      <c r="AO643" s="237"/>
      <c r="AP643" s="237"/>
      <c r="AQ643" s="187"/>
      <c r="AR643" s="187"/>
      <c r="AS643" s="237"/>
      <c r="AT643" s="237">
        <v>25.7</v>
      </c>
      <c r="AU643" s="237"/>
      <c r="AV643" s="237"/>
      <c r="AW643" s="237">
        <v>9.4</v>
      </c>
      <c r="AX643" s="187"/>
      <c r="AY643" s="187"/>
      <c r="AZ643" s="237"/>
      <c r="BA643" s="237"/>
      <c r="BB643" s="237">
        <v>10</v>
      </c>
      <c r="BC643" s="237"/>
      <c r="BD643" s="237">
        <v>23.4</v>
      </c>
      <c r="BE643" s="187"/>
      <c r="BF643" s="187"/>
      <c r="BG643" s="237"/>
      <c r="BH643" s="237"/>
      <c r="BI643" s="237">
        <v>54</v>
      </c>
      <c r="BJ643" s="237"/>
      <c r="BK643" s="237"/>
      <c r="BL643" s="187"/>
      <c r="BM643" s="187"/>
      <c r="BN643" s="237"/>
      <c r="BO643" s="237">
        <v>34.700000000000003</v>
      </c>
      <c r="BP643" s="237"/>
      <c r="BQ643" s="237"/>
      <c r="BR643" s="237"/>
      <c r="BS643" s="187"/>
      <c r="BT643" s="187"/>
      <c r="BU643" s="237"/>
      <c r="BV643" s="237"/>
      <c r="BW643" s="237"/>
      <c r="BX643" s="237"/>
      <c r="BY643" s="237"/>
      <c r="BZ643" s="187"/>
      <c r="CA643" s="187"/>
      <c r="CB643" s="237"/>
      <c r="CC643" s="237"/>
      <c r="CD643" s="237"/>
      <c r="CE643" s="237"/>
      <c r="CF643" s="237"/>
      <c r="CG643" s="187"/>
      <c r="CH643" s="187"/>
      <c r="CI643" s="237"/>
      <c r="CJ643" s="237"/>
      <c r="CK643" s="237">
        <v>11.7</v>
      </c>
      <c r="CL643" s="237"/>
      <c r="CM643" s="237"/>
      <c r="CN643" s="187"/>
      <c r="CO643" s="187"/>
      <c r="CP643" s="237">
        <v>27.1</v>
      </c>
      <c r="CQ643" s="237"/>
      <c r="CR643" s="237">
        <v>26.3</v>
      </c>
      <c r="CS643" s="237"/>
      <c r="CT643" s="237"/>
      <c r="CU643" s="187"/>
      <c r="CV643" s="187"/>
      <c r="CW643" s="237"/>
      <c r="CX643" s="237"/>
      <c r="CY643" s="237"/>
      <c r="CZ643" s="237"/>
      <c r="DA643" s="237"/>
      <c r="DB643" s="187"/>
      <c r="DC643" s="187"/>
      <c r="DD643" s="237"/>
      <c r="DE643" s="237">
        <v>33.9</v>
      </c>
      <c r="DF643" s="237">
        <v>14.2</v>
      </c>
      <c r="DG643" s="237"/>
      <c r="DH643" s="237">
        <v>19.5</v>
      </c>
      <c r="DI643" s="187"/>
      <c r="DJ643" s="187"/>
      <c r="DK643" s="187"/>
      <c r="DL643" s="237"/>
      <c r="DM643" s="237"/>
      <c r="DN643" s="237"/>
      <c r="DO643" s="237"/>
      <c r="DP643" s="187"/>
      <c r="DQ643" s="187"/>
      <c r="DR643" s="237"/>
      <c r="DS643" s="237"/>
      <c r="DT643" s="237"/>
      <c r="DU643" s="237"/>
      <c r="DV643" s="237">
        <v>37.4</v>
      </c>
      <c r="DW643" s="187"/>
      <c r="DX643" s="187"/>
      <c r="DY643" s="237"/>
      <c r="DZ643" s="237">
        <v>7.1</v>
      </c>
      <c r="EA643" s="237"/>
      <c r="EB643" s="237"/>
      <c r="EC643" s="237"/>
      <c r="ED643" s="187"/>
      <c r="EE643" s="187"/>
      <c r="EF643" s="237"/>
      <c r="EG643" s="187"/>
      <c r="EH643" s="237"/>
      <c r="EI643" s="237"/>
      <c r="EJ643" s="237"/>
      <c r="EK643" s="187"/>
      <c r="EL643" s="187"/>
      <c r="EM643" s="237"/>
      <c r="EN643" s="237"/>
      <c r="EO643" s="237"/>
      <c r="EP643" s="237"/>
      <c r="EQ643" s="237">
        <v>12.1</v>
      </c>
      <c r="ER643" s="187"/>
      <c r="ES643" s="187"/>
      <c r="ET643" s="237"/>
      <c r="EU643" s="237"/>
      <c r="EV643" s="237"/>
      <c r="EW643" s="237"/>
      <c r="EX643" s="237"/>
      <c r="EY643" s="187"/>
      <c r="EZ643" s="187"/>
      <c r="FA643" s="237"/>
      <c r="FB643" s="237"/>
      <c r="FC643" s="237">
        <v>17.2</v>
      </c>
      <c r="FD643" s="237"/>
      <c r="FE643" s="237"/>
      <c r="FF643" s="187"/>
      <c r="FG643" s="187"/>
      <c r="FH643" s="237"/>
      <c r="FI643" s="237"/>
      <c r="FJ643" s="237"/>
      <c r="FK643" s="237"/>
      <c r="FL643" s="237">
        <v>18.7</v>
      </c>
      <c r="FM643" s="187"/>
      <c r="FN643" s="187"/>
      <c r="FO643" s="237"/>
      <c r="FP643" s="237"/>
      <c r="FQ643" s="237"/>
      <c r="FR643" s="237"/>
      <c r="FS643" s="237">
        <v>25.1</v>
      </c>
      <c r="FT643" s="187"/>
      <c r="FU643" s="187"/>
      <c r="FV643" s="187"/>
      <c r="FW643" s="187"/>
      <c r="FX643" s="187"/>
      <c r="FY643" s="237"/>
      <c r="FZ643" s="237"/>
      <c r="GA643" s="187"/>
      <c r="GB643" s="187"/>
      <c r="GC643" s="237"/>
      <c r="GD643" s="237"/>
      <c r="GE643" s="237"/>
      <c r="GF643" s="237"/>
      <c r="GG643" s="237"/>
      <c r="GH643" s="187"/>
      <c r="GI643" s="187"/>
      <c r="GJ643" s="237"/>
    </row>
    <row r="644" spans="2:192" ht="15">
      <c r="B644" s="240" t="s">
        <v>5205</v>
      </c>
      <c r="C644" s="240" t="s">
        <v>299</v>
      </c>
      <c r="D644" s="240" t="s">
        <v>301</v>
      </c>
      <c r="E644" s="241" t="s">
        <v>5216</v>
      </c>
      <c r="F644" s="182">
        <v>4.7300000000000004</v>
      </c>
      <c r="G644" s="242">
        <v>6.43</v>
      </c>
      <c r="H644" s="188"/>
      <c r="I644" s="188"/>
      <c r="J644" s="242"/>
      <c r="K644" s="242"/>
      <c r="L644" s="242"/>
      <c r="M644" s="242"/>
      <c r="N644" s="242">
        <v>3.74</v>
      </c>
      <c r="O644" s="188"/>
      <c r="P644" s="188"/>
      <c r="Q644" s="242"/>
      <c r="R644" s="242">
        <v>3.09</v>
      </c>
      <c r="S644" s="242">
        <v>3.6</v>
      </c>
      <c r="T644" s="242"/>
      <c r="U644" s="242"/>
      <c r="V644" s="188"/>
      <c r="W644" s="188"/>
      <c r="X644" s="242">
        <v>5.89</v>
      </c>
      <c r="Y644" s="242"/>
      <c r="Z644" s="242">
        <v>6.85</v>
      </c>
      <c r="AA644" s="242"/>
      <c r="AB644" s="242">
        <v>5.68</v>
      </c>
      <c r="AC644" s="188"/>
      <c r="AD644" s="188"/>
      <c r="AE644" s="242">
        <v>4.6500000000000004</v>
      </c>
      <c r="AF644" s="242"/>
      <c r="AG644" s="188"/>
      <c r="AH644" s="242"/>
      <c r="AI644" s="242"/>
      <c r="AJ644" s="188"/>
      <c r="AK644" s="188"/>
      <c r="AL644" s="188"/>
      <c r="AM644" s="188"/>
      <c r="AN644" s="188"/>
      <c r="AO644" s="242"/>
      <c r="AP644" s="242"/>
      <c r="AQ644" s="188"/>
      <c r="AR644" s="188"/>
      <c r="AS644" s="242"/>
      <c r="AT644" s="242">
        <v>2.33</v>
      </c>
      <c r="AU644" s="242"/>
      <c r="AV644" s="242"/>
      <c r="AW644" s="242">
        <v>6.42</v>
      </c>
      <c r="AX644" s="188"/>
      <c r="AY644" s="188"/>
      <c r="AZ644" s="242"/>
      <c r="BA644" s="242"/>
      <c r="BB644" s="242">
        <v>5.98</v>
      </c>
      <c r="BC644" s="242"/>
      <c r="BD644" s="242">
        <v>5.12</v>
      </c>
      <c r="BE644" s="188"/>
      <c r="BF644" s="188"/>
      <c r="BG644" s="242"/>
      <c r="BH644" s="242"/>
      <c r="BI644" s="242">
        <v>5.56</v>
      </c>
      <c r="BJ644" s="242"/>
      <c r="BK644" s="242"/>
      <c r="BL644" s="188"/>
      <c r="BM644" s="188"/>
      <c r="BN644" s="242"/>
      <c r="BO644" s="242">
        <v>3.46</v>
      </c>
      <c r="BP644" s="242"/>
      <c r="BQ644" s="242"/>
      <c r="BR644" s="242"/>
      <c r="BS644" s="188"/>
      <c r="BT644" s="188"/>
      <c r="BU644" s="242"/>
      <c r="BV644" s="242"/>
      <c r="BW644" s="242"/>
      <c r="BX644" s="242"/>
      <c r="BY644" s="242"/>
      <c r="BZ644" s="188"/>
      <c r="CA644" s="188"/>
      <c r="CB644" s="242"/>
      <c r="CC644" s="242"/>
      <c r="CD644" s="242"/>
      <c r="CE644" s="242"/>
      <c r="CF644" s="242"/>
      <c r="CG644" s="188"/>
      <c r="CH644" s="188"/>
      <c r="CI644" s="242"/>
      <c r="CJ644" s="242"/>
      <c r="CK644" s="242">
        <v>5.12</v>
      </c>
      <c r="CL644" s="242"/>
      <c r="CM644" s="242"/>
      <c r="CN644" s="188"/>
      <c r="CO644" s="188"/>
      <c r="CP644" s="242">
        <v>6.65</v>
      </c>
      <c r="CQ644" s="242"/>
      <c r="CR644" s="242">
        <v>9.1300000000000008</v>
      </c>
      <c r="CS644" s="242"/>
      <c r="CT644" s="242"/>
      <c r="CU644" s="188"/>
      <c r="CV644" s="188"/>
      <c r="CW644" s="242"/>
      <c r="CX644" s="242"/>
      <c r="CY644" s="242"/>
      <c r="CZ644" s="242"/>
      <c r="DA644" s="242"/>
      <c r="DB644" s="188"/>
      <c r="DC644" s="188"/>
      <c r="DD644" s="242"/>
      <c r="DE644" s="242">
        <v>5.3</v>
      </c>
      <c r="DF644" s="242">
        <v>8.42</v>
      </c>
      <c r="DG644" s="242"/>
      <c r="DH644" s="242">
        <v>6.16</v>
      </c>
      <c r="DI644" s="188"/>
      <c r="DJ644" s="188"/>
      <c r="DK644" s="188"/>
      <c r="DL644" s="242"/>
      <c r="DM644" s="242"/>
      <c r="DN644" s="242"/>
      <c r="DO644" s="242"/>
      <c r="DP644" s="188"/>
      <c r="DQ644" s="188"/>
      <c r="DR644" s="242"/>
      <c r="DS644" s="242"/>
      <c r="DT644" s="242"/>
      <c r="DU644" s="242"/>
      <c r="DV644" s="242">
        <v>3.21</v>
      </c>
      <c r="DW644" s="188"/>
      <c r="DX644" s="188"/>
      <c r="DY644" s="242"/>
      <c r="DZ644" s="242">
        <v>8.49</v>
      </c>
      <c r="EA644" s="242"/>
      <c r="EB644" s="242"/>
      <c r="EC644" s="242"/>
      <c r="ED644" s="188"/>
      <c r="EE644" s="188"/>
      <c r="EF644" s="242"/>
      <c r="EG644" s="188"/>
      <c r="EH644" s="242"/>
      <c r="EI644" s="242"/>
      <c r="EJ644" s="242"/>
      <c r="EK644" s="188"/>
      <c r="EL644" s="188"/>
      <c r="EM644" s="242"/>
      <c r="EN644" s="242"/>
      <c r="EO644" s="242"/>
      <c r="EP644" s="242"/>
      <c r="EQ644" s="242">
        <v>4.95</v>
      </c>
      <c r="ER644" s="188"/>
      <c r="ES644" s="188"/>
      <c r="ET644" s="242"/>
      <c r="EU644" s="242"/>
      <c r="EV644" s="242"/>
      <c r="EW644" s="242"/>
      <c r="EX644" s="242"/>
      <c r="EY644" s="188"/>
      <c r="EZ644" s="188"/>
      <c r="FA644" s="242"/>
      <c r="FB644" s="242"/>
      <c r="FC644" s="242">
        <v>3.48</v>
      </c>
      <c r="FD644" s="242"/>
      <c r="FE644" s="242"/>
      <c r="FF644" s="188"/>
      <c r="FG644" s="188"/>
      <c r="FH644" s="242"/>
      <c r="FI644" s="242"/>
      <c r="FJ644" s="242"/>
      <c r="FK644" s="242"/>
      <c r="FL644" s="242">
        <v>3.2</v>
      </c>
      <c r="FM644" s="188"/>
      <c r="FN644" s="188"/>
      <c r="FO644" s="242"/>
      <c r="FP644" s="242"/>
      <c r="FQ644" s="242"/>
      <c r="FR644" s="242"/>
      <c r="FS644" s="242">
        <v>2.39</v>
      </c>
      <c r="FT644" s="188"/>
      <c r="FU644" s="188"/>
      <c r="FV644" s="188"/>
      <c r="FW644" s="188"/>
      <c r="FX644" s="188"/>
      <c r="FY644" s="242"/>
      <c r="FZ644" s="242"/>
      <c r="GA644" s="188"/>
      <c r="GB644" s="188"/>
      <c r="GC644" s="242"/>
      <c r="GD644" s="242"/>
      <c r="GE644" s="242"/>
      <c r="GF644" s="242"/>
      <c r="GG644" s="242"/>
      <c r="GH644" s="188"/>
      <c r="GI644" s="188"/>
      <c r="GJ644" s="242"/>
    </row>
    <row r="645" spans="2:192" ht="15.75" thickBot="1">
      <c r="B645" s="243" t="s">
        <v>5205</v>
      </c>
      <c r="C645" s="243" t="s">
        <v>299</v>
      </c>
      <c r="D645" s="243" t="s">
        <v>301</v>
      </c>
      <c r="E645" s="244" t="s">
        <v>5217</v>
      </c>
      <c r="F645" s="183">
        <v>12.69</v>
      </c>
      <c r="G645" s="245">
        <v>9.33</v>
      </c>
      <c r="H645" s="189"/>
      <c r="I645" s="189"/>
      <c r="J645" s="245"/>
      <c r="K645" s="245"/>
      <c r="L645" s="245"/>
      <c r="M645" s="245"/>
      <c r="N645" s="245">
        <v>16.02</v>
      </c>
      <c r="O645" s="189"/>
      <c r="P645" s="189"/>
      <c r="Q645" s="245"/>
      <c r="R645" s="245">
        <v>19.440000000000001</v>
      </c>
      <c r="S645" s="245">
        <v>16.66</v>
      </c>
      <c r="T645" s="245"/>
      <c r="U645" s="245"/>
      <c r="V645" s="189"/>
      <c r="W645" s="189"/>
      <c r="X645" s="245">
        <v>10.18</v>
      </c>
      <c r="Y645" s="245"/>
      <c r="Z645" s="245">
        <v>8.76</v>
      </c>
      <c r="AA645" s="245"/>
      <c r="AB645" s="245">
        <v>10.57</v>
      </c>
      <c r="AC645" s="189"/>
      <c r="AD645" s="189"/>
      <c r="AE645" s="245">
        <v>12.9</v>
      </c>
      <c r="AF645" s="245"/>
      <c r="AG645" s="189"/>
      <c r="AH645" s="245"/>
      <c r="AI645" s="245"/>
      <c r="AJ645" s="189"/>
      <c r="AK645" s="189"/>
      <c r="AL645" s="189"/>
      <c r="AM645" s="189"/>
      <c r="AN645" s="189"/>
      <c r="AO645" s="245"/>
      <c r="AP645" s="245"/>
      <c r="AQ645" s="189"/>
      <c r="AR645" s="189"/>
      <c r="AS645" s="245"/>
      <c r="AT645" s="245">
        <v>25.7</v>
      </c>
      <c r="AU645" s="245"/>
      <c r="AV645" s="245"/>
      <c r="AW645" s="245">
        <v>9.35</v>
      </c>
      <c r="AX645" s="189"/>
      <c r="AY645" s="189"/>
      <c r="AZ645" s="245"/>
      <c r="BA645" s="245"/>
      <c r="BB645" s="245">
        <v>10.029999999999999</v>
      </c>
      <c r="BC645" s="245"/>
      <c r="BD645" s="245">
        <v>11.72</v>
      </c>
      <c r="BE645" s="189"/>
      <c r="BF645" s="189"/>
      <c r="BG645" s="245"/>
      <c r="BH645" s="245"/>
      <c r="BI645" s="245">
        <v>10.79</v>
      </c>
      <c r="BJ645" s="245"/>
      <c r="BK645" s="245"/>
      <c r="BL645" s="189"/>
      <c r="BM645" s="189"/>
      <c r="BN645" s="245"/>
      <c r="BO645" s="245">
        <v>17.329999999999998</v>
      </c>
      <c r="BP645" s="245"/>
      <c r="BQ645" s="245"/>
      <c r="BR645" s="245"/>
      <c r="BS645" s="189"/>
      <c r="BT645" s="189"/>
      <c r="BU645" s="245"/>
      <c r="BV645" s="245"/>
      <c r="BW645" s="245"/>
      <c r="BX645" s="245"/>
      <c r="BY645" s="245"/>
      <c r="BZ645" s="189"/>
      <c r="CA645" s="189"/>
      <c r="CB645" s="245"/>
      <c r="CC645" s="245"/>
      <c r="CD645" s="245"/>
      <c r="CE645" s="245"/>
      <c r="CF645" s="245"/>
      <c r="CG645" s="189"/>
      <c r="CH645" s="189"/>
      <c r="CI645" s="245"/>
      <c r="CJ645" s="245"/>
      <c r="CK645" s="245">
        <v>11.72</v>
      </c>
      <c r="CL645" s="245"/>
      <c r="CM645" s="245"/>
      <c r="CN645" s="189"/>
      <c r="CO645" s="189"/>
      <c r="CP645" s="245">
        <v>9.0299999999999994</v>
      </c>
      <c r="CQ645" s="245"/>
      <c r="CR645" s="245">
        <v>6.57</v>
      </c>
      <c r="CS645" s="245"/>
      <c r="CT645" s="245"/>
      <c r="CU645" s="189"/>
      <c r="CV645" s="189"/>
      <c r="CW645" s="245"/>
      <c r="CX645" s="245"/>
      <c r="CY645" s="245"/>
      <c r="CZ645" s="245"/>
      <c r="DA645" s="245"/>
      <c r="DB645" s="189"/>
      <c r="DC645" s="189"/>
      <c r="DD645" s="245"/>
      <c r="DE645" s="245">
        <v>11.31</v>
      </c>
      <c r="DF645" s="245">
        <v>7.12</v>
      </c>
      <c r="DG645" s="245"/>
      <c r="DH645" s="245">
        <v>9.73</v>
      </c>
      <c r="DI645" s="189"/>
      <c r="DJ645" s="189"/>
      <c r="DK645" s="189"/>
      <c r="DL645" s="245"/>
      <c r="DM645" s="245"/>
      <c r="DN645" s="245"/>
      <c r="DO645" s="245"/>
      <c r="DP645" s="189"/>
      <c r="DQ645" s="189"/>
      <c r="DR645" s="245"/>
      <c r="DS645" s="245"/>
      <c r="DT645" s="245"/>
      <c r="DU645" s="245"/>
      <c r="DV645" s="245">
        <v>18.72</v>
      </c>
      <c r="DW645" s="189"/>
      <c r="DX645" s="189"/>
      <c r="DY645" s="245"/>
      <c r="DZ645" s="245">
        <v>7.07</v>
      </c>
      <c r="EA645" s="245"/>
      <c r="EB645" s="245"/>
      <c r="EC645" s="245"/>
      <c r="ED645" s="189"/>
      <c r="EE645" s="189"/>
      <c r="EF645" s="245"/>
      <c r="EG645" s="189"/>
      <c r="EH645" s="245"/>
      <c r="EI645" s="245"/>
      <c r="EJ645" s="245"/>
      <c r="EK645" s="189"/>
      <c r="EL645" s="189"/>
      <c r="EM645" s="245"/>
      <c r="EN645" s="245"/>
      <c r="EO645" s="245"/>
      <c r="EP645" s="245"/>
      <c r="EQ645" s="245">
        <v>12.13</v>
      </c>
      <c r="ER645" s="189"/>
      <c r="ES645" s="189"/>
      <c r="ET645" s="245"/>
      <c r="EU645" s="245"/>
      <c r="EV645" s="245"/>
      <c r="EW645" s="245"/>
      <c r="EX645" s="245"/>
      <c r="EY645" s="189"/>
      <c r="EZ645" s="189"/>
      <c r="FA645" s="245"/>
      <c r="FB645" s="245"/>
      <c r="FC645" s="245">
        <v>17.23</v>
      </c>
      <c r="FD645" s="245"/>
      <c r="FE645" s="245"/>
      <c r="FF645" s="189"/>
      <c r="FG645" s="189"/>
      <c r="FH645" s="245"/>
      <c r="FI645" s="245"/>
      <c r="FJ645" s="245"/>
      <c r="FK645" s="245"/>
      <c r="FL645" s="245">
        <v>18.73</v>
      </c>
      <c r="FM645" s="189"/>
      <c r="FN645" s="189"/>
      <c r="FO645" s="245"/>
      <c r="FP645" s="245"/>
      <c r="FQ645" s="245"/>
      <c r="FR645" s="245"/>
      <c r="FS645" s="245">
        <v>25.08</v>
      </c>
      <c r="FT645" s="189"/>
      <c r="FU645" s="189"/>
      <c r="FV645" s="189"/>
      <c r="FW645" s="189"/>
      <c r="FX645" s="189"/>
      <c r="FY645" s="245"/>
      <c r="FZ645" s="245"/>
      <c r="GA645" s="189"/>
      <c r="GB645" s="189"/>
      <c r="GC645" s="245"/>
      <c r="GD645" s="245"/>
      <c r="GE645" s="245"/>
      <c r="GF645" s="245"/>
      <c r="GG645" s="245"/>
      <c r="GH645" s="189"/>
      <c r="GI645" s="189"/>
      <c r="GJ645" s="245"/>
    </row>
    <row r="646" spans="2:192" ht="15">
      <c r="B646" s="238" t="s">
        <v>5203</v>
      </c>
      <c r="C646" s="238" t="s">
        <v>245</v>
      </c>
      <c r="D646" s="238" t="s">
        <v>247</v>
      </c>
      <c r="E646" s="238" t="s">
        <v>5214</v>
      </c>
      <c r="F646" s="180">
        <v>23</v>
      </c>
      <c r="G646" s="239">
        <v>1</v>
      </c>
      <c r="H646" s="186"/>
      <c r="I646" s="186"/>
      <c r="J646" s="239"/>
      <c r="K646" s="239"/>
      <c r="L646" s="239"/>
      <c r="M646" s="239"/>
      <c r="N646" s="239">
        <v>1</v>
      </c>
      <c r="O646" s="186"/>
      <c r="P646" s="186"/>
      <c r="Q646" s="239"/>
      <c r="R646" s="239">
        <v>1</v>
      </c>
      <c r="S646" s="239"/>
      <c r="T646" s="239"/>
      <c r="U646" s="239"/>
      <c r="V646" s="186"/>
      <c r="W646" s="186"/>
      <c r="X646" s="239">
        <v>1</v>
      </c>
      <c r="Y646" s="239"/>
      <c r="Z646" s="239">
        <v>1</v>
      </c>
      <c r="AA646" s="239"/>
      <c r="AB646" s="239">
        <v>1</v>
      </c>
      <c r="AC646" s="186"/>
      <c r="AD646" s="186"/>
      <c r="AE646" s="239">
        <v>1</v>
      </c>
      <c r="AF646" s="239"/>
      <c r="AG646" s="186"/>
      <c r="AH646" s="239"/>
      <c r="AI646" s="239"/>
      <c r="AJ646" s="186"/>
      <c r="AK646" s="186"/>
      <c r="AL646" s="186"/>
      <c r="AM646" s="186"/>
      <c r="AN646" s="186"/>
      <c r="AO646" s="239"/>
      <c r="AP646" s="239"/>
      <c r="AQ646" s="186"/>
      <c r="AR646" s="186"/>
      <c r="AS646" s="239"/>
      <c r="AT646" s="239"/>
      <c r="AU646" s="239"/>
      <c r="AV646" s="239"/>
      <c r="AW646" s="239">
        <v>1</v>
      </c>
      <c r="AX646" s="186"/>
      <c r="AY646" s="186"/>
      <c r="AZ646" s="239"/>
      <c r="BA646" s="239"/>
      <c r="BB646" s="239">
        <v>1</v>
      </c>
      <c r="BC646" s="239"/>
      <c r="BD646" s="239"/>
      <c r="BE646" s="186"/>
      <c r="BF646" s="186"/>
      <c r="BG646" s="239"/>
      <c r="BH646" s="239"/>
      <c r="BI646" s="239">
        <v>1</v>
      </c>
      <c r="BJ646" s="239"/>
      <c r="BK646" s="239"/>
      <c r="BL646" s="186"/>
      <c r="BM646" s="186"/>
      <c r="BN646" s="239"/>
      <c r="BO646" s="239"/>
      <c r="BP646" s="239"/>
      <c r="BQ646" s="239"/>
      <c r="BR646" s="239"/>
      <c r="BS646" s="186"/>
      <c r="BT646" s="186"/>
      <c r="BU646" s="239"/>
      <c r="BV646" s="239"/>
      <c r="BW646" s="239"/>
      <c r="BX646" s="239"/>
      <c r="BY646" s="239"/>
      <c r="BZ646" s="186"/>
      <c r="CA646" s="186"/>
      <c r="CB646" s="239">
        <v>1</v>
      </c>
      <c r="CC646" s="239"/>
      <c r="CD646" s="239">
        <v>1</v>
      </c>
      <c r="CE646" s="239"/>
      <c r="CF646" s="239"/>
      <c r="CG646" s="186"/>
      <c r="CH646" s="186"/>
      <c r="CI646" s="239"/>
      <c r="CJ646" s="239"/>
      <c r="CK646" s="239"/>
      <c r="CL646" s="239"/>
      <c r="CM646" s="239"/>
      <c r="CN646" s="186"/>
      <c r="CO646" s="186"/>
      <c r="CP646" s="239">
        <v>1</v>
      </c>
      <c r="CQ646" s="239"/>
      <c r="CR646" s="239"/>
      <c r="CS646" s="239"/>
      <c r="CT646" s="239"/>
      <c r="CU646" s="186"/>
      <c r="CV646" s="186"/>
      <c r="CW646" s="239"/>
      <c r="CX646" s="239"/>
      <c r="CY646" s="239"/>
      <c r="CZ646" s="239"/>
      <c r="DA646" s="239"/>
      <c r="DB646" s="186"/>
      <c r="DC646" s="186"/>
      <c r="DD646" s="239"/>
      <c r="DE646" s="239"/>
      <c r="DF646" s="239"/>
      <c r="DG646" s="239"/>
      <c r="DH646" s="239">
        <v>1</v>
      </c>
      <c r="DI646" s="186"/>
      <c r="DJ646" s="186"/>
      <c r="DK646" s="186"/>
      <c r="DL646" s="239"/>
      <c r="DM646" s="239"/>
      <c r="DN646" s="239"/>
      <c r="DO646" s="239"/>
      <c r="DP646" s="186"/>
      <c r="DQ646" s="186"/>
      <c r="DR646" s="239"/>
      <c r="DS646" s="239"/>
      <c r="DT646" s="239"/>
      <c r="DU646" s="239"/>
      <c r="DV646" s="239">
        <v>1</v>
      </c>
      <c r="DW646" s="186"/>
      <c r="DX646" s="186"/>
      <c r="DY646" s="239"/>
      <c r="DZ646" s="239">
        <v>1</v>
      </c>
      <c r="EA646" s="239"/>
      <c r="EB646" s="239"/>
      <c r="EC646" s="239">
        <v>1</v>
      </c>
      <c r="ED646" s="186"/>
      <c r="EE646" s="186"/>
      <c r="EF646" s="239"/>
      <c r="EG646" s="186"/>
      <c r="EH646" s="239"/>
      <c r="EI646" s="239"/>
      <c r="EJ646" s="239"/>
      <c r="EK646" s="186"/>
      <c r="EL646" s="186"/>
      <c r="EM646" s="239"/>
      <c r="EN646" s="239"/>
      <c r="EO646" s="239"/>
      <c r="EP646" s="239"/>
      <c r="EQ646" s="239"/>
      <c r="ER646" s="186"/>
      <c r="ES646" s="186"/>
      <c r="ET646" s="239"/>
      <c r="EU646" s="239"/>
      <c r="EV646" s="239">
        <v>1</v>
      </c>
      <c r="EW646" s="239"/>
      <c r="EX646" s="239">
        <v>1</v>
      </c>
      <c r="EY646" s="186"/>
      <c r="EZ646" s="186"/>
      <c r="FA646" s="239"/>
      <c r="FB646" s="239"/>
      <c r="FC646" s="239"/>
      <c r="FD646" s="239"/>
      <c r="FE646" s="239"/>
      <c r="FF646" s="186"/>
      <c r="FG646" s="186"/>
      <c r="FH646" s="239"/>
      <c r="FI646" s="239"/>
      <c r="FJ646" s="239"/>
      <c r="FK646" s="239"/>
      <c r="FL646" s="239"/>
      <c r="FM646" s="186"/>
      <c r="FN646" s="186"/>
      <c r="FO646" s="239">
        <v>1</v>
      </c>
      <c r="FP646" s="239"/>
      <c r="FQ646" s="239"/>
      <c r="FR646" s="239"/>
      <c r="FS646" s="239"/>
      <c r="FT646" s="186"/>
      <c r="FU646" s="186"/>
      <c r="FV646" s="186"/>
      <c r="FW646" s="186"/>
      <c r="FX646" s="186"/>
      <c r="FY646" s="239"/>
      <c r="FZ646" s="239">
        <v>1</v>
      </c>
      <c r="GA646" s="186"/>
      <c r="GB646" s="186"/>
      <c r="GC646" s="239"/>
      <c r="GD646" s="239"/>
      <c r="GE646" s="239">
        <v>2</v>
      </c>
      <c r="GF646" s="239"/>
      <c r="GG646" s="239"/>
      <c r="GH646" s="186"/>
      <c r="GI646" s="186"/>
      <c r="GJ646" s="239"/>
    </row>
    <row r="647" spans="2:192" ht="15">
      <c r="B647" s="240" t="s">
        <v>5203</v>
      </c>
      <c r="C647" s="240" t="s">
        <v>245</v>
      </c>
      <c r="D647" s="240" t="s">
        <v>247</v>
      </c>
      <c r="E647" s="235" t="s">
        <v>5215</v>
      </c>
      <c r="F647" s="181">
        <v>1222.5</v>
      </c>
      <c r="G647" s="237">
        <v>82.8</v>
      </c>
      <c r="H647" s="187"/>
      <c r="I647" s="187"/>
      <c r="J647" s="237"/>
      <c r="K647" s="237"/>
      <c r="L647" s="237"/>
      <c r="M647" s="237"/>
      <c r="N647" s="237">
        <v>121.2</v>
      </c>
      <c r="O647" s="187"/>
      <c r="P647" s="187"/>
      <c r="Q647" s="237"/>
      <c r="R647" s="237">
        <v>97.7</v>
      </c>
      <c r="S647" s="237"/>
      <c r="T647" s="237"/>
      <c r="U647" s="237"/>
      <c r="V647" s="187"/>
      <c r="W647" s="187"/>
      <c r="X647" s="237">
        <v>79.7</v>
      </c>
      <c r="Y647" s="237"/>
      <c r="Z647" s="237">
        <v>53.2</v>
      </c>
      <c r="AA647" s="237"/>
      <c r="AB647" s="237">
        <v>100.6</v>
      </c>
      <c r="AC647" s="187"/>
      <c r="AD647" s="187"/>
      <c r="AE647" s="237">
        <v>41.9</v>
      </c>
      <c r="AF647" s="237"/>
      <c r="AG647" s="187"/>
      <c r="AH647" s="237"/>
      <c r="AI647" s="237"/>
      <c r="AJ647" s="187"/>
      <c r="AK647" s="187"/>
      <c r="AL647" s="187"/>
      <c r="AM647" s="187"/>
      <c r="AN647" s="187"/>
      <c r="AO647" s="237"/>
      <c r="AP647" s="237"/>
      <c r="AQ647" s="187"/>
      <c r="AR647" s="187"/>
      <c r="AS647" s="237"/>
      <c r="AT647" s="237"/>
      <c r="AU647" s="237"/>
      <c r="AV647" s="237"/>
      <c r="AW647" s="237">
        <v>39.799999999999997</v>
      </c>
      <c r="AX647" s="187"/>
      <c r="AY647" s="187"/>
      <c r="AZ647" s="237"/>
      <c r="BA647" s="237"/>
      <c r="BB647" s="237">
        <v>38</v>
      </c>
      <c r="BC647" s="237"/>
      <c r="BD647" s="237"/>
      <c r="BE647" s="187"/>
      <c r="BF647" s="187"/>
      <c r="BG647" s="237"/>
      <c r="BH647" s="237"/>
      <c r="BI647" s="237">
        <v>29.2</v>
      </c>
      <c r="BJ647" s="237"/>
      <c r="BK647" s="237"/>
      <c r="BL647" s="187"/>
      <c r="BM647" s="187"/>
      <c r="BN647" s="237"/>
      <c r="BO647" s="237"/>
      <c r="BP647" s="237"/>
      <c r="BQ647" s="237"/>
      <c r="BR647" s="237"/>
      <c r="BS647" s="187"/>
      <c r="BT647" s="187"/>
      <c r="BU647" s="237"/>
      <c r="BV647" s="237"/>
      <c r="BW647" s="237"/>
      <c r="BX647" s="237"/>
      <c r="BY647" s="237"/>
      <c r="BZ647" s="187"/>
      <c r="CA647" s="187"/>
      <c r="CB647" s="237">
        <v>61.5</v>
      </c>
      <c r="CC647" s="237"/>
      <c r="CD647" s="237">
        <v>29</v>
      </c>
      <c r="CE647" s="237"/>
      <c r="CF647" s="237"/>
      <c r="CG647" s="187"/>
      <c r="CH647" s="187"/>
      <c r="CI647" s="237"/>
      <c r="CJ647" s="237"/>
      <c r="CK647" s="237"/>
      <c r="CL647" s="237"/>
      <c r="CM647" s="237"/>
      <c r="CN647" s="187"/>
      <c r="CO647" s="187"/>
      <c r="CP647" s="237">
        <v>36.4</v>
      </c>
      <c r="CQ647" s="237"/>
      <c r="CR647" s="237"/>
      <c r="CS647" s="237"/>
      <c r="CT647" s="237"/>
      <c r="CU647" s="187"/>
      <c r="CV647" s="187"/>
      <c r="CW647" s="237"/>
      <c r="CX647" s="237"/>
      <c r="CY647" s="237"/>
      <c r="CZ647" s="237"/>
      <c r="DA647" s="237"/>
      <c r="DB647" s="187"/>
      <c r="DC647" s="187"/>
      <c r="DD647" s="237"/>
      <c r="DE647" s="237"/>
      <c r="DF647" s="237"/>
      <c r="DG647" s="237"/>
      <c r="DH647" s="237">
        <v>37.4</v>
      </c>
      <c r="DI647" s="187"/>
      <c r="DJ647" s="187"/>
      <c r="DK647" s="187"/>
      <c r="DL647" s="237"/>
      <c r="DM647" s="237"/>
      <c r="DN647" s="237"/>
      <c r="DO647" s="237"/>
      <c r="DP647" s="187"/>
      <c r="DQ647" s="187"/>
      <c r="DR647" s="237"/>
      <c r="DS647" s="237"/>
      <c r="DT647" s="237"/>
      <c r="DU647" s="237"/>
      <c r="DV647" s="237">
        <v>56.3</v>
      </c>
      <c r="DW647" s="187"/>
      <c r="DX647" s="187"/>
      <c r="DY647" s="237"/>
      <c r="DZ647" s="237">
        <v>41</v>
      </c>
      <c r="EA647" s="237"/>
      <c r="EB647" s="237"/>
      <c r="EC647" s="237">
        <v>93.1</v>
      </c>
      <c r="ED647" s="187"/>
      <c r="EE647" s="187"/>
      <c r="EF647" s="237"/>
      <c r="EG647" s="187"/>
      <c r="EH647" s="237"/>
      <c r="EI647" s="237"/>
      <c r="EJ647" s="237"/>
      <c r="EK647" s="187"/>
      <c r="EL647" s="187"/>
      <c r="EM647" s="237"/>
      <c r="EN647" s="237"/>
      <c r="EO647" s="237"/>
      <c r="EP647" s="237"/>
      <c r="EQ647" s="237"/>
      <c r="ER647" s="187"/>
      <c r="ES647" s="187"/>
      <c r="ET647" s="237"/>
      <c r="EU647" s="237"/>
      <c r="EV647" s="237">
        <v>30.5</v>
      </c>
      <c r="EW647" s="237"/>
      <c r="EX647" s="237">
        <v>45.6</v>
      </c>
      <c r="EY647" s="187"/>
      <c r="EZ647" s="187"/>
      <c r="FA647" s="237"/>
      <c r="FB647" s="237"/>
      <c r="FC647" s="237"/>
      <c r="FD647" s="237"/>
      <c r="FE647" s="237"/>
      <c r="FF647" s="187"/>
      <c r="FG647" s="187"/>
      <c r="FH647" s="237"/>
      <c r="FI647" s="237"/>
      <c r="FJ647" s="237"/>
      <c r="FK647" s="237"/>
      <c r="FL647" s="237"/>
      <c r="FM647" s="187"/>
      <c r="FN647" s="187"/>
      <c r="FO647" s="237">
        <v>10.4</v>
      </c>
      <c r="FP647" s="237"/>
      <c r="FQ647" s="237"/>
      <c r="FR647" s="237"/>
      <c r="FS647" s="237"/>
      <c r="FT647" s="187"/>
      <c r="FU647" s="187"/>
      <c r="FV647" s="187"/>
      <c r="FW647" s="187"/>
      <c r="FX647" s="187"/>
      <c r="FY647" s="237"/>
      <c r="FZ647" s="237">
        <v>43.2</v>
      </c>
      <c r="GA647" s="187"/>
      <c r="GB647" s="187"/>
      <c r="GC647" s="237"/>
      <c r="GD647" s="237"/>
      <c r="GE647" s="237">
        <v>53.8</v>
      </c>
      <c r="GF647" s="237"/>
      <c r="GG647" s="237"/>
      <c r="GH647" s="187"/>
      <c r="GI647" s="187"/>
      <c r="GJ647" s="237"/>
    </row>
    <row r="648" spans="2:192" ht="15">
      <c r="B648" s="240" t="s">
        <v>5203</v>
      </c>
      <c r="C648" s="240" t="s">
        <v>245</v>
      </c>
      <c r="D648" s="240" t="s">
        <v>247</v>
      </c>
      <c r="E648" s="241" t="s">
        <v>5216</v>
      </c>
      <c r="F648" s="182"/>
      <c r="G648" s="242"/>
      <c r="H648" s="188"/>
      <c r="I648" s="188"/>
      <c r="J648" s="242"/>
      <c r="K648" s="242"/>
      <c r="L648" s="242"/>
      <c r="M648" s="242"/>
      <c r="N648" s="242"/>
      <c r="O648" s="188"/>
      <c r="P648" s="188"/>
      <c r="Q648" s="242"/>
      <c r="R648" s="242"/>
      <c r="S648" s="242"/>
      <c r="T648" s="242"/>
      <c r="U648" s="242"/>
      <c r="V648" s="188"/>
      <c r="W648" s="188"/>
      <c r="X648" s="242"/>
      <c r="Y648" s="242"/>
      <c r="Z648" s="242"/>
      <c r="AA648" s="242"/>
      <c r="AB648" s="242"/>
      <c r="AC648" s="188"/>
      <c r="AD648" s="188"/>
      <c r="AE648" s="242"/>
      <c r="AF648" s="242"/>
      <c r="AG648" s="188"/>
      <c r="AH648" s="242"/>
      <c r="AI648" s="242"/>
      <c r="AJ648" s="188"/>
      <c r="AK648" s="188"/>
      <c r="AL648" s="188"/>
      <c r="AM648" s="188"/>
      <c r="AN648" s="188"/>
      <c r="AO648" s="242"/>
      <c r="AP648" s="242"/>
      <c r="AQ648" s="188"/>
      <c r="AR648" s="188"/>
      <c r="AS648" s="242"/>
      <c r="AT648" s="242"/>
      <c r="AU648" s="242"/>
      <c r="AV648" s="242"/>
      <c r="AW648" s="242"/>
      <c r="AX648" s="188"/>
      <c r="AY648" s="188"/>
      <c r="AZ648" s="242"/>
      <c r="BA648" s="242"/>
      <c r="BB648" s="242"/>
      <c r="BC648" s="242"/>
      <c r="BD648" s="242"/>
      <c r="BE648" s="188"/>
      <c r="BF648" s="188"/>
      <c r="BG648" s="242"/>
      <c r="BH648" s="242"/>
      <c r="BI648" s="242"/>
      <c r="BJ648" s="242"/>
      <c r="BK648" s="242"/>
      <c r="BL648" s="188"/>
      <c r="BM648" s="188"/>
      <c r="BN648" s="242"/>
      <c r="BO648" s="242"/>
      <c r="BP648" s="242"/>
      <c r="BQ648" s="242"/>
      <c r="BR648" s="242"/>
      <c r="BS648" s="188"/>
      <c r="BT648" s="188"/>
      <c r="BU648" s="242"/>
      <c r="BV648" s="242"/>
      <c r="BW648" s="242"/>
      <c r="BX648" s="242"/>
      <c r="BY648" s="242"/>
      <c r="BZ648" s="188"/>
      <c r="CA648" s="188"/>
      <c r="CB648" s="242"/>
      <c r="CC648" s="242"/>
      <c r="CD648" s="242"/>
      <c r="CE648" s="242"/>
      <c r="CF648" s="242"/>
      <c r="CG648" s="188"/>
      <c r="CH648" s="188"/>
      <c r="CI648" s="242"/>
      <c r="CJ648" s="242"/>
      <c r="CK648" s="242"/>
      <c r="CL648" s="242"/>
      <c r="CM648" s="242"/>
      <c r="CN648" s="188"/>
      <c r="CO648" s="188"/>
      <c r="CP648" s="242"/>
      <c r="CQ648" s="242"/>
      <c r="CR648" s="242"/>
      <c r="CS648" s="242"/>
      <c r="CT648" s="242"/>
      <c r="CU648" s="188"/>
      <c r="CV648" s="188"/>
      <c r="CW648" s="242"/>
      <c r="CX648" s="242"/>
      <c r="CY648" s="242"/>
      <c r="CZ648" s="242"/>
      <c r="DA648" s="242"/>
      <c r="DB648" s="188"/>
      <c r="DC648" s="188"/>
      <c r="DD648" s="242"/>
      <c r="DE648" s="242"/>
      <c r="DF648" s="242"/>
      <c r="DG648" s="242"/>
      <c r="DH648" s="242"/>
      <c r="DI648" s="188"/>
      <c r="DJ648" s="188"/>
      <c r="DK648" s="188"/>
      <c r="DL648" s="242"/>
      <c r="DM648" s="242"/>
      <c r="DN648" s="242"/>
      <c r="DO648" s="242"/>
      <c r="DP648" s="188"/>
      <c r="DQ648" s="188"/>
      <c r="DR648" s="242"/>
      <c r="DS648" s="242"/>
      <c r="DT648" s="242"/>
      <c r="DU648" s="242"/>
      <c r="DV648" s="242"/>
      <c r="DW648" s="188"/>
      <c r="DX648" s="188"/>
      <c r="DY648" s="242"/>
      <c r="DZ648" s="242"/>
      <c r="EA648" s="242"/>
      <c r="EB648" s="242"/>
      <c r="EC648" s="242"/>
      <c r="ED648" s="188"/>
      <c r="EE648" s="188"/>
      <c r="EF648" s="242"/>
      <c r="EG648" s="188"/>
      <c r="EH648" s="242"/>
      <c r="EI648" s="242"/>
      <c r="EJ648" s="242"/>
      <c r="EK648" s="188"/>
      <c r="EL648" s="188"/>
      <c r="EM648" s="242"/>
      <c r="EN648" s="242"/>
      <c r="EO648" s="242"/>
      <c r="EP648" s="242"/>
      <c r="EQ648" s="242"/>
      <c r="ER648" s="188"/>
      <c r="ES648" s="188"/>
      <c r="ET648" s="242"/>
      <c r="EU648" s="242"/>
      <c r="EV648" s="242"/>
      <c r="EW648" s="242"/>
      <c r="EX648" s="242"/>
      <c r="EY648" s="188"/>
      <c r="EZ648" s="188"/>
      <c r="FA648" s="242"/>
      <c r="FB648" s="242"/>
      <c r="FC648" s="242"/>
      <c r="FD648" s="242"/>
      <c r="FE648" s="242"/>
      <c r="FF648" s="188"/>
      <c r="FG648" s="188"/>
      <c r="FH648" s="242"/>
      <c r="FI648" s="242"/>
      <c r="FJ648" s="242"/>
      <c r="FK648" s="242"/>
      <c r="FL648" s="242"/>
      <c r="FM648" s="188"/>
      <c r="FN648" s="188"/>
      <c r="FO648" s="242"/>
      <c r="FP648" s="242"/>
      <c r="FQ648" s="242"/>
      <c r="FR648" s="242"/>
      <c r="FS648" s="242"/>
      <c r="FT648" s="188"/>
      <c r="FU648" s="188"/>
      <c r="FV648" s="188"/>
      <c r="FW648" s="188"/>
      <c r="FX648" s="188"/>
      <c r="FY648" s="242"/>
      <c r="FZ648" s="242"/>
      <c r="GA648" s="188"/>
      <c r="GB648" s="188"/>
      <c r="GC648" s="242"/>
      <c r="GD648" s="242"/>
      <c r="GE648" s="242"/>
      <c r="GF648" s="242"/>
      <c r="GG648" s="242"/>
      <c r="GH648" s="188"/>
      <c r="GI648" s="188"/>
      <c r="GJ648" s="242"/>
    </row>
    <row r="649" spans="2:192" ht="15.75" thickBot="1">
      <c r="B649" s="243" t="s">
        <v>5203</v>
      </c>
      <c r="C649" s="243" t="s">
        <v>245</v>
      </c>
      <c r="D649" s="243" t="s">
        <v>247</v>
      </c>
      <c r="E649" s="244" t="s">
        <v>5217</v>
      </c>
      <c r="F649" s="183"/>
      <c r="G649" s="245"/>
      <c r="H649" s="189"/>
      <c r="I649" s="189"/>
      <c r="J649" s="245"/>
      <c r="K649" s="245"/>
      <c r="L649" s="245"/>
      <c r="M649" s="245"/>
      <c r="N649" s="245"/>
      <c r="O649" s="189"/>
      <c r="P649" s="189"/>
      <c r="Q649" s="245"/>
      <c r="R649" s="245"/>
      <c r="S649" s="245"/>
      <c r="T649" s="245"/>
      <c r="U649" s="245"/>
      <c r="V649" s="189"/>
      <c r="W649" s="189"/>
      <c r="X649" s="245"/>
      <c r="Y649" s="245"/>
      <c r="Z649" s="245"/>
      <c r="AA649" s="245"/>
      <c r="AB649" s="245"/>
      <c r="AC649" s="189"/>
      <c r="AD649" s="189"/>
      <c r="AE649" s="245"/>
      <c r="AF649" s="245"/>
      <c r="AG649" s="189"/>
      <c r="AH649" s="245"/>
      <c r="AI649" s="245"/>
      <c r="AJ649" s="189"/>
      <c r="AK649" s="189"/>
      <c r="AL649" s="189"/>
      <c r="AM649" s="189"/>
      <c r="AN649" s="189"/>
      <c r="AO649" s="245"/>
      <c r="AP649" s="245"/>
      <c r="AQ649" s="189"/>
      <c r="AR649" s="189"/>
      <c r="AS649" s="245"/>
      <c r="AT649" s="245"/>
      <c r="AU649" s="245"/>
      <c r="AV649" s="245"/>
      <c r="AW649" s="245"/>
      <c r="AX649" s="189"/>
      <c r="AY649" s="189"/>
      <c r="AZ649" s="245"/>
      <c r="BA649" s="245"/>
      <c r="BB649" s="245"/>
      <c r="BC649" s="245"/>
      <c r="BD649" s="245"/>
      <c r="BE649" s="189"/>
      <c r="BF649" s="189"/>
      <c r="BG649" s="245"/>
      <c r="BH649" s="245"/>
      <c r="BI649" s="245"/>
      <c r="BJ649" s="245"/>
      <c r="BK649" s="245"/>
      <c r="BL649" s="189"/>
      <c r="BM649" s="189"/>
      <c r="BN649" s="245"/>
      <c r="BO649" s="245"/>
      <c r="BP649" s="245"/>
      <c r="BQ649" s="245"/>
      <c r="BR649" s="245"/>
      <c r="BS649" s="189"/>
      <c r="BT649" s="189"/>
      <c r="BU649" s="245"/>
      <c r="BV649" s="245"/>
      <c r="BW649" s="245"/>
      <c r="BX649" s="245"/>
      <c r="BY649" s="245"/>
      <c r="BZ649" s="189"/>
      <c r="CA649" s="189"/>
      <c r="CB649" s="245"/>
      <c r="CC649" s="245"/>
      <c r="CD649" s="245"/>
      <c r="CE649" s="245"/>
      <c r="CF649" s="245"/>
      <c r="CG649" s="189"/>
      <c r="CH649" s="189"/>
      <c r="CI649" s="245"/>
      <c r="CJ649" s="245"/>
      <c r="CK649" s="245"/>
      <c r="CL649" s="245"/>
      <c r="CM649" s="245"/>
      <c r="CN649" s="189"/>
      <c r="CO649" s="189"/>
      <c r="CP649" s="245"/>
      <c r="CQ649" s="245"/>
      <c r="CR649" s="245"/>
      <c r="CS649" s="245"/>
      <c r="CT649" s="245"/>
      <c r="CU649" s="189"/>
      <c r="CV649" s="189"/>
      <c r="CW649" s="245"/>
      <c r="CX649" s="245"/>
      <c r="CY649" s="245"/>
      <c r="CZ649" s="245"/>
      <c r="DA649" s="245"/>
      <c r="DB649" s="189"/>
      <c r="DC649" s="189"/>
      <c r="DD649" s="245"/>
      <c r="DE649" s="245"/>
      <c r="DF649" s="245"/>
      <c r="DG649" s="245"/>
      <c r="DH649" s="245"/>
      <c r="DI649" s="189"/>
      <c r="DJ649" s="189"/>
      <c r="DK649" s="189"/>
      <c r="DL649" s="245"/>
      <c r="DM649" s="245"/>
      <c r="DN649" s="245"/>
      <c r="DO649" s="245"/>
      <c r="DP649" s="189"/>
      <c r="DQ649" s="189"/>
      <c r="DR649" s="245"/>
      <c r="DS649" s="245"/>
      <c r="DT649" s="245"/>
      <c r="DU649" s="245"/>
      <c r="DV649" s="245"/>
      <c r="DW649" s="189"/>
      <c r="DX649" s="189"/>
      <c r="DY649" s="245"/>
      <c r="DZ649" s="245"/>
      <c r="EA649" s="245"/>
      <c r="EB649" s="245"/>
      <c r="EC649" s="245"/>
      <c r="ED649" s="189"/>
      <c r="EE649" s="189"/>
      <c r="EF649" s="245"/>
      <c r="EG649" s="189"/>
      <c r="EH649" s="245"/>
      <c r="EI649" s="245"/>
      <c r="EJ649" s="245"/>
      <c r="EK649" s="189"/>
      <c r="EL649" s="189"/>
      <c r="EM649" s="245"/>
      <c r="EN649" s="245"/>
      <c r="EO649" s="245"/>
      <c r="EP649" s="245"/>
      <c r="EQ649" s="245"/>
      <c r="ER649" s="189"/>
      <c r="ES649" s="189"/>
      <c r="ET649" s="245"/>
      <c r="EU649" s="245"/>
      <c r="EV649" s="245"/>
      <c r="EW649" s="245"/>
      <c r="EX649" s="245"/>
      <c r="EY649" s="189"/>
      <c r="EZ649" s="189"/>
      <c r="FA649" s="245"/>
      <c r="FB649" s="245"/>
      <c r="FC649" s="245"/>
      <c r="FD649" s="245"/>
      <c r="FE649" s="245"/>
      <c r="FF649" s="189"/>
      <c r="FG649" s="189"/>
      <c r="FH649" s="245"/>
      <c r="FI649" s="245"/>
      <c r="FJ649" s="245"/>
      <c r="FK649" s="245"/>
      <c r="FL649" s="245"/>
      <c r="FM649" s="189"/>
      <c r="FN649" s="189"/>
      <c r="FO649" s="245"/>
      <c r="FP649" s="245"/>
      <c r="FQ649" s="245"/>
      <c r="FR649" s="245"/>
      <c r="FS649" s="245"/>
      <c r="FT649" s="189"/>
      <c r="FU649" s="189"/>
      <c r="FV649" s="189"/>
      <c r="FW649" s="189"/>
      <c r="FX649" s="189"/>
      <c r="FY649" s="245"/>
      <c r="FZ649" s="245"/>
      <c r="GA649" s="189"/>
      <c r="GB649" s="189"/>
      <c r="GC649" s="245"/>
      <c r="GD649" s="245"/>
      <c r="GE649" s="245"/>
      <c r="GF649" s="245"/>
      <c r="GG649" s="245"/>
      <c r="GH649" s="189"/>
      <c r="GI649" s="189"/>
      <c r="GJ649" s="245"/>
    </row>
    <row r="650" spans="2:192" ht="15">
      <c r="B650" s="238" t="s">
        <v>5203</v>
      </c>
      <c r="C650" s="238" t="s">
        <v>251</v>
      </c>
      <c r="D650" s="238" t="s">
        <v>253</v>
      </c>
      <c r="E650" s="238" t="s">
        <v>5214</v>
      </c>
      <c r="F650" s="180">
        <v>15</v>
      </c>
      <c r="G650" s="239">
        <v>1</v>
      </c>
      <c r="H650" s="186"/>
      <c r="I650" s="186"/>
      <c r="J650" s="239"/>
      <c r="K650" s="239"/>
      <c r="L650" s="239"/>
      <c r="M650" s="239"/>
      <c r="N650" s="239"/>
      <c r="O650" s="186"/>
      <c r="P650" s="186"/>
      <c r="Q650" s="239"/>
      <c r="R650" s="239">
        <v>1</v>
      </c>
      <c r="S650" s="239"/>
      <c r="T650" s="239"/>
      <c r="U650" s="239"/>
      <c r="V650" s="186"/>
      <c r="W650" s="186"/>
      <c r="X650" s="239">
        <v>1</v>
      </c>
      <c r="Y650" s="239"/>
      <c r="Z650" s="239">
        <v>1</v>
      </c>
      <c r="AA650" s="239"/>
      <c r="AB650" s="239"/>
      <c r="AC650" s="186"/>
      <c r="AD650" s="186"/>
      <c r="AE650" s="239">
        <v>1</v>
      </c>
      <c r="AF650" s="239"/>
      <c r="AG650" s="186"/>
      <c r="AH650" s="239"/>
      <c r="AI650" s="239"/>
      <c r="AJ650" s="186"/>
      <c r="AK650" s="186"/>
      <c r="AL650" s="186"/>
      <c r="AM650" s="186"/>
      <c r="AN650" s="186"/>
      <c r="AO650" s="239"/>
      <c r="AP650" s="239"/>
      <c r="AQ650" s="186"/>
      <c r="AR650" s="186"/>
      <c r="AS650" s="239"/>
      <c r="AT650" s="239"/>
      <c r="AU650" s="239"/>
      <c r="AV650" s="239"/>
      <c r="AW650" s="239">
        <v>1</v>
      </c>
      <c r="AX650" s="186"/>
      <c r="AY650" s="186"/>
      <c r="AZ650" s="239"/>
      <c r="BA650" s="239"/>
      <c r="BB650" s="239">
        <v>1</v>
      </c>
      <c r="BC650" s="239"/>
      <c r="BD650" s="239"/>
      <c r="BE650" s="186"/>
      <c r="BF650" s="186"/>
      <c r="BG650" s="239"/>
      <c r="BH650" s="239"/>
      <c r="BI650" s="239">
        <v>1</v>
      </c>
      <c r="BJ650" s="239"/>
      <c r="BK650" s="239"/>
      <c r="BL650" s="186"/>
      <c r="BM650" s="186"/>
      <c r="BN650" s="239"/>
      <c r="BO650" s="239"/>
      <c r="BP650" s="239"/>
      <c r="BQ650" s="239"/>
      <c r="BR650" s="239"/>
      <c r="BS650" s="186"/>
      <c r="BT650" s="186"/>
      <c r="BU650" s="239"/>
      <c r="BV650" s="239"/>
      <c r="BW650" s="239"/>
      <c r="BX650" s="239"/>
      <c r="BY650" s="239"/>
      <c r="BZ650" s="186"/>
      <c r="CA650" s="186"/>
      <c r="CB650" s="239">
        <v>1</v>
      </c>
      <c r="CC650" s="239"/>
      <c r="CD650" s="239">
        <v>1</v>
      </c>
      <c r="CE650" s="239"/>
      <c r="CF650" s="239"/>
      <c r="CG650" s="186"/>
      <c r="CH650" s="186"/>
      <c r="CI650" s="239"/>
      <c r="CJ650" s="239"/>
      <c r="CK650" s="239"/>
      <c r="CL650" s="239"/>
      <c r="CM650" s="239"/>
      <c r="CN650" s="186"/>
      <c r="CO650" s="186"/>
      <c r="CP650" s="239">
        <v>1</v>
      </c>
      <c r="CQ650" s="239"/>
      <c r="CR650" s="239"/>
      <c r="CS650" s="239"/>
      <c r="CT650" s="239"/>
      <c r="CU650" s="186"/>
      <c r="CV650" s="186"/>
      <c r="CW650" s="239"/>
      <c r="CX650" s="239"/>
      <c r="CY650" s="239"/>
      <c r="CZ650" s="239"/>
      <c r="DA650" s="239"/>
      <c r="DB650" s="186"/>
      <c r="DC650" s="186"/>
      <c r="DD650" s="239"/>
      <c r="DE650" s="239"/>
      <c r="DF650" s="239"/>
      <c r="DG650" s="239"/>
      <c r="DH650" s="239">
        <v>1</v>
      </c>
      <c r="DI650" s="186"/>
      <c r="DJ650" s="186"/>
      <c r="DK650" s="186"/>
      <c r="DL650" s="239"/>
      <c r="DM650" s="239"/>
      <c r="DN650" s="239"/>
      <c r="DO650" s="239"/>
      <c r="DP650" s="186"/>
      <c r="DQ650" s="186"/>
      <c r="DR650" s="239"/>
      <c r="DS650" s="239"/>
      <c r="DT650" s="239"/>
      <c r="DU650" s="239"/>
      <c r="DV650" s="239"/>
      <c r="DW650" s="186"/>
      <c r="DX650" s="186"/>
      <c r="DY650" s="239"/>
      <c r="DZ650" s="239">
        <v>1</v>
      </c>
      <c r="EA650" s="239"/>
      <c r="EB650" s="239"/>
      <c r="EC650" s="239">
        <v>1</v>
      </c>
      <c r="ED650" s="186"/>
      <c r="EE650" s="186"/>
      <c r="EF650" s="239"/>
      <c r="EG650" s="186"/>
      <c r="EH650" s="239"/>
      <c r="EI650" s="239"/>
      <c r="EJ650" s="239"/>
      <c r="EK650" s="186"/>
      <c r="EL650" s="186"/>
      <c r="EM650" s="239"/>
      <c r="EN650" s="239"/>
      <c r="EO650" s="239"/>
      <c r="EP650" s="239"/>
      <c r="EQ650" s="239"/>
      <c r="ER650" s="186"/>
      <c r="ES650" s="186"/>
      <c r="ET650" s="239"/>
      <c r="EU650" s="239"/>
      <c r="EV650" s="239"/>
      <c r="EW650" s="239"/>
      <c r="EX650" s="239"/>
      <c r="EY650" s="186"/>
      <c r="EZ650" s="186"/>
      <c r="FA650" s="239"/>
      <c r="FB650" s="239"/>
      <c r="FC650" s="239"/>
      <c r="FD650" s="239"/>
      <c r="FE650" s="239"/>
      <c r="FF650" s="186"/>
      <c r="FG650" s="186"/>
      <c r="FH650" s="239"/>
      <c r="FI650" s="239"/>
      <c r="FJ650" s="239"/>
      <c r="FK650" s="239"/>
      <c r="FL650" s="239"/>
      <c r="FM650" s="186"/>
      <c r="FN650" s="186"/>
      <c r="FO650" s="239"/>
      <c r="FP650" s="239"/>
      <c r="FQ650" s="239"/>
      <c r="FR650" s="239"/>
      <c r="FS650" s="239"/>
      <c r="FT650" s="186"/>
      <c r="FU650" s="186"/>
      <c r="FV650" s="186"/>
      <c r="FW650" s="186"/>
      <c r="FX650" s="186"/>
      <c r="FY650" s="239"/>
      <c r="FZ650" s="239">
        <v>1</v>
      </c>
      <c r="GA650" s="186"/>
      <c r="GB650" s="186"/>
      <c r="GC650" s="239"/>
      <c r="GD650" s="239"/>
      <c r="GE650" s="239"/>
      <c r="GF650" s="239"/>
      <c r="GG650" s="239"/>
      <c r="GH650" s="186"/>
      <c r="GI650" s="186"/>
      <c r="GJ650" s="239"/>
    </row>
    <row r="651" spans="2:192" ht="15">
      <c r="B651" s="240" t="s">
        <v>5203</v>
      </c>
      <c r="C651" s="240" t="s">
        <v>251</v>
      </c>
      <c r="D651" s="240" t="s">
        <v>253</v>
      </c>
      <c r="E651" s="235" t="s">
        <v>5215</v>
      </c>
      <c r="F651" s="181">
        <v>276.2</v>
      </c>
      <c r="G651" s="237">
        <v>8.6</v>
      </c>
      <c r="H651" s="187"/>
      <c r="I651" s="187"/>
      <c r="J651" s="237"/>
      <c r="K651" s="237"/>
      <c r="L651" s="237"/>
      <c r="M651" s="237"/>
      <c r="N651" s="237"/>
      <c r="O651" s="187"/>
      <c r="P651" s="187"/>
      <c r="Q651" s="237"/>
      <c r="R651" s="237">
        <v>28.3</v>
      </c>
      <c r="S651" s="237"/>
      <c r="T651" s="237"/>
      <c r="U651" s="237"/>
      <c r="V651" s="187"/>
      <c r="W651" s="187"/>
      <c r="X651" s="237">
        <v>18.899999999999999</v>
      </c>
      <c r="Y651" s="237"/>
      <c r="Z651" s="237">
        <v>26.8</v>
      </c>
      <c r="AA651" s="237"/>
      <c r="AB651" s="237"/>
      <c r="AC651" s="187"/>
      <c r="AD651" s="187"/>
      <c r="AE651" s="237">
        <v>8.6999999999999993</v>
      </c>
      <c r="AF651" s="237"/>
      <c r="AG651" s="187"/>
      <c r="AH651" s="237"/>
      <c r="AI651" s="237"/>
      <c r="AJ651" s="187"/>
      <c r="AK651" s="187"/>
      <c r="AL651" s="187"/>
      <c r="AM651" s="187"/>
      <c r="AN651" s="187"/>
      <c r="AO651" s="237"/>
      <c r="AP651" s="237"/>
      <c r="AQ651" s="187"/>
      <c r="AR651" s="187"/>
      <c r="AS651" s="237"/>
      <c r="AT651" s="237"/>
      <c r="AU651" s="237"/>
      <c r="AV651" s="237"/>
      <c r="AW651" s="237">
        <v>44.1</v>
      </c>
      <c r="AX651" s="187"/>
      <c r="AY651" s="187"/>
      <c r="AZ651" s="237"/>
      <c r="BA651" s="237"/>
      <c r="BB651" s="237">
        <v>10</v>
      </c>
      <c r="BC651" s="237"/>
      <c r="BD651" s="237"/>
      <c r="BE651" s="187"/>
      <c r="BF651" s="187"/>
      <c r="BG651" s="237"/>
      <c r="BH651" s="237"/>
      <c r="BI651" s="237">
        <v>14</v>
      </c>
      <c r="BJ651" s="237"/>
      <c r="BK651" s="237"/>
      <c r="BL651" s="187"/>
      <c r="BM651" s="187"/>
      <c r="BN651" s="237"/>
      <c r="BO651" s="237"/>
      <c r="BP651" s="237"/>
      <c r="BQ651" s="237"/>
      <c r="BR651" s="237"/>
      <c r="BS651" s="187"/>
      <c r="BT651" s="187"/>
      <c r="BU651" s="237"/>
      <c r="BV651" s="237"/>
      <c r="BW651" s="237"/>
      <c r="BX651" s="237"/>
      <c r="BY651" s="237"/>
      <c r="BZ651" s="187"/>
      <c r="CA651" s="187"/>
      <c r="CB651" s="237">
        <v>17</v>
      </c>
      <c r="CC651" s="237"/>
      <c r="CD651" s="237">
        <v>8</v>
      </c>
      <c r="CE651" s="237"/>
      <c r="CF651" s="237"/>
      <c r="CG651" s="187"/>
      <c r="CH651" s="187"/>
      <c r="CI651" s="237"/>
      <c r="CJ651" s="237"/>
      <c r="CK651" s="237"/>
      <c r="CL651" s="237"/>
      <c r="CM651" s="237"/>
      <c r="CN651" s="187"/>
      <c r="CO651" s="187"/>
      <c r="CP651" s="237">
        <v>8.9</v>
      </c>
      <c r="CQ651" s="237"/>
      <c r="CR651" s="237"/>
      <c r="CS651" s="237"/>
      <c r="CT651" s="237"/>
      <c r="CU651" s="187"/>
      <c r="CV651" s="187"/>
      <c r="CW651" s="237"/>
      <c r="CX651" s="237"/>
      <c r="CY651" s="237"/>
      <c r="CZ651" s="237"/>
      <c r="DA651" s="237"/>
      <c r="DB651" s="187"/>
      <c r="DC651" s="187"/>
      <c r="DD651" s="237"/>
      <c r="DE651" s="237"/>
      <c r="DF651" s="237"/>
      <c r="DG651" s="237"/>
      <c r="DH651" s="237">
        <v>9.6999999999999993</v>
      </c>
      <c r="DI651" s="187"/>
      <c r="DJ651" s="187"/>
      <c r="DK651" s="187"/>
      <c r="DL651" s="237"/>
      <c r="DM651" s="237"/>
      <c r="DN651" s="237"/>
      <c r="DO651" s="237"/>
      <c r="DP651" s="187"/>
      <c r="DQ651" s="187"/>
      <c r="DR651" s="237"/>
      <c r="DS651" s="237"/>
      <c r="DT651" s="237"/>
      <c r="DU651" s="237"/>
      <c r="DV651" s="237"/>
      <c r="DW651" s="187"/>
      <c r="DX651" s="187"/>
      <c r="DY651" s="237"/>
      <c r="DZ651" s="237">
        <v>9.8000000000000007</v>
      </c>
      <c r="EA651" s="237"/>
      <c r="EB651" s="237"/>
      <c r="EC651" s="237">
        <v>47.8</v>
      </c>
      <c r="ED651" s="187"/>
      <c r="EE651" s="187"/>
      <c r="EF651" s="237"/>
      <c r="EG651" s="187"/>
      <c r="EH651" s="237"/>
      <c r="EI651" s="237"/>
      <c r="EJ651" s="237"/>
      <c r="EK651" s="187"/>
      <c r="EL651" s="187"/>
      <c r="EM651" s="237"/>
      <c r="EN651" s="237"/>
      <c r="EO651" s="237"/>
      <c r="EP651" s="237"/>
      <c r="EQ651" s="237"/>
      <c r="ER651" s="187"/>
      <c r="ES651" s="187"/>
      <c r="ET651" s="237"/>
      <c r="EU651" s="237"/>
      <c r="EV651" s="237"/>
      <c r="EW651" s="237"/>
      <c r="EX651" s="237"/>
      <c r="EY651" s="187"/>
      <c r="EZ651" s="187"/>
      <c r="FA651" s="237"/>
      <c r="FB651" s="237"/>
      <c r="FC651" s="237"/>
      <c r="FD651" s="237"/>
      <c r="FE651" s="237"/>
      <c r="FF651" s="187"/>
      <c r="FG651" s="187"/>
      <c r="FH651" s="237"/>
      <c r="FI651" s="237"/>
      <c r="FJ651" s="237"/>
      <c r="FK651" s="237"/>
      <c r="FL651" s="237"/>
      <c r="FM651" s="187"/>
      <c r="FN651" s="187"/>
      <c r="FO651" s="237"/>
      <c r="FP651" s="237"/>
      <c r="FQ651" s="237"/>
      <c r="FR651" s="237"/>
      <c r="FS651" s="237"/>
      <c r="FT651" s="187"/>
      <c r="FU651" s="187"/>
      <c r="FV651" s="187"/>
      <c r="FW651" s="187"/>
      <c r="FX651" s="187"/>
      <c r="FY651" s="237"/>
      <c r="FZ651" s="237">
        <v>15.6</v>
      </c>
      <c r="GA651" s="187"/>
      <c r="GB651" s="187"/>
      <c r="GC651" s="237"/>
      <c r="GD651" s="237"/>
      <c r="GE651" s="237"/>
      <c r="GF651" s="237"/>
      <c r="GG651" s="237"/>
      <c r="GH651" s="187"/>
      <c r="GI651" s="187"/>
      <c r="GJ651" s="237"/>
    </row>
    <row r="652" spans="2:192" ht="15">
      <c r="B652" s="240" t="s">
        <v>5203</v>
      </c>
      <c r="C652" s="240" t="s">
        <v>251</v>
      </c>
      <c r="D652" s="240" t="s">
        <v>253</v>
      </c>
      <c r="E652" s="241" t="s">
        <v>5216</v>
      </c>
      <c r="F652" s="182"/>
      <c r="G652" s="242"/>
      <c r="H652" s="188"/>
      <c r="I652" s="188"/>
      <c r="J652" s="242"/>
      <c r="K652" s="242"/>
      <c r="L652" s="242"/>
      <c r="M652" s="242"/>
      <c r="N652" s="242"/>
      <c r="O652" s="188"/>
      <c r="P652" s="188"/>
      <c r="Q652" s="242"/>
      <c r="R652" s="242"/>
      <c r="S652" s="242"/>
      <c r="T652" s="242"/>
      <c r="U652" s="242"/>
      <c r="V652" s="188"/>
      <c r="W652" s="188"/>
      <c r="X652" s="242"/>
      <c r="Y652" s="242"/>
      <c r="Z652" s="242"/>
      <c r="AA652" s="242"/>
      <c r="AB652" s="242"/>
      <c r="AC652" s="188"/>
      <c r="AD652" s="188"/>
      <c r="AE652" s="242"/>
      <c r="AF652" s="242"/>
      <c r="AG652" s="188"/>
      <c r="AH652" s="242"/>
      <c r="AI652" s="242"/>
      <c r="AJ652" s="188"/>
      <c r="AK652" s="188"/>
      <c r="AL652" s="188"/>
      <c r="AM652" s="188"/>
      <c r="AN652" s="188"/>
      <c r="AO652" s="242"/>
      <c r="AP652" s="242"/>
      <c r="AQ652" s="188"/>
      <c r="AR652" s="188"/>
      <c r="AS652" s="242"/>
      <c r="AT652" s="242"/>
      <c r="AU652" s="242"/>
      <c r="AV652" s="242"/>
      <c r="AW652" s="242"/>
      <c r="AX652" s="188"/>
      <c r="AY652" s="188"/>
      <c r="AZ652" s="242"/>
      <c r="BA652" s="242"/>
      <c r="BB652" s="242"/>
      <c r="BC652" s="242"/>
      <c r="BD652" s="242"/>
      <c r="BE652" s="188"/>
      <c r="BF652" s="188"/>
      <c r="BG652" s="242"/>
      <c r="BH652" s="242"/>
      <c r="BI652" s="242"/>
      <c r="BJ652" s="242"/>
      <c r="BK652" s="242"/>
      <c r="BL652" s="188"/>
      <c r="BM652" s="188"/>
      <c r="BN652" s="242"/>
      <c r="BO652" s="242"/>
      <c r="BP652" s="242"/>
      <c r="BQ652" s="242"/>
      <c r="BR652" s="242"/>
      <c r="BS652" s="188"/>
      <c r="BT652" s="188"/>
      <c r="BU652" s="242"/>
      <c r="BV652" s="242"/>
      <c r="BW652" s="242"/>
      <c r="BX652" s="242"/>
      <c r="BY652" s="242"/>
      <c r="BZ652" s="188"/>
      <c r="CA652" s="188"/>
      <c r="CB652" s="242"/>
      <c r="CC652" s="242"/>
      <c r="CD652" s="242"/>
      <c r="CE652" s="242"/>
      <c r="CF652" s="242"/>
      <c r="CG652" s="188"/>
      <c r="CH652" s="188"/>
      <c r="CI652" s="242"/>
      <c r="CJ652" s="242"/>
      <c r="CK652" s="242"/>
      <c r="CL652" s="242"/>
      <c r="CM652" s="242"/>
      <c r="CN652" s="188"/>
      <c r="CO652" s="188"/>
      <c r="CP652" s="242"/>
      <c r="CQ652" s="242"/>
      <c r="CR652" s="242"/>
      <c r="CS652" s="242"/>
      <c r="CT652" s="242"/>
      <c r="CU652" s="188"/>
      <c r="CV652" s="188"/>
      <c r="CW652" s="242"/>
      <c r="CX652" s="242"/>
      <c r="CY652" s="242"/>
      <c r="CZ652" s="242"/>
      <c r="DA652" s="242"/>
      <c r="DB652" s="188"/>
      <c r="DC652" s="188"/>
      <c r="DD652" s="242"/>
      <c r="DE652" s="242"/>
      <c r="DF652" s="242"/>
      <c r="DG652" s="242"/>
      <c r="DH652" s="242"/>
      <c r="DI652" s="188"/>
      <c r="DJ652" s="188"/>
      <c r="DK652" s="188"/>
      <c r="DL652" s="242"/>
      <c r="DM652" s="242"/>
      <c r="DN652" s="242"/>
      <c r="DO652" s="242"/>
      <c r="DP652" s="188"/>
      <c r="DQ652" s="188"/>
      <c r="DR652" s="242"/>
      <c r="DS652" s="242"/>
      <c r="DT652" s="242"/>
      <c r="DU652" s="242"/>
      <c r="DV652" s="242"/>
      <c r="DW652" s="188"/>
      <c r="DX652" s="188"/>
      <c r="DY652" s="242"/>
      <c r="DZ652" s="242"/>
      <c r="EA652" s="242"/>
      <c r="EB652" s="242"/>
      <c r="EC652" s="242"/>
      <c r="ED652" s="188"/>
      <c r="EE652" s="188"/>
      <c r="EF652" s="242"/>
      <c r="EG652" s="188"/>
      <c r="EH652" s="242"/>
      <c r="EI652" s="242"/>
      <c r="EJ652" s="242"/>
      <c r="EK652" s="188"/>
      <c r="EL652" s="188"/>
      <c r="EM652" s="242"/>
      <c r="EN652" s="242"/>
      <c r="EO652" s="242"/>
      <c r="EP652" s="242"/>
      <c r="EQ652" s="242"/>
      <c r="ER652" s="188"/>
      <c r="ES652" s="188"/>
      <c r="ET652" s="242"/>
      <c r="EU652" s="242"/>
      <c r="EV652" s="242"/>
      <c r="EW652" s="242"/>
      <c r="EX652" s="242"/>
      <c r="EY652" s="188"/>
      <c r="EZ652" s="188"/>
      <c r="FA652" s="242"/>
      <c r="FB652" s="242"/>
      <c r="FC652" s="242"/>
      <c r="FD652" s="242"/>
      <c r="FE652" s="242"/>
      <c r="FF652" s="188"/>
      <c r="FG652" s="188"/>
      <c r="FH652" s="242"/>
      <c r="FI652" s="242"/>
      <c r="FJ652" s="242"/>
      <c r="FK652" s="242"/>
      <c r="FL652" s="242"/>
      <c r="FM652" s="188"/>
      <c r="FN652" s="188"/>
      <c r="FO652" s="242"/>
      <c r="FP652" s="242"/>
      <c r="FQ652" s="242"/>
      <c r="FR652" s="242"/>
      <c r="FS652" s="242"/>
      <c r="FT652" s="188"/>
      <c r="FU652" s="188"/>
      <c r="FV652" s="188"/>
      <c r="FW652" s="188"/>
      <c r="FX652" s="188"/>
      <c r="FY652" s="242"/>
      <c r="FZ652" s="242"/>
      <c r="GA652" s="188"/>
      <c r="GB652" s="188"/>
      <c r="GC652" s="242"/>
      <c r="GD652" s="242"/>
      <c r="GE652" s="242"/>
      <c r="GF652" s="242"/>
      <c r="GG652" s="242"/>
      <c r="GH652" s="188"/>
      <c r="GI652" s="188"/>
      <c r="GJ652" s="242"/>
    </row>
    <row r="653" spans="2:192" ht="15.75" thickBot="1">
      <c r="B653" s="243" t="s">
        <v>5203</v>
      </c>
      <c r="C653" s="243" t="s">
        <v>251</v>
      </c>
      <c r="D653" s="243" t="s">
        <v>253</v>
      </c>
      <c r="E653" s="244" t="s">
        <v>5217</v>
      </c>
      <c r="F653" s="183"/>
      <c r="G653" s="245"/>
      <c r="H653" s="189"/>
      <c r="I653" s="189"/>
      <c r="J653" s="245"/>
      <c r="K653" s="245"/>
      <c r="L653" s="245"/>
      <c r="M653" s="245"/>
      <c r="N653" s="245"/>
      <c r="O653" s="189"/>
      <c r="P653" s="189"/>
      <c r="Q653" s="245"/>
      <c r="R653" s="245"/>
      <c r="S653" s="245"/>
      <c r="T653" s="245"/>
      <c r="U653" s="245"/>
      <c r="V653" s="189"/>
      <c r="W653" s="189"/>
      <c r="X653" s="245"/>
      <c r="Y653" s="245"/>
      <c r="Z653" s="245"/>
      <c r="AA653" s="245"/>
      <c r="AB653" s="245"/>
      <c r="AC653" s="189"/>
      <c r="AD653" s="189"/>
      <c r="AE653" s="245"/>
      <c r="AF653" s="245"/>
      <c r="AG653" s="189"/>
      <c r="AH653" s="245"/>
      <c r="AI653" s="245"/>
      <c r="AJ653" s="189"/>
      <c r="AK653" s="189"/>
      <c r="AL653" s="189"/>
      <c r="AM653" s="189"/>
      <c r="AN653" s="189"/>
      <c r="AO653" s="245"/>
      <c r="AP653" s="245"/>
      <c r="AQ653" s="189"/>
      <c r="AR653" s="189"/>
      <c r="AS653" s="245"/>
      <c r="AT653" s="245"/>
      <c r="AU653" s="245"/>
      <c r="AV653" s="245"/>
      <c r="AW653" s="245"/>
      <c r="AX653" s="189"/>
      <c r="AY653" s="189"/>
      <c r="AZ653" s="245"/>
      <c r="BA653" s="245"/>
      <c r="BB653" s="245"/>
      <c r="BC653" s="245"/>
      <c r="BD653" s="245"/>
      <c r="BE653" s="189"/>
      <c r="BF653" s="189"/>
      <c r="BG653" s="245"/>
      <c r="BH653" s="245"/>
      <c r="BI653" s="245"/>
      <c r="BJ653" s="245"/>
      <c r="BK653" s="245"/>
      <c r="BL653" s="189"/>
      <c r="BM653" s="189"/>
      <c r="BN653" s="245"/>
      <c r="BO653" s="245"/>
      <c r="BP653" s="245"/>
      <c r="BQ653" s="245"/>
      <c r="BR653" s="245"/>
      <c r="BS653" s="189"/>
      <c r="BT653" s="189"/>
      <c r="BU653" s="245"/>
      <c r="BV653" s="245"/>
      <c r="BW653" s="245"/>
      <c r="BX653" s="245"/>
      <c r="BY653" s="245"/>
      <c r="BZ653" s="189"/>
      <c r="CA653" s="189"/>
      <c r="CB653" s="245"/>
      <c r="CC653" s="245"/>
      <c r="CD653" s="245"/>
      <c r="CE653" s="245"/>
      <c r="CF653" s="245"/>
      <c r="CG653" s="189"/>
      <c r="CH653" s="189"/>
      <c r="CI653" s="245"/>
      <c r="CJ653" s="245"/>
      <c r="CK653" s="245"/>
      <c r="CL653" s="245"/>
      <c r="CM653" s="245"/>
      <c r="CN653" s="189"/>
      <c r="CO653" s="189"/>
      <c r="CP653" s="245"/>
      <c r="CQ653" s="245"/>
      <c r="CR653" s="245"/>
      <c r="CS653" s="245"/>
      <c r="CT653" s="245"/>
      <c r="CU653" s="189"/>
      <c r="CV653" s="189"/>
      <c r="CW653" s="245"/>
      <c r="CX653" s="245"/>
      <c r="CY653" s="245"/>
      <c r="CZ653" s="245"/>
      <c r="DA653" s="245"/>
      <c r="DB653" s="189"/>
      <c r="DC653" s="189"/>
      <c r="DD653" s="245"/>
      <c r="DE653" s="245"/>
      <c r="DF653" s="245"/>
      <c r="DG653" s="245"/>
      <c r="DH653" s="245"/>
      <c r="DI653" s="189"/>
      <c r="DJ653" s="189"/>
      <c r="DK653" s="189"/>
      <c r="DL653" s="245"/>
      <c r="DM653" s="245"/>
      <c r="DN653" s="245"/>
      <c r="DO653" s="245"/>
      <c r="DP653" s="189"/>
      <c r="DQ653" s="189"/>
      <c r="DR653" s="245"/>
      <c r="DS653" s="245"/>
      <c r="DT653" s="245"/>
      <c r="DU653" s="245"/>
      <c r="DV653" s="245"/>
      <c r="DW653" s="189"/>
      <c r="DX653" s="189"/>
      <c r="DY653" s="245"/>
      <c r="DZ653" s="245"/>
      <c r="EA653" s="245"/>
      <c r="EB653" s="245"/>
      <c r="EC653" s="245"/>
      <c r="ED653" s="189"/>
      <c r="EE653" s="189"/>
      <c r="EF653" s="245"/>
      <c r="EG653" s="189"/>
      <c r="EH653" s="245"/>
      <c r="EI653" s="245"/>
      <c r="EJ653" s="245"/>
      <c r="EK653" s="189"/>
      <c r="EL653" s="189"/>
      <c r="EM653" s="245"/>
      <c r="EN653" s="245"/>
      <c r="EO653" s="245"/>
      <c r="EP653" s="245"/>
      <c r="EQ653" s="245"/>
      <c r="ER653" s="189"/>
      <c r="ES653" s="189"/>
      <c r="ET653" s="245"/>
      <c r="EU653" s="245"/>
      <c r="EV653" s="245"/>
      <c r="EW653" s="245"/>
      <c r="EX653" s="245"/>
      <c r="EY653" s="189"/>
      <c r="EZ653" s="189"/>
      <c r="FA653" s="245"/>
      <c r="FB653" s="245"/>
      <c r="FC653" s="245"/>
      <c r="FD653" s="245"/>
      <c r="FE653" s="245"/>
      <c r="FF653" s="189"/>
      <c r="FG653" s="189"/>
      <c r="FH653" s="245"/>
      <c r="FI653" s="245"/>
      <c r="FJ653" s="245"/>
      <c r="FK653" s="245"/>
      <c r="FL653" s="245"/>
      <c r="FM653" s="189"/>
      <c r="FN653" s="189"/>
      <c r="FO653" s="245"/>
      <c r="FP653" s="245"/>
      <c r="FQ653" s="245"/>
      <c r="FR653" s="245"/>
      <c r="FS653" s="245"/>
      <c r="FT653" s="189"/>
      <c r="FU653" s="189"/>
      <c r="FV653" s="189"/>
      <c r="FW653" s="189"/>
      <c r="FX653" s="189"/>
      <c r="FY653" s="245"/>
      <c r="FZ653" s="245"/>
      <c r="GA653" s="189"/>
      <c r="GB653" s="189"/>
      <c r="GC653" s="245"/>
      <c r="GD653" s="245"/>
      <c r="GE653" s="245"/>
      <c r="GF653" s="245"/>
      <c r="GG653" s="245"/>
      <c r="GH653" s="189"/>
      <c r="GI653" s="189"/>
      <c r="GJ653" s="245"/>
    </row>
    <row r="654" spans="2:192" ht="15">
      <c r="B654" s="238" t="s">
        <v>5203</v>
      </c>
      <c r="C654" s="238" t="s">
        <v>644</v>
      </c>
      <c r="D654" s="238" t="s">
        <v>397</v>
      </c>
      <c r="E654" s="238" t="s">
        <v>5214</v>
      </c>
      <c r="F654" s="180">
        <v>14</v>
      </c>
      <c r="G654" s="239"/>
      <c r="H654" s="186"/>
      <c r="I654" s="186"/>
      <c r="J654" s="239"/>
      <c r="K654" s="239"/>
      <c r="L654" s="239"/>
      <c r="M654" s="239"/>
      <c r="N654" s="239">
        <v>1</v>
      </c>
      <c r="O654" s="186"/>
      <c r="P654" s="186"/>
      <c r="Q654" s="239"/>
      <c r="R654" s="239"/>
      <c r="S654" s="239"/>
      <c r="T654" s="239"/>
      <c r="U654" s="239"/>
      <c r="V654" s="186"/>
      <c r="W654" s="186"/>
      <c r="X654" s="239"/>
      <c r="Y654" s="239"/>
      <c r="Z654" s="239"/>
      <c r="AA654" s="239"/>
      <c r="AB654" s="239"/>
      <c r="AC654" s="186"/>
      <c r="AD654" s="186"/>
      <c r="AE654" s="239"/>
      <c r="AF654" s="239"/>
      <c r="AG654" s="186"/>
      <c r="AH654" s="239"/>
      <c r="AI654" s="239"/>
      <c r="AJ654" s="186"/>
      <c r="AK654" s="186"/>
      <c r="AL654" s="186"/>
      <c r="AM654" s="186"/>
      <c r="AN654" s="186"/>
      <c r="AO654" s="239"/>
      <c r="AP654" s="239"/>
      <c r="AQ654" s="186"/>
      <c r="AR654" s="186"/>
      <c r="AS654" s="239"/>
      <c r="AT654" s="239"/>
      <c r="AU654" s="239"/>
      <c r="AV654" s="239"/>
      <c r="AW654" s="239"/>
      <c r="AX654" s="186"/>
      <c r="AY654" s="186"/>
      <c r="AZ654" s="239"/>
      <c r="BA654" s="239"/>
      <c r="BB654" s="239">
        <v>1</v>
      </c>
      <c r="BC654" s="239"/>
      <c r="BD654" s="239"/>
      <c r="BE654" s="186"/>
      <c r="BF654" s="186"/>
      <c r="BG654" s="239"/>
      <c r="BH654" s="239"/>
      <c r="BI654" s="239">
        <v>1</v>
      </c>
      <c r="BJ654" s="239"/>
      <c r="BK654" s="239"/>
      <c r="BL654" s="186"/>
      <c r="BM654" s="186"/>
      <c r="BN654" s="239"/>
      <c r="BO654" s="239"/>
      <c r="BP654" s="239"/>
      <c r="BQ654" s="239"/>
      <c r="BR654" s="239"/>
      <c r="BS654" s="186"/>
      <c r="BT654" s="186"/>
      <c r="BU654" s="239"/>
      <c r="BV654" s="239"/>
      <c r="BW654" s="239"/>
      <c r="BX654" s="239"/>
      <c r="BY654" s="239"/>
      <c r="BZ654" s="186"/>
      <c r="CA654" s="186"/>
      <c r="CB654" s="239">
        <v>1</v>
      </c>
      <c r="CC654" s="239"/>
      <c r="CD654" s="239">
        <v>1</v>
      </c>
      <c r="CE654" s="239"/>
      <c r="CF654" s="239"/>
      <c r="CG654" s="186"/>
      <c r="CH654" s="186"/>
      <c r="CI654" s="239"/>
      <c r="CJ654" s="239"/>
      <c r="CK654" s="239"/>
      <c r="CL654" s="239"/>
      <c r="CM654" s="239"/>
      <c r="CN654" s="186"/>
      <c r="CO654" s="186"/>
      <c r="CP654" s="239">
        <v>1</v>
      </c>
      <c r="CQ654" s="239"/>
      <c r="CR654" s="239"/>
      <c r="CS654" s="239"/>
      <c r="CT654" s="239"/>
      <c r="CU654" s="186"/>
      <c r="CV654" s="186"/>
      <c r="CW654" s="239"/>
      <c r="CX654" s="239"/>
      <c r="CY654" s="239"/>
      <c r="CZ654" s="239"/>
      <c r="DA654" s="239"/>
      <c r="DB654" s="186"/>
      <c r="DC654" s="186"/>
      <c r="DD654" s="239"/>
      <c r="DE654" s="239"/>
      <c r="DF654" s="239"/>
      <c r="DG654" s="239"/>
      <c r="DH654" s="239">
        <v>1</v>
      </c>
      <c r="DI654" s="186"/>
      <c r="DJ654" s="186"/>
      <c r="DK654" s="186"/>
      <c r="DL654" s="239"/>
      <c r="DM654" s="239"/>
      <c r="DN654" s="239"/>
      <c r="DO654" s="239"/>
      <c r="DP654" s="186"/>
      <c r="DQ654" s="186"/>
      <c r="DR654" s="239"/>
      <c r="DS654" s="239"/>
      <c r="DT654" s="239"/>
      <c r="DU654" s="239"/>
      <c r="DV654" s="239">
        <v>1</v>
      </c>
      <c r="DW654" s="186"/>
      <c r="DX654" s="186"/>
      <c r="DY654" s="239"/>
      <c r="DZ654" s="239">
        <v>1</v>
      </c>
      <c r="EA654" s="239"/>
      <c r="EB654" s="239"/>
      <c r="EC654" s="239">
        <v>1</v>
      </c>
      <c r="ED654" s="186"/>
      <c r="EE654" s="186"/>
      <c r="EF654" s="239"/>
      <c r="EG654" s="186"/>
      <c r="EH654" s="239"/>
      <c r="EI654" s="239"/>
      <c r="EJ654" s="239"/>
      <c r="EK654" s="186"/>
      <c r="EL654" s="186"/>
      <c r="EM654" s="239"/>
      <c r="EN654" s="239"/>
      <c r="EO654" s="239"/>
      <c r="EP654" s="239"/>
      <c r="EQ654" s="239"/>
      <c r="ER654" s="186"/>
      <c r="ES654" s="186"/>
      <c r="ET654" s="239"/>
      <c r="EU654" s="239"/>
      <c r="EV654" s="239">
        <v>1</v>
      </c>
      <c r="EW654" s="239"/>
      <c r="EX654" s="239">
        <v>1</v>
      </c>
      <c r="EY654" s="186"/>
      <c r="EZ654" s="186"/>
      <c r="FA654" s="239"/>
      <c r="FB654" s="239"/>
      <c r="FC654" s="239">
        <v>1</v>
      </c>
      <c r="FD654" s="239"/>
      <c r="FE654" s="239"/>
      <c r="FF654" s="186"/>
      <c r="FG654" s="186"/>
      <c r="FH654" s="239"/>
      <c r="FI654" s="239"/>
      <c r="FJ654" s="239"/>
      <c r="FK654" s="239"/>
      <c r="FL654" s="239"/>
      <c r="FM654" s="186"/>
      <c r="FN654" s="186"/>
      <c r="FO654" s="239"/>
      <c r="FP654" s="239"/>
      <c r="FQ654" s="239"/>
      <c r="FR654" s="239"/>
      <c r="FS654" s="239"/>
      <c r="FT654" s="186"/>
      <c r="FU654" s="186"/>
      <c r="FV654" s="186"/>
      <c r="FW654" s="186"/>
      <c r="FX654" s="186"/>
      <c r="FY654" s="239"/>
      <c r="FZ654" s="239"/>
      <c r="GA654" s="186"/>
      <c r="GB654" s="186"/>
      <c r="GC654" s="239"/>
      <c r="GD654" s="239"/>
      <c r="GE654" s="239">
        <v>1</v>
      </c>
      <c r="GF654" s="239"/>
      <c r="GG654" s="239"/>
      <c r="GH654" s="186"/>
      <c r="GI654" s="186"/>
      <c r="GJ654" s="239"/>
    </row>
    <row r="655" spans="2:192" ht="15">
      <c r="B655" s="240" t="s">
        <v>5203</v>
      </c>
      <c r="C655" s="240" t="s">
        <v>644</v>
      </c>
      <c r="D655" s="240" t="s">
        <v>397</v>
      </c>
      <c r="E655" s="235" t="s">
        <v>5215</v>
      </c>
      <c r="F655" s="181">
        <v>597.5</v>
      </c>
      <c r="G655" s="237"/>
      <c r="H655" s="187"/>
      <c r="I655" s="187"/>
      <c r="J655" s="237"/>
      <c r="K655" s="237"/>
      <c r="L655" s="237"/>
      <c r="M655" s="237"/>
      <c r="N655" s="237">
        <v>71.2</v>
      </c>
      <c r="O655" s="187"/>
      <c r="P655" s="187"/>
      <c r="Q655" s="237"/>
      <c r="R655" s="237"/>
      <c r="S655" s="237"/>
      <c r="T655" s="237"/>
      <c r="U655" s="237"/>
      <c r="V655" s="187"/>
      <c r="W655" s="187"/>
      <c r="X655" s="237"/>
      <c r="Y655" s="237"/>
      <c r="Z655" s="237"/>
      <c r="AA655" s="237"/>
      <c r="AB655" s="237"/>
      <c r="AC655" s="187"/>
      <c r="AD655" s="187"/>
      <c r="AE655" s="237"/>
      <c r="AF655" s="237"/>
      <c r="AG655" s="187"/>
      <c r="AH655" s="237"/>
      <c r="AI655" s="237"/>
      <c r="AJ655" s="187"/>
      <c r="AK655" s="187"/>
      <c r="AL655" s="187"/>
      <c r="AM655" s="187"/>
      <c r="AN655" s="187"/>
      <c r="AO655" s="237"/>
      <c r="AP655" s="237"/>
      <c r="AQ655" s="187"/>
      <c r="AR655" s="187"/>
      <c r="AS655" s="237"/>
      <c r="AT655" s="237"/>
      <c r="AU655" s="237"/>
      <c r="AV655" s="237"/>
      <c r="AW655" s="237"/>
      <c r="AX655" s="187"/>
      <c r="AY655" s="187"/>
      <c r="AZ655" s="237"/>
      <c r="BA655" s="237"/>
      <c r="BB655" s="237">
        <v>48.4</v>
      </c>
      <c r="BC655" s="237"/>
      <c r="BD655" s="237"/>
      <c r="BE655" s="187"/>
      <c r="BF655" s="187"/>
      <c r="BG655" s="237"/>
      <c r="BH655" s="237"/>
      <c r="BI655" s="237">
        <v>13</v>
      </c>
      <c r="BJ655" s="237"/>
      <c r="BK655" s="237"/>
      <c r="BL655" s="187"/>
      <c r="BM655" s="187"/>
      <c r="BN655" s="237"/>
      <c r="BO655" s="237"/>
      <c r="BP655" s="237"/>
      <c r="BQ655" s="237"/>
      <c r="BR655" s="237"/>
      <c r="BS655" s="187"/>
      <c r="BT655" s="187"/>
      <c r="BU655" s="237"/>
      <c r="BV655" s="237"/>
      <c r="BW655" s="237"/>
      <c r="BX655" s="237"/>
      <c r="BY655" s="237"/>
      <c r="BZ655" s="187"/>
      <c r="CA655" s="187"/>
      <c r="CB655" s="237">
        <v>44.7</v>
      </c>
      <c r="CC655" s="237"/>
      <c r="CD655" s="237">
        <v>15</v>
      </c>
      <c r="CE655" s="237"/>
      <c r="CF655" s="237"/>
      <c r="CG655" s="187"/>
      <c r="CH655" s="187"/>
      <c r="CI655" s="237"/>
      <c r="CJ655" s="237"/>
      <c r="CK655" s="237"/>
      <c r="CL655" s="237"/>
      <c r="CM655" s="237"/>
      <c r="CN655" s="187"/>
      <c r="CO655" s="187"/>
      <c r="CP655" s="237">
        <v>31</v>
      </c>
      <c r="CQ655" s="237"/>
      <c r="CR655" s="237"/>
      <c r="CS655" s="237"/>
      <c r="CT655" s="237"/>
      <c r="CU655" s="187"/>
      <c r="CV655" s="187"/>
      <c r="CW655" s="237"/>
      <c r="CX655" s="237"/>
      <c r="CY655" s="237"/>
      <c r="CZ655" s="237"/>
      <c r="DA655" s="237"/>
      <c r="DB655" s="187"/>
      <c r="DC655" s="187"/>
      <c r="DD655" s="237"/>
      <c r="DE655" s="237"/>
      <c r="DF655" s="237"/>
      <c r="DG655" s="237"/>
      <c r="DH655" s="237">
        <v>31</v>
      </c>
      <c r="DI655" s="187"/>
      <c r="DJ655" s="187"/>
      <c r="DK655" s="187"/>
      <c r="DL655" s="237"/>
      <c r="DM655" s="237"/>
      <c r="DN655" s="237"/>
      <c r="DO655" s="237"/>
      <c r="DP655" s="187"/>
      <c r="DQ655" s="187"/>
      <c r="DR655" s="237"/>
      <c r="DS655" s="237"/>
      <c r="DT655" s="237"/>
      <c r="DU655" s="237"/>
      <c r="DV655" s="237">
        <v>59.8</v>
      </c>
      <c r="DW655" s="187"/>
      <c r="DX655" s="187"/>
      <c r="DY655" s="237"/>
      <c r="DZ655" s="237">
        <v>39</v>
      </c>
      <c r="EA655" s="237"/>
      <c r="EB655" s="237"/>
      <c r="EC655" s="237">
        <v>65.7</v>
      </c>
      <c r="ED655" s="187"/>
      <c r="EE655" s="187"/>
      <c r="EF655" s="237"/>
      <c r="EG655" s="187"/>
      <c r="EH655" s="237"/>
      <c r="EI655" s="237"/>
      <c r="EJ655" s="237"/>
      <c r="EK655" s="187"/>
      <c r="EL655" s="187"/>
      <c r="EM655" s="237"/>
      <c r="EN655" s="237"/>
      <c r="EO655" s="237"/>
      <c r="EP655" s="237"/>
      <c r="EQ655" s="237"/>
      <c r="ER655" s="187"/>
      <c r="ES655" s="187"/>
      <c r="ET655" s="237"/>
      <c r="EU655" s="237"/>
      <c r="EV655" s="237">
        <v>20.3</v>
      </c>
      <c r="EW655" s="237"/>
      <c r="EX655" s="237">
        <v>46.6</v>
      </c>
      <c r="EY655" s="187"/>
      <c r="EZ655" s="187"/>
      <c r="FA655" s="237"/>
      <c r="FB655" s="237"/>
      <c r="FC655" s="237">
        <v>51.2</v>
      </c>
      <c r="FD655" s="237"/>
      <c r="FE655" s="237"/>
      <c r="FF655" s="187"/>
      <c r="FG655" s="187"/>
      <c r="FH655" s="237"/>
      <c r="FI655" s="237"/>
      <c r="FJ655" s="237"/>
      <c r="FK655" s="237"/>
      <c r="FL655" s="237"/>
      <c r="FM655" s="187"/>
      <c r="FN655" s="187"/>
      <c r="FO655" s="237"/>
      <c r="FP655" s="237"/>
      <c r="FQ655" s="237"/>
      <c r="FR655" s="237"/>
      <c r="FS655" s="237"/>
      <c r="FT655" s="187"/>
      <c r="FU655" s="187"/>
      <c r="FV655" s="187"/>
      <c r="FW655" s="187"/>
      <c r="FX655" s="187"/>
      <c r="FY655" s="237"/>
      <c r="FZ655" s="237"/>
      <c r="GA655" s="187"/>
      <c r="GB655" s="187"/>
      <c r="GC655" s="237"/>
      <c r="GD655" s="237"/>
      <c r="GE655" s="237">
        <v>60.5</v>
      </c>
      <c r="GF655" s="237"/>
      <c r="GG655" s="237"/>
      <c r="GH655" s="187"/>
      <c r="GI655" s="187"/>
      <c r="GJ655" s="237"/>
    </row>
    <row r="656" spans="2:192" ht="15">
      <c r="B656" s="240" t="s">
        <v>5203</v>
      </c>
      <c r="C656" s="240" t="s">
        <v>644</v>
      </c>
      <c r="D656" s="240" t="s">
        <v>397</v>
      </c>
      <c r="E656" s="241" t="s">
        <v>5216</v>
      </c>
      <c r="F656" s="182"/>
      <c r="G656" s="242"/>
      <c r="H656" s="188"/>
      <c r="I656" s="188"/>
      <c r="J656" s="242"/>
      <c r="K656" s="242"/>
      <c r="L656" s="242"/>
      <c r="M656" s="242"/>
      <c r="N656" s="242"/>
      <c r="O656" s="188"/>
      <c r="P656" s="188"/>
      <c r="Q656" s="242"/>
      <c r="R656" s="242"/>
      <c r="S656" s="242"/>
      <c r="T656" s="242"/>
      <c r="U656" s="242"/>
      <c r="V656" s="188"/>
      <c r="W656" s="188"/>
      <c r="X656" s="242"/>
      <c r="Y656" s="242"/>
      <c r="Z656" s="242"/>
      <c r="AA656" s="242"/>
      <c r="AB656" s="242"/>
      <c r="AC656" s="188"/>
      <c r="AD656" s="188"/>
      <c r="AE656" s="242"/>
      <c r="AF656" s="242"/>
      <c r="AG656" s="188"/>
      <c r="AH656" s="242"/>
      <c r="AI656" s="242"/>
      <c r="AJ656" s="188"/>
      <c r="AK656" s="188"/>
      <c r="AL656" s="188"/>
      <c r="AM656" s="188"/>
      <c r="AN656" s="188"/>
      <c r="AO656" s="242"/>
      <c r="AP656" s="242"/>
      <c r="AQ656" s="188"/>
      <c r="AR656" s="188"/>
      <c r="AS656" s="242"/>
      <c r="AT656" s="242"/>
      <c r="AU656" s="242"/>
      <c r="AV656" s="242"/>
      <c r="AW656" s="242"/>
      <c r="AX656" s="188"/>
      <c r="AY656" s="188"/>
      <c r="AZ656" s="242"/>
      <c r="BA656" s="242"/>
      <c r="BB656" s="242"/>
      <c r="BC656" s="242"/>
      <c r="BD656" s="242"/>
      <c r="BE656" s="188"/>
      <c r="BF656" s="188"/>
      <c r="BG656" s="242"/>
      <c r="BH656" s="242"/>
      <c r="BI656" s="242"/>
      <c r="BJ656" s="242"/>
      <c r="BK656" s="242"/>
      <c r="BL656" s="188"/>
      <c r="BM656" s="188"/>
      <c r="BN656" s="242"/>
      <c r="BO656" s="242"/>
      <c r="BP656" s="242"/>
      <c r="BQ656" s="242"/>
      <c r="BR656" s="242"/>
      <c r="BS656" s="188"/>
      <c r="BT656" s="188"/>
      <c r="BU656" s="242"/>
      <c r="BV656" s="242"/>
      <c r="BW656" s="242"/>
      <c r="BX656" s="242"/>
      <c r="BY656" s="242"/>
      <c r="BZ656" s="188"/>
      <c r="CA656" s="188"/>
      <c r="CB656" s="242"/>
      <c r="CC656" s="242"/>
      <c r="CD656" s="242"/>
      <c r="CE656" s="242"/>
      <c r="CF656" s="242"/>
      <c r="CG656" s="188"/>
      <c r="CH656" s="188"/>
      <c r="CI656" s="242"/>
      <c r="CJ656" s="242"/>
      <c r="CK656" s="242"/>
      <c r="CL656" s="242"/>
      <c r="CM656" s="242"/>
      <c r="CN656" s="188"/>
      <c r="CO656" s="188"/>
      <c r="CP656" s="242"/>
      <c r="CQ656" s="242"/>
      <c r="CR656" s="242"/>
      <c r="CS656" s="242"/>
      <c r="CT656" s="242"/>
      <c r="CU656" s="188"/>
      <c r="CV656" s="188"/>
      <c r="CW656" s="242"/>
      <c r="CX656" s="242"/>
      <c r="CY656" s="242"/>
      <c r="CZ656" s="242"/>
      <c r="DA656" s="242"/>
      <c r="DB656" s="188"/>
      <c r="DC656" s="188"/>
      <c r="DD656" s="242"/>
      <c r="DE656" s="242"/>
      <c r="DF656" s="242"/>
      <c r="DG656" s="242"/>
      <c r="DH656" s="242"/>
      <c r="DI656" s="188"/>
      <c r="DJ656" s="188"/>
      <c r="DK656" s="188"/>
      <c r="DL656" s="242"/>
      <c r="DM656" s="242"/>
      <c r="DN656" s="242"/>
      <c r="DO656" s="242"/>
      <c r="DP656" s="188"/>
      <c r="DQ656" s="188"/>
      <c r="DR656" s="242"/>
      <c r="DS656" s="242"/>
      <c r="DT656" s="242"/>
      <c r="DU656" s="242"/>
      <c r="DV656" s="242"/>
      <c r="DW656" s="188"/>
      <c r="DX656" s="188"/>
      <c r="DY656" s="242"/>
      <c r="DZ656" s="242"/>
      <c r="EA656" s="242"/>
      <c r="EB656" s="242"/>
      <c r="EC656" s="242"/>
      <c r="ED656" s="188"/>
      <c r="EE656" s="188"/>
      <c r="EF656" s="242"/>
      <c r="EG656" s="188"/>
      <c r="EH656" s="242"/>
      <c r="EI656" s="242"/>
      <c r="EJ656" s="242"/>
      <c r="EK656" s="188"/>
      <c r="EL656" s="188"/>
      <c r="EM656" s="242"/>
      <c r="EN656" s="242"/>
      <c r="EO656" s="242"/>
      <c r="EP656" s="242"/>
      <c r="EQ656" s="242"/>
      <c r="ER656" s="188"/>
      <c r="ES656" s="188"/>
      <c r="ET656" s="242"/>
      <c r="EU656" s="242"/>
      <c r="EV656" s="242"/>
      <c r="EW656" s="242"/>
      <c r="EX656" s="242"/>
      <c r="EY656" s="188"/>
      <c r="EZ656" s="188"/>
      <c r="FA656" s="242"/>
      <c r="FB656" s="242"/>
      <c r="FC656" s="242"/>
      <c r="FD656" s="242"/>
      <c r="FE656" s="242"/>
      <c r="FF656" s="188"/>
      <c r="FG656" s="188"/>
      <c r="FH656" s="242"/>
      <c r="FI656" s="242"/>
      <c r="FJ656" s="242"/>
      <c r="FK656" s="242"/>
      <c r="FL656" s="242"/>
      <c r="FM656" s="188"/>
      <c r="FN656" s="188"/>
      <c r="FO656" s="242"/>
      <c r="FP656" s="242"/>
      <c r="FQ656" s="242"/>
      <c r="FR656" s="242"/>
      <c r="FS656" s="242"/>
      <c r="FT656" s="188"/>
      <c r="FU656" s="188"/>
      <c r="FV656" s="188"/>
      <c r="FW656" s="188"/>
      <c r="FX656" s="188"/>
      <c r="FY656" s="242"/>
      <c r="FZ656" s="242"/>
      <c r="GA656" s="188"/>
      <c r="GB656" s="188"/>
      <c r="GC656" s="242"/>
      <c r="GD656" s="242"/>
      <c r="GE656" s="242"/>
      <c r="GF656" s="242"/>
      <c r="GG656" s="242"/>
      <c r="GH656" s="188"/>
      <c r="GI656" s="188"/>
      <c r="GJ656" s="242"/>
    </row>
    <row r="657" spans="2:192" ht="15.75" thickBot="1">
      <c r="B657" s="243" t="s">
        <v>5203</v>
      </c>
      <c r="C657" s="243" t="s">
        <v>644</v>
      </c>
      <c r="D657" s="243" t="s">
        <v>397</v>
      </c>
      <c r="E657" s="244" t="s">
        <v>5217</v>
      </c>
      <c r="F657" s="183"/>
      <c r="G657" s="245"/>
      <c r="H657" s="189"/>
      <c r="I657" s="189"/>
      <c r="J657" s="245"/>
      <c r="K657" s="245"/>
      <c r="L657" s="245"/>
      <c r="M657" s="245"/>
      <c r="N657" s="245"/>
      <c r="O657" s="189"/>
      <c r="P657" s="189"/>
      <c r="Q657" s="245"/>
      <c r="R657" s="245"/>
      <c r="S657" s="245"/>
      <c r="T657" s="245"/>
      <c r="U657" s="245"/>
      <c r="V657" s="189"/>
      <c r="W657" s="189"/>
      <c r="X657" s="245"/>
      <c r="Y657" s="245"/>
      <c r="Z657" s="245"/>
      <c r="AA657" s="245"/>
      <c r="AB657" s="245"/>
      <c r="AC657" s="189"/>
      <c r="AD657" s="189"/>
      <c r="AE657" s="245"/>
      <c r="AF657" s="245"/>
      <c r="AG657" s="189"/>
      <c r="AH657" s="245"/>
      <c r="AI657" s="245"/>
      <c r="AJ657" s="189"/>
      <c r="AK657" s="189"/>
      <c r="AL657" s="189"/>
      <c r="AM657" s="189"/>
      <c r="AN657" s="189"/>
      <c r="AO657" s="245"/>
      <c r="AP657" s="245"/>
      <c r="AQ657" s="189"/>
      <c r="AR657" s="189"/>
      <c r="AS657" s="245"/>
      <c r="AT657" s="245"/>
      <c r="AU657" s="245"/>
      <c r="AV657" s="245"/>
      <c r="AW657" s="245"/>
      <c r="AX657" s="189"/>
      <c r="AY657" s="189"/>
      <c r="AZ657" s="245"/>
      <c r="BA657" s="245"/>
      <c r="BB657" s="245"/>
      <c r="BC657" s="245"/>
      <c r="BD657" s="245"/>
      <c r="BE657" s="189"/>
      <c r="BF657" s="189"/>
      <c r="BG657" s="245"/>
      <c r="BH657" s="245"/>
      <c r="BI657" s="245"/>
      <c r="BJ657" s="245"/>
      <c r="BK657" s="245"/>
      <c r="BL657" s="189"/>
      <c r="BM657" s="189"/>
      <c r="BN657" s="245"/>
      <c r="BO657" s="245"/>
      <c r="BP657" s="245"/>
      <c r="BQ657" s="245"/>
      <c r="BR657" s="245"/>
      <c r="BS657" s="189"/>
      <c r="BT657" s="189"/>
      <c r="BU657" s="245"/>
      <c r="BV657" s="245"/>
      <c r="BW657" s="245"/>
      <c r="BX657" s="245"/>
      <c r="BY657" s="245"/>
      <c r="BZ657" s="189"/>
      <c r="CA657" s="189"/>
      <c r="CB657" s="245"/>
      <c r="CC657" s="245"/>
      <c r="CD657" s="245"/>
      <c r="CE657" s="245"/>
      <c r="CF657" s="245"/>
      <c r="CG657" s="189"/>
      <c r="CH657" s="189"/>
      <c r="CI657" s="245"/>
      <c r="CJ657" s="245"/>
      <c r="CK657" s="245"/>
      <c r="CL657" s="245"/>
      <c r="CM657" s="245"/>
      <c r="CN657" s="189"/>
      <c r="CO657" s="189"/>
      <c r="CP657" s="245"/>
      <c r="CQ657" s="245"/>
      <c r="CR657" s="245"/>
      <c r="CS657" s="245"/>
      <c r="CT657" s="245"/>
      <c r="CU657" s="189"/>
      <c r="CV657" s="189"/>
      <c r="CW657" s="245"/>
      <c r="CX657" s="245"/>
      <c r="CY657" s="245"/>
      <c r="CZ657" s="245"/>
      <c r="DA657" s="245"/>
      <c r="DB657" s="189"/>
      <c r="DC657" s="189"/>
      <c r="DD657" s="245"/>
      <c r="DE657" s="245"/>
      <c r="DF657" s="245"/>
      <c r="DG657" s="245"/>
      <c r="DH657" s="245"/>
      <c r="DI657" s="189"/>
      <c r="DJ657" s="189"/>
      <c r="DK657" s="189"/>
      <c r="DL657" s="245"/>
      <c r="DM657" s="245"/>
      <c r="DN657" s="245"/>
      <c r="DO657" s="245"/>
      <c r="DP657" s="189"/>
      <c r="DQ657" s="189"/>
      <c r="DR657" s="245"/>
      <c r="DS657" s="245"/>
      <c r="DT657" s="245"/>
      <c r="DU657" s="245"/>
      <c r="DV657" s="245"/>
      <c r="DW657" s="189"/>
      <c r="DX657" s="189"/>
      <c r="DY657" s="245"/>
      <c r="DZ657" s="245"/>
      <c r="EA657" s="245"/>
      <c r="EB657" s="245"/>
      <c r="EC657" s="245"/>
      <c r="ED657" s="189"/>
      <c r="EE657" s="189"/>
      <c r="EF657" s="245"/>
      <c r="EG657" s="189"/>
      <c r="EH657" s="245"/>
      <c r="EI657" s="245"/>
      <c r="EJ657" s="245"/>
      <c r="EK657" s="189"/>
      <c r="EL657" s="189"/>
      <c r="EM657" s="245"/>
      <c r="EN657" s="245"/>
      <c r="EO657" s="245"/>
      <c r="EP657" s="245"/>
      <c r="EQ657" s="245"/>
      <c r="ER657" s="189"/>
      <c r="ES657" s="189"/>
      <c r="ET657" s="245"/>
      <c r="EU657" s="245"/>
      <c r="EV657" s="245"/>
      <c r="EW657" s="245"/>
      <c r="EX657" s="245"/>
      <c r="EY657" s="189"/>
      <c r="EZ657" s="189"/>
      <c r="FA657" s="245"/>
      <c r="FB657" s="245"/>
      <c r="FC657" s="245"/>
      <c r="FD657" s="245"/>
      <c r="FE657" s="245"/>
      <c r="FF657" s="189"/>
      <c r="FG657" s="189"/>
      <c r="FH657" s="245"/>
      <c r="FI657" s="245"/>
      <c r="FJ657" s="245"/>
      <c r="FK657" s="245"/>
      <c r="FL657" s="245"/>
      <c r="FM657" s="189"/>
      <c r="FN657" s="189"/>
      <c r="FO657" s="245"/>
      <c r="FP657" s="245"/>
      <c r="FQ657" s="245"/>
      <c r="FR657" s="245"/>
      <c r="FS657" s="245"/>
      <c r="FT657" s="189"/>
      <c r="FU657" s="189"/>
      <c r="FV657" s="189"/>
      <c r="FW657" s="189"/>
      <c r="FX657" s="189"/>
      <c r="FY657" s="245"/>
      <c r="FZ657" s="245"/>
      <c r="GA657" s="189"/>
      <c r="GB657" s="189"/>
      <c r="GC657" s="245"/>
      <c r="GD657" s="245"/>
      <c r="GE657" s="245"/>
      <c r="GF657" s="245"/>
      <c r="GG657" s="245"/>
      <c r="GH657" s="189"/>
      <c r="GI657" s="189"/>
      <c r="GJ657" s="245"/>
    </row>
    <row r="658" spans="2:192" ht="15">
      <c r="B658" s="238" t="s">
        <v>5203</v>
      </c>
      <c r="C658" s="238" t="s">
        <v>4957</v>
      </c>
      <c r="D658" s="238" t="s">
        <v>4150</v>
      </c>
      <c r="E658" s="238" t="s">
        <v>5214</v>
      </c>
      <c r="F658" s="180">
        <v>1</v>
      </c>
      <c r="G658" s="239"/>
      <c r="H658" s="186"/>
      <c r="I658" s="186"/>
      <c r="J658" s="239"/>
      <c r="K658" s="239"/>
      <c r="L658" s="239"/>
      <c r="M658" s="239"/>
      <c r="N658" s="239"/>
      <c r="O658" s="186"/>
      <c r="P658" s="186"/>
      <c r="Q658" s="239"/>
      <c r="R658" s="239"/>
      <c r="S658" s="239"/>
      <c r="T658" s="239"/>
      <c r="U658" s="239"/>
      <c r="V658" s="186"/>
      <c r="W658" s="186"/>
      <c r="X658" s="239"/>
      <c r="Y658" s="239"/>
      <c r="Z658" s="239"/>
      <c r="AA658" s="239"/>
      <c r="AB658" s="239"/>
      <c r="AC658" s="186"/>
      <c r="AD658" s="186"/>
      <c r="AE658" s="239"/>
      <c r="AF658" s="239"/>
      <c r="AG658" s="186"/>
      <c r="AH658" s="239"/>
      <c r="AI658" s="239"/>
      <c r="AJ658" s="186"/>
      <c r="AK658" s="186"/>
      <c r="AL658" s="186"/>
      <c r="AM658" s="186"/>
      <c r="AN658" s="186"/>
      <c r="AO658" s="239"/>
      <c r="AP658" s="239"/>
      <c r="AQ658" s="186"/>
      <c r="AR658" s="186"/>
      <c r="AS658" s="239"/>
      <c r="AT658" s="239"/>
      <c r="AU658" s="239"/>
      <c r="AV658" s="239"/>
      <c r="AW658" s="239"/>
      <c r="AX658" s="186"/>
      <c r="AY658" s="186"/>
      <c r="AZ658" s="239"/>
      <c r="BA658" s="239"/>
      <c r="BB658" s="239"/>
      <c r="BC658" s="239"/>
      <c r="BD658" s="239"/>
      <c r="BE658" s="186"/>
      <c r="BF658" s="186"/>
      <c r="BG658" s="239"/>
      <c r="BH658" s="239"/>
      <c r="BI658" s="239"/>
      <c r="BJ658" s="239"/>
      <c r="BK658" s="239"/>
      <c r="BL658" s="186"/>
      <c r="BM658" s="186"/>
      <c r="BN658" s="239"/>
      <c r="BO658" s="239"/>
      <c r="BP658" s="239"/>
      <c r="BQ658" s="239"/>
      <c r="BR658" s="239"/>
      <c r="BS658" s="186"/>
      <c r="BT658" s="186"/>
      <c r="BU658" s="239"/>
      <c r="BV658" s="239"/>
      <c r="BW658" s="239"/>
      <c r="BX658" s="239"/>
      <c r="BY658" s="239"/>
      <c r="BZ658" s="186"/>
      <c r="CA658" s="186"/>
      <c r="CB658" s="239"/>
      <c r="CC658" s="239"/>
      <c r="CD658" s="239"/>
      <c r="CE658" s="239"/>
      <c r="CF658" s="239"/>
      <c r="CG658" s="186"/>
      <c r="CH658" s="186"/>
      <c r="CI658" s="239"/>
      <c r="CJ658" s="239"/>
      <c r="CK658" s="239"/>
      <c r="CL658" s="239"/>
      <c r="CM658" s="239"/>
      <c r="CN658" s="186"/>
      <c r="CO658" s="186"/>
      <c r="CP658" s="239"/>
      <c r="CQ658" s="239"/>
      <c r="CR658" s="239"/>
      <c r="CS658" s="239"/>
      <c r="CT658" s="239"/>
      <c r="CU658" s="186"/>
      <c r="CV658" s="186"/>
      <c r="CW658" s="239"/>
      <c r="CX658" s="239"/>
      <c r="CY658" s="239"/>
      <c r="CZ658" s="239"/>
      <c r="DA658" s="239"/>
      <c r="DB658" s="186"/>
      <c r="DC658" s="186"/>
      <c r="DD658" s="239"/>
      <c r="DE658" s="239"/>
      <c r="DF658" s="239"/>
      <c r="DG658" s="239"/>
      <c r="DH658" s="239"/>
      <c r="DI658" s="186"/>
      <c r="DJ658" s="186"/>
      <c r="DK658" s="186"/>
      <c r="DL658" s="239"/>
      <c r="DM658" s="239"/>
      <c r="DN658" s="239"/>
      <c r="DO658" s="239"/>
      <c r="DP658" s="186"/>
      <c r="DQ658" s="186"/>
      <c r="DR658" s="239"/>
      <c r="DS658" s="239"/>
      <c r="DT658" s="239"/>
      <c r="DU658" s="239"/>
      <c r="DV658" s="239"/>
      <c r="DW658" s="186"/>
      <c r="DX658" s="186"/>
      <c r="DY658" s="239"/>
      <c r="DZ658" s="239"/>
      <c r="EA658" s="239"/>
      <c r="EB658" s="239"/>
      <c r="EC658" s="239"/>
      <c r="ED658" s="186"/>
      <c r="EE658" s="186"/>
      <c r="EF658" s="239"/>
      <c r="EG658" s="186"/>
      <c r="EH658" s="239"/>
      <c r="EI658" s="239"/>
      <c r="EJ658" s="239"/>
      <c r="EK658" s="186"/>
      <c r="EL658" s="186"/>
      <c r="EM658" s="239"/>
      <c r="EN658" s="239"/>
      <c r="EO658" s="239"/>
      <c r="EP658" s="239"/>
      <c r="EQ658" s="239"/>
      <c r="ER658" s="186"/>
      <c r="ES658" s="186"/>
      <c r="ET658" s="239"/>
      <c r="EU658" s="239"/>
      <c r="EV658" s="239"/>
      <c r="EW658" s="239"/>
      <c r="EX658" s="239"/>
      <c r="EY658" s="186"/>
      <c r="EZ658" s="186"/>
      <c r="FA658" s="239"/>
      <c r="FB658" s="239"/>
      <c r="FC658" s="239"/>
      <c r="FD658" s="239"/>
      <c r="FE658" s="239"/>
      <c r="FF658" s="186"/>
      <c r="FG658" s="186"/>
      <c r="FH658" s="239"/>
      <c r="FI658" s="239"/>
      <c r="FJ658" s="239"/>
      <c r="FK658" s="239"/>
      <c r="FL658" s="239"/>
      <c r="FM658" s="186"/>
      <c r="FN658" s="186"/>
      <c r="FO658" s="239"/>
      <c r="FP658" s="239"/>
      <c r="FQ658" s="239"/>
      <c r="FR658" s="239"/>
      <c r="FS658" s="239"/>
      <c r="FT658" s="186"/>
      <c r="FU658" s="186"/>
      <c r="FV658" s="186"/>
      <c r="FW658" s="186"/>
      <c r="FX658" s="186"/>
      <c r="FY658" s="239"/>
      <c r="FZ658" s="239"/>
      <c r="GA658" s="186"/>
      <c r="GB658" s="186"/>
      <c r="GC658" s="239"/>
      <c r="GD658" s="239"/>
      <c r="GE658" s="239">
        <v>1</v>
      </c>
      <c r="GF658" s="239"/>
      <c r="GG658" s="239"/>
      <c r="GH658" s="186"/>
      <c r="GI658" s="186"/>
      <c r="GJ658" s="239"/>
    </row>
    <row r="659" spans="2:192" ht="15">
      <c r="B659" s="240" t="s">
        <v>5203</v>
      </c>
      <c r="C659" s="240" t="s">
        <v>4957</v>
      </c>
      <c r="D659" s="240" t="s">
        <v>4150</v>
      </c>
      <c r="E659" s="235" t="s">
        <v>5215</v>
      </c>
      <c r="F659" s="181">
        <v>25</v>
      </c>
      <c r="G659" s="237"/>
      <c r="H659" s="187"/>
      <c r="I659" s="187"/>
      <c r="J659" s="237"/>
      <c r="K659" s="237"/>
      <c r="L659" s="237"/>
      <c r="M659" s="237"/>
      <c r="N659" s="237"/>
      <c r="O659" s="187"/>
      <c r="P659" s="187"/>
      <c r="Q659" s="237"/>
      <c r="R659" s="237"/>
      <c r="S659" s="237"/>
      <c r="T659" s="237"/>
      <c r="U659" s="237"/>
      <c r="V659" s="187"/>
      <c r="W659" s="187"/>
      <c r="X659" s="237"/>
      <c r="Y659" s="237"/>
      <c r="Z659" s="237"/>
      <c r="AA659" s="237"/>
      <c r="AB659" s="237"/>
      <c r="AC659" s="187"/>
      <c r="AD659" s="187"/>
      <c r="AE659" s="237"/>
      <c r="AF659" s="237"/>
      <c r="AG659" s="187"/>
      <c r="AH659" s="237"/>
      <c r="AI659" s="237"/>
      <c r="AJ659" s="187"/>
      <c r="AK659" s="187"/>
      <c r="AL659" s="187"/>
      <c r="AM659" s="187"/>
      <c r="AN659" s="187"/>
      <c r="AO659" s="237"/>
      <c r="AP659" s="237"/>
      <c r="AQ659" s="187"/>
      <c r="AR659" s="187"/>
      <c r="AS659" s="237"/>
      <c r="AT659" s="237"/>
      <c r="AU659" s="237"/>
      <c r="AV659" s="237"/>
      <c r="AW659" s="237"/>
      <c r="AX659" s="187"/>
      <c r="AY659" s="187"/>
      <c r="AZ659" s="237"/>
      <c r="BA659" s="237"/>
      <c r="BB659" s="237"/>
      <c r="BC659" s="237"/>
      <c r="BD659" s="237"/>
      <c r="BE659" s="187"/>
      <c r="BF659" s="187"/>
      <c r="BG659" s="237"/>
      <c r="BH659" s="237"/>
      <c r="BI659" s="237"/>
      <c r="BJ659" s="237"/>
      <c r="BK659" s="237"/>
      <c r="BL659" s="187"/>
      <c r="BM659" s="187"/>
      <c r="BN659" s="237"/>
      <c r="BO659" s="237"/>
      <c r="BP659" s="237"/>
      <c r="BQ659" s="237"/>
      <c r="BR659" s="237"/>
      <c r="BS659" s="187"/>
      <c r="BT659" s="187"/>
      <c r="BU659" s="237"/>
      <c r="BV659" s="237"/>
      <c r="BW659" s="237"/>
      <c r="BX659" s="237"/>
      <c r="BY659" s="237"/>
      <c r="BZ659" s="187"/>
      <c r="CA659" s="187"/>
      <c r="CB659" s="237"/>
      <c r="CC659" s="237"/>
      <c r="CD659" s="237"/>
      <c r="CE659" s="237"/>
      <c r="CF659" s="237"/>
      <c r="CG659" s="187"/>
      <c r="CH659" s="187"/>
      <c r="CI659" s="237"/>
      <c r="CJ659" s="237"/>
      <c r="CK659" s="237"/>
      <c r="CL659" s="237"/>
      <c r="CM659" s="237"/>
      <c r="CN659" s="187"/>
      <c r="CO659" s="187"/>
      <c r="CP659" s="237"/>
      <c r="CQ659" s="237"/>
      <c r="CR659" s="237"/>
      <c r="CS659" s="237"/>
      <c r="CT659" s="237"/>
      <c r="CU659" s="187"/>
      <c r="CV659" s="187"/>
      <c r="CW659" s="237"/>
      <c r="CX659" s="237"/>
      <c r="CY659" s="237"/>
      <c r="CZ659" s="237"/>
      <c r="DA659" s="237"/>
      <c r="DB659" s="187"/>
      <c r="DC659" s="187"/>
      <c r="DD659" s="237"/>
      <c r="DE659" s="237"/>
      <c r="DF659" s="237"/>
      <c r="DG659" s="237"/>
      <c r="DH659" s="237"/>
      <c r="DI659" s="187"/>
      <c r="DJ659" s="187"/>
      <c r="DK659" s="187"/>
      <c r="DL659" s="237"/>
      <c r="DM659" s="237"/>
      <c r="DN659" s="237"/>
      <c r="DO659" s="237"/>
      <c r="DP659" s="187"/>
      <c r="DQ659" s="187"/>
      <c r="DR659" s="237"/>
      <c r="DS659" s="237"/>
      <c r="DT659" s="237"/>
      <c r="DU659" s="237"/>
      <c r="DV659" s="237"/>
      <c r="DW659" s="187"/>
      <c r="DX659" s="187"/>
      <c r="DY659" s="237"/>
      <c r="DZ659" s="237"/>
      <c r="EA659" s="237"/>
      <c r="EB659" s="237"/>
      <c r="EC659" s="237"/>
      <c r="ED659" s="187"/>
      <c r="EE659" s="187"/>
      <c r="EF659" s="237"/>
      <c r="EG659" s="187"/>
      <c r="EH659" s="237"/>
      <c r="EI659" s="237"/>
      <c r="EJ659" s="237"/>
      <c r="EK659" s="187"/>
      <c r="EL659" s="187"/>
      <c r="EM659" s="237"/>
      <c r="EN659" s="237"/>
      <c r="EO659" s="237"/>
      <c r="EP659" s="237"/>
      <c r="EQ659" s="237"/>
      <c r="ER659" s="187"/>
      <c r="ES659" s="187"/>
      <c r="ET659" s="237"/>
      <c r="EU659" s="237"/>
      <c r="EV659" s="237"/>
      <c r="EW659" s="237"/>
      <c r="EX659" s="237"/>
      <c r="EY659" s="187"/>
      <c r="EZ659" s="187"/>
      <c r="FA659" s="237"/>
      <c r="FB659" s="237"/>
      <c r="FC659" s="237"/>
      <c r="FD659" s="237"/>
      <c r="FE659" s="237"/>
      <c r="FF659" s="187"/>
      <c r="FG659" s="187"/>
      <c r="FH659" s="237"/>
      <c r="FI659" s="237"/>
      <c r="FJ659" s="237"/>
      <c r="FK659" s="237"/>
      <c r="FL659" s="237"/>
      <c r="FM659" s="187"/>
      <c r="FN659" s="187"/>
      <c r="FO659" s="237"/>
      <c r="FP659" s="237"/>
      <c r="FQ659" s="237"/>
      <c r="FR659" s="237"/>
      <c r="FS659" s="237"/>
      <c r="FT659" s="187"/>
      <c r="FU659" s="187"/>
      <c r="FV659" s="187"/>
      <c r="FW659" s="187"/>
      <c r="FX659" s="187"/>
      <c r="FY659" s="237"/>
      <c r="FZ659" s="237"/>
      <c r="GA659" s="187"/>
      <c r="GB659" s="187"/>
      <c r="GC659" s="237"/>
      <c r="GD659" s="237"/>
      <c r="GE659" s="237">
        <v>25</v>
      </c>
      <c r="GF659" s="237"/>
      <c r="GG659" s="237"/>
      <c r="GH659" s="187"/>
      <c r="GI659" s="187"/>
      <c r="GJ659" s="237"/>
    </row>
    <row r="660" spans="2:192" ht="15">
      <c r="B660" s="240" t="s">
        <v>5203</v>
      </c>
      <c r="C660" s="240" t="s">
        <v>4957</v>
      </c>
      <c r="D660" s="240" t="s">
        <v>4150</v>
      </c>
      <c r="E660" s="241" t="s">
        <v>5216</v>
      </c>
      <c r="F660" s="182"/>
      <c r="G660" s="242"/>
      <c r="H660" s="188"/>
      <c r="I660" s="188"/>
      <c r="J660" s="242"/>
      <c r="K660" s="242"/>
      <c r="L660" s="242"/>
      <c r="M660" s="242"/>
      <c r="N660" s="242"/>
      <c r="O660" s="188"/>
      <c r="P660" s="188"/>
      <c r="Q660" s="242"/>
      <c r="R660" s="242"/>
      <c r="S660" s="242"/>
      <c r="T660" s="242"/>
      <c r="U660" s="242"/>
      <c r="V660" s="188"/>
      <c r="W660" s="188"/>
      <c r="X660" s="242"/>
      <c r="Y660" s="242"/>
      <c r="Z660" s="242"/>
      <c r="AA660" s="242"/>
      <c r="AB660" s="242"/>
      <c r="AC660" s="188"/>
      <c r="AD660" s="188"/>
      <c r="AE660" s="242"/>
      <c r="AF660" s="242"/>
      <c r="AG660" s="188"/>
      <c r="AH660" s="242"/>
      <c r="AI660" s="242"/>
      <c r="AJ660" s="188"/>
      <c r="AK660" s="188"/>
      <c r="AL660" s="188"/>
      <c r="AM660" s="188"/>
      <c r="AN660" s="188"/>
      <c r="AO660" s="242"/>
      <c r="AP660" s="242"/>
      <c r="AQ660" s="188"/>
      <c r="AR660" s="188"/>
      <c r="AS660" s="242"/>
      <c r="AT660" s="242"/>
      <c r="AU660" s="242"/>
      <c r="AV660" s="242"/>
      <c r="AW660" s="242"/>
      <c r="AX660" s="188"/>
      <c r="AY660" s="188"/>
      <c r="AZ660" s="242"/>
      <c r="BA660" s="242"/>
      <c r="BB660" s="242"/>
      <c r="BC660" s="242"/>
      <c r="BD660" s="242"/>
      <c r="BE660" s="188"/>
      <c r="BF660" s="188"/>
      <c r="BG660" s="242"/>
      <c r="BH660" s="242"/>
      <c r="BI660" s="242"/>
      <c r="BJ660" s="242"/>
      <c r="BK660" s="242"/>
      <c r="BL660" s="188"/>
      <c r="BM660" s="188"/>
      <c r="BN660" s="242"/>
      <c r="BO660" s="242"/>
      <c r="BP660" s="242"/>
      <c r="BQ660" s="242"/>
      <c r="BR660" s="242"/>
      <c r="BS660" s="188"/>
      <c r="BT660" s="188"/>
      <c r="BU660" s="242"/>
      <c r="BV660" s="242"/>
      <c r="BW660" s="242"/>
      <c r="BX660" s="242"/>
      <c r="BY660" s="242"/>
      <c r="BZ660" s="188"/>
      <c r="CA660" s="188"/>
      <c r="CB660" s="242"/>
      <c r="CC660" s="242"/>
      <c r="CD660" s="242"/>
      <c r="CE660" s="242"/>
      <c r="CF660" s="242"/>
      <c r="CG660" s="188"/>
      <c r="CH660" s="188"/>
      <c r="CI660" s="242"/>
      <c r="CJ660" s="242"/>
      <c r="CK660" s="242"/>
      <c r="CL660" s="242"/>
      <c r="CM660" s="242"/>
      <c r="CN660" s="188"/>
      <c r="CO660" s="188"/>
      <c r="CP660" s="242"/>
      <c r="CQ660" s="242"/>
      <c r="CR660" s="242"/>
      <c r="CS660" s="242"/>
      <c r="CT660" s="242"/>
      <c r="CU660" s="188"/>
      <c r="CV660" s="188"/>
      <c r="CW660" s="242"/>
      <c r="CX660" s="242"/>
      <c r="CY660" s="242"/>
      <c r="CZ660" s="242"/>
      <c r="DA660" s="242"/>
      <c r="DB660" s="188"/>
      <c r="DC660" s="188"/>
      <c r="DD660" s="242"/>
      <c r="DE660" s="242"/>
      <c r="DF660" s="242"/>
      <c r="DG660" s="242"/>
      <c r="DH660" s="242"/>
      <c r="DI660" s="188"/>
      <c r="DJ660" s="188"/>
      <c r="DK660" s="188"/>
      <c r="DL660" s="242"/>
      <c r="DM660" s="242"/>
      <c r="DN660" s="242"/>
      <c r="DO660" s="242"/>
      <c r="DP660" s="188"/>
      <c r="DQ660" s="188"/>
      <c r="DR660" s="242"/>
      <c r="DS660" s="242"/>
      <c r="DT660" s="242"/>
      <c r="DU660" s="242"/>
      <c r="DV660" s="242"/>
      <c r="DW660" s="188"/>
      <c r="DX660" s="188"/>
      <c r="DY660" s="242"/>
      <c r="DZ660" s="242"/>
      <c r="EA660" s="242"/>
      <c r="EB660" s="242"/>
      <c r="EC660" s="242"/>
      <c r="ED660" s="188"/>
      <c r="EE660" s="188"/>
      <c r="EF660" s="242"/>
      <c r="EG660" s="188"/>
      <c r="EH660" s="242"/>
      <c r="EI660" s="242"/>
      <c r="EJ660" s="242"/>
      <c r="EK660" s="188"/>
      <c r="EL660" s="188"/>
      <c r="EM660" s="242"/>
      <c r="EN660" s="242"/>
      <c r="EO660" s="242"/>
      <c r="EP660" s="242"/>
      <c r="EQ660" s="242"/>
      <c r="ER660" s="188"/>
      <c r="ES660" s="188"/>
      <c r="ET660" s="242"/>
      <c r="EU660" s="242"/>
      <c r="EV660" s="242"/>
      <c r="EW660" s="242"/>
      <c r="EX660" s="242"/>
      <c r="EY660" s="188"/>
      <c r="EZ660" s="188"/>
      <c r="FA660" s="242"/>
      <c r="FB660" s="242"/>
      <c r="FC660" s="242"/>
      <c r="FD660" s="242"/>
      <c r="FE660" s="242"/>
      <c r="FF660" s="188"/>
      <c r="FG660" s="188"/>
      <c r="FH660" s="242"/>
      <c r="FI660" s="242"/>
      <c r="FJ660" s="242"/>
      <c r="FK660" s="242"/>
      <c r="FL660" s="242"/>
      <c r="FM660" s="188"/>
      <c r="FN660" s="188"/>
      <c r="FO660" s="242"/>
      <c r="FP660" s="242"/>
      <c r="FQ660" s="242"/>
      <c r="FR660" s="242"/>
      <c r="FS660" s="242"/>
      <c r="FT660" s="188"/>
      <c r="FU660" s="188"/>
      <c r="FV660" s="188"/>
      <c r="FW660" s="188"/>
      <c r="FX660" s="188"/>
      <c r="FY660" s="242"/>
      <c r="FZ660" s="242"/>
      <c r="GA660" s="188"/>
      <c r="GB660" s="188"/>
      <c r="GC660" s="242"/>
      <c r="GD660" s="242"/>
      <c r="GE660" s="242"/>
      <c r="GF660" s="242"/>
      <c r="GG660" s="242"/>
      <c r="GH660" s="188"/>
      <c r="GI660" s="188"/>
      <c r="GJ660" s="242"/>
    </row>
    <row r="661" spans="2:192" ht="15.75" thickBot="1">
      <c r="B661" s="243" t="s">
        <v>5203</v>
      </c>
      <c r="C661" s="243" t="s">
        <v>4957</v>
      </c>
      <c r="D661" s="243" t="s">
        <v>4150</v>
      </c>
      <c r="E661" s="244" t="s">
        <v>5217</v>
      </c>
      <c r="F661" s="183"/>
      <c r="G661" s="245"/>
      <c r="H661" s="189"/>
      <c r="I661" s="189"/>
      <c r="J661" s="245"/>
      <c r="K661" s="245"/>
      <c r="L661" s="245"/>
      <c r="M661" s="245"/>
      <c r="N661" s="245"/>
      <c r="O661" s="189"/>
      <c r="P661" s="189"/>
      <c r="Q661" s="245"/>
      <c r="R661" s="245"/>
      <c r="S661" s="245"/>
      <c r="T661" s="245"/>
      <c r="U661" s="245"/>
      <c r="V661" s="189"/>
      <c r="W661" s="189"/>
      <c r="X661" s="245"/>
      <c r="Y661" s="245"/>
      <c r="Z661" s="245"/>
      <c r="AA661" s="245"/>
      <c r="AB661" s="245"/>
      <c r="AC661" s="189"/>
      <c r="AD661" s="189"/>
      <c r="AE661" s="245"/>
      <c r="AF661" s="245"/>
      <c r="AG661" s="189"/>
      <c r="AH661" s="245"/>
      <c r="AI661" s="245"/>
      <c r="AJ661" s="189"/>
      <c r="AK661" s="189"/>
      <c r="AL661" s="189"/>
      <c r="AM661" s="189"/>
      <c r="AN661" s="189"/>
      <c r="AO661" s="245"/>
      <c r="AP661" s="245"/>
      <c r="AQ661" s="189"/>
      <c r="AR661" s="189"/>
      <c r="AS661" s="245"/>
      <c r="AT661" s="245"/>
      <c r="AU661" s="245"/>
      <c r="AV661" s="245"/>
      <c r="AW661" s="245"/>
      <c r="AX661" s="189"/>
      <c r="AY661" s="189"/>
      <c r="AZ661" s="245"/>
      <c r="BA661" s="245"/>
      <c r="BB661" s="245"/>
      <c r="BC661" s="245"/>
      <c r="BD661" s="245"/>
      <c r="BE661" s="189"/>
      <c r="BF661" s="189"/>
      <c r="BG661" s="245"/>
      <c r="BH661" s="245"/>
      <c r="BI661" s="245"/>
      <c r="BJ661" s="245"/>
      <c r="BK661" s="245"/>
      <c r="BL661" s="189"/>
      <c r="BM661" s="189"/>
      <c r="BN661" s="245"/>
      <c r="BO661" s="245"/>
      <c r="BP661" s="245"/>
      <c r="BQ661" s="245"/>
      <c r="BR661" s="245"/>
      <c r="BS661" s="189"/>
      <c r="BT661" s="189"/>
      <c r="BU661" s="245"/>
      <c r="BV661" s="245"/>
      <c r="BW661" s="245"/>
      <c r="BX661" s="245"/>
      <c r="BY661" s="245"/>
      <c r="BZ661" s="189"/>
      <c r="CA661" s="189"/>
      <c r="CB661" s="245"/>
      <c r="CC661" s="245"/>
      <c r="CD661" s="245"/>
      <c r="CE661" s="245"/>
      <c r="CF661" s="245"/>
      <c r="CG661" s="189"/>
      <c r="CH661" s="189"/>
      <c r="CI661" s="245"/>
      <c r="CJ661" s="245"/>
      <c r="CK661" s="245"/>
      <c r="CL661" s="245"/>
      <c r="CM661" s="245"/>
      <c r="CN661" s="189"/>
      <c r="CO661" s="189"/>
      <c r="CP661" s="245"/>
      <c r="CQ661" s="245"/>
      <c r="CR661" s="245"/>
      <c r="CS661" s="245"/>
      <c r="CT661" s="245"/>
      <c r="CU661" s="189"/>
      <c r="CV661" s="189"/>
      <c r="CW661" s="245"/>
      <c r="CX661" s="245"/>
      <c r="CY661" s="245"/>
      <c r="CZ661" s="245"/>
      <c r="DA661" s="245"/>
      <c r="DB661" s="189"/>
      <c r="DC661" s="189"/>
      <c r="DD661" s="245"/>
      <c r="DE661" s="245"/>
      <c r="DF661" s="245"/>
      <c r="DG661" s="245"/>
      <c r="DH661" s="245"/>
      <c r="DI661" s="189"/>
      <c r="DJ661" s="189"/>
      <c r="DK661" s="189"/>
      <c r="DL661" s="245"/>
      <c r="DM661" s="245"/>
      <c r="DN661" s="245"/>
      <c r="DO661" s="245"/>
      <c r="DP661" s="189"/>
      <c r="DQ661" s="189"/>
      <c r="DR661" s="245"/>
      <c r="DS661" s="245"/>
      <c r="DT661" s="245"/>
      <c r="DU661" s="245"/>
      <c r="DV661" s="245"/>
      <c r="DW661" s="189"/>
      <c r="DX661" s="189"/>
      <c r="DY661" s="245"/>
      <c r="DZ661" s="245"/>
      <c r="EA661" s="245"/>
      <c r="EB661" s="245"/>
      <c r="EC661" s="245"/>
      <c r="ED661" s="189"/>
      <c r="EE661" s="189"/>
      <c r="EF661" s="245"/>
      <c r="EG661" s="189"/>
      <c r="EH661" s="245"/>
      <c r="EI661" s="245"/>
      <c r="EJ661" s="245"/>
      <c r="EK661" s="189"/>
      <c r="EL661" s="189"/>
      <c r="EM661" s="245"/>
      <c r="EN661" s="245"/>
      <c r="EO661" s="245"/>
      <c r="EP661" s="245"/>
      <c r="EQ661" s="245"/>
      <c r="ER661" s="189"/>
      <c r="ES661" s="189"/>
      <c r="ET661" s="245"/>
      <c r="EU661" s="245"/>
      <c r="EV661" s="245"/>
      <c r="EW661" s="245"/>
      <c r="EX661" s="245"/>
      <c r="EY661" s="189"/>
      <c r="EZ661" s="189"/>
      <c r="FA661" s="245"/>
      <c r="FB661" s="245"/>
      <c r="FC661" s="245"/>
      <c r="FD661" s="245"/>
      <c r="FE661" s="245"/>
      <c r="FF661" s="189"/>
      <c r="FG661" s="189"/>
      <c r="FH661" s="245"/>
      <c r="FI661" s="245"/>
      <c r="FJ661" s="245"/>
      <c r="FK661" s="245"/>
      <c r="FL661" s="245"/>
      <c r="FM661" s="189"/>
      <c r="FN661" s="189"/>
      <c r="FO661" s="245"/>
      <c r="FP661" s="245"/>
      <c r="FQ661" s="245"/>
      <c r="FR661" s="245"/>
      <c r="FS661" s="245"/>
      <c r="FT661" s="189"/>
      <c r="FU661" s="189"/>
      <c r="FV661" s="189"/>
      <c r="FW661" s="189"/>
      <c r="FX661" s="189"/>
      <c r="FY661" s="245"/>
      <c r="FZ661" s="245"/>
      <c r="GA661" s="189"/>
      <c r="GB661" s="189"/>
      <c r="GC661" s="245"/>
      <c r="GD661" s="245"/>
      <c r="GE661" s="245"/>
      <c r="GF661" s="245"/>
      <c r="GG661" s="245"/>
      <c r="GH661" s="189"/>
      <c r="GI661" s="189"/>
      <c r="GJ661" s="245"/>
    </row>
    <row r="662" spans="2:192" ht="15">
      <c r="B662" s="238" t="s">
        <v>5203</v>
      </c>
      <c r="C662" s="238" t="s">
        <v>649</v>
      </c>
      <c r="D662" s="238" t="s">
        <v>651</v>
      </c>
      <c r="E662" s="238" t="s">
        <v>5214</v>
      </c>
      <c r="F662" s="180">
        <v>13</v>
      </c>
      <c r="G662" s="239"/>
      <c r="H662" s="186"/>
      <c r="I662" s="186"/>
      <c r="J662" s="239"/>
      <c r="K662" s="239"/>
      <c r="L662" s="239"/>
      <c r="M662" s="239"/>
      <c r="N662" s="239">
        <v>1</v>
      </c>
      <c r="O662" s="186"/>
      <c r="P662" s="186"/>
      <c r="Q662" s="239"/>
      <c r="R662" s="239">
        <v>1</v>
      </c>
      <c r="S662" s="239"/>
      <c r="T662" s="239"/>
      <c r="U662" s="239"/>
      <c r="V662" s="186"/>
      <c r="W662" s="186"/>
      <c r="X662" s="239"/>
      <c r="Y662" s="239"/>
      <c r="Z662" s="239">
        <v>1</v>
      </c>
      <c r="AA662" s="239"/>
      <c r="AB662" s="239">
        <v>1</v>
      </c>
      <c r="AC662" s="186"/>
      <c r="AD662" s="186"/>
      <c r="AE662" s="239">
        <v>1</v>
      </c>
      <c r="AF662" s="239"/>
      <c r="AG662" s="186"/>
      <c r="AH662" s="239"/>
      <c r="AI662" s="239"/>
      <c r="AJ662" s="186"/>
      <c r="AK662" s="186"/>
      <c r="AL662" s="186"/>
      <c r="AM662" s="186"/>
      <c r="AN662" s="186"/>
      <c r="AO662" s="239"/>
      <c r="AP662" s="239"/>
      <c r="AQ662" s="186"/>
      <c r="AR662" s="186"/>
      <c r="AS662" s="239"/>
      <c r="AT662" s="239">
        <v>1</v>
      </c>
      <c r="AU662" s="239"/>
      <c r="AV662" s="239"/>
      <c r="AW662" s="239"/>
      <c r="AX662" s="186"/>
      <c r="AY662" s="186"/>
      <c r="AZ662" s="239"/>
      <c r="BA662" s="239"/>
      <c r="BB662" s="239">
        <v>1</v>
      </c>
      <c r="BC662" s="239"/>
      <c r="BD662" s="239"/>
      <c r="BE662" s="186"/>
      <c r="BF662" s="186"/>
      <c r="BG662" s="239"/>
      <c r="BH662" s="239"/>
      <c r="BI662" s="239">
        <v>1</v>
      </c>
      <c r="BJ662" s="239"/>
      <c r="BK662" s="239"/>
      <c r="BL662" s="186"/>
      <c r="BM662" s="186"/>
      <c r="BN662" s="239"/>
      <c r="BO662" s="239"/>
      <c r="BP662" s="239"/>
      <c r="BQ662" s="239"/>
      <c r="BR662" s="239"/>
      <c r="BS662" s="186"/>
      <c r="BT662" s="186"/>
      <c r="BU662" s="239"/>
      <c r="BV662" s="239"/>
      <c r="BW662" s="239"/>
      <c r="BX662" s="239"/>
      <c r="BY662" s="239"/>
      <c r="BZ662" s="186"/>
      <c r="CA662" s="186"/>
      <c r="CB662" s="239">
        <v>1</v>
      </c>
      <c r="CC662" s="239"/>
      <c r="CD662" s="239">
        <v>1</v>
      </c>
      <c r="CE662" s="239"/>
      <c r="CF662" s="239"/>
      <c r="CG662" s="186"/>
      <c r="CH662" s="186"/>
      <c r="CI662" s="239"/>
      <c r="CJ662" s="239"/>
      <c r="CK662" s="239"/>
      <c r="CL662" s="239"/>
      <c r="CM662" s="239"/>
      <c r="CN662" s="186"/>
      <c r="CO662" s="186"/>
      <c r="CP662" s="239">
        <v>1</v>
      </c>
      <c r="CQ662" s="239"/>
      <c r="CR662" s="239"/>
      <c r="CS662" s="239"/>
      <c r="CT662" s="239"/>
      <c r="CU662" s="186"/>
      <c r="CV662" s="186"/>
      <c r="CW662" s="239"/>
      <c r="CX662" s="239"/>
      <c r="CY662" s="239"/>
      <c r="CZ662" s="239"/>
      <c r="DA662" s="239"/>
      <c r="DB662" s="186"/>
      <c r="DC662" s="186"/>
      <c r="DD662" s="239"/>
      <c r="DE662" s="239"/>
      <c r="DF662" s="239">
        <v>1</v>
      </c>
      <c r="DG662" s="239"/>
      <c r="DH662" s="239"/>
      <c r="DI662" s="186"/>
      <c r="DJ662" s="186"/>
      <c r="DK662" s="186"/>
      <c r="DL662" s="239"/>
      <c r="DM662" s="239"/>
      <c r="DN662" s="239"/>
      <c r="DO662" s="239"/>
      <c r="DP662" s="186"/>
      <c r="DQ662" s="186"/>
      <c r="DR662" s="239"/>
      <c r="DS662" s="239"/>
      <c r="DT662" s="239"/>
      <c r="DU662" s="239"/>
      <c r="DV662" s="239"/>
      <c r="DW662" s="186"/>
      <c r="DX662" s="186"/>
      <c r="DY662" s="239"/>
      <c r="DZ662" s="239"/>
      <c r="EA662" s="239"/>
      <c r="EB662" s="239"/>
      <c r="EC662" s="239"/>
      <c r="ED662" s="186"/>
      <c r="EE662" s="186"/>
      <c r="EF662" s="239"/>
      <c r="EG662" s="186"/>
      <c r="EH662" s="239"/>
      <c r="EI662" s="239"/>
      <c r="EJ662" s="239"/>
      <c r="EK662" s="186"/>
      <c r="EL662" s="186"/>
      <c r="EM662" s="239"/>
      <c r="EN662" s="239"/>
      <c r="EO662" s="239"/>
      <c r="EP662" s="239"/>
      <c r="EQ662" s="239"/>
      <c r="ER662" s="186"/>
      <c r="ES662" s="186"/>
      <c r="ET662" s="239"/>
      <c r="EU662" s="239"/>
      <c r="EV662" s="239"/>
      <c r="EW662" s="239"/>
      <c r="EX662" s="239"/>
      <c r="EY662" s="186"/>
      <c r="EZ662" s="186"/>
      <c r="FA662" s="239"/>
      <c r="FB662" s="239"/>
      <c r="FC662" s="239"/>
      <c r="FD662" s="239"/>
      <c r="FE662" s="239"/>
      <c r="FF662" s="186"/>
      <c r="FG662" s="186"/>
      <c r="FH662" s="239"/>
      <c r="FI662" s="239"/>
      <c r="FJ662" s="239"/>
      <c r="FK662" s="239"/>
      <c r="FL662" s="239"/>
      <c r="FM662" s="186"/>
      <c r="FN662" s="186"/>
      <c r="FO662" s="239"/>
      <c r="FP662" s="239"/>
      <c r="FQ662" s="239"/>
      <c r="FR662" s="239"/>
      <c r="FS662" s="239"/>
      <c r="FT662" s="186"/>
      <c r="FU662" s="186"/>
      <c r="FV662" s="186"/>
      <c r="FW662" s="186"/>
      <c r="FX662" s="186"/>
      <c r="FY662" s="239"/>
      <c r="FZ662" s="239"/>
      <c r="GA662" s="186"/>
      <c r="GB662" s="186"/>
      <c r="GC662" s="239"/>
      <c r="GD662" s="239"/>
      <c r="GE662" s="239">
        <v>1</v>
      </c>
      <c r="GF662" s="239"/>
      <c r="GG662" s="239"/>
      <c r="GH662" s="186"/>
      <c r="GI662" s="186"/>
      <c r="GJ662" s="239"/>
    </row>
    <row r="663" spans="2:192" ht="15">
      <c r="B663" s="240" t="s">
        <v>5203</v>
      </c>
      <c r="C663" s="240" t="s">
        <v>649</v>
      </c>
      <c r="D663" s="240" t="s">
        <v>651</v>
      </c>
      <c r="E663" s="235" t="s">
        <v>5215</v>
      </c>
      <c r="F663" s="181">
        <v>543.6</v>
      </c>
      <c r="G663" s="237"/>
      <c r="H663" s="187"/>
      <c r="I663" s="187"/>
      <c r="J663" s="237"/>
      <c r="K663" s="237"/>
      <c r="L663" s="237"/>
      <c r="M663" s="237"/>
      <c r="N663" s="237">
        <v>18.100000000000001</v>
      </c>
      <c r="O663" s="187"/>
      <c r="P663" s="187"/>
      <c r="Q663" s="237"/>
      <c r="R663" s="237">
        <v>60.3</v>
      </c>
      <c r="S663" s="237"/>
      <c r="T663" s="237"/>
      <c r="U663" s="237"/>
      <c r="V663" s="187"/>
      <c r="W663" s="187"/>
      <c r="X663" s="237"/>
      <c r="Y663" s="237"/>
      <c r="Z663" s="237">
        <v>56.6</v>
      </c>
      <c r="AA663" s="237"/>
      <c r="AB663" s="237">
        <v>45.6</v>
      </c>
      <c r="AC663" s="187"/>
      <c r="AD663" s="187"/>
      <c r="AE663" s="237">
        <v>38.6</v>
      </c>
      <c r="AF663" s="237"/>
      <c r="AG663" s="187"/>
      <c r="AH663" s="237"/>
      <c r="AI663" s="237"/>
      <c r="AJ663" s="187"/>
      <c r="AK663" s="187"/>
      <c r="AL663" s="187"/>
      <c r="AM663" s="187"/>
      <c r="AN663" s="187"/>
      <c r="AO663" s="237"/>
      <c r="AP663" s="237"/>
      <c r="AQ663" s="187"/>
      <c r="AR663" s="187"/>
      <c r="AS663" s="237"/>
      <c r="AT663" s="237">
        <v>27</v>
      </c>
      <c r="AU663" s="237"/>
      <c r="AV663" s="237"/>
      <c r="AW663" s="237"/>
      <c r="AX663" s="187"/>
      <c r="AY663" s="187"/>
      <c r="AZ663" s="237"/>
      <c r="BA663" s="237"/>
      <c r="BB663" s="237">
        <v>26.8</v>
      </c>
      <c r="BC663" s="237"/>
      <c r="BD663" s="237"/>
      <c r="BE663" s="187"/>
      <c r="BF663" s="187"/>
      <c r="BG663" s="237"/>
      <c r="BH663" s="237"/>
      <c r="BI663" s="237">
        <v>38.700000000000003</v>
      </c>
      <c r="BJ663" s="237"/>
      <c r="BK663" s="237"/>
      <c r="BL663" s="187"/>
      <c r="BM663" s="187"/>
      <c r="BN663" s="237"/>
      <c r="BO663" s="237"/>
      <c r="BP663" s="237"/>
      <c r="BQ663" s="237"/>
      <c r="BR663" s="237"/>
      <c r="BS663" s="187"/>
      <c r="BT663" s="187"/>
      <c r="BU663" s="237"/>
      <c r="BV663" s="237"/>
      <c r="BW663" s="237"/>
      <c r="BX663" s="237"/>
      <c r="BY663" s="237"/>
      <c r="BZ663" s="187"/>
      <c r="CA663" s="187"/>
      <c r="CB663" s="237">
        <v>40.299999999999997</v>
      </c>
      <c r="CC663" s="237"/>
      <c r="CD663" s="237">
        <v>46.4</v>
      </c>
      <c r="CE663" s="237"/>
      <c r="CF663" s="237"/>
      <c r="CG663" s="187"/>
      <c r="CH663" s="187"/>
      <c r="CI663" s="237"/>
      <c r="CJ663" s="237"/>
      <c r="CK663" s="237"/>
      <c r="CL663" s="237"/>
      <c r="CM663" s="237"/>
      <c r="CN663" s="187"/>
      <c r="CO663" s="187"/>
      <c r="CP663" s="237">
        <v>56.6</v>
      </c>
      <c r="CQ663" s="237"/>
      <c r="CR663" s="237"/>
      <c r="CS663" s="237"/>
      <c r="CT663" s="237"/>
      <c r="CU663" s="187"/>
      <c r="CV663" s="187"/>
      <c r="CW663" s="237"/>
      <c r="CX663" s="237"/>
      <c r="CY663" s="237"/>
      <c r="CZ663" s="237"/>
      <c r="DA663" s="237"/>
      <c r="DB663" s="187"/>
      <c r="DC663" s="187"/>
      <c r="DD663" s="237"/>
      <c r="DE663" s="237"/>
      <c r="DF663" s="237">
        <v>66.2</v>
      </c>
      <c r="DG663" s="237"/>
      <c r="DH663" s="237"/>
      <c r="DI663" s="187"/>
      <c r="DJ663" s="187"/>
      <c r="DK663" s="187"/>
      <c r="DL663" s="237"/>
      <c r="DM663" s="237"/>
      <c r="DN663" s="237"/>
      <c r="DO663" s="237"/>
      <c r="DP663" s="187"/>
      <c r="DQ663" s="187"/>
      <c r="DR663" s="237"/>
      <c r="DS663" s="237"/>
      <c r="DT663" s="237"/>
      <c r="DU663" s="237"/>
      <c r="DV663" s="237"/>
      <c r="DW663" s="187"/>
      <c r="DX663" s="187"/>
      <c r="DY663" s="237"/>
      <c r="DZ663" s="237"/>
      <c r="EA663" s="237"/>
      <c r="EB663" s="237"/>
      <c r="EC663" s="237"/>
      <c r="ED663" s="187"/>
      <c r="EE663" s="187"/>
      <c r="EF663" s="237"/>
      <c r="EG663" s="187"/>
      <c r="EH663" s="237"/>
      <c r="EI663" s="237"/>
      <c r="EJ663" s="237"/>
      <c r="EK663" s="187"/>
      <c r="EL663" s="187"/>
      <c r="EM663" s="237"/>
      <c r="EN663" s="237"/>
      <c r="EO663" s="237"/>
      <c r="EP663" s="237"/>
      <c r="EQ663" s="237"/>
      <c r="ER663" s="187"/>
      <c r="ES663" s="187"/>
      <c r="ET663" s="237"/>
      <c r="EU663" s="237"/>
      <c r="EV663" s="237"/>
      <c r="EW663" s="237"/>
      <c r="EX663" s="237"/>
      <c r="EY663" s="187"/>
      <c r="EZ663" s="187"/>
      <c r="FA663" s="237"/>
      <c r="FB663" s="237"/>
      <c r="FC663" s="237"/>
      <c r="FD663" s="237"/>
      <c r="FE663" s="237"/>
      <c r="FF663" s="187"/>
      <c r="FG663" s="187"/>
      <c r="FH663" s="237"/>
      <c r="FI663" s="237"/>
      <c r="FJ663" s="237"/>
      <c r="FK663" s="237"/>
      <c r="FL663" s="237"/>
      <c r="FM663" s="187"/>
      <c r="FN663" s="187"/>
      <c r="FO663" s="237"/>
      <c r="FP663" s="237"/>
      <c r="FQ663" s="237"/>
      <c r="FR663" s="237"/>
      <c r="FS663" s="237"/>
      <c r="FT663" s="187"/>
      <c r="FU663" s="187"/>
      <c r="FV663" s="187"/>
      <c r="FW663" s="187"/>
      <c r="FX663" s="187"/>
      <c r="FY663" s="237"/>
      <c r="FZ663" s="237"/>
      <c r="GA663" s="187"/>
      <c r="GB663" s="187"/>
      <c r="GC663" s="237"/>
      <c r="GD663" s="237"/>
      <c r="GE663" s="237">
        <v>22.2</v>
      </c>
      <c r="GF663" s="237"/>
      <c r="GG663" s="237"/>
      <c r="GH663" s="187"/>
      <c r="GI663" s="187"/>
      <c r="GJ663" s="237"/>
    </row>
    <row r="664" spans="2:192" ht="15">
      <c r="B664" s="240" t="s">
        <v>5203</v>
      </c>
      <c r="C664" s="240" t="s">
        <v>649</v>
      </c>
      <c r="D664" s="240" t="s">
        <v>651</v>
      </c>
      <c r="E664" s="241" t="s">
        <v>5216</v>
      </c>
      <c r="F664" s="182"/>
      <c r="G664" s="242"/>
      <c r="H664" s="188"/>
      <c r="I664" s="188"/>
      <c r="J664" s="242"/>
      <c r="K664" s="242"/>
      <c r="L664" s="242"/>
      <c r="M664" s="242"/>
      <c r="N664" s="242"/>
      <c r="O664" s="188"/>
      <c r="P664" s="188"/>
      <c r="Q664" s="242"/>
      <c r="R664" s="242"/>
      <c r="S664" s="242"/>
      <c r="T664" s="242"/>
      <c r="U664" s="242"/>
      <c r="V664" s="188"/>
      <c r="W664" s="188"/>
      <c r="X664" s="242"/>
      <c r="Y664" s="242"/>
      <c r="Z664" s="242"/>
      <c r="AA664" s="242"/>
      <c r="AB664" s="242"/>
      <c r="AC664" s="188"/>
      <c r="AD664" s="188"/>
      <c r="AE664" s="242"/>
      <c r="AF664" s="242"/>
      <c r="AG664" s="188"/>
      <c r="AH664" s="242"/>
      <c r="AI664" s="242"/>
      <c r="AJ664" s="188"/>
      <c r="AK664" s="188"/>
      <c r="AL664" s="188"/>
      <c r="AM664" s="188"/>
      <c r="AN664" s="188"/>
      <c r="AO664" s="242"/>
      <c r="AP664" s="242"/>
      <c r="AQ664" s="188"/>
      <c r="AR664" s="188"/>
      <c r="AS664" s="242"/>
      <c r="AT664" s="242"/>
      <c r="AU664" s="242"/>
      <c r="AV664" s="242"/>
      <c r="AW664" s="242"/>
      <c r="AX664" s="188"/>
      <c r="AY664" s="188"/>
      <c r="AZ664" s="242"/>
      <c r="BA664" s="242"/>
      <c r="BB664" s="242"/>
      <c r="BC664" s="242"/>
      <c r="BD664" s="242"/>
      <c r="BE664" s="188"/>
      <c r="BF664" s="188"/>
      <c r="BG664" s="242"/>
      <c r="BH664" s="242"/>
      <c r="BI664" s="242"/>
      <c r="BJ664" s="242"/>
      <c r="BK664" s="242"/>
      <c r="BL664" s="188"/>
      <c r="BM664" s="188"/>
      <c r="BN664" s="242"/>
      <c r="BO664" s="242"/>
      <c r="BP664" s="242"/>
      <c r="BQ664" s="242"/>
      <c r="BR664" s="242"/>
      <c r="BS664" s="188"/>
      <c r="BT664" s="188"/>
      <c r="BU664" s="242"/>
      <c r="BV664" s="242"/>
      <c r="BW664" s="242"/>
      <c r="BX664" s="242"/>
      <c r="BY664" s="242"/>
      <c r="BZ664" s="188"/>
      <c r="CA664" s="188"/>
      <c r="CB664" s="242"/>
      <c r="CC664" s="242"/>
      <c r="CD664" s="242"/>
      <c r="CE664" s="242"/>
      <c r="CF664" s="242"/>
      <c r="CG664" s="188"/>
      <c r="CH664" s="188"/>
      <c r="CI664" s="242"/>
      <c r="CJ664" s="242"/>
      <c r="CK664" s="242"/>
      <c r="CL664" s="242"/>
      <c r="CM664" s="242"/>
      <c r="CN664" s="188"/>
      <c r="CO664" s="188"/>
      <c r="CP664" s="242"/>
      <c r="CQ664" s="242"/>
      <c r="CR664" s="242"/>
      <c r="CS664" s="242"/>
      <c r="CT664" s="242"/>
      <c r="CU664" s="188"/>
      <c r="CV664" s="188"/>
      <c r="CW664" s="242"/>
      <c r="CX664" s="242"/>
      <c r="CY664" s="242"/>
      <c r="CZ664" s="242"/>
      <c r="DA664" s="242"/>
      <c r="DB664" s="188"/>
      <c r="DC664" s="188"/>
      <c r="DD664" s="242"/>
      <c r="DE664" s="242"/>
      <c r="DF664" s="242"/>
      <c r="DG664" s="242"/>
      <c r="DH664" s="242"/>
      <c r="DI664" s="188"/>
      <c r="DJ664" s="188"/>
      <c r="DK664" s="188"/>
      <c r="DL664" s="242"/>
      <c r="DM664" s="242"/>
      <c r="DN664" s="242"/>
      <c r="DO664" s="242"/>
      <c r="DP664" s="188"/>
      <c r="DQ664" s="188"/>
      <c r="DR664" s="242"/>
      <c r="DS664" s="242"/>
      <c r="DT664" s="242"/>
      <c r="DU664" s="242"/>
      <c r="DV664" s="242"/>
      <c r="DW664" s="188"/>
      <c r="DX664" s="188"/>
      <c r="DY664" s="242"/>
      <c r="DZ664" s="242"/>
      <c r="EA664" s="242"/>
      <c r="EB664" s="242"/>
      <c r="EC664" s="242"/>
      <c r="ED664" s="188"/>
      <c r="EE664" s="188"/>
      <c r="EF664" s="242"/>
      <c r="EG664" s="188"/>
      <c r="EH664" s="242"/>
      <c r="EI664" s="242"/>
      <c r="EJ664" s="242"/>
      <c r="EK664" s="188"/>
      <c r="EL664" s="188"/>
      <c r="EM664" s="242"/>
      <c r="EN664" s="242"/>
      <c r="EO664" s="242"/>
      <c r="EP664" s="242"/>
      <c r="EQ664" s="242"/>
      <c r="ER664" s="188"/>
      <c r="ES664" s="188"/>
      <c r="ET664" s="242"/>
      <c r="EU664" s="242"/>
      <c r="EV664" s="242"/>
      <c r="EW664" s="242"/>
      <c r="EX664" s="242"/>
      <c r="EY664" s="188"/>
      <c r="EZ664" s="188"/>
      <c r="FA664" s="242"/>
      <c r="FB664" s="242"/>
      <c r="FC664" s="242"/>
      <c r="FD664" s="242"/>
      <c r="FE664" s="242"/>
      <c r="FF664" s="188"/>
      <c r="FG664" s="188"/>
      <c r="FH664" s="242"/>
      <c r="FI664" s="242"/>
      <c r="FJ664" s="242"/>
      <c r="FK664" s="242"/>
      <c r="FL664" s="242"/>
      <c r="FM664" s="188"/>
      <c r="FN664" s="188"/>
      <c r="FO664" s="242"/>
      <c r="FP664" s="242"/>
      <c r="FQ664" s="242"/>
      <c r="FR664" s="242"/>
      <c r="FS664" s="242"/>
      <c r="FT664" s="188"/>
      <c r="FU664" s="188"/>
      <c r="FV664" s="188"/>
      <c r="FW664" s="188"/>
      <c r="FX664" s="188"/>
      <c r="FY664" s="242"/>
      <c r="FZ664" s="242"/>
      <c r="GA664" s="188"/>
      <c r="GB664" s="188"/>
      <c r="GC664" s="242"/>
      <c r="GD664" s="242"/>
      <c r="GE664" s="242"/>
      <c r="GF664" s="242"/>
      <c r="GG664" s="242"/>
      <c r="GH664" s="188"/>
      <c r="GI664" s="188"/>
      <c r="GJ664" s="242"/>
    </row>
    <row r="665" spans="2:192" ht="15.75" thickBot="1">
      <c r="B665" s="243" t="s">
        <v>5203</v>
      </c>
      <c r="C665" s="243" t="s">
        <v>649</v>
      </c>
      <c r="D665" s="243" t="s">
        <v>651</v>
      </c>
      <c r="E665" s="244" t="s">
        <v>5217</v>
      </c>
      <c r="F665" s="183"/>
      <c r="G665" s="245"/>
      <c r="H665" s="189"/>
      <c r="I665" s="189"/>
      <c r="J665" s="245"/>
      <c r="K665" s="245"/>
      <c r="L665" s="245"/>
      <c r="M665" s="245"/>
      <c r="N665" s="245"/>
      <c r="O665" s="189"/>
      <c r="P665" s="189"/>
      <c r="Q665" s="245"/>
      <c r="R665" s="245"/>
      <c r="S665" s="245"/>
      <c r="T665" s="245"/>
      <c r="U665" s="245"/>
      <c r="V665" s="189"/>
      <c r="W665" s="189"/>
      <c r="X665" s="245"/>
      <c r="Y665" s="245"/>
      <c r="Z665" s="245"/>
      <c r="AA665" s="245"/>
      <c r="AB665" s="245"/>
      <c r="AC665" s="189"/>
      <c r="AD665" s="189"/>
      <c r="AE665" s="245"/>
      <c r="AF665" s="245"/>
      <c r="AG665" s="189"/>
      <c r="AH665" s="245"/>
      <c r="AI665" s="245"/>
      <c r="AJ665" s="189"/>
      <c r="AK665" s="189"/>
      <c r="AL665" s="189"/>
      <c r="AM665" s="189"/>
      <c r="AN665" s="189"/>
      <c r="AO665" s="245"/>
      <c r="AP665" s="245"/>
      <c r="AQ665" s="189"/>
      <c r="AR665" s="189"/>
      <c r="AS665" s="245"/>
      <c r="AT665" s="245"/>
      <c r="AU665" s="245"/>
      <c r="AV665" s="245"/>
      <c r="AW665" s="245"/>
      <c r="AX665" s="189"/>
      <c r="AY665" s="189"/>
      <c r="AZ665" s="245"/>
      <c r="BA665" s="245"/>
      <c r="BB665" s="245"/>
      <c r="BC665" s="245"/>
      <c r="BD665" s="245"/>
      <c r="BE665" s="189"/>
      <c r="BF665" s="189"/>
      <c r="BG665" s="245"/>
      <c r="BH665" s="245"/>
      <c r="BI665" s="245"/>
      <c r="BJ665" s="245"/>
      <c r="BK665" s="245"/>
      <c r="BL665" s="189"/>
      <c r="BM665" s="189"/>
      <c r="BN665" s="245"/>
      <c r="BO665" s="245"/>
      <c r="BP665" s="245"/>
      <c r="BQ665" s="245"/>
      <c r="BR665" s="245"/>
      <c r="BS665" s="189"/>
      <c r="BT665" s="189"/>
      <c r="BU665" s="245"/>
      <c r="BV665" s="245"/>
      <c r="BW665" s="245"/>
      <c r="BX665" s="245"/>
      <c r="BY665" s="245"/>
      <c r="BZ665" s="189"/>
      <c r="CA665" s="189"/>
      <c r="CB665" s="245"/>
      <c r="CC665" s="245"/>
      <c r="CD665" s="245"/>
      <c r="CE665" s="245"/>
      <c r="CF665" s="245"/>
      <c r="CG665" s="189"/>
      <c r="CH665" s="189"/>
      <c r="CI665" s="245"/>
      <c r="CJ665" s="245"/>
      <c r="CK665" s="245"/>
      <c r="CL665" s="245"/>
      <c r="CM665" s="245"/>
      <c r="CN665" s="189"/>
      <c r="CO665" s="189"/>
      <c r="CP665" s="245"/>
      <c r="CQ665" s="245"/>
      <c r="CR665" s="245"/>
      <c r="CS665" s="245"/>
      <c r="CT665" s="245"/>
      <c r="CU665" s="189"/>
      <c r="CV665" s="189"/>
      <c r="CW665" s="245"/>
      <c r="CX665" s="245"/>
      <c r="CY665" s="245"/>
      <c r="CZ665" s="245"/>
      <c r="DA665" s="245"/>
      <c r="DB665" s="189"/>
      <c r="DC665" s="189"/>
      <c r="DD665" s="245"/>
      <c r="DE665" s="245"/>
      <c r="DF665" s="245"/>
      <c r="DG665" s="245"/>
      <c r="DH665" s="245"/>
      <c r="DI665" s="189"/>
      <c r="DJ665" s="189"/>
      <c r="DK665" s="189"/>
      <c r="DL665" s="245"/>
      <c r="DM665" s="245"/>
      <c r="DN665" s="245"/>
      <c r="DO665" s="245"/>
      <c r="DP665" s="189"/>
      <c r="DQ665" s="189"/>
      <c r="DR665" s="245"/>
      <c r="DS665" s="245"/>
      <c r="DT665" s="245"/>
      <c r="DU665" s="245"/>
      <c r="DV665" s="245"/>
      <c r="DW665" s="189"/>
      <c r="DX665" s="189"/>
      <c r="DY665" s="245"/>
      <c r="DZ665" s="245"/>
      <c r="EA665" s="245"/>
      <c r="EB665" s="245"/>
      <c r="EC665" s="245"/>
      <c r="ED665" s="189"/>
      <c r="EE665" s="189"/>
      <c r="EF665" s="245"/>
      <c r="EG665" s="189"/>
      <c r="EH665" s="245"/>
      <c r="EI665" s="245"/>
      <c r="EJ665" s="245"/>
      <c r="EK665" s="189"/>
      <c r="EL665" s="189"/>
      <c r="EM665" s="245"/>
      <c r="EN665" s="245"/>
      <c r="EO665" s="245"/>
      <c r="EP665" s="245"/>
      <c r="EQ665" s="245"/>
      <c r="ER665" s="189"/>
      <c r="ES665" s="189"/>
      <c r="ET665" s="245"/>
      <c r="EU665" s="245"/>
      <c r="EV665" s="245"/>
      <c r="EW665" s="245"/>
      <c r="EX665" s="245"/>
      <c r="EY665" s="189"/>
      <c r="EZ665" s="189"/>
      <c r="FA665" s="245"/>
      <c r="FB665" s="245"/>
      <c r="FC665" s="245"/>
      <c r="FD665" s="245"/>
      <c r="FE665" s="245"/>
      <c r="FF665" s="189"/>
      <c r="FG665" s="189"/>
      <c r="FH665" s="245"/>
      <c r="FI665" s="245"/>
      <c r="FJ665" s="245"/>
      <c r="FK665" s="245"/>
      <c r="FL665" s="245"/>
      <c r="FM665" s="189"/>
      <c r="FN665" s="189"/>
      <c r="FO665" s="245"/>
      <c r="FP665" s="245"/>
      <c r="FQ665" s="245"/>
      <c r="FR665" s="245"/>
      <c r="FS665" s="245"/>
      <c r="FT665" s="189"/>
      <c r="FU665" s="189"/>
      <c r="FV665" s="189"/>
      <c r="FW665" s="189"/>
      <c r="FX665" s="189"/>
      <c r="FY665" s="245"/>
      <c r="FZ665" s="245"/>
      <c r="GA665" s="189"/>
      <c r="GB665" s="189"/>
      <c r="GC665" s="245"/>
      <c r="GD665" s="245"/>
      <c r="GE665" s="245"/>
      <c r="GF665" s="245"/>
      <c r="GG665" s="245"/>
      <c r="GH665" s="189"/>
      <c r="GI665" s="189"/>
      <c r="GJ665" s="245"/>
    </row>
    <row r="666" spans="2:192" ht="15">
      <c r="B666" s="238" t="s">
        <v>5203</v>
      </c>
      <c r="C666" s="238" t="s">
        <v>281</v>
      </c>
      <c r="D666" s="238" t="s">
        <v>283</v>
      </c>
      <c r="E666" s="238" t="s">
        <v>5214</v>
      </c>
      <c r="F666" s="180">
        <v>28</v>
      </c>
      <c r="G666" s="239">
        <v>1</v>
      </c>
      <c r="H666" s="186"/>
      <c r="I666" s="186"/>
      <c r="J666" s="239"/>
      <c r="K666" s="239"/>
      <c r="L666" s="239"/>
      <c r="M666" s="239"/>
      <c r="N666" s="239"/>
      <c r="O666" s="186"/>
      <c r="P666" s="186"/>
      <c r="Q666" s="239"/>
      <c r="R666" s="239"/>
      <c r="S666" s="239">
        <v>1</v>
      </c>
      <c r="T666" s="239"/>
      <c r="U666" s="239"/>
      <c r="V666" s="186"/>
      <c r="W666" s="186"/>
      <c r="X666" s="239">
        <v>1</v>
      </c>
      <c r="Y666" s="239"/>
      <c r="Z666" s="239"/>
      <c r="AA666" s="239"/>
      <c r="AB666" s="239"/>
      <c r="AC666" s="186"/>
      <c r="AD666" s="186"/>
      <c r="AE666" s="239"/>
      <c r="AF666" s="239"/>
      <c r="AG666" s="186"/>
      <c r="AH666" s="239"/>
      <c r="AI666" s="239"/>
      <c r="AJ666" s="186"/>
      <c r="AK666" s="186"/>
      <c r="AL666" s="186"/>
      <c r="AM666" s="186"/>
      <c r="AN666" s="186"/>
      <c r="AO666" s="239"/>
      <c r="AP666" s="239"/>
      <c r="AQ666" s="186"/>
      <c r="AR666" s="186"/>
      <c r="AS666" s="239">
        <v>2</v>
      </c>
      <c r="AT666" s="239">
        <v>2</v>
      </c>
      <c r="AU666" s="239"/>
      <c r="AV666" s="239"/>
      <c r="AW666" s="239"/>
      <c r="AX666" s="186"/>
      <c r="AY666" s="186"/>
      <c r="AZ666" s="239"/>
      <c r="BA666" s="239">
        <v>1</v>
      </c>
      <c r="BB666" s="239"/>
      <c r="BC666" s="239"/>
      <c r="BD666" s="239">
        <v>1</v>
      </c>
      <c r="BE666" s="186"/>
      <c r="BF666" s="186"/>
      <c r="BG666" s="239"/>
      <c r="BH666" s="239"/>
      <c r="BI666" s="239">
        <v>1</v>
      </c>
      <c r="BJ666" s="239"/>
      <c r="BK666" s="239"/>
      <c r="BL666" s="186"/>
      <c r="BM666" s="186"/>
      <c r="BN666" s="239"/>
      <c r="BO666" s="239">
        <v>1</v>
      </c>
      <c r="BP666" s="239"/>
      <c r="BQ666" s="239"/>
      <c r="BR666" s="239"/>
      <c r="BS666" s="186"/>
      <c r="BT666" s="186"/>
      <c r="BU666" s="239"/>
      <c r="BV666" s="239"/>
      <c r="BW666" s="239"/>
      <c r="BX666" s="239"/>
      <c r="BY666" s="239"/>
      <c r="BZ666" s="186"/>
      <c r="CA666" s="186"/>
      <c r="CB666" s="239">
        <v>1</v>
      </c>
      <c r="CC666" s="239"/>
      <c r="CD666" s="239">
        <v>1</v>
      </c>
      <c r="CE666" s="239"/>
      <c r="CF666" s="239"/>
      <c r="CG666" s="186"/>
      <c r="CH666" s="186"/>
      <c r="CI666" s="239"/>
      <c r="CJ666" s="239"/>
      <c r="CK666" s="239">
        <v>1</v>
      </c>
      <c r="CL666" s="239"/>
      <c r="CM666" s="239"/>
      <c r="CN666" s="186"/>
      <c r="CO666" s="186"/>
      <c r="CP666" s="239">
        <v>1</v>
      </c>
      <c r="CQ666" s="239"/>
      <c r="CR666" s="239">
        <v>1</v>
      </c>
      <c r="CS666" s="239"/>
      <c r="CT666" s="239"/>
      <c r="CU666" s="186"/>
      <c r="CV666" s="186"/>
      <c r="CW666" s="239"/>
      <c r="CX666" s="239"/>
      <c r="CY666" s="239"/>
      <c r="CZ666" s="239"/>
      <c r="DA666" s="239"/>
      <c r="DB666" s="186"/>
      <c r="DC666" s="186"/>
      <c r="DD666" s="239"/>
      <c r="DE666" s="239">
        <v>1</v>
      </c>
      <c r="DF666" s="239">
        <v>1</v>
      </c>
      <c r="DG666" s="239"/>
      <c r="DH666" s="239"/>
      <c r="DI666" s="186"/>
      <c r="DJ666" s="186"/>
      <c r="DK666" s="186"/>
      <c r="DL666" s="239"/>
      <c r="DM666" s="239"/>
      <c r="DN666" s="239"/>
      <c r="DO666" s="239"/>
      <c r="DP666" s="186"/>
      <c r="DQ666" s="186"/>
      <c r="DR666" s="239"/>
      <c r="DS666" s="239"/>
      <c r="DT666" s="239"/>
      <c r="DU666" s="239"/>
      <c r="DV666" s="239">
        <v>1</v>
      </c>
      <c r="DW666" s="186"/>
      <c r="DX666" s="186"/>
      <c r="DY666" s="239"/>
      <c r="DZ666" s="239">
        <v>1</v>
      </c>
      <c r="EA666" s="239"/>
      <c r="EB666" s="239"/>
      <c r="EC666" s="239"/>
      <c r="ED666" s="186"/>
      <c r="EE666" s="186"/>
      <c r="EF666" s="239"/>
      <c r="EG666" s="186"/>
      <c r="EH666" s="239"/>
      <c r="EI666" s="239"/>
      <c r="EJ666" s="239"/>
      <c r="EK666" s="186"/>
      <c r="EL666" s="186"/>
      <c r="EM666" s="239"/>
      <c r="EN666" s="239"/>
      <c r="EO666" s="239"/>
      <c r="EP666" s="239"/>
      <c r="EQ666" s="239"/>
      <c r="ER666" s="186"/>
      <c r="ES666" s="186"/>
      <c r="ET666" s="239"/>
      <c r="EU666" s="239">
        <v>1</v>
      </c>
      <c r="EV666" s="239"/>
      <c r="EW666" s="239"/>
      <c r="EX666" s="239">
        <v>1</v>
      </c>
      <c r="EY666" s="186"/>
      <c r="EZ666" s="186"/>
      <c r="FA666" s="239"/>
      <c r="FB666" s="239"/>
      <c r="FC666" s="239">
        <v>1</v>
      </c>
      <c r="FD666" s="239"/>
      <c r="FE666" s="239"/>
      <c r="FF666" s="186"/>
      <c r="FG666" s="186"/>
      <c r="FH666" s="239"/>
      <c r="FI666" s="239">
        <v>1</v>
      </c>
      <c r="FJ666" s="239"/>
      <c r="FK666" s="239"/>
      <c r="FL666" s="239">
        <v>1</v>
      </c>
      <c r="FM666" s="186"/>
      <c r="FN666" s="186"/>
      <c r="FO666" s="239">
        <v>1</v>
      </c>
      <c r="FP666" s="239"/>
      <c r="FQ666" s="239"/>
      <c r="FR666" s="239"/>
      <c r="FS666" s="239">
        <v>1</v>
      </c>
      <c r="FT666" s="186"/>
      <c r="FU666" s="186"/>
      <c r="FV666" s="186"/>
      <c r="FW666" s="186"/>
      <c r="FX666" s="186"/>
      <c r="FY666" s="239"/>
      <c r="FZ666" s="239"/>
      <c r="GA666" s="186"/>
      <c r="GB666" s="186"/>
      <c r="GC666" s="239"/>
      <c r="GD666" s="239"/>
      <c r="GE666" s="239">
        <v>1</v>
      </c>
      <c r="GF666" s="239"/>
      <c r="GG666" s="239"/>
      <c r="GH666" s="186"/>
      <c r="GI666" s="186"/>
      <c r="GJ666" s="239"/>
    </row>
    <row r="667" spans="2:192" ht="15">
      <c r="B667" s="240" t="s">
        <v>5203</v>
      </c>
      <c r="C667" s="240" t="s">
        <v>281</v>
      </c>
      <c r="D667" s="240" t="s">
        <v>283</v>
      </c>
      <c r="E667" s="235" t="s">
        <v>5215</v>
      </c>
      <c r="F667" s="181">
        <v>2107</v>
      </c>
      <c r="G667" s="237">
        <v>90.6</v>
      </c>
      <c r="H667" s="187"/>
      <c r="I667" s="187"/>
      <c r="J667" s="237"/>
      <c r="K667" s="237"/>
      <c r="L667" s="237"/>
      <c r="M667" s="237"/>
      <c r="N667" s="237"/>
      <c r="O667" s="187"/>
      <c r="P667" s="187"/>
      <c r="Q667" s="237"/>
      <c r="R667" s="237"/>
      <c r="S667" s="237">
        <v>68.7</v>
      </c>
      <c r="T667" s="237"/>
      <c r="U667" s="237"/>
      <c r="V667" s="187"/>
      <c r="W667" s="187"/>
      <c r="X667" s="237">
        <v>73.8</v>
      </c>
      <c r="Y667" s="237"/>
      <c r="Z667" s="237"/>
      <c r="AA667" s="237"/>
      <c r="AB667" s="237"/>
      <c r="AC667" s="187"/>
      <c r="AD667" s="187"/>
      <c r="AE667" s="237"/>
      <c r="AF667" s="237"/>
      <c r="AG667" s="187"/>
      <c r="AH667" s="237"/>
      <c r="AI667" s="237"/>
      <c r="AJ667" s="187"/>
      <c r="AK667" s="187"/>
      <c r="AL667" s="187"/>
      <c r="AM667" s="187"/>
      <c r="AN667" s="187"/>
      <c r="AO667" s="237"/>
      <c r="AP667" s="237"/>
      <c r="AQ667" s="187"/>
      <c r="AR667" s="187"/>
      <c r="AS667" s="237">
        <v>326</v>
      </c>
      <c r="AT667" s="237">
        <v>178.3</v>
      </c>
      <c r="AU667" s="237"/>
      <c r="AV667" s="237"/>
      <c r="AW667" s="237"/>
      <c r="AX667" s="187"/>
      <c r="AY667" s="187"/>
      <c r="AZ667" s="237"/>
      <c r="BA667" s="237">
        <v>73</v>
      </c>
      <c r="BB667" s="237"/>
      <c r="BC667" s="237"/>
      <c r="BD667" s="237">
        <v>98.1</v>
      </c>
      <c r="BE667" s="187"/>
      <c r="BF667" s="187"/>
      <c r="BG667" s="237"/>
      <c r="BH667" s="237"/>
      <c r="BI667" s="237">
        <v>123.6</v>
      </c>
      <c r="BJ667" s="237"/>
      <c r="BK667" s="237"/>
      <c r="BL667" s="187"/>
      <c r="BM667" s="187"/>
      <c r="BN667" s="237"/>
      <c r="BO667" s="237">
        <v>87.9</v>
      </c>
      <c r="BP667" s="237"/>
      <c r="BQ667" s="237"/>
      <c r="BR667" s="237"/>
      <c r="BS667" s="187"/>
      <c r="BT667" s="187"/>
      <c r="BU667" s="237"/>
      <c r="BV667" s="237"/>
      <c r="BW667" s="237"/>
      <c r="BX667" s="237"/>
      <c r="BY667" s="237"/>
      <c r="BZ667" s="187"/>
      <c r="CA667" s="187"/>
      <c r="CB667" s="237">
        <v>42.6</v>
      </c>
      <c r="CC667" s="237"/>
      <c r="CD667" s="237">
        <v>77</v>
      </c>
      <c r="CE667" s="237"/>
      <c r="CF667" s="237"/>
      <c r="CG667" s="187"/>
      <c r="CH667" s="187"/>
      <c r="CI667" s="237"/>
      <c r="CJ667" s="237"/>
      <c r="CK667" s="237">
        <v>159.9</v>
      </c>
      <c r="CL667" s="237"/>
      <c r="CM667" s="237"/>
      <c r="CN667" s="187"/>
      <c r="CO667" s="187"/>
      <c r="CP667" s="237">
        <v>46.2</v>
      </c>
      <c r="CQ667" s="237"/>
      <c r="CR667" s="237">
        <v>86.7</v>
      </c>
      <c r="CS667" s="237"/>
      <c r="CT667" s="237"/>
      <c r="CU667" s="187"/>
      <c r="CV667" s="187"/>
      <c r="CW667" s="237"/>
      <c r="CX667" s="237"/>
      <c r="CY667" s="237"/>
      <c r="CZ667" s="237"/>
      <c r="DA667" s="237"/>
      <c r="DB667" s="187"/>
      <c r="DC667" s="187"/>
      <c r="DD667" s="237"/>
      <c r="DE667" s="237">
        <v>57.9</v>
      </c>
      <c r="DF667" s="237">
        <v>35.6</v>
      </c>
      <c r="DG667" s="237"/>
      <c r="DH667" s="237"/>
      <c r="DI667" s="187"/>
      <c r="DJ667" s="187"/>
      <c r="DK667" s="187"/>
      <c r="DL667" s="237"/>
      <c r="DM667" s="237"/>
      <c r="DN667" s="237"/>
      <c r="DO667" s="237"/>
      <c r="DP667" s="187"/>
      <c r="DQ667" s="187"/>
      <c r="DR667" s="237"/>
      <c r="DS667" s="237"/>
      <c r="DT667" s="237"/>
      <c r="DU667" s="237"/>
      <c r="DV667" s="237">
        <v>65.8</v>
      </c>
      <c r="DW667" s="187"/>
      <c r="DX667" s="187"/>
      <c r="DY667" s="237"/>
      <c r="DZ667" s="237">
        <v>35.6</v>
      </c>
      <c r="EA667" s="237"/>
      <c r="EB667" s="237"/>
      <c r="EC667" s="237"/>
      <c r="ED667" s="187"/>
      <c r="EE667" s="187"/>
      <c r="EF667" s="237"/>
      <c r="EG667" s="187"/>
      <c r="EH667" s="237"/>
      <c r="EI667" s="237"/>
      <c r="EJ667" s="237"/>
      <c r="EK667" s="187"/>
      <c r="EL667" s="187"/>
      <c r="EM667" s="237"/>
      <c r="EN667" s="237"/>
      <c r="EO667" s="237"/>
      <c r="EP667" s="237"/>
      <c r="EQ667" s="237"/>
      <c r="ER667" s="187"/>
      <c r="ES667" s="187"/>
      <c r="ET667" s="237"/>
      <c r="EU667" s="237">
        <v>28.2</v>
      </c>
      <c r="EV667" s="237"/>
      <c r="EW667" s="237"/>
      <c r="EX667" s="237">
        <v>61.6</v>
      </c>
      <c r="EY667" s="187"/>
      <c r="EZ667" s="187"/>
      <c r="FA667" s="237"/>
      <c r="FB667" s="237"/>
      <c r="FC667" s="237">
        <v>62</v>
      </c>
      <c r="FD667" s="237"/>
      <c r="FE667" s="237"/>
      <c r="FF667" s="187"/>
      <c r="FG667" s="187"/>
      <c r="FH667" s="237"/>
      <c r="FI667" s="237">
        <v>36.700000000000003</v>
      </c>
      <c r="FJ667" s="237"/>
      <c r="FK667" s="237"/>
      <c r="FL667" s="237">
        <v>58.6</v>
      </c>
      <c r="FM667" s="187"/>
      <c r="FN667" s="187"/>
      <c r="FO667" s="237">
        <v>52.8</v>
      </c>
      <c r="FP667" s="237"/>
      <c r="FQ667" s="237"/>
      <c r="FR667" s="237"/>
      <c r="FS667" s="237">
        <v>48.6</v>
      </c>
      <c r="FT667" s="187"/>
      <c r="FU667" s="187"/>
      <c r="FV667" s="187"/>
      <c r="FW667" s="187"/>
      <c r="FX667" s="187"/>
      <c r="FY667" s="237"/>
      <c r="FZ667" s="237"/>
      <c r="GA667" s="187"/>
      <c r="GB667" s="187"/>
      <c r="GC667" s="237"/>
      <c r="GD667" s="237"/>
      <c r="GE667" s="237">
        <v>31.2</v>
      </c>
      <c r="GF667" s="237"/>
      <c r="GG667" s="237"/>
      <c r="GH667" s="187"/>
      <c r="GI667" s="187"/>
      <c r="GJ667" s="237"/>
    </row>
    <row r="668" spans="2:192" ht="15">
      <c r="B668" s="240" t="s">
        <v>5203</v>
      </c>
      <c r="C668" s="240" t="s">
        <v>281</v>
      </c>
      <c r="D668" s="240" t="s">
        <v>283</v>
      </c>
      <c r="E668" s="241" t="s">
        <v>5216</v>
      </c>
      <c r="F668" s="182"/>
      <c r="G668" s="242"/>
      <c r="H668" s="188"/>
      <c r="I668" s="188"/>
      <c r="J668" s="242"/>
      <c r="K668" s="242"/>
      <c r="L668" s="242"/>
      <c r="M668" s="242"/>
      <c r="N668" s="242"/>
      <c r="O668" s="188"/>
      <c r="P668" s="188"/>
      <c r="Q668" s="242"/>
      <c r="R668" s="242"/>
      <c r="S668" s="242"/>
      <c r="T668" s="242"/>
      <c r="U668" s="242"/>
      <c r="V668" s="188"/>
      <c r="W668" s="188"/>
      <c r="X668" s="242"/>
      <c r="Y668" s="242"/>
      <c r="Z668" s="242"/>
      <c r="AA668" s="242"/>
      <c r="AB668" s="242"/>
      <c r="AC668" s="188"/>
      <c r="AD668" s="188"/>
      <c r="AE668" s="242"/>
      <c r="AF668" s="242"/>
      <c r="AG668" s="188"/>
      <c r="AH668" s="242"/>
      <c r="AI668" s="242"/>
      <c r="AJ668" s="188"/>
      <c r="AK668" s="188"/>
      <c r="AL668" s="188"/>
      <c r="AM668" s="188"/>
      <c r="AN668" s="188"/>
      <c r="AO668" s="242"/>
      <c r="AP668" s="242"/>
      <c r="AQ668" s="188"/>
      <c r="AR668" s="188"/>
      <c r="AS668" s="242"/>
      <c r="AT668" s="242"/>
      <c r="AU668" s="242"/>
      <c r="AV668" s="242"/>
      <c r="AW668" s="242"/>
      <c r="AX668" s="188"/>
      <c r="AY668" s="188"/>
      <c r="AZ668" s="242"/>
      <c r="BA668" s="242"/>
      <c r="BB668" s="242"/>
      <c r="BC668" s="242"/>
      <c r="BD668" s="242"/>
      <c r="BE668" s="188"/>
      <c r="BF668" s="188"/>
      <c r="BG668" s="242"/>
      <c r="BH668" s="242"/>
      <c r="BI668" s="242"/>
      <c r="BJ668" s="242"/>
      <c r="BK668" s="242"/>
      <c r="BL668" s="188"/>
      <c r="BM668" s="188"/>
      <c r="BN668" s="242"/>
      <c r="BO668" s="242"/>
      <c r="BP668" s="242"/>
      <c r="BQ668" s="242"/>
      <c r="BR668" s="242"/>
      <c r="BS668" s="188"/>
      <c r="BT668" s="188"/>
      <c r="BU668" s="242"/>
      <c r="BV668" s="242"/>
      <c r="BW668" s="242"/>
      <c r="BX668" s="242"/>
      <c r="BY668" s="242"/>
      <c r="BZ668" s="188"/>
      <c r="CA668" s="188"/>
      <c r="CB668" s="242"/>
      <c r="CC668" s="242"/>
      <c r="CD668" s="242"/>
      <c r="CE668" s="242"/>
      <c r="CF668" s="242"/>
      <c r="CG668" s="188"/>
      <c r="CH668" s="188"/>
      <c r="CI668" s="242"/>
      <c r="CJ668" s="242"/>
      <c r="CK668" s="242"/>
      <c r="CL668" s="242"/>
      <c r="CM668" s="242"/>
      <c r="CN668" s="188"/>
      <c r="CO668" s="188"/>
      <c r="CP668" s="242"/>
      <c r="CQ668" s="242"/>
      <c r="CR668" s="242"/>
      <c r="CS668" s="242"/>
      <c r="CT668" s="242"/>
      <c r="CU668" s="188"/>
      <c r="CV668" s="188"/>
      <c r="CW668" s="242"/>
      <c r="CX668" s="242"/>
      <c r="CY668" s="242"/>
      <c r="CZ668" s="242"/>
      <c r="DA668" s="242"/>
      <c r="DB668" s="188"/>
      <c r="DC668" s="188"/>
      <c r="DD668" s="242"/>
      <c r="DE668" s="242"/>
      <c r="DF668" s="242"/>
      <c r="DG668" s="242"/>
      <c r="DH668" s="242"/>
      <c r="DI668" s="188"/>
      <c r="DJ668" s="188"/>
      <c r="DK668" s="188"/>
      <c r="DL668" s="242"/>
      <c r="DM668" s="242"/>
      <c r="DN668" s="242"/>
      <c r="DO668" s="242"/>
      <c r="DP668" s="188"/>
      <c r="DQ668" s="188"/>
      <c r="DR668" s="242"/>
      <c r="DS668" s="242"/>
      <c r="DT668" s="242"/>
      <c r="DU668" s="242"/>
      <c r="DV668" s="242"/>
      <c r="DW668" s="188"/>
      <c r="DX668" s="188"/>
      <c r="DY668" s="242"/>
      <c r="DZ668" s="242"/>
      <c r="EA668" s="242"/>
      <c r="EB668" s="242"/>
      <c r="EC668" s="242"/>
      <c r="ED668" s="188"/>
      <c r="EE668" s="188"/>
      <c r="EF668" s="242"/>
      <c r="EG668" s="188"/>
      <c r="EH668" s="242"/>
      <c r="EI668" s="242"/>
      <c r="EJ668" s="242"/>
      <c r="EK668" s="188"/>
      <c r="EL668" s="188"/>
      <c r="EM668" s="242"/>
      <c r="EN668" s="242"/>
      <c r="EO668" s="242"/>
      <c r="EP668" s="242"/>
      <c r="EQ668" s="242"/>
      <c r="ER668" s="188"/>
      <c r="ES668" s="188"/>
      <c r="ET668" s="242"/>
      <c r="EU668" s="242"/>
      <c r="EV668" s="242"/>
      <c r="EW668" s="242"/>
      <c r="EX668" s="242"/>
      <c r="EY668" s="188"/>
      <c r="EZ668" s="188"/>
      <c r="FA668" s="242"/>
      <c r="FB668" s="242"/>
      <c r="FC668" s="242"/>
      <c r="FD668" s="242"/>
      <c r="FE668" s="242"/>
      <c r="FF668" s="188"/>
      <c r="FG668" s="188"/>
      <c r="FH668" s="242"/>
      <c r="FI668" s="242"/>
      <c r="FJ668" s="242"/>
      <c r="FK668" s="242"/>
      <c r="FL668" s="242"/>
      <c r="FM668" s="188"/>
      <c r="FN668" s="188"/>
      <c r="FO668" s="242"/>
      <c r="FP668" s="242"/>
      <c r="FQ668" s="242"/>
      <c r="FR668" s="242"/>
      <c r="FS668" s="242"/>
      <c r="FT668" s="188"/>
      <c r="FU668" s="188"/>
      <c r="FV668" s="188"/>
      <c r="FW668" s="188"/>
      <c r="FX668" s="188"/>
      <c r="FY668" s="242"/>
      <c r="FZ668" s="242"/>
      <c r="GA668" s="188"/>
      <c r="GB668" s="188"/>
      <c r="GC668" s="242"/>
      <c r="GD668" s="242"/>
      <c r="GE668" s="242"/>
      <c r="GF668" s="242"/>
      <c r="GG668" s="242"/>
      <c r="GH668" s="188"/>
      <c r="GI668" s="188"/>
      <c r="GJ668" s="242"/>
    </row>
    <row r="669" spans="2:192" ht="15.75" thickBot="1">
      <c r="B669" s="243" t="s">
        <v>5203</v>
      </c>
      <c r="C669" s="243" t="s">
        <v>281</v>
      </c>
      <c r="D669" s="243" t="s">
        <v>283</v>
      </c>
      <c r="E669" s="244" t="s">
        <v>5217</v>
      </c>
      <c r="F669" s="183"/>
      <c r="G669" s="245"/>
      <c r="H669" s="189"/>
      <c r="I669" s="189"/>
      <c r="J669" s="245"/>
      <c r="K669" s="245"/>
      <c r="L669" s="245"/>
      <c r="M669" s="245"/>
      <c r="N669" s="245"/>
      <c r="O669" s="189"/>
      <c r="P669" s="189"/>
      <c r="Q669" s="245"/>
      <c r="R669" s="245"/>
      <c r="S669" s="245"/>
      <c r="T669" s="245"/>
      <c r="U669" s="245"/>
      <c r="V669" s="189"/>
      <c r="W669" s="189"/>
      <c r="X669" s="245"/>
      <c r="Y669" s="245"/>
      <c r="Z669" s="245"/>
      <c r="AA669" s="245"/>
      <c r="AB669" s="245"/>
      <c r="AC669" s="189"/>
      <c r="AD669" s="189"/>
      <c r="AE669" s="245"/>
      <c r="AF669" s="245"/>
      <c r="AG669" s="189"/>
      <c r="AH669" s="245"/>
      <c r="AI669" s="245"/>
      <c r="AJ669" s="189"/>
      <c r="AK669" s="189"/>
      <c r="AL669" s="189"/>
      <c r="AM669" s="189"/>
      <c r="AN669" s="189"/>
      <c r="AO669" s="245"/>
      <c r="AP669" s="245"/>
      <c r="AQ669" s="189"/>
      <c r="AR669" s="189"/>
      <c r="AS669" s="245"/>
      <c r="AT669" s="245"/>
      <c r="AU669" s="245"/>
      <c r="AV669" s="245"/>
      <c r="AW669" s="245"/>
      <c r="AX669" s="189"/>
      <c r="AY669" s="189"/>
      <c r="AZ669" s="245"/>
      <c r="BA669" s="245"/>
      <c r="BB669" s="245"/>
      <c r="BC669" s="245"/>
      <c r="BD669" s="245"/>
      <c r="BE669" s="189"/>
      <c r="BF669" s="189"/>
      <c r="BG669" s="245"/>
      <c r="BH669" s="245"/>
      <c r="BI669" s="245"/>
      <c r="BJ669" s="245"/>
      <c r="BK669" s="245"/>
      <c r="BL669" s="189"/>
      <c r="BM669" s="189"/>
      <c r="BN669" s="245"/>
      <c r="BO669" s="245"/>
      <c r="BP669" s="245"/>
      <c r="BQ669" s="245"/>
      <c r="BR669" s="245"/>
      <c r="BS669" s="189"/>
      <c r="BT669" s="189"/>
      <c r="BU669" s="245"/>
      <c r="BV669" s="245"/>
      <c r="BW669" s="245"/>
      <c r="BX669" s="245"/>
      <c r="BY669" s="245"/>
      <c r="BZ669" s="189"/>
      <c r="CA669" s="189"/>
      <c r="CB669" s="245"/>
      <c r="CC669" s="245"/>
      <c r="CD669" s="245"/>
      <c r="CE669" s="245"/>
      <c r="CF669" s="245"/>
      <c r="CG669" s="189"/>
      <c r="CH669" s="189"/>
      <c r="CI669" s="245"/>
      <c r="CJ669" s="245"/>
      <c r="CK669" s="245"/>
      <c r="CL669" s="245"/>
      <c r="CM669" s="245"/>
      <c r="CN669" s="189"/>
      <c r="CO669" s="189"/>
      <c r="CP669" s="245"/>
      <c r="CQ669" s="245"/>
      <c r="CR669" s="245"/>
      <c r="CS669" s="245"/>
      <c r="CT669" s="245"/>
      <c r="CU669" s="189"/>
      <c r="CV669" s="189"/>
      <c r="CW669" s="245"/>
      <c r="CX669" s="245"/>
      <c r="CY669" s="245"/>
      <c r="CZ669" s="245"/>
      <c r="DA669" s="245"/>
      <c r="DB669" s="189"/>
      <c r="DC669" s="189"/>
      <c r="DD669" s="245"/>
      <c r="DE669" s="245"/>
      <c r="DF669" s="245"/>
      <c r="DG669" s="245"/>
      <c r="DH669" s="245"/>
      <c r="DI669" s="189"/>
      <c r="DJ669" s="189"/>
      <c r="DK669" s="189"/>
      <c r="DL669" s="245"/>
      <c r="DM669" s="245"/>
      <c r="DN669" s="245"/>
      <c r="DO669" s="245"/>
      <c r="DP669" s="189"/>
      <c r="DQ669" s="189"/>
      <c r="DR669" s="245"/>
      <c r="DS669" s="245"/>
      <c r="DT669" s="245"/>
      <c r="DU669" s="245"/>
      <c r="DV669" s="245"/>
      <c r="DW669" s="189"/>
      <c r="DX669" s="189"/>
      <c r="DY669" s="245"/>
      <c r="DZ669" s="245"/>
      <c r="EA669" s="245"/>
      <c r="EB669" s="245"/>
      <c r="EC669" s="245"/>
      <c r="ED669" s="189"/>
      <c r="EE669" s="189"/>
      <c r="EF669" s="245"/>
      <c r="EG669" s="189"/>
      <c r="EH669" s="245"/>
      <c r="EI669" s="245"/>
      <c r="EJ669" s="245"/>
      <c r="EK669" s="189"/>
      <c r="EL669" s="189"/>
      <c r="EM669" s="245"/>
      <c r="EN669" s="245"/>
      <c r="EO669" s="245"/>
      <c r="EP669" s="245"/>
      <c r="EQ669" s="245"/>
      <c r="ER669" s="189"/>
      <c r="ES669" s="189"/>
      <c r="ET669" s="245"/>
      <c r="EU669" s="245"/>
      <c r="EV669" s="245"/>
      <c r="EW669" s="245"/>
      <c r="EX669" s="245"/>
      <c r="EY669" s="189"/>
      <c r="EZ669" s="189"/>
      <c r="FA669" s="245"/>
      <c r="FB669" s="245"/>
      <c r="FC669" s="245"/>
      <c r="FD669" s="245"/>
      <c r="FE669" s="245"/>
      <c r="FF669" s="189"/>
      <c r="FG669" s="189"/>
      <c r="FH669" s="245"/>
      <c r="FI669" s="245"/>
      <c r="FJ669" s="245"/>
      <c r="FK669" s="245"/>
      <c r="FL669" s="245"/>
      <c r="FM669" s="189"/>
      <c r="FN669" s="189"/>
      <c r="FO669" s="245"/>
      <c r="FP669" s="245"/>
      <c r="FQ669" s="245"/>
      <c r="FR669" s="245"/>
      <c r="FS669" s="245"/>
      <c r="FT669" s="189"/>
      <c r="FU669" s="189"/>
      <c r="FV669" s="189"/>
      <c r="FW669" s="189"/>
      <c r="FX669" s="189"/>
      <c r="FY669" s="245"/>
      <c r="FZ669" s="245"/>
      <c r="GA669" s="189"/>
      <c r="GB669" s="189"/>
      <c r="GC669" s="245"/>
      <c r="GD669" s="245"/>
      <c r="GE669" s="245"/>
      <c r="GF669" s="245"/>
      <c r="GG669" s="245"/>
      <c r="GH669" s="189"/>
      <c r="GI669" s="189"/>
      <c r="GJ669" s="245"/>
    </row>
    <row r="670" spans="2:192" ht="15">
      <c r="B670" s="238" t="s">
        <v>5203</v>
      </c>
      <c r="C670" s="238" t="s">
        <v>4264</v>
      </c>
      <c r="D670" s="238" t="s">
        <v>1182</v>
      </c>
      <c r="E670" s="238" t="s">
        <v>5214</v>
      </c>
      <c r="F670" s="180">
        <v>2</v>
      </c>
      <c r="G670" s="239"/>
      <c r="H670" s="186"/>
      <c r="I670" s="186"/>
      <c r="J670" s="239"/>
      <c r="K670" s="239"/>
      <c r="L670" s="239"/>
      <c r="M670" s="239"/>
      <c r="N670" s="239"/>
      <c r="O670" s="186"/>
      <c r="P670" s="186"/>
      <c r="Q670" s="239"/>
      <c r="R670" s="239"/>
      <c r="S670" s="239"/>
      <c r="T670" s="239"/>
      <c r="U670" s="239"/>
      <c r="V670" s="186"/>
      <c r="W670" s="186"/>
      <c r="X670" s="239"/>
      <c r="Y670" s="239"/>
      <c r="Z670" s="239"/>
      <c r="AA670" s="239"/>
      <c r="AB670" s="239"/>
      <c r="AC670" s="186"/>
      <c r="AD670" s="186"/>
      <c r="AE670" s="239"/>
      <c r="AF670" s="239"/>
      <c r="AG670" s="186"/>
      <c r="AH670" s="239"/>
      <c r="AI670" s="239"/>
      <c r="AJ670" s="186"/>
      <c r="AK670" s="186"/>
      <c r="AL670" s="186"/>
      <c r="AM670" s="186"/>
      <c r="AN670" s="186"/>
      <c r="AO670" s="239"/>
      <c r="AP670" s="239"/>
      <c r="AQ670" s="186"/>
      <c r="AR670" s="186"/>
      <c r="AS670" s="239"/>
      <c r="AT670" s="239"/>
      <c r="AU670" s="239"/>
      <c r="AV670" s="239"/>
      <c r="AW670" s="239"/>
      <c r="AX670" s="186"/>
      <c r="AY670" s="186"/>
      <c r="AZ670" s="239"/>
      <c r="BA670" s="239"/>
      <c r="BB670" s="239"/>
      <c r="BC670" s="239"/>
      <c r="BD670" s="239"/>
      <c r="BE670" s="186"/>
      <c r="BF670" s="186"/>
      <c r="BG670" s="239"/>
      <c r="BH670" s="239"/>
      <c r="BI670" s="239"/>
      <c r="BJ670" s="239"/>
      <c r="BK670" s="239"/>
      <c r="BL670" s="186"/>
      <c r="BM670" s="186"/>
      <c r="BN670" s="239"/>
      <c r="BO670" s="239"/>
      <c r="BP670" s="239"/>
      <c r="BQ670" s="239"/>
      <c r="BR670" s="239"/>
      <c r="BS670" s="186"/>
      <c r="BT670" s="186"/>
      <c r="BU670" s="239"/>
      <c r="BV670" s="239"/>
      <c r="BW670" s="239"/>
      <c r="BX670" s="239"/>
      <c r="BY670" s="239"/>
      <c r="BZ670" s="186"/>
      <c r="CA670" s="186"/>
      <c r="CB670" s="239"/>
      <c r="CC670" s="239"/>
      <c r="CD670" s="239"/>
      <c r="CE670" s="239"/>
      <c r="CF670" s="239"/>
      <c r="CG670" s="186"/>
      <c r="CH670" s="186"/>
      <c r="CI670" s="239"/>
      <c r="CJ670" s="239"/>
      <c r="CK670" s="239"/>
      <c r="CL670" s="239"/>
      <c r="CM670" s="239"/>
      <c r="CN670" s="186"/>
      <c r="CO670" s="186"/>
      <c r="CP670" s="239"/>
      <c r="CQ670" s="239"/>
      <c r="CR670" s="239"/>
      <c r="CS670" s="239"/>
      <c r="CT670" s="239"/>
      <c r="CU670" s="186"/>
      <c r="CV670" s="186"/>
      <c r="CW670" s="239"/>
      <c r="CX670" s="239"/>
      <c r="CY670" s="239"/>
      <c r="CZ670" s="239"/>
      <c r="DA670" s="239"/>
      <c r="DB670" s="186"/>
      <c r="DC670" s="186"/>
      <c r="DD670" s="239"/>
      <c r="DE670" s="239"/>
      <c r="DF670" s="239"/>
      <c r="DG670" s="239"/>
      <c r="DH670" s="239"/>
      <c r="DI670" s="186"/>
      <c r="DJ670" s="186"/>
      <c r="DK670" s="186"/>
      <c r="DL670" s="239"/>
      <c r="DM670" s="239"/>
      <c r="DN670" s="239"/>
      <c r="DO670" s="239"/>
      <c r="DP670" s="186"/>
      <c r="DQ670" s="186"/>
      <c r="DR670" s="239"/>
      <c r="DS670" s="239"/>
      <c r="DT670" s="239"/>
      <c r="DU670" s="239"/>
      <c r="DV670" s="239"/>
      <c r="DW670" s="186"/>
      <c r="DX670" s="186"/>
      <c r="DY670" s="239"/>
      <c r="DZ670" s="239"/>
      <c r="EA670" s="239"/>
      <c r="EB670" s="239"/>
      <c r="EC670" s="239"/>
      <c r="ED670" s="186"/>
      <c r="EE670" s="186"/>
      <c r="EF670" s="239"/>
      <c r="EG670" s="186"/>
      <c r="EH670" s="239"/>
      <c r="EI670" s="239"/>
      <c r="EJ670" s="239"/>
      <c r="EK670" s="186"/>
      <c r="EL670" s="186"/>
      <c r="EM670" s="239"/>
      <c r="EN670" s="239"/>
      <c r="EO670" s="239"/>
      <c r="EP670" s="239"/>
      <c r="EQ670" s="239"/>
      <c r="ER670" s="186"/>
      <c r="ES670" s="186"/>
      <c r="ET670" s="239"/>
      <c r="EU670" s="239"/>
      <c r="EV670" s="239">
        <v>1</v>
      </c>
      <c r="EW670" s="239"/>
      <c r="EX670" s="239"/>
      <c r="EY670" s="186"/>
      <c r="EZ670" s="186"/>
      <c r="FA670" s="239"/>
      <c r="FB670" s="239"/>
      <c r="FC670" s="239"/>
      <c r="FD670" s="239"/>
      <c r="FE670" s="239"/>
      <c r="FF670" s="186"/>
      <c r="FG670" s="186"/>
      <c r="FH670" s="239"/>
      <c r="FI670" s="239">
        <v>1</v>
      </c>
      <c r="FJ670" s="239"/>
      <c r="FK670" s="239"/>
      <c r="FL670" s="239"/>
      <c r="FM670" s="186"/>
      <c r="FN670" s="186"/>
      <c r="FO670" s="239"/>
      <c r="FP670" s="239"/>
      <c r="FQ670" s="239"/>
      <c r="FR670" s="239"/>
      <c r="FS670" s="239"/>
      <c r="FT670" s="186"/>
      <c r="FU670" s="186"/>
      <c r="FV670" s="186"/>
      <c r="FW670" s="186"/>
      <c r="FX670" s="186"/>
      <c r="FY670" s="239"/>
      <c r="FZ670" s="239"/>
      <c r="GA670" s="186"/>
      <c r="GB670" s="186"/>
      <c r="GC670" s="239"/>
      <c r="GD670" s="239"/>
      <c r="GE670" s="239"/>
      <c r="GF670" s="239"/>
      <c r="GG670" s="239"/>
      <c r="GH670" s="186"/>
      <c r="GI670" s="186"/>
      <c r="GJ670" s="239"/>
    </row>
    <row r="671" spans="2:192" ht="15">
      <c r="B671" s="240" t="s">
        <v>5203</v>
      </c>
      <c r="C671" s="240" t="s">
        <v>4264</v>
      </c>
      <c r="D671" s="240" t="s">
        <v>1182</v>
      </c>
      <c r="E671" s="235" t="s">
        <v>5215</v>
      </c>
      <c r="F671" s="181">
        <v>90.7</v>
      </c>
      <c r="G671" s="237"/>
      <c r="H671" s="187"/>
      <c r="I671" s="187"/>
      <c r="J671" s="237"/>
      <c r="K671" s="237"/>
      <c r="L671" s="237"/>
      <c r="M671" s="237"/>
      <c r="N671" s="237"/>
      <c r="O671" s="187"/>
      <c r="P671" s="187"/>
      <c r="Q671" s="237"/>
      <c r="R671" s="237"/>
      <c r="S671" s="237"/>
      <c r="T671" s="237"/>
      <c r="U671" s="237"/>
      <c r="V671" s="187"/>
      <c r="W671" s="187"/>
      <c r="X671" s="237"/>
      <c r="Y671" s="237"/>
      <c r="Z671" s="237"/>
      <c r="AA671" s="237"/>
      <c r="AB671" s="237"/>
      <c r="AC671" s="187"/>
      <c r="AD671" s="187"/>
      <c r="AE671" s="237"/>
      <c r="AF671" s="237"/>
      <c r="AG671" s="187"/>
      <c r="AH671" s="237"/>
      <c r="AI671" s="237"/>
      <c r="AJ671" s="187"/>
      <c r="AK671" s="187"/>
      <c r="AL671" s="187"/>
      <c r="AM671" s="187"/>
      <c r="AN671" s="187"/>
      <c r="AO671" s="237"/>
      <c r="AP671" s="237"/>
      <c r="AQ671" s="187"/>
      <c r="AR671" s="187"/>
      <c r="AS671" s="237"/>
      <c r="AT671" s="237"/>
      <c r="AU671" s="237"/>
      <c r="AV671" s="237"/>
      <c r="AW671" s="237"/>
      <c r="AX671" s="187"/>
      <c r="AY671" s="187"/>
      <c r="AZ671" s="237"/>
      <c r="BA671" s="237"/>
      <c r="BB671" s="237"/>
      <c r="BC671" s="237"/>
      <c r="BD671" s="237"/>
      <c r="BE671" s="187"/>
      <c r="BF671" s="187"/>
      <c r="BG671" s="237"/>
      <c r="BH671" s="237"/>
      <c r="BI671" s="237"/>
      <c r="BJ671" s="237"/>
      <c r="BK671" s="237"/>
      <c r="BL671" s="187"/>
      <c r="BM671" s="187"/>
      <c r="BN671" s="237"/>
      <c r="BO671" s="237"/>
      <c r="BP671" s="237"/>
      <c r="BQ671" s="237"/>
      <c r="BR671" s="237"/>
      <c r="BS671" s="187"/>
      <c r="BT671" s="187"/>
      <c r="BU671" s="237"/>
      <c r="BV671" s="237"/>
      <c r="BW671" s="237"/>
      <c r="BX671" s="237"/>
      <c r="BY671" s="237"/>
      <c r="BZ671" s="187"/>
      <c r="CA671" s="187"/>
      <c r="CB671" s="237"/>
      <c r="CC671" s="237"/>
      <c r="CD671" s="237"/>
      <c r="CE671" s="237"/>
      <c r="CF671" s="237"/>
      <c r="CG671" s="187"/>
      <c r="CH671" s="187"/>
      <c r="CI671" s="237"/>
      <c r="CJ671" s="237"/>
      <c r="CK671" s="237"/>
      <c r="CL671" s="237"/>
      <c r="CM671" s="237"/>
      <c r="CN671" s="187"/>
      <c r="CO671" s="187"/>
      <c r="CP671" s="237"/>
      <c r="CQ671" s="237"/>
      <c r="CR671" s="237"/>
      <c r="CS671" s="237"/>
      <c r="CT671" s="237"/>
      <c r="CU671" s="187"/>
      <c r="CV671" s="187"/>
      <c r="CW671" s="237"/>
      <c r="CX671" s="237"/>
      <c r="CY671" s="237"/>
      <c r="CZ671" s="237"/>
      <c r="DA671" s="237"/>
      <c r="DB671" s="187"/>
      <c r="DC671" s="187"/>
      <c r="DD671" s="237"/>
      <c r="DE671" s="237"/>
      <c r="DF671" s="237"/>
      <c r="DG671" s="237"/>
      <c r="DH671" s="237"/>
      <c r="DI671" s="187"/>
      <c r="DJ671" s="187"/>
      <c r="DK671" s="187"/>
      <c r="DL671" s="237"/>
      <c r="DM671" s="237"/>
      <c r="DN671" s="237"/>
      <c r="DO671" s="237"/>
      <c r="DP671" s="187"/>
      <c r="DQ671" s="187"/>
      <c r="DR671" s="237"/>
      <c r="DS671" s="237"/>
      <c r="DT671" s="237"/>
      <c r="DU671" s="237"/>
      <c r="DV671" s="237"/>
      <c r="DW671" s="187"/>
      <c r="DX671" s="187"/>
      <c r="DY671" s="237"/>
      <c r="DZ671" s="237"/>
      <c r="EA671" s="237"/>
      <c r="EB671" s="237"/>
      <c r="EC671" s="237"/>
      <c r="ED671" s="187"/>
      <c r="EE671" s="187"/>
      <c r="EF671" s="237"/>
      <c r="EG671" s="187"/>
      <c r="EH671" s="237"/>
      <c r="EI671" s="237"/>
      <c r="EJ671" s="237"/>
      <c r="EK671" s="187"/>
      <c r="EL671" s="187"/>
      <c r="EM671" s="237"/>
      <c r="EN671" s="237"/>
      <c r="EO671" s="237"/>
      <c r="EP671" s="237"/>
      <c r="EQ671" s="237"/>
      <c r="ER671" s="187"/>
      <c r="ES671" s="187"/>
      <c r="ET671" s="237"/>
      <c r="EU671" s="237"/>
      <c r="EV671" s="237">
        <v>49.2</v>
      </c>
      <c r="EW671" s="237"/>
      <c r="EX671" s="237"/>
      <c r="EY671" s="187"/>
      <c r="EZ671" s="187"/>
      <c r="FA671" s="237"/>
      <c r="FB671" s="237"/>
      <c r="FC671" s="237"/>
      <c r="FD671" s="237"/>
      <c r="FE671" s="237"/>
      <c r="FF671" s="187"/>
      <c r="FG671" s="187"/>
      <c r="FH671" s="237"/>
      <c r="FI671" s="237">
        <v>41.6</v>
      </c>
      <c r="FJ671" s="237"/>
      <c r="FK671" s="237"/>
      <c r="FL671" s="237"/>
      <c r="FM671" s="187"/>
      <c r="FN671" s="187"/>
      <c r="FO671" s="237"/>
      <c r="FP671" s="237"/>
      <c r="FQ671" s="237"/>
      <c r="FR671" s="237"/>
      <c r="FS671" s="237"/>
      <c r="FT671" s="187"/>
      <c r="FU671" s="187"/>
      <c r="FV671" s="187"/>
      <c r="FW671" s="187"/>
      <c r="FX671" s="187"/>
      <c r="FY671" s="237"/>
      <c r="FZ671" s="237"/>
      <c r="GA671" s="187"/>
      <c r="GB671" s="187"/>
      <c r="GC671" s="237"/>
      <c r="GD671" s="237"/>
      <c r="GE671" s="237"/>
      <c r="GF671" s="237"/>
      <c r="GG671" s="237"/>
      <c r="GH671" s="187"/>
      <c r="GI671" s="187"/>
      <c r="GJ671" s="237"/>
    </row>
    <row r="672" spans="2:192" ht="15">
      <c r="B672" s="240" t="s">
        <v>5203</v>
      </c>
      <c r="C672" s="240" t="s">
        <v>4264</v>
      </c>
      <c r="D672" s="240" t="s">
        <v>1182</v>
      </c>
      <c r="E672" s="241" t="s">
        <v>5216</v>
      </c>
      <c r="F672" s="182"/>
      <c r="G672" s="242"/>
      <c r="H672" s="188"/>
      <c r="I672" s="188"/>
      <c r="J672" s="242"/>
      <c r="K672" s="242"/>
      <c r="L672" s="242"/>
      <c r="M672" s="242"/>
      <c r="N672" s="242"/>
      <c r="O672" s="188"/>
      <c r="P672" s="188"/>
      <c r="Q672" s="242"/>
      <c r="R672" s="242"/>
      <c r="S672" s="242"/>
      <c r="T672" s="242"/>
      <c r="U672" s="242"/>
      <c r="V672" s="188"/>
      <c r="W672" s="188"/>
      <c r="X672" s="242"/>
      <c r="Y672" s="242"/>
      <c r="Z672" s="242"/>
      <c r="AA672" s="242"/>
      <c r="AB672" s="242"/>
      <c r="AC672" s="188"/>
      <c r="AD672" s="188"/>
      <c r="AE672" s="242"/>
      <c r="AF672" s="242"/>
      <c r="AG672" s="188"/>
      <c r="AH672" s="242"/>
      <c r="AI672" s="242"/>
      <c r="AJ672" s="188"/>
      <c r="AK672" s="188"/>
      <c r="AL672" s="188"/>
      <c r="AM672" s="188"/>
      <c r="AN672" s="188"/>
      <c r="AO672" s="242"/>
      <c r="AP672" s="242"/>
      <c r="AQ672" s="188"/>
      <c r="AR672" s="188"/>
      <c r="AS672" s="242"/>
      <c r="AT672" s="242"/>
      <c r="AU672" s="242"/>
      <c r="AV672" s="242"/>
      <c r="AW672" s="242"/>
      <c r="AX672" s="188"/>
      <c r="AY672" s="188"/>
      <c r="AZ672" s="242"/>
      <c r="BA672" s="242"/>
      <c r="BB672" s="242"/>
      <c r="BC672" s="242"/>
      <c r="BD672" s="242"/>
      <c r="BE672" s="188"/>
      <c r="BF672" s="188"/>
      <c r="BG672" s="242"/>
      <c r="BH672" s="242"/>
      <c r="BI672" s="242"/>
      <c r="BJ672" s="242"/>
      <c r="BK672" s="242"/>
      <c r="BL672" s="188"/>
      <c r="BM672" s="188"/>
      <c r="BN672" s="242"/>
      <c r="BO672" s="242"/>
      <c r="BP672" s="242"/>
      <c r="BQ672" s="242"/>
      <c r="BR672" s="242"/>
      <c r="BS672" s="188"/>
      <c r="BT672" s="188"/>
      <c r="BU672" s="242"/>
      <c r="BV672" s="242"/>
      <c r="BW672" s="242"/>
      <c r="BX672" s="242"/>
      <c r="BY672" s="242"/>
      <c r="BZ672" s="188"/>
      <c r="CA672" s="188"/>
      <c r="CB672" s="242"/>
      <c r="CC672" s="242"/>
      <c r="CD672" s="242"/>
      <c r="CE672" s="242"/>
      <c r="CF672" s="242"/>
      <c r="CG672" s="188"/>
      <c r="CH672" s="188"/>
      <c r="CI672" s="242"/>
      <c r="CJ672" s="242"/>
      <c r="CK672" s="242"/>
      <c r="CL672" s="242"/>
      <c r="CM672" s="242"/>
      <c r="CN672" s="188"/>
      <c r="CO672" s="188"/>
      <c r="CP672" s="242"/>
      <c r="CQ672" s="242"/>
      <c r="CR672" s="242"/>
      <c r="CS672" s="242"/>
      <c r="CT672" s="242"/>
      <c r="CU672" s="188"/>
      <c r="CV672" s="188"/>
      <c r="CW672" s="242"/>
      <c r="CX672" s="242"/>
      <c r="CY672" s="242"/>
      <c r="CZ672" s="242"/>
      <c r="DA672" s="242"/>
      <c r="DB672" s="188"/>
      <c r="DC672" s="188"/>
      <c r="DD672" s="242"/>
      <c r="DE672" s="242"/>
      <c r="DF672" s="242"/>
      <c r="DG672" s="242"/>
      <c r="DH672" s="242"/>
      <c r="DI672" s="188"/>
      <c r="DJ672" s="188"/>
      <c r="DK672" s="188"/>
      <c r="DL672" s="242"/>
      <c r="DM672" s="242"/>
      <c r="DN672" s="242"/>
      <c r="DO672" s="242"/>
      <c r="DP672" s="188"/>
      <c r="DQ672" s="188"/>
      <c r="DR672" s="242"/>
      <c r="DS672" s="242"/>
      <c r="DT672" s="242"/>
      <c r="DU672" s="242"/>
      <c r="DV672" s="242"/>
      <c r="DW672" s="188"/>
      <c r="DX672" s="188"/>
      <c r="DY672" s="242"/>
      <c r="DZ672" s="242"/>
      <c r="EA672" s="242"/>
      <c r="EB672" s="242"/>
      <c r="EC672" s="242"/>
      <c r="ED672" s="188"/>
      <c r="EE672" s="188"/>
      <c r="EF672" s="242"/>
      <c r="EG672" s="188"/>
      <c r="EH672" s="242"/>
      <c r="EI672" s="242"/>
      <c r="EJ672" s="242"/>
      <c r="EK672" s="188"/>
      <c r="EL672" s="188"/>
      <c r="EM672" s="242"/>
      <c r="EN672" s="242"/>
      <c r="EO672" s="242"/>
      <c r="EP672" s="242"/>
      <c r="EQ672" s="242"/>
      <c r="ER672" s="188"/>
      <c r="ES672" s="188"/>
      <c r="ET672" s="242"/>
      <c r="EU672" s="242"/>
      <c r="EV672" s="242"/>
      <c r="EW672" s="242"/>
      <c r="EX672" s="242"/>
      <c r="EY672" s="188"/>
      <c r="EZ672" s="188"/>
      <c r="FA672" s="242"/>
      <c r="FB672" s="242"/>
      <c r="FC672" s="242"/>
      <c r="FD672" s="242"/>
      <c r="FE672" s="242"/>
      <c r="FF672" s="188"/>
      <c r="FG672" s="188"/>
      <c r="FH672" s="242"/>
      <c r="FI672" s="242"/>
      <c r="FJ672" s="242"/>
      <c r="FK672" s="242"/>
      <c r="FL672" s="242"/>
      <c r="FM672" s="188"/>
      <c r="FN672" s="188"/>
      <c r="FO672" s="242"/>
      <c r="FP672" s="242"/>
      <c r="FQ672" s="242"/>
      <c r="FR672" s="242"/>
      <c r="FS672" s="242"/>
      <c r="FT672" s="188"/>
      <c r="FU672" s="188"/>
      <c r="FV672" s="188"/>
      <c r="FW672" s="188"/>
      <c r="FX672" s="188"/>
      <c r="FY672" s="242"/>
      <c r="FZ672" s="242"/>
      <c r="GA672" s="188"/>
      <c r="GB672" s="188"/>
      <c r="GC672" s="242"/>
      <c r="GD672" s="242"/>
      <c r="GE672" s="242"/>
      <c r="GF672" s="242"/>
      <c r="GG672" s="242"/>
      <c r="GH672" s="188"/>
      <c r="GI672" s="188"/>
      <c r="GJ672" s="242"/>
    </row>
    <row r="673" spans="2:192" ht="15.75" thickBot="1">
      <c r="B673" s="243" t="s">
        <v>5203</v>
      </c>
      <c r="C673" s="243" t="s">
        <v>4264</v>
      </c>
      <c r="D673" s="243" t="s">
        <v>1182</v>
      </c>
      <c r="E673" s="244" t="s">
        <v>5217</v>
      </c>
      <c r="F673" s="183"/>
      <c r="G673" s="245"/>
      <c r="H673" s="189"/>
      <c r="I673" s="189"/>
      <c r="J673" s="245"/>
      <c r="K673" s="245"/>
      <c r="L673" s="245"/>
      <c r="M673" s="245"/>
      <c r="N673" s="245"/>
      <c r="O673" s="189"/>
      <c r="P673" s="189"/>
      <c r="Q673" s="245"/>
      <c r="R673" s="245"/>
      <c r="S673" s="245"/>
      <c r="T673" s="245"/>
      <c r="U673" s="245"/>
      <c r="V673" s="189"/>
      <c r="W673" s="189"/>
      <c r="X673" s="245"/>
      <c r="Y673" s="245"/>
      <c r="Z673" s="245"/>
      <c r="AA673" s="245"/>
      <c r="AB673" s="245"/>
      <c r="AC673" s="189"/>
      <c r="AD673" s="189"/>
      <c r="AE673" s="245"/>
      <c r="AF673" s="245"/>
      <c r="AG673" s="189"/>
      <c r="AH673" s="245"/>
      <c r="AI673" s="245"/>
      <c r="AJ673" s="189"/>
      <c r="AK673" s="189"/>
      <c r="AL673" s="189"/>
      <c r="AM673" s="189"/>
      <c r="AN673" s="189"/>
      <c r="AO673" s="245"/>
      <c r="AP673" s="245"/>
      <c r="AQ673" s="189"/>
      <c r="AR673" s="189"/>
      <c r="AS673" s="245"/>
      <c r="AT673" s="245"/>
      <c r="AU673" s="245"/>
      <c r="AV673" s="245"/>
      <c r="AW673" s="245"/>
      <c r="AX673" s="189"/>
      <c r="AY673" s="189"/>
      <c r="AZ673" s="245"/>
      <c r="BA673" s="245"/>
      <c r="BB673" s="245"/>
      <c r="BC673" s="245"/>
      <c r="BD673" s="245"/>
      <c r="BE673" s="189"/>
      <c r="BF673" s="189"/>
      <c r="BG673" s="245"/>
      <c r="BH673" s="245"/>
      <c r="BI673" s="245"/>
      <c r="BJ673" s="245"/>
      <c r="BK673" s="245"/>
      <c r="BL673" s="189"/>
      <c r="BM673" s="189"/>
      <c r="BN673" s="245"/>
      <c r="BO673" s="245"/>
      <c r="BP673" s="245"/>
      <c r="BQ673" s="245"/>
      <c r="BR673" s="245"/>
      <c r="BS673" s="189"/>
      <c r="BT673" s="189"/>
      <c r="BU673" s="245"/>
      <c r="BV673" s="245"/>
      <c r="BW673" s="245"/>
      <c r="BX673" s="245"/>
      <c r="BY673" s="245"/>
      <c r="BZ673" s="189"/>
      <c r="CA673" s="189"/>
      <c r="CB673" s="245"/>
      <c r="CC673" s="245"/>
      <c r="CD673" s="245"/>
      <c r="CE673" s="245"/>
      <c r="CF673" s="245"/>
      <c r="CG673" s="189"/>
      <c r="CH673" s="189"/>
      <c r="CI673" s="245"/>
      <c r="CJ673" s="245"/>
      <c r="CK673" s="245"/>
      <c r="CL673" s="245"/>
      <c r="CM673" s="245"/>
      <c r="CN673" s="189"/>
      <c r="CO673" s="189"/>
      <c r="CP673" s="245"/>
      <c r="CQ673" s="245"/>
      <c r="CR673" s="245"/>
      <c r="CS673" s="245"/>
      <c r="CT673" s="245"/>
      <c r="CU673" s="189"/>
      <c r="CV673" s="189"/>
      <c r="CW673" s="245"/>
      <c r="CX673" s="245"/>
      <c r="CY673" s="245"/>
      <c r="CZ673" s="245"/>
      <c r="DA673" s="245"/>
      <c r="DB673" s="189"/>
      <c r="DC673" s="189"/>
      <c r="DD673" s="245"/>
      <c r="DE673" s="245"/>
      <c r="DF673" s="245"/>
      <c r="DG673" s="245"/>
      <c r="DH673" s="245"/>
      <c r="DI673" s="189"/>
      <c r="DJ673" s="189"/>
      <c r="DK673" s="189"/>
      <c r="DL673" s="245"/>
      <c r="DM673" s="245"/>
      <c r="DN673" s="245"/>
      <c r="DO673" s="245"/>
      <c r="DP673" s="189"/>
      <c r="DQ673" s="189"/>
      <c r="DR673" s="245"/>
      <c r="DS673" s="245"/>
      <c r="DT673" s="245"/>
      <c r="DU673" s="245"/>
      <c r="DV673" s="245"/>
      <c r="DW673" s="189"/>
      <c r="DX673" s="189"/>
      <c r="DY673" s="245"/>
      <c r="DZ673" s="245"/>
      <c r="EA673" s="245"/>
      <c r="EB673" s="245"/>
      <c r="EC673" s="245"/>
      <c r="ED673" s="189"/>
      <c r="EE673" s="189"/>
      <c r="EF673" s="245"/>
      <c r="EG673" s="189"/>
      <c r="EH673" s="245"/>
      <c r="EI673" s="245"/>
      <c r="EJ673" s="245"/>
      <c r="EK673" s="189"/>
      <c r="EL673" s="189"/>
      <c r="EM673" s="245"/>
      <c r="EN673" s="245"/>
      <c r="EO673" s="245"/>
      <c r="EP673" s="245"/>
      <c r="EQ673" s="245"/>
      <c r="ER673" s="189"/>
      <c r="ES673" s="189"/>
      <c r="ET673" s="245"/>
      <c r="EU673" s="245"/>
      <c r="EV673" s="245"/>
      <c r="EW673" s="245"/>
      <c r="EX673" s="245"/>
      <c r="EY673" s="189"/>
      <c r="EZ673" s="189"/>
      <c r="FA673" s="245"/>
      <c r="FB673" s="245"/>
      <c r="FC673" s="245"/>
      <c r="FD673" s="245"/>
      <c r="FE673" s="245"/>
      <c r="FF673" s="189"/>
      <c r="FG673" s="189"/>
      <c r="FH673" s="245"/>
      <c r="FI673" s="245"/>
      <c r="FJ673" s="245"/>
      <c r="FK673" s="245"/>
      <c r="FL673" s="245"/>
      <c r="FM673" s="189"/>
      <c r="FN673" s="189"/>
      <c r="FO673" s="245"/>
      <c r="FP673" s="245"/>
      <c r="FQ673" s="245"/>
      <c r="FR673" s="245"/>
      <c r="FS673" s="245"/>
      <c r="FT673" s="189"/>
      <c r="FU673" s="189"/>
      <c r="FV673" s="189"/>
      <c r="FW673" s="189"/>
      <c r="FX673" s="189"/>
      <c r="FY673" s="245"/>
      <c r="FZ673" s="245"/>
      <c r="GA673" s="189"/>
      <c r="GB673" s="189"/>
      <c r="GC673" s="245"/>
      <c r="GD673" s="245"/>
      <c r="GE673" s="245"/>
      <c r="GF673" s="245"/>
      <c r="GG673" s="245"/>
      <c r="GH673" s="189"/>
      <c r="GI673" s="189"/>
      <c r="GJ673" s="245"/>
    </row>
    <row r="674" spans="2:192" ht="15">
      <c r="B674" s="238" t="s">
        <v>5203</v>
      </c>
      <c r="C674" s="238" t="s">
        <v>323</v>
      </c>
      <c r="D674" s="238" t="s">
        <v>325</v>
      </c>
      <c r="E674" s="238" t="s">
        <v>5214</v>
      </c>
      <c r="F674" s="180">
        <v>33</v>
      </c>
      <c r="G674" s="239">
        <v>1</v>
      </c>
      <c r="H674" s="186"/>
      <c r="I674" s="186"/>
      <c r="J674" s="239"/>
      <c r="K674" s="239"/>
      <c r="L674" s="239"/>
      <c r="M674" s="239"/>
      <c r="N674" s="239">
        <v>1</v>
      </c>
      <c r="O674" s="186"/>
      <c r="P674" s="186"/>
      <c r="Q674" s="239"/>
      <c r="R674" s="239">
        <v>1</v>
      </c>
      <c r="S674" s="239">
        <v>1</v>
      </c>
      <c r="T674" s="239"/>
      <c r="U674" s="239"/>
      <c r="V674" s="186"/>
      <c r="W674" s="186"/>
      <c r="X674" s="239">
        <v>1</v>
      </c>
      <c r="Y674" s="239"/>
      <c r="Z674" s="239">
        <v>1</v>
      </c>
      <c r="AA674" s="239"/>
      <c r="AB674" s="239">
        <v>1</v>
      </c>
      <c r="AC674" s="186"/>
      <c r="AD674" s="186"/>
      <c r="AE674" s="239">
        <v>1</v>
      </c>
      <c r="AF674" s="239"/>
      <c r="AG674" s="186"/>
      <c r="AH674" s="239"/>
      <c r="AI674" s="239"/>
      <c r="AJ674" s="186"/>
      <c r="AK674" s="186"/>
      <c r="AL674" s="186"/>
      <c r="AM674" s="186"/>
      <c r="AN674" s="186"/>
      <c r="AO674" s="239"/>
      <c r="AP674" s="239"/>
      <c r="AQ674" s="186"/>
      <c r="AR674" s="186"/>
      <c r="AS674" s="239">
        <v>1</v>
      </c>
      <c r="AT674" s="239">
        <v>1</v>
      </c>
      <c r="AU674" s="239"/>
      <c r="AV674" s="239"/>
      <c r="AW674" s="239">
        <v>1</v>
      </c>
      <c r="AX674" s="186"/>
      <c r="AY674" s="186"/>
      <c r="AZ674" s="239"/>
      <c r="BA674" s="239">
        <v>1</v>
      </c>
      <c r="BB674" s="239"/>
      <c r="BC674" s="239"/>
      <c r="BD674" s="239">
        <v>1</v>
      </c>
      <c r="BE674" s="186"/>
      <c r="BF674" s="186"/>
      <c r="BG674" s="239"/>
      <c r="BH674" s="239"/>
      <c r="BI674" s="239">
        <v>1</v>
      </c>
      <c r="BJ674" s="239"/>
      <c r="BK674" s="239"/>
      <c r="BL674" s="186"/>
      <c r="BM674" s="186"/>
      <c r="BN674" s="239"/>
      <c r="BO674" s="239">
        <v>1</v>
      </c>
      <c r="BP674" s="239"/>
      <c r="BQ674" s="239"/>
      <c r="BR674" s="239"/>
      <c r="BS674" s="186"/>
      <c r="BT674" s="186"/>
      <c r="BU674" s="239"/>
      <c r="BV674" s="239"/>
      <c r="BW674" s="239"/>
      <c r="BX674" s="239"/>
      <c r="BY674" s="239"/>
      <c r="BZ674" s="186"/>
      <c r="CA674" s="186"/>
      <c r="CB674" s="239">
        <v>1</v>
      </c>
      <c r="CC674" s="239"/>
      <c r="CD674" s="239">
        <v>1</v>
      </c>
      <c r="CE674" s="239"/>
      <c r="CF674" s="239"/>
      <c r="CG674" s="186"/>
      <c r="CH674" s="186"/>
      <c r="CI674" s="239"/>
      <c r="CJ674" s="239"/>
      <c r="CK674" s="239">
        <v>1</v>
      </c>
      <c r="CL674" s="239"/>
      <c r="CM674" s="239"/>
      <c r="CN674" s="186"/>
      <c r="CO674" s="186"/>
      <c r="CP674" s="239">
        <v>1</v>
      </c>
      <c r="CQ674" s="239"/>
      <c r="CR674" s="239">
        <v>1</v>
      </c>
      <c r="CS674" s="239"/>
      <c r="CT674" s="239"/>
      <c r="CU674" s="186"/>
      <c r="CV674" s="186"/>
      <c r="CW674" s="239"/>
      <c r="CX674" s="239"/>
      <c r="CY674" s="239"/>
      <c r="CZ674" s="239"/>
      <c r="DA674" s="239"/>
      <c r="DB674" s="186"/>
      <c r="DC674" s="186"/>
      <c r="DD674" s="239"/>
      <c r="DE674" s="239">
        <v>1</v>
      </c>
      <c r="DF674" s="239">
        <v>1</v>
      </c>
      <c r="DG674" s="239"/>
      <c r="DH674" s="239">
        <v>1</v>
      </c>
      <c r="DI674" s="186"/>
      <c r="DJ674" s="186"/>
      <c r="DK674" s="186"/>
      <c r="DL674" s="239"/>
      <c r="DM674" s="239"/>
      <c r="DN674" s="239"/>
      <c r="DO674" s="239"/>
      <c r="DP674" s="186"/>
      <c r="DQ674" s="186"/>
      <c r="DR674" s="239"/>
      <c r="DS674" s="239"/>
      <c r="DT674" s="239"/>
      <c r="DU674" s="239"/>
      <c r="DV674" s="239">
        <v>1</v>
      </c>
      <c r="DW674" s="186"/>
      <c r="DX674" s="186"/>
      <c r="DY674" s="239"/>
      <c r="DZ674" s="239">
        <v>2</v>
      </c>
      <c r="EA674" s="239"/>
      <c r="EB674" s="239"/>
      <c r="EC674" s="239"/>
      <c r="ED674" s="186"/>
      <c r="EE674" s="186"/>
      <c r="EF674" s="239"/>
      <c r="EG674" s="186"/>
      <c r="EH674" s="239"/>
      <c r="EI674" s="239"/>
      <c r="EJ674" s="239"/>
      <c r="EK674" s="186"/>
      <c r="EL674" s="186"/>
      <c r="EM674" s="239">
        <v>1</v>
      </c>
      <c r="EN674" s="239"/>
      <c r="EO674" s="239"/>
      <c r="EP674" s="239"/>
      <c r="EQ674" s="239">
        <v>1</v>
      </c>
      <c r="ER674" s="186"/>
      <c r="ES674" s="186"/>
      <c r="ET674" s="239"/>
      <c r="EU674" s="239">
        <v>1</v>
      </c>
      <c r="EV674" s="239">
        <v>1</v>
      </c>
      <c r="EW674" s="239"/>
      <c r="EX674" s="239"/>
      <c r="EY674" s="186"/>
      <c r="EZ674" s="186"/>
      <c r="FA674" s="239"/>
      <c r="FB674" s="239"/>
      <c r="FC674" s="239">
        <v>1</v>
      </c>
      <c r="FD674" s="239"/>
      <c r="FE674" s="239"/>
      <c r="FF674" s="186"/>
      <c r="FG674" s="186"/>
      <c r="FH674" s="239"/>
      <c r="FI674" s="239">
        <v>1</v>
      </c>
      <c r="FJ674" s="239"/>
      <c r="FK674" s="239"/>
      <c r="FL674" s="239"/>
      <c r="FM674" s="186"/>
      <c r="FN674" s="186"/>
      <c r="FO674" s="239"/>
      <c r="FP674" s="239"/>
      <c r="FQ674" s="239"/>
      <c r="FR674" s="239"/>
      <c r="FS674" s="239"/>
      <c r="FT674" s="186"/>
      <c r="FU674" s="186"/>
      <c r="FV674" s="186"/>
      <c r="FW674" s="186"/>
      <c r="FX674" s="186"/>
      <c r="FY674" s="239"/>
      <c r="FZ674" s="239"/>
      <c r="GA674" s="186"/>
      <c r="GB674" s="186"/>
      <c r="GC674" s="239"/>
      <c r="GD674" s="239"/>
      <c r="GE674" s="239">
        <v>1</v>
      </c>
      <c r="GF674" s="239"/>
      <c r="GG674" s="239"/>
      <c r="GH674" s="186"/>
      <c r="GI674" s="186"/>
      <c r="GJ674" s="239"/>
    </row>
    <row r="675" spans="2:192" ht="15">
      <c r="B675" s="240" t="s">
        <v>5203</v>
      </c>
      <c r="C675" s="240" t="s">
        <v>323</v>
      </c>
      <c r="D675" s="240" t="s">
        <v>325</v>
      </c>
      <c r="E675" s="235" t="s">
        <v>5215</v>
      </c>
      <c r="F675" s="181">
        <v>800.2</v>
      </c>
      <c r="G675" s="237">
        <v>14</v>
      </c>
      <c r="H675" s="187"/>
      <c r="I675" s="187"/>
      <c r="J675" s="237"/>
      <c r="K675" s="237"/>
      <c r="L675" s="237"/>
      <c r="M675" s="237"/>
      <c r="N675" s="237">
        <v>39.700000000000003</v>
      </c>
      <c r="O675" s="187"/>
      <c r="P675" s="187"/>
      <c r="Q675" s="237"/>
      <c r="R675" s="237">
        <v>9.6999999999999993</v>
      </c>
      <c r="S675" s="237">
        <v>27.2</v>
      </c>
      <c r="T675" s="237"/>
      <c r="U675" s="237"/>
      <c r="V675" s="187"/>
      <c r="W675" s="187"/>
      <c r="X675" s="237">
        <v>16</v>
      </c>
      <c r="Y675" s="237"/>
      <c r="Z675" s="237">
        <v>27.8</v>
      </c>
      <c r="AA675" s="237"/>
      <c r="AB675" s="237">
        <v>16.2</v>
      </c>
      <c r="AC675" s="187"/>
      <c r="AD675" s="187"/>
      <c r="AE675" s="237">
        <v>21.8</v>
      </c>
      <c r="AF675" s="237"/>
      <c r="AG675" s="187"/>
      <c r="AH675" s="237"/>
      <c r="AI675" s="237"/>
      <c r="AJ675" s="187"/>
      <c r="AK675" s="187"/>
      <c r="AL675" s="187"/>
      <c r="AM675" s="187"/>
      <c r="AN675" s="187"/>
      <c r="AO675" s="237"/>
      <c r="AP675" s="237"/>
      <c r="AQ675" s="187"/>
      <c r="AR675" s="187"/>
      <c r="AS675" s="237">
        <v>9.4</v>
      </c>
      <c r="AT675" s="237">
        <v>44.9</v>
      </c>
      <c r="AU675" s="237"/>
      <c r="AV675" s="237"/>
      <c r="AW675" s="237">
        <v>38.4</v>
      </c>
      <c r="AX675" s="187"/>
      <c r="AY675" s="187"/>
      <c r="AZ675" s="237"/>
      <c r="BA675" s="237">
        <v>22</v>
      </c>
      <c r="BB675" s="237"/>
      <c r="BC675" s="237"/>
      <c r="BD675" s="237">
        <v>35</v>
      </c>
      <c r="BE675" s="187"/>
      <c r="BF675" s="187"/>
      <c r="BG675" s="237"/>
      <c r="BH675" s="237"/>
      <c r="BI675" s="237">
        <v>30.4</v>
      </c>
      <c r="BJ675" s="237"/>
      <c r="BK675" s="237"/>
      <c r="BL675" s="187"/>
      <c r="BM675" s="187"/>
      <c r="BN675" s="237"/>
      <c r="BO675" s="237">
        <v>58.7</v>
      </c>
      <c r="BP675" s="237"/>
      <c r="BQ675" s="237"/>
      <c r="BR675" s="237"/>
      <c r="BS675" s="187"/>
      <c r="BT675" s="187"/>
      <c r="BU675" s="237"/>
      <c r="BV675" s="237"/>
      <c r="BW675" s="237"/>
      <c r="BX675" s="237"/>
      <c r="BY675" s="237"/>
      <c r="BZ675" s="187"/>
      <c r="CA675" s="187"/>
      <c r="CB675" s="237">
        <v>21.7</v>
      </c>
      <c r="CC675" s="237"/>
      <c r="CD675" s="237">
        <v>33.6</v>
      </c>
      <c r="CE675" s="237"/>
      <c r="CF675" s="237"/>
      <c r="CG675" s="187"/>
      <c r="CH675" s="187"/>
      <c r="CI675" s="237"/>
      <c r="CJ675" s="237"/>
      <c r="CK675" s="237">
        <v>23.8</v>
      </c>
      <c r="CL675" s="237"/>
      <c r="CM675" s="237"/>
      <c r="CN675" s="187"/>
      <c r="CO675" s="187"/>
      <c r="CP675" s="237">
        <v>27.5</v>
      </c>
      <c r="CQ675" s="237"/>
      <c r="CR675" s="237">
        <v>34</v>
      </c>
      <c r="CS675" s="237"/>
      <c r="CT675" s="237"/>
      <c r="CU675" s="187"/>
      <c r="CV675" s="187"/>
      <c r="CW675" s="237"/>
      <c r="CX675" s="237"/>
      <c r="CY675" s="237"/>
      <c r="CZ675" s="237"/>
      <c r="DA675" s="237"/>
      <c r="DB675" s="187"/>
      <c r="DC675" s="187"/>
      <c r="DD675" s="237"/>
      <c r="DE675" s="237">
        <v>31.1</v>
      </c>
      <c r="DF675" s="237">
        <v>30.9</v>
      </c>
      <c r="DG675" s="237"/>
      <c r="DH675" s="237">
        <v>14.9</v>
      </c>
      <c r="DI675" s="187"/>
      <c r="DJ675" s="187"/>
      <c r="DK675" s="187"/>
      <c r="DL675" s="237"/>
      <c r="DM675" s="237"/>
      <c r="DN675" s="237"/>
      <c r="DO675" s="237"/>
      <c r="DP675" s="187"/>
      <c r="DQ675" s="187"/>
      <c r="DR675" s="237"/>
      <c r="DS675" s="237"/>
      <c r="DT675" s="237"/>
      <c r="DU675" s="237"/>
      <c r="DV675" s="237">
        <v>9.6999999999999993</v>
      </c>
      <c r="DW675" s="187"/>
      <c r="DX675" s="187"/>
      <c r="DY675" s="237"/>
      <c r="DZ675" s="237">
        <v>9.5</v>
      </c>
      <c r="EA675" s="237"/>
      <c r="EB675" s="237"/>
      <c r="EC675" s="237"/>
      <c r="ED675" s="187"/>
      <c r="EE675" s="187"/>
      <c r="EF675" s="237"/>
      <c r="EG675" s="187"/>
      <c r="EH675" s="237"/>
      <c r="EI675" s="237"/>
      <c r="EJ675" s="237"/>
      <c r="EK675" s="187"/>
      <c r="EL675" s="187"/>
      <c r="EM675" s="237">
        <v>21</v>
      </c>
      <c r="EN675" s="237"/>
      <c r="EO675" s="237"/>
      <c r="EP675" s="237"/>
      <c r="EQ675" s="237">
        <v>16.8</v>
      </c>
      <c r="ER675" s="187"/>
      <c r="ES675" s="187"/>
      <c r="ET675" s="237"/>
      <c r="EU675" s="237">
        <v>27</v>
      </c>
      <c r="EV675" s="237">
        <v>20.8</v>
      </c>
      <c r="EW675" s="237"/>
      <c r="EX675" s="237"/>
      <c r="EY675" s="187"/>
      <c r="EZ675" s="187"/>
      <c r="FA675" s="237"/>
      <c r="FB675" s="237"/>
      <c r="FC675" s="237">
        <v>28.8</v>
      </c>
      <c r="FD675" s="237"/>
      <c r="FE675" s="237"/>
      <c r="FF675" s="187"/>
      <c r="FG675" s="187"/>
      <c r="FH675" s="237"/>
      <c r="FI675" s="237">
        <v>19.2</v>
      </c>
      <c r="FJ675" s="237"/>
      <c r="FK675" s="237"/>
      <c r="FL675" s="237"/>
      <c r="FM675" s="187"/>
      <c r="FN675" s="187"/>
      <c r="FO675" s="237"/>
      <c r="FP675" s="237"/>
      <c r="FQ675" s="237"/>
      <c r="FR675" s="237"/>
      <c r="FS675" s="237"/>
      <c r="FT675" s="187"/>
      <c r="FU675" s="187"/>
      <c r="FV675" s="187"/>
      <c r="FW675" s="187"/>
      <c r="FX675" s="187"/>
      <c r="FY675" s="237"/>
      <c r="FZ675" s="237"/>
      <c r="GA675" s="187"/>
      <c r="GB675" s="187"/>
      <c r="GC675" s="237"/>
      <c r="GD675" s="237"/>
      <c r="GE675" s="237">
        <v>18.7</v>
      </c>
      <c r="GF675" s="237"/>
      <c r="GG675" s="237"/>
      <c r="GH675" s="187"/>
      <c r="GI675" s="187"/>
      <c r="GJ675" s="237"/>
    </row>
    <row r="676" spans="2:192" ht="15">
      <c r="B676" s="240" t="s">
        <v>5203</v>
      </c>
      <c r="C676" s="240" t="s">
        <v>323</v>
      </c>
      <c r="D676" s="240" t="s">
        <v>325</v>
      </c>
      <c r="E676" s="241" t="s">
        <v>5216</v>
      </c>
      <c r="F676" s="182"/>
      <c r="G676" s="242"/>
      <c r="H676" s="188"/>
      <c r="I676" s="188"/>
      <c r="J676" s="242"/>
      <c r="K676" s="242"/>
      <c r="L676" s="242"/>
      <c r="M676" s="242"/>
      <c r="N676" s="242"/>
      <c r="O676" s="188"/>
      <c r="P676" s="188"/>
      <c r="Q676" s="242"/>
      <c r="R676" s="242"/>
      <c r="S676" s="242"/>
      <c r="T676" s="242"/>
      <c r="U676" s="242"/>
      <c r="V676" s="188"/>
      <c r="W676" s="188"/>
      <c r="X676" s="242"/>
      <c r="Y676" s="242"/>
      <c r="Z676" s="242"/>
      <c r="AA676" s="242"/>
      <c r="AB676" s="242"/>
      <c r="AC676" s="188"/>
      <c r="AD676" s="188"/>
      <c r="AE676" s="242"/>
      <c r="AF676" s="242"/>
      <c r="AG676" s="188"/>
      <c r="AH676" s="242"/>
      <c r="AI676" s="242"/>
      <c r="AJ676" s="188"/>
      <c r="AK676" s="188"/>
      <c r="AL676" s="188"/>
      <c r="AM676" s="188"/>
      <c r="AN676" s="188"/>
      <c r="AO676" s="242"/>
      <c r="AP676" s="242"/>
      <c r="AQ676" s="188"/>
      <c r="AR676" s="188"/>
      <c r="AS676" s="242"/>
      <c r="AT676" s="242"/>
      <c r="AU676" s="242"/>
      <c r="AV676" s="242"/>
      <c r="AW676" s="242"/>
      <c r="AX676" s="188"/>
      <c r="AY676" s="188"/>
      <c r="AZ676" s="242"/>
      <c r="BA676" s="242"/>
      <c r="BB676" s="242"/>
      <c r="BC676" s="242"/>
      <c r="BD676" s="242"/>
      <c r="BE676" s="188"/>
      <c r="BF676" s="188"/>
      <c r="BG676" s="242"/>
      <c r="BH676" s="242"/>
      <c r="BI676" s="242"/>
      <c r="BJ676" s="242"/>
      <c r="BK676" s="242"/>
      <c r="BL676" s="188"/>
      <c r="BM676" s="188"/>
      <c r="BN676" s="242"/>
      <c r="BO676" s="242"/>
      <c r="BP676" s="242"/>
      <c r="BQ676" s="242"/>
      <c r="BR676" s="242"/>
      <c r="BS676" s="188"/>
      <c r="BT676" s="188"/>
      <c r="BU676" s="242"/>
      <c r="BV676" s="242"/>
      <c r="BW676" s="242"/>
      <c r="BX676" s="242"/>
      <c r="BY676" s="242"/>
      <c r="BZ676" s="188"/>
      <c r="CA676" s="188"/>
      <c r="CB676" s="242"/>
      <c r="CC676" s="242"/>
      <c r="CD676" s="242"/>
      <c r="CE676" s="242"/>
      <c r="CF676" s="242"/>
      <c r="CG676" s="188"/>
      <c r="CH676" s="188"/>
      <c r="CI676" s="242"/>
      <c r="CJ676" s="242"/>
      <c r="CK676" s="242"/>
      <c r="CL676" s="242"/>
      <c r="CM676" s="242"/>
      <c r="CN676" s="188"/>
      <c r="CO676" s="188"/>
      <c r="CP676" s="242"/>
      <c r="CQ676" s="242"/>
      <c r="CR676" s="242"/>
      <c r="CS676" s="242"/>
      <c r="CT676" s="242"/>
      <c r="CU676" s="188"/>
      <c r="CV676" s="188"/>
      <c r="CW676" s="242"/>
      <c r="CX676" s="242"/>
      <c r="CY676" s="242"/>
      <c r="CZ676" s="242"/>
      <c r="DA676" s="242"/>
      <c r="DB676" s="188"/>
      <c r="DC676" s="188"/>
      <c r="DD676" s="242"/>
      <c r="DE676" s="242"/>
      <c r="DF676" s="242"/>
      <c r="DG676" s="242"/>
      <c r="DH676" s="242"/>
      <c r="DI676" s="188"/>
      <c r="DJ676" s="188"/>
      <c r="DK676" s="188"/>
      <c r="DL676" s="242"/>
      <c r="DM676" s="242"/>
      <c r="DN676" s="242"/>
      <c r="DO676" s="242"/>
      <c r="DP676" s="188"/>
      <c r="DQ676" s="188"/>
      <c r="DR676" s="242"/>
      <c r="DS676" s="242"/>
      <c r="DT676" s="242"/>
      <c r="DU676" s="242"/>
      <c r="DV676" s="242"/>
      <c r="DW676" s="188"/>
      <c r="DX676" s="188"/>
      <c r="DY676" s="242"/>
      <c r="DZ676" s="242"/>
      <c r="EA676" s="242"/>
      <c r="EB676" s="242"/>
      <c r="EC676" s="242"/>
      <c r="ED676" s="188"/>
      <c r="EE676" s="188"/>
      <c r="EF676" s="242"/>
      <c r="EG676" s="188"/>
      <c r="EH676" s="242"/>
      <c r="EI676" s="242"/>
      <c r="EJ676" s="242"/>
      <c r="EK676" s="188"/>
      <c r="EL676" s="188"/>
      <c r="EM676" s="242"/>
      <c r="EN676" s="242"/>
      <c r="EO676" s="242"/>
      <c r="EP676" s="242"/>
      <c r="EQ676" s="242"/>
      <c r="ER676" s="188"/>
      <c r="ES676" s="188"/>
      <c r="ET676" s="242"/>
      <c r="EU676" s="242"/>
      <c r="EV676" s="242"/>
      <c r="EW676" s="242"/>
      <c r="EX676" s="242"/>
      <c r="EY676" s="188"/>
      <c r="EZ676" s="188"/>
      <c r="FA676" s="242"/>
      <c r="FB676" s="242"/>
      <c r="FC676" s="242"/>
      <c r="FD676" s="242"/>
      <c r="FE676" s="242"/>
      <c r="FF676" s="188"/>
      <c r="FG676" s="188"/>
      <c r="FH676" s="242"/>
      <c r="FI676" s="242"/>
      <c r="FJ676" s="242"/>
      <c r="FK676" s="242"/>
      <c r="FL676" s="242"/>
      <c r="FM676" s="188"/>
      <c r="FN676" s="188"/>
      <c r="FO676" s="242"/>
      <c r="FP676" s="242"/>
      <c r="FQ676" s="242"/>
      <c r="FR676" s="242"/>
      <c r="FS676" s="242"/>
      <c r="FT676" s="188"/>
      <c r="FU676" s="188"/>
      <c r="FV676" s="188"/>
      <c r="FW676" s="188"/>
      <c r="FX676" s="188"/>
      <c r="FY676" s="242"/>
      <c r="FZ676" s="242"/>
      <c r="GA676" s="188"/>
      <c r="GB676" s="188"/>
      <c r="GC676" s="242"/>
      <c r="GD676" s="242"/>
      <c r="GE676" s="242"/>
      <c r="GF676" s="242"/>
      <c r="GG676" s="242"/>
      <c r="GH676" s="188"/>
      <c r="GI676" s="188"/>
      <c r="GJ676" s="242"/>
    </row>
    <row r="677" spans="2:192" ht="15.75" thickBot="1">
      <c r="B677" s="243" t="s">
        <v>5203</v>
      </c>
      <c r="C677" s="243" t="s">
        <v>323</v>
      </c>
      <c r="D677" s="243" t="s">
        <v>325</v>
      </c>
      <c r="E677" s="244" t="s">
        <v>5217</v>
      </c>
      <c r="F677" s="183"/>
      <c r="G677" s="245"/>
      <c r="H677" s="189"/>
      <c r="I677" s="189"/>
      <c r="J677" s="245"/>
      <c r="K677" s="245"/>
      <c r="L677" s="245"/>
      <c r="M677" s="245"/>
      <c r="N677" s="245"/>
      <c r="O677" s="189"/>
      <c r="P677" s="189"/>
      <c r="Q677" s="245"/>
      <c r="R677" s="245"/>
      <c r="S677" s="245"/>
      <c r="T677" s="245"/>
      <c r="U677" s="245"/>
      <c r="V677" s="189"/>
      <c r="W677" s="189"/>
      <c r="X677" s="245"/>
      <c r="Y677" s="245"/>
      <c r="Z677" s="245"/>
      <c r="AA677" s="245"/>
      <c r="AB677" s="245"/>
      <c r="AC677" s="189"/>
      <c r="AD677" s="189"/>
      <c r="AE677" s="245"/>
      <c r="AF677" s="245"/>
      <c r="AG677" s="189"/>
      <c r="AH677" s="245"/>
      <c r="AI677" s="245"/>
      <c r="AJ677" s="189"/>
      <c r="AK677" s="189"/>
      <c r="AL677" s="189"/>
      <c r="AM677" s="189"/>
      <c r="AN677" s="189"/>
      <c r="AO677" s="245"/>
      <c r="AP677" s="245"/>
      <c r="AQ677" s="189"/>
      <c r="AR677" s="189"/>
      <c r="AS677" s="245"/>
      <c r="AT677" s="245"/>
      <c r="AU677" s="245"/>
      <c r="AV677" s="245"/>
      <c r="AW677" s="245"/>
      <c r="AX677" s="189"/>
      <c r="AY677" s="189"/>
      <c r="AZ677" s="245"/>
      <c r="BA677" s="245"/>
      <c r="BB677" s="245"/>
      <c r="BC677" s="245"/>
      <c r="BD677" s="245"/>
      <c r="BE677" s="189"/>
      <c r="BF677" s="189"/>
      <c r="BG677" s="245"/>
      <c r="BH677" s="245"/>
      <c r="BI677" s="245"/>
      <c r="BJ677" s="245"/>
      <c r="BK677" s="245"/>
      <c r="BL677" s="189"/>
      <c r="BM677" s="189"/>
      <c r="BN677" s="245"/>
      <c r="BO677" s="245"/>
      <c r="BP677" s="245"/>
      <c r="BQ677" s="245"/>
      <c r="BR677" s="245"/>
      <c r="BS677" s="189"/>
      <c r="BT677" s="189"/>
      <c r="BU677" s="245"/>
      <c r="BV677" s="245"/>
      <c r="BW677" s="245"/>
      <c r="BX677" s="245"/>
      <c r="BY677" s="245"/>
      <c r="BZ677" s="189"/>
      <c r="CA677" s="189"/>
      <c r="CB677" s="245"/>
      <c r="CC677" s="245"/>
      <c r="CD677" s="245"/>
      <c r="CE677" s="245"/>
      <c r="CF677" s="245"/>
      <c r="CG677" s="189"/>
      <c r="CH677" s="189"/>
      <c r="CI677" s="245"/>
      <c r="CJ677" s="245"/>
      <c r="CK677" s="245"/>
      <c r="CL677" s="245"/>
      <c r="CM677" s="245"/>
      <c r="CN677" s="189"/>
      <c r="CO677" s="189"/>
      <c r="CP677" s="245"/>
      <c r="CQ677" s="245"/>
      <c r="CR677" s="245"/>
      <c r="CS677" s="245"/>
      <c r="CT677" s="245"/>
      <c r="CU677" s="189"/>
      <c r="CV677" s="189"/>
      <c r="CW677" s="245"/>
      <c r="CX677" s="245"/>
      <c r="CY677" s="245"/>
      <c r="CZ677" s="245"/>
      <c r="DA677" s="245"/>
      <c r="DB677" s="189"/>
      <c r="DC677" s="189"/>
      <c r="DD677" s="245"/>
      <c r="DE677" s="245"/>
      <c r="DF677" s="245"/>
      <c r="DG677" s="245"/>
      <c r="DH677" s="245"/>
      <c r="DI677" s="189"/>
      <c r="DJ677" s="189"/>
      <c r="DK677" s="189"/>
      <c r="DL677" s="245"/>
      <c r="DM677" s="245"/>
      <c r="DN677" s="245"/>
      <c r="DO677" s="245"/>
      <c r="DP677" s="189"/>
      <c r="DQ677" s="189"/>
      <c r="DR677" s="245"/>
      <c r="DS677" s="245"/>
      <c r="DT677" s="245"/>
      <c r="DU677" s="245"/>
      <c r="DV677" s="245"/>
      <c r="DW677" s="189"/>
      <c r="DX677" s="189"/>
      <c r="DY677" s="245"/>
      <c r="DZ677" s="245"/>
      <c r="EA677" s="245"/>
      <c r="EB677" s="245"/>
      <c r="EC677" s="245"/>
      <c r="ED677" s="189"/>
      <c r="EE677" s="189"/>
      <c r="EF677" s="245"/>
      <c r="EG677" s="189"/>
      <c r="EH677" s="245"/>
      <c r="EI677" s="245"/>
      <c r="EJ677" s="245"/>
      <c r="EK677" s="189"/>
      <c r="EL677" s="189"/>
      <c r="EM677" s="245"/>
      <c r="EN677" s="245"/>
      <c r="EO677" s="245"/>
      <c r="EP677" s="245"/>
      <c r="EQ677" s="245"/>
      <c r="ER677" s="189"/>
      <c r="ES677" s="189"/>
      <c r="ET677" s="245"/>
      <c r="EU677" s="245"/>
      <c r="EV677" s="245"/>
      <c r="EW677" s="245"/>
      <c r="EX677" s="245"/>
      <c r="EY677" s="189"/>
      <c r="EZ677" s="189"/>
      <c r="FA677" s="245"/>
      <c r="FB677" s="245"/>
      <c r="FC677" s="245"/>
      <c r="FD677" s="245"/>
      <c r="FE677" s="245"/>
      <c r="FF677" s="189"/>
      <c r="FG677" s="189"/>
      <c r="FH677" s="245"/>
      <c r="FI677" s="245"/>
      <c r="FJ677" s="245"/>
      <c r="FK677" s="245"/>
      <c r="FL677" s="245"/>
      <c r="FM677" s="189"/>
      <c r="FN677" s="189"/>
      <c r="FO677" s="245"/>
      <c r="FP677" s="245"/>
      <c r="FQ677" s="245"/>
      <c r="FR677" s="245"/>
      <c r="FS677" s="245"/>
      <c r="FT677" s="189"/>
      <c r="FU677" s="189"/>
      <c r="FV677" s="189"/>
      <c r="FW677" s="189"/>
      <c r="FX677" s="189"/>
      <c r="FY677" s="245"/>
      <c r="FZ677" s="245"/>
      <c r="GA677" s="189"/>
      <c r="GB677" s="189"/>
      <c r="GC677" s="245"/>
      <c r="GD677" s="245"/>
      <c r="GE677" s="245"/>
      <c r="GF677" s="245"/>
      <c r="GG677" s="245"/>
      <c r="GH677" s="189"/>
      <c r="GI677" s="189"/>
      <c r="GJ677" s="245"/>
    </row>
    <row r="678" spans="2:192" ht="15">
      <c r="B678" s="238" t="s">
        <v>5203</v>
      </c>
      <c r="C678" s="238" t="s">
        <v>471</v>
      </c>
      <c r="D678" s="238" t="s">
        <v>247</v>
      </c>
      <c r="E678" s="238" t="s">
        <v>5214</v>
      </c>
      <c r="F678" s="180">
        <v>16</v>
      </c>
      <c r="G678" s="239"/>
      <c r="H678" s="186"/>
      <c r="I678" s="186"/>
      <c r="J678" s="239"/>
      <c r="K678" s="239">
        <v>1</v>
      </c>
      <c r="L678" s="239"/>
      <c r="M678" s="239"/>
      <c r="N678" s="239"/>
      <c r="O678" s="186"/>
      <c r="P678" s="186"/>
      <c r="Q678" s="239"/>
      <c r="R678" s="239"/>
      <c r="S678" s="239"/>
      <c r="T678" s="239"/>
      <c r="U678" s="239"/>
      <c r="V678" s="186"/>
      <c r="W678" s="186"/>
      <c r="X678" s="239"/>
      <c r="Y678" s="239"/>
      <c r="Z678" s="239"/>
      <c r="AA678" s="239"/>
      <c r="AB678" s="239"/>
      <c r="AC678" s="186"/>
      <c r="AD678" s="186"/>
      <c r="AE678" s="239"/>
      <c r="AF678" s="239"/>
      <c r="AG678" s="186"/>
      <c r="AH678" s="239"/>
      <c r="AI678" s="239"/>
      <c r="AJ678" s="186"/>
      <c r="AK678" s="186"/>
      <c r="AL678" s="186"/>
      <c r="AM678" s="186"/>
      <c r="AN678" s="186"/>
      <c r="AO678" s="239"/>
      <c r="AP678" s="239"/>
      <c r="AQ678" s="186"/>
      <c r="AR678" s="186"/>
      <c r="AS678" s="239"/>
      <c r="AT678" s="239"/>
      <c r="AU678" s="239"/>
      <c r="AV678" s="239"/>
      <c r="AW678" s="239"/>
      <c r="AX678" s="186"/>
      <c r="AY678" s="186"/>
      <c r="AZ678" s="239"/>
      <c r="BA678" s="239"/>
      <c r="BB678" s="239"/>
      <c r="BC678" s="239"/>
      <c r="BD678" s="239"/>
      <c r="BE678" s="186"/>
      <c r="BF678" s="186"/>
      <c r="BG678" s="239"/>
      <c r="BH678" s="239">
        <v>1</v>
      </c>
      <c r="BI678" s="239"/>
      <c r="BJ678" s="239"/>
      <c r="BK678" s="239"/>
      <c r="BL678" s="186"/>
      <c r="BM678" s="186"/>
      <c r="BN678" s="239"/>
      <c r="BO678" s="239"/>
      <c r="BP678" s="239"/>
      <c r="BQ678" s="239"/>
      <c r="BR678" s="239">
        <v>1</v>
      </c>
      <c r="BS678" s="186"/>
      <c r="BT678" s="186"/>
      <c r="BU678" s="239"/>
      <c r="BV678" s="239">
        <v>1</v>
      </c>
      <c r="BW678" s="239"/>
      <c r="BX678" s="239"/>
      <c r="BY678" s="239"/>
      <c r="BZ678" s="186"/>
      <c r="CA678" s="186"/>
      <c r="CB678" s="239"/>
      <c r="CC678" s="239"/>
      <c r="CD678" s="239"/>
      <c r="CE678" s="239"/>
      <c r="CF678" s="239"/>
      <c r="CG678" s="186"/>
      <c r="CH678" s="186"/>
      <c r="CI678" s="239"/>
      <c r="CJ678" s="239"/>
      <c r="CK678" s="239"/>
      <c r="CL678" s="239"/>
      <c r="CM678" s="239"/>
      <c r="CN678" s="186"/>
      <c r="CO678" s="186"/>
      <c r="CP678" s="239"/>
      <c r="CQ678" s="239"/>
      <c r="CR678" s="239"/>
      <c r="CS678" s="239"/>
      <c r="CT678" s="239"/>
      <c r="CU678" s="186"/>
      <c r="CV678" s="186"/>
      <c r="CW678" s="239"/>
      <c r="CX678" s="239"/>
      <c r="CY678" s="239">
        <v>1</v>
      </c>
      <c r="CZ678" s="239"/>
      <c r="DA678" s="239"/>
      <c r="DB678" s="186"/>
      <c r="DC678" s="186"/>
      <c r="DD678" s="239"/>
      <c r="DE678" s="239"/>
      <c r="DF678" s="239"/>
      <c r="DG678" s="239"/>
      <c r="DH678" s="239"/>
      <c r="DI678" s="186"/>
      <c r="DJ678" s="186"/>
      <c r="DK678" s="186"/>
      <c r="DL678" s="239"/>
      <c r="DM678" s="239">
        <v>1</v>
      </c>
      <c r="DN678" s="239"/>
      <c r="DO678" s="239"/>
      <c r="DP678" s="186"/>
      <c r="DQ678" s="186"/>
      <c r="DR678" s="239">
        <v>1</v>
      </c>
      <c r="DS678" s="239"/>
      <c r="DT678" s="239">
        <v>1</v>
      </c>
      <c r="DU678" s="239"/>
      <c r="DV678" s="239"/>
      <c r="DW678" s="186"/>
      <c r="DX678" s="186"/>
      <c r="DY678" s="239"/>
      <c r="DZ678" s="239"/>
      <c r="EA678" s="239">
        <v>2</v>
      </c>
      <c r="EB678" s="239"/>
      <c r="EC678" s="239"/>
      <c r="ED678" s="186"/>
      <c r="EE678" s="186"/>
      <c r="EF678" s="239"/>
      <c r="EG678" s="186"/>
      <c r="EH678" s="239"/>
      <c r="EI678" s="239"/>
      <c r="EJ678" s="239"/>
      <c r="EK678" s="186"/>
      <c r="EL678" s="186"/>
      <c r="EM678" s="239"/>
      <c r="EN678" s="239">
        <v>1</v>
      </c>
      <c r="EO678" s="239"/>
      <c r="EP678" s="239"/>
      <c r="EQ678" s="239">
        <v>1</v>
      </c>
      <c r="ER678" s="186"/>
      <c r="ES678" s="186"/>
      <c r="ET678" s="239"/>
      <c r="EU678" s="239"/>
      <c r="EV678" s="239"/>
      <c r="EW678" s="239"/>
      <c r="EX678" s="239"/>
      <c r="EY678" s="186"/>
      <c r="EZ678" s="186"/>
      <c r="FA678" s="239"/>
      <c r="FB678" s="239"/>
      <c r="FC678" s="239"/>
      <c r="FD678" s="239"/>
      <c r="FE678" s="239"/>
      <c r="FF678" s="186"/>
      <c r="FG678" s="186"/>
      <c r="FH678" s="239"/>
      <c r="FI678" s="239"/>
      <c r="FJ678" s="239">
        <v>1</v>
      </c>
      <c r="FK678" s="239"/>
      <c r="FL678" s="239"/>
      <c r="FM678" s="186"/>
      <c r="FN678" s="186"/>
      <c r="FO678" s="239"/>
      <c r="FP678" s="239"/>
      <c r="FQ678" s="239">
        <v>1</v>
      </c>
      <c r="FR678" s="239"/>
      <c r="FS678" s="239"/>
      <c r="FT678" s="186"/>
      <c r="FU678" s="186"/>
      <c r="FV678" s="186"/>
      <c r="FW678" s="186"/>
      <c r="FX678" s="186"/>
      <c r="FY678" s="239"/>
      <c r="FZ678" s="239"/>
      <c r="GA678" s="186"/>
      <c r="GB678" s="186"/>
      <c r="GC678" s="239"/>
      <c r="GD678" s="239">
        <v>1</v>
      </c>
      <c r="GE678" s="239"/>
      <c r="GF678" s="239"/>
      <c r="GG678" s="239">
        <v>1</v>
      </c>
      <c r="GH678" s="186"/>
      <c r="GI678" s="186"/>
      <c r="GJ678" s="239"/>
    </row>
    <row r="679" spans="2:192" ht="15">
      <c r="B679" s="240" t="s">
        <v>5203</v>
      </c>
      <c r="C679" s="240" t="s">
        <v>471</v>
      </c>
      <c r="D679" s="240" t="s">
        <v>247</v>
      </c>
      <c r="E679" s="235" t="s">
        <v>5215</v>
      </c>
      <c r="F679" s="181">
        <v>643</v>
      </c>
      <c r="G679" s="237"/>
      <c r="H679" s="187"/>
      <c r="I679" s="187"/>
      <c r="J679" s="237"/>
      <c r="K679" s="237">
        <v>74.5</v>
      </c>
      <c r="L679" s="237"/>
      <c r="M679" s="237"/>
      <c r="N679" s="237"/>
      <c r="O679" s="187"/>
      <c r="P679" s="187"/>
      <c r="Q679" s="237"/>
      <c r="R679" s="237"/>
      <c r="S679" s="237"/>
      <c r="T679" s="237"/>
      <c r="U679" s="237"/>
      <c r="V679" s="187"/>
      <c r="W679" s="187"/>
      <c r="X679" s="237"/>
      <c r="Y679" s="237"/>
      <c r="Z679" s="237"/>
      <c r="AA679" s="237"/>
      <c r="AB679" s="237"/>
      <c r="AC679" s="187"/>
      <c r="AD679" s="187"/>
      <c r="AE679" s="237"/>
      <c r="AF679" s="237"/>
      <c r="AG679" s="187"/>
      <c r="AH679" s="237"/>
      <c r="AI679" s="237"/>
      <c r="AJ679" s="187"/>
      <c r="AK679" s="187"/>
      <c r="AL679" s="187"/>
      <c r="AM679" s="187"/>
      <c r="AN679" s="187"/>
      <c r="AO679" s="237"/>
      <c r="AP679" s="237"/>
      <c r="AQ679" s="187"/>
      <c r="AR679" s="187"/>
      <c r="AS679" s="237"/>
      <c r="AT679" s="237"/>
      <c r="AU679" s="237"/>
      <c r="AV679" s="237"/>
      <c r="AW679" s="237"/>
      <c r="AX679" s="187"/>
      <c r="AY679" s="187"/>
      <c r="AZ679" s="237"/>
      <c r="BA679" s="237"/>
      <c r="BB679" s="237"/>
      <c r="BC679" s="237"/>
      <c r="BD679" s="237"/>
      <c r="BE679" s="187"/>
      <c r="BF679" s="187"/>
      <c r="BG679" s="237"/>
      <c r="BH679" s="237">
        <v>60.5</v>
      </c>
      <c r="BI679" s="237"/>
      <c r="BJ679" s="237"/>
      <c r="BK679" s="237"/>
      <c r="BL679" s="187"/>
      <c r="BM679" s="187"/>
      <c r="BN679" s="237"/>
      <c r="BO679" s="237"/>
      <c r="BP679" s="237"/>
      <c r="BQ679" s="237"/>
      <c r="BR679" s="237">
        <v>22.5</v>
      </c>
      <c r="BS679" s="187"/>
      <c r="BT679" s="187"/>
      <c r="BU679" s="237"/>
      <c r="BV679" s="237">
        <v>71.5</v>
      </c>
      <c r="BW679" s="237"/>
      <c r="BX679" s="237"/>
      <c r="BY679" s="237"/>
      <c r="BZ679" s="187"/>
      <c r="CA679" s="187"/>
      <c r="CB679" s="237"/>
      <c r="CC679" s="237"/>
      <c r="CD679" s="237"/>
      <c r="CE679" s="237"/>
      <c r="CF679" s="237"/>
      <c r="CG679" s="187"/>
      <c r="CH679" s="187"/>
      <c r="CI679" s="237"/>
      <c r="CJ679" s="237"/>
      <c r="CK679" s="237"/>
      <c r="CL679" s="237"/>
      <c r="CM679" s="237"/>
      <c r="CN679" s="187"/>
      <c r="CO679" s="187"/>
      <c r="CP679" s="237"/>
      <c r="CQ679" s="237"/>
      <c r="CR679" s="237"/>
      <c r="CS679" s="237"/>
      <c r="CT679" s="237"/>
      <c r="CU679" s="187"/>
      <c r="CV679" s="187"/>
      <c r="CW679" s="237"/>
      <c r="CX679" s="237"/>
      <c r="CY679" s="237">
        <v>30.1</v>
      </c>
      <c r="CZ679" s="237"/>
      <c r="DA679" s="237"/>
      <c r="DB679" s="187"/>
      <c r="DC679" s="187"/>
      <c r="DD679" s="237"/>
      <c r="DE679" s="237"/>
      <c r="DF679" s="237"/>
      <c r="DG679" s="237"/>
      <c r="DH679" s="237"/>
      <c r="DI679" s="187"/>
      <c r="DJ679" s="187"/>
      <c r="DK679" s="187"/>
      <c r="DL679" s="237"/>
      <c r="DM679" s="237">
        <v>36</v>
      </c>
      <c r="DN679" s="237"/>
      <c r="DO679" s="237"/>
      <c r="DP679" s="187"/>
      <c r="DQ679" s="187"/>
      <c r="DR679" s="237">
        <v>38.4</v>
      </c>
      <c r="DS679" s="237"/>
      <c r="DT679" s="237">
        <v>33</v>
      </c>
      <c r="DU679" s="237"/>
      <c r="DV679" s="237"/>
      <c r="DW679" s="187"/>
      <c r="DX679" s="187"/>
      <c r="DY679" s="237"/>
      <c r="DZ679" s="237"/>
      <c r="EA679" s="237">
        <v>44.6</v>
      </c>
      <c r="EB679" s="237"/>
      <c r="EC679" s="237"/>
      <c r="ED679" s="187"/>
      <c r="EE679" s="187"/>
      <c r="EF679" s="237"/>
      <c r="EG679" s="187"/>
      <c r="EH679" s="237"/>
      <c r="EI679" s="237"/>
      <c r="EJ679" s="237"/>
      <c r="EK679" s="187"/>
      <c r="EL679" s="187"/>
      <c r="EM679" s="237"/>
      <c r="EN679" s="237">
        <v>19</v>
      </c>
      <c r="EO679" s="237"/>
      <c r="EP679" s="237"/>
      <c r="EQ679" s="237">
        <v>32.799999999999997</v>
      </c>
      <c r="ER679" s="187"/>
      <c r="ES679" s="187"/>
      <c r="ET679" s="237"/>
      <c r="EU679" s="237"/>
      <c r="EV679" s="237"/>
      <c r="EW679" s="237"/>
      <c r="EX679" s="237"/>
      <c r="EY679" s="187"/>
      <c r="EZ679" s="187"/>
      <c r="FA679" s="237"/>
      <c r="FB679" s="237"/>
      <c r="FC679" s="237"/>
      <c r="FD679" s="237"/>
      <c r="FE679" s="237"/>
      <c r="FF679" s="187"/>
      <c r="FG679" s="187"/>
      <c r="FH679" s="237"/>
      <c r="FI679" s="237"/>
      <c r="FJ679" s="237">
        <v>26.2</v>
      </c>
      <c r="FK679" s="237"/>
      <c r="FL679" s="237"/>
      <c r="FM679" s="187"/>
      <c r="FN679" s="187"/>
      <c r="FO679" s="237"/>
      <c r="FP679" s="237"/>
      <c r="FQ679" s="237">
        <v>18.8</v>
      </c>
      <c r="FR679" s="237"/>
      <c r="FS679" s="237"/>
      <c r="FT679" s="187"/>
      <c r="FU679" s="187"/>
      <c r="FV679" s="187"/>
      <c r="FW679" s="187"/>
      <c r="FX679" s="187"/>
      <c r="FY679" s="237"/>
      <c r="FZ679" s="237"/>
      <c r="GA679" s="187"/>
      <c r="GB679" s="187"/>
      <c r="GC679" s="237"/>
      <c r="GD679" s="237">
        <v>70.599999999999994</v>
      </c>
      <c r="GE679" s="237"/>
      <c r="GF679" s="237"/>
      <c r="GG679" s="237">
        <v>64.599999999999994</v>
      </c>
      <c r="GH679" s="187"/>
      <c r="GI679" s="187"/>
      <c r="GJ679" s="237"/>
    </row>
    <row r="680" spans="2:192" ht="15">
      <c r="B680" s="240" t="s">
        <v>5203</v>
      </c>
      <c r="C680" s="240" t="s">
        <v>471</v>
      </c>
      <c r="D680" s="240" t="s">
        <v>247</v>
      </c>
      <c r="E680" s="241" t="s">
        <v>5216</v>
      </c>
      <c r="F680" s="182"/>
      <c r="G680" s="242"/>
      <c r="H680" s="188"/>
      <c r="I680" s="188"/>
      <c r="J680" s="242"/>
      <c r="K680" s="242"/>
      <c r="L680" s="242"/>
      <c r="M680" s="242"/>
      <c r="N680" s="242"/>
      <c r="O680" s="188"/>
      <c r="P680" s="188"/>
      <c r="Q680" s="242"/>
      <c r="R680" s="242"/>
      <c r="S680" s="242"/>
      <c r="T680" s="242"/>
      <c r="U680" s="242"/>
      <c r="V680" s="188"/>
      <c r="W680" s="188"/>
      <c r="X680" s="242"/>
      <c r="Y680" s="242"/>
      <c r="Z680" s="242"/>
      <c r="AA680" s="242"/>
      <c r="AB680" s="242"/>
      <c r="AC680" s="188"/>
      <c r="AD680" s="188"/>
      <c r="AE680" s="242"/>
      <c r="AF680" s="242"/>
      <c r="AG680" s="188"/>
      <c r="AH680" s="242"/>
      <c r="AI680" s="242"/>
      <c r="AJ680" s="188"/>
      <c r="AK680" s="188"/>
      <c r="AL680" s="188"/>
      <c r="AM680" s="188"/>
      <c r="AN680" s="188"/>
      <c r="AO680" s="242"/>
      <c r="AP680" s="242"/>
      <c r="AQ680" s="188"/>
      <c r="AR680" s="188"/>
      <c r="AS680" s="242"/>
      <c r="AT680" s="242"/>
      <c r="AU680" s="242"/>
      <c r="AV680" s="242"/>
      <c r="AW680" s="242"/>
      <c r="AX680" s="188"/>
      <c r="AY680" s="188"/>
      <c r="AZ680" s="242"/>
      <c r="BA680" s="242"/>
      <c r="BB680" s="242"/>
      <c r="BC680" s="242"/>
      <c r="BD680" s="242"/>
      <c r="BE680" s="188"/>
      <c r="BF680" s="188"/>
      <c r="BG680" s="242"/>
      <c r="BH680" s="242"/>
      <c r="BI680" s="242"/>
      <c r="BJ680" s="242"/>
      <c r="BK680" s="242"/>
      <c r="BL680" s="188"/>
      <c r="BM680" s="188"/>
      <c r="BN680" s="242"/>
      <c r="BO680" s="242"/>
      <c r="BP680" s="242"/>
      <c r="BQ680" s="242"/>
      <c r="BR680" s="242"/>
      <c r="BS680" s="188"/>
      <c r="BT680" s="188"/>
      <c r="BU680" s="242"/>
      <c r="BV680" s="242"/>
      <c r="BW680" s="242"/>
      <c r="BX680" s="242"/>
      <c r="BY680" s="242"/>
      <c r="BZ680" s="188"/>
      <c r="CA680" s="188"/>
      <c r="CB680" s="242"/>
      <c r="CC680" s="242"/>
      <c r="CD680" s="242"/>
      <c r="CE680" s="242"/>
      <c r="CF680" s="242"/>
      <c r="CG680" s="188"/>
      <c r="CH680" s="188"/>
      <c r="CI680" s="242"/>
      <c r="CJ680" s="242"/>
      <c r="CK680" s="242"/>
      <c r="CL680" s="242"/>
      <c r="CM680" s="242"/>
      <c r="CN680" s="188"/>
      <c r="CO680" s="188"/>
      <c r="CP680" s="242"/>
      <c r="CQ680" s="242"/>
      <c r="CR680" s="242"/>
      <c r="CS680" s="242"/>
      <c r="CT680" s="242"/>
      <c r="CU680" s="188"/>
      <c r="CV680" s="188"/>
      <c r="CW680" s="242"/>
      <c r="CX680" s="242"/>
      <c r="CY680" s="242"/>
      <c r="CZ680" s="242"/>
      <c r="DA680" s="242"/>
      <c r="DB680" s="188"/>
      <c r="DC680" s="188"/>
      <c r="DD680" s="242"/>
      <c r="DE680" s="242"/>
      <c r="DF680" s="242"/>
      <c r="DG680" s="242"/>
      <c r="DH680" s="242"/>
      <c r="DI680" s="188"/>
      <c r="DJ680" s="188"/>
      <c r="DK680" s="188"/>
      <c r="DL680" s="242"/>
      <c r="DM680" s="242"/>
      <c r="DN680" s="242"/>
      <c r="DO680" s="242"/>
      <c r="DP680" s="188"/>
      <c r="DQ680" s="188"/>
      <c r="DR680" s="242"/>
      <c r="DS680" s="242"/>
      <c r="DT680" s="242"/>
      <c r="DU680" s="242"/>
      <c r="DV680" s="242"/>
      <c r="DW680" s="188"/>
      <c r="DX680" s="188"/>
      <c r="DY680" s="242"/>
      <c r="DZ680" s="242"/>
      <c r="EA680" s="242"/>
      <c r="EB680" s="242"/>
      <c r="EC680" s="242"/>
      <c r="ED680" s="188"/>
      <c r="EE680" s="188"/>
      <c r="EF680" s="242"/>
      <c r="EG680" s="188"/>
      <c r="EH680" s="242"/>
      <c r="EI680" s="242"/>
      <c r="EJ680" s="242"/>
      <c r="EK680" s="188"/>
      <c r="EL680" s="188"/>
      <c r="EM680" s="242"/>
      <c r="EN680" s="242"/>
      <c r="EO680" s="242"/>
      <c r="EP680" s="242"/>
      <c r="EQ680" s="242"/>
      <c r="ER680" s="188"/>
      <c r="ES680" s="188"/>
      <c r="ET680" s="242"/>
      <c r="EU680" s="242"/>
      <c r="EV680" s="242"/>
      <c r="EW680" s="242"/>
      <c r="EX680" s="242"/>
      <c r="EY680" s="188"/>
      <c r="EZ680" s="188"/>
      <c r="FA680" s="242"/>
      <c r="FB680" s="242"/>
      <c r="FC680" s="242"/>
      <c r="FD680" s="242"/>
      <c r="FE680" s="242"/>
      <c r="FF680" s="188"/>
      <c r="FG680" s="188"/>
      <c r="FH680" s="242"/>
      <c r="FI680" s="242"/>
      <c r="FJ680" s="242"/>
      <c r="FK680" s="242"/>
      <c r="FL680" s="242"/>
      <c r="FM680" s="188"/>
      <c r="FN680" s="188"/>
      <c r="FO680" s="242"/>
      <c r="FP680" s="242"/>
      <c r="FQ680" s="242"/>
      <c r="FR680" s="242"/>
      <c r="FS680" s="242"/>
      <c r="FT680" s="188"/>
      <c r="FU680" s="188"/>
      <c r="FV680" s="188"/>
      <c r="FW680" s="188"/>
      <c r="FX680" s="188"/>
      <c r="FY680" s="242"/>
      <c r="FZ680" s="242"/>
      <c r="GA680" s="188"/>
      <c r="GB680" s="188"/>
      <c r="GC680" s="242"/>
      <c r="GD680" s="242"/>
      <c r="GE680" s="242"/>
      <c r="GF680" s="242"/>
      <c r="GG680" s="242"/>
      <c r="GH680" s="188"/>
      <c r="GI680" s="188"/>
      <c r="GJ680" s="242"/>
    </row>
    <row r="681" spans="2:192" ht="15.75" thickBot="1">
      <c r="B681" s="243" t="s">
        <v>5203</v>
      </c>
      <c r="C681" s="243" t="s">
        <v>471</v>
      </c>
      <c r="D681" s="243" t="s">
        <v>247</v>
      </c>
      <c r="E681" s="244" t="s">
        <v>5217</v>
      </c>
      <c r="F681" s="183"/>
      <c r="G681" s="245"/>
      <c r="H681" s="189"/>
      <c r="I681" s="189"/>
      <c r="J681" s="245"/>
      <c r="K681" s="245"/>
      <c r="L681" s="245"/>
      <c r="M681" s="245"/>
      <c r="N681" s="245"/>
      <c r="O681" s="189"/>
      <c r="P681" s="189"/>
      <c r="Q681" s="245"/>
      <c r="R681" s="245"/>
      <c r="S681" s="245"/>
      <c r="T681" s="245"/>
      <c r="U681" s="245"/>
      <c r="V681" s="189"/>
      <c r="W681" s="189"/>
      <c r="X681" s="245"/>
      <c r="Y681" s="245"/>
      <c r="Z681" s="245"/>
      <c r="AA681" s="245"/>
      <c r="AB681" s="245"/>
      <c r="AC681" s="189"/>
      <c r="AD681" s="189"/>
      <c r="AE681" s="245"/>
      <c r="AF681" s="245"/>
      <c r="AG681" s="189"/>
      <c r="AH681" s="245"/>
      <c r="AI681" s="245"/>
      <c r="AJ681" s="189"/>
      <c r="AK681" s="189"/>
      <c r="AL681" s="189"/>
      <c r="AM681" s="189"/>
      <c r="AN681" s="189"/>
      <c r="AO681" s="245"/>
      <c r="AP681" s="245"/>
      <c r="AQ681" s="189"/>
      <c r="AR681" s="189"/>
      <c r="AS681" s="245"/>
      <c r="AT681" s="245"/>
      <c r="AU681" s="245"/>
      <c r="AV681" s="245"/>
      <c r="AW681" s="245"/>
      <c r="AX681" s="189"/>
      <c r="AY681" s="189"/>
      <c r="AZ681" s="245"/>
      <c r="BA681" s="245"/>
      <c r="BB681" s="245"/>
      <c r="BC681" s="245"/>
      <c r="BD681" s="245"/>
      <c r="BE681" s="189"/>
      <c r="BF681" s="189"/>
      <c r="BG681" s="245"/>
      <c r="BH681" s="245"/>
      <c r="BI681" s="245"/>
      <c r="BJ681" s="245"/>
      <c r="BK681" s="245"/>
      <c r="BL681" s="189"/>
      <c r="BM681" s="189"/>
      <c r="BN681" s="245"/>
      <c r="BO681" s="245"/>
      <c r="BP681" s="245"/>
      <c r="BQ681" s="245"/>
      <c r="BR681" s="245"/>
      <c r="BS681" s="189"/>
      <c r="BT681" s="189"/>
      <c r="BU681" s="245"/>
      <c r="BV681" s="245"/>
      <c r="BW681" s="245"/>
      <c r="BX681" s="245"/>
      <c r="BY681" s="245"/>
      <c r="BZ681" s="189"/>
      <c r="CA681" s="189"/>
      <c r="CB681" s="245"/>
      <c r="CC681" s="245"/>
      <c r="CD681" s="245"/>
      <c r="CE681" s="245"/>
      <c r="CF681" s="245"/>
      <c r="CG681" s="189"/>
      <c r="CH681" s="189"/>
      <c r="CI681" s="245"/>
      <c r="CJ681" s="245"/>
      <c r="CK681" s="245"/>
      <c r="CL681" s="245"/>
      <c r="CM681" s="245"/>
      <c r="CN681" s="189"/>
      <c r="CO681" s="189"/>
      <c r="CP681" s="245"/>
      <c r="CQ681" s="245"/>
      <c r="CR681" s="245"/>
      <c r="CS681" s="245"/>
      <c r="CT681" s="245"/>
      <c r="CU681" s="189"/>
      <c r="CV681" s="189"/>
      <c r="CW681" s="245"/>
      <c r="CX681" s="245"/>
      <c r="CY681" s="245"/>
      <c r="CZ681" s="245"/>
      <c r="DA681" s="245"/>
      <c r="DB681" s="189"/>
      <c r="DC681" s="189"/>
      <c r="DD681" s="245"/>
      <c r="DE681" s="245"/>
      <c r="DF681" s="245"/>
      <c r="DG681" s="245"/>
      <c r="DH681" s="245"/>
      <c r="DI681" s="189"/>
      <c r="DJ681" s="189"/>
      <c r="DK681" s="189"/>
      <c r="DL681" s="245"/>
      <c r="DM681" s="245"/>
      <c r="DN681" s="245"/>
      <c r="DO681" s="245"/>
      <c r="DP681" s="189"/>
      <c r="DQ681" s="189"/>
      <c r="DR681" s="245"/>
      <c r="DS681" s="245"/>
      <c r="DT681" s="245"/>
      <c r="DU681" s="245"/>
      <c r="DV681" s="245"/>
      <c r="DW681" s="189"/>
      <c r="DX681" s="189"/>
      <c r="DY681" s="245"/>
      <c r="DZ681" s="245"/>
      <c r="EA681" s="245"/>
      <c r="EB681" s="245"/>
      <c r="EC681" s="245"/>
      <c r="ED681" s="189"/>
      <c r="EE681" s="189"/>
      <c r="EF681" s="245"/>
      <c r="EG681" s="189"/>
      <c r="EH681" s="245"/>
      <c r="EI681" s="245"/>
      <c r="EJ681" s="245"/>
      <c r="EK681" s="189"/>
      <c r="EL681" s="189"/>
      <c r="EM681" s="245"/>
      <c r="EN681" s="245"/>
      <c r="EO681" s="245"/>
      <c r="EP681" s="245"/>
      <c r="EQ681" s="245"/>
      <c r="ER681" s="189"/>
      <c r="ES681" s="189"/>
      <c r="ET681" s="245"/>
      <c r="EU681" s="245"/>
      <c r="EV681" s="245"/>
      <c r="EW681" s="245"/>
      <c r="EX681" s="245"/>
      <c r="EY681" s="189"/>
      <c r="EZ681" s="189"/>
      <c r="FA681" s="245"/>
      <c r="FB681" s="245"/>
      <c r="FC681" s="245"/>
      <c r="FD681" s="245"/>
      <c r="FE681" s="245"/>
      <c r="FF681" s="189"/>
      <c r="FG681" s="189"/>
      <c r="FH681" s="245"/>
      <c r="FI681" s="245"/>
      <c r="FJ681" s="245"/>
      <c r="FK681" s="245"/>
      <c r="FL681" s="245"/>
      <c r="FM681" s="189"/>
      <c r="FN681" s="189"/>
      <c r="FO681" s="245"/>
      <c r="FP681" s="245"/>
      <c r="FQ681" s="245"/>
      <c r="FR681" s="245"/>
      <c r="FS681" s="245"/>
      <c r="FT681" s="189"/>
      <c r="FU681" s="189"/>
      <c r="FV681" s="189"/>
      <c r="FW681" s="189"/>
      <c r="FX681" s="189"/>
      <c r="FY681" s="245"/>
      <c r="FZ681" s="245"/>
      <c r="GA681" s="189"/>
      <c r="GB681" s="189"/>
      <c r="GC681" s="245"/>
      <c r="GD681" s="245"/>
      <c r="GE681" s="245"/>
      <c r="GF681" s="245"/>
      <c r="GG681" s="245"/>
      <c r="GH681" s="189"/>
      <c r="GI681" s="189"/>
      <c r="GJ681" s="245"/>
    </row>
    <row r="682" spans="2:192" ht="15">
      <c r="B682" s="238" t="s">
        <v>5203</v>
      </c>
      <c r="C682" s="238" t="s">
        <v>476</v>
      </c>
      <c r="D682" s="238" t="s">
        <v>253</v>
      </c>
      <c r="E682" s="238" t="s">
        <v>5214</v>
      </c>
      <c r="F682" s="180">
        <v>13</v>
      </c>
      <c r="G682" s="239"/>
      <c r="H682" s="186"/>
      <c r="I682" s="186"/>
      <c r="J682" s="239"/>
      <c r="K682" s="239">
        <v>1</v>
      </c>
      <c r="L682" s="239"/>
      <c r="M682" s="239"/>
      <c r="N682" s="239"/>
      <c r="O682" s="186"/>
      <c r="P682" s="186"/>
      <c r="Q682" s="239"/>
      <c r="R682" s="239"/>
      <c r="S682" s="239"/>
      <c r="T682" s="239"/>
      <c r="U682" s="239"/>
      <c r="V682" s="186"/>
      <c r="W682" s="186"/>
      <c r="X682" s="239"/>
      <c r="Y682" s="239"/>
      <c r="Z682" s="239"/>
      <c r="AA682" s="239"/>
      <c r="AB682" s="239"/>
      <c r="AC682" s="186"/>
      <c r="AD682" s="186"/>
      <c r="AE682" s="239"/>
      <c r="AF682" s="239"/>
      <c r="AG682" s="186"/>
      <c r="AH682" s="239"/>
      <c r="AI682" s="239"/>
      <c r="AJ682" s="186"/>
      <c r="AK682" s="186"/>
      <c r="AL682" s="186"/>
      <c r="AM682" s="186"/>
      <c r="AN682" s="186"/>
      <c r="AO682" s="239"/>
      <c r="AP682" s="239"/>
      <c r="AQ682" s="186"/>
      <c r="AR682" s="186"/>
      <c r="AS682" s="239"/>
      <c r="AT682" s="239"/>
      <c r="AU682" s="239"/>
      <c r="AV682" s="239"/>
      <c r="AW682" s="239"/>
      <c r="AX682" s="186"/>
      <c r="AY682" s="186"/>
      <c r="AZ682" s="239"/>
      <c r="BA682" s="239"/>
      <c r="BB682" s="239"/>
      <c r="BC682" s="239"/>
      <c r="BD682" s="239"/>
      <c r="BE682" s="186"/>
      <c r="BF682" s="186"/>
      <c r="BG682" s="239"/>
      <c r="BH682" s="239">
        <v>1</v>
      </c>
      <c r="BI682" s="239"/>
      <c r="BJ682" s="239"/>
      <c r="BK682" s="239"/>
      <c r="BL682" s="186"/>
      <c r="BM682" s="186"/>
      <c r="BN682" s="239"/>
      <c r="BO682" s="239"/>
      <c r="BP682" s="239"/>
      <c r="BQ682" s="239"/>
      <c r="BR682" s="239">
        <v>1</v>
      </c>
      <c r="BS682" s="186"/>
      <c r="BT682" s="186"/>
      <c r="BU682" s="239"/>
      <c r="BV682" s="239">
        <v>1</v>
      </c>
      <c r="BW682" s="239"/>
      <c r="BX682" s="239"/>
      <c r="BY682" s="239"/>
      <c r="BZ682" s="186"/>
      <c r="CA682" s="186"/>
      <c r="CB682" s="239"/>
      <c r="CC682" s="239"/>
      <c r="CD682" s="239"/>
      <c r="CE682" s="239"/>
      <c r="CF682" s="239"/>
      <c r="CG682" s="186"/>
      <c r="CH682" s="186"/>
      <c r="CI682" s="239"/>
      <c r="CJ682" s="239"/>
      <c r="CK682" s="239"/>
      <c r="CL682" s="239"/>
      <c r="CM682" s="239"/>
      <c r="CN682" s="186"/>
      <c r="CO682" s="186"/>
      <c r="CP682" s="239"/>
      <c r="CQ682" s="239"/>
      <c r="CR682" s="239"/>
      <c r="CS682" s="239"/>
      <c r="CT682" s="239"/>
      <c r="CU682" s="186"/>
      <c r="CV682" s="186"/>
      <c r="CW682" s="239"/>
      <c r="CX682" s="239"/>
      <c r="CY682" s="239">
        <v>1</v>
      </c>
      <c r="CZ682" s="239"/>
      <c r="DA682" s="239"/>
      <c r="DB682" s="186"/>
      <c r="DC682" s="186"/>
      <c r="DD682" s="239"/>
      <c r="DE682" s="239"/>
      <c r="DF682" s="239"/>
      <c r="DG682" s="239"/>
      <c r="DH682" s="239"/>
      <c r="DI682" s="186"/>
      <c r="DJ682" s="186"/>
      <c r="DK682" s="186"/>
      <c r="DL682" s="239"/>
      <c r="DM682" s="239">
        <v>1</v>
      </c>
      <c r="DN682" s="239"/>
      <c r="DO682" s="239"/>
      <c r="DP682" s="186"/>
      <c r="DQ682" s="186"/>
      <c r="DR682" s="239">
        <v>1</v>
      </c>
      <c r="DS682" s="239"/>
      <c r="DT682" s="239">
        <v>1</v>
      </c>
      <c r="DU682" s="239"/>
      <c r="DV682" s="239"/>
      <c r="DW682" s="186"/>
      <c r="DX682" s="186"/>
      <c r="DY682" s="239"/>
      <c r="DZ682" s="239"/>
      <c r="EA682" s="239">
        <v>1</v>
      </c>
      <c r="EB682" s="239"/>
      <c r="EC682" s="239"/>
      <c r="ED682" s="186"/>
      <c r="EE682" s="186"/>
      <c r="EF682" s="239"/>
      <c r="EG682" s="186"/>
      <c r="EH682" s="239"/>
      <c r="EI682" s="239"/>
      <c r="EJ682" s="239"/>
      <c r="EK682" s="186"/>
      <c r="EL682" s="186"/>
      <c r="EM682" s="239"/>
      <c r="EN682" s="239">
        <v>1</v>
      </c>
      <c r="EO682" s="239"/>
      <c r="EP682" s="239"/>
      <c r="EQ682" s="239"/>
      <c r="ER682" s="186"/>
      <c r="ES682" s="186"/>
      <c r="ET682" s="239"/>
      <c r="EU682" s="239"/>
      <c r="EV682" s="239"/>
      <c r="EW682" s="239"/>
      <c r="EX682" s="239"/>
      <c r="EY682" s="186"/>
      <c r="EZ682" s="186"/>
      <c r="FA682" s="239"/>
      <c r="FB682" s="239"/>
      <c r="FC682" s="239"/>
      <c r="FD682" s="239"/>
      <c r="FE682" s="239"/>
      <c r="FF682" s="186"/>
      <c r="FG682" s="186"/>
      <c r="FH682" s="239"/>
      <c r="FI682" s="239"/>
      <c r="FJ682" s="239">
        <v>1</v>
      </c>
      <c r="FK682" s="239"/>
      <c r="FL682" s="239"/>
      <c r="FM682" s="186"/>
      <c r="FN682" s="186"/>
      <c r="FO682" s="239"/>
      <c r="FP682" s="239"/>
      <c r="FQ682" s="239"/>
      <c r="FR682" s="239"/>
      <c r="FS682" s="239"/>
      <c r="FT682" s="186"/>
      <c r="FU682" s="186"/>
      <c r="FV682" s="186"/>
      <c r="FW682" s="186"/>
      <c r="FX682" s="186"/>
      <c r="FY682" s="239"/>
      <c r="FZ682" s="239"/>
      <c r="GA682" s="186"/>
      <c r="GB682" s="186"/>
      <c r="GC682" s="239"/>
      <c r="GD682" s="239">
        <v>1</v>
      </c>
      <c r="GE682" s="239"/>
      <c r="GF682" s="239"/>
      <c r="GG682" s="239">
        <v>1</v>
      </c>
      <c r="GH682" s="186"/>
      <c r="GI682" s="186"/>
      <c r="GJ682" s="239"/>
    </row>
    <row r="683" spans="2:192" ht="15">
      <c r="B683" s="240" t="s">
        <v>5203</v>
      </c>
      <c r="C683" s="240" t="s">
        <v>476</v>
      </c>
      <c r="D683" s="240" t="s">
        <v>253</v>
      </c>
      <c r="E683" s="235" t="s">
        <v>5215</v>
      </c>
      <c r="F683" s="181">
        <v>217.7</v>
      </c>
      <c r="G683" s="237"/>
      <c r="H683" s="187"/>
      <c r="I683" s="187"/>
      <c r="J683" s="237"/>
      <c r="K683" s="237">
        <v>39.6</v>
      </c>
      <c r="L683" s="237"/>
      <c r="M683" s="237"/>
      <c r="N683" s="237"/>
      <c r="O683" s="187"/>
      <c r="P683" s="187"/>
      <c r="Q683" s="237"/>
      <c r="R683" s="237"/>
      <c r="S683" s="237"/>
      <c r="T683" s="237"/>
      <c r="U683" s="237"/>
      <c r="V683" s="187"/>
      <c r="W683" s="187"/>
      <c r="X683" s="237"/>
      <c r="Y683" s="237"/>
      <c r="Z683" s="237"/>
      <c r="AA683" s="237"/>
      <c r="AB683" s="237"/>
      <c r="AC683" s="187"/>
      <c r="AD683" s="187"/>
      <c r="AE683" s="237"/>
      <c r="AF683" s="237"/>
      <c r="AG683" s="187"/>
      <c r="AH683" s="237"/>
      <c r="AI683" s="237"/>
      <c r="AJ683" s="187"/>
      <c r="AK683" s="187"/>
      <c r="AL683" s="187"/>
      <c r="AM683" s="187"/>
      <c r="AN683" s="187"/>
      <c r="AO683" s="237"/>
      <c r="AP683" s="237"/>
      <c r="AQ683" s="187"/>
      <c r="AR683" s="187"/>
      <c r="AS683" s="237"/>
      <c r="AT683" s="237"/>
      <c r="AU683" s="237"/>
      <c r="AV683" s="237"/>
      <c r="AW683" s="237"/>
      <c r="AX683" s="187"/>
      <c r="AY683" s="187"/>
      <c r="AZ683" s="237"/>
      <c r="BA683" s="237"/>
      <c r="BB683" s="237"/>
      <c r="BC683" s="237"/>
      <c r="BD683" s="237"/>
      <c r="BE683" s="187"/>
      <c r="BF683" s="187"/>
      <c r="BG683" s="237"/>
      <c r="BH683" s="237">
        <v>23</v>
      </c>
      <c r="BI683" s="237"/>
      <c r="BJ683" s="237"/>
      <c r="BK683" s="237"/>
      <c r="BL683" s="187"/>
      <c r="BM683" s="187"/>
      <c r="BN683" s="237"/>
      <c r="BO683" s="237"/>
      <c r="BP683" s="237"/>
      <c r="BQ683" s="237"/>
      <c r="BR683" s="237">
        <v>5.2</v>
      </c>
      <c r="BS683" s="187"/>
      <c r="BT683" s="187"/>
      <c r="BU683" s="237"/>
      <c r="BV683" s="237">
        <v>8.6999999999999993</v>
      </c>
      <c r="BW683" s="237"/>
      <c r="BX683" s="237"/>
      <c r="BY683" s="237"/>
      <c r="BZ683" s="187"/>
      <c r="CA683" s="187"/>
      <c r="CB683" s="237"/>
      <c r="CC683" s="237"/>
      <c r="CD683" s="237"/>
      <c r="CE683" s="237"/>
      <c r="CF683" s="237"/>
      <c r="CG683" s="187"/>
      <c r="CH683" s="187"/>
      <c r="CI683" s="237"/>
      <c r="CJ683" s="237"/>
      <c r="CK683" s="237"/>
      <c r="CL683" s="237"/>
      <c r="CM683" s="237"/>
      <c r="CN683" s="187"/>
      <c r="CO683" s="187"/>
      <c r="CP683" s="237"/>
      <c r="CQ683" s="237"/>
      <c r="CR683" s="237"/>
      <c r="CS683" s="237"/>
      <c r="CT683" s="237"/>
      <c r="CU683" s="187"/>
      <c r="CV683" s="187"/>
      <c r="CW683" s="237"/>
      <c r="CX683" s="237"/>
      <c r="CY683" s="237">
        <v>5</v>
      </c>
      <c r="CZ683" s="237"/>
      <c r="DA683" s="237"/>
      <c r="DB683" s="187"/>
      <c r="DC683" s="187"/>
      <c r="DD683" s="237"/>
      <c r="DE683" s="237"/>
      <c r="DF683" s="237"/>
      <c r="DG683" s="237"/>
      <c r="DH683" s="237"/>
      <c r="DI683" s="187"/>
      <c r="DJ683" s="187"/>
      <c r="DK683" s="187"/>
      <c r="DL683" s="237"/>
      <c r="DM683" s="237">
        <v>11</v>
      </c>
      <c r="DN683" s="237"/>
      <c r="DO683" s="237"/>
      <c r="DP683" s="187"/>
      <c r="DQ683" s="187"/>
      <c r="DR683" s="237">
        <v>31.7</v>
      </c>
      <c r="DS683" s="237"/>
      <c r="DT683" s="237">
        <v>1.8</v>
      </c>
      <c r="DU683" s="237"/>
      <c r="DV683" s="237"/>
      <c r="DW683" s="187"/>
      <c r="DX683" s="187"/>
      <c r="DY683" s="237"/>
      <c r="DZ683" s="237"/>
      <c r="EA683" s="237">
        <v>7.2</v>
      </c>
      <c r="EB683" s="237"/>
      <c r="EC683" s="237"/>
      <c r="ED683" s="187"/>
      <c r="EE683" s="187"/>
      <c r="EF683" s="237"/>
      <c r="EG683" s="187"/>
      <c r="EH683" s="237"/>
      <c r="EI683" s="237"/>
      <c r="EJ683" s="237"/>
      <c r="EK683" s="187"/>
      <c r="EL683" s="187"/>
      <c r="EM683" s="237"/>
      <c r="EN683" s="237">
        <v>8.8000000000000007</v>
      </c>
      <c r="EO683" s="237"/>
      <c r="EP683" s="237"/>
      <c r="EQ683" s="237"/>
      <c r="ER683" s="187"/>
      <c r="ES683" s="187"/>
      <c r="ET683" s="237"/>
      <c r="EU683" s="237"/>
      <c r="EV683" s="237"/>
      <c r="EW683" s="237"/>
      <c r="EX683" s="237"/>
      <c r="EY683" s="187"/>
      <c r="EZ683" s="187"/>
      <c r="FA683" s="237"/>
      <c r="FB683" s="237"/>
      <c r="FC683" s="237"/>
      <c r="FD683" s="237"/>
      <c r="FE683" s="237"/>
      <c r="FF683" s="187"/>
      <c r="FG683" s="187"/>
      <c r="FH683" s="237"/>
      <c r="FI683" s="237"/>
      <c r="FJ683" s="237">
        <v>10.8</v>
      </c>
      <c r="FK683" s="237"/>
      <c r="FL683" s="237"/>
      <c r="FM683" s="187"/>
      <c r="FN683" s="187"/>
      <c r="FO683" s="237"/>
      <c r="FP683" s="237"/>
      <c r="FQ683" s="237"/>
      <c r="FR683" s="237"/>
      <c r="FS683" s="237"/>
      <c r="FT683" s="187"/>
      <c r="FU683" s="187"/>
      <c r="FV683" s="187"/>
      <c r="FW683" s="187"/>
      <c r="FX683" s="187"/>
      <c r="FY683" s="237"/>
      <c r="FZ683" s="237"/>
      <c r="GA683" s="187"/>
      <c r="GB683" s="187"/>
      <c r="GC683" s="237"/>
      <c r="GD683" s="237">
        <v>29.2</v>
      </c>
      <c r="GE683" s="237"/>
      <c r="GF683" s="237"/>
      <c r="GG683" s="237">
        <v>35.700000000000003</v>
      </c>
      <c r="GH683" s="187"/>
      <c r="GI683" s="187"/>
      <c r="GJ683" s="237"/>
    </row>
    <row r="684" spans="2:192" ht="15">
      <c r="B684" s="240" t="s">
        <v>5203</v>
      </c>
      <c r="C684" s="240" t="s">
        <v>476</v>
      </c>
      <c r="D684" s="240" t="s">
        <v>253</v>
      </c>
      <c r="E684" s="241" t="s">
        <v>5216</v>
      </c>
      <c r="F684" s="182"/>
      <c r="G684" s="242"/>
      <c r="H684" s="188"/>
      <c r="I684" s="188"/>
      <c r="J684" s="242"/>
      <c r="K684" s="242"/>
      <c r="L684" s="242"/>
      <c r="M684" s="242"/>
      <c r="N684" s="242"/>
      <c r="O684" s="188"/>
      <c r="P684" s="188"/>
      <c r="Q684" s="242"/>
      <c r="R684" s="242"/>
      <c r="S684" s="242"/>
      <c r="T684" s="242"/>
      <c r="U684" s="242"/>
      <c r="V684" s="188"/>
      <c r="W684" s="188"/>
      <c r="X684" s="242"/>
      <c r="Y684" s="242"/>
      <c r="Z684" s="242"/>
      <c r="AA684" s="242"/>
      <c r="AB684" s="242"/>
      <c r="AC684" s="188"/>
      <c r="AD684" s="188"/>
      <c r="AE684" s="242"/>
      <c r="AF684" s="242"/>
      <c r="AG684" s="188"/>
      <c r="AH684" s="242"/>
      <c r="AI684" s="242"/>
      <c r="AJ684" s="188"/>
      <c r="AK684" s="188"/>
      <c r="AL684" s="188"/>
      <c r="AM684" s="188"/>
      <c r="AN684" s="188"/>
      <c r="AO684" s="242"/>
      <c r="AP684" s="242"/>
      <c r="AQ684" s="188"/>
      <c r="AR684" s="188"/>
      <c r="AS684" s="242"/>
      <c r="AT684" s="242"/>
      <c r="AU684" s="242"/>
      <c r="AV684" s="242"/>
      <c r="AW684" s="242"/>
      <c r="AX684" s="188"/>
      <c r="AY684" s="188"/>
      <c r="AZ684" s="242"/>
      <c r="BA684" s="242"/>
      <c r="BB684" s="242"/>
      <c r="BC684" s="242"/>
      <c r="BD684" s="242"/>
      <c r="BE684" s="188"/>
      <c r="BF684" s="188"/>
      <c r="BG684" s="242"/>
      <c r="BH684" s="242"/>
      <c r="BI684" s="242"/>
      <c r="BJ684" s="242"/>
      <c r="BK684" s="242"/>
      <c r="BL684" s="188"/>
      <c r="BM684" s="188"/>
      <c r="BN684" s="242"/>
      <c r="BO684" s="242"/>
      <c r="BP684" s="242"/>
      <c r="BQ684" s="242"/>
      <c r="BR684" s="242"/>
      <c r="BS684" s="188"/>
      <c r="BT684" s="188"/>
      <c r="BU684" s="242"/>
      <c r="BV684" s="242"/>
      <c r="BW684" s="242"/>
      <c r="BX684" s="242"/>
      <c r="BY684" s="242"/>
      <c r="BZ684" s="188"/>
      <c r="CA684" s="188"/>
      <c r="CB684" s="242"/>
      <c r="CC684" s="242"/>
      <c r="CD684" s="242"/>
      <c r="CE684" s="242"/>
      <c r="CF684" s="242"/>
      <c r="CG684" s="188"/>
      <c r="CH684" s="188"/>
      <c r="CI684" s="242"/>
      <c r="CJ684" s="242"/>
      <c r="CK684" s="242"/>
      <c r="CL684" s="242"/>
      <c r="CM684" s="242"/>
      <c r="CN684" s="188"/>
      <c r="CO684" s="188"/>
      <c r="CP684" s="242"/>
      <c r="CQ684" s="242"/>
      <c r="CR684" s="242"/>
      <c r="CS684" s="242"/>
      <c r="CT684" s="242"/>
      <c r="CU684" s="188"/>
      <c r="CV684" s="188"/>
      <c r="CW684" s="242"/>
      <c r="CX684" s="242"/>
      <c r="CY684" s="242"/>
      <c r="CZ684" s="242"/>
      <c r="DA684" s="242"/>
      <c r="DB684" s="188"/>
      <c r="DC684" s="188"/>
      <c r="DD684" s="242"/>
      <c r="DE684" s="242"/>
      <c r="DF684" s="242"/>
      <c r="DG684" s="242"/>
      <c r="DH684" s="242"/>
      <c r="DI684" s="188"/>
      <c r="DJ684" s="188"/>
      <c r="DK684" s="188"/>
      <c r="DL684" s="242"/>
      <c r="DM684" s="242"/>
      <c r="DN684" s="242"/>
      <c r="DO684" s="242"/>
      <c r="DP684" s="188"/>
      <c r="DQ684" s="188"/>
      <c r="DR684" s="242"/>
      <c r="DS684" s="242"/>
      <c r="DT684" s="242"/>
      <c r="DU684" s="242"/>
      <c r="DV684" s="242"/>
      <c r="DW684" s="188"/>
      <c r="DX684" s="188"/>
      <c r="DY684" s="242"/>
      <c r="DZ684" s="242"/>
      <c r="EA684" s="242"/>
      <c r="EB684" s="242"/>
      <c r="EC684" s="242"/>
      <c r="ED684" s="188"/>
      <c r="EE684" s="188"/>
      <c r="EF684" s="242"/>
      <c r="EG684" s="188"/>
      <c r="EH684" s="242"/>
      <c r="EI684" s="242"/>
      <c r="EJ684" s="242"/>
      <c r="EK684" s="188"/>
      <c r="EL684" s="188"/>
      <c r="EM684" s="242"/>
      <c r="EN684" s="242"/>
      <c r="EO684" s="242"/>
      <c r="EP684" s="242"/>
      <c r="EQ684" s="242"/>
      <c r="ER684" s="188"/>
      <c r="ES684" s="188"/>
      <c r="ET684" s="242"/>
      <c r="EU684" s="242"/>
      <c r="EV684" s="242"/>
      <c r="EW684" s="242"/>
      <c r="EX684" s="242"/>
      <c r="EY684" s="188"/>
      <c r="EZ684" s="188"/>
      <c r="FA684" s="242"/>
      <c r="FB684" s="242"/>
      <c r="FC684" s="242"/>
      <c r="FD684" s="242"/>
      <c r="FE684" s="242"/>
      <c r="FF684" s="188"/>
      <c r="FG684" s="188"/>
      <c r="FH684" s="242"/>
      <c r="FI684" s="242"/>
      <c r="FJ684" s="242"/>
      <c r="FK684" s="242"/>
      <c r="FL684" s="242"/>
      <c r="FM684" s="188"/>
      <c r="FN684" s="188"/>
      <c r="FO684" s="242"/>
      <c r="FP684" s="242"/>
      <c r="FQ684" s="242"/>
      <c r="FR684" s="242"/>
      <c r="FS684" s="242"/>
      <c r="FT684" s="188"/>
      <c r="FU684" s="188"/>
      <c r="FV684" s="188"/>
      <c r="FW684" s="188"/>
      <c r="FX684" s="188"/>
      <c r="FY684" s="242"/>
      <c r="FZ684" s="242"/>
      <c r="GA684" s="188"/>
      <c r="GB684" s="188"/>
      <c r="GC684" s="242"/>
      <c r="GD684" s="242"/>
      <c r="GE684" s="242"/>
      <c r="GF684" s="242"/>
      <c r="GG684" s="242"/>
      <c r="GH684" s="188"/>
      <c r="GI684" s="188"/>
      <c r="GJ684" s="242"/>
    </row>
    <row r="685" spans="2:192" ht="15.75" thickBot="1">
      <c r="B685" s="243" t="s">
        <v>5203</v>
      </c>
      <c r="C685" s="243" t="s">
        <v>476</v>
      </c>
      <c r="D685" s="243" t="s">
        <v>253</v>
      </c>
      <c r="E685" s="244" t="s">
        <v>5217</v>
      </c>
      <c r="F685" s="183"/>
      <c r="G685" s="245"/>
      <c r="H685" s="189"/>
      <c r="I685" s="189"/>
      <c r="J685" s="245"/>
      <c r="K685" s="245"/>
      <c r="L685" s="245"/>
      <c r="M685" s="245"/>
      <c r="N685" s="245"/>
      <c r="O685" s="189"/>
      <c r="P685" s="189"/>
      <c r="Q685" s="245"/>
      <c r="R685" s="245"/>
      <c r="S685" s="245"/>
      <c r="T685" s="245"/>
      <c r="U685" s="245"/>
      <c r="V685" s="189"/>
      <c r="W685" s="189"/>
      <c r="X685" s="245"/>
      <c r="Y685" s="245"/>
      <c r="Z685" s="245"/>
      <c r="AA685" s="245"/>
      <c r="AB685" s="245"/>
      <c r="AC685" s="189"/>
      <c r="AD685" s="189"/>
      <c r="AE685" s="245"/>
      <c r="AF685" s="245"/>
      <c r="AG685" s="189"/>
      <c r="AH685" s="245"/>
      <c r="AI685" s="245"/>
      <c r="AJ685" s="189"/>
      <c r="AK685" s="189"/>
      <c r="AL685" s="189"/>
      <c r="AM685" s="189"/>
      <c r="AN685" s="189"/>
      <c r="AO685" s="245"/>
      <c r="AP685" s="245"/>
      <c r="AQ685" s="189"/>
      <c r="AR685" s="189"/>
      <c r="AS685" s="245"/>
      <c r="AT685" s="245"/>
      <c r="AU685" s="245"/>
      <c r="AV685" s="245"/>
      <c r="AW685" s="245"/>
      <c r="AX685" s="189"/>
      <c r="AY685" s="189"/>
      <c r="AZ685" s="245"/>
      <c r="BA685" s="245"/>
      <c r="BB685" s="245"/>
      <c r="BC685" s="245"/>
      <c r="BD685" s="245"/>
      <c r="BE685" s="189"/>
      <c r="BF685" s="189"/>
      <c r="BG685" s="245"/>
      <c r="BH685" s="245"/>
      <c r="BI685" s="245"/>
      <c r="BJ685" s="245"/>
      <c r="BK685" s="245"/>
      <c r="BL685" s="189"/>
      <c r="BM685" s="189"/>
      <c r="BN685" s="245"/>
      <c r="BO685" s="245"/>
      <c r="BP685" s="245"/>
      <c r="BQ685" s="245"/>
      <c r="BR685" s="245"/>
      <c r="BS685" s="189"/>
      <c r="BT685" s="189"/>
      <c r="BU685" s="245"/>
      <c r="BV685" s="245"/>
      <c r="BW685" s="245"/>
      <c r="BX685" s="245"/>
      <c r="BY685" s="245"/>
      <c r="BZ685" s="189"/>
      <c r="CA685" s="189"/>
      <c r="CB685" s="245"/>
      <c r="CC685" s="245"/>
      <c r="CD685" s="245"/>
      <c r="CE685" s="245"/>
      <c r="CF685" s="245"/>
      <c r="CG685" s="189"/>
      <c r="CH685" s="189"/>
      <c r="CI685" s="245"/>
      <c r="CJ685" s="245"/>
      <c r="CK685" s="245"/>
      <c r="CL685" s="245"/>
      <c r="CM685" s="245"/>
      <c r="CN685" s="189"/>
      <c r="CO685" s="189"/>
      <c r="CP685" s="245"/>
      <c r="CQ685" s="245"/>
      <c r="CR685" s="245"/>
      <c r="CS685" s="245"/>
      <c r="CT685" s="245"/>
      <c r="CU685" s="189"/>
      <c r="CV685" s="189"/>
      <c r="CW685" s="245"/>
      <c r="CX685" s="245"/>
      <c r="CY685" s="245"/>
      <c r="CZ685" s="245"/>
      <c r="DA685" s="245"/>
      <c r="DB685" s="189"/>
      <c r="DC685" s="189"/>
      <c r="DD685" s="245"/>
      <c r="DE685" s="245"/>
      <c r="DF685" s="245"/>
      <c r="DG685" s="245"/>
      <c r="DH685" s="245"/>
      <c r="DI685" s="189"/>
      <c r="DJ685" s="189"/>
      <c r="DK685" s="189"/>
      <c r="DL685" s="245"/>
      <c r="DM685" s="245"/>
      <c r="DN685" s="245"/>
      <c r="DO685" s="245"/>
      <c r="DP685" s="189"/>
      <c r="DQ685" s="189"/>
      <c r="DR685" s="245"/>
      <c r="DS685" s="245"/>
      <c r="DT685" s="245"/>
      <c r="DU685" s="245"/>
      <c r="DV685" s="245"/>
      <c r="DW685" s="189"/>
      <c r="DX685" s="189"/>
      <c r="DY685" s="245"/>
      <c r="DZ685" s="245"/>
      <c r="EA685" s="245"/>
      <c r="EB685" s="245"/>
      <c r="EC685" s="245"/>
      <c r="ED685" s="189"/>
      <c r="EE685" s="189"/>
      <c r="EF685" s="245"/>
      <c r="EG685" s="189"/>
      <c r="EH685" s="245"/>
      <c r="EI685" s="245"/>
      <c r="EJ685" s="245"/>
      <c r="EK685" s="189"/>
      <c r="EL685" s="189"/>
      <c r="EM685" s="245"/>
      <c r="EN685" s="245"/>
      <c r="EO685" s="245"/>
      <c r="EP685" s="245"/>
      <c r="EQ685" s="245"/>
      <c r="ER685" s="189"/>
      <c r="ES685" s="189"/>
      <c r="ET685" s="245"/>
      <c r="EU685" s="245"/>
      <c r="EV685" s="245"/>
      <c r="EW685" s="245"/>
      <c r="EX685" s="245"/>
      <c r="EY685" s="189"/>
      <c r="EZ685" s="189"/>
      <c r="FA685" s="245"/>
      <c r="FB685" s="245"/>
      <c r="FC685" s="245"/>
      <c r="FD685" s="245"/>
      <c r="FE685" s="245"/>
      <c r="FF685" s="189"/>
      <c r="FG685" s="189"/>
      <c r="FH685" s="245"/>
      <c r="FI685" s="245"/>
      <c r="FJ685" s="245"/>
      <c r="FK685" s="245"/>
      <c r="FL685" s="245"/>
      <c r="FM685" s="189"/>
      <c r="FN685" s="189"/>
      <c r="FO685" s="245"/>
      <c r="FP685" s="245"/>
      <c r="FQ685" s="245"/>
      <c r="FR685" s="245"/>
      <c r="FS685" s="245"/>
      <c r="FT685" s="189"/>
      <c r="FU685" s="189"/>
      <c r="FV685" s="189"/>
      <c r="FW685" s="189"/>
      <c r="FX685" s="189"/>
      <c r="FY685" s="245"/>
      <c r="FZ685" s="245"/>
      <c r="GA685" s="189"/>
      <c r="GB685" s="189"/>
      <c r="GC685" s="245"/>
      <c r="GD685" s="245"/>
      <c r="GE685" s="245"/>
      <c r="GF685" s="245"/>
      <c r="GG685" s="245"/>
      <c r="GH685" s="189"/>
      <c r="GI685" s="189"/>
      <c r="GJ685" s="245"/>
    </row>
    <row r="686" spans="2:192" ht="15">
      <c r="B686" s="238" t="s">
        <v>5203</v>
      </c>
      <c r="C686" s="238" t="s">
        <v>1916</v>
      </c>
      <c r="D686" s="238" t="s">
        <v>397</v>
      </c>
      <c r="E686" s="238" t="s">
        <v>5214</v>
      </c>
      <c r="F686" s="180">
        <v>9</v>
      </c>
      <c r="G686" s="239"/>
      <c r="H686" s="186"/>
      <c r="I686" s="186"/>
      <c r="J686" s="239"/>
      <c r="K686" s="239"/>
      <c r="L686" s="239"/>
      <c r="M686" s="239"/>
      <c r="N686" s="239"/>
      <c r="O686" s="186"/>
      <c r="P686" s="186"/>
      <c r="Q686" s="239"/>
      <c r="R686" s="239"/>
      <c r="S686" s="239"/>
      <c r="T686" s="239"/>
      <c r="U686" s="239"/>
      <c r="V686" s="186"/>
      <c r="W686" s="186"/>
      <c r="X686" s="239"/>
      <c r="Y686" s="239"/>
      <c r="Z686" s="239"/>
      <c r="AA686" s="239"/>
      <c r="AB686" s="239"/>
      <c r="AC686" s="186"/>
      <c r="AD686" s="186"/>
      <c r="AE686" s="239"/>
      <c r="AF686" s="239"/>
      <c r="AG686" s="186"/>
      <c r="AH686" s="239"/>
      <c r="AI686" s="239"/>
      <c r="AJ686" s="186"/>
      <c r="AK686" s="186"/>
      <c r="AL686" s="186"/>
      <c r="AM686" s="186"/>
      <c r="AN686" s="186"/>
      <c r="AO686" s="239"/>
      <c r="AP686" s="239"/>
      <c r="AQ686" s="186"/>
      <c r="AR686" s="186"/>
      <c r="AS686" s="239"/>
      <c r="AT686" s="239"/>
      <c r="AU686" s="239"/>
      <c r="AV686" s="239"/>
      <c r="AW686" s="239"/>
      <c r="AX686" s="186"/>
      <c r="AY686" s="186"/>
      <c r="AZ686" s="239"/>
      <c r="BA686" s="239"/>
      <c r="BB686" s="239"/>
      <c r="BC686" s="239"/>
      <c r="BD686" s="239"/>
      <c r="BE686" s="186"/>
      <c r="BF686" s="186"/>
      <c r="BG686" s="239"/>
      <c r="BH686" s="239">
        <v>1</v>
      </c>
      <c r="BI686" s="239"/>
      <c r="BJ686" s="239"/>
      <c r="BK686" s="239"/>
      <c r="BL686" s="186"/>
      <c r="BM686" s="186"/>
      <c r="BN686" s="239"/>
      <c r="BO686" s="239"/>
      <c r="BP686" s="239"/>
      <c r="BQ686" s="239"/>
      <c r="BR686" s="239">
        <v>1</v>
      </c>
      <c r="BS686" s="186"/>
      <c r="BT686" s="186"/>
      <c r="BU686" s="239"/>
      <c r="BV686" s="239">
        <v>1</v>
      </c>
      <c r="BW686" s="239"/>
      <c r="BX686" s="239"/>
      <c r="BY686" s="239"/>
      <c r="BZ686" s="186"/>
      <c r="CA686" s="186"/>
      <c r="CB686" s="239"/>
      <c r="CC686" s="239"/>
      <c r="CD686" s="239"/>
      <c r="CE686" s="239"/>
      <c r="CF686" s="239"/>
      <c r="CG686" s="186"/>
      <c r="CH686" s="186"/>
      <c r="CI686" s="239"/>
      <c r="CJ686" s="239"/>
      <c r="CK686" s="239"/>
      <c r="CL686" s="239"/>
      <c r="CM686" s="239"/>
      <c r="CN686" s="186"/>
      <c r="CO686" s="186"/>
      <c r="CP686" s="239"/>
      <c r="CQ686" s="239"/>
      <c r="CR686" s="239"/>
      <c r="CS686" s="239"/>
      <c r="CT686" s="239"/>
      <c r="CU686" s="186"/>
      <c r="CV686" s="186"/>
      <c r="CW686" s="239"/>
      <c r="CX686" s="239"/>
      <c r="CY686" s="239">
        <v>1</v>
      </c>
      <c r="CZ686" s="239"/>
      <c r="DA686" s="239"/>
      <c r="DB686" s="186"/>
      <c r="DC686" s="186"/>
      <c r="DD686" s="239"/>
      <c r="DE686" s="239"/>
      <c r="DF686" s="239"/>
      <c r="DG686" s="239"/>
      <c r="DH686" s="239"/>
      <c r="DI686" s="186"/>
      <c r="DJ686" s="186"/>
      <c r="DK686" s="186"/>
      <c r="DL686" s="239"/>
      <c r="DM686" s="239">
        <v>1</v>
      </c>
      <c r="DN686" s="239"/>
      <c r="DO686" s="239"/>
      <c r="DP686" s="186"/>
      <c r="DQ686" s="186"/>
      <c r="DR686" s="239">
        <v>1</v>
      </c>
      <c r="DS686" s="239"/>
      <c r="DT686" s="239">
        <v>1</v>
      </c>
      <c r="DU686" s="239"/>
      <c r="DV686" s="239"/>
      <c r="DW686" s="186"/>
      <c r="DX686" s="186"/>
      <c r="DY686" s="239"/>
      <c r="DZ686" s="239"/>
      <c r="EA686" s="239"/>
      <c r="EB686" s="239"/>
      <c r="EC686" s="239"/>
      <c r="ED686" s="186"/>
      <c r="EE686" s="186"/>
      <c r="EF686" s="239"/>
      <c r="EG686" s="186"/>
      <c r="EH686" s="239"/>
      <c r="EI686" s="239"/>
      <c r="EJ686" s="239"/>
      <c r="EK686" s="186"/>
      <c r="EL686" s="186"/>
      <c r="EM686" s="239"/>
      <c r="EN686" s="239">
        <v>1</v>
      </c>
      <c r="EO686" s="239"/>
      <c r="EP686" s="239"/>
      <c r="EQ686" s="239"/>
      <c r="ER686" s="186"/>
      <c r="ES686" s="186"/>
      <c r="ET686" s="239"/>
      <c r="EU686" s="239"/>
      <c r="EV686" s="239"/>
      <c r="EW686" s="239"/>
      <c r="EX686" s="239"/>
      <c r="EY686" s="186"/>
      <c r="EZ686" s="186"/>
      <c r="FA686" s="239"/>
      <c r="FB686" s="239"/>
      <c r="FC686" s="239"/>
      <c r="FD686" s="239"/>
      <c r="FE686" s="239"/>
      <c r="FF686" s="186"/>
      <c r="FG686" s="186"/>
      <c r="FH686" s="239"/>
      <c r="FI686" s="239"/>
      <c r="FJ686" s="239"/>
      <c r="FK686" s="239"/>
      <c r="FL686" s="239"/>
      <c r="FM686" s="186"/>
      <c r="FN686" s="186"/>
      <c r="FO686" s="239"/>
      <c r="FP686" s="239"/>
      <c r="FQ686" s="239"/>
      <c r="FR686" s="239"/>
      <c r="FS686" s="239"/>
      <c r="FT686" s="186"/>
      <c r="FU686" s="186"/>
      <c r="FV686" s="186"/>
      <c r="FW686" s="186"/>
      <c r="FX686" s="186"/>
      <c r="FY686" s="239"/>
      <c r="FZ686" s="239"/>
      <c r="GA686" s="186"/>
      <c r="GB686" s="186"/>
      <c r="GC686" s="239"/>
      <c r="GD686" s="239">
        <v>1</v>
      </c>
      <c r="GE686" s="239"/>
      <c r="GF686" s="239"/>
      <c r="GG686" s="239"/>
      <c r="GH686" s="186"/>
      <c r="GI686" s="186"/>
      <c r="GJ686" s="239"/>
    </row>
    <row r="687" spans="2:192" ht="15">
      <c r="B687" s="240" t="s">
        <v>5203</v>
      </c>
      <c r="C687" s="240" t="s">
        <v>1916</v>
      </c>
      <c r="D687" s="240" t="s">
        <v>397</v>
      </c>
      <c r="E687" s="235" t="s">
        <v>5215</v>
      </c>
      <c r="F687" s="181">
        <v>250</v>
      </c>
      <c r="G687" s="237"/>
      <c r="H687" s="187"/>
      <c r="I687" s="187"/>
      <c r="J687" s="237"/>
      <c r="K687" s="237"/>
      <c r="L687" s="237"/>
      <c r="M687" s="237"/>
      <c r="N687" s="237"/>
      <c r="O687" s="187"/>
      <c r="P687" s="187"/>
      <c r="Q687" s="237"/>
      <c r="R687" s="237"/>
      <c r="S687" s="237"/>
      <c r="T687" s="237"/>
      <c r="U687" s="237"/>
      <c r="V687" s="187"/>
      <c r="W687" s="187"/>
      <c r="X687" s="237"/>
      <c r="Y687" s="237"/>
      <c r="Z687" s="237"/>
      <c r="AA687" s="237"/>
      <c r="AB687" s="237"/>
      <c r="AC687" s="187"/>
      <c r="AD687" s="187"/>
      <c r="AE687" s="237"/>
      <c r="AF687" s="237"/>
      <c r="AG687" s="187"/>
      <c r="AH687" s="237"/>
      <c r="AI687" s="237"/>
      <c r="AJ687" s="187"/>
      <c r="AK687" s="187"/>
      <c r="AL687" s="187"/>
      <c r="AM687" s="187"/>
      <c r="AN687" s="187"/>
      <c r="AO687" s="237"/>
      <c r="AP687" s="237"/>
      <c r="AQ687" s="187"/>
      <c r="AR687" s="187"/>
      <c r="AS687" s="237"/>
      <c r="AT687" s="237"/>
      <c r="AU687" s="237"/>
      <c r="AV687" s="237"/>
      <c r="AW687" s="237"/>
      <c r="AX687" s="187"/>
      <c r="AY687" s="187"/>
      <c r="AZ687" s="237"/>
      <c r="BA687" s="237"/>
      <c r="BB687" s="237"/>
      <c r="BC687" s="237"/>
      <c r="BD687" s="237"/>
      <c r="BE687" s="187"/>
      <c r="BF687" s="187"/>
      <c r="BG687" s="237"/>
      <c r="BH687" s="237">
        <v>16.100000000000001</v>
      </c>
      <c r="BI687" s="237"/>
      <c r="BJ687" s="237"/>
      <c r="BK687" s="237"/>
      <c r="BL687" s="187"/>
      <c r="BM687" s="187"/>
      <c r="BN687" s="237"/>
      <c r="BO687" s="237"/>
      <c r="BP687" s="237"/>
      <c r="BQ687" s="237"/>
      <c r="BR687" s="237">
        <v>12.4</v>
      </c>
      <c r="BS687" s="187"/>
      <c r="BT687" s="187"/>
      <c r="BU687" s="237"/>
      <c r="BV687" s="237">
        <v>96</v>
      </c>
      <c r="BW687" s="237"/>
      <c r="BX687" s="237"/>
      <c r="BY687" s="237"/>
      <c r="BZ687" s="187"/>
      <c r="CA687" s="187"/>
      <c r="CB687" s="237"/>
      <c r="CC687" s="237"/>
      <c r="CD687" s="237"/>
      <c r="CE687" s="237"/>
      <c r="CF687" s="237"/>
      <c r="CG687" s="187"/>
      <c r="CH687" s="187"/>
      <c r="CI687" s="237"/>
      <c r="CJ687" s="237"/>
      <c r="CK687" s="237"/>
      <c r="CL687" s="237"/>
      <c r="CM687" s="237"/>
      <c r="CN687" s="187"/>
      <c r="CO687" s="187"/>
      <c r="CP687" s="237"/>
      <c r="CQ687" s="237"/>
      <c r="CR687" s="237"/>
      <c r="CS687" s="237"/>
      <c r="CT687" s="237"/>
      <c r="CU687" s="187"/>
      <c r="CV687" s="187"/>
      <c r="CW687" s="237"/>
      <c r="CX687" s="237"/>
      <c r="CY687" s="237">
        <v>23.2</v>
      </c>
      <c r="CZ687" s="237"/>
      <c r="DA687" s="237"/>
      <c r="DB687" s="187"/>
      <c r="DC687" s="187"/>
      <c r="DD687" s="237"/>
      <c r="DE687" s="237"/>
      <c r="DF687" s="237"/>
      <c r="DG687" s="237"/>
      <c r="DH687" s="237"/>
      <c r="DI687" s="187"/>
      <c r="DJ687" s="187"/>
      <c r="DK687" s="187"/>
      <c r="DL687" s="237"/>
      <c r="DM687" s="237">
        <v>25.3</v>
      </c>
      <c r="DN687" s="237"/>
      <c r="DO687" s="237"/>
      <c r="DP687" s="187"/>
      <c r="DQ687" s="187"/>
      <c r="DR687" s="237">
        <v>23.2</v>
      </c>
      <c r="DS687" s="237"/>
      <c r="DT687" s="237">
        <v>32</v>
      </c>
      <c r="DU687" s="237"/>
      <c r="DV687" s="237"/>
      <c r="DW687" s="187"/>
      <c r="DX687" s="187"/>
      <c r="DY687" s="237"/>
      <c r="DZ687" s="237"/>
      <c r="EA687" s="237"/>
      <c r="EB687" s="237"/>
      <c r="EC687" s="237"/>
      <c r="ED687" s="187"/>
      <c r="EE687" s="187"/>
      <c r="EF687" s="237"/>
      <c r="EG687" s="187"/>
      <c r="EH687" s="237"/>
      <c r="EI687" s="237"/>
      <c r="EJ687" s="237"/>
      <c r="EK687" s="187"/>
      <c r="EL687" s="187"/>
      <c r="EM687" s="237"/>
      <c r="EN687" s="237">
        <v>13</v>
      </c>
      <c r="EO687" s="237"/>
      <c r="EP687" s="237"/>
      <c r="EQ687" s="237"/>
      <c r="ER687" s="187"/>
      <c r="ES687" s="187"/>
      <c r="ET687" s="237"/>
      <c r="EU687" s="237"/>
      <c r="EV687" s="237"/>
      <c r="EW687" s="237"/>
      <c r="EX687" s="237"/>
      <c r="EY687" s="187"/>
      <c r="EZ687" s="187"/>
      <c r="FA687" s="237"/>
      <c r="FB687" s="237"/>
      <c r="FC687" s="237"/>
      <c r="FD687" s="237"/>
      <c r="FE687" s="237"/>
      <c r="FF687" s="187"/>
      <c r="FG687" s="187"/>
      <c r="FH687" s="237"/>
      <c r="FI687" s="237"/>
      <c r="FJ687" s="237"/>
      <c r="FK687" s="237"/>
      <c r="FL687" s="237"/>
      <c r="FM687" s="187"/>
      <c r="FN687" s="187"/>
      <c r="FO687" s="237"/>
      <c r="FP687" s="237"/>
      <c r="FQ687" s="237"/>
      <c r="FR687" s="237"/>
      <c r="FS687" s="237"/>
      <c r="FT687" s="187"/>
      <c r="FU687" s="187"/>
      <c r="FV687" s="187"/>
      <c r="FW687" s="187"/>
      <c r="FX687" s="187"/>
      <c r="FY687" s="237"/>
      <c r="FZ687" s="237"/>
      <c r="GA687" s="187"/>
      <c r="GB687" s="187"/>
      <c r="GC687" s="237"/>
      <c r="GD687" s="237">
        <v>8.6999999999999993</v>
      </c>
      <c r="GE687" s="237"/>
      <c r="GF687" s="237"/>
      <c r="GG687" s="237"/>
      <c r="GH687" s="187"/>
      <c r="GI687" s="187"/>
      <c r="GJ687" s="237"/>
    </row>
    <row r="688" spans="2:192" ht="15">
      <c r="B688" s="240" t="s">
        <v>5203</v>
      </c>
      <c r="C688" s="240" t="s">
        <v>1916</v>
      </c>
      <c r="D688" s="240" t="s">
        <v>397</v>
      </c>
      <c r="E688" s="241" t="s">
        <v>5216</v>
      </c>
      <c r="F688" s="182"/>
      <c r="G688" s="242"/>
      <c r="H688" s="188"/>
      <c r="I688" s="188"/>
      <c r="J688" s="242"/>
      <c r="K688" s="242"/>
      <c r="L688" s="242"/>
      <c r="M688" s="242"/>
      <c r="N688" s="242"/>
      <c r="O688" s="188"/>
      <c r="P688" s="188"/>
      <c r="Q688" s="242"/>
      <c r="R688" s="242"/>
      <c r="S688" s="242"/>
      <c r="T688" s="242"/>
      <c r="U688" s="242"/>
      <c r="V688" s="188"/>
      <c r="W688" s="188"/>
      <c r="X688" s="242"/>
      <c r="Y688" s="242"/>
      <c r="Z688" s="242"/>
      <c r="AA688" s="242"/>
      <c r="AB688" s="242"/>
      <c r="AC688" s="188"/>
      <c r="AD688" s="188"/>
      <c r="AE688" s="242"/>
      <c r="AF688" s="242"/>
      <c r="AG688" s="188"/>
      <c r="AH688" s="242"/>
      <c r="AI688" s="242"/>
      <c r="AJ688" s="188"/>
      <c r="AK688" s="188"/>
      <c r="AL688" s="188"/>
      <c r="AM688" s="188"/>
      <c r="AN688" s="188"/>
      <c r="AO688" s="242"/>
      <c r="AP688" s="242"/>
      <c r="AQ688" s="188"/>
      <c r="AR688" s="188"/>
      <c r="AS688" s="242"/>
      <c r="AT688" s="242"/>
      <c r="AU688" s="242"/>
      <c r="AV688" s="242"/>
      <c r="AW688" s="242"/>
      <c r="AX688" s="188"/>
      <c r="AY688" s="188"/>
      <c r="AZ688" s="242"/>
      <c r="BA688" s="242"/>
      <c r="BB688" s="242"/>
      <c r="BC688" s="242"/>
      <c r="BD688" s="242"/>
      <c r="BE688" s="188"/>
      <c r="BF688" s="188"/>
      <c r="BG688" s="242"/>
      <c r="BH688" s="242"/>
      <c r="BI688" s="242"/>
      <c r="BJ688" s="242"/>
      <c r="BK688" s="242"/>
      <c r="BL688" s="188"/>
      <c r="BM688" s="188"/>
      <c r="BN688" s="242"/>
      <c r="BO688" s="242"/>
      <c r="BP688" s="242"/>
      <c r="BQ688" s="242"/>
      <c r="BR688" s="242"/>
      <c r="BS688" s="188"/>
      <c r="BT688" s="188"/>
      <c r="BU688" s="242"/>
      <c r="BV688" s="242"/>
      <c r="BW688" s="242"/>
      <c r="BX688" s="242"/>
      <c r="BY688" s="242"/>
      <c r="BZ688" s="188"/>
      <c r="CA688" s="188"/>
      <c r="CB688" s="242"/>
      <c r="CC688" s="242"/>
      <c r="CD688" s="242"/>
      <c r="CE688" s="242"/>
      <c r="CF688" s="242"/>
      <c r="CG688" s="188"/>
      <c r="CH688" s="188"/>
      <c r="CI688" s="242"/>
      <c r="CJ688" s="242"/>
      <c r="CK688" s="242"/>
      <c r="CL688" s="242"/>
      <c r="CM688" s="242"/>
      <c r="CN688" s="188"/>
      <c r="CO688" s="188"/>
      <c r="CP688" s="242"/>
      <c r="CQ688" s="242"/>
      <c r="CR688" s="242"/>
      <c r="CS688" s="242"/>
      <c r="CT688" s="242"/>
      <c r="CU688" s="188"/>
      <c r="CV688" s="188"/>
      <c r="CW688" s="242"/>
      <c r="CX688" s="242"/>
      <c r="CY688" s="242"/>
      <c r="CZ688" s="242"/>
      <c r="DA688" s="242"/>
      <c r="DB688" s="188"/>
      <c r="DC688" s="188"/>
      <c r="DD688" s="242"/>
      <c r="DE688" s="242"/>
      <c r="DF688" s="242"/>
      <c r="DG688" s="242"/>
      <c r="DH688" s="242"/>
      <c r="DI688" s="188"/>
      <c r="DJ688" s="188"/>
      <c r="DK688" s="188"/>
      <c r="DL688" s="242"/>
      <c r="DM688" s="242"/>
      <c r="DN688" s="242"/>
      <c r="DO688" s="242"/>
      <c r="DP688" s="188"/>
      <c r="DQ688" s="188"/>
      <c r="DR688" s="242"/>
      <c r="DS688" s="242"/>
      <c r="DT688" s="242"/>
      <c r="DU688" s="242"/>
      <c r="DV688" s="242"/>
      <c r="DW688" s="188"/>
      <c r="DX688" s="188"/>
      <c r="DY688" s="242"/>
      <c r="DZ688" s="242"/>
      <c r="EA688" s="242"/>
      <c r="EB688" s="242"/>
      <c r="EC688" s="242"/>
      <c r="ED688" s="188"/>
      <c r="EE688" s="188"/>
      <c r="EF688" s="242"/>
      <c r="EG688" s="188"/>
      <c r="EH688" s="242"/>
      <c r="EI688" s="242"/>
      <c r="EJ688" s="242"/>
      <c r="EK688" s="188"/>
      <c r="EL688" s="188"/>
      <c r="EM688" s="242"/>
      <c r="EN688" s="242"/>
      <c r="EO688" s="242"/>
      <c r="EP688" s="242"/>
      <c r="EQ688" s="242"/>
      <c r="ER688" s="188"/>
      <c r="ES688" s="188"/>
      <c r="ET688" s="242"/>
      <c r="EU688" s="242"/>
      <c r="EV688" s="242"/>
      <c r="EW688" s="242"/>
      <c r="EX688" s="242"/>
      <c r="EY688" s="188"/>
      <c r="EZ688" s="188"/>
      <c r="FA688" s="242"/>
      <c r="FB688" s="242"/>
      <c r="FC688" s="242"/>
      <c r="FD688" s="242"/>
      <c r="FE688" s="242"/>
      <c r="FF688" s="188"/>
      <c r="FG688" s="188"/>
      <c r="FH688" s="242"/>
      <c r="FI688" s="242"/>
      <c r="FJ688" s="242"/>
      <c r="FK688" s="242"/>
      <c r="FL688" s="242"/>
      <c r="FM688" s="188"/>
      <c r="FN688" s="188"/>
      <c r="FO688" s="242"/>
      <c r="FP688" s="242"/>
      <c r="FQ688" s="242"/>
      <c r="FR688" s="242"/>
      <c r="FS688" s="242"/>
      <c r="FT688" s="188"/>
      <c r="FU688" s="188"/>
      <c r="FV688" s="188"/>
      <c r="FW688" s="188"/>
      <c r="FX688" s="188"/>
      <c r="FY688" s="242"/>
      <c r="FZ688" s="242"/>
      <c r="GA688" s="188"/>
      <c r="GB688" s="188"/>
      <c r="GC688" s="242"/>
      <c r="GD688" s="242"/>
      <c r="GE688" s="242"/>
      <c r="GF688" s="242"/>
      <c r="GG688" s="242"/>
      <c r="GH688" s="188"/>
      <c r="GI688" s="188"/>
      <c r="GJ688" s="242"/>
    </row>
    <row r="689" spans="2:192" ht="15.75" thickBot="1">
      <c r="B689" s="243" t="s">
        <v>5203</v>
      </c>
      <c r="C689" s="243" t="s">
        <v>1916</v>
      </c>
      <c r="D689" s="243" t="s">
        <v>397</v>
      </c>
      <c r="E689" s="244" t="s">
        <v>5217</v>
      </c>
      <c r="F689" s="183"/>
      <c r="G689" s="245"/>
      <c r="H689" s="189"/>
      <c r="I689" s="189"/>
      <c r="J689" s="245"/>
      <c r="K689" s="245"/>
      <c r="L689" s="245"/>
      <c r="M689" s="245"/>
      <c r="N689" s="245"/>
      <c r="O689" s="189"/>
      <c r="P689" s="189"/>
      <c r="Q689" s="245"/>
      <c r="R689" s="245"/>
      <c r="S689" s="245"/>
      <c r="T689" s="245"/>
      <c r="U689" s="245"/>
      <c r="V689" s="189"/>
      <c r="W689" s="189"/>
      <c r="X689" s="245"/>
      <c r="Y689" s="245"/>
      <c r="Z689" s="245"/>
      <c r="AA689" s="245"/>
      <c r="AB689" s="245"/>
      <c r="AC689" s="189"/>
      <c r="AD689" s="189"/>
      <c r="AE689" s="245"/>
      <c r="AF689" s="245"/>
      <c r="AG689" s="189"/>
      <c r="AH689" s="245"/>
      <c r="AI689" s="245"/>
      <c r="AJ689" s="189"/>
      <c r="AK689" s="189"/>
      <c r="AL689" s="189"/>
      <c r="AM689" s="189"/>
      <c r="AN689" s="189"/>
      <c r="AO689" s="245"/>
      <c r="AP689" s="245"/>
      <c r="AQ689" s="189"/>
      <c r="AR689" s="189"/>
      <c r="AS689" s="245"/>
      <c r="AT689" s="245"/>
      <c r="AU689" s="245"/>
      <c r="AV689" s="245"/>
      <c r="AW689" s="245"/>
      <c r="AX689" s="189"/>
      <c r="AY689" s="189"/>
      <c r="AZ689" s="245"/>
      <c r="BA689" s="245"/>
      <c r="BB689" s="245"/>
      <c r="BC689" s="245"/>
      <c r="BD689" s="245"/>
      <c r="BE689" s="189"/>
      <c r="BF689" s="189"/>
      <c r="BG689" s="245"/>
      <c r="BH689" s="245"/>
      <c r="BI689" s="245"/>
      <c r="BJ689" s="245"/>
      <c r="BK689" s="245"/>
      <c r="BL689" s="189"/>
      <c r="BM689" s="189"/>
      <c r="BN689" s="245"/>
      <c r="BO689" s="245"/>
      <c r="BP689" s="245"/>
      <c r="BQ689" s="245"/>
      <c r="BR689" s="245"/>
      <c r="BS689" s="189"/>
      <c r="BT689" s="189"/>
      <c r="BU689" s="245"/>
      <c r="BV689" s="245"/>
      <c r="BW689" s="245"/>
      <c r="BX689" s="245"/>
      <c r="BY689" s="245"/>
      <c r="BZ689" s="189"/>
      <c r="CA689" s="189"/>
      <c r="CB689" s="245"/>
      <c r="CC689" s="245"/>
      <c r="CD689" s="245"/>
      <c r="CE689" s="245"/>
      <c r="CF689" s="245"/>
      <c r="CG689" s="189"/>
      <c r="CH689" s="189"/>
      <c r="CI689" s="245"/>
      <c r="CJ689" s="245"/>
      <c r="CK689" s="245"/>
      <c r="CL689" s="245"/>
      <c r="CM689" s="245"/>
      <c r="CN689" s="189"/>
      <c r="CO689" s="189"/>
      <c r="CP689" s="245"/>
      <c r="CQ689" s="245"/>
      <c r="CR689" s="245"/>
      <c r="CS689" s="245"/>
      <c r="CT689" s="245"/>
      <c r="CU689" s="189"/>
      <c r="CV689" s="189"/>
      <c r="CW689" s="245"/>
      <c r="CX689" s="245"/>
      <c r="CY689" s="245"/>
      <c r="CZ689" s="245"/>
      <c r="DA689" s="245"/>
      <c r="DB689" s="189"/>
      <c r="DC689" s="189"/>
      <c r="DD689" s="245"/>
      <c r="DE689" s="245"/>
      <c r="DF689" s="245"/>
      <c r="DG689" s="245"/>
      <c r="DH689" s="245"/>
      <c r="DI689" s="189"/>
      <c r="DJ689" s="189"/>
      <c r="DK689" s="189"/>
      <c r="DL689" s="245"/>
      <c r="DM689" s="245"/>
      <c r="DN689" s="245"/>
      <c r="DO689" s="245"/>
      <c r="DP689" s="189"/>
      <c r="DQ689" s="189"/>
      <c r="DR689" s="245"/>
      <c r="DS689" s="245"/>
      <c r="DT689" s="245"/>
      <c r="DU689" s="245"/>
      <c r="DV689" s="245"/>
      <c r="DW689" s="189"/>
      <c r="DX689" s="189"/>
      <c r="DY689" s="245"/>
      <c r="DZ689" s="245"/>
      <c r="EA689" s="245"/>
      <c r="EB689" s="245"/>
      <c r="EC689" s="245"/>
      <c r="ED689" s="189"/>
      <c r="EE689" s="189"/>
      <c r="EF689" s="245"/>
      <c r="EG689" s="189"/>
      <c r="EH689" s="245"/>
      <c r="EI689" s="245"/>
      <c r="EJ689" s="245"/>
      <c r="EK689" s="189"/>
      <c r="EL689" s="189"/>
      <c r="EM689" s="245"/>
      <c r="EN689" s="245"/>
      <c r="EO689" s="245"/>
      <c r="EP689" s="245"/>
      <c r="EQ689" s="245"/>
      <c r="ER689" s="189"/>
      <c r="ES689" s="189"/>
      <c r="ET689" s="245"/>
      <c r="EU689" s="245"/>
      <c r="EV689" s="245"/>
      <c r="EW689" s="245"/>
      <c r="EX689" s="245"/>
      <c r="EY689" s="189"/>
      <c r="EZ689" s="189"/>
      <c r="FA689" s="245"/>
      <c r="FB689" s="245"/>
      <c r="FC689" s="245"/>
      <c r="FD689" s="245"/>
      <c r="FE689" s="245"/>
      <c r="FF689" s="189"/>
      <c r="FG689" s="189"/>
      <c r="FH689" s="245"/>
      <c r="FI689" s="245"/>
      <c r="FJ689" s="245"/>
      <c r="FK689" s="245"/>
      <c r="FL689" s="245"/>
      <c r="FM689" s="189"/>
      <c r="FN689" s="189"/>
      <c r="FO689" s="245"/>
      <c r="FP689" s="245"/>
      <c r="FQ689" s="245"/>
      <c r="FR689" s="245"/>
      <c r="FS689" s="245"/>
      <c r="FT689" s="189"/>
      <c r="FU689" s="189"/>
      <c r="FV689" s="189"/>
      <c r="FW689" s="189"/>
      <c r="FX689" s="189"/>
      <c r="FY689" s="245"/>
      <c r="FZ689" s="245"/>
      <c r="GA689" s="189"/>
      <c r="GB689" s="189"/>
      <c r="GC689" s="245"/>
      <c r="GD689" s="245"/>
      <c r="GE689" s="245"/>
      <c r="GF689" s="245"/>
      <c r="GG689" s="245"/>
      <c r="GH689" s="189"/>
      <c r="GI689" s="189"/>
      <c r="GJ689" s="245"/>
    </row>
    <row r="690" spans="2:192" ht="15">
      <c r="B690" s="238" t="s">
        <v>5203</v>
      </c>
      <c r="C690" s="238" t="s">
        <v>4149</v>
      </c>
      <c r="D690" s="238" t="s">
        <v>4150</v>
      </c>
      <c r="E690" s="238" t="s">
        <v>5214</v>
      </c>
      <c r="F690" s="180">
        <v>1</v>
      </c>
      <c r="G690" s="239"/>
      <c r="H690" s="186"/>
      <c r="I690" s="186"/>
      <c r="J690" s="239"/>
      <c r="K690" s="239"/>
      <c r="L690" s="239"/>
      <c r="M690" s="239"/>
      <c r="N690" s="239"/>
      <c r="O690" s="186"/>
      <c r="P690" s="186"/>
      <c r="Q690" s="239"/>
      <c r="R690" s="239"/>
      <c r="S690" s="239"/>
      <c r="T690" s="239"/>
      <c r="U690" s="239"/>
      <c r="V690" s="186"/>
      <c r="W690" s="186"/>
      <c r="X690" s="239"/>
      <c r="Y690" s="239"/>
      <c r="Z690" s="239"/>
      <c r="AA690" s="239"/>
      <c r="AB690" s="239"/>
      <c r="AC690" s="186"/>
      <c r="AD690" s="186"/>
      <c r="AE690" s="239"/>
      <c r="AF690" s="239"/>
      <c r="AG690" s="186"/>
      <c r="AH690" s="239"/>
      <c r="AI690" s="239"/>
      <c r="AJ690" s="186"/>
      <c r="AK690" s="186"/>
      <c r="AL690" s="186"/>
      <c r="AM690" s="186"/>
      <c r="AN690" s="186"/>
      <c r="AO690" s="239"/>
      <c r="AP690" s="239"/>
      <c r="AQ690" s="186"/>
      <c r="AR690" s="186"/>
      <c r="AS690" s="239"/>
      <c r="AT690" s="239"/>
      <c r="AU690" s="239"/>
      <c r="AV690" s="239"/>
      <c r="AW690" s="239"/>
      <c r="AX690" s="186"/>
      <c r="AY690" s="186"/>
      <c r="AZ690" s="239"/>
      <c r="BA690" s="239"/>
      <c r="BB690" s="239"/>
      <c r="BC690" s="239"/>
      <c r="BD690" s="239"/>
      <c r="BE690" s="186"/>
      <c r="BF690" s="186"/>
      <c r="BG690" s="239"/>
      <c r="BH690" s="239"/>
      <c r="BI690" s="239"/>
      <c r="BJ690" s="239"/>
      <c r="BK690" s="239"/>
      <c r="BL690" s="186"/>
      <c r="BM690" s="186"/>
      <c r="BN690" s="239"/>
      <c r="BO690" s="239"/>
      <c r="BP690" s="239"/>
      <c r="BQ690" s="239"/>
      <c r="BR690" s="239"/>
      <c r="BS690" s="186"/>
      <c r="BT690" s="186"/>
      <c r="BU690" s="239"/>
      <c r="BV690" s="239"/>
      <c r="BW690" s="239"/>
      <c r="BX690" s="239"/>
      <c r="BY690" s="239"/>
      <c r="BZ690" s="186"/>
      <c r="CA690" s="186"/>
      <c r="CB690" s="239"/>
      <c r="CC690" s="239"/>
      <c r="CD690" s="239"/>
      <c r="CE690" s="239"/>
      <c r="CF690" s="239"/>
      <c r="CG690" s="186"/>
      <c r="CH690" s="186"/>
      <c r="CI690" s="239"/>
      <c r="CJ690" s="239"/>
      <c r="CK690" s="239"/>
      <c r="CL690" s="239"/>
      <c r="CM690" s="239"/>
      <c r="CN690" s="186"/>
      <c r="CO690" s="186"/>
      <c r="CP690" s="239"/>
      <c r="CQ690" s="239"/>
      <c r="CR690" s="239"/>
      <c r="CS690" s="239"/>
      <c r="CT690" s="239"/>
      <c r="CU690" s="186"/>
      <c r="CV690" s="186"/>
      <c r="CW690" s="239"/>
      <c r="CX690" s="239"/>
      <c r="CY690" s="239"/>
      <c r="CZ690" s="239"/>
      <c r="DA690" s="239"/>
      <c r="DB690" s="186"/>
      <c r="DC690" s="186"/>
      <c r="DD690" s="239"/>
      <c r="DE690" s="239"/>
      <c r="DF690" s="239"/>
      <c r="DG690" s="239"/>
      <c r="DH690" s="239"/>
      <c r="DI690" s="186"/>
      <c r="DJ690" s="186"/>
      <c r="DK690" s="186"/>
      <c r="DL690" s="239"/>
      <c r="DM690" s="239"/>
      <c r="DN690" s="239"/>
      <c r="DO690" s="239"/>
      <c r="DP690" s="186"/>
      <c r="DQ690" s="186"/>
      <c r="DR690" s="239"/>
      <c r="DS690" s="239"/>
      <c r="DT690" s="239"/>
      <c r="DU690" s="239"/>
      <c r="DV690" s="239"/>
      <c r="DW690" s="186"/>
      <c r="DX690" s="186"/>
      <c r="DY690" s="239"/>
      <c r="DZ690" s="239"/>
      <c r="EA690" s="239"/>
      <c r="EB690" s="239"/>
      <c r="EC690" s="239"/>
      <c r="ED690" s="186"/>
      <c r="EE690" s="186"/>
      <c r="EF690" s="239"/>
      <c r="EG690" s="186"/>
      <c r="EH690" s="239"/>
      <c r="EI690" s="239"/>
      <c r="EJ690" s="239"/>
      <c r="EK690" s="186"/>
      <c r="EL690" s="186"/>
      <c r="EM690" s="239"/>
      <c r="EN690" s="239"/>
      <c r="EO690" s="239"/>
      <c r="EP690" s="239"/>
      <c r="EQ690" s="239">
        <v>1</v>
      </c>
      <c r="ER690" s="186"/>
      <c r="ES690" s="186"/>
      <c r="ET690" s="239"/>
      <c r="EU690" s="239"/>
      <c r="EV690" s="239"/>
      <c r="EW690" s="239"/>
      <c r="EX690" s="239"/>
      <c r="EY690" s="186"/>
      <c r="EZ690" s="186"/>
      <c r="FA690" s="239"/>
      <c r="FB690" s="239"/>
      <c r="FC690" s="239"/>
      <c r="FD690" s="239"/>
      <c r="FE690" s="239"/>
      <c r="FF690" s="186"/>
      <c r="FG690" s="186"/>
      <c r="FH690" s="239"/>
      <c r="FI690" s="239"/>
      <c r="FJ690" s="239"/>
      <c r="FK690" s="239"/>
      <c r="FL690" s="239"/>
      <c r="FM690" s="186"/>
      <c r="FN690" s="186"/>
      <c r="FO690" s="239"/>
      <c r="FP690" s="239"/>
      <c r="FQ690" s="239"/>
      <c r="FR690" s="239"/>
      <c r="FS690" s="239"/>
      <c r="FT690" s="186"/>
      <c r="FU690" s="186"/>
      <c r="FV690" s="186"/>
      <c r="FW690" s="186"/>
      <c r="FX690" s="186"/>
      <c r="FY690" s="239"/>
      <c r="FZ690" s="239"/>
      <c r="GA690" s="186"/>
      <c r="GB690" s="186"/>
      <c r="GC690" s="239"/>
      <c r="GD690" s="239"/>
      <c r="GE690" s="239"/>
      <c r="GF690" s="239"/>
      <c r="GG690" s="239"/>
      <c r="GH690" s="186"/>
      <c r="GI690" s="186"/>
      <c r="GJ690" s="239"/>
    </row>
    <row r="691" spans="2:192" ht="15">
      <c r="B691" s="240" t="s">
        <v>5203</v>
      </c>
      <c r="C691" s="240" t="s">
        <v>4149</v>
      </c>
      <c r="D691" s="240" t="s">
        <v>4150</v>
      </c>
      <c r="E691" s="235" t="s">
        <v>5215</v>
      </c>
      <c r="F691" s="181">
        <v>18.100000000000001</v>
      </c>
      <c r="G691" s="237"/>
      <c r="H691" s="187"/>
      <c r="I691" s="187"/>
      <c r="J691" s="237"/>
      <c r="K691" s="237"/>
      <c r="L691" s="237"/>
      <c r="M691" s="237"/>
      <c r="N691" s="237"/>
      <c r="O691" s="187"/>
      <c r="P691" s="187"/>
      <c r="Q691" s="237"/>
      <c r="R691" s="237"/>
      <c r="S691" s="237"/>
      <c r="T691" s="237"/>
      <c r="U691" s="237"/>
      <c r="V691" s="187"/>
      <c r="W691" s="187"/>
      <c r="X691" s="237"/>
      <c r="Y691" s="237"/>
      <c r="Z691" s="237"/>
      <c r="AA691" s="237"/>
      <c r="AB691" s="237"/>
      <c r="AC691" s="187"/>
      <c r="AD691" s="187"/>
      <c r="AE691" s="237"/>
      <c r="AF691" s="237"/>
      <c r="AG691" s="187"/>
      <c r="AH691" s="237"/>
      <c r="AI691" s="237"/>
      <c r="AJ691" s="187"/>
      <c r="AK691" s="187"/>
      <c r="AL691" s="187"/>
      <c r="AM691" s="187"/>
      <c r="AN691" s="187"/>
      <c r="AO691" s="237"/>
      <c r="AP691" s="237"/>
      <c r="AQ691" s="187"/>
      <c r="AR691" s="187"/>
      <c r="AS691" s="237"/>
      <c r="AT691" s="237"/>
      <c r="AU691" s="237"/>
      <c r="AV691" s="237"/>
      <c r="AW691" s="237"/>
      <c r="AX691" s="187"/>
      <c r="AY691" s="187"/>
      <c r="AZ691" s="237"/>
      <c r="BA691" s="237"/>
      <c r="BB691" s="237"/>
      <c r="BC691" s="237"/>
      <c r="BD691" s="237"/>
      <c r="BE691" s="187"/>
      <c r="BF691" s="187"/>
      <c r="BG691" s="237"/>
      <c r="BH691" s="237"/>
      <c r="BI691" s="237"/>
      <c r="BJ691" s="237"/>
      <c r="BK691" s="237"/>
      <c r="BL691" s="187"/>
      <c r="BM691" s="187"/>
      <c r="BN691" s="237"/>
      <c r="BO691" s="237"/>
      <c r="BP691" s="237"/>
      <c r="BQ691" s="237"/>
      <c r="BR691" s="237"/>
      <c r="BS691" s="187"/>
      <c r="BT691" s="187"/>
      <c r="BU691" s="237"/>
      <c r="BV691" s="237"/>
      <c r="BW691" s="237"/>
      <c r="BX691" s="237"/>
      <c r="BY691" s="237"/>
      <c r="BZ691" s="187"/>
      <c r="CA691" s="187"/>
      <c r="CB691" s="237"/>
      <c r="CC691" s="237"/>
      <c r="CD691" s="237"/>
      <c r="CE691" s="237"/>
      <c r="CF691" s="237"/>
      <c r="CG691" s="187"/>
      <c r="CH691" s="187"/>
      <c r="CI691" s="237"/>
      <c r="CJ691" s="237"/>
      <c r="CK691" s="237"/>
      <c r="CL691" s="237"/>
      <c r="CM691" s="237"/>
      <c r="CN691" s="187"/>
      <c r="CO691" s="187"/>
      <c r="CP691" s="237"/>
      <c r="CQ691" s="237"/>
      <c r="CR691" s="237"/>
      <c r="CS691" s="237"/>
      <c r="CT691" s="237"/>
      <c r="CU691" s="187"/>
      <c r="CV691" s="187"/>
      <c r="CW691" s="237"/>
      <c r="CX691" s="237"/>
      <c r="CY691" s="237"/>
      <c r="CZ691" s="237"/>
      <c r="DA691" s="237"/>
      <c r="DB691" s="187"/>
      <c r="DC691" s="187"/>
      <c r="DD691" s="237"/>
      <c r="DE691" s="237"/>
      <c r="DF691" s="237"/>
      <c r="DG691" s="237"/>
      <c r="DH691" s="237"/>
      <c r="DI691" s="187"/>
      <c r="DJ691" s="187"/>
      <c r="DK691" s="187"/>
      <c r="DL691" s="237"/>
      <c r="DM691" s="237"/>
      <c r="DN691" s="237"/>
      <c r="DO691" s="237"/>
      <c r="DP691" s="187"/>
      <c r="DQ691" s="187"/>
      <c r="DR691" s="237"/>
      <c r="DS691" s="237"/>
      <c r="DT691" s="237"/>
      <c r="DU691" s="237"/>
      <c r="DV691" s="237"/>
      <c r="DW691" s="187"/>
      <c r="DX691" s="187"/>
      <c r="DY691" s="237"/>
      <c r="DZ691" s="237"/>
      <c r="EA691" s="237"/>
      <c r="EB691" s="237"/>
      <c r="EC691" s="237"/>
      <c r="ED691" s="187"/>
      <c r="EE691" s="187"/>
      <c r="EF691" s="237"/>
      <c r="EG691" s="187"/>
      <c r="EH691" s="237"/>
      <c r="EI691" s="237"/>
      <c r="EJ691" s="237"/>
      <c r="EK691" s="187"/>
      <c r="EL691" s="187"/>
      <c r="EM691" s="237"/>
      <c r="EN691" s="237"/>
      <c r="EO691" s="237"/>
      <c r="EP691" s="237"/>
      <c r="EQ691" s="237">
        <v>18.100000000000001</v>
      </c>
      <c r="ER691" s="187"/>
      <c r="ES691" s="187"/>
      <c r="ET691" s="237"/>
      <c r="EU691" s="237"/>
      <c r="EV691" s="237"/>
      <c r="EW691" s="237"/>
      <c r="EX691" s="237"/>
      <c r="EY691" s="187"/>
      <c r="EZ691" s="187"/>
      <c r="FA691" s="237"/>
      <c r="FB691" s="237"/>
      <c r="FC691" s="237"/>
      <c r="FD691" s="237"/>
      <c r="FE691" s="237"/>
      <c r="FF691" s="187"/>
      <c r="FG691" s="187"/>
      <c r="FH691" s="237"/>
      <c r="FI691" s="237"/>
      <c r="FJ691" s="237"/>
      <c r="FK691" s="237"/>
      <c r="FL691" s="237"/>
      <c r="FM691" s="187"/>
      <c r="FN691" s="187"/>
      <c r="FO691" s="237"/>
      <c r="FP691" s="237"/>
      <c r="FQ691" s="237"/>
      <c r="FR691" s="237"/>
      <c r="FS691" s="237"/>
      <c r="FT691" s="187"/>
      <c r="FU691" s="187"/>
      <c r="FV691" s="187"/>
      <c r="FW691" s="187"/>
      <c r="FX691" s="187"/>
      <c r="FY691" s="237"/>
      <c r="FZ691" s="237"/>
      <c r="GA691" s="187"/>
      <c r="GB691" s="187"/>
      <c r="GC691" s="237"/>
      <c r="GD691" s="237"/>
      <c r="GE691" s="237"/>
      <c r="GF691" s="237"/>
      <c r="GG691" s="237"/>
      <c r="GH691" s="187"/>
      <c r="GI691" s="187"/>
      <c r="GJ691" s="237"/>
    </row>
    <row r="692" spans="2:192" ht="15">
      <c r="B692" s="240" t="s">
        <v>5203</v>
      </c>
      <c r="C692" s="240" t="s">
        <v>4149</v>
      </c>
      <c r="D692" s="240" t="s">
        <v>4150</v>
      </c>
      <c r="E692" s="241" t="s">
        <v>5216</v>
      </c>
      <c r="F692" s="182"/>
      <c r="G692" s="242"/>
      <c r="H692" s="188"/>
      <c r="I692" s="188"/>
      <c r="J692" s="242"/>
      <c r="K692" s="242"/>
      <c r="L692" s="242"/>
      <c r="M692" s="242"/>
      <c r="N692" s="242"/>
      <c r="O692" s="188"/>
      <c r="P692" s="188"/>
      <c r="Q692" s="242"/>
      <c r="R692" s="242"/>
      <c r="S692" s="242"/>
      <c r="T692" s="242"/>
      <c r="U692" s="242"/>
      <c r="V692" s="188"/>
      <c r="W692" s="188"/>
      <c r="X692" s="242"/>
      <c r="Y692" s="242"/>
      <c r="Z692" s="242"/>
      <c r="AA692" s="242"/>
      <c r="AB692" s="242"/>
      <c r="AC692" s="188"/>
      <c r="AD692" s="188"/>
      <c r="AE692" s="242"/>
      <c r="AF692" s="242"/>
      <c r="AG692" s="188"/>
      <c r="AH692" s="242"/>
      <c r="AI692" s="242"/>
      <c r="AJ692" s="188"/>
      <c r="AK692" s="188"/>
      <c r="AL692" s="188"/>
      <c r="AM692" s="188"/>
      <c r="AN692" s="188"/>
      <c r="AO692" s="242"/>
      <c r="AP692" s="242"/>
      <c r="AQ692" s="188"/>
      <c r="AR692" s="188"/>
      <c r="AS692" s="242"/>
      <c r="AT692" s="242"/>
      <c r="AU692" s="242"/>
      <c r="AV692" s="242"/>
      <c r="AW692" s="242"/>
      <c r="AX692" s="188"/>
      <c r="AY692" s="188"/>
      <c r="AZ692" s="242"/>
      <c r="BA692" s="242"/>
      <c r="BB692" s="242"/>
      <c r="BC692" s="242"/>
      <c r="BD692" s="242"/>
      <c r="BE692" s="188"/>
      <c r="BF692" s="188"/>
      <c r="BG692" s="242"/>
      <c r="BH692" s="242"/>
      <c r="BI692" s="242"/>
      <c r="BJ692" s="242"/>
      <c r="BK692" s="242"/>
      <c r="BL692" s="188"/>
      <c r="BM692" s="188"/>
      <c r="BN692" s="242"/>
      <c r="BO692" s="242"/>
      <c r="BP692" s="242"/>
      <c r="BQ692" s="242"/>
      <c r="BR692" s="242"/>
      <c r="BS692" s="188"/>
      <c r="BT692" s="188"/>
      <c r="BU692" s="242"/>
      <c r="BV692" s="242"/>
      <c r="BW692" s="242"/>
      <c r="BX692" s="242"/>
      <c r="BY692" s="242"/>
      <c r="BZ692" s="188"/>
      <c r="CA692" s="188"/>
      <c r="CB692" s="242"/>
      <c r="CC692" s="242"/>
      <c r="CD692" s="242"/>
      <c r="CE692" s="242"/>
      <c r="CF692" s="242"/>
      <c r="CG692" s="188"/>
      <c r="CH692" s="188"/>
      <c r="CI692" s="242"/>
      <c r="CJ692" s="242"/>
      <c r="CK692" s="242"/>
      <c r="CL692" s="242"/>
      <c r="CM692" s="242"/>
      <c r="CN692" s="188"/>
      <c r="CO692" s="188"/>
      <c r="CP692" s="242"/>
      <c r="CQ692" s="242"/>
      <c r="CR692" s="242"/>
      <c r="CS692" s="242"/>
      <c r="CT692" s="242"/>
      <c r="CU692" s="188"/>
      <c r="CV692" s="188"/>
      <c r="CW692" s="242"/>
      <c r="CX692" s="242"/>
      <c r="CY692" s="242"/>
      <c r="CZ692" s="242"/>
      <c r="DA692" s="242"/>
      <c r="DB692" s="188"/>
      <c r="DC692" s="188"/>
      <c r="DD692" s="242"/>
      <c r="DE692" s="242"/>
      <c r="DF692" s="242"/>
      <c r="DG692" s="242"/>
      <c r="DH692" s="242"/>
      <c r="DI692" s="188"/>
      <c r="DJ692" s="188"/>
      <c r="DK692" s="188"/>
      <c r="DL692" s="242"/>
      <c r="DM692" s="242"/>
      <c r="DN692" s="242"/>
      <c r="DO692" s="242"/>
      <c r="DP692" s="188"/>
      <c r="DQ692" s="188"/>
      <c r="DR692" s="242"/>
      <c r="DS692" s="242"/>
      <c r="DT692" s="242"/>
      <c r="DU692" s="242"/>
      <c r="DV692" s="242"/>
      <c r="DW692" s="188"/>
      <c r="DX692" s="188"/>
      <c r="DY692" s="242"/>
      <c r="DZ692" s="242"/>
      <c r="EA692" s="242"/>
      <c r="EB692" s="242"/>
      <c r="EC692" s="242"/>
      <c r="ED692" s="188"/>
      <c r="EE692" s="188"/>
      <c r="EF692" s="242"/>
      <c r="EG692" s="188"/>
      <c r="EH692" s="242"/>
      <c r="EI692" s="242"/>
      <c r="EJ692" s="242"/>
      <c r="EK692" s="188"/>
      <c r="EL692" s="188"/>
      <c r="EM692" s="242"/>
      <c r="EN692" s="242"/>
      <c r="EO692" s="242"/>
      <c r="EP692" s="242"/>
      <c r="EQ692" s="242"/>
      <c r="ER692" s="188"/>
      <c r="ES692" s="188"/>
      <c r="ET692" s="242"/>
      <c r="EU692" s="242"/>
      <c r="EV692" s="242"/>
      <c r="EW692" s="242"/>
      <c r="EX692" s="242"/>
      <c r="EY692" s="188"/>
      <c r="EZ692" s="188"/>
      <c r="FA692" s="242"/>
      <c r="FB692" s="242"/>
      <c r="FC692" s="242"/>
      <c r="FD692" s="242"/>
      <c r="FE692" s="242"/>
      <c r="FF692" s="188"/>
      <c r="FG692" s="188"/>
      <c r="FH692" s="242"/>
      <c r="FI692" s="242"/>
      <c r="FJ692" s="242"/>
      <c r="FK692" s="242"/>
      <c r="FL692" s="242"/>
      <c r="FM692" s="188"/>
      <c r="FN692" s="188"/>
      <c r="FO692" s="242"/>
      <c r="FP692" s="242"/>
      <c r="FQ692" s="242"/>
      <c r="FR692" s="242"/>
      <c r="FS692" s="242"/>
      <c r="FT692" s="188"/>
      <c r="FU692" s="188"/>
      <c r="FV692" s="188"/>
      <c r="FW692" s="188"/>
      <c r="FX692" s="188"/>
      <c r="FY692" s="242"/>
      <c r="FZ692" s="242"/>
      <c r="GA692" s="188"/>
      <c r="GB692" s="188"/>
      <c r="GC692" s="242"/>
      <c r="GD692" s="242"/>
      <c r="GE692" s="242"/>
      <c r="GF692" s="242"/>
      <c r="GG692" s="242"/>
      <c r="GH692" s="188"/>
      <c r="GI692" s="188"/>
      <c r="GJ692" s="242"/>
    </row>
    <row r="693" spans="2:192" ht="15.75" thickBot="1">
      <c r="B693" s="243" t="s">
        <v>5203</v>
      </c>
      <c r="C693" s="243" t="s">
        <v>4149</v>
      </c>
      <c r="D693" s="243" t="s">
        <v>4150</v>
      </c>
      <c r="E693" s="244" t="s">
        <v>5217</v>
      </c>
      <c r="F693" s="183"/>
      <c r="G693" s="245"/>
      <c r="H693" s="189"/>
      <c r="I693" s="189"/>
      <c r="J693" s="245"/>
      <c r="K693" s="245"/>
      <c r="L693" s="245"/>
      <c r="M693" s="245"/>
      <c r="N693" s="245"/>
      <c r="O693" s="189"/>
      <c r="P693" s="189"/>
      <c r="Q693" s="245"/>
      <c r="R693" s="245"/>
      <c r="S693" s="245"/>
      <c r="T693" s="245"/>
      <c r="U693" s="245"/>
      <c r="V693" s="189"/>
      <c r="W693" s="189"/>
      <c r="X693" s="245"/>
      <c r="Y693" s="245"/>
      <c r="Z693" s="245"/>
      <c r="AA693" s="245"/>
      <c r="AB693" s="245"/>
      <c r="AC693" s="189"/>
      <c r="AD693" s="189"/>
      <c r="AE693" s="245"/>
      <c r="AF693" s="245"/>
      <c r="AG693" s="189"/>
      <c r="AH693" s="245"/>
      <c r="AI693" s="245"/>
      <c r="AJ693" s="189"/>
      <c r="AK693" s="189"/>
      <c r="AL693" s="189"/>
      <c r="AM693" s="189"/>
      <c r="AN693" s="189"/>
      <c r="AO693" s="245"/>
      <c r="AP693" s="245"/>
      <c r="AQ693" s="189"/>
      <c r="AR693" s="189"/>
      <c r="AS693" s="245"/>
      <c r="AT693" s="245"/>
      <c r="AU693" s="245"/>
      <c r="AV693" s="245"/>
      <c r="AW693" s="245"/>
      <c r="AX693" s="189"/>
      <c r="AY693" s="189"/>
      <c r="AZ693" s="245"/>
      <c r="BA693" s="245"/>
      <c r="BB693" s="245"/>
      <c r="BC693" s="245"/>
      <c r="BD693" s="245"/>
      <c r="BE693" s="189"/>
      <c r="BF693" s="189"/>
      <c r="BG693" s="245"/>
      <c r="BH693" s="245"/>
      <c r="BI693" s="245"/>
      <c r="BJ693" s="245"/>
      <c r="BK693" s="245"/>
      <c r="BL693" s="189"/>
      <c r="BM693" s="189"/>
      <c r="BN693" s="245"/>
      <c r="BO693" s="245"/>
      <c r="BP693" s="245"/>
      <c r="BQ693" s="245"/>
      <c r="BR693" s="245"/>
      <c r="BS693" s="189"/>
      <c r="BT693" s="189"/>
      <c r="BU693" s="245"/>
      <c r="BV693" s="245"/>
      <c r="BW693" s="245"/>
      <c r="BX693" s="245"/>
      <c r="BY693" s="245"/>
      <c r="BZ693" s="189"/>
      <c r="CA693" s="189"/>
      <c r="CB693" s="245"/>
      <c r="CC693" s="245"/>
      <c r="CD693" s="245"/>
      <c r="CE693" s="245"/>
      <c r="CF693" s="245"/>
      <c r="CG693" s="189"/>
      <c r="CH693" s="189"/>
      <c r="CI693" s="245"/>
      <c r="CJ693" s="245"/>
      <c r="CK693" s="245"/>
      <c r="CL693" s="245"/>
      <c r="CM693" s="245"/>
      <c r="CN693" s="189"/>
      <c r="CO693" s="189"/>
      <c r="CP693" s="245"/>
      <c r="CQ693" s="245"/>
      <c r="CR693" s="245"/>
      <c r="CS693" s="245"/>
      <c r="CT693" s="245"/>
      <c r="CU693" s="189"/>
      <c r="CV693" s="189"/>
      <c r="CW693" s="245"/>
      <c r="CX693" s="245"/>
      <c r="CY693" s="245"/>
      <c r="CZ693" s="245"/>
      <c r="DA693" s="245"/>
      <c r="DB693" s="189"/>
      <c r="DC693" s="189"/>
      <c r="DD693" s="245"/>
      <c r="DE693" s="245"/>
      <c r="DF693" s="245"/>
      <c r="DG693" s="245"/>
      <c r="DH693" s="245"/>
      <c r="DI693" s="189"/>
      <c r="DJ693" s="189"/>
      <c r="DK693" s="189"/>
      <c r="DL693" s="245"/>
      <c r="DM693" s="245"/>
      <c r="DN693" s="245"/>
      <c r="DO693" s="245"/>
      <c r="DP693" s="189"/>
      <c r="DQ693" s="189"/>
      <c r="DR693" s="245"/>
      <c r="DS693" s="245"/>
      <c r="DT693" s="245"/>
      <c r="DU693" s="245"/>
      <c r="DV693" s="245"/>
      <c r="DW693" s="189"/>
      <c r="DX693" s="189"/>
      <c r="DY693" s="245"/>
      <c r="DZ693" s="245"/>
      <c r="EA693" s="245"/>
      <c r="EB693" s="245"/>
      <c r="EC693" s="245"/>
      <c r="ED693" s="189"/>
      <c r="EE693" s="189"/>
      <c r="EF693" s="245"/>
      <c r="EG693" s="189"/>
      <c r="EH693" s="245"/>
      <c r="EI693" s="245"/>
      <c r="EJ693" s="245"/>
      <c r="EK693" s="189"/>
      <c r="EL693" s="189"/>
      <c r="EM693" s="245"/>
      <c r="EN693" s="245"/>
      <c r="EO693" s="245"/>
      <c r="EP693" s="245"/>
      <c r="EQ693" s="245"/>
      <c r="ER693" s="189"/>
      <c r="ES693" s="189"/>
      <c r="ET693" s="245"/>
      <c r="EU693" s="245"/>
      <c r="EV693" s="245"/>
      <c r="EW693" s="245"/>
      <c r="EX693" s="245"/>
      <c r="EY693" s="189"/>
      <c r="EZ693" s="189"/>
      <c r="FA693" s="245"/>
      <c r="FB693" s="245"/>
      <c r="FC693" s="245"/>
      <c r="FD693" s="245"/>
      <c r="FE693" s="245"/>
      <c r="FF693" s="189"/>
      <c r="FG693" s="189"/>
      <c r="FH693" s="245"/>
      <c r="FI693" s="245"/>
      <c r="FJ693" s="245"/>
      <c r="FK693" s="245"/>
      <c r="FL693" s="245"/>
      <c r="FM693" s="189"/>
      <c r="FN693" s="189"/>
      <c r="FO693" s="245"/>
      <c r="FP693" s="245"/>
      <c r="FQ693" s="245"/>
      <c r="FR693" s="245"/>
      <c r="FS693" s="245"/>
      <c r="FT693" s="189"/>
      <c r="FU693" s="189"/>
      <c r="FV693" s="189"/>
      <c r="FW693" s="189"/>
      <c r="FX693" s="189"/>
      <c r="FY693" s="245"/>
      <c r="FZ693" s="245"/>
      <c r="GA693" s="189"/>
      <c r="GB693" s="189"/>
      <c r="GC693" s="245"/>
      <c r="GD693" s="245"/>
      <c r="GE693" s="245"/>
      <c r="GF693" s="245"/>
      <c r="GG693" s="245"/>
      <c r="GH693" s="189"/>
      <c r="GI693" s="189"/>
      <c r="GJ693" s="245"/>
    </row>
    <row r="694" spans="2:192" ht="15">
      <c r="B694" s="238" t="s">
        <v>5203</v>
      </c>
      <c r="C694" s="238" t="s">
        <v>1921</v>
      </c>
      <c r="D694" s="238" t="s">
        <v>651</v>
      </c>
      <c r="E694" s="238" t="s">
        <v>5214</v>
      </c>
      <c r="F694" s="180">
        <v>8</v>
      </c>
      <c r="G694" s="239"/>
      <c r="H694" s="186"/>
      <c r="I694" s="186"/>
      <c r="J694" s="239"/>
      <c r="K694" s="239"/>
      <c r="L694" s="239"/>
      <c r="M694" s="239"/>
      <c r="N694" s="239"/>
      <c r="O694" s="186"/>
      <c r="P694" s="186"/>
      <c r="Q694" s="239"/>
      <c r="R694" s="239"/>
      <c r="S694" s="239"/>
      <c r="T694" s="239"/>
      <c r="U694" s="239"/>
      <c r="V694" s="186"/>
      <c r="W694" s="186"/>
      <c r="X694" s="239"/>
      <c r="Y694" s="239"/>
      <c r="Z694" s="239"/>
      <c r="AA694" s="239"/>
      <c r="AB694" s="239"/>
      <c r="AC694" s="186"/>
      <c r="AD694" s="186"/>
      <c r="AE694" s="239"/>
      <c r="AF694" s="239"/>
      <c r="AG694" s="186"/>
      <c r="AH694" s="239"/>
      <c r="AI694" s="239"/>
      <c r="AJ694" s="186"/>
      <c r="AK694" s="186"/>
      <c r="AL694" s="186"/>
      <c r="AM694" s="186"/>
      <c r="AN694" s="186"/>
      <c r="AO694" s="239"/>
      <c r="AP694" s="239"/>
      <c r="AQ694" s="186"/>
      <c r="AR694" s="186"/>
      <c r="AS694" s="239"/>
      <c r="AT694" s="239"/>
      <c r="AU694" s="239"/>
      <c r="AV694" s="239"/>
      <c r="AW694" s="239"/>
      <c r="AX694" s="186"/>
      <c r="AY694" s="186"/>
      <c r="AZ694" s="239"/>
      <c r="BA694" s="239"/>
      <c r="BB694" s="239"/>
      <c r="BC694" s="239"/>
      <c r="BD694" s="239"/>
      <c r="BE694" s="186"/>
      <c r="BF694" s="186"/>
      <c r="BG694" s="239"/>
      <c r="BH694" s="239">
        <v>1</v>
      </c>
      <c r="BI694" s="239"/>
      <c r="BJ694" s="239"/>
      <c r="BK694" s="239"/>
      <c r="BL694" s="186"/>
      <c r="BM694" s="186"/>
      <c r="BN694" s="239"/>
      <c r="BO694" s="239"/>
      <c r="BP694" s="239"/>
      <c r="BQ694" s="239"/>
      <c r="BR694" s="239"/>
      <c r="BS694" s="186"/>
      <c r="BT694" s="186"/>
      <c r="BU694" s="239"/>
      <c r="BV694" s="239">
        <v>1</v>
      </c>
      <c r="BW694" s="239"/>
      <c r="BX694" s="239"/>
      <c r="BY694" s="239"/>
      <c r="BZ694" s="186"/>
      <c r="CA694" s="186"/>
      <c r="CB694" s="239"/>
      <c r="CC694" s="239"/>
      <c r="CD694" s="239"/>
      <c r="CE694" s="239"/>
      <c r="CF694" s="239"/>
      <c r="CG694" s="186"/>
      <c r="CH694" s="186"/>
      <c r="CI694" s="239"/>
      <c r="CJ694" s="239"/>
      <c r="CK694" s="239"/>
      <c r="CL694" s="239"/>
      <c r="CM694" s="239"/>
      <c r="CN694" s="186"/>
      <c r="CO694" s="186"/>
      <c r="CP694" s="239"/>
      <c r="CQ694" s="239"/>
      <c r="CR694" s="239"/>
      <c r="CS694" s="239"/>
      <c r="CT694" s="239"/>
      <c r="CU694" s="186"/>
      <c r="CV694" s="186"/>
      <c r="CW694" s="239"/>
      <c r="CX694" s="239"/>
      <c r="CY694" s="239">
        <v>1</v>
      </c>
      <c r="CZ694" s="239"/>
      <c r="DA694" s="239"/>
      <c r="DB694" s="186"/>
      <c r="DC694" s="186"/>
      <c r="DD694" s="239">
        <v>1</v>
      </c>
      <c r="DE694" s="239"/>
      <c r="DF694" s="239"/>
      <c r="DG694" s="239"/>
      <c r="DH694" s="239"/>
      <c r="DI694" s="186"/>
      <c r="DJ694" s="186"/>
      <c r="DK694" s="186"/>
      <c r="DL694" s="239"/>
      <c r="DM694" s="239"/>
      <c r="DN694" s="239"/>
      <c r="DO694" s="239"/>
      <c r="DP694" s="186"/>
      <c r="DQ694" s="186"/>
      <c r="DR694" s="239">
        <v>1</v>
      </c>
      <c r="DS694" s="239"/>
      <c r="DT694" s="239">
        <v>1</v>
      </c>
      <c r="DU694" s="239"/>
      <c r="DV694" s="239"/>
      <c r="DW694" s="186"/>
      <c r="DX694" s="186"/>
      <c r="DY694" s="239"/>
      <c r="DZ694" s="239"/>
      <c r="EA694" s="239">
        <v>1</v>
      </c>
      <c r="EB694" s="239"/>
      <c r="EC694" s="239"/>
      <c r="ED694" s="186"/>
      <c r="EE694" s="186"/>
      <c r="EF694" s="239"/>
      <c r="EG694" s="186"/>
      <c r="EH694" s="239"/>
      <c r="EI694" s="239"/>
      <c r="EJ694" s="239"/>
      <c r="EK694" s="186"/>
      <c r="EL694" s="186"/>
      <c r="EM694" s="239"/>
      <c r="EN694" s="239"/>
      <c r="EO694" s="239"/>
      <c r="EP694" s="239"/>
      <c r="EQ694" s="239">
        <v>1</v>
      </c>
      <c r="ER694" s="186"/>
      <c r="ES694" s="186"/>
      <c r="ET694" s="239"/>
      <c r="EU694" s="239"/>
      <c r="EV694" s="239"/>
      <c r="EW694" s="239"/>
      <c r="EX694" s="239"/>
      <c r="EY694" s="186"/>
      <c r="EZ694" s="186"/>
      <c r="FA694" s="239"/>
      <c r="FB694" s="239"/>
      <c r="FC694" s="239"/>
      <c r="FD694" s="239"/>
      <c r="FE694" s="239"/>
      <c r="FF694" s="186"/>
      <c r="FG694" s="186"/>
      <c r="FH694" s="239"/>
      <c r="FI694" s="239"/>
      <c r="FJ694" s="239"/>
      <c r="FK694" s="239"/>
      <c r="FL694" s="239"/>
      <c r="FM694" s="186"/>
      <c r="FN694" s="186"/>
      <c r="FO694" s="239"/>
      <c r="FP694" s="239"/>
      <c r="FQ694" s="239"/>
      <c r="FR694" s="239"/>
      <c r="FS694" s="239"/>
      <c r="FT694" s="186"/>
      <c r="FU694" s="186"/>
      <c r="FV694" s="186"/>
      <c r="FW694" s="186"/>
      <c r="FX694" s="186"/>
      <c r="FY694" s="239"/>
      <c r="FZ694" s="239"/>
      <c r="GA694" s="186"/>
      <c r="GB694" s="186"/>
      <c r="GC694" s="239"/>
      <c r="GD694" s="239"/>
      <c r="GE694" s="239"/>
      <c r="GF694" s="239"/>
      <c r="GG694" s="239"/>
      <c r="GH694" s="186"/>
      <c r="GI694" s="186"/>
      <c r="GJ694" s="239"/>
    </row>
    <row r="695" spans="2:192" ht="15">
      <c r="B695" s="240" t="s">
        <v>5203</v>
      </c>
      <c r="C695" s="240" t="s">
        <v>1921</v>
      </c>
      <c r="D695" s="240" t="s">
        <v>651</v>
      </c>
      <c r="E695" s="235" t="s">
        <v>5215</v>
      </c>
      <c r="F695" s="181">
        <v>387.3</v>
      </c>
      <c r="G695" s="237"/>
      <c r="H695" s="187"/>
      <c r="I695" s="187"/>
      <c r="J695" s="237"/>
      <c r="K695" s="237"/>
      <c r="L695" s="237"/>
      <c r="M695" s="237"/>
      <c r="N695" s="237"/>
      <c r="O695" s="187"/>
      <c r="P695" s="187"/>
      <c r="Q695" s="237"/>
      <c r="R695" s="237"/>
      <c r="S695" s="237"/>
      <c r="T695" s="237"/>
      <c r="U695" s="237"/>
      <c r="V695" s="187"/>
      <c r="W695" s="187"/>
      <c r="X695" s="237"/>
      <c r="Y695" s="237"/>
      <c r="Z695" s="237"/>
      <c r="AA695" s="237"/>
      <c r="AB695" s="237"/>
      <c r="AC695" s="187"/>
      <c r="AD695" s="187"/>
      <c r="AE695" s="237"/>
      <c r="AF695" s="237"/>
      <c r="AG695" s="187"/>
      <c r="AH695" s="237"/>
      <c r="AI695" s="237"/>
      <c r="AJ695" s="187"/>
      <c r="AK695" s="187"/>
      <c r="AL695" s="187"/>
      <c r="AM695" s="187"/>
      <c r="AN695" s="187"/>
      <c r="AO695" s="237"/>
      <c r="AP695" s="237"/>
      <c r="AQ695" s="187"/>
      <c r="AR695" s="187"/>
      <c r="AS695" s="237"/>
      <c r="AT695" s="237"/>
      <c r="AU695" s="237"/>
      <c r="AV695" s="237"/>
      <c r="AW695" s="237"/>
      <c r="AX695" s="187"/>
      <c r="AY695" s="187"/>
      <c r="AZ695" s="237"/>
      <c r="BA695" s="237"/>
      <c r="BB695" s="237"/>
      <c r="BC695" s="237"/>
      <c r="BD695" s="237"/>
      <c r="BE695" s="187"/>
      <c r="BF695" s="187"/>
      <c r="BG695" s="237"/>
      <c r="BH695" s="237">
        <v>21.3</v>
      </c>
      <c r="BI695" s="237"/>
      <c r="BJ695" s="237"/>
      <c r="BK695" s="237"/>
      <c r="BL695" s="187"/>
      <c r="BM695" s="187"/>
      <c r="BN695" s="237"/>
      <c r="BO695" s="237"/>
      <c r="BP695" s="237"/>
      <c r="BQ695" s="237"/>
      <c r="BR695" s="237"/>
      <c r="BS695" s="187"/>
      <c r="BT695" s="187"/>
      <c r="BU695" s="237"/>
      <c r="BV695" s="237">
        <v>21</v>
      </c>
      <c r="BW695" s="237"/>
      <c r="BX695" s="237"/>
      <c r="BY695" s="237"/>
      <c r="BZ695" s="187"/>
      <c r="CA695" s="187"/>
      <c r="CB695" s="237"/>
      <c r="CC695" s="237"/>
      <c r="CD695" s="237"/>
      <c r="CE695" s="237"/>
      <c r="CF695" s="237"/>
      <c r="CG695" s="187"/>
      <c r="CH695" s="187"/>
      <c r="CI695" s="237"/>
      <c r="CJ695" s="237"/>
      <c r="CK695" s="237"/>
      <c r="CL695" s="237"/>
      <c r="CM695" s="237"/>
      <c r="CN695" s="187"/>
      <c r="CO695" s="187"/>
      <c r="CP695" s="237"/>
      <c r="CQ695" s="237"/>
      <c r="CR695" s="237"/>
      <c r="CS695" s="237"/>
      <c r="CT695" s="237"/>
      <c r="CU695" s="187"/>
      <c r="CV695" s="187"/>
      <c r="CW695" s="237"/>
      <c r="CX695" s="237"/>
      <c r="CY695" s="237">
        <v>42.2</v>
      </c>
      <c r="CZ695" s="237"/>
      <c r="DA695" s="237"/>
      <c r="DB695" s="187"/>
      <c r="DC695" s="187"/>
      <c r="DD695" s="237">
        <v>35.9</v>
      </c>
      <c r="DE695" s="237"/>
      <c r="DF695" s="237"/>
      <c r="DG695" s="237"/>
      <c r="DH695" s="237"/>
      <c r="DI695" s="187"/>
      <c r="DJ695" s="187"/>
      <c r="DK695" s="187"/>
      <c r="DL695" s="237"/>
      <c r="DM695" s="237"/>
      <c r="DN695" s="237"/>
      <c r="DO695" s="237"/>
      <c r="DP695" s="187"/>
      <c r="DQ695" s="187"/>
      <c r="DR695" s="237">
        <v>33.9</v>
      </c>
      <c r="DS695" s="237"/>
      <c r="DT695" s="237">
        <v>64</v>
      </c>
      <c r="DU695" s="237"/>
      <c r="DV695" s="237"/>
      <c r="DW695" s="187"/>
      <c r="DX695" s="187"/>
      <c r="DY695" s="237"/>
      <c r="DZ695" s="237"/>
      <c r="EA695" s="237">
        <v>125.3</v>
      </c>
      <c r="EB695" s="237"/>
      <c r="EC695" s="237"/>
      <c r="ED695" s="187"/>
      <c r="EE695" s="187"/>
      <c r="EF695" s="237"/>
      <c r="EG695" s="187"/>
      <c r="EH695" s="237"/>
      <c r="EI695" s="237"/>
      <c r="EJ695" s="237"/>
      <c r="EK695" s="187"/>
      <c r="EL695" s="187"/>
      <c r="EM695" s="237"/>
      <c r="EN695" s="237"/>
      <c r="EO695" s="237"/>
      <c r="EP695" s="237"/>
      <c r="EQ695" s="237">
        <v>43.6</v>
      </c>
      <c r="ER695" s="187"/>
      <c r="ES695" s="187"/>
      <c r="ET695" s="237"/>
      <c r="EU695" s="237"/>
      <c r="EV695" s="237"/>
      <c r="EW695" s="237"/>
      <c r="EX695" s="237"/>
      <c r="EY695" s="187"/>
      <c r="EZ695" s="187"/>
      <c r="FA695" s="237"/>
      <c r="FB695" s="237"/>
      <c r="FC695" s="237"/>
      <c r="FD695" s="237"/>
      <c r="FE695" s="237"/>
      <c r="FF695" s="187"/>
      <c r="FG695" s="187"/>
      <c r="FH695" s="237"/>
      <c r="FI695" s="237"/>
      <c r="FJ695" s="237"/>
      <c r="FK695" s="237"/>
      <c r="FL695" s="237"/>
      <c r="FM695" s="187"/>
      <c r="FN695" s="187"/>
      <c r="FO695" s="237"/>
      <c r="FP695" s="237"/>
      <c r="FQ695" s="237"/>
      <c r="FR695" s="237"/>
      <c r="FS695" s="237"/>
      <c r="FT695" s="187"/>
      <c r="FU695" s="187"/>
      <c r="FV695" s="187"/>
      <c r="FW695" s="187"/>
      <c r="FX695" s="187"/>
      <c r="FY695" s="237"/>
      <c r="FZ695" s="237"/>
      <c r="GA695" s="187"/>
      <c r="GB695" s="187"/>
      <c r="GC695" s="237"/>
      <c r="GD695" s="237"/>
      <c r="GE695" s="237"/>
      <c r="GF695" s="237"/>
      <c r="GG695" s="237"/>
      <c r="GH695" s="187"/>
      <c r="GI695" s="187"/>
      <c r="GJ695" s="237"/>
    </row>
    <row r="696" spans="2:192" ht="15">
      <c r="B696" s="240" t="s">
        <v>5203</v>
      </c>
      <c r="C696" s="240" t="s">
        <v>1921</v>
      </c>
      <c r="D696" s="240" t="s">
        <v>651</v>
      </c>
      <c r="E696" s="241" t="s">
        <v>5216</v>
      </c>
      <c r="F696" s="182"/>
      <c r="G696" s="242"/>
      <c r="H696" s="188"/>
      <c r="I696" s="188"/>
      <c r="J696" s="242"/>
      <c r="K696" s="242"/>
      <c r="L696" s="242"/>
      <c r="M696" s="242"/>
      <c r="N696" s="242"/>
      <c r="O696" s="188"/>
      <c r="P696" s="188"/>
      <c r="Q696" s="242"/>
      <c r="R696" s="242"/>
      <c r="S696" s="242"/>
      <c r="T696" s="242"/>
      <c r="U696" s="242"/>
      <c r="V696" s="188"/>
      <c r="W696" s="188"/>
      <c r="X696" s="242"/>
      <c r="Y696" s="242"/>
      <c r="Z696" s="242"/>
      <c r="AA696" s="242"/>
      <c r="AB696" s="242"/>
      <c r="AC696" s="188"/>
      <c r="AD696" s="188"/>
      <c r="AE696" s="242"/>
      <c r="AF696" s="242"/>
      <c r="AG696" s="188"/>
      <c r="AH696" s="242"/>
      <c r="AI696" s="242"/>
      <c r="AJ696" s="188"/>
      <c r="AK696" s="188"/>
      <c r="AL696" s="188"/>
      <c r="AM696" s="188"/>
      <c r="AN696" s="188"/>
      <c r="AO696" s="242"/>
      <c r="AP696" s="242"/>
      <c r="AQ696" s="188"/>
      <c r="AR696" s="188"/>
      <c r="AS696" s="242"/>
      <c r="AT696" s="242"/>
      <c r="AU696" s="242"/>
      <c r="AV696" s="242"/>
      <c r="AW696" s="242"/>
      <c r="AX696" s="188"/>
      <c r="AY696" s="188"/>
      <c r="AZ696" s="242"/>
      <c r="BA696" s="242"/>
      <c r="BB696" s="242"/>
      <c r="BC696" s="242"/>
      <c r="BD696" s="242"/>
      <c r="BE696" s="188"/>
      <c r="BF696" s="188"/>
      <c r="BG696" s="242"/>
      <c r="BH696" s="242"/>
      <c r="BI696" s="242"/>
      <c r="BJ696" s="242"/>
      <c r="BK696" s="242"/>
      <c r="BL696" s="188"/>
      <c r="BM696" s="188"/>
      <c r="BN696" s="242"/>
      <c r="BO696" s="242"/>
      <c r="BP696" s="242"/>
      <c r="BQ696" s="242"/>
      <c r="BR696" s="242"/>
      <c r="BS696" s="188"/>
      <c r="BT696" s="188"/>
      <c r="BU696" s="242"/>
      <c r="BV696" s="242"/>
      <c r="BW696" s="242"/>
      <c r="BX696" s="242"/>
      <c r="BY696" s="242"/>
      <c r="BZ696" s="188"/>
      <c r="CA696" s="188"/>
      <c r="CB696" s="242"/>
      <c r="CC696" s="242"/>
      <c r="CD696" s="242"/>
      <c r="CE696" s="242"/>
      <c r="CF696" s="242"/>
      <c r="CG696" s="188"/>
      <c r="CH696" s="188"/>
      <c r="CI696" s="242"/>
      <c r="CJ696" s="242"/>
      <c r="CK696" s="242"/>
      <c r="CL696" s="242"/>
      <c r="CM696" s="242"/>
      <c r="CN696" s="188"/>
      <c r="CO696" s="188"/>
      <c r="CP696" s="242"/>
      <c r="CQ696" s="242"/>
      <c r="CR696" s="242"/>
      <c r="CS696" s="242"/>
      <c r="CT696" s="242"/>
      <c r="CU696" s="188"/>
      <c r="CV696" s="188"/>
      <c r="CW696" s="242"/>
      <c r="CX696" s="242"/>
      <c r="CY696" s="242"/>
      <c r="CZ696" s="242"/>
      <c r="DA696" s="242"/>
      <c r="DB696" s="188"/>
      <c r="DC696" s="188"/>
      <c r="DD696" s="242"/>
      <c r="DE696" s="242"/>
      <c r="DF696" s="242"/>
      <c r="DG696" s="242"/>
      <c r="DH696" s="242"/>
      <c r="DI696" s="188"/>
      <c r="DJ696" s="188"/>
      <c r="DK696" s="188"/>
      <c r="DL696" s="242"/>
      <c r="DM696" s="242"/>
      <c r="DN696" s="242"/>
      <c r="DO696" s="242"/>
      <c r="DP696" s="188"/>
      <c r="DQ696" s="188"/>
      <c r="DR696" s="242"/>
      <c r="DS696" s="242"/>
      <c r="DT696" s="242"/>
      <c r="DU696" s="242"/>
      <c r="DV696" s="242"/>
      <c r="DW696" s="188"/>
      <c r="DX696" s="188"/>
      <c r="DY696" s="242"/>
      <c r="DZ696" s="242"/>
      <c r="EA696" s="242"/>
      <c r="EB696" s="242"/>
      <c r="EC696" s="242"/>
      <c r="ED696" s="188"/>
      <c r="EE696" s="188"/>
      <c r="EF696" s="242"/>
      <c r="EG696" s="188"/>
      <c r="EH696" s="242"/>
      <c r="EI696" s="242"/>
      <c r="EJ696" s="242"/>
      <c r="EK696" s="188"/>
      <c r="EL696" s="188"/>
      <c r="EM696" s="242"/>
      <c r="EN696" s="242"/>
      <c r="EO696" s="242"/>
      <c r="EP696" s="242"/>
      <c r="EQ696" s="242"/>
      <c r="ER696" s="188"/>
      <c r="ES696" s="188"/>
      <c r="ET696" s="242"/>
      <c r="EU696" s="242"/>
      <c r="EV696" s="242"/>
      <c r="EW696" s="242"/>
      <c r="EX696" s="242"/>
      <c r="EY696" s="188"/>
      <c r="EZ696" s="188"/>
      <c r="FA696" s="242"/>
      <c r="FB696" s="242"/>
      <c r="FC696" s="242"/>
      <c r="FD696" s="242"/>
      <c r="FE696" s="242"/>
      <c r="FF696" s="188"/>
      <c r="FG696" s="188"/>
      <c r="FH696" s="242"/>
      <c r="FI696" s="242"/>
      <c r="FJ696" s="242"/>
      <c r="FK696" s="242"/>
      <c r="FL696" s="242"/>
      <c r="FM696" s="188"/>
      <c r="FN696" s="188"/>
      <c r="FO696" s="242"/>
      <c r="FP696" s="242"/>
      <c r="FQ696" s="242"/>
      <c r="FR696" s="242"/>
      <c r="FS696" s="242"/>
      <c r="FT696" s="188"/>
      <c r="FU696" s="188"/>
      <c r="FV696" s="188"/>
      <c r="FW696" s="188"/>
      <c r="FX696" s="188"/>
      <c r="FY696" s="242"/>
      <c r="FZ696" s="242"/>
      <c r="GA696" s="188"/>
      <c r="GB696" s="188"/>
      <c r="GC696" s="242"/>
      <c r="GD696" s="242"/>
      <c r="GE696" s="242"/>
      <c r="GF696" s="242"/>
      <c r="GG696" s="242"/>
      <c r="GH696" s="188"/>
      <c r="GI696" s="188"/>
      <c r="GJ696" s="242"/>
    </row>
    <row r="697" spans="2:192" ht="15.75" thickBot="1">
      <c r="B697" s="243" t="s">
        <v>5203</v>
      </c>
      <c r="C697" s="243" t="s">
        <v>1921</v>
      </c>
      <c r="D697" s="243" t="s">
        <v>651</v>
      </c>
      <c r="E697" s="244" t="s">
        <v>5217</v>
      </c>
      <c r="F697" s="183"/>
      <c r="G697" s="245"/>
      <c r="H697" s="189"/>
      <c r="I697" s="189"/>
      <c r="J697" s="245"/>
      <c r="K697" s="245"/>
      <c r="L697" s="245"/>
      <c r="M697" s="245"/>
      <c r="N697" s="245"/>
      <c r="O697" s="189"/>
      <c r="P697" s="189"/>
      <c r="Q697" s="245"/>
      <c r="R697" s="245"/>
      <c r="S697" s="245"/>
      <c r="T697" s="245"/>
      <c r="U697" s="245"/>
      <c r="V697" s="189"/>
      <c r="W697" s="189"/>
      <c r="X697" s="245"/>
      <c r="Y697" s="245"/>
      <c r="Z697" s="245"/>
      <c r="AA697" s="245"/>
      <c r="AB697" s="245"/>
      <c r="AC697" s="189"/>
      <c r="AD697" s="189"/>
      <c r="AE697" s="245"/>
      <c r="AF697" s="245"/>
      <c r="AG697" s="189"/>
      <c r="AH697" s="245"/>
      <c r="AI697" s="245"/>
      <c r="AJ697" s="189"/>
      <c r="AK697" s="189"/>
      <c r="AL697" s="189"/>
      <c r="AM697" s="189"/>
      <c r="AN697" s="189"/>
      <c r="AO697" s="245"/>
      <c r="AP697" s="245"/>
      <c r="AQ697" s="189"/>
      <c r="AR697" s="189"/>
      <c r="AS697" s="245"/>
      <c r="AT697" s="245"/>
      <c r="AU697" s="245"/>
      <c r="AV697" s="245"/>
      <c r="AW697" s="245"/>
      <c r="AX697" s="189"/>
      <c r="AY697" s="189"/>
      <c r="AZ697" s="245"/>
      <c r="BA697" s="245"/>
      <c r="BB697" s="245"/>
      <c r="BC697" s="245"/>
      <c r="BD697" s="245"/>
      <c r="BE697" s="189"/>
      <c r="BF697" s="189"/>
      <c r="BG697" s="245"/>
      <c r="BH697" s="245"/>
      <c r="BI697" s="245"/>
      <c r="BJ697" s="245"/>
      <c r="BK697" s="245"/>
      <c r="BL697" s="189"/>
      <c r="BM697" s="189"/>
      <c r="BN697" s="245"/>
      <c r="BO697" s="245"/>
      <c r="BP697" s="245"/>
      <c r="BQ697" s="245"/>
      <c r="BR697" s="245"/>
      <c r="BS697" s="189"/>
      <c r="BT697" s="189"/>
      <c r="BU697" s="245"/>
      <c r="BV697" s="245"/>
      <c r="BW697" s="245"/>
      <c r="BX697" s="245"/>
      <c r="BY697" s="245"/>
      <c r="BZ697" s="189"/>
      <c r="CA697" s="189"/>
      <c r="CB697" s="245"/>
      <c r="CC697" s="245"/>
      <c r="CD697" s="245"/>
      <c r="CE697" s="245"/>
      <c r="CF697" s="245"/>
      <c r="CG697" s="189"/>
      <c r="CH697" s="189"/>
      <c r="CI697" s="245"/>
      <c r="CJ697" s="245"/>
      <c r="CK697" s="245"/>
      <c r="CL697" s="245"/>
      <c r="CM697" s="245"/>
      <c r="CN697" s="189"/>
      <c r="CO697" s="189"/>
      <c r="CP697" s="245"/>
      <c r="CQ697" s="245"/>
      <c r="CR697" s="245"/>
      <c r="CS697" s="245"/>
      <c r="CT697" s="245"/>
      <c r="CU697" s="189"/>
      <c r="CV697" s="189"/>
      <c r="CW697" s="245"/>
      <c r="CX697" s="245"/>
      <c r="CY697" s="245"/>
      <c r="CZ697" s="245"/>
      <c r="DA697" s="245"/>
      <c r="DB697" s="189"/>
      <c r="DC697" s="189"/>
      <c r="DD697" s="245"/>
      <c r="DE697" s="245"/>
      <c r="DF697" s="245"/>
      <c r="DG697" s="245"/>
      <c r="DH697" s="245"/>
      <c r="DI697" s="189"/>
      <c r="DJ697" s="189"/>
      <c r="DK697" s="189"/>
      <c r="DL697" s="245"/>
      <c r="DM697" s="245"/>
      <c r="DN697" s="245"/>
      <c r="DO697" s="245"/>
      <c r="DP697" s="189"/>
      <c r="DQ697" s="189"/>
      <c r="DR697" s="245"/>
      <c r="DS697" s="245"/>
      <c r="DT697" s="245"/>
      <c r="DU697" s="245"/>
      <c r="DV697" s="245"/>
      <c r="DW697" s="189"/>
      <c r="DX697" s="189"/>
      <c r="DY697" s="245"/>
      <c r="DZ697" s="245"/>
      <c r="EA697" s="245"/>
      <c r="EB697" s="245"/>
      <c r="EC697" s="245"/>
      <c r="ED697" s="189"/>
      <c r="EE697" s="189"/>
      <c r="EF697" s="245"/>
      <c r="EG697" s="189"/>
      <c r="EH697" s="245"/>
      <c r="EI697" s="245"/>
      <c r="EJ697" s="245"/>
      <c r="EK697" s="189"/>
      <c r="EL697" s="189"/>
      <c r="EM697" s="245"/>
      <c r="EN697" s="245"/>
      <c r="EO697" s="245"/>
      <c r="EP697" s="245"/>
      <c r="EQ697" s="245"/>
      <c r="ER697" s="189"/>
      <c r="ES697" s="189"/>
      <c r="ET697" s="245"/>
      <c r="EU697" s="245"/>
      <c r="EV697" s="245"/>
      <c r="EW697" s="245"/>
      <c r="EX697" s="245"/>
      <c r="EY697" s="189"/>
      <c r="EZ697" s="189"/>
      <c r="FA697" s="245"/>
      <c r="FB697" s="245"/>
      <c r="FC697" s="245"/>
      <c r="FD697" s="245"/>
      <c r="FE697" s="245"/>
      <c r="FF697" s="189"/>
      <c r="FG697" s="189"/>
      <c r="FH697" s="245"/>
      <c r="FI697" s="245"/>
      <c r="FJ697" s="245"/>
      <c r="FK697" s="245"/>
      <c r="FL697" s="245"/>
      <c r="FM697" s="189"/>
      <c r="FN697" s="189"/>
      <c r="FO697" s="245"/>
      <c r="FP697" s="245"/>
      <c r="FQ697" s="245"/>
      <c r="FR697" s="245"/>
      <c r="FS697" s="245"/>
      <c r="FT697" s="189"/>
      <c r="FU697" s="189"/>
      <c r="FV697" s="189"/>
      <c r="FW697" s="189"/>
      <c r="FX697" s="189"/>
      <c r="FY697" s="245"/>
      <c r="FZ697" s="245"/>
      <c r="GA697" s="189"/>
      <c r="GB697" s="189"/>
      <c r="GC697" s="245"/>
      <c r="GD697" s="245"/>
      <c r="GE697" s="245"/>
      <c r="GF697" s="245"/>
      <c r="GG697" s="245"/>
      <c r="GH697" s="189"/>
      <c r="GI697" s="189"/>
      <c r="GJ697" s="245"/>
    </row>
    <row r="698" spans="2:192" ht="15">
      <c r="B698" s="238" t="s">
        <v>5203</v>
      </c>
      <c r="C698" s="238" t="s">
        <v>3200</v>
      </c>
      <c r="D698" s="238" t="s">
        <v>283</v>
      </c>
      <c r="E698" s="238" t="s">
        <v>5214</v>
      </c>
      <c r="F698" s="180">
        <v>4</v>
      </c>
      <c r="G698" s="239"/>
      <c r="H698" s="186"/>
      <c r="I698" s="186"/>
      <c r="J698" s="239"/>
      <c r="K698" s="239"/>
      <c r="L698" s="239"/>
      <c r="M698" s="239"/>
      <c r="N698" s="239"/>
      <c r="O698" s="186"/>
      <c r="P698" s="186"/>
      <c r="Q698" s="239"/>
      <c r="R698" s="239"/>
      <c r="S698" s="239"/>
      <c r="T698" s="239"/>
      <c r="U698" s="239"/>
      <c r="V698" s="186"/>
      <c r="W698" s="186"/>
      <c r="X698" s="239"/>
      <c r="Y698" s="239"/>
      <c r="Z698" s="239"/>
      <c r="AA698" s="239"/>
      <c r="AB698" s="239"/>
      <c r="AC698" s="186"/>
      <c r="AD698" s="186"/>
      <c r="AE698" s="239"/>
      <c r="AF698" s="239"/>
      <c r="AG698" s="186"/>
      <c r="AH698" s="239"/>
      <c r="AI698" s="239"/>
      <c r="AJ698" s="186"/>
      <c r="AK698" s="186"/>
      <c r="AL698" s="186"/>
      <c r="AM698" s="186"/>
      <c r="AN698" s="186"/>
      <c r="AO698" s="239"/>
      <c r="AP698" s="239"/>
      <c r="AQ698" s="186"/>
      <c r="AR698" s="186"/>
      <c r="AS698" s="239"/>
      <c r="AT698" s="239"/>
      <c r="AU698" s="239"/>
      <c r="AV698" s="239"/>
      <c r="AW698" s="239"/>
      <c r="AX698" s="186"/>
      <c r="AY698" s="186"/>
      <c r="AZ698" s="239"/>
      <c r="BA698" s="239"/>
      <c r="BB698" s="239"/>
      <c r="BC698" s="239"/>
      <c r="BD698" s="239"/>
      <c r="BE698" s="186"/>
      <c r="BF698" s="186"/>
      <c r="BG698" s="239"/>
      <c r="BH698" s="239"/>
      <c r="BI698" s="239"/>
      <c r="BJ698" s="239"/>
      <c r="BK698" s="239"/>
      <c r="BL698" s="186"/>
      <c r="BM698" s="186"/>
      <c r="BN698" s="239"/>
      <c r="BO698" s="239"/>
      <c r="BP698" s="239"/>
      <c r="BQ698" s="239"/>
      <c r="BR698" s="239"/>
      <c r="BS698" s="186"/>
      <c r="BT698" s="186"/>
      <c r="BU698" s="239"/>
      <c r="BV698" s="239"/>
      <c r="BW698" s="239"/>
      <c r="BX698" s="239"/>
      <c r="BY698" s="239"/>
      <c r="BZ698" s="186"/>
      <c r="CA698" s="186"/>
      <c r="CB698" s="239"/>
      <c r="CC698" s="239"/>
      <c r="CD698" s="239"/>
      <c r="CE698" s="239"/>
      <c r="CF698" s="239"/>
      <c r="CG698" s="186"/>
      <c r="CH698" s="186"/>
      <c r="CI698" s="239"/>
      <c r="CJ698" s="239"/>
      <c r="CK698" s="239"/>
      <c r="CL698" s="239"/>
      <c r="CM698" s="239"/>
      <c r="CN698" s="186"/>
      <c r="CO698" s="186"/>
      <c r="CP698" s="239"/>
      <c r="CQ698" s="239"/>
      <c r="CR698" s="239"/>
      <c r="CS698" s="239"/>
      <c r="CT698" s="239"/>
      <c r="CU698" s="186"/>
      <c r="CV698" s="186"/>
      <c r="CW698" s="239"/>
      <c r="CX698" s="239"/>
      <c r="CY698" s="239">
        <v>1</v>
      </c>
      <c r="CZ698" s="239"/>
      <c r="DA698" s="239"/>
      <c r="DB698" s="186"/>
      <c r="DC698" s="186"/>
      <c r="DD698" s="239"/>
      <c r="DE698" s="239"/>
      <c r="DF698" s="239"/>
      <c r="DG698" s="239"/>
      <c r="DH698" s="239"/>
      <c r="DI698" s="186"/>
      <c r="DJ698" s="186"/>
      <c r="DK698" s="186"/>
      <c r="DL698" s="239"/>
      <c r="DM698" s="239"/>
      <c r="DN698" s="239"/>
      <c r="DO698" s="239"/>
      <c r="DP698" s="186"/>
      <c r="DQ698" s="186"/>
      <c r="DR698" s="239"/>
      <c r="DS698" s="239"/>
      <c r="DT698" s="239"/>
      <c r="DU698" s="239"/>
      <c r="DV698" s="239"/>
      <c r="DW698" s="186"/>
      <c r="DX698" s="186"/>
      <c r="DY698" s="239"/>
      <c r="DZ698" s="239"/>
      <c r="EA698" s="239"/>
      <c r="EB698" s="239"/>
      <c r="EC698" s="239"/>
      <c r="ED698" s="186"/>
      <c r="EE698" s="186"/>
      <c r="EF698" s="239"/>
      <c r="EG698" s="186"/>
      <c r="EH698" s="239"/>
      <c r="EI698" s="239"/>
      <c r="EJ698" s="239"/>
      <c r="EK698" s="186"/>
      <c r="EL698" s="186"/>
      <c r="EM698" s="239"/>
      <c r="EN698" s="239"/>
      <c r="EO698" s="239"/>
      <c r="EP698" s="239"/>
      <c r="EQ698" s="239"/>
      <c r="ER698" s="186"/>
      <c r="ES698" s="186"/>
      <c r="ET698" s="239"/>
      <c r="EU698" s="239"/>
      <c r="EV698" s="239"/>
      <c r="EW698" s="239"/>
      <c r="EX698" s="239"/>
      <c r="EY698" s="186"/>
      <c r="EZ698" s="186"/>
      <c r="FA698" s="239"/>
      <c r="FB698" s="239"/>
      <c r="FC698" s="239"/>
      <c r="FD698" s="239"/>
      <c r="FE698" s="239"/>
      <c r="FF698" s="186"/>
      <c r="FG698" s="186"/>
      <c r="FH698" s="239"/>
      <c r="FI698" s="239"/>
      <c r="FJ698" s="239">
        <v>1</v>
      </c>
      <c r="FK698" s="239"/>
      <c r="FL698" s="239"/>
      <c r="FM698" s="186"/>
      <c r="FN698" s="186"/>
      <c r="FO698" s="239"/>
      <c r="FP698" s="239"/>
      <c r="FQ698" s="239">
        <v>1</v>
      </c>
      <c r="FR698" s="239"/>
      <c r="FS698" s="239"/>
      <c r="FT698" s="186"/>
      <c r="FU698" s="186"/>
      <c r="FV698" s="186"/>
      <c r="FW698" s="186"/>
      <c r="FX698" s="186"/>
      <c r="FY698" s="239"/>
      <c r="FZ698" s="239"/>
      <c r="GA698" s="186"/>
      <c r="GB698" s="186"/>
      <c r="GC698" s="239"/>
      <c r="GD698" s="239"/>
      <c r="GE698" s="239"/>
      <c r="GF698" s="239"/>
      <c r="GG698" s="239">
        <v>1</v>
      </c>
      <c r="GH698" s="186"/>
      <c r="GI698" s="186"/>
      <c r="GJ698" s="239"/>
    </row>
    <row r="699" spans="2:192" ht="15">
      <c r="B699" s="240" t="s">
        <v>5203</v>
      </c>
      <c r="C699" s="240" t="s">
        <v>3200</v>
      </c>
      <c r="D699" s="240" t="s">
        <v>283</v>
      </c>
      <c r="E699" s="235" t="s">
        <v>5215</v>
      </c>
      <c r="F699" s="181">
        <v>170.7</v>
      </c>
      <c r="G699" s="237"/>
      <c r="H699" s="187"/>
      <c r="I699" s="187"/>
      <c r="J699" s="237"/>
      <c r="K699" s="237"/>
      <c r="L699" s="237"/>
      <c r="M699" s="237"/>
      <c r="N699" s="237"/>
      <c r="O699" s="187"/>
      <c r="P699" s="187"/>
      <c r="Q699" s="237"/>
      <c r="R699" s="237"/>
      <c r="S699" s="237"/>
      <c r="T699" s="237"/>
      <c r="U699" s="237"/>
      <c r="V699" s="187"/>
      <c r="W699" s="187"/>
      <c r="X699" s="237"/>
      <c r="Y699" s="237"/>
      <c r="Z699" s="237"/>
      <c r="AA699" s="237"/>
      <c r="AB699" s="237"/>
      <c r="AC699" s="187"/>
      <c r="AD699" s="187"/>
      <c r="AE699" s="237"/>
      <c r="AF699" s="237"/>
      <c r="AG699" s="187"/>
      <c r="AH699" s="237"/>
      <c r="AI699" s="237"/>
      <c r="AJ699" s="187"/>
      <c r="AK699" s="187"/>
      <c r="AL699" s="187"/>
      <c r="AM699" s="187"/>
      <c r="AN699" s="187"/>
      <c r="AO699" s="237"/>
      <c r="AP699" s="237"/>
      <c r="AQ699" s="187"/>
      <c r="AR699" s="187"/>
      <c r="AS699" s="237"/>
      <c r="AT699" s="237"/>
      <c r="AU699" s="237"/>
      <c r="AV699" s="237"/>
      <c r="AW699" s="237"/>
      <c r="AX699" s="187"/>
      <c r="AY699" s="187"/>
      <c r="AZ699" s="237"/>
      <c r="BA699" s="237"/>
      <c r="BB699" s="237"/>
      <c r="BC699" s="237"/>
      <c r="BD699" s="237"/>
      <c r="BE699" s="187"/>
      <c r="BF699" s="187"/>
      <c r="BG699" s="237"/>
      <c r="BH699" s="237"/>
      <c r="BI699" s="237"/>
      <c r="BJ699" s="237"/>
      <c r="BK699" s="237"/>
      <c r="BL699" s="187"/>
      <c r="BM699" s="187"/>
      <c r="BN699" s="237"/>
      <c r="BO699" s="237"/>
      <c r="BP699" s="237"/>
      <c r="BQ699" s="237"/>
      <c r="BR699" s="237"/>
      <c r="BS699" s="187"/>
      <c r="BT699" s="187"/>
      <c r="BU699" s="237"/>
      <c r="BV699" s="237"/>
      <c r="BW699" s="237"/>
      <c r="BX699" s="237"/>
      <c r="BY699" s="237"/>
      <c r="BZ699" s="187"/>
      <c r="CA699" s="187"/>
      <c r="CB699" s="237"/>
      <c r="CC699" s="237"/>
      <c r="CD699" s="237"/>
      <c r="CE699" s="237"/>
      <c r="CF699" s="237"/>
      <c r="CG699" s="187"/>
      <c r="CH699" s="187"/>
      <c r="CI699" s="237"/>
      <c r="CJ699" s="237"/>
      <c r="CK699" s="237"/>
      <c r="CL699" s="237"/>
      <c r="CM699" s="237"/>
      <c r="CN699" s="187"/>
      <c r="CO699" s="187"/>
      <c r="CP699" s="237"/>
      <c r="CQ699" s="237"/>
      <c r="CR699" s="237"/>
      <c r="CS699" s="237"/>
      <c r="CT699" s="237"/>
      <c r="CU699" s="187"/>
      <c r="CV699" s="187"/>
      <c r="CW699" s="237"/>
      <c r="CX699" s="237"/>
      <c r="CY699" s="237">
        <v>56.1</v>
      </c>
      <c r="CZ699" s="237"/>
      <c r="DA699" s="237"/>
      <c r="DB699" s="187"/>
      <c r="DC699" s="187"/>
      <c r="DD699" s="237"/>
      <c r="DE699" s="237"/>
      <c r="DF699" s="237"/>
      <c r="DG699" s="237"/>
      <c r="DH699" s="237"/>
      <c r="DI699" s="187"/>
      <c r="DJ699" s="187"/>
      <c r="DK699" s="187"/>
      <c r="DL699" s="237"/>
      <c r="DM699" s="237"/>
      <c r="DN699" s="237"/>
      <c r="DO699" s="237"/>
      <c r="DP699" s="187"/>
      <c r="DQ699" s="187"/>
      <c r="DR699" s="237"/>
      <c r="DS699" s="237"/>
      <c r="DT699" s="237"/>
      <c r="DU699" s="237"/>
      <c r="DV699" s="237"/>
      <c r="DW699" s="187"/>
      <c r="DX699" s="187"/>
      <c r="DY699" s="237"/>
      <c r="DZ699" s="237"/>
      <c r="EA699" s="237"/>
      <c r="EB699" s="237"/>
      <c r="EC699" s="237"/>
      <c r="ED699" s="187"/>
      <c r="EE699" s="187"/>
      <c r="EF699" s="237"/>
      <c r="EG699" s="187"/>
      <c r="EH699" s="237"/>
      <c r="EI699" s="237"/>
      <c r="EJ699" s="237"/>
      <c r="EK699" s="187"/>
      <c r="EL699" s="187"/>
      <c r="EM699" s="237"/>
      <c r="EN699" s="237"/>
      <c r="EO699" s="237"/>
      <c r="EP699" s="237"/>
      <c r="EQ699" s="237"/>
      <c r="ER699" s="187"/>
      <c r="ES699" s="187"/>
      <c r="ET699" s="237"/>
      <c r="EU699" s="237"/>
      <c r="EV699" s="237"/>
      <c r="EW699" s="237"/>
      <c r="EX699" s="237"/>
      <c r="EY699" s="187"/>
      <c r="EZ699" s="187"/>
      <c r="FA699" s="237"/>
      <c r="FB699" s="237"/>
      <c r="FC699" s="237"/>
      <c r="FD699" s="237"/>
      <c r="FE699" s="237"/>
      <c r="FF699" s="187"/>
      <c r="FG699" s="187"/>
      <c r="FH699" s="237"/>
      <c r="FI699" s="237"/>
      <c r="FJ699" s="237">
        <v>36</v>
      </c>
      <c r="FK699" s="237"/>
      <c r="FL699" s="237"/>
      <c r="FM699" s="187"/>
      <c r="FN699" s="187"/>
      <c r="FO699" s="237"/>
      <c r="FP699" s="237"/>
      <c r="FQ699" s="237">
        <v>49.6</v>
      </c>
      <c r="FR699" s="237"/>
      <c r="FS699" s="237"/>
      <c r="FT699" s="187"/>
      <c r="FU699" s="187"/>
      <c r="FV699" s="187"/>
      <c r="FW699" s="187"/>
      <c r="FX699" s="187"/>
      <c r="FY699" s="237"/>
      <c r="FZ699" s="237"/>
      <c r="GA699" s="187"/>
      <c r="GB699" s="187"/>
      <c r="GC699" s="237"/>
      <c r="GD699" s="237"/>
      <c r="GE699" s="237"/>
      <c r="GF699" s="237"/>
      <c r="GG699" s="237">
        <v>29</v>
      </c>
      <c r="GH699" s="187"/>
      <c r="GI699" s="187"/>
      <c r="GJ699" s="237"/>
    </row>
    <row r="700" spans="2:192" ht="15">
      <c r="B700" s="240" t="s">
        <v>5203</v>
      </c>
      <c r="C700" s="240" t="s">
        <v>3200</v>
      </c>
      <c r="D700" s="240" t="s">
        <v>283</v>
      </c>
      <c r="E700" s="241" t="s">
        <v>5216</v>
      </c>
      <c r="F700" s="182"/>
      <c r="G700" s="242"/>
      <c r="H700" s="188"/>
      <c r="I700" s="188"/>
      <c r="J700" s="242"/>
      <c r="K700" s="242"/>
      <c r="L700" s="242"/>
      <c r="M700" s="242"/>
      <c r="N700" s="242"/>
      <c r="O700" s="188"/>
      <c r="P700" s="188"/>
      <c r="Q700" s="242"/>
      <c r="R700" s="242"/>
      <c r="S700" s="242"/>
      <c r="T700" s="242"/>
      <c r="U700" s="242"/>
      <c r="V700" s="188"/>
      <c r="W700" s="188"/>
      <c r="X700" s="242"/>
      <c r="Y700" s="242"/>
      <c r="Z700" s="242"/>
      <c r="AA700" s="242"/>
      <c r="AB700" s="242"/>
      <c r="AC700" s="188"/>
      <c r="AD700" s="188"/>
      <c r="AE700" s="242"/>
      <c r="AF700" s="242"/>
      <c r="AG700" s="188"/>
      <c r="AH700" s="242"/>
      <c r="AI700" s="242"/>
      <c r="AJ700" s="188"/>
      <c r="AK700" s="188"/>
      <c r="AL700" s="188"/>
      <c r="AM700" s="188"/>
      <c r="AN700" s="188"/>
      <c r="AO700" s="242"/>
      <c r="AP700" s="242"/>
      <c r="AQ700" s="188"/>
      <c r="AR700" s="188"/>
      <c r="AS700" s="242"/>
      <c r="AT700" s="242"/>
      <c r="AU700" s="242"/>
      <c r="AV700" s="242"/>
      <c r="AW700" s="242"/>
      <c r="AX700" s="188"/>
      <c r="AY700" s="188"/>
      <c r="AZ700" s="242"/>
      <c r="BA700" s="242"/>
      <c r="BB700" s="242"/>
      <c r="BC700" s="242"/>
      <c r="BD700" s="242"/>
      <c r="BE700" s="188"/>
      <c r="BF700" s="188"/>
      <c r="BG700" s="242"/>
      <c r="BH700" s="242"/>
      <c r="BI700" s="242"/>
      <c r="BJ700" s="242"/>
      <c r="BK700" s="242"/>
      <c r="BL700" s="188"/>
      <c r="BM700" s="188"/>
      <c r="BN700" s="242"/>
      <c r="BO700" s="242"/>
      <c r="BP700" s="242"/>
      <c r="BQ700" s="242"/>
      <c r="BR700" s="242"/>
      <c r="BS700" s="188"/>
      <c r="BT700" s="188"/>
      <c r="BU700" s="242"/>
      <c r="BV700" s="242"/>
      <c r="BW700" s="242"/>
      <c r="BX700" s="242"/>
      <c r="BY700" s="242"/>
      <c r="BZ700" s="188"/>
      <c r="CA700" s="188"/>
      <c r="CB700" s="242"/>
      <c r="CC700" s="242"/>
      <c r="CD700" s="242"/>
      <c r="CE700" s="242"/>
      <c r="CF700" s="242"/>
      <c r="CG700" s="188"/>
      <c r="CH700" s="188"/>
      <c r="CI700" s="242"/>
      <c r="CJ700" s="242"/>
      <c r="CK700" s="242"/>
      <c r="CL700" s="242"/>
      <c r="CM700" s="242"/>
      <c r="CN700" s="188"/>
      <c r="CO700" s="188"/>
      <c r="CP700" s="242"/>
      <c r="CQ700" s="242"/>
      <c r="CR700" s="242"/>
      <c r="CS700" s="242"/>
      <c r="CT700" s="242"/>
      <c r="CU700" s="188"/>
      <c r="CV700" s="188"/>
      <c r="CW700" s="242"/>
      <c r="CX700" s="242"/>
      <c r="CY700" s="242"/>
      <c r="CZ700" s="242"/>
      <c r="DA700" s="242"/>
      <c r="DB700" s="188"/>
      <c r="DC700" s="188"/>
      <c r="DD700" s="242"/>
      <c r="DE700" s="242"/>
      <c r="DF700" s="242"/>
      <c r="DG700" s="242"/>
      <c r="DH700" s="242"/>
      <c r="DI700" s="188"/>
      <c r="DJ700" s="188"/>
      <c r="DK700" s="188"/>
      <c r="DL700" s="242"/>
      <c r="DM700" s="242"/>
      <c r="DN700" s="242"/>
      <c r="DO700" s="242"/>
      <c r="DP700" s="188"/>
      <c r="DQ700" s="188"/>
      <c r="DR700" s="242"/>
      <c r="DS700" s="242"/>
      <c r="DT700" s="242"/>
      <c r="DU700" s="242"/>
      <c r="DV700" s="242"/>
      <c r="DW700" s="188"/>
      <c r="DX700" s="188"/>
      <c r="DY700" s="242"/>
      <c r="DZ700" s="242"/>
      <c r="EA700" s="242"/>
      <c r="EB700" s="242"/>
      <c r="EC700" s="242"/>
      <c r="ED700" s="188"/>
      <c r="EE700" s="188"/>
      <c r="EF700" s="242"/>
      <c r="EG700" s="188"/>
      <c r="EH700" s="242"/>
      <c r="EI700" s="242"/>
      <c r="EJ700" s="242"/>
      <c r="EK700" s="188"/>
      <c r="EL700" s="188"/>
      <c r="EM700" s="242"/>
      <c r="EN700" s="242"/>
      <c r="EO700" s="242"/>
      <c r="EP700" s="242"/>
      <c r="EQ700" s="242"/>
      <c r="ER700" s="188"/>
      <c r="ES700" s="188"/>
      <c r="ET700" s="242"/>
      <c r="EU700" s="242"/>
      <c r="EV700" s="242"/>
      <c r="EW700" s="242"/>
      <c r="EX700" s="242"/>
      <c r="EY700" s="188"/>
      <c r="EZ700" s="188"/>
      <c r="FA700" s="242"/>
      <c r="FB700" s="242"/>
      <c r="FC700" s="242"/>
      <c r="FD700" s="242"/>
      <c r="FE700" s="242"/>
      <c r="FF700" s="188"/>
      <c r="FG700" s="188"/>
      <c r="FH700" s="242"/>
      <c r="FI700" s="242"/>
      <c r="FJ700" s="242"/>
      <c r="FK700" s="242"/>
      <c r="FL700" s="242"/>
      <c r="FM700" s="188"/>
      <c r="FN700" s="188"/>
      <c r="FO700" s="242"/>
      <c r="FP700" s="242"/>
      <c r="FQ700" s="242"/>
      <c r="FR700" s="242"/>
      <c r="FS700" s="242"/>
      <c r="FT700" s="188"/>
      <c r="FU700" s="188"/>
      <c r="FV700" s="188"/>
      <c r="FW700" s="188"/>
      <c r="FX700" s="188"/>
      <c r="FY700" s="242"/>
      <c r="FZ700" s="242"/>
      <c r="GA700" s="188"/>
      <c r="GB700" s="188"/>
      <c r="GC700" s="242"/>
      <c r="GD700" s="242"/>
      <c r="GE700" s="242"/>
      <c r="GF700" s="242"/>
      <c r="GG700" s="242"/>
      <c r="GH700" s="188"/>
      <c r="GI700" s="188"/>
      <c r="GJ700" s="242"/>
    </row>
    <row r="701" spans="2:192" ht="15.75" thickBot="1">
      <c r="B701" s="243" t="s">
        <v>5203</v>
      </c>
      <c r="C701" s="243" t="s">
        <v>3200</v>
      </c>
      <c r="D701" s="243" t="s">
        <v>283</v>
      </c>
      <c r="E701" s="244" t="s">
        <v>5217</v>
      </c>
      <c r="F701" s="183"/>
      <c r="G701" s="245"/>
      <c r="H701" s="189"/>
      <c r="I701" s="189"/>
      <c r="J701" s="245"/>
      <c r="K701" s="245"/>
      <c r="L701" s="245"/>
      <c r="M701" s="245"/>
      <c r="N701" s="245"/>
      <c r="O701" s="189"/>
      <c r="P701" s="189"/>
      <c r="Q701" s="245"/>
      <c r="R701" s="245"/>
      <c r="S701" s="245"/>
      <c r="T701" s="245"/>
      <c r="U701" s="245"/>
      <c r="V701" s="189"/>
      <c r="W701" s="189"/>
      <c r="X701" s="245"/>
      <c r="Y701" s="245"/>
      <c r="Z701" s="245"/>
      <c r="AA701" s="245"/>
      <c r="AB701" s="245"/>
      <c r="AC701" s="189"/>
      <c r="AD701" s="189"/>
      <c r="AE701" s="245"/>
      <c r="AF701" s="245"/>
      <c r="AG701" s="189"/>
      <c r="AH701" s="245"/>
      <c r="AI701" s="245"/>
      <c r="AJ701" s="189"/>
      <c r="AK701" s="189"/>
      <c r="AL701" s="189"/>
      <c r="AM701" s="189"/>
      <c r="AN701" s="189"/>
      <c r="AO701" s="245"/>
      <c r="AP701" s="245"/>
      <c r="AQ701" s="189"/>
      <c r="AR701" s="189"/>
      <c r="AS701" s="245"/>
      <c r="AT701" s="245"/>
      <c r="AU701" s="245"/>
      <c r="AV701" s="245"/>
      <c r="AW701" s="245"/>
      <c r="AX701" s="189"/>
      <c r="AY701" s="189"/>
      <c r="AZ701" s="245"/>
      <c r="BA701" s="245"/>
      <c r="BB701" s="245"/>
      <c r="BC701" s="245"/>
      <c r="BD701" s="245"/>
      <c r="BE701" s="189"/>
      <c r="BF701" s="189"/>
      <c r="BG701" s="245"/>
      <c r="BH701" s="245"/>
      <c r="BI701" s="245"/>
      <c r="BJ701" s="245"/>
      <c r="BK701" s="245"/>
      <c r="BL701" s="189"/>
      <c r="BM701" s="189"/>
      <c r="BN701" s="245"/>
      <c r="BO701" s="245"/>
      <c r="BP701" s="245"/>
      <c r="BQ701" s="245"/>
      <c r="BR701" s="245"/>
      <c r="BS701" s="189"/>
      <c r="BT701" s="189"/>
      <c r="BU701" s="245"/>
      <c r="BV701" s="245"/>
      <c r="BW701" s="245"/>
      <c r="BX701" s="245"/>
      <c r="BY701" s="245"/>
      <c r="BZ701" s="189"/>
      <c r="CA701" s="189"/>
      <c r="CB701" s="245"/>
      <c r="CC701" s="245"/>
      <c r="CD701" s="245"/>
      <c r="CE701" s="245"/>
      <c r="CF701" s="245"/>
      <c r="CG701" s="189"/>
      <c r="CH701" s="189"/>
      <c r="CI701" s="245"/>
      <c r="CJ701" s="245"/>
      <c r="CK701" s="245"/>
      <c r="CL701" s="245"/>
      <c r="CM701" s="245"/>
      <c r="CN701" s="189"/>
      <c r="CO701" s="189"/>
      <c r="CP701" s="245"/>
      <c r="CQ701" s="245"/>
      <c r="CR701" s="245"/>
      <c r="CS701" s="245"/>
      <c r="CT701" s="245"/>
      <c r="CU701" s="189"/>
      <c r="CV701" s="189"/>
      <c r="CW701" s="245"/>
      <c r="CX701" s="245"/>
      <c r="CY701" s="245"/>
      <c r="CZ701" s="245"/>
      <c r="DA701" s="245"/>
      <c r="DB701" s="189"/>
      <c r="DC701" s="189"/>
      <c r="DD701" s="245"/>
      <c r="DE701" s="245"/>
      <c r="DF701" s="245"/>
      <c r="DG701" s="245"/>
      <c r="DH701" s="245"/>
      <c r="DI701" s="189"/>
      <c r="DJ701" s="189"/>
      <c r="DK701" s="189"/>
      <c r="DL701" s="245"/>
      <c r="DM701" s="245"/>
      <c r="DN701" s="245"/>
      <c r="DO701" s="245"/>
      <c r="DP701" s="189"/>
      <c r="DQ701" s="189"/>
      <c r="DR701" s="245"/>
      <c r="DS701" s="245"/>
      <c r="DT701" s="245"/>
      <c r="DU701" s="245"/>
      <c r="DV701" s="245"/>
      <c r="DW701" s="189"/>
      <c r="DX701" s="189"/>
      <c r="DY701" s="245"/>
      <c r="DZ701" s="245"/>
      <c r="EA701" s="245"/>
      <c r="EB701" s="245"/>
      <c r="EC701" s="245"/>
      <c r="ED701" s="189"/>
      <c r="EE701" s="189"/>
      <c r="EF701" s="245"/>
      <c r="EG701" s="189"/>
      <c r="EH701" s="245"/>
      <c r="EI701" s="245"/>
      <c r="EJ701" s="245"/>
      <c r="EK701" s="189"/>
      <c r="EL701" s="189"/>
      <c r="EM701" s="245"/>
      <c r="EN701" s="245"/>
      <c r="EO701" s="245"/>
      <c r="EP701" s="245"/>
      <c r="EQ701" s="245"/>
      <c r="ER701" s="189"/>
      <c r="ES701" s="189"/>
      <c r="ET701" s="245"/>
      <c r="EU701" s="245"/>
      <c r="EV701" s="245"/>
      <c r="EW701" s="245"/>
      <c r="EX701" s="245"/>
      <c r="EY701" s="189"/>
      <c r="EZ701" s="189"/>
      <c r="FA701" s="245"/>
      <c r="FB701" s="245"/>
      <c r="FC701" s="245"/>
      <c r="FD701" s="245"/>
      <c r="FE701" s="245"/>
      <c r="FF701" s="189"/>
      <c r="FG701" s="189"/>
      <c r="FH701" s="245"/>
      <c r="FI701" s="245"/>
      <c r="FJ701" s="245"/>
      <c r="FK701" s="245"/>
      <c r="FL701" s="245"/>
      <c r="FM701" s="189"/>
      <c r="FN701" s="189"/>
      <c r="FO701" s="245"/>
      <c r="FP701" s="245"/>
      <c r="FQ701" s="245"/>
      <c r="FR701" s="245"/>
      <c r="FS701" s="245"/>
      <c r="FT701" s="189"/>
      <c r="FU701" s="189"/>
      <c r="FV701" s="189"/>
      <c r="FW701" s="189"/>
      <c r="FX701" s="189"/>
      <c r="FY701" s="245"/>
      <c r="FZ701" s="245"/>
      <c r="GA701" s="189"/>
      <c r="GB701" s="189"/>
      <c r="GC701" s="245"/>
      <c r="GD701" s="245"/>
      <c r="GE701" s="245"/>
      <c r="GF701" s="245"/>
      <c r="GG701" s="245"/>
      <c r="GH701" s="189"/>
      <c r="GI701" s="189"/>
      <c r="GJ701" s="245"/>
    </row>
    <row r="702" spans="2:192" ht="15">
      <c r="B702" s="238" t="s">
        <v>5203</v>
      </c>
      <c r="C702" s="238" t="s">
        <v>3255</v>
      </c>
      <c r="D702" s="238" t="s">
        <v>1182</v>
      </c>
      <c r="E702" s="238" t="s">
        <v>5214</v>
      </c>
      <c r="F702" s="180">
        <v>1</v>
      </c>
      <c r="G702" s="239"/>
      <c r="H702" s="186"/>
      <c r="I702" s="186"/>
      <c r="J702" s="239"/>
      <c r="K702" s="239"/>
      <c r="L702" s="239"/>
      <c r="M702" s="239"/>
      <c r="N702" s="239"/>
      <c r="O702" s="186"/>
      <c r="P702" s="186"/>
      <c r="Q702" s="239"/>
      <c r="R702" s="239"/>
      <c r="S702" s="239"/>
      <c r="T702" s="239"/>
      <c r="U702" s="239"/>
      <c r="V702" s="186"/>
      <c r="W702" s="186"/>
      <c r="X702" s="239"/>
      <c r="Y702" s="239"/>
      <c r="Z702" s="239"/>
      <c r="AA702" s="239"/>
      <c r="AB702" s="239"/>
      <c r="AC702" s="186"/>
      <c r="AD702" s="186"/>
      <c r="AE702" s="239"/>
      <c r="AF702" s="239"/>
      <c r="AG702" s="186"/>
      <c r="AH702" s="239"/>
      <c r="AI702" s="239"/>
      <c r="AJ702" s="186"/>
      <c r="AK702" s="186"/>
      <c r="AL702" s="186"/>
      <c r="AM702" s="186"/>
      <c r="AN702" s="186"/>
      <c r="AO702" s="239"/>
      <c r="AP702" s="239"/>
      <c r="AQ702" s="186"/>
      <c r="AR702" s="186"/>
      <c r="AS702" s="239"/>
      <c r="AT702" s="239"/>
      <c r="AU702" s="239"/>
      <c r="AV702" s="239"/>
      <c r="AW702" s="239"/>
      <c r="AX702" s="186"/>
      <c r="AY702" s="186"/>
      <c r="AZ702" s="239"/>
      <c r="BA702" s="239"/>
      <c r="BB702" s="239"/>
      <c r="BC702" s="239"/>
      <c r="BD702" s="239"/>
      <c r="BE702" s="186"/>
      <c r="BF702" s="186"/>
      <c r="BG702" s="239"/>
      <c r="BH702" s="239"/>
      <c r="BI702" s="239"/>
      <c r="BJ702" s="239"/>
      <c r="BK702" s="239"/>
      <c r="BL702" s="186"/>
      <c r="BM702" s="186"/>
      <c r="BN702" s="239"/>
      <c r="BO702" s="239"/>
      <c r="BP702" s="239"/>
      <c r="BQ702" s="239"/>
      <c r="BR702" s="239"/>
      <c r="BS702" s="186"/>
      <c r="BT702" s="186"/>
      <c r="BU702" s="239"/>
      <c r="BV702" s="239"/>
      <c r="BW702" s="239"/>
      <c r="BX702" s="239"/>
      <c r="BY702" s="239"/>
      <c r="BZ702" s="186"/>
      <c r="CA702" s="186"/>
      <c r="CB702" s="239"/>
      <c r="CC702" s="239"/>
      <c r="CD702" s="239"/>
      <c r="CE702" s="239"/>
      <c r="CF702" s="239"/>
      <c r="CG702" s="186"/>
      <c r="CH702" s="186"/>
      <c r="CI702" s="239"/>
      <c r="CJ702" s="239"/>
      <c r="CK702" s="239"/>
      <c r="CL702" s="239"/>
      <c r="CM702" s="239"/>
      <c r="CN702" s="186"/>
      <c r="CO702" s="186"/>
      <c r="CP702" s="239"/>
      <c r="CQ702" s="239"/>
      <c r="CR702" s="239"/>
      <c r="CS702" s="239"/>
      <c r="CT702" s="239"/>
      <c r="CU702" s="186"/>
      <c r="CV702" s="186"/>
      <c r="CW702" s="239"/>
      <c r="CX702" s="239"/>
      <c r="CY702" s="239"/>
      <c r="CZ702" s="239"/>
      <c r="DA702" s="239"/>
      <c r="DB702" s="186"/>
      <c r="DC702" s="186"/>
      <c r="DD702" s="239">
        <v>1</v>
      </c>
      <c r="DE702" s="239"/>
      <c r="DF702" s="239"/>
      <c r="DG702" s="239"/>
      <c r="DH702" s="239"/>
      <c r="DI702" s="186"/>
      <c r="DJ702" s="186"/>
      <c r="DK702" s="186"/>
      <c r="DL702" s="239"/>
      <c r="DM702" s="239"/>
      <c r="DN702" s="239"/>
      <c r="DO702" s="239"/>
      <c r="DP702" s="186"/>
      <c r="DQ702" s="186"/>
      <c r="DR702" s="239"/>
      <c r="DS702" s="239"/>
      <c r="DT702" s="239"/>
      <c r="DU702" s="239"/>
      <c r="DV702" s="239"/>
      <c r="DW702" s="186"/>
      <c r="DX702" s="186"/>
      <c r="DY702" s="239"/>
      <c r="DZ702" s="239"/>
      <c r="EA702" s="239"/>
      <c r="EB702" s="239"/>
      <c r="EC702" s="239"/>
      <c r="ED702" s="186"/>
      <c r="EE702" s="186"/>
      <c r="EF702" s="239"/>
      <c r="EG702" s="186"/>
      <c r="EH702" s="239"/>
      <c r="EI702" s="239"/>
      <c r="EJ702" s="239"/>
      <c r="EK702" s="186"/>
      <c r="EL702" s="186"/>
      <c r="EM702" s="239"/>
      <c r="EN702" s="239"/>
      <c r="EO702" s="239"/>
      <c r="EP702" s="239"/>
      <c r="EQ702" s="239"/>
      <c r="ER702" s="186"/>
      <c r="ES702" s="186"/>
      <c r="ET702" s="239"/>
      <c r="EU702" s="239"/>
      <c r="EV702" s="239"/>
      <c r="EW702" s="239"/>
      <c r="EX702" s="239"/>
      <c r="EY702" s="186"/>
      <c r="EZ702" s="186"/>
      <c r="FA702" s="239"/>
      <c r="FB702" s="239"/>
      <c r="FC702" s="239"/>
      <c r="FD702" s="239"/>
      <c r="FE702" s="239"/>
      <c r="FF702" s="186"/>
      <c r="FG702" s="186"/>
      <c r="FH702" s="239"/>
      <c r="FI702" s="239"/>
      <c r="FJ702" s="239"/>
      <c r="FK702" s="239"/>
      <c r="FL702" s="239"/>
      <c r="FM702" s="186"/>
      <c r="FN702" s="186"/>
      <c r="FO702" s="239"/>
      <c r="FP702" s="239"/>
      <c r="FQ702" s="239"/>
      <c r="FR702" s="239"/>
      <c r="FS702" s="239"/>
      <c r="FT702" s="186"/>
      <c r="FU702" s="186"/>
      <c r="FV702" s="186"/>
      <c r="FW702" s="186"/>
      <c r="FX702" s="186"/>
      <c r="FY702" s="239"/>
      <c r="FZ702" s="239"/>
      <c r="GA702" s="186"/>
      <c r="GB702" s="186"/>
      <c r="GC702" s="239"/>
      <c r="GD702" s="239"/>
      <c r="GE702" s="239"/>
      <c r="GF702" s="239"/>
      <c r="GG702" s="239"/>
      <c r="GH702" s="186"/>
      <c r="GI702" s="186"/>
      <c r="GJ702" s="239"/>
    </row>
    <row r="703" spans="2:192" ht="15">
      <c r="B703" s="240" t="s">
        <v>5203</v>
      </c>
      <c r="C703" s="240" t="s">
        <v>3255</v>
      </c>
      <c r="D703" s="240" t="s">
        <v>1182</v>
      </c>
      <c r="E703" s="235" t="s">
        <v>5215</v>
      </c>
      <c r="F703" s="181">
        <v>52.2</v>
      </c>
      <c r="G703" s="237"/>
      <c r="H703" s="187"/>
      <c r="I703" s="187"/>
      <c r="J703" s="237"/>
      <c r="K703" s="237"/>
      <c r="L703" s="237"/>
      <c r="M703" s="237"/>
      <c r="N703" s="237"/>
      <c r="O703" s="187"/>
      <c r="P703" s="187"/>
      <c r="Q703" s="237"/>
      <c r="R703" s="237"/>
      <c r="S703" s="237"/>
      <c r="T703" s="237"/>
      <c r="U703" s="237"/>
      <c r="V703" s="187"/>
      <c r="W703" s="187"/>
      <c r="X703" s="237"/>
      <c r="Y703" s="237"/>
      <c r="Z703" s="237"/>
      <c r="AA703" s="237"/>
      <c r="AB703" s="237"/>
      <c r="AC703" s="187"/>
      <c r="AD703" s="187"/>
      <c r="AE703" s="237"/>
      <c r="AF703" s="237"/>
      <c r="AG703" s="187"/>
      <c r="AH703" s="237"/>
      <c r="AI703" s="237"/>
      <c r="AJ703" s="187"/>
      <c r="AK703" s="187"/>
      <c r="AL703" s="187"/>
      <c r="AM703" s="187"/>
      <c r="AN703" s="187"/>
      <c r="AO703" s="237"/>
      <c r="AP703" s="237"/>
      <c r="AQ703" s="187"/>
      <c r="AR703" s="187"/>
      <c r="AS703" s="237"/>
      <c r="AT703" s="237"/>
      <c r="AU703" s="237"/>
      <c r="AV703" s="237"/>
      <c r="AW703" s="237"/>
      <c r="AX703" s="187"/>
      <c r="AY703" s="187"/>
      <c r="AZ703" s="237"/>
      <c r="BA703" s="237"/>
      <c r="BB703" s="237"/>
      <c r="BC703" s="237"/>
      <c r="BD703" s="237"/>
      <c r="BE703" s="187"/>
      <c r="BF703" s="187"/>
      <c r="BG703" s="237"/>
      <c r="BH703" s="237"/>
      <c r="BI703" s="237"/>
      <c r="BJ703" s="237"/>
      <c r="BK703" s="237"/>
      <c r="BL703" s="187"/>
      <c r="BM703" s="187"/>
      <c r="BN703" s="237"/>
      <c r="BO703" s="237"/>
      <c r="BP703" s="237"/>
      <c r="BQ703" s="237"/>
      <c r="BR703" s="237"/>
      <c r="BS703" s="187"/>
      <c r="BT703" s="187"/>
      <c r="BU703" s="237"/>
      <c r="BV703" s="237"/>
      <c r="BW703" s="237"/>
      <c r="BX703" s="237"/>
      <c r="BY703" s="237"/>
      <c r="BZ703" s="187"/>
      <c r="CA703" s="187"/>
      <c r="CB703" s="237"/>
      <c r="CC703" s="237"/>
      <c r="CD703" s="237"/>
      <c r="CE703" s="237"/>
      <c r="CF703" s="237"/>
      <c r="CG703" s="187"/>
      <c r="CH703" s="187"/>
      <c r="CI703" s="237"/>
      <c r="CJ703" s="237"/>
      <c r="CK703" s="237"/>
      <c r="CL703" s="237"/>
      <c r="CM703" s="237"/>
      <c r="CN703" s="187"/>
      <c r="CO703" s="187"/>
      <c r="CP703" s="237"/>
      <c r="CQ703" s="237"/>
      <c r="CR703" s="237"/>
      <c r="CS703" s="237"/>
      <c r="CT703" s="237"/>
      <c r="CU703" s="187"/>
      <c r="CV703" s="187"/>
      <c r="CW703" s="237"/>
      <c r="CX703" s="237"/>
      <c r="CY703" s="237"/>
      <c r="CZ703" s="237"/>
      <c r="DA703" s="237"/>
      <c r="DB703" s="187"/>
      <c r="DC703" s="187"/>
      <c r="DD703" s="237">
        <v>52.2</v>
      </c>
      <c r="DE703" s="237"/>
      <c r="DF703" s="237"/>
      <c r="DG703" s="237"/>
      <c r="DH703" s="237"/>
      <c r="DI703" s="187"/>
      <c r="DJ703" s="187"/>
      <c r="DK703" s="187"/>
      <c r="DL703" s="237"/>
      <c r="DM703" s="237"/>
      <c r="DN703" s="237"/>
      <c r="DO703" s="237"/>
      <c r="DP703" s="187"/>
      <c r="DQ703" s="187"/>
      <c r="DR703" s="237"/>
      <c r="DS703" s="237"/>
      <c r="DT703" s="237"/>
      <c r="DU703" s="237"/>
      <c r="DV703" s="237"/>
      <c r="DW703" s="187"/>
      <c r="DX703" s="187"/>
      <c r="DY703" s="237"/>
      <c r="DZ703" s="237"/>
      <c r="EA703" s="237"/>
      <c r="EB703" s="237"/>
      <c r="EC703" s="237"/>
      <c r="ED703" s="187"/>
      <c r="EE703" s="187"/>
      <c r="EF703" s="237"/>
      <c r="EG703" s="187"/>
      <c r="EH703" s="237"/>
      <c r="EI703" s="237"/>
      <c r="EJ703" s="237"/>
      <c r="EK703" s="187"/>
      <c r="EL703" s="187"/>
      <c r="EM703" s="237"/>
      <c r="EN703" s="237"/>
      <c r="EO703" s="237"/>
      <c r="EP703" s="237"/>
      <c r="EQ703" s="237"/>
      <c r="ER703" s="187"/>
      <c r="ES703" s="187"/>
      <c r="ET703" s="237"/>
      <c r="EU703" s="237"/>
      <c r="EV703" s="237"/>
      <c r="EW703" s="237"/>
      <c r="EX703" s="237"/>
      <c r="EY703" s="187"/>
      <c r="EZ703" s="187"/>
      <c r="FA703" s="237"/>
      <c r="FB703" s="237"/>
      <c r="FC703" s="237"/>
      <c r="FD703" s="237"/>
      <c r="FE703" s="237"/>
      <c r="FF703" s="187"/>
      <c r="FG703" s="187"/>
      <c r="FH703" s="237"/>
      <c r="FI703" s="237"/>
      <c r="FJ703" s="237"/>
      <c r="FK703" s="237"/>
      <c r="FL703" s="237"/>
      <c r="FM703" s="187"/>
      <c r="FN703" s="187"/>
      <c r="FO703" s="237"/>
      <c r="FP703" s="237"/>
      <c r="FQ703" s="237"/>
      <c r="FR703" s="237"/>
      <c r="FS703" s="237"/>
      <c r="FT703" s="187"/>
      <c r="FU703" s="187"/>
      <c r="FV703" s="187"/>
      <c r="FW703" s="187"/>
      <c r="FX703" s="187"/>
      <c r="FY703" s="237"/>
      <c r="FZ703" s="237"/>
      <c r="GA703" s="187"/>
      <c r="GB703" s="187"/>
      <c r="GC703" s="237"/>
      <c r="GD703" s="237"/>
      <c r="GE703" s="237"/>
      <c r="GF703" s="237"/>
      <c r="GG703" s="237"/>
      <c r="GH703" s="187"/>
      <c r="GI703" s="187"/>
      <c r="GJ703" s="237"/>
    </row>
    <row r="704" spans="2:192" ht="15">
      <c r="B704" s="240" t="s">
        <v>5203</v>
      </c>
      <c r="C704" s="240" t="s">
        <v>3255</v>
      </c>
      <c r="D704" s="240" t="s">
        <v>1182</v>
      </c>
      <c r="E704" s="241" t="s">
        <v>5216</v>
      </c>
      <c r="F704" s="182"/>
      <c r="G704" s="242"/>
      <c r="H704" s="188"/>
      <c r="I704" s="188"/>
      <c r="J704" s="242"/>
      <c r="K704" s="242"/>
      <c r="L704" s="242"/>
      <c r="M704" s="242"/>
      <c r="N704" s="242"/>
      <c r="O704" s="188"/>
      <c r="P704" s="188"/>
      <c r="Q704" s="242"/>
      <c r="R704" s="242"/>
      <c r="S704" s="242"/>
      <c r="T704" s="242"/>
      <c r="U704" s="242"/>
      <c r="V704" s="188"/>
      <c r="W704" s="188"/>
      <c r="X704" s="242"/>
      <c r="Y704" s="242"/>
      <c r="Z704" s="242"/>
      <c r="AA704" s="242"/>
      <c r="AB704" s="242"/>
      <c r="AC704" s="188"/>
      <c r="AD704" s="188"/>
      <c r="AE704" s="242"/>
      <c r="AF704" s="242"/>
      <c r="AG704" s="188"/>
      <c r="AH704" s="242"/>
      <c r="AI704" s="242"/>
      <c r="AJ704" s="188"/>
      <c r="AK704" s="188"/>
      <c r="AL704" s="188"/>
      <c r="AM704" s="188"/>
      <c r="AN704" s="188"/>
      <c r="AO704" s="242"/>
      <c r="AP704" s="242"/>
      <c r="AQ704" s="188"/>
      <c r="AR704" s="188"/>
      <c r="AS704" s="242"/>
      <c r="AT704" s="242"/>
      <c r="AU704" s="242"/>
      <c r="AV704" s="242"/>
      <c r="AW704" s="242"/>
      <c r="AX704" s="188"/>
      <c r="AY704" s="188"/>
      <c r="AZ704" s="242"/>
      <c r="BA704" s="242"/>
      <c r="BB704" s="242"/>
      <c r="BC704" s="242"/>
      <c r="BD704" s="242"/>
      <c r="BE704" s="188"/>
      <c r="BF704" s="188"/>
      <c r="BG704" s="242"/>
      <c r="BH704" s="242"/>
      <c r="BI704" s="242"/>
      <c r="BJ704" s="242"/>
      <c r="BK704" s="242"/>
      <c r="BL704" s="188"/>
      <c r="BM704" s="188"/>
      <c r="BN704" s="242"/>
      <c r="BO704" s="242"/>
      <c r="BP704" s="242"/>
      <c r="BQ704" s="242"/>
      <c r="BR704" s="242"/>
      <c r="BS704" s="188"/>
      <c r="BT704" s="188"/>
      <c r="BU704" s="242"/>
      <c r="BV704" s="242"/>
      <c r="BW704" s="242"/>
      <c r="BX704" s="242"/>
      <c r="BY704" s="242"/>
      <c r="BZ704" s="188"/>
      <c r="CA704" s="188"/>
      <c r="CB704" s="242"/>
      <c r="CC704" s="242"/>
      <c r="CD704" s="242"/>
      <c r="CE704" s="242"/>
      <c r="CF704" s="242"/>
      <c r="CG704" s="188"/>
      <c r="CH704" s="188"/>
      <c r="CI704" s="242"/>
      <c r="CJ704" s="242"/>
      <c r="CK704" s="242"/>
      <c r="CL704" s="242"/>
      <c r="CM704" s="242"/>
      <c r="CN704" s="188"/>
      <c r="CO704" s="188"/>
      <c r="CP704" s="242"/>
      <c r="CQ704" s="242"/>
      <c r="CR704" s="242"/>
      <c r="CS704" s="242"/>
      <c r="CT704" s="242"/>
      <c r="CU704" s="188"/>
      <c r="CV704" s="188"/>
      <c r="CW704" s="242"/>
      <c r="CX704" s="242"/>
      <c r="CY704" s="242"/>
      <c r="CZ704" s="242"/>
      <c r="DA704" s="242"/>
      <c r="DB704" s="188"/>
      <c r="DC704" s="188"/>
      <c r="DD704" s="242"/>
      <c r="DE704" s="242"/>
      <c r="DF704" s="242"/>
      <c r="DG704" s="242"/>
      <c r="DH704" s="242"/>
      <c r="DI704" s="188"/>
      <c r="DJ704" s="188"/>
      <c r="DK704" s="188"/>
      <c r="DL704" s="242"/>
      <c r="DM704" s="242"/>
      <c r="DN704" s="242"/>
      <c r="DO704" s="242"/>
      <c r="DP704" s="188"/>
      <c r="DQ704" s="188"/>
      <c r="DR704" s="242"/>
      <c r="DS704" s="242"/>
      <c r="DT704" s="242"/>
      <c r="DU704" s="242"/>
      <c r="DV704" s="242"/>
      <c r="DW704" s="188"/>
      <c r="DX704" s="188"/>
      <c r="DY704" s="242"/>
      <c r="DZ704" s="242"/>
      <c r="EA704" s="242"/>
      <c r="EB704" s="242"/>
      <c r="EC704" s="242"/>
      <c r="ED704" s="188"/>
      <c r="EE704" s="188"/>
      <c r="EF704" s="242"/>
      <c r="EG704" s="188"/>
      <c r="EH704" s="242"/>
      <c r="EI704" s="242"/>
      <c r="EJ704" s="242"/>
      <c r="EK704" s="188"/>
      <c r="EL704" s="188"/>
      <c r="EM704" s="242"/>
      <c r="EN704" s="242"/>
      <c r="EO704" s="242"/>
      <c r="EP704" s="242"/>
      <c r="EQ704" s="242"/>
      <c r="ER704" s="188"/>
      <c r="ES704" s="188"/>
      <c r="ET704" s="242"/>
      <c r="EU704" s="242"/>
      <c r="EV704" s="242"/>
      <c r="EW704" s="242"/>
      <c r="EX704" s="242"/>
      <c r="EY704" s="188"/>
      <c r="EZ704" s="188"/>
      <c r="FA704" s="242"/>
      <c r="FB704" s="242"/>
      <c r="FC704" s="242"/>
      <c r="FD704" s="242"/>
      <c r="FE704" s="242"/>
      <c r="FF704" s="188"/>
      <c r="FG704" s="188"/>
      <c r="FH704" s="242"/>
      <c r="FI704" s="242"/>
      <c r="FJ704" s="242"/>
      <c r="FK704" s="242"/>
      <c r="FL704" s="242"/>
      <c r="FM704" s="188"/>
      <c r="FN704" s="188"/>
      <c r="FO704" s="242"/>
      <c r="FP704" s="242"/>
      <c r="FQ704" s="242"/>
      <c r="FR704" s="242"/>
      <c r="FS704" s="242"/>
      <c r="FT704" s="188"/>
      <c r="FU704" s="188"/>
      <c r="FV704" s="188"/>
      <c r="FW704" s="188"/>
      <c r="FX704" s="188"/>
      <c r="FY704" s="242"/>
      <c r="FZ704" s="242"/>
      <c r="GA704" s="188"/>
      <c r="GB704" s="188"/>
      <c r="GC704" s="242"/>
      <c r="GD704" s="242"/>
      <c r="GE704" s="242"/>
      <c r="GF704" s="242"/>
      <c r="GG704" s="242"/>
      <c r="GH704" s="188"/>
      <c r="GI704" s="188"/>
      <c r="GJ704" s="242"/>
    </row>
    <row r="705" spans="2:192" ht="15.75" thickBot="1">
      <c r="B705" s="243" t="s">
        <v>5203</v>
      </c>
      <c r="C705" s="243" t="s">
        <v>3255</v>
      </c>
      <c r="D705" s="243" t="s">
        <v>1182</v>
      </c>
      <c r="E705" s="244" t="s">
        <v>5217</v>
      </c>
      <c r="F705" s="183"/>
      <c r="G705" s="245"/>
      <c r="H705" s="189"/>
      <c r="I705" s="189"/>
      <c r="J705" s="245"/>
      <c r="K705" s="245"/>
      <c r="L705" s="245"/>
      <c r="M705" s="245"/>
      <c r="N705" s="245"/>
      <c r="O705" s="189"/>
      <c r="P705" s="189"/>
      <c r="Q705" s="245"/>
      <c r="R705" s="245"/>
      <c r="S705" s="245"/>
      <c r="T705" s="245"/>
      <c r="U705" s="245"/>
      <c r="V705" s="189"/>
      <c r="W705" s="189"/>
      <c r="X705" s="245"/>
      <c r="Y705" s="245"/>
      <c r="Z705" s="245"/>
      <c r="AA705" s="245"/>
      <c r="AB705" s="245"/>
      <c r="AC705" s="189"/>
      <c r="AD705" s="189"/>
      <c r="AE705" s="245"/>
      <c r="AF705" s="245"/>
      <c r="AG705" s="189"/>
      <c r="AH705" s="245"/>
      <c r="AI705" s="245"/>
      <c r="AJ705" s="189"/>
      <c r="AK705" s="189"/>
      <c r="AL705" s="189"/>
      <c r="AM705" s="189"/>
      <c r="AN705" s="189"/>
      <c r="AO705" s="245"/>
      <c r="AP705" s="245"/>
      <c r="AQ705" s="189"/>
      <c r="AR705" s="189"/>
      <c r="AS705" s="245"/>
      <c r="AT705" s="245"/>
      <c r="AU705" s="245"/>
      <c r="AV705" s="245"/>
      <c r="AW705" s="245"/>
      <c r="AX705" s="189"/>
      <c r="AY705" s="189"/>
      <c r="AZ705" s="245"/>
      <c r="BA705" s="245"/>
      <c r="BB705" s="245"/>
      <c r="BC705" s="245"/>
      <c r="BD705" s="245"/>
      <c r="BE705" s="189"/>
      <c r="BF705" s="189"/>
      <c r="BG705" s="245"/>
      <c r="BH705" s="245"/>
      <c r="BI705" s="245"/>
      <c r="BJ705" s="245"/>
      <c r="BK705" s="245"/>
      <c r="BL705" s="189"/>
      <c r="BM705" s="189"/>
      <c r="BN705" s="245"/>
      <c r="BO705" s="245"/>
      <c r="BP705" s="245"/>
      <c r="BQ705" s="245"/>
      <c r="BR705" s="245"/>
      <c r="BS705" s="189"/>
      <c r="BT705" s="189"/>
      <c r="BU705" s="245"/>
      <c r="BV705" s="245"/>
      <c r="BW705" s="245"/>
      <c r="BX705" s="245"/>
      <c r="BY705" s="245"/>
      <c r="BZ705" s="189"/>
      <c r="CA705" s="189"/>
      <c r="CB705" s="245"/>
      <c r="CC705" s="245"/>
      <c r="CD705" s="245"/>
      <c r="CE705" s="245"/>
      <c r="CF705" s="245"/>
      <c r="CG705" s="189"/>
      <c r="CH705" s="189"/>
      <c r="CI705" s="245"/>
      <c r="CJ705" s="245"/>
      <c r="CK705" s="245"/>
      <c r="CL705" s="245"/>
      <c r="CM705" s="245"/>
      <c r="CN705" s="189"/>
      <c r="CO705" s="189"/>
      <c r="CP705" s="245"/>
      <c r="CQ705" s="245"/>
      <c r="CR705" s="245"/>
      <c r="CS705" s="245"/>
      <c r="CT705" s="245"/>
      <c r="CU705" s="189"/>
      <c r="CV705" s="189"/>
      <c r="CW705" s="245"/>
      <c r="CX705" s="245"/>
      <c r="CY705" s="245"/>
      <c r="CZ705" s="245"/>
      <c r="DA705" s="245"/>
      <c r="DB705" s="189"/>
      <c r="DC705" s="189"/>
      <c r="DD705" s="245"/>
      <c r="DE705" s="245"/>
      <c r="DF705" s="245"/>
      <c r="DG705" s="245"/>
      <c r="DH705" s="245"/>
      <c r="DI705" s="189"/>
      <c r="DJ705" s="189"/>
      <c r="DK705" s="189"/>
      <c r="DL705" s="245"/>
      <c r="DM705" s="245"/>
      <c r="DN705" s="245"/>
      <c r="DO705" s="245"/>
      <c r="DP705" s="189"/>
      <c r="DQ705" s="189"/>
      <c r="DR705" s="245"/>
      <c r="DS705" s="245"/>
      <c r="DT705" s="245"/>
      <c r="DU705" s="245"/>
      <c r="DV705" s="245"/>
      <c r="DW705" s="189"/>
      <c r="DX705" s="189"/>
      <c r="DY705" s="245"/>
      <c r="DZ705" s="245"/>
      <c r="EA705" s="245"/>
      <c r="EB705" s="245"/>
      <c r="EC705" s="245"/>
      <c r="ED705" s="189"/>
      <c r="EE705" s="189"/>
      <c r="EF705" s="245"/>
      <c r="EG705" s="189"/>
      <c r="EH705" s="245"/>
      <c r="EI705" s="245"/>
      <c r="EJ705" s="245"/>
      <c r="EK705" s="189"/>
      <c r="EL705" s="189"/>
      <c r="EM705" s="245"/>
      <c r="EN705" s="245"/>
      <c r="EO705" s="245"/>
      <c r="EP705" s="245"/>
      <c r="EQ705" s="245"/>
      <c r="ER705" s="189"/>
      <c r="ES705" s="189"/>
      <c r="ET705" s="245"/>
      <c r="EU705" s="245"/>
      <c r="EV705" s="245"/>
      <c r="EW705" s="245"/>
      <c r="EX705" s="245"/>
      <c r="EY705" s="189"/>
      <c r="EZ705" s="189"/>
      <c r="FA705" s="245"/>
      <c r="FB705" s="245"/>
      <c r="FC705" s="245"/>
      <c r="FD705" s="245"/>
      <c r="FE705" s="245"/>
      <c r="FF705" s="189"/>
      <c r="FG705" s="189"/>
      <c r="FH705" s="245"/>
      <c r="FI705" s="245"/>
      <c r="FJ705" s="245"/>
      <c r="FK705" s="245"/>
      <c r="FL705" s="245"/>
      <c r="FM705" s="189"/>
      <c r="FN705" s="189"/>
      <c r="FO705" s="245"/>
      <c r="FP705" s="245"/>
      <c r="FQ705" s="245"/>
      <c r="FR705" s="245"/>
      <c r="FS705" s="245"/>
      <c r="FT705" s="189"/>
      <c r="FU705" s="189"/>
      <c r="FV705" s="189"/>
      <c r="FW705" s="189"/>
      <c r="FX705" s="189"/>
      <c r="FY705" s="245"/>
      <c r="FZ705" s="245"/>
      <c r="GA705" s="189"/>
      <c r="GB705" s="189"/>
      <c r="GC705" s="245"/>
      <c r="GD705" s="245"/>
      <c r="GE705" s="245"/>
      <c r="GF705" s="245"/>
      <c r="GG705" s="245"/>
      <c r="GH705" s="189"/>
      <c r="GI705" s="189"/>
      <c r="GJ705" s="245"/>
    </row>
    <row r="706" spans="2:192" ht="15">
      <c r="B706" s="238" t="s">
        <v>5203</v>
      </c>
      <c r="C706" s="238" t="s">
        <v>509</v>
      </c>
      <c r="D706" s="238" t="s">
        <v>325</v>
      </c>
      <c r="E706" s="238" t="s">
        <v>5214</v>
      </c>
      <c r="F706" s="180">
        <v>9</v>
      </c>
      <c r="G706" s="239"/>
      <c r="H706" s="186"/>
      <c r="I706" s="186"/>
      <c r="J706" s="239"/>
      <c r="K706" s="239">
        <v>1</v>
      </c>
      <c r="L706" s="239"/>
      <c r="M706" s="239"/>
      <c r="N706" s="239"/>
      <c r="O706" s="186"/>
      <c r="P706" s="186"/>
      <c r="Q706" s="239"/>
      <c r="R706" s="239"/>
      <c r="S706" s="239"/>
      <c r="T706" s="239"/>
      <c r="U706" s="239"/>
      <c r="V706" s="186"/>
      <c r="W706" s="186"/>
      <c r="X706" s="239"/>
      <c r="Y706" s="239"/>
      <c r="Z706" s="239"/>
      <c r="AA706" s="239"/>
      <c r="AB706" s="239"/>
      <c r="AC706" s="186"/>
      <c r="AD706" s="186"/>
      <c r="AE706" s="239"/>
      <c r="AF706" s="239"/>
      <c r="AG706" s="186"/>
      <c r="AH706" s="239"/>
      <c r="AI706" s="239"/>
      <c r="AJ706" s="186"/>
      <c r="AK706" s="186"/>
      <c r="AL706" s="186"/>
      <c r="AM706" s="186"/>
      <c r="AN706" s="186"/>
      <c r="AO706" s="239"/>
      <c r="AP706" s="239"/>
      <c r="AQ706" s="186"/>
      <c r="AR706" s="186"/>
      <c r="AS706" s="239"/>
      <c r="AT706" s="239"/>
      <c r="AU706" s="239"/>
      <c r="AV706" s="239"/>
      <c r="AW706" s="239"/>
      <c r="AX706" s="186"/>
      <c r="AY706" s="186"/>
      <c r="AZ706" s="239"/>
      <c r="BA706" s="239"/>
      <c r="BB706" s="239"/>
      <c r="BC706" s="239"/>
      <c r="BD706" s="239"/>
      <c r="BE706" s="186"/>
      <c r="BF706" s="186"/>
      <c r="BG706" s="239"/>
      <c r="BH706" s="239"/>
      <c r="BI706" s="239"/>
      <c r="BJ706" s="239"/>
      <c r="BK706" s="239"/>
      <c r="BL706" s="186"/>
      <c r="BM706" s="186"/>
      <c r="BN706" s="239"/>
      <c r="BO706" s="239"/>
      <c r="BP706" s="239"/>
      <c r="BQ706" s="239"/>
      <c r="BR706" s="239">
        <v>1</v>
      </c>
      <c r="BS706" s="186"/>
      <c r="BT706" s="186"/>
      <c r="BU706" s="239"/>
      <c r="BV706" s="239"/>
      <c r="BW706" s="239"/>
      <c r="BX706" s="239"/>
      <c r="BY706" s="239"/>
      <c r="BZ706" s="186"/>
      <c r="CA706" s="186"/>
      <c r="CB706" s="239"/>
      <c r="CC706" s="239"/>
      <c r="CD706" s="239"/>
      <c r="CE706" s="239"/>
      <c r="CF706" s="239"/>
      <c r="CG706" s="186"/>
      <c r="CH706" s="186"/>
      <c r="CI706" s="239"/>
      <c r="CJ706" s="239"/>
      <c r="CK706" s="239"/>
      <c r="CL706" s="239"/>
      <c r="CM706" s="239"/>
      <c r="CN706" s="186"/>
      <c r="CO706" s="186"/>
      <c r="CP706" s="239"/>
      <c r="CQ706" s="239"/>
      <c r="CR706" s="239"/>
      <c r="CS706" s="239"/>
      <c r="CT706" s="239"/>
      <c r="CU706" s="186"/>
      <c r="CV706" s="186"/>
      <c r="CW706" s="239"/>
      <c r="CX706" s="239"/>
      <c r="CY706" s="239"/>
      <c r="CZ706" s="239"/>
      <c r="DA706" s="239"/>
      <c r="DB706" s="186"/>
      <c r="DC706" s="186"/>
      <c r="DD706" s="239">
        <v>1</v>
      </c>
      <c r="DE706" s="239"/>
      <c r="DF706" s="239"/>
      <c r="DG706" s="239"/>
      <c r="DH706" s="239"/>
      <c r="DI706" s="186"/>
      <c r="DJ706" s="186"/>
      <c r="DK706" s="186"/>
      <c r="DL706" s="239"/>
      <c r="DM706" s="239">
        <v>2</v>
      </c>
      <c r="DN706" s="239"/>
      <c r="DO706" s="239"/>
      <c r="DP706" s="186"/>
      <c r="DQ706" s="186"/>
      <c r="DR706" s="239"/>
      <c r="DS706" s="239"/>
      <c r="DT706" s="239">
        <v>1</v>
      </c>
      <c r="DU706" s="239"/>
      <c r="DV706" s="239"/>
      <c r="DW706" s="186"/>
      <c r="DX706" s="186"/>
      <c r="DY706" s="239"/>
      <c r="DZ706" s="239"/>
      <c r="EA706" s="239">
        <v>1</v>
      </c>
      <c r="EB706" s="239"/>
      <c r="EC706" s="239"/>
      <c r="ED706" s="186"/>
      <c r="EE706" s="186"/>
      <c r="EF706" s="239"/>
      <c r="EG706" s="186"/>
      <c r="EH706" s="239"/>
      <c r="EI706" s="239"/>
      <c r="EJ706" s="239"/>
      <c r="EK706" s="186"/>
      <c r="EL706" s="186"/>
      <c r="EM706" s="239"/>
      <c r="EN706" s="239"/>
      <c r="EO706" s="239"/>
      <c r="EP706" s="239"/>
      <c r="EQ706" s="239"/>
      <c r="ER706" s="186"/>
      <c r="ES706" s="186"/>
      <c r="ET706" s="239"/>
      <c r="EU706" s="239"/>
      <c r="EV706" s="239"/>
      <c r="EW706" s="239"/>
      <c r="EX706" s="239"/>
      <c r="EY706" s="186"/>
      <c r="EZ706" s="186"/>
      <c r="FA706" s="239"/>
      <c r="FB706" s="239"/>
      <c r="FC706" s="239"/>
      <c r="FD706" s="239"/>
      <c r="FE706" s="239"/>
      <c r="FF706" s="186"/>
      <c r="FG706" s="186"/>
      <c r="FH706" s="239"/>
      <c r="FI706" s="239"/>
      <c r="FJ706" s="239">
        <v>1</v>
      </c>
      <c r="FK706" s="239"/>
      <c r="FL706" s="239"/>
      <c r="FM706" s="186"/>
      <c r="FN706" s="186"/>
      <c r="FO706" s="239"/>
      <c r="FP706" s="239"/>
      <c r="FQ706" s="239"/>
      <c r="FR706" s="239"/>
      <c r="FS706" s="239"/>
      <c r="FT706" s="186"/>
      <c r="FU706" s="186"/>
      <c r="FV706" s="186"/>
      <c r="FW706" s="186"/>
      <c r="FX706" s="186"/>
      <c r="FY706" s="239"/>
      <c r="FZ706" s="239"/>
      <c r="GA706" s="186"/>
      <c r="GB706" s="186"/>
      <c r="GC706" s="239"/>
      <c r="GD706" s="239"/>
      <c r="GE706" s="239"/>
      <c r="GF706" s="239"/>
      <c r="GG706" s="239">
        <v>1</v>
      </c>
      <c r="GH706" s="186"/>
      <c r="GI706" s="186"/>
      <c r="GJ706" s="239"/>
    </row>
    <row r="707" spans="2:192" ht="15">
      <c r="B707" s="240" t="s">
        <v>5203</v>
      </c>
      <c r="C707" s="240" t="s">
        <v>509</v>
      </c>
      <c r="D707" s="240" t="s">
        <v>325</v>
      </c>
      <c r="E707" s="235" t="s">
        <v>5215</v>
      </c>
      <c r="F707" s="181">
        <v>169.3</v>
      </c>
      <c r="G707" s="237"/>
      <c r="H707" s="187"/>
      <c r="I707" s="187"/>
      <c r="J707" s="237"/>
      <c r="K707" s="237">
        <v>25.8</v>
      </c>
      <c r="L707" s="237"/>
      <c r="M707" s="237"/>
      <c r="N707" s="237"/>
      <c r="O707" s="187"/>
      <c r="P707" s="187"/>
      <c r="Q707" s="237"/>
      <c r="R707" s="237"/>
      <c r="S707" s="237"/>
      <c r="T707" s="237"/>
      <c r="U707" s="237"/>
      <c r="V707" s="187"/>
      <c r="W707" s="187"/>
      <c r="X707" s="237"/>
      <c r="Y707" s="237"/>
      <c r="Z707" s="237"/>
      <c r="AA707" s="237"/>
      <c r="AB707" s="237"/>
      <c r="AC707" s="187"/>
      <c r="AD707" s="187"/>
      <c r="AE707" s="237"/>
      <c r="AF707" s="237"/>
      <c r="AG707" s="187"/>
      <c r="AH707" s="237"/>
      <c r="AI707" s="237"/>
      <c r="AJ707" s="187"/>
      <c r="AK707" s="187"/>
      <c r="AL707" s="187"/>
      <c r="AM707" s="187"/>
      <c r="AN707" s="187"/>
      <c r="AO707" s="237"/>
      <c r="AP707" s="237"/>
      <c r="AQ707" s="187"/>
      <c r="AR707" s="187"/>
      <c r="AS707" s="237"/>
      <c r="AT707" s="237"/>
      <c r="AU707" s="237"/>
      <c r="AV707" s="237"/>
      <c r="AW707" s="237"/>
      <c r="AX707" s="187"/>
      <c r="AY707" s="187"/>
      <c r="AZ707" s="237"/>
      <c r="BA707" s="237"/>
      <c r="BB707" s="237"/>
      <c r="BC707" s="237"/>
      <c r="BD707" s="237"/>
      <c r="BE707" s="187"/>
      <c r="BF707" s="187"/>
      <c r="BG707" s="237"/>
      <c r="BH707" s="237"/>
      <c r="BI707" s="237"/>
      <c r="BJ707" s="237"/>
      <c r="BK707" s="237"/>
      <c r="BL707" s="187"/>
      <c r="BM707" s="187"/>
      <c r="BN707" s="237"/>
      <c r="BO707" s="237"/>
      <c r="BP707" s="237"/>
      <c r="BQ707" s="237"/>
      <c r="BR707" s="237">
        <v>12.8</v>
      </c>
      <c r="BS707" s="187"/>
      <c r="BT707" s="187"/>
      <c r="BU707" s="237"/>
      <c r="BV707" s="237"/>
      <c r="BW707" s="237"/>
      <c r="BX707" s="237"/>
      <c r="BY707" s="237"/>
      <c r="BZ707" s="187"/>
      <c r="CA707" s="187"/>
      <c r="CB707" s="237"/>
      <c r="CC707" s="237"/>
      <c r="CD707" s="237"/>
      <c r="CE707" s="237"/>
      <c r="CF707" s="237"/>
      <c r="CG707" s="187"/>
      <c r="CH707" s="187"/>
      <c r="CI707" s="237"/>
      <c r="CJ707" s="237"/>
      <c r="CK707" s="237"/>
      <c r="CL707" s="237"/>
      <c r="CM707" s="237"/>
      <c r="CN707" s="187"/>
      <c r="CO707" s="187"/>
      <c r="CP707" s="237"/>
      <c r="CQ707" s="237"/>
      <c r="CR707" s="237"/>
      <c r="CS707" s="237"/>
      <c r="CT707" s="237"/>
      <c r="CU707" s="187"/>
      <c r="CV707" s="187"/>
      <c r="CW707" s="237"/>
      <c r="CX707" s="237"/>
      <c r="CY707" s="237"/>
      <c r="CZ707" s="237"/>
      <c r="DA707" s="237"/>
      <c r="DB707" s="187"/>
      <c r="DC707" s="187"/>
      <c r="DD707" s="237">
        <v>11.9</v>
      </c>
      <c r="DE707" s="237"/>
      <c r="DF707" s="237"/>
      <c r="DG707" s="237"/>
      <c r="DH707" s="237"/>
      <c r="DI707" s="187"/>
      <c r="DJ707" s="187"/>
      <c r="DK707" s="187"/>
      <c r="DL707" s="237"/>
      <c r="DM707" s="237">
        <v>39.6</v>
      </c>
      <c r="DN707" s="237"/>
      <c r="DO707" s="237"/>
      <c r="DP707" s="187"/>
      <c r="DQ707" s="187"/>
      <c r="DR707" s="237"/>
      <c r="DS707" s="237"/>
      <c r="DT707" s="237">
        <v>37.5</v>
      </c>
      <c r="DU707" s="237"/>
      <c r="DV707" s="237"/>
      <c r="DW707" s="187"/>
      <c r="DX707" s="187"/>
      <c r="DY707" s="237"/>
      <c r="DZ707" s="237"/>
      <c r="EA707" s="237">
        <v>31.4</v>
      </c>
      <c r="EB707" s="237"/>
      <c r="EC707" s="237"/>
      <c r="ED707" s="187"/>
      <c r="EE707" s="187"/>
      <c r="EF707" s="237"/>
      <c r="EG707" s="187"/>
      <c r="EH707" s="237"/>
      <c r="EI707" s="237"/>
      <c r="EJ707" s="237"/>
      <c r="EK707" s="187"/>
      <c r="EL707" s="187"/>
      <c r="EM707" s="237"/>
      <c r="EN707" s="237"/>
      <c r="EO707" s="237"/>
      <c r="EP707" s="237"/>
      <c r="EQ707" s="237"/>
      <c r="ER707" s="187"/>
      <c r="ES707" s="187"/>
      <c r="ET707" s="237"/>
      <c r="EU707" s="237"/>
      <c r="EV707" s="237"/>
      <c r="EW707" s="237"/>
      <c r="EX707" s="237"/>
      <c r="EY707" s="187"/>
      <c r="EZ707" s="187"/>
      <c r="FA707" s="237"/>
      <c r="FB707" s="237"/>
      <c r="FC707" s="237"/>
      <c r="FD707" s="237"/>
      <c r="FE707" s="237"/>
      <c r="FF707" s="187"/>
      <c r="FG707" s="187"/>
      <c r="FH707" s="237"/>
      <c r="FI707" s="237"/>
      <c r="FJ707" s="237">
        <v>9.1999999999999993</v>
      </c>
      <c r="FK707" s="237"/>
      <c r="FL707" s="237"/>
      <c r="FM707" s="187"/>
      <c r="FN707" s="187"/>
      <c r="FO707" s="237"/>
      <c r="FP707" s="237"/>
      <c r="FQ707" s="237"/>
      <c r="FR707" s="237"/>
      <c r="FS707" s="237"/>
      <c r="FT707" s="187"/>
      <c r="FU707" s="187"/>
      <c r="FV707" s="187"/>
      <c r="FW707" s="187"/>
      <c r="FX707" s="187"/>
      <c r="FY707" s="237"/>
      <c r="FZ707" s="237"/>
      <c r="GA707" s="187"/>
      <c r="GB707" s="187"/>
      <c r="GC707" s="237"/>
      <c r="GD707" s="237"/>
      <c r="GE707" s="237"/>
      <c r="GF707" s="237"/>
      <c r="GG707" s="237">
        <v>1</v>
      </c>
      <c r="GH707" s="187"/>
      <c r="GI707" s="187"/>
      <c r="GJ707" s="237"/>
    </row>
    <row r="708" spans="2:192" ht="15">
      <c r="B708" s="240" t="s">
        <v>5203</v>
      </c>
      <c r="C708" s="240" t="s">
        <v>509</v>
      </c>
      <c r="D708" s="240" t="s">
        <v>325</v>
      </c>
      <c r="E708" s="241" t="s">
        <v>5216</v>
      </c>
      <c r="F708" s="182"/>
      <c r="G708" s="242"/>
      <c r="H708" s="188"/>
      <c r="I708" s="188"/>
      <c r="J708" s="242"/>
      <c r="K708" s="242"/>
      <c r="L708" s="242"/>
      <c r="M708" s="242"/>
      <c r="N708" s="242"/>
      <c r="O708" s="188"/>
      <c r="P708" s="188"/>
      <c r="Q708" s="242"/>
      <c r="R708" s="242"/>
      <c r="S708" s="242"/>
      <c r="T708" s="242"/>
      <c r="U708" s="242"/>
      <c r="V708" s="188"/>
      <c r="W708" s="188"/>
      <c r="X708" s="242"/>
      <c r="Y708" s="242"/>
      <c r="Z708" s="242"/>
      <c r="AA708" s="242"/>
      <c r="AB708" s="242"/>
      <c r="AC708" s="188"/>
      <c r="AD708" s="188"/>
      <c r="AE708" s="242"/>
      <c r="AF708" s="242"/>
      <c r="AG708" s="188"/>
      <c r="AH708" s="242"/>
      <c r="AI708" s="242"/>
      <c r="AJ708" s="188"/>
      <c r="AK708" s="188"/>
      <c r="AL708" s="188"/>
      <c r="AM708" s="188"/>
      <c r="AN708" s="188"/>
      <c r="AO708" s="242"/>
      <c r="AP708" s="242"/>
      <c r="AQ708" s="188"/>
      <c r="AR708" s="188"/>
      <c r="AS708" s="242"/>
      <c r="AT708" s="242"/>
      <c r="AU708" s="242"/>
      <c r="AV708" s="242"/>
      <c r="AW708" s="242"/>
      <c r="AX708" s="188"/>
      <c r="AY708" s="188"/>
      <c r="AZ708" s="242"/>
      <c r="BA708" s="242"/>
      <c r="BB708" s="242"/>
      <c r="BC708" s="242"/>
      <c r="BD708" s="242"/>
      <c r="BE708" s="188"/>
      <c r="BF708" s="188"/>
      <c r="BG708" s="242"/>
      <c r="BH708" s="242"/>
      <c r="BI708" s="242"/>
      <c r="BJ708" s="242"/>
      <c r="BK708" s="242"/>
      <c r="BL708" s="188"/>
      <c r="BM708" s="188"/>
      <c r="BN708" s="242"/>
      <c r="BO708" s="242"/>
      <c r="BP708" s="242"/>
      <c r="BQ708" s="242"/>
      <c r="BR708" s="242"/>
      <c r="BS708" s="188"/>
      <c r="BT708" s="188"/>
      <c r="BU708" s="242"/>
      <c r="BV708" s="242"/>
      <c r="BW708" s="242"/>
      <c r="BX708" s="242"/>
      <c r="BY708" s="242"/>
      <c r="BZ708" s="188"/>
      <c r="CA708" s="188"/>
      <c r="CB708" s="242"/>
      <c r="CC708" s="242"/>
      <c r="CD708" s="242"/>
      <c r="CE708" s="242"/>
      <c r="CF708" s="242"/>
      <c r="CG708" s="188"/>
      <c r="CH708" s="188"/>
      <c r="CI708" s="242"/>
      <c r="CJ708" s="242"/>
      <c r="CK708" s="242"/>
      <c r="CL708" s="242"/>
      <c r="CM708" s="242"/>
      <c r="CN708" s="188"/>
      <c r="CO708" s="188"/>
      <c r="CP708" s="242"/>
      <c r="CQ708" s="242"/>
      <c r="CR708" s="242"/>
      <c r="CS708" s="242"/>
      <c r="CT708" s="242"/>
      <c r="CU708" s="188"/>
      <c r="CV708" s="188"/>
      <c r="CW708" s="242"/>
      <c r="CX708" s="242"/>
      <c r="CY708" s="242"/>
      <c r="CZ708" s="242"/>
      <c r="DA708" s="242"/>
      <c r="DB708" s="188"/>
      <c r="DC708" s="188"/>
      <c r="DD708" s="242"/>
      <c r="DE708" s="242"/>
      <c r="DF708" s="242"/>
      <c r="DG708" s="242"/>
      <c r="DH708" s="242"/>
      <c r="DI708" s="188"/>
      <c r="DJ708" s="188"/>
      <c r="DK708" s="188"/>
      <c r="DL708" s="242"/>
      <c r="DM708" s="242"/>
      <c r="DN708" s="242"/>
      <c r="DO708" s="242"/>
      <c r="DP708" s="188"/>
      <c r="DQ708" s="188"/>
      <c r="DR708" s="242"/>
      <c r="DS708" s="242"/>
      <c r="DT708" s="242"/>
      <c r="DU708" s="242"/>
      <c r="DV708" s="242"/>
      <c r="DW708" s="188"/>
      <c r="DX708" s="188"/>
      <c r="DY708" s="242"/>
      <c r="DZ708" s="242"/>
      <c r="EA708" s="242"/>
      <c r="EB708" s="242"/>
      <c r="EC708" s="242"/>
      <c r="ED708" s="188"/>
      <c r="EE708" s="188"/>
      <c r="EF708" s="242"/>
      <c r="EG708" s="188"/>
      <c r="EH708" s="242"/>
      <c r="EI708" s="242"/>
      <c r="EJ708" s="242"/>
      <c r="EK708" s="188"/>
      <c r="EL708" s="188"/>
      <c r="EM708" s="242"/>
      <c r="EN708" s="242"/>
      <c r="EO708" s="242"/>
      <c r="EP708" s="242"/>
      <c r="EQ708" s="242"/>
      <c r="ER708" s="188"/>
      <c r="ES708" s="188"/>
      <c r="ET708" s="242"/>
      <c r="EU708" s="242"/>
      <c r="EV708" s="242"/>
      <c r="EW708" s="242"/>
      <c r="EX708" s="242"/>
      <c r="EY708" s="188"/>
      <c r="EZ708" s="188"/>
      <c r="FA708" s="242"/>
      <c r="FB708" s="242"/>
      <c r="FC708" s="242"/>
      <c r="FD708" s="242"/>
      <c r="FE708" s="242"/>
      <c r="FF708" s="188"/>
      <c r="FG708" s="188"/>
      <c r="FH708" s="242"/>
      <c r="FI708" s="242"/>
      <c r="FJ708" s="242"/>
      <c r="FK708" s="242"/>
      <c r="FL708" s="242"/>
      <c r="FM708" s="188"/>
      <c r="FN708" s="188"/>
      <c r="FO708" s="242"/>
      <c r="FP708" s="242"/>
      <c r="FQ708" s="242"/>
      <c r="FR708" s="242"/>
      <c r="FS708" s="242"/>
      <c r="FT708" s="188"/>
      <c r="FU708" s="188"/>
      <c r="FV708" s="188"/>
      <c r="FW708" s="188"/>
      <c r="FX708" s="188"/>
      <c r="FY708" s="242"/>
      <c r="FZ708" s="242"/>
      <c r="GA708" s="188"/>
      <c r="GB708" s="188"/>
      <c r="GC708" s="242"/>
      <c r="GD708" s="242"/>
      <c r="GE708" s="242"/>
      <c r="GF708" s="242"/>
      <c r="GG708" s="242"/>
      <c r="GH708" s="188"/>
      <c r="GI708" s="188"/>
      <c r="GJ708" s="242"/>
    </row>
    <row r="709" spans="2:192" ht="15.75" thickBot="1">
      <c r="B709" s="243" t="s">
        <v>5203</v>
      </c>
      <c r="C709" s="243" t="s">
        <v>509</v>
      </c>
      <c r="D709" s="243" t="s">
        <v>325</v>
      </c>
      <c r="E709" s="244" t="s">
        <v>5217</v>
      </c>
      <c r="F709" s="183"/>
      <c r="G709" s="245"/>
      <c r="H709" s="189"/>
      <c r="I709" s="189"/>
      <c r="J709" s="245"/>
      <c r="K709" s="245"/>
      <c r="L709" s="245"/>
      <c r="M709" s="245"/>
      <c r="N709" s="245"/>
      <c r="O709" s="189"/>
      <c r="P709" s="189"/>
      <c r="Q709" s="245"/>
      <c r="R709" s="245"/>
      <c r="S709" s="245"/>
      <c r="T709" s="245"/>
      <c r="U709" s="245"/>
      <c r="V709" s="189"/>
      <c r="W709" s="189"/>
      <c r="X709" s="245"/>
      <c r="Y709" s="245"/>
      <c r="Z709" s="245"/>
      <c r="AA709" s="245"/>
      <c r="AB709" s="245"/>
      <c r="AC709" s="189"/>
      <c r="AD709" s="189"/>
      <c r="AE709" s="245"/>
      <c r="AF709" s="245"/>
      <c r="AG709" s="189"/>
      <c r="AH709" s="245"/>
      <c r="AI709" s="245"/>
      <c r="AJ709" s="189"/>
      <c r="AK709" s="189"/>
      <c r="AL709" s="189"/>
      <c r="AM709" s="189"/>
      <c r="AN709" s="189"/>
      <c r="AO709" s="245"/>
      <c r="AP709" s="245"/>
      <c r="AQ709" s="189"/>
      <c r="AR709" s="189"/>
      <c r="AS709" s="245"/>
      <c r="AT709" s="245"/>
      <c r="AU709" s="245"/>
      <c r="AV709" s="245"/>
      <c r="AW709" s="245"/>
      <c r="AX709" s="189"/>
      <c r="AY709" s="189"/>
      <c r="AZ709" s="245"/>
      <c r="BA709" s="245"/>
      <c r="BB709" s="245"/>
      <c r="BC709" s="245"/>
      <c r="BD709" s="245"/>
      <c r="BE709" s="189"/>
      <c r="BF709" s="189"/>
      <c r="BG709" s="245"/>
      <c r="BH709" s="245"/>
      <c r="BI709" s="245"/>
      <c r="BJ709" s="245"/>
      <c r="BK709" s="245"/>
      <c r="BL709" s="189"/>
      <c r="BM709" s="189"/>
      <c r="BN709" s="245"/>
      <c r="BO709" s="245"/>
      <c r="BP709" s="245"/>
      <c r="BQ709" s="245"/>
      <c r="BR709" s="245"/>
      <c r="BS709" s="189"/>
      <c r="BT709" s="189"/>
      <c r="BU709" s="245"/>
      <c r="BV709" s="245"/>
      <c r="BW709" s="245"/>
      <c r="BX709" s="245"/>
      <c r="BY709" s="245"/>
      <c r="BZ709" s="189"/>
      <c r="CA709" s="189"/>
      <c r="CB709" s="245"/>
      <c r="CC709" s="245"/>
      <c r="CD709" s="245"/>
      <c r="CE709" s="245"/>
      <c r="CF709" s="245"/>
      <c r="CG709" s="189"/>
      <c r="CH709" s="189"/>
      <c r="CI709" s="245"/>
      <c r="CJ709" s="245"/>
      <c r="CK709" s="245"/>
      <c r="CL709" s="245"/>
      <c r="CM709" s="245"/>
      <c r="CN709" s="189"/>
      <c r="CO709" s="189"/>
      <c r="CP709" s="245"/>
      <c r="CQ709" s="245"/>
      <c r="CR709" s="245"/>
      <c r="CS709" s="245"/>
      <c r="CT709" s="245"/>
      <c r="CU709" s="189"/>
      <c r="CV709" s="189"/>
      <c r="CW709" s="245"/>
      <c r="CX709" s="245"/>
      <c r="CY709" s="245"/>
      <c r="CZ709" s="245"/>
      <c r="DA709" s="245"/>
      <c r="DB709" s="189"/>
      <c r="DC709" s="189"/>
      <c r="DD709" s="245"/>
      <c r="DE709" s="245"/>
      <c r="DF709" s="245"/>
      <c r="DG709" s="245"/>
      <c r="DH709" s="245"/>
      <c r="DI709" s="189"/>
      <c r="DJ709" s="189"/>
      <c r="DK709" s="189"/>
      <c r="DL709" s="245"/>
      <c r="DM709" s="245"/>
      <c r="DN709" s="245"/>
      <c r="DO709" s="245"/>
      <c r="DP709" s="189"/>
      <c r="DQ709" s="189"/>
      <c r="DR709" s="245"/>
      <c r="DS709" s="245"/>
      <c r="DT709" s="245"/>
      <c r="DU709" s="245"/>
      <c r="DV709" s="245"/>
      <c r="DW709" s="189"/>
      <c r="DX709" s="189"/>
      <c r="DY709" s="245"/>
      <c r="DZ709" s="245"/>
      <c r="EA709" s="245"/>
      <c r="EB709" s="245"/>
      <c r="EC709" s="245"/>
      <c r="ED709" s="189"/>
      <c r="EE709" s="189"/>
      <c r="EF709" s="245"/>
      <c r="EG709" s="189"/>
      <c r="EH709" s="245"/>
      <c r="EI709" s="245"/>
      <c r="EJ709" s="245"/>
      <c r="EK709" s="189"/>
      <c r="EL709" s="189"/>
      <c r="EM709" s="245"/>
      <c r="EN709" s="245"/>
      <c r="EO709" s="245"/>
      <c r="EP709" s="245"/>
      <c r="EQ709" s="245"/>
      <c r="ER709" s="189"/>
      <c r="ES709" s="189"/>
      <c r="ET709" s="245"/>
      <c r="EU709" s="245"/>
      <c r="EV709" s="245"/>
      <c r="EW709" s="245"/>
      <c r="EX709" s="245"/>
      <c r="EY709" s="189"/>
      <c r="EZ709" s="189"/>
      <c r="FA709" s="245"/>
      <c r="FB709" s="245"/>
      <c r="FC709" s="245"/>
      <c r="FD709" s="245"/>
      <c r="FE709" s="245"/>
      <c r="FF709" s="189"/>
      <c r="FG709" s="189"/>
      <c r="FH709" s="245"/>
      <c r="FI709" s="245"/>
      <c r="FJ709" s="245"/>
      <c r="FK709" s="245"/>
      <c r="FL709" s="245"/>
      <c r="FM709" s="189"/>
      <c r="FN709" s="189"/>
      <c r="FO709" s="245"/>
      <c r="FP709" s="245"/>
      <c r="FQ709" s="245"/>
      <c r="FR709" s="245"/>
      <c r="FS709" s="245"/>
      <c r="FT709" s="189"/>
      <c r="FU709" s="189"/>
      <c r="FV709" s="189"/>
      <c r="FW709" s="189"/>
      <c r="FX709" s="189"/>
      <c r="FY709" s="245"/>
      <c r="FZ709" s="245"/>
      <c r="GA709" s="189"/>
      <c r="GB709" s="189"/>
      <c r="GC709" s="245"/>
      <c r="GD709" s="245"/>
      <c r="GE709" s="245"/>
      <c r="GF709" s="245"/>
      <c r="GG709" s="245"/>
      <c r="GH709" s="189"/>
      <c r="GI709" s="189"/>
      <c r="GJ709" s="245"/>
    </row>
    <row r="710" spans="2:192" ht="15">
      <c r="B710" s="238" t="s">
        <v>5203</v>
      </c>
      <c r="C710" s="238" t="s">
        <v>385</v>
      </c>
      <c r="D710" s="238" t="s">
        <v>247</v>
      </c>
      <c r="E710" s="238" t="s">
        <v>5214</v>
      </c>
      <c r="F710" s="180">
        <v>17</v>
      </c>
      <c r="G710" s="239"/>
      <c r="H710" s="186"/>
      <c r="I710" s="186"/>
      <c r="J710" s="239">
        <v>1</v>
      </c>
      <c r="K710" s="239"/>
      <c r="L710" s="239">
        <v>1</v>
      </c>
      <c r="M710" s="239"/>
      <c r="N710" s="239"/>
      <c r="O710" s="186"/>
      <c r="P710" s="186"/>
      <c r="Q710" s="239"/>
      <c r="R710" s="239"/>
      <c r="S710" s="239"/>
      <c r="T710" s="239"/>
      <c r="U710" s="239"/>
      <c r="V710" s="186"/>
      <c r="W710" s="186"/>
      <c r="X710" s="239"/>
      <c r="Y710" s="239">
        <v>1</v>
      </c>
      <c r="Z710" s="239"/>
      <c r="AA710" s="239"/>
      <c r="AB710" s="239"/>
      <c r="AC710" s="186"/>
      <c r="AD710" s="186"/>
      <c r="AE710" s="239"/>
      <c r="AF710" s="239"/>
      <c r="AG710" s="186"/>
      <c r="AH710" s="239"/>
      <c r="AI710" s="239">
        <v>1</v>
      </c>
      <c r="AJ710" s="186"/>
      <c r="AK710" s="186"/>
      <c r="AL710" s="186"/>
      <c r="AM710" s="186"/>
      <c r="AN710" s="186"/>
      <c r="AO710" s="239"/>
      <c r="AP710" s="239"/>
      <c r="AQ710" s="186"/>
      <c r="AR710" s="186"/>
      <c r="AS710" s="239"/>
      <c r="AT710" s="239"/>
      <c r="AU710" s="239">
        <v>1</v>
      </c>
      <c r="AV710" s="239"/>
      <c r="AW710" s="239"/>
      <c r="AX710" s="186"/>
      <c r="AY710" s="186"/>
      <c r="AZ710" s="239"/>
      <c r="BA710" s="239"/>
      <c r="BB710" s="239"/>
      <c r="BC710" s="239"/>
      <c r="BD710" s="239"/>
      <c r="BE710" s="186"/>
      <c r="BF710" s="186"/>
      <c r="BG710" s="239">
        <v>1</v>
      </c>
      <c r="BH710" s="239"/>
      <c r="BI710" s="239"/>
      <c r="BJ710" s="239"/>
      <c r="BK710" s="239"/>
      <c r="BL710" s="186"/>
      <c r="BM710" s="186"/>
      <c r="BN710" s="239"/>
      <c r="BO710" s="239"/>
      <c r="BP710" s="239"/>
      <c r="BQ710" s="239"/>
      <c r="BR710" s="239"/>
      <c r="BS710" s="186"/>
      <c r="BT710" s="186"/>
      <c r="BU710" s="239"/>
      <c r="BV710" s="239"/>
      <c r="BW710" s="239"/>
      <c r="BX710" s="239"/>
      <c r="BY710" s="239"/>
      <c r="BZ710" s="186"/>
      <c r="CA710" s="186"/>
      <c r="CB710" s="239"/>
      <c r="CC710" s="239"/>
      <c r="CD710" s="239"/>
      <c r="CE710" s="239"/>
      <c r="CF710" s="239"/>
      <c r="CG710" s="186"/>
      <c r="CH710" s="186"/>
      <c r="CI710" s="239"/>
      <c r="CJ710" s="239"/>
      <c r="CK710" s="239"/>
      <c r="CL710" s="239"/>
      <c r="CM710" s="239">
        <v>1</v>
      </c>
      <c r="CN710" s="186"/>
      <c r="CO710" s="186"/>
      <c r="CP710" s="239"/>
      <c r="CQ710" s="239">
        <v>1</v>
      </c>
      <c r="CR710" s="239"/>
      <c r="CS710" s="239"/>
      <c r="CT710" s="239"/>
      <c r="CU710" s="186"/>
      <c r="CV710" s="186"/>
      <c r="CW710" s="239"/>
      <c r="CX710" s="239">
        <v>1</v>
      </c>
      <c r="CY710" s="239"/>
      <c r="CZ710" s="239"/>
      <c r="DA710" s="239"/>
      <c r="DB710" s="186"/>
      <c r="DC710" s="186"/>
      <c r="DD710" s="239"/>
      <c r="DE710" s="239"/>
      <c r="DF710" s="239"/>
      <c r="DG710" s="239"/>
      <c r="DH710" s="239"/>
      <c r="DI710" s="186"/>
      <c r="DJ710" s="186"/>
      <c r="DK710" s="186"/>
      <c r="DL710" s="239">
        <v>1</v>
      </c>
      <c r="DM710" s="239"/>
      <c r="DN710" s="239"/>
      <c r="DO710" s="239"/>
      <c r="DP710" s="186"/>
      <c r="DQ710" s="186"/>
      <c r="DR710" s="239"/>
      <c r="DS710" s="239"/>
      <c r="DT710" s="239"/>
      <c r="DU710" s="239"/>
      <c r="DV710" s="239"/>
      <c r="DW710" s="186"/>
      <c r="DX710" s="186"/>
      <c r="DY710" s="239"/>
      <c r="DZ710" s="239"/>
      <c r="EA710" s="239"/>
      <c r="EB710" s="239"/>
      <c r="EC710" s="239"/>
      <c r="ED710" s="186"/>
      <c r="EE710" s="186"/>
      <c r="EF710" s="239"/>
      <c r="EG710" s="186"/>
      <c r="EH710" s="239"/>
      <c r="EI710" s="239"/>
      <c r="EJ710" s="239"/>
      <c r="EK710" s="186"/>
      <c r="EL710" s="186"/>
      <c r="EM710" s="239"/>
      <c r="EN710" s="239"/>
      <c r="EO710" s="239"/>
      <c r="EP710" s="239"/>
      <c r="EQ710" s="239"/>
      <c r="ER710" s="186"/>
      <c r="ES710" s="186"/>
      <c r="ET710" s="239"/>
      <c r="EU710" s="239"/>
      <c r="EV710" s="239"/>
      <c r="EW710" s="239"/>
      <c r="EX710" s="239"/>
      <c r="EY710" s="186"/>
      <c r="EZ710" s="186"/>
      <c r="FA710" s="239"/>
      <c r="FB710" s="239"/>
      <c r="FC710" s="239"/>
      <c r="FD710" s="239"/>
      <c r="FE710" s="239">
        <v>1</v>
      </c>
      <c r="FF710" s="186"/>
      <c r="FG710" s="186"/>
      <c r="FH710" s="239">
        <v>1</v>
      </c>
      <c r="FI710" s="239"/>
      <c r="FJ710" s="239"/>
      <c r="FK710" s="239"/>
      <c r="FL710" s="239"/>
      <c r="FM710" s="186"/>
      <c r="FN710" s="186"/>
      <c r="FO710" s="239"/>
      <c r="FP710" s="239">
        <v>1</v>
      </c>
      <c r="FQ710" s="239"/>
      <c r="FR710" s="239"/>
      <c r="FS710" s="239"/>
      <c r="FT710" s="186"/>
      <c r="FU710" s="186"/>
      <c r="FV710" s="186"/>
      <c r="FW710" s="186"/>
      <c r="FX710" s="186"/>
      <c r="FY710" s="239"/>
      <c r="FZ710" s="239"/>
      <c r="GA710" s="186"/>
      <c r="GB710" s="186"/>
      <c r="GC710" s="239">
        <v>2</v>
      </c>
      <c r="GD710" s="239"/>
      <c r="GE710" s="239"/>
      <c r="GF710" s="239"/>
      <c r="GG710" s="239"/>
      <c r="GH710" s="186"/>
      <c r="GI710" s="186"/>
      <c r="GJ710" s="239">
        <v>2</v>
      </c>
    </row>
    <row r="711" spans="2:192" ht="15">
      <c r="B711" s="240" t="s">
        <v>5203</v>
      </c>
      <c r="C711" s="240" t="s">
        <v>385</v>
      </c>
      <c r="D711" s="240" t="s">
        <v>247</v>
      </c>
      <c r="E711" s="235" t="s">
        <v>5215</v>
      </c>
      <c r="F711" s="181">
        <v>835.5</v>
      </c>
      <c r="G711" s="237"/>
      <c r="H711" s="187"/>
      <c r="I711" s="187"/>
      <c r="J711" s="237">
        <v>48.1</v>
      </c>
      <c r="K711" s="237"/>
      <c r="L711" s="237">
        <v>64.099999999999994</v>
      </c>
      <c r="M711" s="237"/>
      <c r="N711" s="237"/>
      <c r="O711" s="187"/>
      <c r="P711" s="187"/>
      <c r="Q711" s="237"/>
      <c r="R711" s="237"/>
      <c r="S711" s="237"/>
      <c r="T711" s="237"/>
      <c r="U711" s="237"/>
      <c r="V711" s="187"/>
      <c r="W711" s="187"/>
      <c r="X711" s="237"/>
      <c r="Y711" s="237">
        <v>58.1</v>
      </c>
      <c r="Z711" s="237"/>
      <c r="AA711" s="237"/>
      <c r="AB711" s="237"/>
      <c r="AC711" s="187"/>
      <c r="AD711" s="187"/>
      <c r="AE711" s="237"/>
      <c r="AF711" s="237"/>
      <c r="AG711" s="187"/>
      <c r="AH711" s="237"/>
      <c r="AI711" s="237">
        <v>60.2</v>
      </c>
      <c r="AJ711" s="187"/>
      <c r="AK711" s="187"/>
      <c r="AL711" s="187"/>
      <c r="AM711" s="187"/>
      <c r="AN711" s="187"/>
      <c r="AO711" s="237"/>
      <c r="AP711" s="237"/>
      <c r="AQ711" s="187"/>
      <c r="AR711" s="187"/>
      <c r="AS711" s="237"/>
      <c r="AT711" s="237"/>
      <c r="AU711" s="237">
        <v>54.1</v>
      </c>
      <c r="AV711" s="237"/>
      <c r="AW711" s="237"/>
      <c r="AX711" s="187"/>
      <c r="AY711" s="187"/>
      <c r="AZ711" s="237"/>
      <c r="BA711" s="237"/>
      <c r="BB711" s="237"/>
      <c r="BC711" s="237"/>
      <c r="BD711" s="237"/>
      <c r="BE711" s="187"/>
      <c r="BF711" s="187"/>
      <c r="BG711" s="237">
        <v>54.7</v>
      </c>
      <c r="BH711" s="237"/>
      <c r="BI711" s="237"/>
      <c r="BJ711" s="237"/>
      <c r="BK711" s="237"/>
      <c r="BL711" s="187"/>
      <c r="BM711" s="187"/>
      <c r="BN711" s="237"/>
      <c r="BO711" s="237"/>
      <c r="BP711" s="237"/>
      <c r="BQ711" s="237"/>
      <c r="BR711" s="237"/>
      <c r="BS711" s="187"/>
      <c r="BT711" s="187"/>
      <c r="BU711" s="237"/>
      <c r="BV711" s="237"/>
      <c r="BW711" s="237"/>
      <c r="BX711" s="237"/>
      <c r="BY711" s="237"/>
      <c r="BZ711" s="187"/>
      <c r="CA711" s="187"/>
      <c r="CB711" s="237"/>
      <c r="CC711" s="237"/>
      <c r="CD711" s="237"/>
      <c r="CE711" s="237"/>
      <c r="CF711" s="237"/>
      <c r="CG711" s="187"/>
      <c r="CH711" s="187"/>
      <c r="CI711" s="237"/>
      <c r="CJ711" s="237"/>
      <c r="CK711" s="237"/>
      <c r="CL711" s="237"/>
      <c r="CM711" s="237">
        <v>60</v>
      </c>
      <c r="CN711" s="187"/>
      <c r="CO711" s="187"/>
      <c r="CP711" s="237"/>
      <c r="CQ711" s="237">
        <v>39.700000000000003</v>
      </c>
      <c r="CR711" s="237"/>
      <c r="CS711" s="237"/>
      <c r="CT711" s="237"/>
      <c r="CU711" s="187"/>
      <c r="CV711" s="187"/>
      <c r="CW711" s="237"/>
      <c r="CX711" s="237">
        <v>57.3</v>
      </c>
      <c r="CY711" s="237"/>
      <c r="CZ711" s="237"/>
      <c r="DA711" s="237"/>
      <c r="DB711" s="187"/>
      <c r="DC711" s="187"/>
      <c r="DD711" s="237"/>
      <c r="DE711" s="237"/>
      <c r="DF711" s="237"/>
      <c r="DG711" s="237"/>
      <c r="DH711" s="237"/>
      <c r="DI711" s="187"/>
      <c r="DJ711" s="187"/>
      <c r="DK711" s="187"/>
      <c r="DL711" s="237">
        <v>54</v>
      </c>
      <c r="DM711" s="237"/>
      <c r="DN711" s="237"/>
      <c r="DO711" s="237"/>
      <c r="DP711" s="187"/>
      <c r="DQ711" s="187"/>
      <c r="DR711" s="237"/>
      <c r="DS711" s="237"/>
      <c r="DT711" s="237"/>
      <c r="DU711" s="237"/>
      <c r="DV711" s="237"/>
      <c r="DW711" s="187"/>
      <c r="DX711" s="187"/>
      <c r="DY711" s="237"/>
      <c r="DZ711" s="237"/>
      <c r="EA711" s="237"/>
      <c r="EB711" s="237"/>
      <c r="EC711" s="237"/>
      <c r="ED711" s="187"/>
      <c r="EE711" s="187"/>
      <c r="EF711" s="237"/>
      <c r="EG711" s="187"/>
      <c r="EH711" s="237"/>
      <c r="EI711" s="237"/>
      <c r="EJ711" s="237"/>
      <c r="EK711" s="187"/>
      <c r="EL711" s="187"/>
      <c r="EM711" s="237"/>
      <c r="EN711" s="237"/>
      <c r="EO711" s="237"/>
      <c r="EP711" s="237"/>
      <c r="EQ711" s="237"/>
      <c r="ER711" s="187"/>
      <c r="ES711" s="187"/>
      <c r="ET711" s="237"/>
      <c r="EU711" s="237"/>
      <c r="EV711" s="237"/>
      <c r="EW711" s="237"/>
      <c r="EX711" s="237"/>
      <c r="EY711" s="187"/>
      <c r="EZ711" s="187"/>
      <c r="FA711" s="237"/>
      <c r="FB711" s="237"/>
      <c r="FC711" s="237"/>
      <c r="FD711" s="237"/>
      <c r="FE711" s="237">
        <v>61.4</v>
      </c>
      <c r="FF711" s="187"/>
      <c r="FG711" s="187"/>
      <c r="FH711" s="237">
        <v>43.2</v>
      </c>
      <c r="FI711" s="237"/>
      <c r="FJ711" s="237"/>
      <c r="FK711" s="237"/>
      <c r="FL711" s="237"/>
      <c r="FM711" s="187"/>
      <c r="FN711" s="187"/>
      <c r="FO711" s="237"/>
      <c r="FP711" s="237">
        <v>32.200000000000003</v>
      </c>
      <c r="FQ711" s="237"/>
      <c r="FR711" s="237"/>
      <c r="FS711" s="237"/>
      <c r="FT711" s="187"/>
      <c r="FU711" s="187"/>
      <c r="FV711" s="187"/>
      <c r="FW711" s="187"/>
      <c r="FX711" s="187"/>
      <c r="FY711" s="237"/>
      <c r="FZ711" s="237"/>
      <c r="GA711" s="187"/>
      <c r="GB711" s="187"/>
      <c r="GC711" s="237">
        <v>94.2</v>
      </c>
      <c r="GD711" s="237"/>
      <c r="GE711" s="237"/>
      <c r="GF711" s="237"/>
      <c r="GG711" s="237"/>
      <c r="GH711" s="187"/>
      <c r="GI711" s="187"/>
      <c r="GJ711" s="237">
        <v>54.1</v>
      </c>
    </row>
    <row r="712" spans="2:192" ht="15">
      <c r="B712" s="240" t="s">
        <v>5203</v>
      </c>
      <c r="C712" s="240" t="s">
        <v>385</v>
      </c>
      <c r="D712" s="240" t="s">
        <v>247</v>
      </c>
      <c r="E712" s="241" t="s">
        <v>5216</v>
      </c>
      <c r="F712" s="182"/>
      <c r="G712" s="242"/>
      <c r="H712" s="188"/>
      <c r="I712" s="188"/>
      <c r="J712" s="242"/>
      <c r="K712" s="242"/>
      <c r="L712" s="242"/>
      <c r="M712" s="242"/>
      <c r="N712" s="242"/>
      <c r="O712" s="188"/>
      <c r="P712" s="188"/>
      <c r="Q712" s="242"/>
      <c r="R712" s="242"/>
      <c r="S712" s="242"/>
      <c r="T712" s="242"/>
      <c r="U712" s="242"/>
      <c r="V712" s="188"/>
      <c r="W712" s="188"/>
      <c r="X712" s="242"/>
      <c r="Y712" s="242"/>
      <c r="Z712" s="242"/>
      <c r="AA712" s="242"/>
      <c r="AB712" s="242"/>
      <c r="AC712" s="188"/>
      <c r="AD712" s="188"/>
      <c r="AE712" s="242"/>
      <c r="AF712" s="242"/>
      <c r="AG712" s="188"/>
      <c r="AH712" s="242"/>
      <c r="AI712" s="242"/>
      <c r="AJ712" s="188"/>
      <c r="AK712" s="188"/>
      <c r="AL712" s="188"/>
      <c r="AM712" s="188"/>
      <c r="AN712" s="188"/>
      <c r="AO712" s="242"/>
      <c r="AP712" s="242"/>
      <c r="AQ712" s="188"/>
      <c r="AR712" s="188"/>
      <c r="AS712" s="242"/>
      <c r="AT712" s="242"/>
      <c r="AU712" s="242"/>
      <c r="AV712" s="242"/>
      <c r="AW712" s="242"/>
      <c r="AX712" s="188"/>
      <c r="AY712" s="188"/>
      <c r="AZ712" s="242"/>
      <c r="BA712" s="242"/>
      <c r="BB712" s="242"/>
      <c r="BC712" s="242"/>
      <c r="BD712" s="242"/>
      <c r="BE712" s="188"/>
      <c r="BF712" s="188"/>
      <c r="BG712" s="242"/>
      <c r="BH712" s="242"/>
      <c r="BI712" s="242"/>
      <c r="BJ712" s="242"/>
      <c r="BK712" s="242"/>
      <c r="BL712" s="188"/>
      <c r="BM712" s="188"/>
      <c r="BN712" s="242"/>
      <c r="BO712" s="242"/>
      <c r="BP712" s="242"/>
      <c r="BQ712" s="242"/>
      <c r="BR712" s="242"/>
      <c r="BS712" s="188"/>
      <c r="BT712" s="188"/>
      <c r="BU712" s="242"/>
      <c r="BV712" s="242"/>
      <c r="BW712" s="242"/>
      <c r="BX712" s="242"/>
      <c r="BY712" s="242"/>
      <c r="BZ712" s="188"/>
      <c r="CA712" s="188"/>
      <c r="CB712" s="242"/>
      <c r="CC712" s="242"/>
      <c r="CD712" s="242"/>
      <c r="CE712" s="242"/>
      <c r="CF712" s="242"/>
      <c r="CG712" s="188"/>
      <c r="CH712" s="188"/>
      <c r="CI712" s="242"/>
      <c r="CJ712" s="242"/>
      <c r="CK712" s="242"/>
      <c r="CL712" s="242"/>
      <c r="CM712" s="242"/>
      <c r="CN712" s="188"/>
      <c r="CO712" s="188"/>
      <c r="CP712" s="242"/>
      <c r="CQ712" s="242"/>
      <c r="CR712" s="242"/>
      <c r="CS712" s="242"/>
      <c r="CT712" s="242"/>
      <c r="CU712" s="188"/>
      <c r="CV712" s="188"/>
      <c r="CW712" s="242"/>
      <c r="CX712" s="242"/>
      <c r="CY712" s="242"/>
      <c r="CZ712" s="242"/>
      <c r="DA712" s="242"/>
      <c r="DB712" s="188"/>
      <c r="DC712" s="188"/>
      <c r="DD712" s="242"/>
      <c r="DE712" s="242"/>
      <c r="DF712" s="242"/>
      <c r="DG712" s="242"/>
      <c r="DH712" s="242"/>
      <c r="DI712" s="188"/>
      <c r="DJ712" s="188"/>
      <c r="DK712" s="188"/>
      <c r="DL712" s="242"/>
      <c r="DM712" s="242"/>
      <c r="DN712" s="242"/>
      <c r="DO712" s="242"/>
      <c r="DP712" s="188"/>
      <c r="DQ712" s="188"/>
      <c r="DR712" s="242"/>
      <c r="DS712" s="242"/>
      <c r="DT712" s="242"/>
      <c r="DU712" s="242"/>
      <c r="DV712" s="242"/>
      <c r="DW712" s="188"/>
      <c r="DX712" s="188"/>
      <c r="DY712" s="242"/>
      <c r="DZ712" s="242"/>
      <c r="EA712" s="242"/>
      <c r="EB712" s="242"/>
      <c r="EC712" s="242"/>
      <c r="ED712" s="188"/>
      <c r="EE712" s="188"/>
      <c r="EF712" s="242"/>
      <c r="EG712" s="188"/>
      <c r="EH712" s="242"/>
      <c r="EI712" s="242"/>
      <c r="EJ712" s="242"/>
      <c r="EK712" s="188"/>
      <c r="EL712" s="188"/>
      <c r="EM712" s="242"/>
      <c r="EN712" s="242"/>
      <c r="EO712" s="242"/>
      <c r="EP712" s="242"/>
      <c r="EQ712" s="242"/>
      <c r="ER712" s="188"/>
      <c r="ES712" s="188"/>
      <c r="ET712" s="242"/>
      <c r="EU712" s="242"/>
      <c r="EV712" s="242"/>
      <c r="EW712" s="242"/>
      <c r="EX712" s="242"/>
      <c r="EY712" s="188"/>
      <c r="EZ712" s="188"/>
      <c r="FA712" s="242"/>
      <c r="FB712" s="242"/>
      <c r="FC712" s="242"/>
      <c r="FD712" s="242"/>
      <c r="FE712" s="242"/>
      <c r="FF712" s="188"/>
      <c r="FG712" s="188"/>
      <c r="FH712" s="242"/>
      <c r="FI712" s="242"/>
      <c r="FJ712" s="242"/>
      <c r="FK712" s="242"/>
      <c r="FL712" s="242"/>
      <c r="FM712" s="188"/>
      <c r="FN712" s="188"/>
      <c r="FO712" s="242"/>
      <c r="FP712" s="242"/>
      <c r="FQ712" s="242"/>
      <c r="FR712" s="242"/>
      <c r="FS712" s="242"/>
      <c r="FT712" s="188"/>
      <c r="FU712" s="188"/>
      <c r="FV712" s="188"/>
      <c r="FW712" s="188"/>
      <c r="FX712" s="188"/>
      <c r="FY712" s="242"/>
      <c r="FZ712" s="242"/>
      <c r="GA712" s="188"/>
      <c r="GB712" s="188"/>
      <c r="GC712" s="242"/>
      <c r="GD712" s="242"/>
      <c r="GE712" s="242"/>
      <c r="GF712" s="242"/>
      <c r="GG712" s="242"/>
      <c r="GH712" s="188"/>
      <c r="GI712" s="188"/>
      <c r="GJ712" s="242"/>
    </row>
    <row r="713" spans="2:192" ht="15.75" thickBot="1">
      <c r="B713" s="243" t="s">
        <v>5203</v>
      </c>
      <c r="C713" s="243" t="s">
        <v>385</v>
      </c>
      <c r="D713" s="243" t="s">
        <v>247</v>
      </c>
      <c r="E713" s="244" t="s">
        <v>5217</v>
      </c>
      <c r="F713" s="183"/>
      <c r="G713" s="245"/>
      <c r="H713" s="189"/>
      <c r="I713" s="189"/>
      <c r="J713" s="245"/>
      <c r="K713" s="245"/>
      <c r="L713" s="245"/>
      <c r="M713" s="245"/>
      <c r="N713" s="245"/>
      <c r="O713" s="189"/>
      <c r="P713" s="189"/>
      <c r="Q713" s="245"/>
      <c r="R713" s="245"/>
      <c r="S713" s="245"/>
      <c r="T713" s="245"/>
      <c r="U713" s="245"/>
      <c r="V713" s="189"/>
      <c r="W713" s="189"/>
      <c r="X713" s="245"/>
      <c r="Y713" s="245"/>
      <c r="Z713" s="245"/>
      <c r="AA713" s="245"/>
      <c r="AB713" s="245"/>
      <c r="AC713" s="189"/>
      <c r="AD713" s="189"/>
      <c r="AE713" s="245"/>
      <c r="AF713" s="245"/>
      <c r="AG713" s="189"/>
      <c r="AH713" s="245"/>
      <c r="AI713" s="245"/>
      <c r="AJ713" s="189"/>
      <c r="AK713" s="189"/>
      <c r="AL713" s="189"/>
      <c r="AM713" s="189"/>
      <c r="AN713" s="189"/>
      <c r="AO713" s="245"/>
      <c r="AP713" s="245"/>
      <c r="AQ713" s="189"/>
      <c r="AR713" s="189"/>
      <c r="AS713" s="245"/>
      <c r="AT713" s="245"/>
      <c r="AU713" s="245"/>
      <c r="AV713" s="245"/>
      <c r="AW713" s="245"/>
      <c r="AX713" s="189"/>
      <c r="AY713" s="189"/>
      <c r="AZ713" s="245"/>
      <c r="BA713" s="245"/>
      <c r="BB713" s="245"/>
      <c r="BC713" s="245"/>
      <c r="BD713" s="245"/>
      <c r="BE713" s="189"/>
      <c r="BF713" s="189"/>
      <c r="BG713" s="245"/>
      <c r="BH713" s="245"/>
      <c r="BI713" s="245"/>
      <c r="BJ713" s="245"/>
      <c r="BK713" s="245"/>
      <c r="BL713" s="189"/>
      <c r="BM713" s="189"/>
      <c r="BN713" s="245"/>
      <c r="BO713" s="245"/>
      <c r="BP713" s="245"/>
      <c r="BQ713" s="245"/>
      <c r="BR713" s="245"/>
      <c r="BS713" s="189"/>
      <c r="BT713" s="189"/>
      <c r="BU713" s="245"/>
      <c r="BV713" s="245"/>
      <c r="BW713" s="245"/>
      <c r="BX713" s="245"/>
      <c r="BY713" s="245"/>
      <c r="BZ713" s="189"/>
      <c r="CA713" s="189"/>
      <c r="CB713" s="245"/>
      <c r="CC713" s="245"/>
      <c r="CD713" s="245"/>
      <c r="CE713" s="245"/>
      <c r="CF713" s="245"/>
      <c r="CG713" s="189"/>
      <c r="CH713" s="189"/>
      <c r="CI713" s="245"/>
      <c r="CJ713" s="245"/>
      <c r="CK713" s="245"/>
      <c r="CL713" s="245"/>
      <c r="CM713" s="245"/>
      <c r="CN713" s="189"/>
      <c r="CO713" s="189"/>
      <c r="CP713" s="245"/>
      <c r="CQ713" s="245"/>
      <c r="CR713" s="245"/>
      <c r="CS713" s="245"/>
      <c r="CT713" s="245"/>
      <c r="CU713" s="189"/>
      <c r="CV713" s="189"/>
      <c r="CW713" s="245"/>
      <c r="CX713" s="245"/>
      <c r="CY713" s="245"/>
      <c r="CZ713" s="245"/>
      <c r="DA713" s="245"/>
      <c r="DB713" s="189"/>
      <c r="DC713" s="189"/>
      <c r="DD713" s="245"/>
      <c r="DE713" s="245"/>
      <c r="DF713" s="245"/>
      <c r="DG713" s="245"/>
      <c r="DH713" s="245"/>
      <c r="DI713" s="189"/>
      <c r="DJ713" s="189"/>
      <c r="DK713" s="189"/>
      <c r="DL713" s="245"/>
      <c r="DM713" s="245"/>
      <c r="DN713" s="245"/>
      <c r="DO713" s="245"/>
      <c r="DP713" s="189"/>
      <c r="DQ713" s="189"/>
      <c r="DR713" s="245"/>
      <c r="DS713" s="245"/>
      <c r="DT713" s="245"/>
      <c r="DU713" s="245"/>
      <c r="DV713" s="245"/>
      <c r="DW713" s="189"/>
      <c r="DX713" s="189"/>
      <c r="DY713" s="245"/>
      <c r="DZ713" s="245"/>
      <c r="EA713" s="245"/>
      <c r="EB713" s="245"/>
      <c r="EC713" s="245"/>
      <c r="ED713" s="189"/>
      <c r="EE713" s="189"/>
      <c r="EF713" s="245"/>
      <c r="EG713" s="189"/>
      <c r="EH713" s="245"/>
      <c r="EI713" s="245"/>
      <c r="EJ713" s="245"/>
      <c r="EK713" s="189"/>
      <c r="EL713" s="189"/>
      <c r="EM713" s="245"/>
      <c r="EN713" s="245"/>
      <c r="EO713" s="245"/>
      <c r="EP713" s="245"/>
      <c r="EQ713" s="245"/>
      <c r="ER713" s="189"/>
      <c r="ES713" s="189"/>
      <c r="ET713" s="245"/>
      <c r="EU713" s="245"/>
      <c r="EV713" s="245"/>
      <c r="EW713" s="245"/>
      <c r="EX713" s="245"/>
      <c r="EY713" s="189"/>
      <c r="EZ713" s="189"/>
      <c r="FA713" s="245"/>
      <c r="FB713" s="245"/>
      <c r="FC713" s="245"/>
      <c r="FD713" s="245"/>
      <c r="FE713" s="245"/>
      <c r="FF713" s="189"/>
      <c r="FG713" s="189"/>
      <c r="FH713" s="245"/>
      <c r="FI713" s="245"/>
      <c r="FJ713" s="245"/>
      <c r="FK713" s="245"/>
      <c r="FL713" s="245"/>
      <c r="FM713" s="189"/>
      <c r="FN713" s="189"/>
      <c r="FO713" s="245"/>
      <c r="FP713" s="245"/>
      <c r="FQ713" s="245"/>
      <c r="FR713" s="245"/>
      <c r="FS713" s="245"/>
      <c r="FT713" s="189"/>
      <c r="FU713" s="189"/>
      <c r="FV713" s="189"/>
      <c r="FW713" s="189"/>
      <c r="FX713" s="189"/>
      <c r="FY713" s="245"/>
      <c r="FZ713" s="245"/>
      <c r="GA713" s="189"/>
      <c r="GB713" s="189"/>
      <c r="GC713" s="245"/>
      <c r="GD713" s="245"/>
      <c r="GE713" s="245"/>
      <c r="GF713" s="245"/>
      <c r="GG713" s="245"/>
      <c r="GH713" s="189"/>
      <c r="GI713" s="189"/>
      <c r="GJ713" s="245"/>
    </row>
    <row r="714" spans="2:192" ht="15">
      <c r="B714" s="238" t="s">
        <v>5203</v>
      </c>
      <c r="C714" s="238" t="s">
        <v>390</v>
      </c>
      <c r="D714" s="238" t="s">
        <v>253</v>
      </c>
      <c r="E714" s="238" t="s">
        <v>5214</v>
      </c>
      <c r="F714" s="180">
        <v>8</v>
      </c>
      <c r="G714" s="239"/>
      <c r="H714" s="186"/>
      <c r="I714" s="186"/>
      <c r="J714" s="239">
        <v>1</v>
      </c>
      <c r="K714" s="239"/>
      <c r="L714" s="239"/>
      <c r="M714" s="239"/>
      <c r="N714" s="239"/>
      <c r="O714" s="186"/>
      <c r="P714" s="186"/>
      <c r="Q714" s="239"/>
      <c r="R714" s="239"/>
      <c r="S714" s="239"/>
      <c r="T714" s="239"/>
      <c r="U714" s="239"/>
      <c r="V714" s="186"/>
      <c r="W714" s="186"/>
      <c r="X714" s="239"/>
      <c r="Y714" s="239"/>
      <c r="Z714" s="239"/>
      <c r="AA714" s="239"/>
      <c r="AB714" s="239"/>
      <c r="AC714" s="186"/>
      <c r="AD714" s="186"/>
      <c r="AE714" s="239"/>
      <c r="AF714" s="239"/>
      <c r="AG714" s="186"/>
      <c r="AH714" s="239"/>
      <c r="AI714" s="239"/>
      <c r="AJ714" s="186"/>
      <c r="AK714" s="186"/>
      <c r="AL714" s="186"/>
      <c r="AM714" s="186"/>
      <c r="AN714" s="186"/>
      <c r="AO714" s="239"/>
      <c r="AP714" s="239"/>
      <c r="AQ714" s="186"/>
      <c r="AR714" s="186"/>
      <c r="AS714" s="239"/>
      <c r="AT714" s="239"/>
      <c r="AU714" s="239"/>
      <c r="AV714" s="239"/>
      <c r="AW714" s="239"/>
      <c r="AX714" s="186"/>
      <c r="AY714" s="186"/>
      <c r="AZ714" s="239"/>
      <c r="BA714" s="239"/>
      <c r="BB714" s="239"/>
      <c r="BC714" s="239"/>
      <c r="BD714" s="239"/>
      <c r="BE714" s="186"/>
      <c r="BF714" s="186"/>
      <c r="BG714" s="239">
        <v>1</v>
      </c>
      <c r="BH714" s="239"/>
      <c r="BI714" s="239"/>
      <c r="BJ714" s="239"/>
      <c r="BK714" s="239"/>
      <c r="BL714" s="186"/>
      <c r="BM714" s="186"/>
      <c r="BN714" s="239"/>
      <c r="BO714" s="239"/>
      <c r="BP714" s="239">
        <v>1</v>
      </c>
      <c r="BQ714" s="239"/>
      <c r="BR714" s="239"/>
      <c r="BS714" s="186"/>
      <c r="BT714" s="186"/>
      <c r="BU714" s="239"/>
      <c r="BV714" s="239"/>
      <c r="BW714" s="239"/>
      <c r="BX714" s="239"/>
      <c r="BY714" s="239"/>
      <c r="BZ714" s="186"/>
      <c r="CA714" s="186"/>
      <c r="CB714" s="239"/>
      <c r="CC714" s="239"/>
      <c r="CD714" s="239"/>
      <c r="CE714" s="239"/>
      <c r="CF714" s="239"/>
      <c r="CG714" s="186"/>
      <c r="CH714" s="186"/>
      <c r="CI714" s="239"/>
      <c r="CJ714" s="239"/>
      <c r="CK714" s="239"/>
      <c r="CL714" s="239"/>
      <c r="CM714" s="239"/>
      <c r="CN714" s="186"/>
      <c r="CO714" s="186"/>
      <c r="CP714" s="239"/>
      <c r="CQ714" s="239">
        <v>1</v>
      </c>
      <c r="CR714" s="239"/>
      <c r="CS714" s="239"/>
      <c r="CT714" s="239"/>
      <c r="CU714" s="186"/>
      <c r="CV714" s="186"/>
      <c r="CW714" s="239"/>
      <c r="CX714" s="239">
        <v>1</v>
      </c>
      <c r="CY714" s="239"/>
      <c r="CZ714" s="239"/>
      <c r="DA714" s="239"/>
      <c r="DB714" s="186"/>
      <c r="DC714" s="186"/>
      <c r="DD714" s="239"/>
      <c r="DE714" s="239"/>
      <c r="DF714" s="239"/>
      <c r="DG714" s="239"/>
      <c r="DH714" s="239"/>
      <c r="DI714" s="186"/>
      <c r="DJ714" s="186"/>
      <c r="DK714" s="186"/>
      <c r="DL714" s="239">
        <v>1</v>
      </c>
      <c r="DM714" s="239"/>
      <c r="DN714" s="239"/>
      <c r="DO714" s="239"/>
      <c r="DP714" s="186"/>
      <c r="DQ714" s="186"/>
      <c r="DR714" s="239"/>
      <c r="DS714" s="239"/>
      <c r="DT714" s="239"/>
      <c r="DU714" s="239"/>
      <c r="DV714" s="239"/>
      <c r="DW714" s="186"/>
      <c r="DX714" s="186"/>
      <c r="DY714" s="239"/>
      <c r="DZ714" s="239"/>
      <c r="EA714" s="239"/>
      <c r="EB714" s="239"/>
      <c r="EC714" s="239"/>
      <c r="ED714" s="186"/>
      <c r="EE714" s="186"/>
      <c r="EF714" s="239"/>
      <c r="EG714" s="186"/>
      <c r="EH714" s="239"/>
      <c r="EI714" s="239"/>
      <c r="EJ714" s="239"/>
      <c r="EK714" s="186"/>
      <c r="EL714" s="186"/>
      <c r="EM714" s="239"/>
      <c r="EN714" s="239"/>
      <c r="EO714" s="239"/>
      <c r="EP714" s="239"/>
      <c r="EQ714" s="239"/>
      <c r="ER714" s="186"/>
      <c r="ES714" s="186"/>
      <c r="ET714" s="239"/>
      <c r="EU714" s="239"/>
      <c r="EV714" s="239"/>
      <c r="EW714" s="239"/>
      <c r="EX714" s="239"/>
      <c r="EY714" s="186"/>
      <c r="EZ714" s="186"/>
      <c r="FA714" s="239"/>
      <c r="FB714" s="239"/>
      <c r="FC714" s="239"/>
      <c r="FD714" s="239"/>
      <c r="FE714" s="239"/>
      <c r="FF714" s="186"/>
      <c r="FG714" s="186"/>
      <c r="FH714" s="239"/>
      <c r="FI714" s="239"/>
      <c r="FJ714" s="239"/>
      <c r="FK714" s="239"/>
      <c r="FL714" s="239"/>
      <c r="FM714" s="186"/>
      <c r="FN714" s="186"/>
      <c r="FO714" s="239"/>
      <c r="FP714" s="239">
        <v>1</v>
      </c>
      <c r="FQ714" s="239"/>
      <c r="FR714" s="239"/>
      <c r="FS714" s="239"/>
      <c r="FT714" s="186"/>
      <c r="FU714" s="186"/>
      <c r="FV714" s="186"/>
      <c r="FW714" s="186"/>
      <c r="FX714" s="186"/>
      <c r="FY714" s="239"/>
      <c r="FZ714" s="239"/>
      <c r="GA714" s="186"/>
      <c r="GB714" s="186"/>
      <c r="GC714" s="239">
        <v>1</v>
      </c>
      <c r="GD714" s="239"/>
      <c r="GE714" s="239"/>
      <c r="GF714" s="239"/>
      <c r="GG714" s="239"/>
      <c r="GH714" s="186"/>
      <c r="GI714" s="186"/>
      <c r="GJ714" s="239"/>
    </row>
    <row r="715" spans="2:192" ht="15">
      <c r="B715" s="240" t="s">
        <v>5203</v>
      </c>
      <c r="C715" s="240" t="s">
        <v>390</v>
      </c>
      <c r="D715" s="240" t="s">
        <v>253</v>
      </c>
      <c r="E715" s="235" t="s">
        <v>5215</v>
      </c>
      <c r="F715" s="181">
        <v>120.1</v>
      </c>
      <c r="G715" s="237"/>
      <c r="H715" s="187"/>
      <c r="I715" s="187"/>
      <c r="J715" s="237">
        <v>26</v>
      </c>
      <c r="K715" s="237"/>
      <c r="L715" s="237"/>
      <c r="M715" s="237"/>
      <c r="N715" s="237"/>
      <c r="O715" s="187"/>
      <c r="P715" s="187"/>
      <c r="Q715" s="237"/>
      <c r="R715" s="237"/>
      <c r="S715" s="237"/>
      <c r="T715" s="237"/>
      <c r="U715" s="237"/>
      <c r="V715" s="187"/>
      <c r="W715" s="187"/>
      <c r="X715" s="237"/>
      <c r="Y715" s="237"/>
      <c r="Z715" s="237"/>
      <c r="AA715" s="237"/>
      <c r="AB715" s="237"/>
      <c r="AC715" s="187"/>
      <c r="AD715" s="187"/>
      <c r="AE715" s="237"/>
      <c r="AF715" s="237"/>
      <c r="AG715" s="187"/>
      <c r="AH715" s="237"/>
      <c r="AI715" s="237"/>
      <c r="AJ715" s="187"/>
      <c r="AK715" s="187"/>
      <c r="AL715" s="187"/>
      <c r="AM715" s="187"/>
      <c r="AN715" s="187"/>
      <c r="AO715" s="237"/>
      <c r="AP715" s="237"/>
      <c r="AQ715" s="187"/>
      <c r="AR715" s="187"/>
      <c r="AS715" s="237"/>
      <c r="AT715" s="237"/>
      <c r="AU715" s="237"/>
      <c r="AV715" s="237"/>
      <c r="AW715" s="237"/>
      <c r="AX715" s="187"/>
      <c r="AY715" s="187"/>
      <c r="AZ715" s="237"/>
      <c r="BA715" s="237"/>
      <c r="BB715" s="237"/>
      <c r="BC715" s="237"/>
      <c r="BD715" s="237"/>
      <c r="BE715" s="187"/>
      <c r="BF715" s="187"/>
      <c r="BG715" s="237">
        <v>26.3</v>
      </c>
      <c r="BH715" s="237"/>
      <c r="BI715" s="237"/>
      <c r="BJ715" s="237"/>
      <c r="BK715" s="237"/>
      <c r="BL715" s="187"/>
      <c r="BM715" s="187"/>
      <c r="BN715" s="237"/>
      <c r="BO715" s="237"/>
      <c r="BP715" s="237">
        <v>11.1</v>
      </c>
      <c r="BQ715" s="237"/>
      <c r="BR715" s="237"/>
      <c r="BS715" s="187"/>
      <c r="BT715" s="187"/>
      <c r="BU715" s="237"/>
      <c r="BV715" s="237"/>
      <c r="BW715" s="237"/>
      <c r="BX715" s="237"/>
      <c r="BY715" s="237"/>
      <c r="BZ715" s="187"/>
      <c r="CA715" s="187"/>
      <c r="CB715" s="237"/>
      <c r="CC715" s="237"/>
      <c r="CD715" s="237"/>
      <c r="CE715" s="237"/>
      <c r="CF715" s="237"/>
      <c r="CG715" s="187"/>
      <c r="CH715" s="187"/>
      <c r="CI715" s="237"/>
      <c r="CJ715" s="237"/>
      <c r="CK715" s="237"/>
      <c r="CL715" s="237"/>
      <c r="CM715" s="237"/>
      <c r="CN715" s="187"/>
      <c r="CO715" s="187"/>
      <c r="CP715" s="237"/>
      <c r="CQ715" s="237">
        <v>10</v>
      </c>
      <c r="CR715" s="237"/>
      <c r="CS715" s="237"/>
      <c r="CT715" s="237"/>
      <c r="CU715" s="187"/>
      <c r="CV715" s="187"/>
      <c r="CW715" s="237"/>
      <c r="CX715" s="237">
        <v>10</v>
      </c>
      <c r="CY715" s="237"/>
      <c r="CZ715" s="237"/>
      <c r="DA715" s="237"/>
      <c r="DB715" s="187"/>
      <c r="DC715" s="187"/>
      <c r="DD715" s="237"/>
      <c r="DE715" s="237"/>
      <c r="DF715" s="237"/>
      <c r="DG715" s="237"/>
      <c r="DH715" s="237"/>
      <c r="DI715" s="187"/>
      <c r="DJ715" s="187"/>
      <c r="DK715" s="187"/>
      <c r="DL715" s="237">
        <v>13.5</v>
      </c>
      <c r="DM715" s="237"/>
      <c r="DN715" s="237"/>
      <c r="DO715" s="237"/>
      <c r="DP715" s="187"/>
      <c r="DQ715" s="187"/>
      <c r="DR715" s="237"/>
      <c r="DS715" s="237"/>
      <c r="DT715" s="237"/>
      <c r="DU715" s="237"/>
      <c r="DV715" s="237"/>
      <c r="DW715" s="187"/>
      <c r="DX715" s="187"/>
      <c r="DY715" s="237"/>
      <c r="DZ715" s="237"/>
      <c r="EA715" s="237"/>
      <c r="EB715" s="237"/>
      <c r="EC715" s="237"/>
      <c r="ED715" s="187"/>
      <c r="EE715" s="187"/>
      <c r="EF715" s="237"/>
      <c r="EG715" s="187"/>
      <c r="EH715" s="237"/>
      <c r="EI715" s="237"/>
      <c r="EJ715" s="237"/>
      <c r="EK715" s="187"/>
      <c r="EL715" s="187"/>
      <c r="EM715" s="237"/>
      <c r="EN715" s="237"/>
      <c r="EO715" s="237"/>
      <c r="EP715" s="237"/>
      <c r="EQ715" s="237"/>
      <c r="ER715" s="187"/>
      <c r="ES715" s="187"/>
      <c r="ET715" s="237"/>
      <c r="EU715" s="237"/>
      <c r="EV715" s="237"/>
      <c r="EW715" s="237"/>
      <c r="EX715" s="237"/>
      <c r="EY715" s="187"/>
      <c r="EZ715" s="187"/>
      <c r="FA715" s="237"/>
      <c r="FB715" s="237"/>
      <c r="FC715" s="237"/>
      <c r="FD715" s="237"/>
      <c r="FE715" s="237"/>
      <c r="FF715" s="187"/>
      <c r="FG715" s="187"/>
      <c r="FH715" s="237"/>
      <c r="FI715" s="237"/>
      <c r="FJ715" s="237"/>
      <c r="FK715" s="237"/>
      <c r="FL715" s="237"/>
      <c r="FM715" s="187"/>
      <c r="FN715" s="187"/>
      <c r="FO715" s="237"/>
      <c r="FP715" s="237">
        <v>17.8</v>
      </c>
      <c r="FQ715" s="237"/>
      <c r="FR715" s="237"/>
      <c r="FS715" s="237"/>
      <c r="FT715" s="187"/>
      <c r="FU715" s="187"/>
      <c r="FV715" s="187"/>
      <c r="FW715" s="187"/>
      <c r="FX715" s="187"/>
      <c r="FY715" s="237"/>
      <c r="FZ715" s="237"/>
      <c r="GA715" s="187"/>
      <c r="GB715" s="187"/>
      <c r="GC715" s="237">
        <v>5.4</v>
      </c>
      <c r="GD715" s="237"/>
      <c r="GE715" s="237"/>
      <c r="GF715" s="237"/>
      <c r="GG715" s="237"/>
      <c r="GH715" s="187"/>
      <c r="GI715" s="187"/>
      <c r="GJ715" s="237"/>
    </row>
    <row r="716" spans="2:192" ht="15">
      <c r="B716" s="240" t="s">
        <v>5203</v>
      </c>
      <c r="C716" s="240" t="s">
        <v>390</v>
      </c>
      <c r="D716" s="240" t="s">
        <v>253</v>
      </c>
      <c r="E716" s="241" t="s">
        <v>5216</v>
      </c>
      <c r="F716" s="182"/>
      <c r="G716" s="242"/>
      <c r="H716" s="188"/>
      <c r="I716" s="188"/>
      <c r="J716" s="242"/>
      <c r="K716" s="242"/>
      <c r="L716" s="242"/>
      <c r="M716" s="242"/>
      <c r="N716" s="242"/>
      <c r="O716" s="188"/>
      <c r="P716" s="188"/>
      <c r="Q716" s="242"/>
      <c r="R716" s="242"/>
      <c r="S716" s="242"/>
      <c r="T716" s="242"/>
      <c r="U716" s="242"/>
      <c r="V716" s="188"/>
      <c r="W716" s="188"/>
      <c r="X716" s="242"/>
      <c r="Y716" s="242"/>
      <c r="Z716" s="242"/>
      <c r="AA716" s="242"/>
      <c r="AB716" s="242"/>
      <c r="AC716" s="188"/>
      <c r="AD716" s="188"/>
      <c r="AE716" s="242"/>
      <c r="AF716" s="242"/>
      <c r="AG716" s="188"/>
      <c r="AH716" s="242"/>
      <c r="AI716" s="242"/>
      <c r="AJ716" s="188"/>
      <c r="AK716" s="188"/>
      <c r="AL716" s="188"/>
      <c r="AM716" s="188"/>
      <c r="AN716" s="188"/>
      <c r="AO716" s="242"/>
      <c r="AP716" s="242"/>
      <c r="AQ716" s="188"/>
      <c r="AR716" s="188"/>
      <c r="AS716" s="242"/>
      <c r="AT716" s="242"/>
      <c r="AU716" s="242"/>
      <c r="AV716" s="242"/>
      <c r="AW716" s="242"/>
      <c r="AX716" s="188"/>
      <c r="AY716" s="188"/>
      <c r="AZ716" s="242"/>
      <c r="BA716" s="242"/>
      <c r="BB716" s="242"/>
      <c r="BC716" s="242"/>
      <c r="BD716" s="242"/>
      <c r="BE716" s="188"/>
      <c r="BF716" s="188"/>
      <c r="BG716" s="242"/>
      <c r="BH716" s="242"/>
      <c r="BI716" s="242"/>
      <c r="BJ716" s="242"/>
      <c r="BK716" s="242"/>
      <c r="BL716" s="188"/>
      <c r="BM716" s="188"/>
      <c r="BN716" s="242"/>
      <c r="BO716" s="242"/>
      <c r="BP716" s="242"/>
      <c r="BQ716" s="242"/>
      <c r="BR716" s="242"/>
      <c r="BS716" s="188"/>
      <c r="BT716" s="188"/>
      <c r="BU716" s="242"/>
      <c r="BV716" s="242"/>
      <c r="BW716" s="242"/>
      <c r="BX716" s="242"/>
      <c r="BY716" s="242"/>
      <c r="BZ716" s="188"/>
      <c r="CA716" s="188"/>
      <c r="CB716" s="242"/>
      <c r="CC716" s="242"/>
      <c r="CD716" s="242"/>
      <c r="CE716" s="242"/>
      <c r="CF716" s="242"/>
      <c r="CG716" s="188"/>
      <c r="CH716" s="188"/>
      <c r="CI716" s="242"/>
      <c r="CJ716" s="242"/>
      <c r="CK716" s="242"/>
      <c r="CL716" s="242"/>
      <c r="CM716" s="242"/>
      <c r="CN716" s="188"/>
      <c r="CO716" s="188"/>
      <c r="CP716" s="242"/>
      <c r="CQ716" s="242"/>
      <c r="CR716" s="242"/>
      <c r="CS716" s="242"/>
      <c r="CT716" s="242"/>
      <c r="CU716" s="188"/>
      <c r="CV716" s="188"/>
      <c r="CW716" s="242"/>
      <c r="CX716" s="242"/>
      <c r="CY716" s="242"/>
      <c r="CZ716" s="242"/>
      <c r="DA716" s="242"/>
      <c r="DB716" s="188"/>
      <c r="DC716" s="188"/>
      <c r="DD716" s="242"/>
      <c r="DE716" s="242"/>
      <c r="DF716" s="242"/>
      <c r="DG716" s="242"/>
      <c r="DH716" s="242"/>
      <c r="DI716" s="188"/>
      <c r="DJ716" s="188"/>
      <c r="DK716" s="188"/>
      <c r="DL716" s="242"/>
      <c r="DM716" s="242"/>
      <c r="DN716" s="242"/>
      <c r="DO716" s="242"/>
      <c r="DP716" s="188"/>
      <c r="DQ716" s="188"/>
      <c r="DR716" s="242"/>
      <c r="DS716" s="242"/>
      <c r="DT716" s="242"/>
      <c r="DU716" s="242"/>
      <c r="DV716" s="242"/>
      <c r="DW716" s="188"/>
      <c r="DX716" s="188"/>
      <c r="DY716" s="242"/>
      <c r="DZ716" s="242"/>
      <c r="EA716" s="242"/>
      <c r="EB716" s="242"/>
      <c r="EC716" s="242"/>
      <c r="ED716" s="188"/>
      <c r="EE716" s="188"/>
      <c r="EF716" s="242"/>
      <c r="EG716" s="188"/>
      <c r="EH716" s="242"/>
      <c r="EI716" s="242"/>
      <c r="EJ716" s="242"/>
      <c r="EK716" s="188"/>
      <c r="EL716" s="188"/>
      <c r="EM716" s="242"/>
      <c r="EN716" s="242"/>
      <c r="EO716" s="242"/>
      <c r="EP716" s="242"/>
      <c r="EQ716" s="242"/>
      <c r="ER716" s="188"/>
      <c r="ES716" s="188"/>
      <c r="ET716" s="242"/>
      <c r="EU716" s="242"/>
      <c r="EV716" s="242"/>
      <c r="EW716" s="242"/>
      <c r="EX716" s="242"/>
      <c r="EY716" s="188"/>
      <c r="EZ716" s="188"/>
      <c r="FA716" s="242"/>
      <c r="FB716" s="242"/>
      <c r="FC716" s="242"/>
      <c r="FD716" s="242"/>
      <c r="FE716" s="242"/>
      <c r="FF716" s="188"/>
      <c r="FG716" s="188"/>
      <c r="FH716" s="242"/>
      <c r="FI716" s="242"/>
      <c r="FJ716" s="242"/>
      <c r="FK716" s="242"/>
      <c r="FL716" s="242"/>
      <c r="FM716" s="188"/>
      <c r="FN716" s="188"/>
      <c r="FO716" s="242"/>
      <c r="FP716" s="242"/>
      <c r="FQ716" s="242"/>
      <c r="FR716" s="242"/>
      <c r="FS716" s="242"/>
      <c r="FT716" s="188"/>
      <c r="FU716" s="188"/>
      <c r="FV716" s="188"/>
      <c r="FW716" s="188"/>
      <c r="FX716" s="188"/>
      <c r="FY716" s="242"/>
      <c r="FZ716" s="242"/>
      <c r="GA716" s="188"/>
      <c r="GB716" s="188"/>
      <c r="GC716" s="242"/>
      <c r="GD716" s="242"/>
      <c r="GE716" s="242"/>
      <c r="GF716" s="242"/>
      <c r="GG716" s="242"/>
      <c r="GH716" s="188"/>
      <c r="GI716" s="188"/>
      <c r="GJ716" s="242"/>
    </row>
    <row r="717" spans="2:192" ht="15.75" thickBot="1">
      <c r="B717" s="243" t="s">
        <v>5203</v>
      </c>
      <c r="C717" s="243" t="s">
        <v>390</v>
      </c>
      <c r="D717" s="243" t="s">
        <v>253</v>
      </c>
      <c r="E717" s="244" t="s">
        <v>5217</v>
      </c>
      <c r="F717" s="183"/>
      <c r="G717" s="245"/>
      <c r="H717" s="189"/>
      <c r="I717" s="189"/>
      <c r="J717" s="245"/>
      <c r="K717" s="245"/>
      <c r="L717" s="245"/>
      <c r="M717" s="245"/>
      <c r="N717" s="245"/>
      <c r="O717" s="189"/>
      <c r="P717" s="189"/>
      <c r="Q717" s="245"/>
      <c r="R717" s="245"/>
      <c r="S717" s="245"/>
      <c r="T717" s="245"/>
      <c r="U717" s="245"/>
      <c r="V717" s="189"/>
      <c r="W717" s="189"/>
      <c r="X717" s="245"/>
      <c r="Y717" s="245"/>
      <c r="Z717" s="245"/>
      <c r="AA717" s="245"/>
      <c r="AB717" s="245"/>
      <c r="AC717" s="189"/>
      <c r="AD717" s="189"/>
      <c r="AE717" s="245"/>
      <c r="AF717" s="245"/>
      <c r="AG717" s="189"/>
      <c r="AH717" s="245"/>
      <c r="AI717" s="245"/>
      <c r="AJ717" s="189"/>
      <c r="AK717" s="189"/>
      <c r="AL717" s="189"/>
      <c r="AM717" s="189"/>
      <c r="AN717" s="189"/>
      <c r="AO717" s="245"/>
      <c r="AP717" s="245"/>
      <c r="AQ717" s="189"/>
      <c r="AR717" s="189"/>
      <c r="AS717" s="245"/>
      <c r="AT717" s="245"/>
      <c r="AU717" s="245"/>
      <c r="AV717" s="245"/>
      <c r="AW717" s="245"/>
      <c r="AX717" s="189"/>
      <c r="AY717" s="189"/>
      <c r="AZ717" s="245"/>
      <c r="BA717" s="245"/>
      <c r="BB717" s="245"/>
      <c r="BC717" s="245"/>
      <c r="BD717" s="245"/>
      <c r="BE717" s="189"/>
      <c r="BF717" s="189"/>
      <c r="BG717" s="245"/>
      <c r="BH717" s="245"/>
      <c r="BI717" s="245"/>
      <c r="BJ717" s="245"/>
      <c r="BK717" s="245"/>
      <c r="BL717" s="189"/>
      <c r="BM717" s="189"/>
      <c r="BN717" s="245"/>
      <c r="BO717" s="245"/>
      <c r="BP717" s="245"/>
      <c r="BQ717" s="245"/>
      <c r="BR717" s="245"/>
      <c r="BS717" s="189"/>
      <c r="BT717" s="189"/>
      <c r="BU717" s="245"/>
      <c r="BV717" s="245"/>
      <c r="BW717" s="245"/>
      <c r="BX717" s="245"/>
      <c r="BY717" s="245"/>
      <c r="BZ717" s="189"/>
      <c r="CA717" s="189"/>
      <c r="CB717" s="245"/>
      <c r="CC717" s="245"/>
      <c r="CD717" s="245"/>
      <c r="CE717" s="245"/>
      <c r="CF717" s="245"/>
      <c r="CG717" s="189"/>
      <c r="CH717" s="189"/>
      <c r="CI717" s="245"/>
      <c r="CJ717" s="245"/>
      <c r="CK717" s="245"/>
      <c r="CL717" s="245"/>
      <c r="CM717" s="245"/>
      <c r="CN717" s="189"/>
      <c r="CO717" s="189"/>
      <c r="CP717" s="245"/>
      <c r="CQ717" s="245"/>
      <c r="CR717" s="245"/>
      <c r="CS717" s="245"/>
      <c r="CT717" s="245"/>
      <c r="CU717" s="189"/>
      <c r="CV717" s="189"/>
      <c r="CW717" s="245"/>
      <c r="CX717" s="245"/>
      <c r="CY717" s="245"/>
      <c r="CZ717" s="245"/>
      <c r="DA717" s="245"/>
      <c r="DB717" s="189"/>
      <c r="DC717" s="189"/>
      <c r="DD717" s="245"/>
      <c r="DE717" s="245"/>
      <c r="DF717" s="245"/>
      <c r="DG717" s="245"/>
      <c r="DH717" s="245"/>
      <c r="DI717" s="189"/>
      <c r="DJ717" s="189"/>
      <c r="DK717" s="189"/>
      <c r="DL717" s="245"/>
      <c r="DM717" s="245"/>
      <c r="DN717" s="245"/>
      <c r="DO717" s="245"/>
      <c r="DP717" s="189"/>
      <c r="DQ717" s="189"/>
      <c r="DR717" s="245"/>
      <c r="DS717" s="245"/>
      <c r="DT717" s="245"/>
      <c r="DU717" s="245"/>
      <c r="DV717" s="245"/>
      <c r="DW717" s="189"/>
      <c r="DX717" s="189"/>
      <c r="DY717" s="245"/>
      <c r="DZ717" s="245"/>
      <c r="EA717" s="245"/>
      <c r="EB717" s="245"/>
      <c r="EC717" s="245"/>
      <c r="ED717" s="189"/>
      <c r="EE717" s="189"/>
      <c r="EF717" s="245"/>
      <c r="EG717" s="189"/>
      <c r="EH717" s="245"/>
      <c r="EI717" s="245"/>
      <c r="EJ717" s="245"/>
      <c r="EK717" s="189"/>
      <c r="EL717" s="189"/>
      <c r="EM717" s="245"/>
      <c r="EN717" s="245"/>
      <c r="EO717" s="245"/>
      <c r="EP717" s="245"/>
      <c r="EQ717" s="245"/>
      <c r="ER717" s="189"/>
      <c r="ES717" s="189"/>
      <c r="ET717" s="245"/>
      <c r="EU717" s="245"/>
      <c r="EV717" s="245"/>
      <c r="EW717" s="245"/>
      <c r="EX717" s="245"/>
      <c r="EY717" s="189"/>
      <c r="EZ717" s="189"/>
      <c r="FA717" s="245"/>
      <c r="FB717" s="245"/>
      <c r="FC717" s="245"/>
      <c r="FD717" s="245"/>
      <c r="FE717" s="245"/>
      <c r="FF717" s="189"/>
      <c r="FG717" s="189"/>
      <c r="FH717" s="245"/>
      <c r="FI717" s="245"/>
      <c r="FJ717" s="245"/>
      <c r="FK717" s="245"/>
      <c r="FL717" s="245"/>
      <c r="FM717" s="189"/>
      <c r="FN717" s="189"/>
      <c r="FO717" s="245"/>
      <c r="FP717" s="245"/>
      <c r="FQ717" s="245"/>
      <c r="FR717" s="245"/>
      <c r="FS717" s="245"/>
      <c r="FT717" s="189"/>
      <c r="FU717" s="189"/>
      <c r="FV717" s="189"/>
      <c r="FW717" s="189"/>
      <c r="FX717" s="189"/>
      <c r="FY717" s="245"/>
      <c r="FZ717" s="245"/>
      <c r="GA717" s="189"/>
      <c r="GB717" s="189"/>
      <c r="GC717" s="245"/>
      <c r="GD717" s="245"/>
      <c r="GE717" s="245"/>
      <c r="GF717" s="245"/>
      <c r="GG717" s="245"/>
      <c r="GH717" s="189"/>
      <c r="GI717" s="189"/>
      <c r="GJ717" s="245"/>
    </row>
    <row r="718" spans="2:192" ht="15">
      <c r="B718" s="238" t="s">
        <v>5203</v>
      </c>
      <c r="C718" s="238" t="s">
        <v>395</v>
      </c>
      <c r="D718" s="238" t="s">
        <v>397</v>
      </c>
      <c r="E718" s="238" t="s">
        <v>5214</v>
      </c>
      <c r="F718" s="180">
        <v>13</v>
      </c>
      <c r="G718" s="239"/>
      <c r="H718" s="186"/>
      <c r="I718" s="186"/>
      <c r="J718" s="239">
        <v>1</v>
      </c>
      <c r="K718" s="239"/>
      <c r="L718" s="239">
        <v>1</v>
      </c>
      <c r="M718" s="239"/>
      <c r="N718" s="239"/>
      <c r="O718" s="186"/>
      <c r="P718" s="186"/>
      <c r="Q718" s="239"/>
      <c r="R718" s="239"/>
      <c r="S718" s="239"/>
      <c r="T718" s="239"/>
      <c r="U718" s="239"/>
      <c r="V718" s="186"/>
      <c r="W718" s="186"/>
      <c r="X718" s="239"/>
      <c r="Y718" s="239">
        <v>1</v>
      </c>
      <c r="Z718" s="239"/>
      <c r="AA718" s="239"/>
      <c r="AB718" s="239"/>
      <c r="AC718" s="186"/>
      <c r="AD718" s="186"/>
      <c r="AE718" s="239"/>
      <c r="AF718" s="239"/>
      <c r="AG718" s="186"/>
      <c r="AH718" s="239"/>
      <c r="AI718" s="239">
        <v>1</v>
      </c>
      <c r="AJ718" s="186"/>
      <c r="AK718" s="186"/>
      <c r="AL718" s="186"/>
      <c r="AM718" s="186"/>
      <c r="AN718" s="186"/>
      <c r="AO718" s="239"/>
      <c r="AP718" s="239"/>
      <c r="AQ718" s="186"/>
      <c r="AR718" s="186"/>
      <c r="AS718" s="239"/>
      <c r="AT718" s="239"/>
      <c r="AU718" s="239">
        <v>1</v>
      </c>
      <c r="AV718" s="239"/>
      <c r="AW718" s="239"/>
      <c r="AX718" s="186"/>
      <c r="AY718" s="186"/>
      <c r="AZ718" s="239"/>
      <c r="BA718" s="239"/>
      <c r="BB718" s="239"/>
      <c r="BC718" s="239"/>
      <c r="BD718" s="239"/>
      <c r="BE718" s="186"/>
      <c r="BF718" s="186"/>
      <c r="BG718" s="239">
        <v>1</v>
      </c>
      <c r="BH718" s="239"/>
      <c r="BI718" s="239"/>
      <c r="BJ718" s="239"/>
      <c r="BK718" s="239"/>
      <c r="BL718" s="186"/>
      <c r="BM718" s="186"/>
      <c r="BN718" s="239"/>
      <c r="BO718" s="239"/>
      <c r="BP718" s="239"/>
      <c r="BQ718" s="239"/>
      <c r="BR718" s="239"/>
      <c r="BS718" s="186"/>
      <c r="BT718" s="186"/>
      <c r="BU718" s="239"/>
      <c r="BV718" s="239"/>
      <c r="BW718" s="239"/>
      <c r="BX718" s="239"/>
      <c r="BY718" s="239"/>
      <c r="BZ718" s="186"/>
      <c r="CA718" s="186"/>
      <c r="CB718" s="239"/>
      <c r="CC718" s="239"/>
      <c r="CD718" s="239"/>
      <c r="CE718" s="239"/>
      <c r="CF718" s="239"/>
      <c r="CG718" s="186"/>
      <c r="CH718" s="186"/>
      <c r="CI718" s="239"/>
      <c r="CJ718" s="239"/>
      <c r="CK718" s="239"/>
      <c r="CL718" s="239"/>
      <c r="CM718" s="239">
        <v>1</v>
      </c>
      <c r="CN718" s="186"/>
      <c r="CO718" s="186"/>
      <c r="CP718" s="239"/>
      <c r="CQ718" s="239">
        <v>1</v>
      </c>
      <c r="CR718" s="239"/>
      <c r="CS718" s="239"/>
      <c r="CT718" s="239"/>
      <c r="CU718" s="186"/>
      <c r="CV718" s="186"/>
      <c r="CW718" s="239"/>
      <c r="CX718" s="239">
        <v>1</v>
      </c>
      <c r="CY718" s="239"/>
      <c r="CZ718" s="239"/>
      <c r="DA718" s="239"/>
      <c r="DB718" s="186"/>
      <c r="DC718" s="186"/>
      <c r="DD718" s="239"/>
      <c r="DE718" s="239"/>
      <c r="DF718" s="239"/>
      <c r="DG718" s="239"/>
      <c r="DH718" s="239"/>
      <c r="DI718" s="186"/>
      <c r="DJ718" s="186"/>
      <c r="DK718" s="186"/>
      <c r="DL718" s="239">
        <v>1</v>
      </c>
      <c r="DM718" s="239"/>
      <c r="DN718" s="239"/>
      <c r="DO718" s="239"/>
      <c r="DP718" s="186"/>
      <c r="DQ718" s="186"/>
      <c r="DR718" s="239"/>
      <c r="DS718" s="239"/>
      <c r="DT718" s="239"/>
      <c r="DU718" s="239"/>
      <c r="DV718" s="239"/>
      <c r="DW718" s="186"/>
      <c r="DX718" s="186"/>
      <c r="DY718" s="239"/>
      <c r="DZ718" s="239"/>
      <c r="EA718" s="239"/>
      <c r="EB718" s="239"/>
      <c r="EC718" s="239"/>
      <c r="ED718" s="186"/>
      <c r="EE718" s="186"/>
      <c r="EF718" s="239"/>
      <c r="EG718" s="186"/>
      <c r="EH718" s="239"/>
      <c r="EI718" s="239"/>
      <c r="EJ718" s="239"/>
      <c r="EK718" s="186"/>
      <c r="EL718" s="186"/>
      <c r="EM718" s="239"/>
      <c r="EN718" s="239"/>
      <c r="EO718" s="239"/>
      <c r="EP718" s="239"/>
      <c r="EQ718" s="239"/>
      <c r="ER718" s="186"/>
      <c r="ES718" s="186"/>
      <c r="ET718" s="239"/>
      <c r="EU718" s="239"/>
      <c r="EV718" s="239"/>
      <c r="EW718" s="239"/>
      <c r="EX718" s="239"/>
      <c r="EY718" s="186"/>
      <c r="EZ718" s="186"/>
      <c r="FA718" s="239"/>
      <c r="FB718" s="239"/>
      <c r="FC718" s="239"/>
      <c r="FD718" s="239"/>
      <c r="FE718" s="239"/>
      <c r="FF718" s="186"/>
      <c r="FG718" s="186"/>
      <c r="FH718" s="239">
        <v>1</v>
      </c>
      <c r="FI718" s="239"/>
      <c r="FJ718" s="239"/>
      <c r="FK718" s="239"/>
      <c r="FL718" s="239"/>
      <c r="FM718" s="186"/>
      <c r="FN718" s="186"/>
      <c r="FO718" s="239"/>
      <c r="FP718" s="239"/>
      <c r="FQ718" s="239"/>
      <c r="FR718" s="239"/>
      <c r="FS718" s="239"/>
      <c r="FT718" s="186"/>
      <c r="FU718" s="186"/>
      <c r="FV718" s="186"/>
      <c r="FW718" s="186"/>
      <c r="FX718" s="186"/>
      <c r="FY718" s="239"/>
      <c r="FZ718" s="239"/>
      <c r="GA718" s="186"/>
      <c r="GB718" s="186"/>
      <c r="GC718" s="239">
        <v>1</v>
      </c>
      <c r="GD718" s="239"/>
      <c r="GE718" s="239"/>
      <c r="GF718" s="239"/>
      <c r="GG718" s="239"/>
      <c r="GH718" s="186"/>
      <c r="GI718" s="186"/>
      <c r="GJ718" s="239">
        <v>1</v>
      </c>
    </row>
    <row r="719" spans="2:192" ht="15">
      <c r="B719" s="240" t="s">
        <v>5203</v>
      </c>
      <c r="C719" s="240" t="s">
        <v>395</v>
      </c>
      <c r="D719" s="240" t="s">
        <v>397</v>
      </c>
      <c r="E719" s="235" t="s">
        <v>5215</v>
      </c>
      <c r="F719" s="181">
        <v>585.4</v>
      </c>
      <c r="G719" s="237"/>
      <c r="H719" s="187"/>
      <c r="I719" s="187"/>
      <c r="J719" s="237">
        <v>30</v>
      </c>
      <c r="K719" s="237"/>
      <c r="L719" s="237">
        <v>34.6</v>
      </c>
      <c r="M719" s="237"/>
      <c r="N719" s="237"/>
      <c r="O719" s="187"/>
      <c r="P719" s="187"/>
      <c r="Q719" s="237"/>
      <c r="R719" s="237"/>
      <c r="S719" s="237"/>
      <c r="T719" s="237"/>
      <c r="U719" s="237"/>
      <c r="V719" s="187"/>
      <c r="W719" s="187"/>
      <c r="X719" s="237"/>
      <c r="Y719" s="237">
        <v>76.5</v>
      </c>
      <c r="Z719" s="237"/>
      <c r="AA719" s="237"/>
      <c r="AB719" s="237"/>
      <c r="AC719" s="187"/>
      <c r="AD719" s="187"/>
      <c r="AE719" s="237"/>
      <c r="AF719" s="237"/>
      <c r="AG719" s="187"/>
      <c r="AH719" s="237"/>
      <c r="AI719" s="237">
        <v>42.1</v>
      </c>
      <c r="AJ719" s="187"/>
      <c r="AK719" s="187"/>
      <c r="AL719" s="187"/>
      <c r="AM719" s="187"/>
      <c r="AN719" s="187"/>
      <c r="AO719" s="237"/>
      <c r="AP719" s="237"/>
      <c r="AQ719" s="187"/>
      <c r="AR719" s="187"/>
      <c r="AS719" s="237"/>
      <c r="AT719" s="237"/>
      <c r="AU719" s="237">
        <v>66.7</v>
      </c>
      <c r="AV719" s="237"/>
      <c r="AW719" s="237"/>
      <c r="AX719" s="187"/>
      <c r="AY719" s="187"/>
      <c r="AZ719" s="237"/>
      <c r="BA719" s="237"/>
      <c r="BB719" s="237"/>
      <c r="BC719" s="237"/>
      <c r="BD719" s="237"/>
      <c r="BE719" s="187"/>
      <c r="BF719" s="187"/>
      <c r="BG719" s="237">
        <v>54.5</v>
      </c>
      <c r="BH719" s="237"/>
      <c r="BI719" s="237"/>
      <c r="BJ719" s="237"/>
      <c r="BK719" s="237"/>
      <c r="BL719" s="187"/>
      <c r="BM719" s="187"/>
      <c r="BN719" s="237"/>
      <c r="BO719" s="237"/>
      <c r="BP719" s="237"/>
      <c r="BQ719" s="237"/>
      <c r="BR719" s="237"/>
      <c r="BS719" s="187"/>
      <c r="BT719" s="187"/>
      <c r="BU719" s="237"/>
      <c r="BV719" s="237"/>
      <c r="BW719" s="237"/>
      <c r="BX719" s="237"/>
      <c r="BY719" s="237"/>
      <c r="BZ719" s="187"/>
      <c r="CA719" s="187"/>
      <c r="CB719" s="237"/>
      <c r="CC719" s="237"/>
      <c r="CD719" s="237"/>
      <c r="CE719" s="237"/>
      <c r="CF719" s="237"/>
      <c r="CG719" s="187"/>
      <c r="CH719" s="187"/>
      <c r="CI719" s="237"/>
      <c r="CJ719" s="237"/>
      <c r="CK719" s="237"/>
      <c r="CL719" s="237"/>
      <c r="CM719" s="237">
        <v>39.6</v>
      </c>
      <c r="CN719" s="187"/>
      <c r="CO719" s="187"/>
      <c r="CP719" s="237"/>
      <c r="CQ719" s="237">
        <v>50.1</v>
      </c>
      <c r="CR719" s="237"/>
      <c r="CS719" s="237"/>
      <c r="CT719" s="237"/>
      <c r="CU719" s="187"/>
      <c r="CV719" s="187"/>
      <c r="CW719" s="237"/>
      <c r="CX719" s="237">
        <v>25</v>
      </c>
      <c r="CY719" s="237"/>
      <c r="CZ719" s="237"/>
      <c r="DA719" s="237"/>
      <c r="DB719" s="187"/>
      <c r="DC719" s="187"/>
      <c r="DD719" s="237"/>
      <c r="DE719" s="237"/>
      <c r="DF719" s="237"/>
      <c r="DG719" s="237"/>
      <c r="DH719" s="237"/>
      <c r="DI719" s="187"/>
      <c r="DJ719" s="187"/>
      <c r="DK719" s="187"/>
      <c r="DL719" s="237">
        <v>43.7</v>
      </c>
      <c r="DM719" s="237"/>
      <c r="DN719" s="237"/>
      <c r="DO719" s="237"/>
      <c r="DP719" s="187"/>
      <c r="DQ719" s="187"/>
      <c r="DR719" s="237"/>
      <c r="DS719" s="237"/>
      <c r="DT719" s="237"/>
      <c r="DU719" s="237"/>
      <c r="DV719" s="237"/>
      <c r="DW719" s="187"/>
      <c r="DX719" s="187"/>
      <c r="DY719" s="237"/>
      <c r="DZ719" s="237"/>
      <c r="EA719" s="237"/>
      <c r="EB719" s="237"/>
      <c r="EC719" s="237"/>
      <c r="ED719" s="187"/>
      <c r="EE719" s="187"/>
      <c r="EF719" s="237"/>
      <c r="EG719" s="187"/>
      <c r="EH719" s="237"/>
      <c r="EI719" s="237"/>
      <c r="EJ719" s="237"/>
      <c r="EK719" s="187"/>
      <c r="EL719" s="187"/>
      <c r="EM719" s="237"/>
      <c r="EN719" s="237"/>
      <c r="EO719" s="237"/>
      <c r="EP719" s="237"/>
      <c r="EQ719" s="237"/>
      <c r="ER719" s="187"/>
      <c r="ES719" s="187"/>
      <c r="ET719" s="237"/>
      <c r="EU719" s="237"/>
      <c r="EV719" s="237"/>
      <c r="EW719" s="237"/>
      <c r="EX719" s="237"/>
      <c r="EY719" s="187"/>
      <c r="EZ719" s="187"/>
      <c r="FA719" s="237"/>
      <c r="FB719" s="237"/>
      <c r="FC719" s="237"/>
      <c r="FD719" s="237"/>
      <c r="FE719" s="237"/>
      <c r="FF719" s="187"/>
      <c r="FG719" s="187"/>
      <c r="FH719" s="237">
        <v>35.299999999999997</v>
      </c>
      <c r="FI719" s="237"/>
      <c r="FJ719" s="237"/>
      <c r="FK719" s="237"/>
      <c r="FL719" s="237"/>
      <c r="FM719" s="187"/>
      <c r="FN719" s="187"/>
      <c r="FO719" s="237"/>
      <c r="FP719" s="237"/>
      <c r="FQ719" s="237"/>
      <c r="FR719" s="237"/>
      <c r="FS719" s="237"/>
      <c r="FT719" s="187"/>
      <c r="FU719" s="187"/>
      <c r="FV719" s="187"/>
      <c r="FW719" s="187"/>
      <c r="FX719" s="187"/>
      <c r="FY719" s="237"/>
      <c r="FZ719" s="237"/>
      <c r="GA719" s="187"/>
      <c r="GB719" s="187"/>
      <c r="GC719" s="237">
        <v>28</v>
      </c>
      <c r="GD719" s="237"/>
      <c r="GE719" s="237"/>
      <c r="GF719" s="237"/>
      <c r="GG719" s="237"/>
      <c r="GH719" s="187"/>
      <c r="GI719" s="187"/>
      <c r="GJ719" s="237">
        <v>59.2</v>
      </c>
    </row>
    <row r="720" spans="2:192" ht="15">
      <c r="B720" s="240" t="s">
        <v>5203</v>
      </c>
      <c r="C720" s="240" t="s">
        <v>395</v>
      </c>
      <c r="D720" s="240" t="s">
        <v>397</v>
      </c>
      <c r="E720" s="241" t="s">
        <v>5216</v>
      </c>
      <c r="F720" s="182"/>
      <c r="G720" s="242"/>
      <c r="H720" s="188"/>
      <c r="I720" s="188"/>
      <c r="J720" s="242"/>
      <c r="K720" s="242"/>
      <c r="L720" s="242"/>
      <c r="M720" s="242"/>
      <c r="N720" s="242"/>
      <c r="O720" s="188"/>
      <c r="P720" s="188"/>
      <c r="Q720" s="242"/>
      <c r="R720" s="242"/>
      <c r="S720" s="242"/>
      <c r="T720" s="242"/>
      <c r="U720" s="242"/>
      <c r="V720" s="188"/>
      <c r="W720" s="188"/>
      <c r="X720" s="242"/>
      <c r="Y720" s="242"/>
      <c r="Z720" s="242"/>
      <c r="AA720" s="242"/>
      <c r="AB720" s="242"/>
      <c r="AC720" s="188"/>
      <c r="AD720" s="188"/>
      <c r="AE720" s="242"/>
      <c r="AF720" s="242"/>
      <c r="AG720" s="188"/>
      <c r="AH720" s="242"/>
      <c r="AI720" s="242"/>
      <c r="AJ720" s="188"/>
      <c r="AK720" s="188"/>
      <c r="AL720" s="188"/>
      <c r="AM720" s="188"/>
      <c r="AN720" s="188"/>
      <c r="AO720" s="242"/>
      <c r="AP720" s="242"/>
      <c r="AQ720" s="188"/>
      <c r="AR720" s="188"/>
      <c r="AS720" s="242"/>
      <c r="AT720" s="242"/>
      <c r="AU720" s="242"/>
      <c r="AV720" s="242"/>
      <c r="AW720" s="242"/>
      <c r="AX720" s="188"/>
      <c r="AY720" s="188"/>
      <c r="AZ720" s="242"/>
      <c r="BA720" s="242"/>
      <c r="BB720" s="242"/>
      <c r="BC720" s="242"/>
      <c r="BD720" s="242"/>
      <c r="BE720" s="188"/>
      <c r="BF720" s="188"/>
      <c r="BG720" s="242"/>
      <c r="BH720" s="242"/>
      <c r="BI720" s="242"/>
      <c r="BJ720" s="242"/>
      <c r="BK720" s="242"/>
      <c r="BL720" s="188"/>
      <c r="BM720" s="188"/>
      <c r="BN720" s="242"/>
      <c r="BO720" s="242"/>
      <c r="BP720" s="242"/>
      <c r="BQ720" s="242"/>
      <c r="BR720" s="242"/>
      <c r="BS720" s="188"/>
      <c r="BT720" s="188"/>
      <c r="BU720" s="242"/>
      <c r="BV720" s="242"/>
      <c r="BW720" s="242"/>
      <c r="BX720" s="242"/>
      <c r="BY720" s="242"/>
      <c r="BZ720" s="188"/>
      <c r="CA720" s="188"/>
      <c r="CB720" s="242"/>
      <c r="CC720" s="242"/>
      <c r="CD720" s="242"/>
      <c r="CE720" s="242"/>
      <c r="CF720" s="242"/>
      <c r="CG720" s="188"/>
      <c r="CH720" s="188"/>
      <c r="CI720" s="242"/>
      <c r="CJ720" s="242"/>
      <c r="CK720" s="242"/>
      <c r="CL720" s="242"/>
      <c r="CM720" s="242"/>
      <c r="CN720" s="188"/>
      <c r="CO720" s="188"/>
      <c r="CP720" s="242"/>
      <c r="CQ720" s="242"/>
      <c r="CR720" s="242"/>
      <c r="CS720" s="242"/>
      <c r="CT720" s="242"/>
      <c r="CU720" s="188"/>
      <c r="CV720" s="188"/>
      <c r="CW720" s="242"/>
      <c r="CX720" s="242"/>
      <c r="CY720" s="242"/>
      <c r="CZ720" s="242"/>
      <c r="DA720" s="242"/>
      <c r="DB720" s="188"/>
      <c r="DC720" s="188"/>
      <c r="DD720" s="242"/>
      <c r="DE720" s="242"/>
      <c r="DF720" s="242"/>
      <c r="DG720" s="242"/>
      <c r="DH720" s="242"/>
      <c r="DI720" s="188"/>
      <c r="DJ720" s="188"/>
      <c r="DK720" s="188"/>
      <c r="DL720" s="242"/>
      <c r="DM720" s="242"/>
      <c r="DN720" s="242"/>
      <c r="DO720" s="242"/>
      <c r="DP720" s="188"/>
      <c r="DQ720" s="188"/>
      <c r="DR720" s="242"/>
      <c r="DS720" s="242"/>
      <c r="DT720" s="242"/>
      <c r="DU720" s="242"/>
      <c r="DV720" s="242"/>
      <c r="DW720" s="188"/>
      <c r="DX720" s="188"/>
      <c r="DY720" s="242"/>
      <c r="DZ720" s="242"/>
      <c r="EA720" s="242"/>
      <c r="EB720" s="242"/>
      <c r="EC720" s="242"/>
      <c r="ED720" s="188"/>
      <c r="EE720" s="188"/>
      <c r="EF720" s="242"/>
      <c r="EG720" s="188"/>
      <c r="EH720" s="242"/>
      <c r="EI720" s="242"/>
      <c r="EJ720" s="242"/>
      <c r="EK720" s="188"/>
      <c r="EL720" s="188"/>
      <c r="EM720" s="242"/>
      <c r="EN720" s="242"/>
      <c r="EO720" s="242"/>
      <c r="EP720" s="242"/>
      <c r="EQ720" s="242"/>
      <c r="ER720" s="188"/>
      <c r="ES720" s="188"/>
      <c r="ET720" s="242"/>
      <c r="EU720" s="242"/>
      <c r="EV720" s="242"/>
      <c r="EW720" s="242"/>
      <c r="EX720" s="242"/>
      <c r="EY720" s="188"/>
      <c r="EZ720" s="188"/>
      <c r="FA720" s="242"/>
      <c r="FB720" s="242"/>
      <c r="FC720" s="242"/>
      <c r="FD720" s="242"/>
      <c r="FE720" s="242"/>
      <c r="FF720" s="188"/>
      <c r="FG720" s="188"/>
      <c r="FH720" s="242"/>
      <c r="FI720" s="242"/>
      <c r="FJ720" s="242"/>
      <c r="FK720" s="242"/>
      <c r="FL720" s="242"/>
      <c r="FM720" s="188"/>
      <c r="FN720" s="188"/>
      <c r="FO720" s="242"/>
      <c r="FP720" s="242"/>
      <c r="FQ720" s="242"/>
      <c r="FR720" s="242"/>
      <c r="FS720" s="242"/>
      <c r="FT720" s="188"/>
      <c r="FU720" s="188"/>
      <c r="FV720" s="188"/>
      <c r="FW720" s="188"/>
      <c r="FX720" s="188"/>
      <c r="FY720" s="242"/>
      <c r="FZ720" s="242"/>
      <c r="GA720" s="188"/>
      <c r="GB720" s="188"/>
      <c r="GC720" s="242"/>
      <c r="GD720" s="242"/>
      <c r="GE720" s="242"/>
      <c r="GF720" s="242"/>
      <c r="GG720" s="242"/>
      <c r="GH720" s="188"/>
      <c r="GI720" s="188"/>
      <c r="GJ720" s="242"/>
    </row>
    <row r="721" spans="2:192" ht="15.75" thickBot="1">
      <c r="B721" s="243" t="s">
        <v>5203</v>
      </c>
      <c r="C721" s="243" t="s">
        <v>395</v>
      </c>
      <c r="D721" s="243" t="s">
        <v>397</v>
      </c>
      <c r="E721" s="244" t="s">
        <v>5217</v>
      </c>
      <c r="F721" s="183"/>
      <c r="G721" s="245"/>
      <c r="H721" s="189"/>
      <c r="I721" s="189"/>
      <c r="J721" s="245"/>
      <c r="K721" s="245"/>
      <c r="L721" s="245"/>
      <c r="M721" s="245"/>
      <c r="N721" s="245"/>
      <c r="O721" s="189"/>
      <c r="P721" s="189"/>
      <c r="Q721" s="245"/>
      <c r="R721" s="245"/>
      <c r="S721" s="245"/>
      <c r="T721" s="245"/>
      <c r="U721" s="245"/>
      <c r="V721" s="189"/>
      <c r="W721" s="189"/>
      <c r="X721" s="245"/>
      <c r="Y721" s="245"/>
      <c r="Z721" s="245"/>
      <c r="AA721" s="245"/>
      <c r="AB721" s="245"/>
      <c r="AC721" s="189"/>
      <c r="AD721" s="189"/>
      <c r="AE721" s="245"/>
      <c r="AF721" s="245"/>
      <c r="AG721" s="189"/>
      <c r="AH721" s="245"/>
      <c r="AI721" s="245"/>
      <c r="AJ721" s="189"/>
      <c r="AK721" s="189"/>
      <c r="AL721" s="189"/>
      <c r="AM721" s="189"/>
      <c r="AN721" s="189"/>
      <c r="AO721" s="245"/>
      <c r="AP721" s="245"/>
      <c r="AQ721" s="189"/>
      <c r="AR721" s="189"/>
      <c r="AS721" s="245"/>
      <c r="AT721" s="245"/>
      <c r="AU721" s="245"/>
      <c r="AV721" s="245"/>
      <c r="AW721" s="245"/>
      <c r="AX721" s="189"/>
      <c r="AY721" s="189"/>
      <c r="AZ721" s="245"/>
      <c r="BA721" s="245"/>
      <c r="BB721" s="245"/>
      <c r="BC721" s="245"/>
      <c r="BD721" s="245"/>
      <c r="BE721" s="189"/>
      <c r="BF721" s="189"/>
      <c r="BG721" s="245"/>
      <c r="BH721" s="245"/>
      <c r="BI721" s="245"/>
      <c r="BJ721" s="245"/>
      <c r="BK721" s="245"/>
      <c r="BL721" s="189"/>
      <c r="BM721" s="189"/>
      <c r="BN721" s="245"/>
      <c r="BO721" s="245"/>
      <c r="BP721" s="245"/>
      <c r="BQ721" s="245"/>
      <c r="BR721" s="245"/>
      <c r="BS721" s="189"/>
      <c r="BT721" s="189"/>
      <c r="BU721" s="245"/>
      <c r="BV721" s="245"/>
      <c r="BW721" s="245"/>
      <c r="BX721" s="245"/>
      <c r="BY721" s="245"/>
      <c r="BZ721" s="189"/>
      <c r="CA721" s="189"/>
      <c r="CB721" s="245"/>
      <c r="CC721" s="245"/>
      <c r="CD721" s="245"/>
      <c r="CE721" s="245"/>
      <c r="CF721" s="245"/>
      <c r="CG721" s="189"/>
      <c r="CH721" s="189"/>
      <c r="CI721" s="245"/>
      <c r="CJ721" s="245"/>
      <c r="CK721" s="245"/>
      <c r="CL721" s="245"/>
      <c r="CM721" s="245"/>
      <c r="CN721" s="189"/>
      <c r="CO721" s="189"/>
      <c r="CP721" s="245"/>
      <c r="CQ721" s="245"/>
      <c r="CR721" s="245"/>
      <c r="CS721" s="245"/>
      <c r="CT721" s="245"/>
      <c r="CU721" s="189"/>
      <c r="CV721" s="189"/>
      <c r="CW721" s="245"/>
      <c r="CX721" s="245"/>
      <c r="CY721" s="245"/>
      <c r="CZ721" s="245"/>
      <c r="DA721" s="245"/>
      <c r="DB721" s="189"/>
      <c r="DC721" s="189"/>
      <c r="DD721" s="245"/>
      <c r="DE721" s="245"/>
      <c r="DF721" s="245"/>
      <c r="DG721" s="245"/>
      <c r="DH721" s="245"/>
      <c r="DI721" s="189"/>
      <c r="DJ721" s="189"/>
      <c r="DK721" s="189"/>
      <c r="DL721" s="245"/>
      <c r="DM721" s="245"/>
      <c r="DN721" s="245"/>
      <c r="DO721" s="245"/>
      <c r="DP721" s="189"/>
      <c r="DQ721" s="189"/>
      <c r="DR721" s="245"/>
      <c r="DS721" s="245"/>
      <c r="DT721" s="245"/>
      <c r="DU721" s="245"/>
      <c r="DV721" s="245"/>
      <c r="DW721" s="189"/>
      <c r="DX721" s="189"/>
      <c r="DY721" s="245"/>
      <c r="DZ721" s="245"/>
      <c r="EA721" s="245"/>
      <c r="EB721" s="245"/>
      <c r="EC721" s="245"/>
      <c r="ED721" s="189"/>
      <c r="EE721" s="189"/>
      <c r="EF721" s="245"/>
      <c r="EG721" s="189"/>
      <c r="EH721" s="245"/>
      <c r="EI721" s="245"/>
      <c r="EJ721" s="245"/>
      <c r="EK721" s="189"/>
      <c r="EL721" s="189"/>
      <c r="EM721" s="245"/>
      <c r="EN721" s="245"/>
      <c r="EO721" s="245"/>
      <c r="EP721" s="245"/>
      <c r="EQ721" s="245"/>
      <c r="ER721" s="189"/>
      <c r="ES721" s="189"/>
      <c r="ET721" s="245"/>
      <c r="EU721" s="245"/>
      <c r="EV721" s="245"/>
      <c r="EW721" s="245"/>
      <c r="EX721" s="245"/>
      <c r="EY721" s="189"/>
      <c r="EZ721" s="189"/>
      <c r="FA721" s="245"/>
      <c r="FB721" s="245"/>
      <c r="FC721" s="245"/>
      <c r="FD721" s="245"/>
      <c r="FE721" s="245"/>
      <c r="FF721" s="189"/>
      <c r="FG721" s="189"/>
      <c r="FH721" s="245"/>
      <c r="FI721" s="245"/>
      <c r="FJ721" s="245"/>
      <c r="FK721" s="245"/>
      <c r="FL721" s="245"/>
      <c r="FM721" s="189"/>
      <c r="FN721" s="189"/>
      <c r="FO721" s="245"/>
      <c r="FP721" s="245"/>
      <c r="FQ721" s="245"/>
      <c r="FR721" s="245"/>
      <c r="FS721" s="245"/>
      <c r="FT721" s="189"/>
      <c r="FU721" s="189"/>
      <c r="FV721" s="189"/>
      <c r="FW721" s="189"/>
      <c r="FX721" s="189"/>
      <c r="FY721" s="245"/>
      <c r="FZ721" s="245"/>
      <c r="GA721" s="189"/>
      <c r="GB721" s="189"/>
      <c r="GC721" s="245"/>
      <c r="GD721" s="245"/>
      <c r="GE721" s="245"/>
      <c r="GF721" s="245"/>
      <c r="GG721" s="245"/>
      <c r="GH721" s="189"/>
      <c r="GI721" s="189"/>
      <c r="GJ721" s="245"/>
    </row>
    <row r="722" spans="2:192" ht="15">
      <c r="B722" s="238" t="s">
        <v>5203</v>
      </c>
      <c r="C722" s="238" t="s">
        <v>4410</v>
      </c>
      <c r="D722" s="238" t="s">
        <v>4150</v>
      </c>
      <c r="E722" s="238" t="s">
        <v>5214</v>
      </c>
      <c r="F722" s="180">
        <v>1</v>
      </c>
      <c r="G722" s="239"/>
      <c r="H722" s="186"/>
      <c r="I722" s="186"/>
      <c r="J722" s="239"/>
      <c r="K722" s="239"/>
      <c r="L722" s="239"/>
      <c r="M722" s="239"/>
      <c r="N722" s="239"/>
      <c r="O722" s="186"/>
      <c r="P722" s="186"/>
      <c r="Q722" s="239"/>
      <c r="R722" s="239"/>
      <c r="S722" s="239"/>
      <c r="T722" s="239"/>
      <c r="U722" s="239"/>
      <c r="V722" s="186"/>
      <c r="W722" s="186"/>
      <c r="X722" s="239"/>
      <c r="Y722" s="239"/>
      <c r="Z722" s="239"/>
      <c r="AA722" s="239"/>
      <c r="AB722" s="239"/>
      <c r="AC722" s="186"/>
      <c r="AD722" s="186"/>
      <c r="AE722" s="239"/>
      <c r="AF722" s="239"/>
      <c r="AG722" s="186"/>
      <c r="AH722" s="239"/>
      <c r="AI722" s="239"/>
      <c r="AJ722" s="186"/>
      <c r="AK722" s="186"/>
      <c r="AL722" s="186"/>
      <c r="AM722" s="186"/>
      <c r="AN722" s="186"/>
      <c r="AO722" s="239"/>
      <c r="AP722" s="239"/>
      <c r="AQ722" s="186"/>
      <c r="AR722" s="186"/>
      <c r="AS722" s="239"/>
      <c r="AT722" s="239"/>
      <c r="AU722" s="239"/>
      <c r="AV722" s="239"/>
      <c r="AW722" s="239"/>
      <c r="AX722" s="186"/>
      <c r="AY722" s="186"/>
      <c r="AZ722" s="239"/>
      <c r="BA722" s="239"/>
      <c r="BB722" s="239"/>
      <c r="BC722" s="239"/>
      <c r="BD722" s="239"/>
      <c r="BE722" s="186"/>
      <c r="BF722" s="186"/>
      <c r="BG722" s="239"/>
      <c r="BH722" s="239"/>
      <c r="BI722" s="239"/>
      <c r="BJ722" s="239"/>
      <c r="BK722" s="239"/>
      <c r="BL722" s="186"/>
      <c r="BM722" s="186"/>
      <c r="BN722" s="239"/>
      <c r="BO722" s="239"/>
      <c r="BP722" s="239"/>
      <c r="BQ722" s="239"/>
      <c r="BR722" s="239"/>
      <c r="BS722" s="186"/>
      <c r="BT722" s="186"/>
      <c r="BU722" s="239"/>
      <c r="BV722" s="239"/>
      <c r="BW722" s="239"/>
      <c r="BX722" s="239"/>
      <c r="BY722" s="239"/>
      <c r="BZ722" s="186"/>
      <c r="CA722" s="186"/>
      <c r="CB722" s="239"/>
      <c r="CC722" s="239"/>
      <c r="CD722" s="239"/>
      <c r="CE722" s="239"/>
      <c r="CF722" s="239"/>
      <c r="CG722" s="186"/>
      <c r="CH722" s="186"/>
      <c r="CI722" s="239"/>
      <c r="CJ722" s="239"/>
      <c r="CK722" s="239"/>
      <c r="CL722" s="239"/>
      <c r="CM722" s="239"/>
      <c r="CN722" s="186"/>
      <c r="CO722" s="186"/>
      <c r="CP722" s="239"/>
      <c r="CQ722" s="239"/>
      <c r="CR722" s="239"/>
      <c r="CS722" s="239"/>
      <c r="CT722" s="239"/>
      <c r="CU722" s="186"/>
      <c r="CV722" s="186"/>
      <c r="CW722" s="239"/>
      <c r="CX722" s="239"/>
      <c r="CY722" s="239"/>
      <c r="CZ722" s="239"/>
      <c r="DA722" s="239"/>
      <c r="DB722" s="186"/>
      <c r="DC722" s="186"/>
      <c r="DD722" s="239"/>
      <c r="DE722" s="239"/>
      <c r="DF722" s="239"/>
      <c r="DG722" s="239"/>
      <c r="DH722" s="239"/>
      <c r="DI722" s="186"/>
      <c r="DJ722" s="186"/>
      <c r="DK722" s="186"/>
      <c r="DL722" s="239"/>
      <c r="DM722" s="239"/>
      <c r="DN722" s="239"/>
      <c r="DO722" s="239"/>
      <c r="DP722" s="186"/>
      <c r="DQ722" s="186"/>
      <c r="DR722" s="239"/>
      <c r="DS722" s="239"/>
      <c r="DT722" s="239"/>
      <c r="DU722" s="239"/>
      <c r="DV722" s="239"/>
      <c r="DW722" s="186"/>
      <c r="DX722" s="186"/>
      <c r="DY722" s="239"/>
      <c r="DZ722" s="239"/>
      <c r="EA722" s="239"/>
      <c r="EB722" s="239"/>
      <c r="EC722" s="239"/>
      <c r="ED722" s="186"/>
      <c r="EE722" s="186"/>
      <c r="EF722" s="239"/>
      <c r="EG722" s="186"/>
      <c r="EH722" s="239"/>
      <c r="EI722" s="239"/>
      <c r="EJ722" s="239"/>
      <c r="EK722" s="186"/>
      <c r="EL722" s="186"/>
      <c r="EM722" s="239"/>
      <c r="EN722" s="239"/>
      <c r="EO722" s="239"/>
      <c r="EP722" s="239"/>
      <c r="EQ722" s="239"/>
      <c r="ER722" s="186"/>
      <c r="ES722" s="186"/>
      <c r="ET722" s="239"/>
      <c r="EU722" s="239"/>
      <c r="EV722" s="239"/>
      <c r="EW722" s="239"/>
      <c r="EX722" s="239"/>
      <c r="EY722" s="186"/>
      <c r="EZ722" s="186"/>
      <c r="FA722" s="239"/>
      <c r="FB722" s="239"/>
      <c r="FC722" s="239"/>
      <c r="FD722" s="239"/>
      <c r="FE722" s="239">
        <v>1</v>
      </c>
      <c r="FF722" s="186"/>
      <c r="FG722" s="186"/>
      <c r="FH722" s="239"/>
      <c r="FI722" s="239"/>
      <c r="FJ722" s="239"/>
      <c r="FK722" s="239"/>
      <c r="FL722" s="239"/>
      <c r="FM722" s="186"/>
      <c r="FN722" s="186"/>
      <c r="FO722" s="239"/>
      <c r="FP722" s="239"/>
      <c r="FQ722" s="239"/>
      <c r="FR722" s="239"/>
      <c r="FS722" s="239"/>
      <c r="FT722" s="186"/>
      <c r="FU722" s="186"/>
      <c r="FV722" s="186"/>
      <c r="FW722" s="186"/>
      <c r="FX722" s="186"/>
      <c r="FY722" s="239"/>
      <c r="FZ722" s="239"/>
      <c r="GA722" s="186"/>
      <c r="GB722" s="186"/>
      <c r="GC722" s="239"/>
      <c r="GD722" s="239"/>
      <c r="GE722" s="239"/>
      <c r="GF722" s="239"/>
      <c r="GG722" s="239"/>
      <c r="GH722" s="186"/>
      <c r="GI722" s="186"/>
      <c r="GJ722" s="239"/>
    </row>
    <row r="723" spans="2:192" ht="15">
      <c r="B723" s="240" t="s">
        <v>5203</v>
      </c>
      <c r="C723" s="240" t="s">
        <v>4410</v>
      </c>
      <c r="D723" s="240" t="s">
        <v>4150</v>
      </c>
      <c r="E723" s="235" t="s">
        <v>5215</v>
      </c>
      <c r="F723" s="181">
        <v>29.3</v>
      </c>
      <c r="G723" s="237"/>
      <c r="H723" s="187"/>
      <c r="I723" s="187"/>
      <c r="J723" s="237"/>
      <c r="K723" s="237"/>
      <c r="L723" s="237"/>
      <c r="M723" s="237"/>
      <c r="N723" s="237"/>
      <c r="O723" s="187"/>
      <c r="P723" s="187"/>
      <c r="Q723" s="237"/>
      <c r="R723" s="237"/>
      <c r="S723" s="237"/>
      <c r="T723" s="237"/>
      <c r="U723" s="237"/>
      <c r="V723" s="187"/>
      <c r="W723" s="187"/>
      <c r="X723" s="237"/>
      <c r="Y723" s="237"/>
      <c r="Z723" s="237"/>
      <c r="AA723" s="237"/>
      <c r="AB723" s="237"/>
      <c r="AC723" s="187"/>
      <c r="AD723" s="187"/>
      <c r="AE723" s="237"/>
      <c r="AF723" s="237"/>
      <c r="AG723" s="187"/>
      <c r="AH723" s="237"/>
      <c r="AI723" s="237"/>
      <c r="AJ723" s="187"/>
      <c r="AK723" s="187"/>
      <c r="AL723" s="187"/>
      <c r="AM723" s="187"/>
      <c r="AN723" s="187"/>
      <c r="AO723" s="237"/>
      <c r="AP723" s="237"/>
      <c r="AQ723" s="187"/>
      <c r="AR723" s="187"/>
      <c r="AS723" s="237"/>
      <c r="AT723" s="237"/>
      <c r="AU723" s="237"/>
      <c r="AV723" s="237"/>
      <c r="AW723" s="237"/>
      <c r="AX723" s="187"/>
      <c r="AY723" s="187"/>
      <c r="AZ723" s="237"/>
      <c r="BA723" s="237"/>
      <c r="BB723" s="237"/>
      <c r="BC723" s="237"/>
      <c r="BD723" s="237"/>
      <c r="BE723" s="187"/>
      <c r="BF723" s="187"/>
      <c r="BG723" s="237"/>
      <c r="BH723" s="237"/>
      <c r="BI723" s="237"/>
      <c r="BJ723" s="237"/>
      <c r="BK723" s="237"/>
      <c r="BL723" s="187"/>
      <c r="BM723" s="187"/>
      <c r="BN723" s="237"/>
      <c r="BO723" s="237"/>
      <c r="BP723" s="237"/>
      <c r="BQ723" s="237"/>
      <c r="BR723" s="237"/>
      <c r="BS723" s="187"/>
      <c r="BT723" s="187"/>
      <c r="BU723" s="237"/>
      <c r="BV723" s="237"/>
      <c r="BW723" s="237"/>
      <c r="BX723" s="237"/>
      <c r="BY723" s="237"/>
      <c r="BZ723" s="187"/>
      <c r="CA723" s="187"/>
      <c r="CB723" s="237"/>
      <c r="CC723" s="237"/>
      <c r="CD723" s="237"/>
      <c r="CE723" s="237"/>
      <c r="CF723" s="237"/>
      <c r="CG723" s="187"/>
      <c r="CH723" s="187"/>
      <c r="CI723" s="237"/>
      <c r="CJ723" s="237"/>
      <c r="CK723" s="237"/>
      <c r="CL723" s="237"/>
      <c r="CM723" s="237"/>
      <c r="CN723" s="187"/>
      <c r="CO723" s="187"/>
      <c r="CP723" s="237"/>
      <c r="CQ723" s="237"/>
      <c r="CR723" s="237"/>
      <c r="CS723" s="237"/>
      <c r="CT723" s="237"/>
      <c r="CU723" s="187"/>
      <c r="CV723" s="187"/>
      <c r="CW723" s="237"/>
      <c r="CX723" s="237"/>
      <c r="CY723" s="237"/>
      <c r="CZ723" s="237"/>
      <c r="DA723" s="237"/>
      <c r="DB723" s="187"/>
      <c r="DC723" s="187"/>
      <c r="DD723" s="237"/>
      <c r="DE723" s="237"/>
      <c r="DF723" s="237"/>
      <c r="DG723" s="237"/>
      <c r="DH723" s="237"/>
      <c r="DI723" s="187"/>
      <c r="DJ723" s="187"/>
      <c r="DK723" s="187"/>
      <c r="DL723" s="237"/>
      <c r="DM723" s="237"/>
      <c r="DN723" s="237"/>
      <c r="DO723" s="237"/>
      <c r="DP723" s="187"/>
      <c r="DQ723" s="187"/>
      <c r="DR723" s="237"/>
      <c r="DS723" s="237"/>
      <c r="DT723" s="237"/>
      <c r="DU723" s="237"/>
      <c r="DV723" s="237"/>
      <c r="DW723" s="187"/>
      <c r="DX723" s="187"/>
      <c r="DY723" s="237"/>
      <c r="DZ723" s="237"/>
      <c r="EA723" s="237"/>
      <c r="EB723" s="237"/>
      <c r="EC723" s="237"/>
      <c r="ED723" s="187"/>
      <c r="EE723" s="187"/>
      <c r="EF723" s="237"/>
      <c r="EG723" s="187"/>
      <c r="EH723" s="237"/>
      <c r="EI723" s="237"/>
      <c r="EJ723" s="237"/>
      <c r="EK723" s="187"/>
      <c r="EL723" s="187"/>
      <c r="EM723" s="237"/>
      <c r="EN723" s="237"/>
      <c r="EO723" s="237"/>
      <c r="EP723" s="237"/>
      <c r="EQ723" s="237"/>
      <c r="ER723" s="187"/>
      <c r="ES723" s="187"/>
      <c r="ET723" s="237"/>
      <c r="EU723" s="237"/>
      <c r="EV723" s="237"/>
      <c r="EW723" s="237"/>
      <c r="EX723" s="237"/>
      <c r="EY723" s="187"/>
      <c r="EZ723" s="187"/>
      <c r="FA723" s="237"/>
      <c r="FB723" s="237"/>
      <c r="FC723" s="237"/>
      <c r="FD723" s="237"/>
      <c r="FE723" s="237">
        <v>29.3</v>
      </c>
      <c r="FF723" s="187"/>
      <c r="FG723" s="187"/>
      <c r="FH723" s="237"/>
      <c r="FI723" s="237"/>
      <c r="FJ723" s="237"/>
      <c r="FK723" s="237"/>
      <c r="FL723" s="237"/>
      <c r="FM723" s="187"/>
      <c r="FN723" s="187"/>
      <c r="FO723" s="237"/>
      <c r="FP723" s="237"/>
      <c r="FQ723" s="237"/>
      <c r="FR723" s="237"/>
      <c r="FS723" s="237"/>
      <c r="FT723" s="187"/>
      <c r="FU723" s="187"/>
      <c r="FV723" s="187"/>
      <c r="FW723" s="187"/>
      <c r="FX723" s="187"/>
      <c r="FY723" s="237"/>
      <c r="FZ723" s="237"/>
      <c r="GA723" s="187"/>
      <c r="GB723" s="187"/>
      <c r="GC723" s="237"/>
      <c r="GD723" s="237"/>
      <c r="GE723" s="237"/>
      <c r="GF723" s="237"/>
      <c r="GG723" s="237"/>
      <c r="GH723" s="187"/>
      <c r="GI723" s="187"/>
      <c r="GJ723" s="237"/>
    </row>
    <row r="724" spans="2:192" ht="15">
      <c r="B724" s="240" t="s">
        <v>5203</v>
      </c>
      <c r="C724" s="240" t="s">
        <v>4410</v>
      </c>
      <c r="D724" s="240" t="s">
        <v>4150</v>
      </c>
      <c r="E724" s="241" t="s">
        <v>5216</v>
      </c>
      <c r="F724" s="182"/>
      <c r="G724" s="242"/>
      <c r="H724" s="188"/>
      <c r="I724" s="188"/>
      <c r="J724" s="242"/>
      <c r="K724" s="242"/>
      <c r="L724" s="242"/>
      <c r="M724" s="242"/>
      <c r="N724" s="242"/>
      <c r="O724" s="188"/>
      <c r="P724" s="188"/>
      <c r="Q724" s="242"/>
      <c r="R724" s="242"/>
      <c r="S724" s="242"/>
      <c r="T724" s="242"/>
      <c r="U724" s="242"/>
      <c r="V724" s="188"/>
      <c r="W724" s="188"/>
      <c r="X724" s="242"/>
      <c r="Y724" s="242"/>
      <c r="Z724" s="242"/>
      <c r="AA724" s="242"/>
      <c r="AB724" s="242"/>
      <c r="AC724" s="188"/>
      <c r="AD724" s="188"/>
      <c r="AE724" s="242"/>
      <c r="AF724" s="242"/>
      <c r="AG724" s="188"/>
      <c r="AH724" s="242"/>
      <c r="AI724" s="242"/>
      <c r="AJ724" s="188"/>
      <c r="AK724" s="188"/>
      <c r="AL724" s="188"/>
      <c r="AM724" s="188"/>
      <c r="AN724" s="188"/>
      <c r="AO724" s="242"/>
      <c r="AP724" s="242"/>
      <c r="AQ724" s="188"/>
      <c r="AR724" s="188"/>
      <c r="AS724" s="242"/>
      <c r="AT724" s="242"/>
      <c r="AU724" s="242"/>
      <c r="AV724" s="242"/>
      <c r="AW724" s="242"/>
      <c r="AX724" s="188"/>
      <c r="AY724" s="188"/>
      <c r="AZ724" s="242"/>
      <c r="BA724" s="242"/>
      <c r="BB724" s="242"/>
      <c r="BC724" s="242"/>
      <c r="BD724" s="242"/>
      <c r="BE724" s="188"/>
      <c r="BF724" s="188"/>
      <c r="BG724" s="242"/>
      <c r="BH724" s="242"/>
      <c r="BI724" s="242"/>
      <c r="BJ724" s="242"/>
      <c r="BK724" s="242"/>
      <c r="BL724" s="188"/>
      <c r="BM724" s="188"/>
      <c r="BN724" s="242"/>
      <c r="BO724" s="242"/>
      <c r="BP724" s="242"/>
      <c r="BQ724" s="242"/>
      <c r="BR724" s="242"/>
      <c r="BS724" s="188"/>
      <c r="BT724" s="188"/>
      <c r="BU724" s="242"/>
      <c r="BV724" s="242"/>
      <c r="BW724" s="242"/>
      <c r="BX724" s="242"/>
      <c r="BY724" s="242"/>
      <c r="BZ724" s="188"/>
      <c r="CA724" s="188"/>
      <c r="CB724" s="242"/>
      <c r="CC724" s="242"/>
      <c r="CD724" s="242"/>
      <c r="CE724" s="242"/>
      <c r="CF724" s="242"/>
      <c r="CG724" s="188"/>
      <c r="CH724" s="188"/>
      <c r="CI724" s="242"/>
      <c r="CJ724" s="242"/>
      <c r="CK724" s="242"/>
      <c r="CL724" s="242"/>
      <c r="CM724" s="242"/>
      <c r="CN724" s="188"/>
      <c r="CO724" s="188"/>
      <c r="CP724" s="242"/>
      <c r="CQ724" s="242"/>
      <c r="CR724" s="242"/>
      <c r="CS724" s="242"/>
      <c r="CT724" s="242"/>
      <c r="CU724" s="188"/>
      <c r="CV724" s="188"/>
      <c r="CW724" s="242"/>
      <c r="CX724" s="242"/>
      <c r="CY724" s="242"/>
      <c r="CZ724" s="242"/>
      <c r="DA724" s="242"/>
      <c r="DB724" s="188"/>
      <c r="DC724" s="188"/>
      <c r="DD724" s="242"/>
      <c r="DE724" s="242"/>
      <c r="DF724" s="242"/>
      <c r="DG724" s="242"/>
      <c r="DH724" s="242"/>
      <c r="DI724" s="188"/>
      <c r="DJ724" s="188"/>
      <c r="DK724" s="188"/>
      <c r="DL724" s="242"/>
      <c r="DM724" s="242"/>
      <c r="DN724" s="242"/>
      <c r="DO724" s="242"/>
      <c r="DP724" s="188"/>
      <c r="DQ724" s="188"/>
      <c r="DR724" s="242"/>
      <c r="DS724" s="242"/>
      <c r="DT724" s="242"/>
      <c r="DU724" s="242"/>
      <c r="DV724" s="242"/>
      <c r="DW724" s="188"/>
      <c r="DX724" s="188"/>
      <c r="DY724" s="242"/>
      <c r="DZ724" s="242"/>
      <c r="EA724" s="242"/>
      <c r="EB724" s="242"/>
      <c r="EC724" s="242"/>
      <c r="ED724" s="188"/>
      <c r="EE724" s="188"/>
      <c r="EF724" s="242"/>
      <c r="EG724" s="188"/>
      <c r="EH724" s="242"/>
      <c r="EI724" s="242"/>
      <c r="EJ724" s="242"/>
      <c r="EK724" s="188"/>
      <c r="EL724" s="188"/>
      <c r="EM724" s="242"/>
      <c r="EN724" s="242"/>
      <c r="EO724" s="242"/>
      <c r="EP724" s="242"/>
      <c r="EQ724" s="242"/>
      <c r="ER724" s="188"/>
      <c r="ES724" s="188"/>
      <c r="ET724" s="242"/>
      <c r="EU724" s="242"/>
      <c r="EV724" s="242"/>
      <c r="EW724" s="242"/>
      <c r="EX724" s="242"/>
      <c r="EY724" s="188"/>
      <c r="EZ724" s="188"/>
      <c r="FA724" s="242"/>
      <c r="FB724" s="242"/>
      <c r="FC724" s="242"/>
      <c r="FD724" s="242"/>
      <c r="FE724" s="242"/>
      <c r="FF724" s="188"/>
      <c r="FG724" s="188"/>
      <c r="FH724" s="242"/>
      <c r="FI724" s="242"/>
      <c r="FJ724" s="242"/>
      <c r="FK724" s="242"/>
      <c r="FL724" s="242"/>
      <c r="FM724" s="188"/>
      <c r="FN724" s="188"/>
      <c r="FO724" s="242"/>
      <c r="FP724" s="242"/>
      <c r="FQ724" s="242"/>
      <c r="FR724" s="242"/>
      <c r="FS724" s="242"/>
      <c r="FT724" s="188"/>
      <c r="FU724" s="188"/>
      <c r="FV724" s="188"/>
      <c r="FW724" s="188"/>
      <c r="FX724" s="188"/>
      <c r="FY724" s="242"/>
      <c r="FZ724" s="242"/>
      <c r="GA724" s="188"/>
      <c r="GB724" s="188"/>
      <c r="GC724" s="242"/>
      <c r="GD724" s="242"/>
      <c r="GE724" s="242"/>
      <c r="GF724" s="242"/>
      <c r="GG724" s="242"/>
      <c r="GH724" s="188"/>
      <c r="GI724" s="188"/>
      <c r="GJ724" s="242"/>
    </row>
    <row r="725" spans="2:192" ht="15.75" thickBot="1">
      <c r="B725" s="243" t="s">
        <v>5203</v>
      </c>
      <c r="C725" s="243" t="s">
        <v>4410</v>
      </c>
      <c r="D725" s="243" t="s">
        <v>4150</v>
      </c>
      <c r="E725" s="244" t="s">
        <v>5217</v>
      </c>
      <c r="F725" s="183"/>
      <c r="G725" s="245"/>
      <c r="H725" s="189"/>
      <c r="I725" s="189"/>
      <c r="J725" s="245"/>
      <c r="K725" s="245"/>
      <c r="L725" s="245"/>
      <c r="M725" s="245"/>
      <c r="N725" s="245"/>
      <c r="O725" s="189"/>
      <c r="P725" s="189"/>
      <c r="Q725" s="245"/>
      <c r="R725" s="245"/>
      <c r="S725" s="245"/>
      <c r="T725" s="245"/>
      <c r="U725" s="245"/>
      <c r="V725" s="189"/>
      <c r="W725" s="189"/>
      <c r="X725" s="245"/>
      <c r="Y725" s="245"/>
      <c r="Z725" s="245"/>
      <c r="AA725" s="245"/>
      <c r="AB725" s="245"/>
      <c r="AC725" s="189"/>
      <c r="AD725" s="189"/>
      <c r="AE725" s="245"/>
      <c r="AF725" s="245"/>
      <c r="AG725" s="189"/>
      <c r="AH725" s="245"/>
      <c r="AI725" s="245"/>
      <c r="AJ725" s="189"/>
      <c r="AK725" s="189"/>
      <c r="AL725" s="189"/>
      <c r="AM725" s="189"/>
      <c r="AN725" s="189"/>
      <c r="AO725" s="245"/>
      <c r="AP725" s="245"/>
      <c r="AQ725" s="189"/>
      <c r="AR725" s="189"/>
      <c r="AS725" s="245"/>
      <c r="AT725" s="245"/>
      <c r="AU725" s="245"/>
      <c r="AV725" s="245"/>
      <c r="AW725" s="245"/>
      <c r="AX725" s="189"/>
      <c r="AY725" s="189"/>
      <c r="AZ725" s="245"/>
      <c r="BA725" s="245"/>
      <c r="BB725" s="245"/>
      <c r="BC725" s="245"/>
      <c r="BD725" s="245"/>
      <c r="BE725" s="189"/>
      <c r="BF725" s="189"/>
      <c r="BG725" s="245"/>
      <c r="BH725" s="245"/>
      <c r="BI725" s="245"/>
      <c r="BJ725" s="245"/>
      <c r="BK725" s="245"/>
      <c r="BL725" s="189"/>
      <c r="BM725" s="189"/>
      <c r="BN725" s="245"/>
      <c r="BO725" s="245"/>
      <c r="BP725" s="245"/>
      <c r="BQ725" s="245"/>
      <c r="BR725" s="245"/>
      <c r="BS725" s="189"/>
      <c r="BT725" s="189"/>
      <c r="BU725" s="245"/>
      <c r="BV725" s="245"/>
      <c r="BW725" s="245"/>
      <c r="BX725" s="245"/>
      <c r="BY725" s="245"/>
      <c r="BZ725" s="189"/>
      <c r="CA725" s="189"/>
      <c r="CB725" s="245"/>
      <c r="CC725" s="245"/>
      <c r="CD725" s="245"/>
      <c r="CE725" s="245"/>
      <c r="CF725" s="245"/>
      <c r="CG725" s="189"/>
      <c r="CH725" s="189"/>
      <c r="CI725" s="245"/>
      <c r="CJ725" s="245"/>
      <c r="CK725" s="245"/>
      <c r="CL725" s="245"/>
      <c r="CM725" s="245"/>
      <c r="CN725" s="189"/>
      <c r="CO725" s="189"/>
      <c r="CP725" s="245"/>
      <c r="CQ725" s="245"/>
      <c r="CR725" s="245"/>
      <c r="CS725" s="245"/>
      <c r="CT725" s="245"/>
      <c r="CU725" s="189"/>
      <c r="CV725" s="189"/>
      <c r="CW725" s="245"/>
      <c r="CX725" s="245"/>
      <c r="CY725" s="245"/>
      <c r="CZ725" s="245"/>
      <c r="DA725" s="245"/>
      <c r="DB725" s="189"/>
      <c r="DC725" s="189"/>
      <c r="DD725" s="245"/>
      <c r="DE725" s="245"/>
      <c r="DF725" s="245"/>
      <c r="DG725" s="245"/>
      <c r="DH725" s="245"/>
      <c r="DI725" s="189"/>
      <c r="DJ725" s="189"/>
      <c r="DK725" s="189"/>
      <c r="DL725" s="245"/>
      <c r="DM725" s="245"/>
      <c r="DN725" s="245"/>
      <c r="DO725" s="245"/>
      <c r="DP725" s="189"/>
      <c r="DQ725" s="189"/>
      <c r="DR725" s="245"/>
      <c r="DS725" s="245"/>
      <c r="DT725" s="245"/>
      <c r="DU725" s="245"/>
      <c r="DV725" s="245"/>
      <c r="DW725" s="189"/>
      <c r="DX725" s="189"/>
      <c r="DY725" s="245"/>
      <c r="DZ725" s="245"/>
      <c r="EA725" s="245"/>
      <c r="EB725" s="245"/>
      <c r="EC725" s="245"/>
      <c r="ED725" s="189"/>
      <c r="EE725" s="189"/>
      <c r="EF725" s="245"/>
      <c r="EG725" s="189"/>
      <c r="EH725" s="245"/>
      <c r="EI725" s="245"/>
      <c r="EJ725" s="245"/>
      <c r="EK725" s="189"/>
      <c r="EL725" s="189"/>
      <c r="EM725" s="245"/>
      <c r="EN725" s="245"/>
      <c r="EO725" s="245"/>
      <c r="EP725" s="245"/>
      <c r="EQ725" s="245"/>
      <c r="ER725" s="189"/>
      <c r="ES725" s="189"/>
      <c r="ET725" s="245"/>
      <c r="EU725" s="245"/>
      <c r="EV725" s="245"/>
      <c r="EW725" s="245"/>
      <c r="EX725" s="245"/>
      <c r="EY725" s="189"/>
      <c r="EZ725" s="189"/>
      <c r="FA725" s="245"/>
      <c r="FB725" s="245"/>
      <c r="FC725" s="245"/>
      <c r="FD725" s="245"/>
      <c r="FE725" s="245"/>
      <c r="FF725" s="189"/>
      <c r="FG725" s="189"/>
      <c r="FH725" s="245"/>
      <c r="FI725" s="245"/>
      <c r="FJ725" s="245"/>
      <c r="FK725" s="245"/>
      <c r="FL725" s="245"/>
      <c r="FM725" s="189"/>
      <c r="FN725" s="189"/>
      <c r="FO725" s="245"/>
      <c r="FP725" s="245"/>
      <c r="FQ725" s="245"/>
      <c r="FR725" s="245"/>
      <c r="FS725" s="245"/>
      <c r="FT725" s="189"/>
      <c r="FU725" s="189"/>
      <c r="FV725" s="189"/>
      <c r="FW725" s="189"/>
      <c r="FX725" s="189"/>
      <c r="FY725" s="245"/>
      <c r="FZ725" s="245"/>
      <c r="GA725" s="189"/>
      <c r="GB725" s="189"/>
      <c r="GC725" s="245"/>
      <c r="GD725" s="245"/>
      <c r="GE725" s="245"/>
      <c r="GF725" s="245"/>
      <c r="GG725" s="245"/>
      <c r="GH725" s="189"/>
      <c r="GI725" s="189"/>
      <c r="GJ725" s="245"/>
    </row>
    <row r="726" spans="2:192" ht="15">
      <c r="B726" s="238" t="s">
        <v>5203</v>
      </c>
      <c r="C726" s="238" t="s">
        <v>4453</v>
      </c>
      <c r="D726" s="238" t="s">
        <v>651</v>
      </c>
      <c r="E726" s="238" t="s">
        <v>5214</v>
      </c>
      <c r="F726" s="180">
        <v>2</v>
      </c>
      <c r="G726" s="239"/>
      <c r="H726" s="186"/>
      <c r="I726" s="186"/>
      <c r="J726" s="239"/>
      <c r="K726" s="239"/>
      <c r="L726" s="239"/>
      <c r="M726" s="239"/>
      <c r="N726" s="239"/>
      <c r="O726" s="186"/>
      <c r="P726" s="186"/>
      <c r="Q726" s="239"/>
      <c r="R726" s="239"/>
      <c r="S726" s="239"/>
      <c r="T726" s="239"/>
      <c r="U726" s="239"/>
      <c r="V726" s="186"/>
      <c r="W726" s="186"/>
      <c r="X726" s="239"/>
      <c r="Y726" s="239"/>
      <c r="Z726" s="239"/>
      <c r="AA726" s="239"/>
      <c r="AB726" s="239"/>
      <c r="AC726" s="186"/>
      <c r="AD726" s="186"/>
      <c r="AE726" s="239"/>
      <c r="AF726" s="239"/>
      <c r="AG726" s="186"/>
      <c r="AH726" s="239"/>
      <c r="AI726" s="239"/>
      <c r="AJ726" s="186"/>
      <c r="AK726" s="186"/>
      <c r="AL726" s="186"/>
      <c r="AM726" s="186"/>
      <c r="AN726" s="186"/>
      <c r="AO726" s="239"/>
      <c r="AP726" s="239"/>
      <c r="AQ726" s="186"/>
      <c r="AR726" s="186"/>
      <c r="AS726" s="239"/>
      <c r="AT726" s="239"/>
      <c r="AU726" s="239"/>
      <c r="AV726" s="239"/>
      <c r="AW726" s="239"/>
      <c r="AX726" s="186"/>
      <c r="AY726" s="186"/>
      <c r="AZ726" s="239"/>
      <c r="BA726" s="239"/>
      <c r="BB726" s="239"/>
      <c r="BC726" s="239"/>
      <c r="BD726" s="239"/>
      <c r="BE726" s="186"/>
      <c r="BF726" s="186"/>
      <c r="BG726" s="239"/>
      <c r="BH726" s="239"/>
      <c r="BI726" s="239"/>
      <c r="BJ726" s="239"/>
      <c r="BK726" s="239"/>
      <c r="BL726" s="186"/>
      <c r="BM726" s="186"/>
      <c r="BN726" s="239"/>
      <c r="BO726" s="239"/>
      <c r="BP726" s="239"/>
      <c r="BQ726" s="239"/>
      <c r="BR726" s="239"/>
      <c r="BS726" s="186"/>
      <c r="BT726" s="186"/>
      <c r="BU726" s="239"/>
      <c r="BV726" s="239"/>
      <c r="BW726" s="239"/>
      <c r="BX726" s="239"/>
      <c r="BY726" s="239"/>
      <c r="BZ726" s="186"/>
      <c r="CA726" s="186"/>
      <c r="CB726" s="239"/>
      <c r="CC726" s="239"/>
      <c r="CD726" s="239"/>
      <c r="CE726" s="239"/>
      <c r="CF726" s="239"/>
      <c r="CG726" s="186"/>
      <c r="CH726" s="186"/>
      <c r="CI726" s="239"/>
      <c r="CJ726" s="239"/>
      <c r="CK726" s="239"/>
      <c r="CL726" s="239"/>
      <c r="CM726" s="239"/>
      <c r="CN726" s="186"/>
      <c r="CO726" s="186"/>
      <c r="CP726" s="239"/>
      <c r="CQ726" s="239"/>
      <c r="CR726" s="239"/>
      <c r="CS726" s="239"/>
      <c r="CT726" s="239"/>
      <c r="CU726" s="186"/>
      <c r="CV726" s="186"/>
      <c r="CW726" s="239"/>
      <c r="CX726" s="239"/>
      <c r="CY726" s="239"/>
      <c r="CZ726" s="239"/>
      <c r="DA726" s="239"/>
      <c r="DB726" s="186"/>
      <c r="DC726" s="186"/>
      <c r="DD726" s="239"/>
      <c r="DE726" s="239"/>
      <c r="DF726" s="239"/>
      <c r="DG726" s="239"/>
      <c r="DH726" s="239"/>
      <c r="DI726" s="186"/>
      <c r="DJ726" s="186"/>
      <c r="DK726" s="186"/>
      <c r="DL726" s="239"/>
      <c r="DM726" s="239"/>
      <c r="DN726" s="239"/>
      <c r="DO726" s="239"/>
      <c r="DP726" s="186"/>
      <c r="DQ726" s="186"/>
      <c r="DR726" s="239"/>
      <c r="DS726" s="239"/>
      <c r="DT726" s="239"/>
      <c r="DU726" s="239"/>
      <c r="DV726" s="239"/>
      <c r="DW726" s="186"/>
      <c r="DX726" s="186"/>
      <c r="DY726" s="239"/>
      <c r="DZ726" s="239"/>
      <c r="EA726" s="239"/>
      <c r="EB726" s="239"/>
      <c r="EC726" s="239"/>
      <c r="ED726" s="186"/>
      <c r="EE726" s="186"/>
      <c r="EF726" s="239"/>
      <c r="EG726" s="186"/>
      <c r="EH726" s="239"/>
      <c r="EI726" s="239"/>
      <c r="EJ726" s="239"/>
      <c r="EK726" s="186"/>
      <c r="EL726" s="186"/>
      <c r="EM726" s="239"/>
      <c r="EN726" s="239"/>
      <c r="EO726" s="239"/>
      <c r="EP726" s="239"/>
      <c r="EQ726" s="239"/>
      <c r="ER726" s="186"/>
      <c r="ES726" s="186"/>
      <c r="ET726" s="239"/>
      <c r="EU726" s="239"/>
      <c r="EV726" s="239"/>
      <c r="EW726" s="239"/>
      <c r="EX726" s="239"/>
      <c r="EY726" s="186"/>
      <c r="EZ726" s="186"/>
      <c r="FA726" s="239"/>
      <c r="FB726" s="239"/>
      <c r="FC726" s="239"/>
      <c r="FD726" s="239"/>
      <c r="FE726" s="239"/>
      <c r="FF726" s="186"/>
      <c r="FG726" s="186"/>
      <c r="FH726" s="239">
        <v>1</v>
      </c>
      <c r="FI726" s="239"/>
      <c r="FJ726" s="239"/>
      <c r="FK726" s="239"/>
      <c r="FL726" s="239"/>
      <c r="FM726" s="186"/>
      <c r="FN726" s="186"/>
      <c r="FO726" s="239"/>
      <c r="FP726" s="239"/>
      <c r="FQ726" s="239"/>
      <c r="FR726" s="239"/>
      <c r="FS726" s="239"/>
      <c r="FT726" s="186"/>
      <c r="FU726" s="186"/>
      <c r="FV726" s="186"/>
      <c r="FW726" s="186"/>
      <c r="FX726" s="186"/>
      <c r="FY726" s="239"/>
      <c r="FZ726" s="239"/>
      <c r="GA726" s="186"/>
      <c r="GB726" s="186"/>
      <c r="GC726" s="239">
        <v>1</v>
      </c>
      <c r="GD726" s="239"/>
      <c r="GE726" s="239"/>
      <c r="GF726" s="239"/>
      <c r="GG726" s="239"/>
      <c r="GH726" s="186"/>
      <c r="GI726" s="186"/>
      <c r="GJ726" s="239"/>
    </row>
    <row r="727" spans="2:192" ht="15">
      <c r="B727" s="240" t="s">
        <v>5203</v>
      </c>
      <c r="C727" s="240" t="s">
        <v>4453</v>
      </c>
      <c r="D727" s="240" t="s">
        <v>651</v>
      </c>
      <c r="E727" s="235" t="s">
        <v>5215</v>
      </c>
      <c r="F727" s="181">
        <v>122</v>
      </c>
      <c r="G727" s="237"/>
      <c r="H727" s="187"/>
      <c r="I727" s="187"/>
      <c r="J727" s="237"/>
      <c r="K727" s="237"/>
      <c r="L727" s="237"/>
      <c r="M727" s="237"/>
      <c r="N727" s="237"/>
      <c r="O727" s="187"/>
      <c r="P727" s="187"/>
      <c r="Q727" s="237"/>
      <c r="R727" s="237"/>
      <c r="S727" s="237"/>
      <c r="T727" s="237"/>
      <c r="U727" s="237"/>
      <c r="V727" s="187"/>
      <c r="W727" s="187"/>
      <c r="X727" s="237"/>
      <c r="Y727" s="237"/>
      <c r="Z727" s="237"/>
      <c r="AA727" s="237"/>
      <c r="AB727" s="237"/>
      <c r="AC727" s="187"/>
      <c r="AD727" s="187"/>
      <c r="AE727" s="237"/>
      <c r="AF727" s="237"/>
      <c r="AG727" s="187"/>
      <c r="AH727" s="237"/>
      <c r="AI727" s="237"/>
      <c r="AJ727" s="187"/>
      <c r="AK727" s="187"/>
      <c r="AL727" s="187"/>
      <c r="AM727" s="187"/>
      <c r="AN727" s="187"/>
      <c r="AO727" s="237"/>
      <c r="AP727" s="237"/>
      <c r="AQ727" s="187"/>
      <c r="AR727" s="187"/>
      <c r="AS727" s="237"/>
      <c r="AT727" s="237"/>
      <c r="AU727" s="237"/>
      <c r="AV727" s="237"/>
      <c r="AW727" s="237"/>
      <c r="AX727" s="187"/>
      <c r="AY727" s="187"/>
      <c r="AZ727" s="237"/>
      <c r="BA727" s="237"/>
      <c r="BB727" s="237"/>
      <c r="BC727" s="237"/>
      <c r="BD727" s="237"/>
      <c r="BE727" s="187"/>
      <c r="BF727" s="187"/>
      <c r="BG727" s="237"/>
      <c r="BH727" s="237"/>
      <c r="BI727" s="237"/>
      <c r="BJ727" s="237"/>
      <c r="BK727" s="237"/>
      <c r="BL727" s="187"/>
      <c r="BM727" s="187"/>
      <c r="BN727" s="237"/>
      <c r="BO727" s="237"/>
      <c r="BP727" s="237"/>
      <c r="BQ727" s="237"/>
      <c r="BR727" s="237"/>
      <c r="BS727" s="187"/>
      <c r="BT727" s="187"/>
      <c r="BU727" s="237"/>
      <c r="BV727" s="237"/>
      <c r="BW727" s="237"/>
      <c r="BX727" s="237"/>
      <c r="BY727" s="237"/>
      <c r="BZ727" s="187"/>
      <c r="CA727" s="187"/>
      <c r="CB727" s="237"/>
      <c r="CC727" s="237"/>
      <c r="CD727" s="237"/>
      <c r="CE727" s="237"/>
      <c r="CF727" s="237"/>
      <c r="CG727" s="187"/>
      <c r="CH727" s="187"/>
      <c r="CI727" s="237"/>
      <c r="CJ727" s="237"/>
      <c r="CK727" s="237"/>
      <c r="CL727" s="237"/>
      <c r="CM727" s="237"/>
      <c r="CN727" s="187"/>
      <c r="CO727" s="187"/>
      <c r="CP727" s="237"/>
      <c r="CQ727" s="237"/>
      <c r="CR727" s="237"/>
      <c r="CS727" s="237"/>
      <c r="CT727" s="237"/>
      <c r="CU727" s="187"/>
      <c r="CV727" s="187"/>
      <c r="CW727" s="237"/>
      <c r="CX727" s="237"/>
      <c r="CY727" s="237"/>
      <c r="CZ727" s="237"/>
      <c r="DA727" s="237"/>
      <c r="DB727" s="187"/>
      <c r="DC727" s="187"/>
      <c r="DD727" s="237"/>
      <c r="DE727" s="237"/>
      <c r="DF727" s="237"/>
      <c r="DG727" s="237"/>
      <c r="DH727" s="237"/>
      <c r="DI727" s="187"/>
      <c r="DJ727" s="187"/>
      <c r="DK727" s="187"/>
      <c r="DL727" s="237"/>
      <c r="DM727" s="237"/>
      <c r="DN727" s="237"/>
      <c r="DO727" s="237"/>
      <c r="DP727" s="187"/>
      <c r="DQ727" s="187"/>
      <c r="DR727" s="237"/>
      <c r="DS727" s="237"/>
      <c r="DT727" s="237"/>
      <c r="DU727" s="237"/>
      <c r="DV727" s="237"/>
      <c r="DW727" s="187"/>
      <c r="DX727" s="187"/>
      <c r="DY727" s="237"/>
      <c r="DZ727" s="237"/>
      <c r="EA727" s="237"/>
      <c r="EB727" s="237"/>
      <c r="EC727" s="237"/>
      <c r="ED727" s="187"/>
      <c r="EE727" s="187"/>
      <c r="EF727" s="237"/>
      <c r="EG727" s="187"/>
      <c r="EH727" s="237"/>
      <c r="EI727" s="237"/>
      <c r="EJ727" s="237"/>
      <c r="EK727" s="187"/>
      <c r="EL727" s="187"/>
      <c r="EM727" s="237"/>
      <c r="EN727" s="237"/>
      <c r="EO727" s="237"/>
      <c r="EP727" s="237"/>
      <c r="EQ727" s="237"/>
      <c r="ER727" s="187"/>
      <c r="ES727" s="187"/>
      <c r="ET727" s="237"/>
      <c r="EU727" s="237"/>
      <c r="EV727" s="237"/>
      <c r="EW727" s="237"/>
      <c r="EX727" s="237"/>
      <c r="EY727" s="187"/>
      <c r="EZ727" s="187"/>
      <c r="FA727" s="237"/>
      <c r="FB727" s="237"/>
      <c r="FC727" s="237"/>
      <c r="FD727" s="237"/>
      <c r="FE727" s="237"/>
      <c r="FF727" s="187"/>
      <c r="FG727" s="187"/>
      <c r="FH727" s="237">
        <v>92.3</v>
      </c>
      <c r="FI727" s="237"/>
      <c r="FJ727" s="237"/>
      <c r="FK727" s="237"/>
      <c r="FL727" s="237"/>
      <c r="FM727" s="187"/>
      <c r="FN727" s="187"/>
      <c r="FO727" s="237"/>
      <c r="FP727" s="237"/>
      <c r="FQ727" s="237"/>
      <c r="FR727" s="237"/>
      <c r="FS727" s="237"/>
      <c r="FT727" s="187"/>
      <c r="FU727" s="187"/>
      <c r="FV727" s="187"/>
      <c r="FW727" s="187"/>
      <c r="FX727" s="187"/>
      <c r="FY727" s="237"/>
      <c r="FZ727" s="237"/>
      <c r="GA727" s="187"/>
      <c r="GB727" s="187"/>
      <c r="GC727" s="237">
        <v>29.8</v>
      </c>
      <c r="GD727" s="237"/>
      <c r="GE727" s="237"/>
      <c r="GF727" s="237"/>
      <c r="GG727" s="237"/>
      <c r="GH727" s="187"/>
      <c r="GI727" s="187"/>
      <c r="GJ727" s="237"/>
    </row>
    <row r="728" spans="2:192" ht="15">
      <c r="B728" s="240" t="s">
        <v>5203</v>
      </c>
      <c r="C728" s="240" t="s">
        <v>4453</v>
      </c>
      <c r="D728" s="240" t="s">
        <v>651</v>
      </c>
      <c r="E728" s="241" t="s">
        <v>5216</v>
      </c>
      <c r="F728" s="182"/>
      <c r="G728" s="242"/>
      <c r="H728" s="188"/>
      <c r="I728" s="188"/>
      <c r="J728" s="242"/>
      <c r="K728" s="242"/>
      <c r="L728" s="242"/>
      <c r="M728" s="242"/>
      <c r="N728" s="242"/>
      <c r="O728" s="188"/>
      <c r="P728" s="188"/>
      <c r="Q728" s="242"/>
      <c r="R728" s="242"/>
      <c r="S728" s="242"/>
      <c r="T728" s="242"/>
      <c r="U728" s="242"/>
      <c r="V728" s="188"/>
      <c r="W728" s="188"/>
      <c r="X728" s="242"/>
      <c r="Y728" s="242"/>
      <c r="Z728" s="242"/>
      <c r="AA728" s="242"/>
      <c r="AB728" s="242"/>
      <c r="AC728" s="188"/>
      <c r="AD728" s="188"/>
      <c r="AE728" s="242"/>
      <c r="AF728" s="242"/>
      <c r="AG728" s="188"/>
      <c r="AH728" s="242"/>
      <c r="AI728" s="242"/>
      <c r="AJ728" s="188"/>
      <c r="AK728" s="188"/>
      <c r="AL728" s="188"/>
      <c r="AM728" s="188"/>
      <c r="AN728" s="188"/>
      <c r="AO728" s="242"/>
      <c r="AP728" s="242"/>
      <c r="AQ728" s="188"/>
      <c r="AR728" s="188"/>
      <c r="AS728" s="242"/>
      <c r="AT728" s="242"/>
      <c r="AU728" s="242"/>
      <c r="AV728" s="242"/>
      <c r="AW728" s="242"/>
      <c r="AX728" s="188"/>
      <c r="AY728" s="188"/>
      <c r="AZ728" s="242"/>
      <c r="BA728" s="242"/>
      <c r="BB728" s="242"/>
      <c r="BC728" s="242"/>
      <c r="BD728" s="242"/>
      <c r="BE728" s="188"/>
      <c r="BF728" s="188"/>
      <c r="BG728" s="242"/>
      <c r="BH728" s="242"/>
      <c r="BI728" s="242"/>
      <c r="BJ728" s="242"/>
      <c r="BK728" s="242"/>
      <c r="BL728" s="188"/>
      <c r="BM728" s="188"/>
      <c r="BN728" s="242"/>
      <c r="BO728" s="242"/>
      <c r="BP728" s="242"/>
      <c r="BQ728" s="242"/>
      <c r="BR728" s="242"/>
      <c r="BS728" s="188"/>
      <c r="BT728" s="188"/>
      <c r="BU728" s="242"/>
      <c r="BV728" s="242"/>
      <c r="BW728" s="242"/>
      <c r="BX728" s="242"/>
      <c r="BY728" s="242"/>
      <c r="BZ728" s="188"/>
      <c r="CA728" s="188"/>
      <c r="CB728" s="242"/>
      <c r="CC728" s="242"/>
      <c r="CD728" s="242"/>
      <c r="CE728" s="242"/>
      <c r="CF728" s="242"/>
      <c r="CG728" s="188"/>
      <c r="CH728" s="188"/>
      <c r="CI728" s="242"/>
      <c r="CJ728" s="242"/>
      <c r="CK728" s="242"/>
      <c r="CL728" s="242"/>
      <c r="CM728" s="242"/>
      <c r="CN728" s="188"/>
      <c r="CO728" s="188"/>
      <c r="CP728" s="242"/>
      <c r="CQ728" s="242"/>
      <c r="CR728" s="242"/>
      <c r="CS728" s="242"/>
      <c r="CT728" s="242"/>
      <c r="CU728" s="188"/>
      <c r="CV728" s="188"/>
      <c r="CW728" s="242"/>
      <c r="CX728" s="242"/>
      <c r="CY728" s="242"/>
      <c r="CZ728" s="242"/>
      <c r="DA728" s="242"/>
      <c r="DB728" s="188"/>
      <c r="DC728" s="188"/>
      <c r="DD728" s="242"/>
      <c r="DE728" s="242"/>
      <c r="DF728" s="242"/>
      <c r="DG728" s="242"/>
      <c r="DH728" s="242"/>
      <c r="DI728" s="188"/>
      <c r="DJ728" s="188"/>
      <c r="DK728" s="188"/>
      <c r="DL728" s="242"/>
      <c r="DM728" s="242"/>
      <c r="DN728" s="242"/>
      <c r="DO728" s="242"/>
      <c r="DP728" s="188"/>
      <c r="DQ728" s="188"/>
      <c r="DR728" s="242"/>
      <c r="DS728" s="242"/>
      <c r="DT728" s="242"/>
      <c r="DU728" s="242"/>
      <c r="DV728" s="242"/>
      <c r="DW728" s="188"/>
      <c r="DX728" s="188"/>
      <c r="DY728" s="242"/>
      <c r="DZ728" s="242"/>
      <c r="EA728" s="242"/>
      <c r="EB728" s="242"/>
      <c r="EC728" s="242"/>
      <c r="ED728" s="188"/>
      <c r="EE728" s="188"/>
      <c r="EF728" s="242"/>
      <c r="EG728" s="188"/>
      <c r="EH728" s="242"/>
      <c r="EI728" s="242"/>
      <c r="EJ728" s="242"/>
      <c r="EK728" s="188"/>
      <c r="EL728" s="188"/>
      <c r="EM728" s="242"/>
      <c r="EN728" s="242"/>
      <c r="EO728" s="242"/>
      <c r="EP728" s="242"/>
      <c r="EQ728" s="242"/>
      <c r="ER728" s="188"/>
      <c r="ES728" s="188"/>
      <c r="ET728" s="242"/>
      <c r="EU728" s="242"/>
      <c r="EV728" s="242"/>
      <c r="EW728" s="242"/>
      <c r="EX728" s="242"/>
      <c r="EY728" s="188"/>
      <c r="EZ728" s="188"/>
      <c r="FA728" s="242"/>
      <c r="FB728" s="242"/>
      <c r="FC728" s="242"/>
      <c r="FD728" s="242"/>
      <c r="FE728" s="242"/>
      <c r="FF728" s="188"/>
      <c r="FG728" s="188"/>
      <c r="FH728" s="242"/>
      <c r="FI728" s="242"/>
      <c r="FJ728" s="242"/>
      <c r="FK728" s="242"/>
      <c r="FL728" s="242"/>
      <c r="FM728" s="188"/>
      <c r="FN728" s="188"/>
      <c r="FO728" s="242"/>
      <c r="FP728" s="242"/>
      <c r="FQ728" s="242"/>
      <c r="FR728" s="242"/>
      <c r="FS728" s="242"/>
      <c r="FT728" s="188"/>
      <c r="FU728" s="188"/>
      <c r="FV728" s="188"/>
      <c r="FW728" s="188"/>
      <c r="FX728" s="188"/>
      <c r="FY728" s="242"/>
      <c r="FZ728" s="242"/>
      <c r="GA728" s="188"/>
      <c r="GB728" s="188"/>
      <c r="GC728" s="242"/>
      <c r="GD728" s="242"/>
      <c r="GE728" s="242"/>
      <c r="GF728" s="242"/>
      <c r="GG728" s="242"/>
      <c r="GH728" s="188"/>
      <c r="GI728" s="188"/>
      <c r="GJ728" s="242"/>
    </row>
    <row r="729" spans="2:192" ht="15.75" thickBot="1">
      <c r="B729" s="243" t="s">
        <v>5203</v>
      </c>
      <c r="C729" s="243" t="s">
        <v>4453</v>
      </c>
      <c r="D729" s="243" t="s">
        <v>651</v>
      </c>
      <c r="E729" s="244" t="s">
        <v>5217</v>
      </c>
      <c r="F729" s="183"/>
      <c r="G729" s="245"/>
      <c r="H729" s="189"/>
      <c r="I729" s="189"/>
      <c r="J729" s="245"/>
      <c r="K729" s="245"/>
      <c r="L729" s="245"/>
      <c r="M729" s="245"/>
      <c r="N729" s="245"/>
      <c r="O729" s="189"/>
      <c r="P729" s="189"/>
      <c r="Q729" s="245"/>
      <c r="R729" s="245"/>
      <c r="S729" s="245"/>
      <c r="T729" s="245"/>
      <c r="U729" s="245"/>
      <c r="V729" s="189"/>
      <c r="W729" s="189"/>
      <c r="X729" s="245"/>
      <c r="Y729" s="245"/>
      <c r="Z729" s="245"/>
      <c r="AA729" s="245"/>
      <c r="AB729" s="245"/>
      <c r="AC729" s="189"/>
      <c r="AD729" s="189"/>
      <c r="AE729" s="245"/>
      <c r="AF729" s="245"/>
      <c r="AG729" s="189"/>
      <c r="AH729" s="245"/>
      <c r="AI729" s="245"/>
      <c r="AJ729" s="189"/>
      <c r="AK729" s="189"/>
      <c r="AL729" s="189"/>
      <c r="AM729" s="189"/>
      <c r="AN729" s="189"/>
      <c r="AO729" s="245"/>
      <c r="AP729" s="245"/>
      <c r="AQ729" s="189"/>
      <c r="AR729" s="189"/>
      <c r="AS729" s="245"/>
      <c r="AT729" s="245"/>
      <c r="AU729" s="245"/>
      <c r="AV729" s="245"/>
      <c r="AW729" s="245"/>
      <c r="AX729" s="189"/>
      <c r="AY729" s="189"/>
      <c r="AZ729" s="245"/>
      <c r="BA729" s="245"/>
      <c r="BB729" s="245"/>
      <c r="BC729" s="245"/>
      <c r="BD729" s="245"/>
      <c r="BE729" s="189"/>
      <c r="BF729" s="189"/>
      <c r="BG729" s="245"/>
      <c r="BH729" s="245"/>
      <c r="BI729" s="245"/>
      <c r="BJ729" s="245"/>
      <c r="BK729" s="245"/>
      <c r="BL729" s="189"/>
      <c r="BM729" s="189"/>
      <c r="BN729" s="245"/>
      <c r="BO729" s="245"/>
      <c r="BP729" s="245"/>
      <c r="BQ729" s="245"/>
      <c r="BR729" s="245"/>
      <c r="BS729" s="189"/>
      <c r="BT729" s="189"/>
      <c r="BU729" s="245"/>
      <c r="BV729" s="245"/>
      <c r="BW729" s="245"/>
      <c r="BX729" s="245"/>
      <c r="BY729" s="245"/>
      <c r="BZ729" s="189"/>
      <c r="CA729" s="189"/>
      <c r="CB729" s="245"/>
      <c r="CC729" s="245"/>
      <c r="CD729" s="245"/>
      <c r="CE729" s="245"/>
      <c r="CF729" s="245"/>
      <c r="CG729" s="189"/>
      <c r="CH729" s="189"/>
      <c r="CI729" s="245"/>
      <c r="CJ729" s="245"/>
      <c r="CK729" s="245"/>
      <c r="CL729" s="245"/>
      <c r="CM729" s="245"/>
      <c r="CN729" s="189"/>
      <c r="CO729" s="189"/>
      <c r="CP729" s="245"/>
      <c r="CQ729" s="245"/>
      <c r="CR729" s="245"/>
      <c r="CS729" s="245"/>
      <c r="CT729" s="245"/>
      <c r="CU729" s="189"/>
      <c r="CV729" s="189"/>
      <c r="CW729" s="245"/>
      <c r="CX729" s="245"/>
      <c r="CY729" s="245"/>
      <c r="CZ729" s="245"/>
      <c r="DA729" s="245"/>
      <c r="DB729" s="189"/>
      <c r="DC729" s="189"/>
      <c r="DD729" s="245"/>
      <c r="DE729" s="245"/>
      <c r="DF729" s="245"/>
      <c r="DG729" s="245"/>
      <c r="DH729" s="245"/>
      <c r="DI729" s="189"/>
      <c r="DJ729" s="189"/>
      <c r="DK729" s="189"/>
      <c r="DL729" s="245"/>
      <c r="DM729" s="245"/>
      <c r="DN729" s="245"/>
      <c r="DO729" s="245"/>
      <c r="DP729" s="189"/>
      <c r="DQ729" s="189"/>
      <c r="DR729" s="245"/>
      <c r="DS729" s="245"/>
      <c r="DT729" s="245"/>
      <c r="DU729" s="245"/>
      <c r="DV729" s="245"/>
      <c r="DW729" s="189"/>
      <c r="DX729" s="189"/>
      <c r="DY729" s="245"/>
      <c r="DZ729" s="245"/>
      <c r="EA729" s="245"/>
      <c r="EB729" s="245"/>
      <c r="EC729" s="245"/>
      <c r="ED729" s="189"/>
      <c r="EE729" s="189"/>
      <c r="EF729" s="245"/>
      <c r="EG729" s="189"/>
      <c r="EH729" s="245"/>
      <c r="EI729" s="245"/>
      <c r="EJ729" s="245"/>
      <c r="EK729" s="189"/>
      <c r="EL729" s="189"/>
      <c r="EM729" s="245"/>
      <c r="EN729" s="245"/>
      <c r="EO729" s="245"/>
      <c r="EP729" s="245"/>
      <c r="EQ729" s="245"/>
      <c r="ER729" s="189"/>
      <c r="ES729" s="189"/>
      <c r="ET729" s="245"/>
      <c r="EU729" s="245"/>
      <c r="EV729" s="245"/>
      <c r="EW729" s="245"/>
      <c r="EX729" s="245"/>
      <c r="EY729" s="189"/>
      <c r="EZ729" s="189"/>
      <c r="FA729" s="245"/>
      <c r="FB729" s="245"/>
      <c r="FC729" s="245"/>
      <c r="FD729" s="245"/>
      <c r="FE729" s="245"/>
      <c r="FF729" s="189"/>
      <c r="FG729" s="189"/>
      <c r="FH729" s="245"/>
      <c r="FI729" s="245"/>
      <c r="FJ729" s="245"/>
      <c r="FK729" s="245"/>
      <c r="FL729" s="245"/>
      <c r="FM729" s="189"/>
      <c r="FN729" s="189"/>
      <c r="FO729" s="245"/>
      <c r="FP729" s="245"/>
      <c r="FQ729" s="245"/>
      <c r="FR729" s="245"/>
      <c r="FS729" s="245"/>
      <c r="FT729" s="189"/>
      <c r="FU729" s="189"/>
      <c r="FV729" s="189"/>
      <c r="FW729" s="189"/>
      <c r="FX729" s="189"/>
      <c r="FY729" s="245"/>
      <c r="FZ729" s="245"/>
      <c r="GA729" s="189"/>
      <c r="GB729" s="189"/>
      <c r="GC729" s="245"/>
      <c r="GD729" s="245"/>
      <c r="GE729" s="245"/>
      <c r="GF729" s="245"/>
      <c r="GG729" s="245"/>
      <c r="GH729" s="189"/>
      <c r="GI729" s="189"/>
      <c r="GJ729" s="245"/>
    </row>
    <row r="730" spans="2:192" ht="15">
      <c r="B730" s="238" t="s">
        <v>5203</v>
      </c>
      <c r="C730" s="238" t="s">
        <v>1288</v>
      </c>
      <c r="D730" s="238" t="s">
        <v>283</v>
      </c>
      <c r="E730" s="238" t="s">
        <v>5214</v>
      </c>
      <c r="F730" s="180">
        <v>1</v>
      </c>
      <c r="G730" s="239"/>
      <c r="H730" s="186"/>
      <c r="I730" s="186"/>
      <c r="J730" s="239"/>
      <c r="K730" s="239"/>
      <c r="L730" s="239"/>
      <c r="M730" s="239"/>
      <c r="N730" s="239"/>
      <c r="O730" s="186"/>
      <c r="P730" s="186"/>
      <c r="Q730" s="239"/>
      <c r="R730" s="239"/>
      <c r="S730" s="239"/>
      <c r="T730" s="239"/>
      <c r="U730" s="239"/>
      <c r="V730" s="186"/>
      <c r="W730" s="186"/>
      <c r="X730" s="239"/>
      <c r="Y730" s="239"/>
      <c r="Z730" s="239"/>
      <c r="AA730" s="239"/>
      <c r="AB730" s="239"/>
      <c r="AC730" s="186"/>
      <c r="AD730" s="186"/>
      <c r="AE730" s="239"/>
      <c r="AF730" s="239"/>
      <c r="AG730" s="186"/>
      <c r="AH730" s="239"/>
      <c r="AI730" s="239"/>
      <c r="AJ730" s="186"/>
      <c r="AK730" s="186"/>
      <c r="AL730" s="186"/>
      <c r="AM730" s="186"/>
      <c r="AN730" s="186"/>
      <c r="AO730" s="239"/>
      <c r="AP730" s="239">
        <v>1</v>
      </c>
      <c r="AQ730" s="186"/>
      <c r="AR730" s="186"/>
      <c r="AS730" s="239"/>
      <c r="AT730" s="239"/>
      <c r="AU730" s="239"/>
      <c r="AV730" s="239"/>
      <c r="AW730" s="239"/>
      <c r="AX730" s="186"/>
      <c r="AY730" s="186"/>
      <c r="AZ730" s="239"/>
      <c r="BA730" s="239"/>
      <c r="BB730" s="239"/>
      <c r="BC730" s="239"/>
      <c r="BD730" s="239"/>
      <c r="BE730" s="186"/>
      <c r="BF730" s="186"/>
      <c r="BG730" s="239"/>
      <c r="BH730" s="239"/>
      <c r="BI730" s="239"/>
      <c r="BJ730" s="239"/>
      <c r="BK730" s="239"/>
      <c r="BL730" s="186"/>
      <c r="BM730" s="186"/>
      <c r="BN730" s="239"/>
      <c r="BO730" s="239"/>
      <c r="BP730" s="239"/>
      <c r="BQ730" s="239"/>
      <c r="BR730" s="239"/>
      <c r="BS730" s="186"/>
      <c r="BT730" s="186"/>
      <c r="BU730" s="239"/>
      <c r="BV730" s="239"/>
      <c r="BW730" s="239"/>
      <c r="BX730" s="239"/>
      <c r="BY730" s="239"/>
      <c r="BZ730" s="186"/>
      <c r="CA730" s="186"/>
      <c r="CB730" s="239"/>
      <c r="CC730" s="239"/>
      <c r="CD730" s="239"/>
      <c r="CE730" s="239"/>
      <c r="CF730" s="239"/>
      <c r="CG730" s="186"/>
      <c r="CH730" s="186"/>
      <c r="CI730" s="239"/>
      <c r="CJ730" s="239"/>
      <c r="CK730" s="239"/>
      <c r="CL730" s="239"/>
      <c r="CM730" s="239"/>
      <c r="CN730" s="186"/>
      <c r="CO730" s="186"/>
      <c r="CP730" s="239"/>
      <c r="CQ730" s="239"/>
      <c r="CR730" s="239"/>
      <c r="CS730" s="239"/>
      <c r="CT730" s="239"/>
      <c r="CU730" s="186"/>
      <c r="CV730" s="186"/>
      <c r="CW730" s="239"/>
      <c r="CX730" s="239"/>
      <c r="CY730" s="239"/>
      <c r="CZ730" s="239"/>
      <c r="DA730" s="239"/>
      <c r="DB730" s="186"/>
      <c r="DC730" s="186"/>
      <c r="DD730" s="239"/>
      <c r="DE730" s="239"/>
      <c r="DF730" s="239"/>
      <c r="DG730" s="239"/>
      <c r="DH730" s="239"/>
      <c r="DI730" s="186"/>
      <c r="DJ730" s="186"/>
      <c r="DK730" s="186"/>
      <c r="DL730" s="239"/>
      <c r="DM730" s="239"/>
      <c r="DN730" s="239"/>
      <c r="DO730" s="239"/>
      <c r="DP730" s="186"/>
      <c r="DQ730" s="186"/>
      <c r="DR730" s="239"/>
      <c r="DS730" s="239"/>
      <c r="DT730" s="239"/>
      <c r="DU730" s="239"/>
      <c r="DV730" s="239"/>
      <c r="DW730" s="186"/>
      <c r="DX730" s="186"/>
      <c r="DY730" s="239"/>
      <c r="DZ730" s="239"/>
      <c r="EA730" s="239"/>
      <c r="EB730" s="239"/>
      <c r="EC730" s="239"/>
      <c r="ED730" s="186"/>
      <c r="EE730" s="186"/>
      <c r="EF730" s="239"/>
      <c r="EG730" s="186"/>
      <c r="EH730" s="239"/>
      <c r="EI730" s="239"/>
      <c r="EJ730" s="239"/>
      <c r="EK730" s="186"/>
      <c r="EL730" s="186"/>
      <c r="EM730" s="239"/>
      <c r="EN730" s="239"/>
      <c r="EO730" s="239"/>
      <c r="EP730" s="239"/>
      <c r="EQ730" s="239"/>
      <c r="ER730" s="186"/>
      <c r="ES730" s="186"/>
      <c r="ET730" s="239"/>
      <c r="EU730" s="239"/>
      <c r="EV730" s="239"/>
      <c r="EW730" s="239"/>
      <c r="EX730" s="239"/>
      <c r="EY730" s="186"/>
      <c r="EZ730" s="186"/>
      <c r="FA730" s="239"/>
      <c r="FB730" s="239"/>
      <c r="FC730" s="239"/>
      <c r="FD730" s="239"/>
      <c r="FE730" s="239"/>
      <c r="FF730" s="186"/>
      <c r="FG730" s="186"/>
      <c r="FH730" s="239"/>
      <c r="FI730" s="239"/>
      <c r="FJ730" s="239"/>
      <c r="FK730" s="239"/>
      <c r="FL730" s="239"/>
      <c r="FM730" s="186"/>
      <c r="FN730" s="186"/>
      <c r="FO730" s="239"/>
      <c r="FP730" s="239"/>
      <c r="FQ730" s="239"/>
      <c r="FR730" s="239"/>
      <c r="FS730" s="239"/>
      <c r="FT730" s="186"/>
      <c r="FU730" s="186"/>
      <c r="FV730" s="186"/>
      <c r="FW730" s="186"/>
      <c r="FX730" s="186"/>
      <c r="FY730" s="239"/>
      <c r="FZ730" s="239"/>
      <c r="GA730" s="186"/>
      <c r="GB730" s="186"/>
      <c r="GC730" s="239"/>
      <c r="GD730" s="239"/>
      <c r="GE730" s="239"/>
      <c r="GF730" s="239"/>
      <c r="GG730" s="239"/>
      <c r="GH730" s="186"/>
      <c r="GI730" s="186"/>
      <c r="GJ730" s="239"/>
    </row>
    <row r="731" spans="2:192" ht="15">
      <c r="B731" s="240" t="s">
        <v>5203</v>
      </c>
      <c r="C731" s="240" t="s">
        <v>1288</v>
      </c>
      <c r="D731" s="240" t="s">
        <v>283</v>
      </c>
      <c r="E731" s="235" t="s">
        <v>5215</v>
      </c>
      <c r="F731" s="181">
        <v>80.599999999999994</v>
      </c>
      <c r="G731" s="237"/>
      <c r="H731" s="187"/>
      <c r="I731" s="187"/>
      <c r="J731" s="237"/>
      <c r="K731" s="237"/>
      <c r="L731" s="237"/>
      <c r="M731" s="237"/>
      <c r="N731" s="237"/>
      <c r="O731" s="187"/>
      <c r="P731" s="187"/>
      <c r="Q731" s="237"/>
      <c r="R731" s="237"/>
      <c r="S731" s="237"/>
      <c r="T731" s="237"/>
      <c r="U731" s="237"/>
      <c r="V731" s="187"/>
      <c r="W731" s="187"/>
      <c r="X731" s="237"/>
      <c r="Y731" s="237"/>
      <c r="Z731" s="237"/>
      <c r="AA731" s="237"/>
      <c r="AB731" s="237"/>
      <c r="AC731" s="187"/>
      <c r="AD731" s="187"/>
      <c r="AE731" s="237"/>
      <c r="AF731" s="237"/>
      <c r="AG731" s="187"/>
      <c r="AH731" s="237"/>
      <c r="AI731" s="237"/>
      <c r="AJ731" s="187"/>
      <c r="AK731" s="187"/>
      <c r="AL731" s="187"/>
      <c r="AM731" s="187"/>
      <c r="AN731" s="187"/>
      <c r="AO731" s="237"/>
      <c r="AP731" s="237">
        <v>80.599999999999994</v>
      </c>
      <c r="AQ731" s="187"/>
      <c r="AR731" s="187"/>
      <c r="AS731" s="237"/>
      <c r="AT731" s="237"/>
      <c r="AU731" s="237"/>
      <c r="AV731" s="237"/>
      <c r="AW731" s="237"/>
      <c r="AX731" s="187"/>
      <c r="AY731" s="187"/>
      <c r="AZ731" s="237"/>
      <c r="BA731" s="237"/>
      <c r="BB731" s="237"/>
      <c r="BC731" s="237"/>
      <c r="BD731" s="237"/>
      <c r="BE731" s="187"/>
      <c r="BF731" s="187"/>
      <c r="BG731" s="237"/>
      <c r="BH731" s="237"/>
      <c r="BI731" s="237"/>
      <c r="BJ731" s="237"/>
      <c r="BK731" s="237"/>
      <c r="BL731" s="187"/>
      <c r="BM731" s="187"/>
      <c r="BN731" s="237"/>
      <c r="BO731" s="237"/>
      <c r="BP731" s="237"/>
      <c r="BQ731" s="237"/>
      <c r="BR731" s="237"/>
      <c r="BS731" s="187"/>
      <c r="BT731" s="187"/>
      <c r="BU731" s="237"/>
      <c r="BV731" s="237"/>
      <c r="BW731" s="237"/>
      <c r="BX731" s="237"/>
      <c r="BY731" s="237"/>
      <c r="BZ731" s="187"/>
      <c r="CA731" s="187"/>
      <c r="CB731" s="237"/>
      <c r="CC731" s="237"/>
      <c r="CD731" s="237"/>
      <c r="CE731" s="237"/>
      <c r="CF731" s="237"/>
      <c r="CG731" s="187"/>
      <c r="CH731" s="187"/>
      <c r="CI731" s="237"/>
      <c r="CJ731" s="237"/>
      <c r="CK731" s="237"/>
      <c r="CL731" s="237"/>
      <c r="CM731" s="237"/>
      <c r="CN731" s="187"/>
      <c r="CO731" s="187"/>
      <c r="CP731" s="237"/>
      <c r="CQ731" s="237"/>
      <c r="CR731" s="237"/>
      <c r="CS731" s="237"/>
      <c r="CT731" s="237"/>
      <c r="CU731" s="187"/>
      <c r="CV731" s="187"/>
      <c r="CW731" s="237"/>
      <c r="CX731" s="237"/>
      <c r="CY731" s="237"/>
      <c r="CZ731" s="237"/>
      <c r="DA731" s="237"/>
      <c r="DB731" s="187"/>
      <c r="DC731" s="187"/>
      <c r="DD731" s="237"/>
      <c r="DE731" s="237"/>
      <c r="DF731" s="237"/>
      <c r="DG731" s="237"/>
      <c r="DH731" s="237"/>
      <c r="DI731" s="187"/>
      <c r="DJ731" s="187"/>
      <c r="DK731" s="187"/>
      <c r="DL731" s="237"/>
      <c r="DM731" s="237"/>
      <c r="DN731" s="237"/>
      <c r="DO731" s="237"/>
      <c r="DP731" s="187"/>
      <c r="DQ731" s="187"/>
      <c r="DR731" s="237"/>
      <c r="DS731" s="237"/>
      <c r="DT731" s="237"/>
      <c r="DU731" s="237"/>
      <c r="DV731" s="237"/>
      <c r="DW731" s="187"/>
      <c r="DX731" s="187"/>
      <c r="DY731" s="237"/>
      <c r="DZ731" s="237"/>
      <c r="EA731" s="237"/>
      <c r="EB731" s="237"/>
      <c r="EC731" s="237"/>
      <c r="ED731" s="187"/>
      <c r="EE731" s="187"/>
      <c r="EF731" s="237"/>
      <c r="EG731" s="187"/>
      <c r="EH731" s="237"/>
      <c r="EI731" s="237"/>
      <c r="EJ731" s="237"/>
      <c r="EK731" s="187"/>
      <c r="EL731" s="187"/>
      <c r="EM731" s="237"/>
      <c r="EN731" s="237"/>
      <c r="EO731" s="237"/>
      <c r="EP731" s="237"/>
      <c r="EQ731" s="237"/>
      <c r="ER731" s="187"/>
      <c r="ES731" s="187"/>
      <c r="ET731" s="237"/>
      <c r="EU731" s="237"/>
      <c r="EV731" s="237"/>
      <c r="EW731" s="237"/>
      <c r="EX731" s="237"/>
      <c r="EY731" s="187"/>
      <c r="EZ731" s="187"/>
      <c r="FA731" s="237"/>
      <c r="FB731" s="237"/>
      <c r="FC731" s="237"/>
      <c r="FD731" s="237"/>
      <c r="FE731" s="237"/>
      <c r="FF731" s="187"/>
      <c r="FG731" s="187"/>
      <c r="FH731" s="237"/>
      <c r="FI731" s="237"/>
      <c r="FJ731" s="237"/>
      <c r="FK731" s="237"/>
      <c r="FL731" s="237"/>
      <c r="FM731" s="187"/>
      <c r="FN731" s="187"/>
      <c r="FO731" s="237"/>
      <c r="FP731" s="237"/>
      <c r="FQ731" s="237"/>
      <c r="FR731" s="237"/>
      <c r="FS731" s="237"/>
      <c r="FT731" s="187"/>
      <c r="FU731" s="187"/>
      <c r="FV731" s="187"/>
      <c r="FW731" s="187"/>
      <c r="FX731" s="187"/>
      <c r="FY731" s="237"/>
      <c r="FZ731" s="237"/>
      <c r="GA731" s="187"/>
      <c r="GB731" s="187"/>
      <c r="GC731" s="237"/>
      <c r="GD731" s="237"/>
      <c r="GE731" s="237"/>
      <c r="GF731" s="237"/>
      <c r="GG731" s="237"/>
      <c r="GH731" s="187"/>
      <c r="GI731" s="187"/>
      <c r="GJ731" s="237"/>
    </row>
    <row r="732" spans="2:192" ht="15">
      <c r="B732" s="240" t="s">
        <v>5203</v>
      </c>
      <c r="C732" s="240" t="s">
        <v>1288</v>
      </c>
      <c r="D732" s="240" t="s">
        <v>283</v>
      </c>
      <c r="E732" s="241" t="s">
        <v>5216</v>
      </c>
      <c r="F732" s="182"/>
      <c r="G732" s="242"/>
      <c r="H732" s="188"/>
      <c r="I732" s="188"/>
      <c r="J732" s="242"/>
      <c r="K732" s="242"/>
      <c r="L732" s="242"/>
      <c r="M732" s="242"/>
      <c r="N732" s="242"/>
      <c r="O732" s="188"/>
      <c r="P732" s="188"/>
      <c r="Q732" s="242"/>
      <c r="R732" s="242"/>
      <c r="S732" s="242"/>
      <c r="T732" s="242"/>
      <c r="U732" s="242"/>
      <c r="V732" s="188"/>
      <c r="W732" s="188"/>
      <c r="X732" s="242"/>
      <c r="Y732" s="242"/>
      <c r="Z732" s="242"/>
      <c r="AA732" s="242"/>
      <c r="AB732" s="242"/>
      <c r="AC732" s="188"/>
      <c r="AD732" s="188"/>
      <c r="AE732" s="242"/>
      <c r="AF732" s="242"/>
      <c r="AG732" s="188"/>
      <c r="AH732" s="242"/>
      <c r="AI732" s="242"/>
      <c r="AJ732" s="188"/>
      <c r="AK732" s="188"/>
      <c r="AL732" s="188"/>
      <c r="AM732" s="188"/>
      <c r="AN732" s="188"/>
      <c r="AO732" s="242"/>
      <c r="AP732" s="242"/>
      <c r="AQ732" s="188"/>
      <c r="AR732" s="188"/>
      <c r="AS732" s="242"/>
      <c r="AT732" s="242"/>
      <c r="AU732" s="242"/>
      <c r="AV732" s="242"/>
      <c r="AW732" s="242"/>
      <c r="AX732" s="188"/>
      <c r="AY732" s="188"/>
      <c r="AZ732" s="242"/>
      <c r="BA732" s="242"/>
      <c r="BB732" s="242"/>
      <c r="BC732" s="242"/>
      <c r="BD732" s="242"/>
      <c r="BE732" s="188"/>
      <c r="BF732" s="188"/>
      <c r="BG732" s="242"/>
      <c r="BH732" s="242"/>
      <c r="BI732" s="242"/>
      <c r="BJ732" s="242"/>
      <c r="BK732" s="242"/>
      <c r="BL732" s="188"/>
      <c r="BM732" s="188"/>
      <c r="BN732" s="242"/>
      <c r="BO732" s="242"/>
      <c r="BP732" s="242"/>
      <c r="BQ732" s="242"/>
      <c r="BR732" s="242"/>
      <c r="BS732" s="188"/>
      <c r="BT732" s="188"/>
      <c r="BU732" s="242"/>
      <c r="BV732" s="242"/>
      <c r="BW732" s="242"/>
      <c r="BX732" s="242"/>
      <c r="BY732" s="242"/>
      <c r="BZ732" s="188"/>
      <c r="CA732" s="188"/>
      <c r="CB732" s="242"/>
      <c r="CC732" s="242"/>
      <c r="CD732" s="242"/>
      <c r="CE732" s="242"/>
      <c r="CF732" s="242"/>
      <c r="CG732" s="188"/>
      <c r="CH732" s="188"/>
      <c r="CI732" s="242"/>
      <c r="CJ732" s="242"/>
      <c r="CK732" s="242"/>
      <c r="CL732" s="242"/>
      <c r="CM732" s="242"/>
      <c r="CN732" s="188"/>
      <c r="CO732" s="188"/>
      <c r="CP732" s="242"/>
      <c r="CQ732" s="242"/>
      <c r="CR732" s="242"/>
      <c r="CS732" s="242"/>
      <c r="CT732" s="242"/>
      <c r="CU732" s="188"/>
      <c r="CV732" s="188"/>
      <c r="CW732" s="242"/>
      <c r="CX732" s="242"/>
      <c r="CY732" s="242"/>
      <c r="CZ732" s="242"/>
      <c r="DA732" s="242"/>
      <c r="DB732" s="188"/>
      <c r="DC732" s="188"/>
      <c r="DD732" s="242"/>
      <c r="DE732" s="242"/>
      <c r="DF732" s="242"/>
      <c r="DG732" s="242"/>
      <c r="DH732" s="242"/>
      <c r="DI732" s="188"/>
      <c r="DJ732" s="188"/>
      <c r="DK732" s="188"/>
      <c r="DL732" s="242"/>
      <c r="DM732" s="242"/>
      <c r="DN732" s="242"/>
      <c r="DO732" s="242"/>
      <c r="DP732" s="188"/>
      <c r="DQ732" s="188"/>
      <c r="DR732" s="242"/>
      <c r="DS732" s="242"/>
      <c r="DT732" s="242"/>
      <c r="DU732" s="242"/>
      <c r="DV732" s="242"/>
      <c r="DW732" s="188"/>
      <c r="DX732" s="188"/>
      <c r="DY732" s="242"/>
      <c r="DZ732" s="242"/>
      <c r="EA732" s="242"/>
      <c r="EB732" s="242"/>
      <c r="EC732" s="242"/>
      <c r="ED732" s="188"/>
      <c r="EE732" s="188"/>
      <c r="EF732" s="242"/>
      <c r="EG732" s="188"/>
      <c r="EH732" s="242"/>
      <c r="EI732" s="242"/>
      <c r="EJ732" s="242"/>
      <c r="EK732" s="188"/>
      <c r="EL732" s="188"/>
      <c r="EM732" s="242"/>
      <c r="EN732" s="242"/>
      <c r="EO732" s="242"/>
      <c r="EP732" s="242"/>
      <c r="EQ732" s="242"/>
      <c r="ER732" s="188"/>
      <c r="ES732" s="188"/>
      <c r="ET732" s="242"/>
      <c r="EU732" s="242"/>
      <c r="EV732" s="242"/>
      <c r="EW732" s="242"/>
      <c r="EX732" s="242"/>
      <c r="EY732" s="188"/>
      <c r="EZ732" s="188"/>
      <c r="FA732" s="242"/>
      <c r="FB732" s="242"/>
      <c r="FC732" s="242"/>
      <c r="FD732" s="242"/>
      <c r="FE732" s="242"/>
      <c r="FF732" s="188"/>
      <c r="FG732" s="188"/>
      <c r="FH732" s="242"/>
      <c r="FI732" s="242"/>
      <c r="FJ732" s="242"/>
      <c r="FK732" s="242"/>
      <c r="FL732" s="242"/>
      <c r="FM732" s="188"/>
      <c r="FN732" s="188"/>
      <c r="FO732" s="242"/>
      <c r="FP732" s="242"/>
      <c r="FQ732" s="242"/>
      <c r="FR732" s="242"/>
      <c r="FS732" s="242"/>
      <c r="FT732" s="188"/>
      <c r="FU732" s="188"/>
      <c r="FV732" s="188"/>
      <c r="FW732" s="188"/>
      <c r="FX732" s="188"/>
      <c r="FY732" s="242"/>
      <c r="FZ732" s="242"/>
      <c r="GA732" s="188"/>
      <c r="GB732" s="188"/>
      <c r="GC732" s="242"/>
      <c r="GD732" s="242"/>
      <c r="GE732" s="242"/>
      <c r="GF732" s="242"/>
      <c r="GG732" s="242"/>
      <c r="GH732" s="188"/>
      <c r="GI732" s="188"/>
      <c r="GJ732" s="242"/>
    </row>
    <row r="733" spans="2:192" ht="15.75" thickBot="1">
      <c r="B733" s="243" t="s">
        <v>5203</v>
      </c>
      <c r="C733" s="243" t="s">
        <v>1288</v>
      </c>
      <c r="D733" s="243" t="s">
        <v>283</v>
      </c>
      <c r="E733" s="244" t="s">
        <v>5217</v>
      </c>
      <c r="F733" s="183"/>
      <c r="G733" s="245"/>
      <c r="H733" s="189"/>
      <c r="I733" s="189"/>
      <c r="J733" s="245"/>
      <c r="K733" s="245"/>
      <c r="L733" s="245"/>
      <c r="M733" s="245"/>
      <c r="N733" s="245"/>
      <c r="O733" s="189"/>
      <c r="P733" s="189"/>
      <c r="Q733" s="245"/>
      <c r="R733" s="245"/>
      <c r="S733" s="245"/>
      <c r="T733" s="245"/>
      <c r="U733" s="245"/>
      <c r="V733" s="189"/>
      <c r="W733" s="189"/>
      <c r="X733" s="245"/>
      <c r="Y733" s="245"/>
      <c r="Z733" s="245"/>
      <c r="AA733" s="245"/>
      <c r="AB733" s="245"/>
      <c r="AC733" s="189"/>
      <c r="AD733" s="189"/>
      <c r="AE733" s="245"/>
      <c r="AF733" s="245"/>
      <c r="AG733" s="189"/>
      <c r="AH733" s="245"/>
      <c r="AI733" s="245"/>
      <c r="AJ733" s="189"/>
      <c r="AK733" s="189"/>
      <c r="AL733" s="189"/>
      <c r="AM733" s="189"/>
      <c r="AN733" s="189"/>
      <c r="AO733" s="245"/>
      <c r="AP733" s="245"/>
      <c r="AQ733" s="189"/>
      <c r="AR733" s="189"/>
      <c r="AS733" s="245"/>
      <c r="AT733" s="245"/>
      <c r="AU733" s="245"/>
      <c r="AV733" s="245"/>
      <c r="AW733" s="245"/>
      <c r="AX733" s="189"/>
      <c r="AY733" s="189"/>
      <c r="AZ733" s="245"/>
      <c r="BA733" s="245"/>
      <c r="BB733" s="245"/>
      <c r="BC733" s="245"/>
      <c r="BD733" s="245"/>
      <c r="BE733" s="189"/>
      <c r="BF733" s="189"/>
      <c r="BG733" s="245"/>
      <c r="BH733" s="245"/>
      <c r="BI733" s="245"/>
      <c r="BJ733" s="245"/>
      <c r="BK733" s="245"/>
      <c r="BL733" s="189"/>
      <c r="BM733" s="189"/>
      <c r="BN733" s="245"/>
      <c r="BO733" s="245"/>
      <c r="BP733" s="245"/>
      <c r="BQ733" s="245"/>
      <c r="BR733" s="245"/>
      <c r="BS733" s="189"/>
      <c r="BT733" s="189"/>
      <c r="BU733" s="245"/>
      <c r="BV733" s="245"/>
      <c r="BW733" s="245"/>
      <c r="BX733" s="245"/>
      <c r="BY733" s="245"/>
      <c r="BZ733" s="189"/>
      <c r="CA733" s="189"/>
      <c r="CB733" s="245"/>
      <c r="CC733" s="245"/>
      <c r="CD733" s="245"/>
      <c r="CE733" s="245"/>
      <c r="CF733" s="245"/>
      <c r="CG733" s="189"/>
      <c r="CH733" s="189"/>
      <c r="CI733" s="245"/>
      <c r="CJ733" s="245"/>
      <c r="CK733" s="245"/>
      <c r="CL733" s="245"/>
      <c r="CM733" s="245"/>
      <c r="CN733" s="189"/>
      <c r="CO733" s="189"/>
      <c r="CP733" s="245"/>
      <c r="CQ733" s="245"/>
      <c r="CR733" s="245"/>
      <c r="CS733" s="245"/>
      <c r="CT733" s="245"/>
      <c r="CU733" s="189"/>
      <c r="CV733" s="189"/>
      <c r="CW733" s="245"/>
      <c r="CX733" s="245"/>
      <c r="CY733" s="245"/>
      <c r="CZ733" s="245"/>
      <c r="DA733" s="245"/>
      <c r="DB733" s="189"/>
      <c r="DC733" s="189"/>
      <c r="DD733" s="245"/>
      <c r="DE733" s="245"/>
      <c r="DF733" s="245"/>
      <c r="DG733" s="245"/>
      <c r="DH733" s="245"/>
      <c r="DI733" s="189"/>
      <c r="DJ733" s="189"/>
      <c r="DK733" s="189"/>
      <c r="DL733" s="245"/>
      <c r="DM733" s="245"/>
      <c r="DN733" s="245"/>
      <c r="DO733" s="245"/>
      <c r="DP733" s="189"/>
      <c r="DQ733" s="189"/>
      <c r="DR733" s="245"/>
      <c r="DS733" s="245"/>
      <c r="DT733" s="245"/>
      <c r="DU733" s="245"/>
      <c r="DV733" s="245"/>
      <c r="DW733" s="189"/>
      <c r="DX733" s="189"/>
      <c r="DY733" s="245"/>
      <c r="DZ733" s="245"/>
      <c r="EA733" s="245"/>
      <c r="EB733" s="245"/>
      <c r="EC733" s="245"/>
      <c r="ED733" s="189"/>
      <c r="EE733" s="189"/>
      <c r="EF733" s="245"/>
      <c r="EG733" s="189"/>
      <c r="EH733" s="245"/>
      <c r="EI733" s="245"/>
      <c r="EJ733" s="245"/>
      <c r="EK733" s="189"/>
      <c r="EL733" s="189"/>
      <c r="EM733" s="245"/>
      <c r="EN733" s="245"/>
      <c r="EO733" s="245"/>
      <c r="EP733" s="245"/>
      <c r="EQ733" s="245"/>
      <c r="ER733" s="189"/>
      <c r="ES733" s="189"/>
      <c r="ET733" s="245"/>
      <c r="EU733" s="245"/>
      <c r="EV733" s="245"/>
      <c r="EW733" s="245"/>
      <c r="EX733" s="245"/>
      <c r="EY733" s="189"/>
      <c r="EZ733" s="189"/>
      <c r="FA733" s="245"/>
      <c r="FB733" s="245"/>
      <c r="FC733" s="245"/>
      <c r="FD733" s="245"/>
      <c r="FE733" s="245"/>
      <c r="FF733" s="189"/>
      <c r="FG733" s="189"/>
      <c r="FH733" s="245"/>
      <c r="FI733" s="245"/>
      <c r="FJ733" s="245"/>
      <c r="FK733" s="245"/>
      <c r="FL733" s="245"/>
      <c r="FM733" s="189"/>
      <c r="FN733" s="189"/>
      <c r="FO733" s="245"/>
      <c r="FP733" s="245"/>
      <c r="FQ733" s="245"/>
      <c r="FR733" s="245"/>
      <c r="FS733" s="245"/>
      <c r="FT733" s="189"/>
      <c r="FU733" s="189"/>
      <c r="FV733" s="189"/>
      <c r="FW733" s="189"/>
      <c r="FX733" s="189"/>
      <c r="FY733" s="245"/>
      <c r="FZ733" s="245"/>
      <c r="GA733" s="189"/>
      <c r="GB733" s="189"/>
      <c r="GC733" s="245"/>
      <c r="GD733" s="245"/>
      <c r="GE733" s="245"/>
      <c r="GF733" s="245"/>
      <c r="GG733" s="245"/>
      <c r="GH733" s="189"/>
      <c r="GI733" s="189"/>
      <c r="GJ733" s="245"/>
    </row>
    <row r="734" spans="2:192" ht="15">
      <c r="B734" s="238" t="s">
        <v>5203</v>
      </c>
      <c r="C734" s="238" t="s">
        <v>1180</v>
      </c>
      <c r="D734" s="238" t="s">
        <v>1182</v>
      </c>
      <c r="E734" s="238" t="s">
        <v>5214</v>
      </c>
      <c r="F734" s="180">
        <v>11</v>
      </c>
      <c r="G734" s="239"/>
      <c r="H734" s="186"/>
      <c r="I734" s="186"/>
      <c r="J734" s="239"/>
      <c r="K734" s="239"/>
      <c r="L734" s="239"/>
      <c r="M734" s="239"/>
      <c r="N734" s="239"/>
      <c r="O734" s="186"/>
      <c r="P734" s="186"/>
      <c r="Q734" s="239"/>
      <c r="R734" s="239"/>
      <c r="S734" s="239"/>
      <c r="T734" s="239"/>
      <c r="U734" s="239"/>
      <c r="V734" s="186"/>
      <c r="W734" s="186"/>
      <c r="X734" s="239"/>
      <c r="Y734" s="239"/>
      <c r="Z734" s="239"/>
      <c r="AA734" s="239"/>
      <c r="AB734" s="239"/>
      <c r="AC734" s="186"/>
      <c r="AD734" s="186"/>
      <c r="AE734" s="239"/>
      <c r="AF734" s="239">
        <v>1</v>
      </c>
      <c r="AG734" s="186"/>
      <c r="AH734" s="239"/>
      <c r="AI734" s="239"/>
      <c r="AJ734" s="186"/>
      <c r="AK734" s="186"/>
      <c r="AL734" s="186"/>
      <c r="AM734" s="186"/>
      <c r="AN734" s="186"/>
      <c r="AO734" s="239"/>
      <c r="AP734" s="239"/>
      <c r="AQ734" s="186"/>
      <c r="AR734" s="186"/>
      <c r="AS734" s="239"/>
      <c r="AT734" s="239"/>
      <c r="AU734" s="239"/>
      <c r="AV734" s="239"/>
      <c r="AW734" s="239"/>
      <c r="AX734" s="186"/>
      <c r="AY734" s="186"/>
      <c r="AZ734" s="239"/>
      <c r="BA734" s="239"/>
      <c r="BB734" s="239"/>
      <c r="BC734" s="239"/>
      <c r="BD734" s="239"/>
      <c r="BE734" s="186"/>
      <c r="BF734" s="186"/>
      <c r="BG734" s="239"/>
      <c r="BH734" s="239"/>
      <c r="BI734" s="239"/>
      <c r="BJ734" s="239"/>
      <c r="BK734" s="239"/>
      <c r="BL734" s="186"/>
      <c r="BM734" s="186"/>
      <c r="BN734" s="239">
        <v>1</v>
      </c>
      <c r="BO734" s="239"/>
      <c r="BP734" s="239">
        <v>2</v>
      </c>
      <c r="BQ734" s="239"/>
      <c r="BR734" s="239"/>
      <c r="BS734" s="186"/>
      <c r="BT734" s="186"/>
      <c r="BU734" s="239">
        <v>1</v>
      </c>
      <c r="BV734" s="239"/>
      <c r="BW734" s="239"/>
      <c r="BX734" s="239"/>
      <c r="BY734" s="239"/>
      <c r="BZ734" s="186"/>
      <c r="CA734" s="186"/>
      <c r="CB734" s="239"/>
      <c r="CC734" s="239"/>
      <c r="CD734" s="239"/>
      <c r="CE734" s="239"/>
      <c r="CF734" s="239">
        <v>1</v>
      </c>
      <c r="CG734" s="186"/>
      <c r="CH734" s="186"/>
      <c r="CI734" s="239"/>
      <c r="CJ734" s="239"/>
      <c r="CK734" s="239"/>
      <c r="CL734" s="239"/>
      <c r="CM734" s="239">
        <v>1</v>
      </c>
      <c r="CN734" s="186"/>
      <c r="CO734" s="186"/>
      <c r="CP734" s="239"/>
      <c r="CQ734" s="239"/>
      <c r="CR734" s="239"/>
      <c r="CS734" s="239"/>
      <c r="CT734" s="239">
        <v>1</v>
      </c>
      <c r="CU734" s="186"/>
      <c r="CV734" s="186"/>
      <c r="CW734" s="239"/>
      <c r="CX734" s="239"/>
      <c r="CY734" s="239"/>
      <c r="CZ734" s="239"/>
      <c r="DA734" s="239"/>
      <c r="DB734" s="186"/>
      <c r="DC734" s="186"/>
      <c r="DD734" s="239"/>
      <c r="DE734" s="239"/>
      <c r="DF734" s="239"/>
      <c r="DG734" s="239"/>
      <c r="DH734" s="239"/>
      <c r="DI734" s="186"/>
      <c r="DJ734" s="186"/>
      <c r="DK734" s="186"/>
      <c r="DL734" s="239">
        <v>1</v>
      </c>
      <c r="DM734" s="239"/>
      <c r="DN734" s="239"/>
      <c r="DO734" s="239"/>
      <c r="DP734" s="186"/>
      <c r="DQ734" s="186"/>
      <c r="DR734" s="239"/>
      <c r="DS734" s="239"/>
      <c r="DT734" s="239"/>
      <c r="DU734" s="239"/>
      <c r="DV734" s="239"/>
      <c r="DW734" s="186"/>
      <c r="DX734" s="186"/>
      <c r="DY734" s="239"/>
      <c r="DZ734" s="239"/>
      <c r="EA734" s="239"/>
      <c r="EB734" s="239"/>
      <c r="EC734" s="239"/>
      <c r="ED734" s="186"/>
      <c r="EE734" s="186"/>
      <c r="EF734" s="239"/>
      <c r="EG734" s="186"/>
      <c r="EH734" s="239"/>
      <c r="EI734" s="239"/>
      <c r="EJ734" s="239"/>
      <c r="EK734" s="186"/>
      <c r="EL734" s="186"/>
      <c r="EM734" s="239"/>
      <c r="EN734" s="239"/>
      <c r="EO734" s="239"/>
      <c r="EP734" s="239"/>
      <c r="EQ734" s="239"/>
      <c r="ER734" s="186"/>
      <c r="ES734" s="186"/>
      <c r="ET734" s="239"/>
      <c r="EU734" s="239"/>
      <c r="EV734" s="239"/>
      <c r="EW734" s="239"/>
      <c r="EX734" s="239"/>
      <c r="EY734" s="186"/>
      <c r="EZ734" s="186"/>
      <c r="FA734" s="239"/>
      <c r="FB734" s="239"/>
      <c r="FC734" s="239"/>
      <c r="FD734" s="239"/>
      <c r="FE734" s="239"/>
      <c r="FF734" s="186"/>
      <c r="FG734" s="186"/>
      <c r="FH734" s="239"/>
      <c r="FI734" s="239"/>
      <c r="FJ734" s="239"/>
      <c r="FK734" s="239"/>
      <c r="FL734" s="239"/>
      <c r="FM734" s="186"/>
      <c r="FN734" s="186"/>
      <c r="FO734" s="239"/>
      <c r="FP734" s="239"/>
      <c r="FQ734" s="239"/>
      <c r="FR734" s="239"/>
      <c r="FS734" s="239"/>
      <c r="FT734" s="186"/>
      <c r="FU734" s="186"/>
      <c r="FV734" s="186"/>
      <c r="FW734" s="186"/>
      <c r="FX734" s="186"/>
      <c r="FY734" s="239"/>
      <c r="FZ734" s="239"/>
      <c r="GA734" s="186"/>
      <c r="GB734" s="186"/>
      <c r="GC734" s="239">
        <v>1</v>
      </c>
      <c r="GD734" s="239"/>
      <c r="GE734" s="239"/>
      <c r="GF734" s="239"/>
      <c r="GG734" s="239"/>
      <c r="GH734" s="186"/>
      <c r="GI734" s="186"/>
      <c r="GJ734" s="239">
        <v>1</v>
      </c>
    </row>
    <row r="735" spans="2:192" ht="15">
      <c r="B735" s="240" t="s">
        <v>5203</v>
      </c>
      <c r="C735" s="240" t="s">
        <v>1180</v>
      </c>
      <c r="D735" s="240" t="s">
        <v>1182</v>
      </c>
      <c r="E735" s="235" t="s">
        <v>5215</v>
      </c>
      <c r="F735" s="181">
        <v>962.2</v>
      </c>
      <c r="G735" s="237"/>
      <c r="H735" s="187"/>
      <c r="I735" s="187"/>
      <c r="J735" s="237"/>
      <c r="K735" s="237"/>
      <c r="L735" s="237"/>
      <c r="M735" s="237"/>
      <c r="N735" s="237"/>
      <c r="O735" s="187"/>
      <c r="P735" s="187"/>
      <c r="Q735" s="237"/>
      <c r="R735" s="237"/>
      <c r="S735" s="237"/>
      <c r="T735" s="237"/>
      <c r="U735" s="237"/>
      <c r="V735" s="187"/>
      <c r="W735" s="187"/>
      <c r="X735" s="237"/>
      <c r="Y735" s="237"/>
      <c r="Z735" s="237"/>
      <c r="AA735" s="237"/>
      <c r="AB735" s="237"/>
      <c r="AC735" s="187"/>
      <c r="AD735" s="187"/>
      <c r="AE735" s="237"/>
      <c r="AF735" s="237">
        <v>96.7</v>
      </c>
      <c r="AG735" s="187"/>
      <c r="AH735" s="237"/>
      <c r="AI735" s="237"/>
      <c r="AJ735" s="187"/>
      <c r="AK735" s="187"/>
      <c r="AL735" s="187"/>
      <c r="AM735" s="187"/>
      <c r="AN735" s="187"/>
      <c r="AO735" s="237"/>
      <c r="AP735" s="237"/>
      <c r="AQ735" s="187"/>
      <c r="AR735" s="187"/>
      <c r="AS735" s="237"/>
      <c r="AT735" s="237"/>
      <c r="AU735" s="237"/>
      <c r="AV735" s="237"/>
      <c r="AW735" s="237"/>
      <c r="AX735" s="187"/>
      <c r="AY735" s="187"/>
      <c r="AZ735" s="237"/>
      <c r="BA735" s="237"/>
      <c r="BB735" s="237"/>
      <c r="BC735" s="237"/>
      <c r="BD735" s="237"/>
      <c r="BE735" s="187"/>
      <c r="BF735" s="187"/>
      <c r="BG735" s="237"/>
      <c r="BH735" s="237"/>
      <c r="BI735" s="237"/>
      <c r="BJ735" s="237"/>
      <c r="BK735" s="237"/>
      <c r="BL735" s="187"/>
      <c r="BM735" s="187"/>
      <c r="BN735" s="237">
        <v>174.4</v>
      </c>
      <c r="BO735" s="237"/>
      <c r="BP735" s="237">
        <v>138.9</v>
      </c>
      <c r="BQ735" s="237"/>
      <c r="BR735" s="237"/>
      <c r="BS735" s="187"/>
      <c r="BT735" s="187"/>
      <c r="BU735" s="237">
        <v>132.1</v>
      </c>
      <c r="BV735" s="237"/>
      <c r="BW735" s="237"/>
      <c r="BX735" s="237"/>
      <c r="BY735" s="237"/>
      <c r="BZ735" s="187"/>
      <c r="CA735" s="187"/>
      <c r="CB735" s="237"/>
      <c r="CC735" s="237"/>
      <c r="CD735" s="237"/>
      <c r="CE735" s="237"/>
      <c r="CF735" s="237">
        <v>95</v>
      </c>
      <c r="CG735" s="187"/>
      <c r="CH735" s="187"/>
      <c r="CI735" s="237"/>
      <c r="CJ735" s="237"/>
      <c r="CK735" s="237"/>
      <c r="CL735" s="237"/>
      <c r="CM735" s="237">
        <v>80.400000000000006</v>
      </c>
      <c r="CN735" s="187"/>
      <c r="CO735" s="187"/>
      <c r="CP735" s="237"/>
      <c r="CQ735" s="237"/>
      <c r="CR735" s="237"/>
      <c r="CS735" s="237"/>
      <c r="CT735" s="237">
        <v>135.30000000000001</v>
      </c>
      <c r="CU735" s="187"/>
      <c r="CV735" s="187"/>
      <c r="CW735" s="237"/>
      <c r="CX735" s="237"/>
      <c r="CY735" s="237"/>
      <c r="CZ735" s="237"/>
      <c r="DA735" s="237"/>
      <c r="DB735" s="187"/>
      <c r="DC735" s="187"/>
      <c r="DD735" s="237"/>
      <c r="DE735" s="237"/>
      <c r="DF735" s="237"/>
      <c r="DG735" s="237"/>
      <c r="DH735" s="237"/>
      <c r="DI735" s="187"/>
      <c r="DJ735" s="187"/>
      <c r="DK735" s="187"/>
      <c r="DL735" s="237">
        <v>31.1</v>
      </c>
      <c r="DM735" s="237"/>
      <c r="DN735" s="237"/>
      <c r="DO735" s="237"/>
      <c r="DP735" s="187"/>
      <c r="DQ735" s="187"/>
      <c r="DR735" s="237"/>
      <c r="DS735" s="237"/>
      <c r="DT735" s="237"/>
      <c r="DU735" s="237"/>
      <c r="DV735" s="237"/>
      <c r="DW735" s="187"/>
      <c r="DX735" s="187"/>
      <c r="DY735" s="237"/>
      <c r="DZ735" s="237"/>
      <c r="EA735" s="237"/>
      <c r="EB735" s="237"/>
      <c r="EC735" s="237"/>
      <c r="ED735" s="187"/>
      <c r="EE735" s="187"/>
      <c r="EF735" s="237"/>
      <c r="EG735" s="187"/>
      <c r="EH735" s="237"/>
      <c r="EI735" s="237"/>
      <c r="EJ735" s="237"/>
      <c r="EK735" s="187"/>
      <c r="EL735" s="187"/>
      <c r="EM735" s="237"/>
      <c r="EN735" s="237"/>
      <c r="EO735" s="237"/>
      <c r="EP735" s="237"/>
      <c r="EQ735" s="237"/>
      <c r="ER735" s="187"/>
      <c r="ES735" s="187"/>
      <c r="ET735" s="237"/>
      <c r="EU735" s="237"/>
      <c r="EV735" s="237"/>
      <c r="EW735" s="237"/>
      <c r="EX735" s="237"/>
      <c r="EY735" s="187"/>
      <c r="EZ735" s="187"/>
      <c r="FA735" s="237"/>
      <c r="FB735" s="237"/>
      <c r="FC735" s="237"/>
      <c r="FD735" s="237"/>
      <c r="FE735" s="237"/>
      <c r="FF735" s="187"/>
      <c r="FG735" s="187"/>
      <c r="FH735" s="237"/>
      <c r="FI735" s="237"/>
      <c r="FJ735" s="237"/>
      <c r="FK735" s="237"/>
      <c r="FL735" s="237"/>
      <c r="FM735" s="187"/>
      <c r="FN735" s="187"/>
      <c r="FO735" s="237"/>
      <c r="FP735" s="237"/>
      <c r="FQ735" s="237"/>
      <c r="FR735" s="237"/>
      <c r="FS735" s="237"/>
      <c r="FT735" s="187"/>
      <c r="FU735" s="187"/>
      <c r="FV735" s="187"/>
      <c r="FW735" s="187"/>
      <c r="FX735" s="187"/>
      <c r="FY735" s="237"/>
      <c r="FZ735" s="237"/>
      <c r="GA735" s="187"/>
      <c r="GB735" s="187"/>
      <c r="GC735" s="237">
        <v>30.1</v>
      </c>
      <c r="GD735" s="237"/>
      <c r="GE735" s="237"/>
      <c r="GF735" s="237"/>
      <c r="GG735" s="237"/>
      <c r="GH735" s="187"/>
      <c r="GI735" s="187"/>
      <c r="GJ735" s="237">
        <v>48.3</v>
      </c>
    </row>
    <row r="736" spans="2:192" ht="15">
      <c r="B736" s="240" t="s">
        <v>5203</v>
      </c>
      <c r="C736" s="240" t="s">
        <v>1180</v>
      </c>
      <c r="D736" s="240" t="s">
        <v>1182</v>
      </c>
      <c r="E736" s="241" t="s">
        <v>5216</v>
      </c>
      <c r="F736" s="182"/>
      <c r="G736" s="242"/>
      <c r="H736" s="188"/>
      <c r="I736" s="188"/>
      <c r="J736" s="242"/>
      <c r="K736" s="242"/>
      <c r="L736" s="242"/>
      <c r="M736" s="242"/>
      <c r="N736" s="242"/>
      <c r="O736" s="188"/>
      <c r="P736" s="188"/>
      <c r="Q736" s="242"/>
      <c r="R736" s="242"/>
      <c r="S736" s="242"/>
      <c r="T736" s="242"/>
      <c r="U736" s="242"/>
      <c r="V736" s="188"/>
      <c r="W736" s="188"/>
      <c r="X736" s="242"/>
      <c r="Y736" s="242"/>
      <c r="Z736" s="242"/>
      <c r="AA736" s="242"/>
      <c r="AB736" s="242"/>
      <c r="AC736" s="188"/>
      <c r="AD736" s="188"/>
      <c r="AE736" s="242"/>
      <c r="AF736" s="242"/>
      <c r="AG736" s="188"/>
      <c r="AH736" s="242"/>
      <c r="AI736" s="242"/>
      <c r="AJ736" s="188"/>
      <c r="AK736" s="188"/>
      <c r="AL736" s="188"/>
      <c r="AM736" s="188"/>
      <c r="AN736" s="188"/>
      <c r="AO736" s="242"/>
      <c r="AP736" s="242"/>
      <c r="AQ736" s="188"/>
      <c r="AR736" s="188"/>
      <c r="AS736" s="242"/>
      <c r="AT736" s="242"/>
      <c r="AU736" s="242"/>
      <c r="AV736" s="242"/>
      <c r="AW736" s="242"/>
      <c r="AX736" s="188"/>
      <c r="AY736" s="188"/>
      <c r="AZ736" s="242"/>
      <c r="BA736" s="242"/>
      <c r="BB736" s="242"/>
      <c r="BC736" s="242"/>
      <c r="BD736" s="242"/>
      <c r="BE736" s="188"/>
      <c r="BF736" s="188"/>
      <c r="BG736" s="242"/>
      <c r="BH736" s="242"/>
      <c r="BI736" s="242"/>
      <c r="BJ736" s="242"/>
      <c r="BK736" s="242"/>
      <c r="BL736" s="188"/>
      <c r="BM736" s="188"/>
      <c r="BN736" s="242"/>
      <c r="BO736" s="242"/>
      <c r="BP736" s="242"/>
      <c r="BQ736" s="242"/>
      <c r="BR736" s="242"/>
      <c r="BS736" s="188"/>
      <c r="BT736" s="188"/>
      <c r="BU736" s="242"/>
      <c r="BV736" s="242"/>
      <c r="BW736" s="242"/>
      <c r="BX736" s="242"/>
      <c r="BY736" s="242"/>
      <c r="BZ736" s="188"/>
      <c r="CA736" s="188"/>
      <c r="CB736" s="242"/>
      <c r="CC736" s="242"/>
      <c r="CD736" s="242"/>
      <c r="CE736" s="242"/>
      <c r="CF736" s="242"/>
      <c r="CG736" s="188"/>
      <c r="CH736" s="188"/>
      <c r="CI736" s="242"/>
      <c r="CJ736" s="242"/>
      <c r="CK736" s="242"/>
      <c r="CL736" s="242"/>
      <c r="CM736" s="242"/>
      <c r="CN736" s="188"/>
      <c r="CO736" s="188"/>
      <c r="CP736" s="242"/>
      <c r="CQ736" s="242"/>
      <c r="CR736" s="242"/>
      <c r="CS736" s="242"/>
      <c r="CT736" s="242"/>
      <c r="CU736" s="188"/>
      <c r="CV736" s="188"/>
      <c r="CW736" s="242"/>
      <c r="CX736" s="242"/>
      <c r="CY736" s="242"/>
      <c r="CZ736" s="242"/>
      <c r="DA736" s="242"/>
      <c r="DB736" s="188"/>
      <c r="DC736" s="188"/>
      <c r="DD736" s="242"/>
      <c r="DE736" s="242"/>
      <c r="DF736" s="242"/>
      <c r="DG736" s="242"/>
      <c r="DH736" s="242"/>
      <c r="DI736" s="188"/>
      <c r="DJ736" s="188"/>
      <c r="DK736" s="188"/>
      <c r="DL736" s="242"/>
      <c r="DM736" s="242"/>
      <c r="DN736" s="242"/>
      <c r="DO736" s="242"/>
      <c r="DP736" s="188"/>
      <c r="DQ736" s="188"/>
      <c r="DR736" s="242"/>
      <c r="DS736" s="242"/>
      <c r="DT736" s="242"/>
      <c r="DU736" s="242"/>
      <c r="DV736" s="242"/>
      <c r="DW736" s="188"/>
      <c r="DX736" s="188"/>
      <c r="DY736" s="242"/>
      <c r="DZ736" s="242"/>
      <c r="EA736" s="242"/>
      <c r="EB736" s="242"/>
      <c r="EC736" s="242"/>
      <c r="ED736" s="188"/>
      <c r="EE736" s="188"/>
      <c r="EF736" s="242"/>
      <c r="EG736" s="188"/>
      <c r="EH736" s="242"/>
      <c r="EI736" s="242"/>
      <c r="EJ736" s="242"/>
      <c r="EK736" s="188"/>
      <c r="EL736" s="188"/>
      <c r="EM736" s="242"/>
      <c r="EN736" s="242"/>
      <c r="EO736" s="242"/>
      <c r="EP736" s="242"/>
      <c r="EQ736" s="242"/>
      <c r="ER736" s="188"/>
      <c r="ES736" s="188"/>
      <c r="ET736" s="242"/>
      <c r="EU736" s="242"/>
      <c r="EV736" s="242"/>
      <c r="EW736" s="242"/>
      <c r="EX736" s="242"/>
      <c r="EY736" s="188"/>
      <c r="EZ736" s="188"/>
      <c r="FA736" s="242"/>
      <c r="FB736" s="242"/>
      <c r="FC736" s="242"/>
      <c r="FD736" s="242"/>
      <c r="FE736" s="242"/>
      <c r="FF736" s="188"/>
      <c r="FG736" s="188"/>
      <c r="FH736" s="242"/>
      <c r="FI736" s="242"/>
      <c r="FJ736" s="242"/>
      <c r="FK736" s="242"/>
      <c r="FL736" s="242"/>
      <c r="FM736" s="188"/>
      <c r="FN736" s="188"/>
      <c r="FO736" s="242"/>
      <c r="FP736" s="242"/>
      <c r="FQ736" s="242"/>
      <c r="FR736" s="242"/>
      <c r="FS736" s="242"/>
      <c r="FT736" s="188"/>
      <c r="FU736" s="188"/>
      <c r="FV736" s="188"/>
      <c r="FW736" s="188"/>
      <c r="FX736" s="188"/>
      <c r="FY736" s="242"/>
      <c r="FZ736" s="242"/>
      <c r="GA736" s="188"/>
      <c r="GB736" s="188"/>
      <c r="GC736" s="242"/>
      <c r="GD736" s="242"/>
      <c r="GE736" s="242"/>
      <c r="GF736" s="242"/>
      <c r="GG736" s="242"/>
      <c r="GH736" s="188"/>
      <c r="GI736" s="188"/>
      <c r="GJ736" s="242"/>
    </row>
    <row r="737" spans="2:192" ht="15.75" thickBot="1">
      <c r="B737" s="243" t="s">
        <v>5203</v>
      </c>
      <c r="C737" s="243" t="s">
        <v>1180</v>
      </c>
      <c r="D737" s="243" t="s">
        <v>1182</v>
      </c>
      <c r="E737" s="244" t="s">
        <v>5217</v>
      </c>
      <c r="F737" s="183"/>
      <c r="G737" s="245"/>
      <c r="H737" s="189"/>
      <c r="I737" s="189"/>
      <c r="J737" s="245"/>
      <c r="K737" s="245"/>
      <c r="L737" s="245"/>
      <c r="M737" s="245"/>
      <c r="N737" s="245"/>
      <c r="O737" s="189"/>
      <c r="P737" s="189"/>
      <c r="Q737" s="245"/>
      <c r="R737" s="245"/>
      <c r="S737" s="245"/>
      <c r="T737" s="245"/>
      <c r="U737" s="245"/>
      <c r="V737" s="189"/>
      <c r="W737" s="189"/>
      <c r="X737" s="245"/>
      <c r="Y737" s="245"/>
      <c r="Z737" s="245"/>
      <c r="AA737" s="245"/>
      <c r="AB737" s="245"/>
      <c r="AC737" s="189"/>
      <c r="AD737" s="189"/>
      <c r="AE737" s="245"/>
      <c r="AF737" s="245"/>
      <c r="AG737" s="189"/>
      <c r="AH737" s="245"/>
      <c r="AI737" s="245"/>
      <c r="AJ737" s="189"/>
      <c r="AK737" s="189"/>
      <c r="AL737" s="189"/>
      <c r="AM737" s="189"/>
      <c r="AN737" s="189"/>
      <c r="AO737" s="245"/>
      <c r="AP737" s="245"/>
      <c r="AQ737" s="189"/>
      <c r="AR737" s="189"/>
      <c r="AS737" s="245"/>
      <c r="AT737" s="245"/>
      <c r="AU737" s="245"/>
      <c r="AV737" s="245"/>
      <c r="AW737" s="245"/>
      <c r="AX737" s="189"/>
      <c r="AY737" s="189"/>
      <c r="AZ737" s="245"/>
      <c r="BA737" s="245"/>
      <c r="BB737" s="245"/>
      <c r="BC737" s="245"/>
      <c r="BD737" s="245"/>
      <c r="BE737" s="189"/>
      <c r="BF737" s="189"/>
      <c r="BG737" s="245"/>
      <c r="BH737" s="245"/>
      <c r="BI737" s="245"/>
      <c r="BJ737" s="245"/>
      <c r="BK737" s="245"/>
      <c r="BL737" s="189"/>
      <c r="BM737" s="189"/>
      <c r="BN737" s="245"/>
      <c r="BO737" s="245"/>
      <c r="BP737" s="245"/>
      <c r="BQ737" s="245"/>
      <c r="BR737" s="245"/>
      <c r="BS737" s="189"/>
      <c r="BT737" s="189"/>
      <c r="BU737" s="245"/>
      <c r="BV737" s="245"/>
      <c r="BW737" s="245"/>
      <c r="BX737" s="245"/>
      <c r="BY737" s="245"/>
      <c r="BZ737" s="189"/>
      <c r="CA737" s="189"/>
      <c r="CB737" s="245"/>
      <c r="CC737" s="245"/>
      <c r="CD737" s="245"/>
      <c r="CE737" s="245"/>
      <c r="CF737" s="245"/>
      <c r="CG737" s="189"/>
      <c r="CH737" s="189"/>
      <c r="CI737" s="245"/>
      <c r="CJ737" s="245"/>
      <c r="CK737" s="245"/>
      <c r="CL737" s="245"/>
      <c r="CM737" s="245"/>
      <c r="CN737" s="189"/>
      <c r="CO737" s="189"/>
      <c r="CP737" s="245"/>
      <c r="CQ737" s="245"/>
      <c r="CR737" s="245"/>
      <c r="CS737" s="245"/>
      <c r="CT737" s="245"/>
      <c r="CU737" s="189"/>
      <c r="CV737" s="189"/>
      <c r="CW737" s="245"/>
      <c r="CX737" s="245"/>
      <c r="CY737" s="245"/>
      <c r="CZ737" s="245"/>
      <c r="DA737" s="245"/>
      <c r="DB737" s="189"/>
      <c r="DC737" s="189"/>
      <c r="DD737" s="245"/>
      <c r="DE737" s="245"/>
      <c r="DF737" s="245"/>
      <c r="DG737" s="245"/>
      <c r="DH737" s="245"/>
      <c r="DI737" s="189"/>
      <c r="DJ737" s="189"/>
      <c r="DK737" s="189"/>
      <c r="DL737" s="245"/>
      <c r="DM737" s="245"/>
      <c r="DN737" s="245"/>
      <c r="DO737" s="245"/>
      <c r="DP737" s="189"/>
      <c r="DQ737" s="189"/>
      <c r="DR737" s="245"/>
      <c r="DS737" s="245"/>
      <c r="DT737" s="245"/>
      <c r="DU737" s="245"/>
      <c r="DV737" s="245"/>
      <c r="DW737" s="189"/>
      <c r="DX737" s="189"/>
      <c r="DY737" s="245"/>
      <c r="DZ737" s="245"/>
      <c r="EA737" s="245"/>
      <c r="EB737" s="245"/>
      <c r="EC737" s="245"/>
      <c r="ED737" s="189"/>
      <c r="EE737" s="189"/>
      <c r="EF737" s="245"/>
      <c r="EG737" s="189"/>
      <c r="EH737" s="245"/>
      <c r="EI737" s="245"/>
      <c r="EJ737" s="245"/>
      <c r="EK737" s="189"/>
      <c r="EL737" s="189"/>
      <c r="EM737" s="245"/>
      <c r="EN737" s="245"/>
      <c r="EO737" s="245"/>
      <c r="EP737" s="245"/>
      <c r="EQ737" s="245"/>
      <c r="ER737" s="189"/>
      <c r="ES737" s="189"/>
      <c r="ET737" s="245"/>
      <c r="EU737" s="245"/>
      <c r="EV737" s="245"/>
      <c r="EW737" s="245"/>
      <c r="EX737" s="245"/>
      <c r="EY737" s="189"/>
      <c r="EZ737" s="189"/>
      <c r="FA737" s="245"/>
      <c r="FB737" s="245"/>
      <c r="FC737" s="245"/>
      <c r="FD737" s="245"/>
      <c r="FE737" s="245"/>
      <c r="FF737" s="189"/>
      <c r="FG737" s="189"/>
      <c r="FH737" s="245"/>
      <c r="FI737" s="245"/>
      <c r="FJ737" s="245"/>
      <c r="FK737" s="245"/>
      <c r="FL737" s="245"/>
      <c r="FM737" s="189"/>
      <c r="FN737" s="189"/>
      <c r="FO737" s="245"/>
      <c r="FP737" s="245"/>
      <c r="FQ737" s="245"/>
      <c r="FR737" s="245"/>
      <c r="FS737" s="245"/>
      <c r="FT737" s="189"/>
      <c r="FU737" s="189"/>
      <c r="FV737" s="189"/>
      <c r="FW737" s="189"/>
      <c r="FX737" s="189"/>
      <c r="FY737" s="245"/>
      <c r="FZ737" s="245"/>
      <c r="GA737" s="189"/>
      <c r="GB737" s="189"/>
      <c r="GC737" s="245"/>
      <c r="GD737" s="245"/>
      <c r="GE737" s="245"/>
      <c r="GF737" s="245"/>
      <c r="GG737" s="245"/>
      <c r="GH737" s="189"/>
      <c r="GI737" s="189"/>
      <c r="GJ737" s="245"/>
    </row>
    <row r="738" spans="2:192" ht="15">
      <c r="B738" s="238" t="s">
        <v>5203</v>
      </c>
      <c r="C738" s="238" t="s">
        <v>424</v>
      </c>
      <c r="D738" s="238" t="s">
        <v>325</v>
      </c>
      <c r="E738" s="238" t="s">
        <v>5214</v>
      </c>
      <c r="F738" s="180">
        <v>15</v>
      </c>
      <c r="G738" s="239"/>
      <c r="H738" s="186"/>
      <c r="I738" s="186"/>
      <c r="J738" s="239">
        <v>1</v>
      </c>
      <c r="K738" s="239"/>
      <c r="L738" s="239">
        <v>1</v>
      </c>
      <c r="M738" s="239"/>
      <c r="N738" s="239"/>
      <c r="O738" s="186"/>
      <c r="P738" s="186"/>
      <c r="Q738" s="239"/>
      <c r="R738" s="239"/>
      <c r="S738" s="239"/>
      <c r="T738" s="239"/>
      <c r="U738" s="239">
        <v>1</v>
      </c>
      <c r="V738" s="186"/>
      <c r="W738" s="186"/>
      <c r="X738" s="239"/>
      <c r="Y738" s="239">
        <v>1</v>
      </c>
      <c r="Z738" s="239"/>
      <c r="AA738" s="239"/>
      <c r="AB738" s="239"/>
      <c r="AC738" s="186"/>
      <c r="AD738" s="186"/>
      <c r="AE738" s="239"/>
      <c r="AF738" s="239">
        <v>1</v>
      </c>
      <c r="AG738" s="186"/>
      <c r="AH738" s="239"/>
      <c r="AI738" s="239">
        <v>1</v>
      </c>
      <c r="AJ738" s="186"/>
      <c r="AK738" s="186"/>
      <c r="AL738" s="186"/>
      <c r="AM738" s="186"/>
      <c r="AN738" s="186"/>
      <c r="AO738" s="239"/>
      <c r="AP738" s="239">
        <v>1</v>
      </c>
      <c r="AQ738" s="186"/>
      <c r="AR738" s="186"/>
      <c r="AS738" s="239"/>
      <c r="AT738" s="239"/>
      <c r="AU738" s="239">
        <v>1</v>
      </c>
      <c r="AV738" s="239"/>
      <c r="AW738" s="239"/>
      <c r="AX738" s="186"/>
      <c r="AY738" s="186"/>
      <c r="AZ738" s="239"/>
      <c r="BA738" s="239"/>
      <c r="BB738" s="239"/>
      <c r="BC738" s="239"/>
      <c r="BD738" s="239"/>
      <c r="BE738" s="186"/>
      <c r="BF738" s="186"/>
      <c r="BG738" s="239"/>
      <c r="BH738" s="239"/>
      <c r="BI738" s="239"/>
      <c r="BJ738" s="239"/>
      <c r="BK738" s="239"/>
      <c r="BL738" s="186"/>
      <c r="BM738" s="186"/>
      <c r="BN738" s="239">
        <v>1</v>
      </c>
      <c r="BO738" s="239"/>
      <c r="BP738" s="239">
        <v>1</v>
      </c>
      <c r="BQ738" s="239"/>
      <c r="BR738" s="239"/>
      <c r="BS738" s="186"/>
      <c r="BT738" s="186"/>
      <c r="BU738" s="239"/>
      <c r="BV738" s="239"/>
      <c r="BW738" s="239"/>
      <c r="BX738" s="239"/>
      <c r="BY738" s="239"/>
      <c r="BZ738" s="186"/>
      <c r="CA738" s="186"/>
      <c r="CB738" s="239"/>
      <c r="CC738" s="239"/>
      <c r="CD738" s="239"/>
      <c r="CE738" s="239"/>
      <c r="CF738" s="239"/>
      <c r="CG738" s="186"/>
      <c r="CH738" s="186"/>
      <c r="CI738" s="239"/>
      <c r="CJ738" s="239"/>
      <c r="CK738" s="239"/>
      <c r="CL738" s="239"/>
      <c r="CM738" s="239"/>
      <c r="CN738" s="186"/>
      <c r="CO738" s="186"/>
      <c r="CP738" s="239"/>
      <c r="CQ738" s="239"/>
      <c r="CR738" s="239"/>
      <c r="CS738" s="239"/>
      <c r="CT738" s="239"/>
      <c r="CU738" s="186"/>
      <c r="CV738" s="186"/>
      <c r="CW738" s="239"/>
      <c r="CX738" s="239"/>
      <c r="CY738" s="239"/>
      <c r="CZ738" s="239"/>
      <c r="DA738" s="239"/>
      <c r="DB738" s="186"/>
      <c r="DC738" s="186"/>
      <c r="DD738" s="239"/>
      <c r="DE738" s="239"/>
      <c r="DF738" s="239"/>
      <c r="DG738" s="239"/>
      <c r="DH738" s="239"/>
      <c r="DI738" s="186"/>
      <c r="DJ738" s="186"/>
      <c r="DK738" s="186"/>
      <c r="DL738" s="239"/>
      <c r="DM738" s="239"/>
      <c r="DN738" s="239"/>
      <c r="DO738" s="239">
        <v>1</v>
      </c>
      <c r="DP738" s="186"/>
      <c r="DQ738" s="186"/>
      <c r="DR738" s="239"/>
      <c r="DS738" s="239"/>
      <c r="DT738" s="239"/>
      <c r="DU738" s="239"/>
      <c r="DV738" s="239"/>
      <c r="DW738" s="186"/>
      <c r="DX738" s="186"/>
      <c r="DY738" s="239"/>
      <c r="DZ738" s="239"/>
      <c r="EA738" s="239"/>
      <c r="EB738" s="239"/>
      <c r="EC738" s="239"/>
      <c r="ED738" s="186"/>
      <c r="EE738" s="186"/>
      <c r="EF738" s="239"/>
      <c r="EG738" s="186"/>
      <c r="EH738" s="239"/>
      <c r="EI738" s="239"/>
      <c r="EJ738" s="239"/>
      <c r="EK738" s="186"/>
      <c r="EL738" s="186"/>
      <c r="EM738" s="239"/>
      <c r="EN738" s="239"/>
      <c r="EO738" s="239"/>
      <c r="EP738" s="239"/>
      <c r="EQ738" s="239"/>
      <c r="ER738" s="186"/>
      <c r="ES738" s="186"/>
      <c r="ET738" s="239"/>
      <c r="EU738" s="239"/>
      <c r="EV738" s="239"/>
      <c r="EW738" s="239"/>
      <c r="EX738" s="239"/>
      <c r="EY738" s="186"/>
      <c r="EZ738" s="186"/>
      <c r="FA738" s="239"/>
      <c r="FB738" s="239"/>
      <c r="FC738" s="239"/>
      <c r="FD738" s="239"/>
      <c r="FE738" s="239">
        <v>1</v>
      </c>
      <c r="FF738" s="186"/>
      <c r="FG738" s="186"/>
      <c r="FH738" s="239">
        <v>1</v>
      </c>
      <c r="FI738" s="239"/>
      <c r="FJ738" s="239"/>
      <c r="FK738" s="239"/>
      <c r="FL738" s="239"/>
      <c r="FM738" s="186"/>
      <c r="FN738" s="186"/>
      <c r="FO738" s="239"/>
      <c r="FP738" s="239">
        <v>1</v>
      </c>
      <c r="FQ738" s="239"/>
      <c r="FR738" s="239"/>
      <c r="FS738" s="239"/>
      <c r="FT738" s="186"/>
      <c r="FU738" s="186"/>
      <c r="FV738" s="186"/>
      <c r="FW738" s="186"/>
      <c r="FX738" s="186"/>
      <c r="FY738" s="239"/>
      <c r="FZ738" s="239"/>
      <c r="GA738" s="186"/>
      <c r="GB738" s="186"/>
      <c r="GC738" s="239">
        <v>1</v>
      </c>
      <c r="GD738" s="239"/>
      <c r="GE738" s="239"/>
      <c r="GF738" s="239"/>
      <c r="GG738" s="239"/>
      <c r="GH738" s="186"/>
      <c r="GI738" s="186"/>
      <c r="GJ738" s="239"/>
    </row>
    <row r="739" spans="2:192" ht="15">
      <c r="B739" s="240" t="s">
        <v>5203</v>
      </c>
      <c r="C739" s="240" t="s">
        <v>424</v>
      </c>
      <c r="D739" s="240" t="s">
        <v>325</v>
      </c>
      <c r="E739" s="235" t="s">
        <v>5215</v>
      </c>
      <c r="F739" s="181">
        <v>293.8</v>
      </c>
      <c r="G739" s="237"/>
      <c r="H739" s="187"/>
      <c r="I739" s="187"/>
      <c r="J739" s="237">
        <v>11.8</v>
      </c>
      <c r="K739" s="237"/>
      <c r="L739" s="237">
        <v>15.7</v>
      </c>
      <c r="M739" s="237"/>
      <c r="N739" s="237"/>
      <c r="O739" s="187"/>
      <c r="P739" s="187"/>
      <c r="Q739" s="237"/>
      <c r="R739" s="237"/>
      <c r="S739" s="237"/>
      <c r="T739" s="237"/>
      <c r="U739" s="237">
        <v>32.200000000000003</v>
      </c>
      <c r="V739" s="187"/>
      <c r="W739" s="187"/>
      <c r="X739" s="237"/>
      <c r="Y739" s="237">
        <v>34.200000000000003</v>
      </c>
      <c r="Z739" s="237"/>
      <c r="AA739" s="237"/>
      <c r="AB739" s="237"/>
      <c r="AC739" s="187"/>
      <c r="AD739" s="187"/>
      <c r="AE739" s="237"/>
      <c r="AF739" s="237">
        <v>20</v>
      </c>
      <c r="AG739" s="187"/>
      <c r="AH739" s="237"/>
      <c r="AI739" s="237">
        <v>17.899999999999999</v>
      </c>
      <c r="AJ739" s="187"/>
      <c r="AK739" s="187"/>
      <c r="AL739" s="187"/>
      <c r="AM739" s="187"/>
      <c r="AN739" s="187"/>
      <c r="AO739" s="237"/>
      <c r="AP739" s="237">
        <v>17.600000000000001</v>
      </c>
      <c r="AQ739" s="187"/>
      <c r="AR739" s="187"/>
      <c r="AS739" s="237"/>
      <c r="AT739" s="237"/>
      <c r="AU739" s="237">
        <v>13.5</v>
      </c>
      <c r="AV739" s="237"/>
      <c r="AW739" s="237"/>
      <c r="AX739" s="187"/>
      <c r="AY739" s="187"/>
      <c r="AZ739" s="237"/>
      <c r="BA739" s="237"/>
      <c r="BB739" s="237"/>
      <c r="BC739" s="237"/>
      <c r="BD739" s="237"/>
      <c r="BE739" s="187"/>
      <c r="BF739" s="187"/>
      <c r="BG739" s="237"/>
      <c r="BH739" s="237"/>
      <c r="BI739" s="237"/>
      <c r="BJ739" s="237"/>
      <c r="BK739" s="237"/>
      <c r="BL739" s="187"/>
      <c r="BM739" s="187"/>
      <c r="BN739" s="237">
        <v>3.6</v>
      </c>
      <c r="BO739" s="237"/>
      <c r="BP739" s="237">
        <v>6.9</v>
      </c>
      <c r="BQ739" s="237"/>
      <c r="BR739" s="237"/>
      <c r="BS739" s="187"/>
      <c r="BT739" s="187"/>
      <c r="BU739" s="237"/>
      <c r="BV739" s="237"/>
      <c r="BW739" s="237"/>
      <c r="BX739" s="237"/>
      <c r="BY739" s="237"/>
      <c r="BZ739" s="187"/>
      <c r="CA739" s="187"/>
      <c r="CB739" s="237"/>
      <c r="CC739" s="237"/>
      <c r="CD739" s="237"/>
      <c r="CE739" s="237"/>
      <c r="CF739" s="237"/>
      <c r="CG739" s="187"/>
      <c r="CH739" s="187"/>
      <c r="CI739" s="237"/>
      <c r="CJ739" s="237"/>
      <c r="CK739" s="237"/>
      <c r="CL739" s="237"/>
      <c r="CM739" s="237"/>
      <c r="CN739" s="187"/>
      <c r="CO739" s="187"/>
      <c r="CP739" s="237"/>
      <c r="CQ739" s="237"/>
      <c r="CR739" s="237"/>
      <c r="CS739" s="237"/>
      <c r="CT739" s="237"/>
      <c r="CU739" s="187"/>
      <c r="CV739" s="187"/>
      <c r="CW739" s="237"/>
      <c r="CX739" s="237"/>
      <c r="CY739" s="237"/>
      <c r="CZ739" s="237"/>
      <c r="DA739" s="237"/>
      <c r="DB739" s="187"/>
      <c r="DC739" s="187"/>
      <c r="DD739" s="237"/>
      <c r="DE739" s="237"/>
      <c r="DF739" s="237"/>
      <c r="DG739" s="237"/>
      <c r="DH739" s="237"/>
      <c r="DI739" s="187"/>
      <c r="DJ739" s="187"/>
      <c r="DK739" s="187"/>
      <c r="DL739" s="237"/>
      <c r="DM739" s="237"/>
      <c r="DN739" s="237"/>
      <c r="DO739" s="237">
        <v>22.9</v>
      </c>
      <c r="DP739" s="187"/>
      <c r="DQ739" s="187"/>
      <c r="DR739" s="237"/>
      <c r="DS739" s="237"/>
      <c r="DT739" s="237"/>
      <c r="DU739" s="237"/>
      <c r="DV739" s="237"/>
      <c r="DW739" s="187"/>
      <c r="DX739" s="187"/>
      <c r="DY739" s="237"/>
      <c r="DZ739" s="237"/>
      <c r="EA739" s="237"/>
      <c r="EB739" s="237"/>
      <c r="EC739" s="237"/>
      <c r="ED739" s="187"/>
      <c r="EE739" s="187"/>
      <c r="EF739" s="237"/>
      <c r="EG739" s="187"/>
      <c r="EH739" s="237"/>
      <c r="EI739" s="237"/>
      <c r="EJ739" s="237"/>
      <c r="EK739" s="187"/>
      <c r="EL739" s="187"/>
      <c r="EM739" s="237"/>
      <c r="EN739" s="237"/>
      <c r="EO739" s="237"/>
      <c r="EP739" s="237"/>
      <c r="EQ739" s="237"/>
      <c r="ER739" s="187"/>
      <c r="ES739" s="187"/>
      <c r="ET739" s="237"/>
      <c r="EU739" s="237"/>
      <c r="EV739" s="237"/>
      <c r="EW739" s="237"/>
      <c r="EX739" s="237"/>
      <c r="EY739" s="187"/>
      <c r="EZ739" s="187"/>
      <c r="FA739" s="237"/>
      <c r="FB739" s="237"/>
      <c r="FC739" s="237"/>
      <c r="FD739" s="237"/>
      <c r="FE739" s="237">
        <v>29.6</v>
      </c>
      <c r="FF739" s="187"/>
      <c r="FG739" s="187"/>
      <c r="FH739" s="237">
        <v>14.1</v>
      </c>
      <c r="FI739" s="237"/>
      <c r="FJ739" s="237"/>
      <c r="FK739" s="237"/>
      <c r="FL739" s="237"/>
      <c r="FM739" s="187"/>
      <c r="FN739" s="187"/>
      <c r="FO739" s="237"/>
      <c r="FP739" s="237">
        <v>25.7</v>
      </c>
      <c r="FQ739" s="237"/>
      <c r="FR739" s="237"/>
      <c r="FS739" s="237"/>
      <c r="FT739" s="187"/>
      <c r="FU739" s="187"/>
      <c r="FV739" s="187"/>
      <c r="FW739" s="187"/>
      <c r="FX739" s="187"/>
      <c r="FY739" s="237"/>
      <c r="FZ739" s="237"/>
      <c r="GA739" s="187"/>
      <c r="GB739" s="187"/>
      <c r="GC739" s="237">
        <v>28.1</v>
      </c>
      <c r="GD739" s="237"/>
      <c r="GE739" s="237"/>
      <c r="GF739" s="237"/>
      <c r="GG739" s="237"/>
      <c r="GH739" s="187"/>
      <c r="GI739" s="187"/>
      <c r="GJ739" s="237"/>
    </row>
    <row r="740" spans="2:192" ht="15">
      <c r="B740" s="240" t="s">
        <v>5203</v>
      </c>
      <c r="C740" s="240" t="s">
        <v>424</v>
      </c>
      <c r="D740" s="240" t="s">
        <v>325</v>
      </c>
      <c r="E740" s="241" t="s">
        <v>5216</v>
      </c>
      <c r="F740" s="182"/>
      <c r="G740" s="242"/>
      <c r="H740" s="188"/>
      <c r="I740" s="188"/>
      <c r="J740" s="242"/>
      <c r="K740" s="242"/>
      <c r="L740" s="242"/>
      <c r="M740" s="242"/>
      <c r="N740" s="242"/>
      <c r="O740" s="188"/>
      <c r="P740" s="188"/>
      <c r="Q740" s="242"/>
      <c r="R740" s="242"/>
      <c r="S740" s="242"/>
      <c r="T740" s="242"/>
      <c r="U740" s="242"/>
      <c r="V740" s="188"/>
      <c r="W740" s="188"/>
      <c r="X740" s="242"/>
      <c r="Y740" s="242"/>
      <c r="Z740" s="242"/>
      <c r="AA740" s="242"/>
      <c r="AB740" s="242"/>
      <c r="AC740" s="188"/>
      <c r="AD740" s="188"/>
      <c r="AE740" s="242"/>
      <c r="AF740" s="242"/>
      <c r="AG740" s="188"/>
      <c r="AH740" s="242"/>
      <c r="AI740" s="242"/>
      <c r="AJ740" s="188"/>
      <c r="AK740" s="188"/>
      <c r="AL740" s="188"/>
      <c r="AM740" s="188"/>
      <c r="AN740" s="188"/>
      <c r="AO740" s="242"/>
      <c r="AP740" s="242"/>
      <c r="AQ740" s="188"/>
      <c r="AR740" s="188"/>
      <c r="AS740" s="242"/>
      <c r="AT740" s="242"/>
      <c r="AU740" s="242"/>
      <c r="AV740" s="242"/>
      <c r="AW740" s="242"/>
      <c r="AX740" s="188"/>
      <c r="AY740" s="188"/>
      <c r="AZ740" s="242"/>
      <c r="BA740" s="242"/>
      <c r="BB740" s="242"/>
      <c r="BC740" s="242"/>
      <c r="BD740" s="242"/>
      <c r="BE740" s="188"/>
      <c r="BF740" s="188"/>
      <c r="BG740" s="242"/>
      <c r="BH740" s="242"/>
      <c r="BI740" s="242"/>
      <c r="BJ740" s="242"/>
      <c r="BK740" s="242"/>
      <c r="BL740" s="188"/>
      <c r="BM740" s="188"/>
      <c r="BN740" s="242"/>
      <c r="BO740" s="242"/>
      <c r="BP740" s="242"/>
      <c r="BQ740" s="242"/>
      <c r="BR740" s="242"/>
      <c r="BS740" s="188"/>
      <c r="BT740" s="188"/>
      <c r="BU740" s="242"/>
      <c r="BV740" s="242"/>
      <c r="BW740" s="242"/>
      <c r="BX740" s="242"/>
      <c r="BY740" s="242"/>
      <c r="BZ740" s="188"/>
      <c r="CA740" s="188"/>
      <c r="CB740" s="242"/>
      <c r="CC740" s="242"/>
      <c r="CD740" s="242"/>
      <c r="CE740" s="242"/>
      <c r="CF740" s="242"/>
      <c r="CG740" s="188"/>
      <c r="CH740" s="188"/>
      <c r="CI740" s="242"/>
      <c r="CJ740" s="242"/>
      <c r="CK740" s="242"/>
      <c r="CL740" s="242"/>
      <c r="CM740" s="242"/>
      <c r="CN740" s="188"/>
      <c r="CO740" s="188"/>
      <c r="CP740" s="242"/>
      <c r="CQ740" s="242"/>
      <c r="CR740" s="242"/>
      <c r="CS740" s="242"/>
      <c r="CT740" s="242"/>
      <c r="CU740" s="188"/>
      <c r="CV740" s="188"/>
      <c r="CW740" s="242"/>
      <c r="CX740" s="242"/>
      <c r="CY740" s="242"/>
      <c r="CZ740" s="242"/>
      <c r="DA740" s="242"/>
      <c r="DB740" s="188"/>
      <c r="DC740" s="188"/>
      <c r="DD740" s="242"/>
      <c r="DE740" s="242"/>
      <c r="DF740" s="242"/>
      <c r="DG740" s="242"/>
      <c r="DH740" s="242"/>
      <c r="DI740" s="188"/>
      <c r="DJ740" s="188"/>
      <c r="DK740" s="188"/>
      <c r="DL740" s="242"/>
      <c r="DM740" s="242"/>
      <c r="DN740" s="242"/>
      <c r="DO740" s="242"/>
      <c r="DP740" s="188"/>
      <c r="DQ740" s="188"/>
      <c r="DR740" s="242"/>
      <c r="DS740" s="242"/>
      <c r="DT740" s="242"/>
      <c r="DU740" s="242"/>
      <c r="DV740" s="242"/>
      <c r="DW740" s="188"/>
      <c r="DX740" s="188"/>
      <c r="DY740" s="242"/>
      <c r="DZ740" s="242"/>
      <c r="EA740" s="242"/>
      <c r="EB740" s="242"/>
      <c r="EC740" s="242"/>
      <c r="ED740" s="188"/>
      <c r="EE740" s="188"/>
      <c r="EF740" s="242"/>
      <c r="EG740" s="188"/>
      <c r="EH740" s="242"/>
      <c r="EI740" s="242"/>
      <c r="EJ740" s="242"/>
      <c r="EK740" s="188"/>
      <c r="EL740" s="188"/>
      <c r="EM740" s="242"/>
      <c r="EN740" s="242"/>
      <c r="EO740" s="242"/>
      <c r="EP740" s="242"/>
      <c r="EQ740" s="242"/>
      <c r="ER740" s="188"/>
      <c r="ES740" s="188"/>
      <c r="ET740" s="242"/>
      <c r="EU740" s="242"/>
      <c r="EV740" s="242"/>
      <c r="EW740" s="242"/>
      <c r="EX740" s="242"/>
      <c r="EY740" s="188"/>
      <c r="EZ740" s="188"/>
      <c r="FA740" s="242"/>
      <c r="FB740" s="242"/>
      <c r="FC740" s="242"/>
      <c r="FD740" s="242"/>
      <c r="FE740" s="242"/>
      <c r="FF740" s="188"/>
      <c r="FG740" s="188"/>
      <c r="FH740" s="242"/>
      <c r="FI740" s="242"/>
      <c r="FJ740" s="242"/>
      <c r="FK740" s="242"/>
      <c r="FL740" s="242"/>
      <c r="FM740" s="188"/>
      <c r="FN740" s="188"/>
      <c r="FO740" s="242"/>
      <c r="FP740" s="242"/>
      <c r="FQ740" s="242"/>
      <c r="FR740" s="242"/>
      <c r="FS740" s="242"/>
      <c r="FT740" s="188"/>
      <c r="FU740" s="188"/>
      <c r="FV740" s="188"/>
      <c r="FW740" s="188"/>
      <c r="FX740" s="188"/>
      <c r="FY740" s="242"/>
      <c r="FZ740" s="242"/>
      <c r="GA740" s="188"/>
      <c r="GB740" s="188"/>
      <c r="GC740" s="242"/>
      <c r="GD740" s="242"/>
      <c r="GE740" s="242"/>
      <c r="GF740" s="242"/>
      <c r="GG740" s="242"/>
      <c r="GH740" s="188"/>
      <c r="GI740" s="188"/>
      <c r="GJ740" s="242"/>
    </row>
    <row r="741" spans="2:192" ht="15.75" thickBot="1">
      <c r="B741" s="243" t="s">
        <v>5203</v>
      </c>
      <c r="C741" s="243" t="s">
        <v>424</v>
      </c>
      <c r="D741" s="243" t="s">
        <v>325</v>
      </c>
      <c r="E741" s="244" t="s">
        <v>5217</v>
      </c>
      <c r="F741" s="183"/>
      <c r="G741" s="245"/>
      <c r="H741" s="189"/>
      <c r="I741" s="189"/>
      <c r="J741" s="245"/>
      <c r="K741" s="245"/>
      <c r="L741" s="245"/>
      <c r="M741" s="245"/>
      <c r="N741" s="245"/>
      <c r="O741" s="189"/>
      <c r="P741" s="189"/>
      <c r="Q741" s="245"/>
      <c r="R741" s="245"/>
      <c r="S741" s="245"/>
      <c r="T741" s="245"/>
      <c r="U741" s="245"/>
      <c r="V741" s="189"/>
      <c r="W741" s="189"/>
      <c r="X741" s="245"/>
      <c r="Y741" s="245"/>
      <c r="Z741" s="245"/>
      <c r="AA741" s="245"/>
      <c r="AB741" s="245"/>
      <c r="AC741" s="189"/>
      <c r="AD741" s="189"/>
      <c r="AE741" s="245"/>
      <c r="AF741" s="245"/>
      <c r="AG741" s="189"/>
      <c r="AH741" s="245"/>
      <c r="AI741" s="245"/>
      <c r="AJ741" s="189"/>
      <c r="AK741" s="189"/>
      <c r="AL741" s="189"/>
      <c r="AM741" s="189"/>
      <c r="AN741" s="189"/>
      <c r="AO741" s="245"/>
      <c r="AP741" s="245"/>
      <c r="AQ741" s="189"/>
      <c r="AR741" s="189"/>
      <c r="AS741" s="245"/>
      <c r="AT741" s="245"/>
      <c r="AU741" s="245"/>
      <c r="AV741" s="245"/>
      <c r="AW741" s="245"/>
      <c r="AX741" s="189"/>
      <c r="AY741" s="189"/>
      <c r="AZ741" s="245"/>
      <c r="BA741" s="245"/>
      <c r="BB741" s="245"/>
      <c r="BC741" s="245"/>
      <c r="BD741" s="245"/>
      <c r="BE741" s="189"/>
      <c r="BF741" s="189"/>
      <c r="BG741" s="245"/>
      <c r="BH741" s="245"/>
      <c r="BI741" s="245"/>
      <c r="BJ741" s="245"/>
      <c r="BK741" s="245"/>
      <c r="BL741" s="189"/>
      <c r="BM741" s="189"/>
      <c r="BN741" s="245"/>
      <c r="BO741" s="245"/>
      <c r="BP741" s="245"/>
      <c r="BQ741" s="245"/>
      <c r="BR741" s="245"/>
      <c r="BS741" s="189"/>
      <c r="BT741" s="189"/>
      <c r="BU741" s="245"/>
      <c r="BV741" s="245"/>
      <c r="BW741" s="245"/>
      <c r="BX741" s="245"/>
      <c r="BY741" s="245"/>
      <c r="BZ741" s="189"/>
      <c r="CA741" s="189"/>
      <c r="CB741" s="245"/>
      <c r="CC741" s="245"/>
      <c r="CD741" s="245"/>
      <c r="CE741" s="245"/>
      <c r="CF741" s="245"/>
      <c r="CG741" s="189"/>
      <c r="CH741" s="189"/>
      <c r="CI741" s="245"/>
      <c r="CJ741" s="245"/>
      <c r="CK741" s="245"/>
      <c r="CL741" s="245"/>
      <c r="CM741" s="245"/>
      <c r="CN741" s="189"/>
      <c r="CO741" s="189"/>
      <c r="CP741" s="245"/>
      <c r="CQ741" s="245"/>
      <c r="CR741" s="245"/>
      <c r="CS741" s="245"/>
      <c r="CT741" s="245"/>
      <c r="CU741" s="189"/>
      <c r="CV741" s="189"/>
      <c r="CW741" s="245"/>
      <c r="CX741" s="245"/>
      <c r="CY741" s="245"/>
      <c r="CZ741" s="245"/>
      <c r="DA741" s="245"/>
      <c r="DB741" s="189"/>
      <c r="DC741" s="189"/>
      <c r="DD741" s="245"/>
      <c r="DE741" s="245"/>
      <c r="DF741" s="245"/>
      <c r="DG741" s="245"/>
      <c r="DH741" s="245"/>
      <c r="DI741" s="189"/>
      <c r="DJ741" s="189"/>
      <c r="DK741" s="189"/>
      <c r="DL741" s="245"/>
      <c r="DM741" s="245"/>
      <c r="DN741" s="245"/>
      <c r="DO741" s="245"/>
      <c r="DP741" s="189"/>
      <c r="DQ741" s="189"/>
      <c r="DR741" s="245"/>
      <c r="DS741" s="245"/>
      <c r="DT741" s="245"/>
      <c r="DU741" s="245"/>
      <c r="DV741" s="245"/>
      <c r="DW741" s="189"/>
      <c r="DX741" s="189"/>
      <c r="DY741" s="245"/>
      <c r="DZ741" s="245"/>
      <c r="EA741" s="245"/>
      <c r="EB741" s="245"/>
      <c r="EC741" s="245"/>
      <c r="ED741" s="189"/>
      <c r="EE741" s="189"/>
      <c r="EF741" s="245"/>
      <c r="EG741" s="189"/>
      <c r="EH741" s="245"/>
      <c r="EI741" s="245"/>
      <c r="EJ741" s="245"/>
      <c r="EK741" s="189"/>
      <c r="EL741" s="189"/>
      <c r="EM741" s="245"/>
      <c r="EN741" s="245"/>
      <c r="EO741" s="245"/>
      <c r="EP741" s="245"/>
      <c r="EQ741" s="245"/>
      <c r="ER741" s="189"/>
      <c r="ES741" s="189"/>
      <c r="ET741" s="245"/>
      <c r="EU741" s="245"/>
      <c r="EV741" s="245"/>
      <c r="EW741" s="245"/>
      <c r="EX741" s="245"/>
      <c r="EY741" s="189"/>
      <c r="EZ741" s="189"/>
      <c r="FA741" s="245"/>
      <c r="FB741" s="245"/>
      <c r="FC741" s="245"/>
      <c r="FD741" s="245"/>
      <c r="FE741" s="245"/>
      <c r="FF741" s="189"/>
      <c r="FG741" s="189"/>
      <c r="FH741" s="245"/>
      <c r="FI741" s="245"/>
      <c r="FJ741" s="245"/>
      <c r="FK741" s="245"/>
      <c r="FL741" s="245"/>
      <c r="FM741" s="189"/>
      <c r="FN741" s="189"/>
      <c r="FO741" s="245"/>
      <c r="FP741" s="245"/>
      <c r="FQ741" s="245"/>
      <c r="FR741" s="245"/>
      <c r="FS741" s="245"/>
      <c r="FT741" s="189"/>
      <c r="FU741" s="189"/>
      <c r="FV741" s="189"/>
      <c r="FW741" s="189"/>
      <c r="FX741" s="189"/>
      <c r="FY741" s="245"/>
      <c r="FZ741" s="245"/>
      <c r="GA741" s="189"/>
      <c r="GB741" s="189"/>
      <c r="GC741" s="245"/>
      <c r="GD741" s="245"/>
      <c r="GE741" s="245"/>
      <c r="GF741" s="245"/>
      <c r="GG741" s="245"/>
      <c r="GH741" s="189"/>
      <c r="GI741" s="189"/>
      <c r="GJ741" s="245"/>
    </row>
    <row r="742" spans="2:192" ht="15">
      <c r="B742" s="238" t="s">
        <v>5203</v>
      </c>
      <c r="C742" s="238" t="s">
        <v>2408</v>
      </c>
      <c r="D742" s="238" t="s">
        <v>2410</v>
      </c>
      <c r="E742" s="238" t="s">
        <v>5214</v>
      </c>
      <c r="F742" s="180">
        <v>8</v>
      </c>
      <c r="G742" s="239"/>
      <c r="H742" s="186"/>
      <c r="I742" s="186"/>
      <c r="J742" s="239"/>
      <c r="K742" s="239"/>
      <c r="L742" s="239"/>
      <c r="M742" s="239"/>
      <c r="N742" s="239"/>
      <c r="O742" s="186"/>
      <c r="P742" s="186"/>
      <c r="Q742" s="239"/>
      <c r="R742" s="239"/>
      <c r="S742" s="239"/>
      <c r="T742" s="239"/>
      <c r="U742" s="239"/>
      <c r="V742" s="186"/>
      <c r="W742" s="186"/>
      <c r="X742" s="239"/>
      <c r="Y742" s="239"/>
      <c r="Z742" s="239"/>
      <c r="AA742" s="239"/>
      <c r="AB742" s="239"/>
      <c r="AC742" s="186"/>
      <c r="AD742" s="186"/>
      <c r="AE742" s="239"/>
      <c r="AF742" s="239"/>
      <c r="AG742" s="186"/>
      <c r="AH742" s="239"/>
      <c r="AI742" s="239"/>
      <c r="AJ742" s="186"/>
      <c r="AK742" s="186"/>
      <c r="AL742" s="186"/>
      <c r="AM742" s="186"/>
      <c r="AN742" s="186"/>
      <c r="AO742" s="239"/>
      <c r="AP742" s="239"/>
      <c r="AQ742" s="186"/>
      <c r="AR742" s="186"/>
      <c r="AS742" s="239"/>
      <c r="AT742" s="239"/>
      <c r="AU742" s="239"/>
      <c r="AV742" s="239"/>
      <c r="AW742" s="239"/>
      <c r="AX742" s="186"/>
      <c r="AY742" s="186"/>
      <c r="AZ742" s="239"/>
      <c r="BA742" s="239"/>
      <c r="BB742" s="239"/>
      <c r="BC742" s="239"/>
      <c r="BD742" s="239"/>
      <c r="BE742" s="186"/>
      <c r="BF742" s="186"/>
      <c r="BG742" s="239"/>
      <c r="BH742" s="239"/>
      <c r="BI742" s="239"/>
      <c r="BJ742" s="239"/>
      <c r="BK742" s="239"/>
      <c r="BL742" s="186"/>
      <c r="BM742" s="186"/>
      <c r="BN742" s="239"/>
      <c r="BO742" s="239"/>
      <c r="BP742" s="239"/>
      <c r="BQ742" s="239"/>
      <c r="BR742" s="239"/>
      <c r="BS742" s="186"/>
      <c r="BT742" s="186"/>
      <c r="BU742" s="239"/>
      <c r="BV742" s="239"/>
      <c r="BW742" s="239"/>
      <c r="BX742" s="239"/>
      <c r="BY742" s="239">
        <v>1</v>
      </c>
      <c r="BZ742" s="186"/>
      <c r="CA742" s="186"/>
      <c r="CB742" s="239">
        <v>1</v>
      </c>
      <c r="CC742" s="239">
        <v>1</v>
      </c>
      <c r="CD742" s="239">
        <v>1</v>
      </c>
      <c r="CE742" s="239"/>
      <c r="CF742" s="239"/>
      <c r="CG742" s="186"/>
      <c r="CH742" s="186"/>
      <c r="CI742" s="239"/>
      <c r="CJ742" s="239"/>
      <c r="CK742" s="239"/>
      <c r="CL742" s="239">
        <v>1</v>
      </c>
      <c r="CM742" s="239"/>
      <c r="CN742" s="186"/>
      <c r="CO742" s="186"/>
      <c r="CP742" s="239"/>
      <c r="CQ742" s="239">
        <v>1</v>
      </c>
      <c r="CR742" s="239"/>
      <c r="CS742" s="239"/>
      <c r="CT742" s="239"/>
      <c r="CU742" s="186"/>
      <c r="CV742" s="186"/>
      <c r="CW742" s="239"/>
      <c r="CX742" s="239">
        <v>1</v>
      </c>
      <c r="CY742" s="239"/>
      <c r="CZ742" s="239"/>
      <c r="DA742" s="239"/>
      <c r="DB742" s="186"/>
      <c r="DC742" s="186"/>
      <c r="DD742" s="239"/>
      <c r="DE742" s="239"/>
      <c r="DF742" s="239"/>
      <c r="DG742" s="239"/>
      <c r="DH742" s="239">
        <v>1</v>
      </c>
      <c r="DI742" s="186"/>
      <c r="DJ742" s="186"/>
      <c r="DK742" s="186"/>
      <c r="DL742" s="239"/>
      <c r="DM742" s="239"/>
      <c r="DN742" s="239"/>
      <c r="DO742" s="239"/>
      <c r="DP742" s="186"/>
      <c r="DQ742" s="186"/>
      <c r="DR742" s="239"/>
      <c r="DS742" s="239"/>
      <c r="DT742" s="239"/>
      <c r="DU742" s="239"/>
      <c r="DV742" s="239"/>
      <c r="DW742" s="186"/>
      <c r="DX742" s="186"/>
      <c r="DY742" s="239"/>
      <c r="DZ742" s="239"/>
      <c r="EA742" s="239"/>
      <c r="EB742" s="239"/>
      <c r="EC742" s="239"/>
      <c r="ED742" s="186"/>
      <c r="EE742" s="186"/>
      <c r="EF742" s="239"/>
      <c r="EG742" s="186"/>
      <c r="EH742" s="239"/>
      <c r="EI742" s="239"/>
      <c r="EJ742" s="239"/>
      <c r="EK742" s="186"/>
      <c r="EL742" s="186"/>
      <c r="EM742" s="239"/>
      <c r="EN742" s="239"/>
      <c r="EO742" s="239"/>
      <c r="EP742" s="239"/>
      <c r="EQ742" s="239"/>
      <c r="ER742" s="186"/>
      <c r="ES742" s="186"/>
      <c r="ET742" s="239"/>
      <c r="EU742" s="239"/>
      <c r="EV742" s="239"/>
      <c r="EW742" s="239"/>
      <c r="EX742" s="239"/>
      <c r="EY742" s="186"/>
      <c r="EZ742" s="186"/>
      <c r="FA742" s="239"/>
      <c r="FB742" s="239"/>
      <c r="FC742" s="239"/>
      <c r="FD742" s="239"/>
      <c r="FE742" s="239"/>
      <c r="FF742" s="186"/>
      <c r="FG742" s="186"/>
      <c r="FH742" s="239"/>
      <c r="FI742" s="239"/>
      <c r="FJ742" s="239"/>
      <c r="FK742" s="239"/>
      <c r="FL742" s="239"/>
      <c r="FM742" s="186"/>
      <c r="FN742" s="186"/>
      <c r="FO742" s="239"/>
      <c r="FP742" s="239"/>
      <c r="FQ742" s="239"/>
      <c r="FR742" s="239"/>
      <c r="FS742" s="239"/>
      <c r="FT742" s="186"/>
      <c r="FU742" s="186"/>
      <c r="FV742" s="186"/>
      <c r="FW742" s="186"/>
      <c r="FX742" s="186"/>
      <c r="FY742" s="239"/>
      <c r="FZ742" s="239"/>
      <c r="GA742" s="186"/>
      <c r="GB742" s="186"/>
      <c r="GC742" s="239"/>
      <c r="GD742" s="239"/>
      <c r="GE742" s="239"/>
      <c r="GF742" s="239"/>
      <c r="GG742" s="239"/>
      <c r="GH742" s="186"/>
      <c r="GI742" s="186"/>
      <c r="GJ742" s="239"/>
    </row>
    <row r="743" spans="2:192" ht="15">
      <c r="B743" s="240" t="s">
        <v>5203</v>
      </c>
      <c r="C743" s="240" t="s">
        <v>2408</v>
      </c>
      <c r="D743" s="240" t="s">
        <v>2410</v>
      </c>
      <c r="E743" s="235" t="s">
        <v>5215</v>
      </c>
      <c r="F743" s="181">
        <v>328.2</v>
      </c>
      <c r="G743" s="237"/>
      <c r="H743" s="187"/>
      <c r="I743" s="187"/>
      <c r="J743" s="237"/>
      <c r="K743" s="237"/>
      <c r="L743" s="237"/>
      <c r="M743" s="237"/>
      <c r="N743" s="237"/>
      <c r="O743" s="187"/>
      <c r="P743" s="187"/>
      <c r="Q743" s="237"/>
      <c r="R743" s="237"/>
      <c r="S743" s="237"/>
      <c r="T743" s="237"/>
      <c r="U743" s="237"/>
      <c r="V743" s="187"/>
      <c r="W743" s="187"/>
      <c r="X743" s="237"/>
      <c r="Y743" s="237"/>
      <c r="Z743" s="237"/>
      <c r="AA743" s="237"/>
      <c r="AB743" s="237"/>
      <c r="AC743" s="187"/>
      <c r="AD743" s="187"/>
      <c r="AE743" s="237"/>
      <c r="AF743" s="237"/>
      <c r="AG743" s="187"/>
      <c r="AH743" s="237"/>
      <c r="AI743" s="237"/>
      <c r="AJ743" s="187"/>
      <c r="AK743" s="187"/>
      <c r="AL743" s="187"/>
      <c r="AM743" s="187"/>
      <c r="AN743" s="187"/>
      <c r="AO743" s="237"/>
      <c r="AP743" s="237"/>
      <c r="AQ743" s="187"/>
      <c r="AR743" s="187"/>
      <c r="AS743" s="237"/>
      <c r="AT743" s="237"/>
      <c r="AU743" s="237"/>
      <c r="AV743" s="237"/>
      <c r="AW743" s="237"/>
      <c r="AX743" s="187"/>
      <c r="AY743" s="187"/>
      <c r="AZ743" s="237"/>
      <c r="BA743" s="237"/>
      <c r="BB743" s="237"/>
      <c r="BC743" s="237"/>
      <c r="BD743" s="237"/>
      <c r="BE743" s="187"/>
      <c r="BF743" s="187"/>
      <c r="BG743" s="237"/>
      <c r="BH743" s="237"/>
      <c r="BI743" s="237"/>
      <c r="BJ743" s="237"/>
      <c r="BK743" s="237"/>
      <c r="BL743" s="187"/>
      <c r="BM743" s="187"/>
      <c r="BN743" s="237"/>
      <c r="BO743" s="237"/>
      <c r="BP743" s="237"/>
      <c r="BQ743" s="237"/>
      <c r="BR743" s="237"/>
      <c r="BS743" s="187"/>
      <c r="BT743" s="187"/>
      <c r="BU743" s="237"/>
      <c r="BV743" s="237"/>
      <c r="BW743" s="237"/>
      <c r="BX743" s="237"/>
      <c r="BY743" s="237">
        <v>56.6</v>
      </c>
      <c r="BZ743" s="187"/>
      <c r="CA743" s="187"/>
      <c r="CB743" s="237">
        <v>46.5</v>
      </c>
      <c r="CC743" s="237">
        <v>47.8</v>
      </c>
      <c r="CD743" s="237">
        <v>38.4</v>
      </c>
      <c r="CE743" s="237"/>
      <c r="CF743" s="237"/>
      <c r="CG743" s="187"/>
      <c r="CH743" s="187"/>
      <c r="CI743" s="237"/>
      <c r="CJ743" s="237"/>
      <c r="CK743" s="237"/>
      <c r="CL743" s="237">
        <v>29.8</v>
      </c>
      <c r="CM743" s="237"/>
      <c r="CN743" s="187"/>
      <c r="CO743" s="187"/>
      <c r="CP743" s="237"/>
      <c r="CQ743" s="237">
        <v>41.2</v>
      </c>
      <c r="CR743" s="237"/>
      <c r="CS743" s="237"/>
      <c r="CT743" s="237"/>
      <c r="CU743" s="187"/>
      <c r="CV743" s="187"/>
      <c r="CW743" s="237"/>
      <c r="CX743" s="237">
        <v>28.8</v>
      </c>
      <c r="CY743" s="237"/>
      <c r="CZ743" s="237"/>
      <c r="DA743" s="237"/>
      <c r="DB743" s="187"/>
      <c r="DC743" s="187"/>
      <c r="DD743" s="237"/>
      <c r="DE743" s="237"/>
      <c r="DF743" s="237"/>
      <c r="DG743" s="237"/>
      <c r="DH743" s="237">
        <v>39.200000000000003</v>
      </c>
      <c r="DI743" s="187"/>
      <c r="DJ743" s="187"/>
      <c r="DK743" s="187"/>
      <c r="DL743" s="237"/>
      <c r="DM743" s="237"/>
      <c r="DN743" s="237"/>
      <c r="DO743" s="237"/>
      <c r="DP743" s="187"/>
      <c r="DQ743" s="187"/>
      <c r="DR743" s="237"/>
      <c r="DS743" s="237"/>
      <c r="DT743" s="237"/>
      <c r="DU743" s="237"/>
      <c r="DV743" s="237"/>
      <c r="DW743" s="187"/>
      <c r="DX743" s="187"/>
      <c r="DY743" s="237"/>
      <c r="DZ743" s="237"/>
      <c r="EA743" s="237"/>
      <c r="EB743" s="237"/>
      <c r="EC743" s="237"/>
      <c r="ED743" s="187"/>
      <c r="EE743" s="187"/>
      <c r="EF743" s="237"/>
      <c r="EG743" s="187"/>
      <c r="EH743" s="237"/>
      <c r="EI743" s="237"/>
      <c r="EJ743" s="237"/>
      <c r="EK743" s="187"/>
      <c r="EL743" s="187"/>
      <c r="EM743" s="237"/>
      <c r="EN743" s="237"/>
      <c r="EO743" s="237"/>
      <c r="EP743" s="237"/>
      <c r="EQ743" s="237"/>
      <c r="ER743" s="187"/>
      <c r="ES743" s="187"/>
      <c r="ET743" s="237"/>
      <c r="EU743" s="237"/>
      <c r="EV743" s="237"/>
      <c r="EW743" s="237"/>
      <c r="EX743" s="237"/>
      <c r="EY743" s="187"/>
      <c r="EZ743" s="187"/>
      <c r="FA743" s="237"/>
      <c r="FB743" s="237"/>
      <c r="FC743" s="237"/>
      <c r="FD743" s="237"/>
      <c r="FE743" s="237"/>
      <c r="FF743" s="187"/>
      <c r="FG743" s="187"/>
      <c r="FH743" s="237"/>
      <c r="FI743" s="237"/>
      <c r="FJ743" s="237"/>
      <c r="FK743" s="237"/>
      <c r="FL743" s="237"/>
      <c r="FM743" s="187"/>
      <c r="FN743" s="187"/>
      <c r="FO743" s="237"/>
      <c r="FP743" s="237"/>
      <c r="FQ743" s="237"/>
      <c r="FR743" s="237"/>
      <c r="FS743" s="237"/>
      <c r="FT743" s="187"/>
      <c r="FU743" s="187"/>
      <c r="FV743" s="187"/>
      <c r="FW743" s="187"/>
      <c r="FX743" s="187"/>
      <c r="FY743" s="237"/>
      <c r="FZ743" s="237"/>
      <c r="GA743" s="187"/>
      <c r="GB743" s="187"/>
      <c r="GC743" s="237"/>
      <c r="GD743" s="237"/>
      <c r="GE743" s="237"/>
      <c r="GF743" s="237"/>
      <c r="GG743" s="237"/>
      <c r="GH743" s="187"/>
      <c r="GI743" s="187"/>
      <c r="GJ743" s="237"/>
    </row>
    <row r="744" spans="2:192" ht="15">
      <c r="B744" s="240" t="s">
        <v>5203</v>
      </c>
      <c r="C744" s="240" t="s">
        <v>2408</v>
      </c>
      <c r="D744" s="240" t="s">
        <v>2410</v>
      </c>
      <c r="E744" s="241" t="s">
        <v>5216</v>
      </c>
      <c r="F744" s="182"/>
      <c r="G744" s="242"/>
      <c r="H744" s="188"/>
      <c r="I744" s="188"/>
      <c r="J744" s="242"/>
      <c r="K744" s="242"/>
      <c r="L744" s="242"/>
      <c r="M744" s="242"/>
      <c r="N744" s="242"/>
      <c r="O744" s="188"/>
      <c r="P744" s="188"/>
      <c r="Q744" s="242"/>
      <c r="R744" s="242"/>
      <c r="S744" s="242"/>
      <c r="T744" s="242"/>
      <c r="U744" s="242"/>
      <c r="V744" s="188"/>
      <c r="W744" s="188"/>
      <c r="X744" s="242"/>
      <c r="Y744" s="242"/>
      <c r="Z744" s="242"/>
      <c r="AA744" s="242"/>
      <c r="AB744" s="242"/>
      <c r="AC744" s="188"/>
      <c r="AD744" s="188"/>
      <c r="AE744" s="242"/>
      <c r="AF744" s="242"/>
      <c r="AG744" s="188"/>
      <c r="AH744" s="242"/>
      <c r="AI744" s="242"/>
      <c r="AJ744" s="188"/>
      <c r="AK744" s="188"/>
      <c r="AL744" s="188"/>
      <c r="AM744" s="188"/>
      <c r="AN744" s="188"/>
      <c r="AO744" s="242"/>
      <c r="AP744" s="242"/>
      <c r="AQ744" s="188"/>
      <c r="AR744" s="188"/>
      <c r="AS744" s="242"/>
      <c r="AT744" s="242"/>
      <c r="AU744" s="242"/>
      <c r="AV744" s="242"/>
      <c r="AW744" s="242"/>
      <c r="AX744" s="188"/>
      <c r="AY744" s="188"/>
      <c r="AZ744" s="242"/>
      <c r="BA744" s="242"/>
      <c r="BB744" s="242"/>
      <c r="BC744" s="242"/>
      <c r="BD744" s="242"/>
      <c r="BE744" s="188"/>
      <c r="BF744" s="188"/>
      <c r="BG744" s="242"/>
      <c r="BH744" s="242"/>
      <c r="BI744" s="242"/>
      <c r="BJ744" s="242"/>
      <c r="BK744" s="242"/>
      <c r="BL744" s="188"/>
      <c r="BM744" s="188"/>
      <c r="BN744" s="242"/>
      <c r="BO744" s="242"/>
      <c r="BP744" s="242"/>
      <c r="BQ744" s="242"/>
      <c r="BR744" s="242"/>
      <c r="BS744" s="188"/>
      <c r="BT744" s="188"/>
      <c r="BU744" s="242"/>
      <c r="BV744" s="242"/>
      <c r="BW744" s="242"/>
      <c r="BX744" s="242"/>
      <c r="BY744" s="242"/>
      <c r="BZ744" s="188"/>
      <c r="CA744" s="188"/>
      <c r="CB744" s="242"/>
      <c r="CC744" s="242"/>
      <c r="CD744" s="242"/>
      <c r="CE744" s="242"/>
      <c r="CF744" s="242"/>
      <c r="CG744" s="188"/>
      <c r="CH744" s="188"/>
      <c r="CI744" s="242"/>
      <c r="CJ744" s="242"/>
      <c r="CK744" s="242"/>
      <c r="CL744" s="242"/>
      <c r="CM744" s="242"/>
      <c r="CN744" s="188"/>
      <c r="CO744" s="188"/>
      <c r="CP744" s="242"/>
      <c r="CQ744" s="242"/>
      <c r="CR744" s="242"/>
      <c r="CS744" s="242"/>
      <c r="CT744" s="242"/>
      <c r="CU744" s="188"/>
      <c r="CV744" s="188"/>
      <c r="CW744" s="242"/>
      <c r="CX744" s="242"/>
      <c r="CY744" s="242"/>
      <c r="CZ744" s="242"/>
      <c r="DA744" s="242"/>
      <c r="DB744" s="188"/>
      <c r="DC744" s="188"/>
      <c r="DD744" s="242"/>
      <c r="DE744" s="242"/>
      <c r="DF744" s="242"/>
      <c r="DG744" s="242"/>
      <c r="DH744" s="242"/>
      <c r="DI744" s="188"/>
      <c r="DJ744" s="188"/>
      <c r="DK744" s="188"/>
      <c r="DL744" s="242"/>
      <c r="DM744" s="242"/>
      <c r="DN744" s="242"/>
      <c r="DO744" s="242"/>
      <c r="DP744" s="188"/>
      <c r="DQ744" s="188"/>
      <c r="DR744" s="242"/>
      <c r="DS744" s="242"/>
      <c r="DT744" s="242"/>
      <c r="DU744" s="242"/>
      <c r="DV744" s="242"/>
      <c r="DW744" s="188"/>
      <c r="DX744" s="188"/>
      <c r="DY744" s="242"/>
      <c r="DZ744" s="242"/>
      <c r="EA744" s="242"/>
      <c r="EB744" s="242"/>
      <c r="EC744" s="242"/>
      <c r="ED744" s="188"/>
      <c r="EE744" s="188"/>
      <c r="EF744" s="242"/>
      <c r="EG744" s="188"/>
      <c r="EH744" s="242"/>
      <c r="EI744" s="242"/>
      <c r="EJ744" s="242"/>
      <c r="EK744" s="188"/>
      <c r="EL744" s="188"/>
      <c r="EM744" s="242"/>
      <c r="EN744" s="242"/>
      <c r="EO744" s="242"/>
      <c r="EP744" s="242"/>
      <c r="EQ744" s="242"/>
      <c r="ER744" s="188"/>
      <c r="ES744" s="188"/>
      <c r="ET744" s="242"/>
      <c r="EU744" s="242"/>
      <c r="EV744" s="242"/>
      <c r="EW744" s="242"/>
      <c r="EX744" s="242"/>
      <c r="EY744" s="188"/>
      <c r="EZ744" s="188"/>
      <c r="FA744" s="242"/>
      <c r="FB744" s="242"/>
      <c r="FC744" s="242"/>
      <c r="FD744" s="242"/>
      <c r="FE744" s="242"/>
      <c r="FF744" s="188"/>
      <c r="FG744" s="188"/>
      <c r="FH744" s="242"/>
      <c r="FI744" s="242"/>
      <c r="FJ744" s="242"/>
      <c r="FK744" s="242"/>
      <c r="FL744" s="242"/>
      <c r="FM744" s="188"/>
      <c r="FN744" s="188"/>
      <c r="FO744" s="242"/>
      <c r="FP744" s="242"/>
      <c r="FQ744" s="242"/>
      <c r="FR744" s="242"/>
      <c r="FS744" s="242"/>
      <c r="FT744" s="188"/>
      <c r="FU744" s="188"/>
      <c r="FV744" s="188"/>
      <c r="FW744" s="188"/>
      <c r="FX744" s="188"/>
      <c r="FY744" s="242"/>
      <c r="FZ744" s="242"/>
      <c r="GA744" s="188"/>
      <c r="GB744" s="188"/>
      <c r="GC744" s="242"/>
      <c r="GD744" s="242"/>
      <c r="GE744" s="242"/>
      <c r="GF744" s="242"/>
      <c r="GG744" s="242"/>
      <c r="GH744" s="188"/>
      <c r="GI744" s="188"/>
      <c r="GJ744" s="242"/>
    </row>
    <row r="745" spans="2:192" ht="15.75" thickBot="1">
      <c r="B745" s="243" t="s">
        <v>5203</v>
      </c>
      <c r="C745" s="243" t="s">
        <v>2408</v>
      </c>
      <c r="D745" s="243" t="s">
        <v>2410</v>
      </c>
      <c r="E745" s="244" t="s">
        <v>5217</v>
      </c>
      <c r="F745" s="183"/>
      <c r="G745" s="245"/>
      <c r="H745" s="189"/>
      <c r="I745" s="189"/>
      <c r="J745" s="245"/>
      <c r="K745" s="245"/>
      <c r="L745" s="245"/>
      <c r="M745" s="245"/>
      <c r="N745" s="245"/>
      <c r="O745" s="189"/>
      <c r="P745" s="189"/>
      <c r="Q745" s="245"/>
      <c r="R745" s="245"/>
      <c r="S745" s="245"/>
      <c r="T745" s="245"/>
      <c r="U745" s="245"/>
      <c r="V745" s="189"/>
      <c r="W745" s="189"/>
      <c r="X745" s="245"/>
      <c r="Y745" s="245"/>
      <c r="Z745" s="245"/>
      <c r="AA745" s="245"/>
      <c r="AB745" s="245"/>
      <c r="AC745" s="189"/>
      <c r="AD745" s="189"/>
      <c r="AE745" s="245"/>
      <c r="AF745" s="245"/>
      <c r="AG745" s="189"/>
      <c r="AH745" s="245"/>
      <c r="AI745" s="245"/>
      <c r="AJ745" s="189"/>
      <c r="AK745" s="189"/>
      <c r="AL745" s="189"/>
      <c r="AM745" s="189"/>
      <c r="AN745" s="189"/>
      <c r="AO745" s="245"/>
      <c r="AP745" s="245"/>
      <c r="AQ745" s="189"/>
      <c r="AR745" s="189"/>
      <c r="AS745" s="245"/>
      <c r="AT745" s="245"/>
      <c r="AU745" s="245"/>
      <c r="AV745" s="245"/>
      <c r="AW745" s="245"/>
      <c r="AX745" s="189"/>
      <c r="AY745" s="189"/>
      <c r="AZ745" s="245"/>
      <c r="BA745" s="245"/>
      <c r="BB745" s="245"/>
      <c r="BC745" s="245"/>
      <c r="BD745" s="245"/>
      <c r="BE745" s="189"/>
      <c r="BF745" s="189"/>
      <c r="BG745" s="245"/>
      <c r="BH745" s="245"/>
      <c r="BI745" s="245"/>
      <c r="BJ745" s="245"/>
      <c r="BK745" s="245"/>
      <c r="BL745" s="189"/>
      <c r="BM745" s="189"/>
      <c r="BN745" s="245"/>
      <c r="BO745" s="245"/>
      <c r="BP745" s="245"/>
      <c r="BQ745" s="245"/>
      <c r="BR745" s="245"/>
      <c r="BS745" s="189"/>
      <c r="BT745" s="189"/>
      <c r="BU745" s="245"/>
      <c r="BV745" s="245"/>
      <c r="BW745" s="245"/>
      <c r="BX745" s="245"/>
      <c r="BY745" s="245"/>
      <c r="BZ745" s="189"/>
      <c r="CA745" s="189"/>
      <c r="CB745" s="245"/>
      <c r="CC745" s="245"/>
      <c r="CD745" s="245"/>
      <c r="CE745" s="245"/>
      <c r="CF745" s="245"/>
      <c r="CG745" s="189"/>
      <c r="CH745" s="189"/>
      <c r="CI745" s="245"/>
      <c r="CJ745" s="245"/>
      <c r="CK745" s="245"/>
      <c r="CL745" s="245"/>
      <c r="CM745" s="245"/>
      <c r="CN745" s="189"/>
      <c r="CO745" s="189"/>
      <c r="CP745" s="245"/>
      <c r="CQ745" s="245"/>
      <c r="CR745" s="245"/>
      <c r="CS745" s="245"/>
      <c r="CT745" s="245"/>
      <c r="CU745" s="189"/>
      <c r="CV745" s="189"/>
      <c r="CW745" s="245"/>
      <c r="CX745" s="245"/>
      <c r="CY745" s="245"/>
      <c r="CZ745" s="245"/>
      <c r="DA745" s="245"/>
      <c r="DB745" s="189"/>
      <c r="DC745" s="189"/>
      <c r="DD745" s="245"/>
      <c r="DE745" s="245"/>
      <c r="DF745" s="245"/>
      <c r="DG745" s="245"/>
      <c r="DH745" s="245"/>
      <c r="DI745" s="189"/>
      <c r="DJ745" s="189"/>
      <c r="DK745" s="189"/>
      <c r="DL745" s="245"/>
      <c r="DM745" s="245"/>
      <c r="DN745" s="245"/>
      <c r="DO745" s="245"/>
      <c r="DP745" s="189"/>
      <c r="DQ745" s="189"/>
      <c r="DR745" s="245"/>
      <c r="DS745" s="245"/>
      <c r="DT745" s="245"/>
      <c r="DU745" s="245"/>
      <c r="DV745" s="245"/>
      <c r="DW745" s="189"/>
      <c r="DX745" s="189"/>
      <c r="DY745" s="245"/>
      <c r="DZ745" s="245"/>
      <c r="EA745" s="245"/>
      <c r="EB745" s="245"/>
      <c r="EC745" s="245"/>
      <c r="ED745" s="189"/>
      <c r="EE745" s="189"/>
      <c r="EF745" s="245"/>
      <c r="EG745" s="189"/>
      <c r="EH745" s="245"/>
      <c r="EI745" s="245"/>
      <c r="EJ745" s="245"/>
      <c r="EK745" s="189"/>
      <c r="EL745" s="189"/>
      <c r="EM745" s="245"/>
      <c r="EN745" s="245"/>
      <c r="EO745" s="245"/>
      <c r="EP745" s="245"/>
      <c r="EQ745" s="245"/>
      <c r="ER745" s="189"/>
      <c r="ES745" s="189"/>
      <c r="ET745" s="245"/>
      <c r="EU745" s="245"/>
      <c r="EV745" s="245"/>
      <c r="EW745" s="245"/>
      <c r="EX745" s="245"/>
      <c r="EY745" s="189"/>
      <c r="EZ745" s="189"/>
      <c r="FA745" s="245"/>
      <c r="FB745" s="245"/>
      <c r="FC745" s="245"/>
      <c r="FD745" s="245"/>
      <c r="FE745" s="245"/>
      <c r="FF745" s="189"/>
      <c r="FG745" s="189"/>
      <c r="FH745" s="245"/>
      <c r="FI745" s="245"/>
      <c r="FJ745" s="245"/>
      <c r="FK745" s="245"/>
      <c r="FL745" s="245"/>
      <c r="FM745" s="189"/>
      <c r="FN745" s="189"/>
      <c r="FO745" s="245"/>
      <c r="FP745" s="245"/>
      <c r="FQ745" s="245"/>
      <c r="FR745" s="245"/>
      <c r="FS745" s="245"/>
      <c r="FT745" s="189"/>
      <c r="FU745" s="189"/>
      <c r="FV745" s="189"/>
      <c r="FW745" s="189"/>
      <c r="FX745" s="189"/>
      <c r="FY745" s="245"/>
      <c r="FZ745" s="245"/>
      <c r="GA745" s="189"/>
      <c r="GB745" s="189"/>
      <c r="GC745" s="245"/>
      <c r="GD745" s="245"/>
      <c r="GE745" s="245"/>
      <c r="GF745" s="245"/>
      <c r="GG745" s="245"/>
      <c r="GH745" s="189"/>
      <c r="GI745" s="189"/>
      <c r="GJ745" s="245"/>
    </row>
    <row r="746" spans="2:192" ht="15">
      <c r="B746" s="238" t="s">
        <v>5203</v>
      </c>
      <c r="C746" s="238" t="s">
        <v>3598</v>
      </c>
      <c r="D746" s="238" t="s">
        <v>3600</v>
      </c>
      <c r="E746" s="238" t="s">
        <v>5214</v>
      </c>
      <c r="F746" s="180">
        <v>2</v>
      </c>
      <c r="G746" s="239"/>
      <c r="H746" s="186"/>
      <c r="I746" s="186"/>
      <c r="J746" s="239"/>
      <c r="K746" s="239"/>
      <c r="L746" s="239"/>
      <c r="M746" s="239"/>
      <c r="N746" s="239"/>
      <c r="O746" s="186"/>
      <c r="P746" s="186"/>
      <c r="Q746" s="239"/>
      <c r="R746" s="239"/>
      <c r="S746" s="239"/>
      <c r="T746" s="239"/>
      <c r="U746" s="239"/>
      <c r="V746" s="186"/>
      <c r="W746" s="186"/>
      <c r="X746" s="239"/>
      <c r="Y746" s="239"/>
      <c r="Z746" s="239"/>
      <c r="AA746" s="239"/>
      <c r="AB746" s="239"/>
      <c r="AC746" s="186"/>
      <c r="AD746" s="186"/>
      <c r="AE746" s="239"/>
      <c r="AF746" s="239"/>
      <c r="AG746" s="186"/>
      <c r="AH746" s="239"/>
      <c r="AI746" s="239"/>
      <c r="AJ746" s="186"/>
      <c r="AK746" s="186"/>
      <c r="AL746" s="186"/>
      <c r="AM746" s="186"/>
      <c r="AN746" s="186"/>
      <c r="AO746" s="239"/>
      <c r="AP746" s="239"/>
      <c r="AQ746" s="186"/>
      <c r="AR746" s="186"/>
      <c r="AS746" s="239"/>
      <c r="AT746" s="239"/>
      <c r="AU746" s="239"/>
      <c r="AV746" s="239"/>
      <c r="AW746" s="239"/>
      <c r="AX746" s="186"/>
      <c r="AY746" s="186"/>
      <c r="AZ746" s="239"/>
      <c r="BA746" s="239"/>
      <c r="BB746" s="239"/>
      <c r="BC746" s="239"/>
      <c r="BD746" s="239"/>
      <c r="BE746" s="186"/>
      <c r="BF746" s="186"/>
      <c r="BG746" s="239"/>
      <c r="BH746" s="239"/>
      <c r="BI746" s="239"/>
      <c r="BJ746" s="239"/>
      <c r="BK746" s="239"/>
      <c r="BL746" s="186"/>
      <c r="BM746" s="186"/>
      <c r="BN746" s="239"/>
      <c r="BO746" s="239"/>
      <c r="BP746" s="239"/>
      <c r="BQ746" s="239"/>
      <c r="BR746" s="239"/>
      <c r="BS746" s="186"/>
      <c r="BT746" s="186"/>
      <c r="BU746" s="239"/>
      <c r="BV746" s="239"/>
      <c r="BW746" s="239"/>
      <c r="BX746" s="239"/>
      <c r="BY746" s="239"/>
      <c r="BZ746" s="186"/>
      <c r="CA746" s="186"/>
      <c r="CB746" s="239"/>
      <c r="CC746" s="239"/>
      <c r="CD746" s="239"/>
      <c r="CE746" s="239"/>
      <c r="CF746" s="239"/>
      <c r="CG746" s="186"/>
      <c r="CH746" s="186"/>
      <c r="CI746" s="239"/>
      <c r="CJ746" s="239"/>
      <c r="CK746" s="239"/>
      <c r="CL746" s="239"/>
      <c r="CM746" s="239"/>
      <c r="CN746" s="186"/>
      <c r="CO746" s="186"/>
      <c r="CP746" s="239"/>
      <c r="CQ746" s="239"/>
      <c r="CR746" s="239"/>
      <c r="CS746" s="239"/>
      <c r="CT746" s="239"/>
      <c r="CU746" s="186"/>
      <c r="CV746" s="186"/>
      <c r="CW746" s="239"/>
      <c r="CX746" s="239"/>
      <c r="CY746" s="239"/>
      <c r="CZ746" s="239"/>
      <c r="DA746" s="239"/>
      <c r="DB746" s="186"/>
      <c r="DC746" s="186"/>
      <c r="DD746" s="239"/>
      <c r="DE746" s="239"/>
      <c r="DF746" s="239"/>
      <c r="DG746" s="239"/>
      <c r="DH746" s="239"/>
      <c r="DI746" s="186"/>
      <c r="DJ746" s="186"/>
      <c r="DK746" s="186"/>
      <c r="DL746" s="239"/>
      <c r="DM746" s="239">
        <v>1</v>
      </c>
      <c r="DN746" s="239"/>
      <c r="DO746" s="239"/>
      <c r="DP746" s="186"/>
      <c r="DQ746" s="186"/>
      <c r="DR746" s="239"/>
      <c r="DS746" s="239"/>
      <c r="DT746" s="239"/>
      <c r="DU746" s="239"/>
      <c r="DV746" s="239"/>
      <c r="DW746" s="186"/>
      <c r="DX746" s="186"/>
      <c r="DY746" s="239"/>
      <c r="DZ746" s="239"/>
      <c r="EA746" s="239"/>
      <c r="EB746" s="239"/>
      <c r="EC746" s="239"/>
      <c r="ED746" s="186"/>
      <c r="EE746" s="186"/>
      <c r="EF746" s="239"/>
      <c r="EG746" s="186"/>
      <c r="EH746" s="239"/>
      <c r="EI746" s="239"/>
      <c r="EJ746" s="239"/>
      <c r="EK746" s="186"/>
      <c r="EL746" s="186"/>
      <c r="EM746" s="239">
        <v>1</v>
      </c>
      <c r="EN746" s="239"/>
      <c r="EO746" s="239"/>
      <c r="EP746" s="239"/>
      <c r="EQ746" s="239"/>
      <c r="ER746" s="186"/>
      <c r="ES746" s="186"/>
      <c r="ET746" s="239"/>
      <c r="EU746" s="239"/>
      <c r="EV746" s="239"/>
      <c r="EW746" s="239"/>
      <c r="EX746" s="239"/>
      <c r="EY746" s="186"/>
      <c r="EZ746" s="186"/>
      <c r="FA746" s="239"/>
      <c r="FB746" s="239"/>
      <c r="FC746" s="239"/>
      <c r="FD746" s="239"/>
      <c r="FE746" s="239"/>
      <c r="FF746" s="186"/>
      <c r="FG746" s="186"/>
      <c r="FH746" s="239"/>
      <c r="FI746" s="239"/>
      <c r="FJ746" s="239"/>
      <c r="FK746" s="239"/>
      <c r="FL746" s="239"/>
      <c r="FM746" s="186"/>
      <c r="FN746" s="186"/>
      <c r="FO746" s="239"/>
      <c r="FP746" s="239"/>
      <c r="FQ746" s="239"/>
      <c r="FR746" s="239"/>
      <c r="FS746" s="239"/>
      <c r="FT746" s="186"/>
      <c r="FU746" s="186"/>
      <c r="FV746" s="186"/>
      <c r="FW746" s="186"/>
      <c r="FX746" s="186"/>
      <c r="FY746" s="239"/>
      <c r="FZ746" s="239"/>
      <c r="GA746" s="186"/>
      <c r="GB746" s="186"/>
      <c r="GC746" s="239"/>
      <c r="GD746" s="239"/>
      <c r="GE746" s="239"/>
      <c r="GF746" s="239"/>
      <c r="GG746" s="239"/>
      <c r="GH746" s="186"/>
      <c r="GI746" s="186"/>
      <c r="GJ746" s="239"/>
    </row>
    <row r="747" spans="2:192" ht="15">
      <c r="B747" s="240" t="s">
        <v>5203</v>
      </c>
      <c r="C747" s="240" t="s">
        <v>3598</v>
      </c>
      <c r="D747" s="240" t="s">
        <v>3600</v>
      </c>
      <c r="E747" s="235" t="s">
        <v>5215</v>
      </c>
      <c r="F747" s="181">
        <v>193.7</v>
      </c>
      <c r="G747" s="237"/>
      <c r="H747" s="187"/>
      <c r="I747" s="187"/>
      <c r="J747" s="237"/>
      <c r="K747" s="237"/>
      <c r="L747" s="237"/>
      <c r="M747" s="237"/>
      <c r="N747" s="237"/>
      <c r="O747" s="187"/>
      <c r="P747" s="187"/>
      <c r="Q747" s="237"/>
      <c r="R747" s="237"/>
      <c r="S747" s="237"/>
      <c r="T747" s="237"/>
      <c r="U747" s="237"/>
      <c r="V747" s="187"/>
      <c r="W747" s="187"/>
      <c r="X747" s="237"/>
      <c r="Y747" s="237"/>
      <c r="Z747" s="237"/>
      <c r="AA747" s="237"/>
      <c r="AB747" s="237"/>
      <c r="AC747" s="187"/>
      <c r="AD747" s="187"/>
      <c r="AE747" s="237"/>
      <c r="AF747" s="237"/>
      <c r="AG747" s="187"/>
      <c r="AH747" s="237"/>
      <c r="AI747" s="237"/>
      <c r="AJ747" s="187"/>
      <c r="AK747" s="187"/>
      <c r="AL747" s="187"/>
      <c r="AM747" s="187"/>
      <c r="AN747" s="187"/>
      <c r="AO747" s="237"/>
      <c r="AP747" s="237"/>
      <c r="AQ747" s="187"/>
      <c r="AR747" s="187"/>
      <c r="AS747" s="237"/>
      <c r="AT747" s="237"/>
      <c r="AU747" s="237"/>
      <c r="AV747" s="237"/>
      <c r="AW747" s="237"/>
      <c r="AX747" s="187"/>
      <c r="AY747" s="187"/>
      <c r="AZ747" s="237"/>
      <c r="BA747" s="237"/>
      <c r="BB747" s="237"/>
      <c r="BC747" s="237"/>
      <c r="BD747" s="237"/>
      <c r="BE747" s="187"/>
      <c r="BF747" s="187"/>
      <c r="BG747" s="237"/>
      <c r="BH747" s="237"/>
      <c r="BI747" s="237"/>
      <c r="BJ747" s="237"/>
      <c r="BK747" s="237"/>
      <c r="BL747" s="187"/>
      <c r="BM747" s="187"/>
      <c r="BN747" s="237"/>
      <c r="BO747" s="237"/>
      <c r="BP747" s="237"/>
      <c r="BQ747" s="237"/>
      <c r="BR747" s="237"/>
      <c r="BS747" s="187"/>
      <c r="BT747" s="187"/>
      <c r="BU747" s="237"/>
      <c r="BV747" s="237"/>
      <c r="BW747" s="237"/>
      <c r="BX747" s="237"/>
      <c r="BY747" s="237"/>
      <c r="BZ747" s="187"/>
      <c r="CA747" s="187"/>
      <c r="CB747" s="237"/>
      <c r="CC747" s="237"/>
      <c r="CD747" s="237"/>
      <c r="CE747" s="237"/>
      <c r="CF747" s="237"/>
      <c r="CG747" s="187"/>
      <c r="CH747" s="187"/>
      <c r="CI747" s="237"/>
      <c r="CJ747" s="237"/>
      <c r="CK747" s="237"/>
      <c r="CL747" s="237"/>
      <c r="CM747" s="237"/>
      <c r="CN747" s="187"/>
      <c r="CO747" s="187"/>
      <c r="CP747" s="237"/>
      <c r="CQ747" s="237"/>
      <c r="CR747" s="237"/>
      <c r="CS747" s="237"/>
      <c r="CT747" s="237"/>
      <c r="CU747" s="187"/>
      <c r="CV747" s="187"/>
      <c r="CW747" s="237"/>
      <c r="CX747" s="237"/>
      <c r="CY747" s="237"/>
      <c r="CZ747" s="237"/>
      <c r="DA747" s="237"/>
      <c r="DB747" s="187"/>
      <c r="DC747" s="187"/>
      <c r="DD747" s="237"/>
      <c r="DE747" s="237"/>
      <c r="DF747" s="237"/>
      <c r="DG747" s="237"/>
      <c r="DH747" s="237"/>
      <c r="DI747" s="187"/>
      <c r="DJ747" s="187"/>
      <c r="DK747" s="187"/>
      <c r="DL747" s="237"/>
      <c r="DM747" s="237">
        <v>105.4</v>
      </c>
      <c r="DN747" s="237"/>
      <c r="DO747" s="237"/>
      <c r="DP747" s="187"/>
      <c r="DQ747" s="187"/>
      <c r="DR747" s="237"/>
      <c r="DS747" s="237"/>
      <c r="DT747" s="237"/>
      <c r="DU747" s="237"/>
      <c r="DV747" s="237"/>
      <c r="DW747" s="187"/>
      <c r="DX747" s="187"/>
      <c r="DY747" s="237"/>
      <c r="DZ747" s="237"/>
      <c r="EA747" s="237"/>
      <c r="EB747" s="237"/>
      <c r="EC747" s="237"/>
      <c r="ED747" s="187"/>
      <c r="EE747" s="187"/>
      <c r="EF747" s="237"/>
      <c r="EG747" s="187"/>
      <c r="EH747" s="237"/>
      <c r="EI747" s="237"/>
      <c r="EJ747" s="237"/>
      <c r="EK747" s="187"/>
      <c r="EL747" s="187"/>
      <c r="EM747" s="237">
        <v>88.3</v>
      </c>
      <c r="EN747" s="237"/>
      <c r="EO747" s="237"/>
      <c r="EP747" s="237"/>
      <c r="EQ747" s="237"/>
      <c r="ER747" s="187"/>
      <c r="ES747" s="187"/>
      <c r="ET747" s="237"/>
      <c r="EU747" s="237"/>
      <c r="EV747" s="237"/>
      <c r="EW747" s="237"/>
      <c r="EX747" s="237"/>
      <c r="EY747" s="187"/>
      <c r="EZ747" s="187"/>
      <c r="FA747" s="237"/>
      <c r="FB747" s="237"/>
      <c r="FC747" s="237"/>
      <c r="FD747" s="237"/>
      <c r="FE747" s="237"/>
      <c r="FF747" s="187"/>
      <c r="FG747" s="187"/>
      <c r="FH747" s="237"/>
      <c r="FI747" s="237"/>
      <c r="FJ747" s="237"/>
      <c r="FK747" s="237"/>
      <c r="FL747" s="237"/>
      <c r="FM747" s="187"/>
      <c r="FN747" s="187"/>
      <c r="FO747" s="237"/>
      <c r="FP747" s="237"/>
      <c r="FQ747" s="237"/>
      <c r="FR747" s="237"/>
      <c r="FS747" s="237"/>
      <c r="FT747" s="187"/>
      <c r="FU747" s="187"/>
      <c r="FV747" s="187"/>
      <c r="FW747" s="187"/>
      <c r="FX747" s="187"/>
      <c r="FY747" s="237"/>
      <c r="FZ747" s="237"/>
      <c r="GA747" s="187"/>
      <c r="GB747" s="187"/>
      <c r="GC747" s="237"/>
      <c r="GD747" s="237"/>
      <c r="GE747" s="237"/>
      <c r="GF747" s="237"/>
      <c r="GG747" s="237"/>
      <c r="GH747" s="187"/>
      <c r="GI747" s="187"/>
      <c r="GJ747" s="237"/>
    </row>
    <row r="748" spans="2:192" ht="15">
      <c r="B748" s="240" t="s">
        <v>5203</v>
      </c>
      <c r="C748" s="240" t="s">
        <v>3598</v>
      </c>
      <c r="D748" s="240" t="s">
        <v>3600</v>
      </c>
      <c r="E748" s="241" t="s">
        <v>5216</v>
      </c>
      <c r="F748" s="182"/>
      <c r="G748" s="242"/>
      <c r="H748" s="188"/>
      <c r="I748" s="188"/>
      <c r="J748" s="242"/>
      <c r="K748" s="242"/>
      <c r="L748" s="242"/>
      <c r="M748" s="242"/>
      <c r="N748" s="242"/>
      <c r="O748" s="188"/>
      <c r="P748" s="188"/>
      <c r="Q748" s="242"/>
      <c r="R748" s="242"/>
      <c r="S748" s="242"/>
      <c r="T748" s="242"/>
      <c r="U748" s="242"/>
      <c r="V748" s="188"/>
      <c r="W748" s="188"/>
      <c r="X748" s="242"/>
      <c r="Y748" s="242"/>
      <c r="Z748" s="242"/>
      <c r="AA748" s="242"/>
      <c r="AB748" s="242"/>
      <c r="AC748" s="188"/>
      <c r="AD748" s="188"/>
      <c r="AE748" s="242"/>
      <c r="AF748" s="242"/>
      <c r="AG748" s="188"/>
      <c r="AH748" s="242"/>
      <c r="AI748" s="242"/>
      <c r="AJ748" s="188"/>
      <c r="AK748" s="188"/>
      <c r="AL748" s="188"/>
      <c r="AM748" s="188"/>
      <c r="AN748" s="188"/>
      <c r="AO748" s="242"/>
      <c r="AP748" s="242"/>
      <c r="AQ748" s="188"/>
      <c r="AR748" s="188"/>
      <c r="AS748" s="242"/>
      <c r="AT748" s="242"/>
      <c r="AU748" s="242"/>
      <c r="AV748" s="242"/>
      <c r="AW748" s="242"/>
      <c r="AX748" s="188"/>
      <c r="AY748" s="188"/>
      <c r="AZ748" s="242"/>
      <c r="BA748" s="242"/>
      <c r="BB748" s="242"/>
      <c r="BC748" s="242"/>
      <c r="BD748" s="242"/>
      <c r="BE748" s="188"/>
      <c r="BF748" s="188"/>
      <c r="BG748" s="242"/>
      <c r="BH748" s="242"/>
      <c r="BI748" s="242"/>
      <c r="BJ748" s="242"/>
      <c r="BK748" s="242"/>
      <c r="BL748" s="188"/>
      <c r="BM748" s="188"/>
      <c r="BN748" s="242"/>
      <c r="BO748" s="242"/>
      <c r="BP748" s="242"/>
      <c r="BQ748" s="242"/>
      <c r="BR748" s="242"/>
      <c r="BS748" s="188"/>
      <c r="BT748" s="188"/>
      <c r="BU748" s="242"/>
      <c r="BV748" s="242"/>
      <c r="BW748" s="242"/>
      <c r="BX748" s="242"/>
      <c r="BY748" s="242"/>
      <c r="BZ748" s="188"/>
      <c r="CA748" s="188"/>
      <c r="CB748" s="242"/>
      <c r="CC748" s="242"/>
      <c r="CD748" s="242"/>
      <c r="CE748" s="242"/>
      <c r="CF748" s="242"/>
      <c r="CG748" s="188"/>
      <c r="CH748" s="188"/>
      <c r="CI748" s="242"/>
      <c r="CJ748" s="242"/>
      <c r="CK748" s="242"/>
      <c r="CL748" s="242"/>
      <c r="CM748" s="242"/>
      <c r="CN748" s="188"/>
      <c r="CO748" s="188"/>
      <c r="CP748" s="242"/>
      <c r="CQ748" s="242"/>
      <c r="CR748" s="242"/>
      <c r="CS748" s="242"/>
      <c r="CT748" s="242"/>
      <c r="CU748" s="188"/>
      <c r="CV748" s="188"/>
      <c r="CW748" s="242"/>
      <c r="CX748" s="242"/>
      <c r="CY748" s="242"/>
      <c r="CZ748" s="242"/>
      <c r="DA748" s="242"/>
      <c r="DB748" s="188"/>
      <c r="DC748" s="188"/>
      <c r="DD748" s="242"/>
      <c r="DE748" s="242"/>
      <c r="DF748" s="242"/>
      <c r="DG748" s="242"/>
      <c r="DH748" s="242"/>
      <c r="DI748" s="188"/>
      <c r="DJ748" s="188"/>
      <c r="DK748" s="188"/>
      <c r="DL748" s="242"/>
      <c r="DM748" s="242"/>
      <c r="DN748" s="242"/>
      <c r="DO748" s="242"/>
      <c r="DP748" s="188"/>
      <c r="DQ748" s="188"/>
      <c r="DR748" s="242"/>
      <c r="DS748" s="242"/>
      <c r="DT748" s="242"/>
      <c r="DU748" s="242"/>
      <c r="DV748" s="242"/>
      <c r="DW748" s="188"/>
      <c r="DX748" s="188"/>
      <c r="DY748" s="242"/>
      <c r="DZ748" s="242"/>
      <c r="EA748" s="242"/>
      <c r="EB748" s="242"/>
      <c r="EC748" s="242"/>
      <c r="ED748" s="188"/>
      <c r="EE748" s="188"/>
      <c r="EF748" s="242"/>
      <c r="EG748" s="188"/>
      <c r="EH748" s="242"/>
      <c r="EI748" s="242"/>
      <c r="EJ748" s="242"/>
      <c r="EK748" s="188"/>
      <c r="EL748" s="188"/>
      <c r="EM748" s="242"/>
      <c r="EN748" s="242"/>
      <c r="EO748" s="242"/>
      <c r="EP748" s="242"/>
      <c r="EQ748" s="242"/>
      <c r="ER748" s="188"/>
      <c r="ES748" s="188"/>
      <c r="ET748" s="242"/>
      <c r="EU748" s="242"/>
      <c r="EV748" s="242"/>
      <c r="EW748" s="242"/>
      <c r="EX748" s="242"/>
      <c r="EY748" s="188"/>
      <c r="EZ748" s="188"/>
      <c r="FA748" s="242"/>
      <c r="FB748" s="242"/>
      <c r="FC748" s="242"/>
      <c r="FD748" s="242"/>
      <c r="FE748" s="242"/>
      <c r="FF748" s="188"/>
      <c r="FG748" s="188"/>
      <c r="FH748" s="242"/>
      <c r="FI748" s="242"/>
      <c r="FJ748" s="242"/>
      <c r="FK748" s="242"/>
      <c r="FL748" s="242"/>
      <c r="FM748" s="188"/>
      <c r="FN748" s="188"/>
      <c r="FO748" s="242"/>
      <c r="FP748" s="242"/>
      <c r="FQ748" s="242"/>
      <c r="FR748" s="242"/>
      <c r="FS748" s="242"/>
      <c r="FT748" s="188"/>
      <c r="FU748" s="188"/>
      <c r="FV748" s="188"/>
      <c r="FW748" s="188"/>
      <c r="FX748" s="188"/>
      <c r="FY748" s="242"/>
      <c r="FZ748" s="242"/>
      <c r="GA748" s="188"/>
      <c r="GB748" s="188"/>
      <c r="GC748" s="242"/>
      <c r="GD748" s="242"/>
      <c r="GE748" s="242"/>
      <c r="GF748" s="242"/>
      <c r="GG748" s="242"/>
      <c r="GH748" s="188"/>
      <c r="GI748" s="188"/>
      <c r="GJ748" s="242"/>
    </row>
    <row r="749" spans="2:192" ht="15.75" thickBot="1">
      <c r="B749" s="243" t="s">
        <v>5203</v>
      </c>
      <c r="C749" s="243" t="s">
        <v>3598</v>
      </c>
      <c r="D749" s="243" t="s">
        <v>3600</v>
      </c>
      <c r="E749" s="244" t="s">
        <v>5217</v>
      </c>
      <c r="F749" s="183"/>
      <c r="G749" s="245"/>
      <c r="H749" s="189"/>
      <c r="I749" s="189"/>
      <c r="J749" s="245"/>
      <c r="K749" s="245"/>
      <c r="L749" s="245"/>
      <c r="M749" s="245"/>
      <c r="N749" s="245"/>
      <c r="O749" s="189"/>
      <c r="P749" s="189"/>
      <c r="Q749" s="245"/>
      <c r="R749" s="245"/>
      <c r="S749" s="245"/>
      <c r="T749" s="245"/>
      <c r="U749" s="245"/>
      <c r="V749" s="189"/>
      <c r="W749" s="189"/>
      <c r="X749" s="245"/>
      <c r="Y749" s="245"/>
      <c r="Z749" s="245"/>
      <c r="AA749" s="245"/>
      <c r="AB749" s="245"/>
      <c r="AC749" s="189"/>
      <c r="AD749" s="189"/>
      <c r="AE749" s="245"/>
      <c r="AF749" s="245"/>
      <c r="AG749" s="189"/>
      <c r="AH749" s="245"/>
      <c r="AI749" s="245"/>
      <c r="AJ749" s="189"/>
      <c r="AK749" s="189"/>
      <c r="AL749" s="189"/>
      <c r="AM749" s="189"/>
      <c r="AN749" s="189"/>
      <c r="AO749" s="245"/>
      <c r="AP749" s="245"/>
      <c r="AQ749" s="189"/>
      <c r="AR749" s="189"/>
      <c r="AS749" s="245"/>
      <c r="AT749" s="245"/>
      <c r="AU749" s="245"/>
      <c r="AV749" s="245"/>
      <c r="AW749" s="245"/>
      <c r="AX749" s="189"/>
      <c r="AY749" s="189"/>
      <c r="AZ749" s="245"/>
      <c r="BA749" s="245"/>
      <c r="BB749" s="245"/>
      <c r="BC749" s="245"/>
      <c r="BD749" s="245"/>
      <c r="BE749" s="189"/>
      <c r="BF749" s="189"/>
      <c r="BG749" s="245"/>
      <c r="BH749" s="245"/>
      <c r="BI749" s="245"/>
      <c r="BJ749" s="245"/>
      <c r="BK749" s="245"/>
      <c r="BL749" s="189"/>
      <c r="BM749" s="189"/>
      <c r="BN749" s="245"/>
      <c r="BO749" s="245"/>
      <c r="BP749" s="245"/>
      <c r="BQ749" s="245"/>
      <c r="BR749" s="245"/>
      <c r="BS749" s="189"/>
      <c r="BT749" s="189"/>
      <c r="BU749" s="245"/>
      <c r="BV749" s="245"/>
      <c r="BW749" s="245"/>
      <c r="BX749" s="245"/>
      <c r="BY749" s="245"/>
      <c r="BZ749" s="189"/>
      <c r="CA749" s="189"/>
      <c r="CB749" s="245"/>
      <c r="CC749" s="245"/>
      <c r="CD749" s="245"/>
      <c r="CE749" s="245"/>
      <c r="CF749" s="245"/>
      <c r="CG749" s="189"/>
      <c r="CH749" s="189"/>
      <c r="CI749" s="245"/>
      <c r="CJ749" s="245"/>
      <c r="CK749" s="245"/>
      <c r="CL749" s="245"/>
      <c r="CM749" s="245"/>
      <c r="CN749" s="189"/>
      <c r="CO749" s="189"/>
      <c r="CP749" s="245"/>
      <c r="CQ749" s="245"/>
      <c r="CR749" s="245"/>
      <c r="CS749" s="245"/>
      <c r="CT749" s="245"/>
      <c r="CU749" s="189"/>
      <c r="CV749" s="189"/>
      <c r="CW749" s="245"/>
      <c r="CX749" s="245"/>
      <c r="CY749" s="245"/>
      <c r="CZ749" s="245"/>
      <c r="DA749" s="245"/>
      <c r="DB749" s="189"/>
      <c r="DC749" s="189"/>
      <c r="DD749" s="245"/>
      <c r="DE749" s="245"/>
      <c r="DF749" s="245"/>
      <c r="DG749" s="245"/>
      <c r="DH749" s="245"/>
      <c r="DI749" s="189"/>
      <c r="DJ749" s="189"/>
      <c r="DK749" s="189"/>
      <c r="DL749" s="245"/>
      <c r="DM749" s="245"/>
      <c r="DN749" s="245"/>
      <c r="DO749" s="245"/>
      <c r="DP749" s="189"/>
      <c r="DQ749" s="189"/>
      <c r="DR749" s="245"/>
      <c r="DS749" s="245"/>
      <c r="DT749" s="245"/>
      <c r="DU749" s="245"/>
      <c r="DV749" s="245"/>
      <c r="DW749" s="189"/>
      <c r="DX749" s="189"/>
      <c r="DY749" s="245"/>
      <c r="DZ749" s="245"/>
      <c r="EA749" s="245"/>
      <c r="EB749" s="245"/>
      <c r="EC749" s="245"/>
      <c r="ED749" s="189"/>
      <c r="EE749" s="189"/>
      <c r="EF749" s="245"/>
      <c r="EG749" s="189"/>
      <c r="EH749" s="245"/>
      <c r="EI749" s="245"/>
      <c r="EJ749" s="245"/>
      <c r="EK749" s="189"/>
      <c r="EL749" s="189"/>
      <c r="EM749" s="245"/>
      <c r="EN749" s="245"/>
      <c r="EO749" s="245"/>
      <c r="EP749" s="245"/>
      <c r="EQ749" s="245"/>
      <c r="ER749" s="189"/>
      <c r="ES749" s="189"/>
      <c r="ET749" s="245"/>
      <c r="EU749" s="245"/>
      <c r="EV749" s="245"/>
      <c r="EW749" s="245"/>
      <c r="EX749" s="245"/>
      <c r="EY749" s="189"/>
      <c r="EZ749" s="189"/>
      <c r="FA749" s="245"/>
      <c r="FB749" s="245"/>
      <c r="FC749" s="245"/>
      <c r="FD749" s="245"/>
      <c r="FE749" s="245"/>
      <c r="FF749" s="189"/>
      <c r="FG749" s="189"/>
      <c r="FH749" s="245"/>
      <c r="FI749" s="245"/>
      <c r="FJ749" s="245"/>
      <c r="FK749" s="245"/>
      <c r="FL749" s="245"/>
      <c r="FM749" s="189"/>
      <c r="FN749" s="189"/>
      <c r="FO749" s="245"/>
      <c r="FP749" s="245"/>
      <c r="FQ749" s="245"/>
      <c r="FR749" s="245"/>
      <c r="FS749" s="245"/>
      <c r="FT749" s="189"/>
      <c r="FU749" s="189"/>
      <c r="FV749" s="189"/>
      <c r="FW749" s="189"/>
      <c r="FX749" s="189"/>
      <c r="FY749" s="245"/>
      <c r="FZ749" s="245"/>
      <c r="GA749" s="189"/>
      <c r="GB749" s="189"/>
      <c r="GC749" s="245"/>
      <c r="GD749" s="245"/>
      <c r="GE749" s="245"/>
      <c r="GF749" s="245"/>
      <c r="GG749" s="245"/>
      <c r="GH749" s="189"/>
      <c r="GI749" s="189"/>
      <c r="GJ749" s="245"/>
    </row>
    <row r="750" spans="2:192" ht="15">
      <c r="B750" s="238" t="s">
        <v>5206</v>
      </c>
      <c r="C750" s="238" t="s">
        <v>4439</v>
      </c>
      <c r="D750" s="238" t="s">
        <v>1590</v>
      </c>
      <c r="E750" s="238" t="s">
        <v>5214</v>
      </c>
      <c r="F750" s="180">
        <v>1</v>
      </c>
      <c r="G750" s="239"/>
      <c r="H750" s="186"/>
      <c r="I750" s="186"/>
      <c r="J750" s="239"/>
      <c r="K750" s="239"/>
      <c r="L750" s="239"/>
      <c r="M750" s="239"/>
      <c r="N750" s="239"/>
      <c r="O750" s="186"/>
      <c r="P750" s="186"/>
      <c r="Q750" s="239"/>
      <c r="R750" s="239"/>
      <c r="S750" s="239"/>
      <c r="T750" s="239"/>
      <c r="U750" s="239"/>
      <c r="V750" s="186"/>
      <c r="W750" s="186"/>
      <c r="X750" s="239"/>
      <c r="Y750" s="239"/>
      <c r="Z750" s="239"/>
      <c r="AA750" s="239"/>
      <c r="AB750" s="239"/>
      <c r="AC750" s="186"/>
      <c r="AD750" s="186"/>
      <c r="AE750" s="239"/>
      <c r="AF750" s="239"/>
      <c r="AG750" s="186"/>
      <c r="AH750" s="239"/>
      <c r="AI750" s="239"/>
      <c r="AJ750" s="186"/>
      <c r="AK750" s="186"/>
      <c r="AL750" s="186"/>
      <c r="AM750" s="186"/>
      <c r="AN750" s="186"/>
      <c r="AO750" s="239"/>
      <c r="AP750" s="239"/>
      <c r="AQ750" s="186"/>
      <c r="AR750" s="186"/>
      <c r="AS750" s="239"/>
      <c r="AT750" s="239"/>
      <c r="AU750" s="239"/>
      <c r="AV750" s="239"/>
      <c r="AW750" s="239"/>
      <c r="AX750" s="186"/>
      <c r="AY750" s="186"/>
      <c r="AZ750" s="239"/>
      <c r="BA750" s="239"/>
      <c r="BB750" s="239"/>
      <c r="BC750" s="239"/>
      <c r="BD750" s="239"/>
      <c r="BE750" s="186"/>
      <c r="BF750" s="186"/>
      <c r="BG750" s="239"/>
      <c r="BH750" s="239"/>
      <c r="BI750" s="239"/>
      <c r="BJ750" s="239"/>
      <c r="BK750" s="239"/>
      <c r="BL750" s="186"/>
      <c r="BM750" s="186"/>
      <c r="BN750" s="239"/>
      <c r="BO750" s="239"/>
      <c r="BP750" s="239"/>
      <c r="BQ750" s="239"/>
      <c r="BR750" s="239"/>
      <c r="BS750" s="186"/>
      <c r="BT750" s="186"/>
      <c r="BU750" s="239"/>
      <c r="BV750" s="239"/>
      <c r="BW750" s="239"/>
      <c r="BX750" s="239"/>
      <c r="BY750" s="239"/>
      <c r="BZ750" s="186"/>
      <c r="CA750" s="186"/>
      <c r="CB750" s="239"/>
      <c r="CC750" s="239"/>
      <c r="CD750" s="239"/>
      <c r="CE750" s="239"/>
      <c r="CF750" s="239"/>
      <c r="CG750" s="186"/>
      <c r="CH750" s="186"/>
      <c r="CI750" s="239"/>
      <c r="CJ750" s="239"/>
      <c r="CK750" s="239"/>
      <c r="CL750" s="239"/>
      <c r="CM750" s="239"/>
      <c r="CN750" s="186"/>
      <c r="CO750" s="186"/>
      <c r="CP750" s="239"/>
      <c r="CQ750" s="239"/>
      <c r="CR750" s="239"/>
      <c r="CS750" s="239"/>
      <c r="CT750" s="239"/>
      <c r="CU750" s="186"/>
      <c r="CV750" s="186"/>
      <c r="CW750" s="239"/>
      <c r="CX750" s="239"/>
      <c r="CY750" s="239"/>
      <c r="CZ750" s="239"/>
      <c r="DA750" s="239"/>
      <c r="DB750" s="186"/>
      <c r="DC750" s="186"/>
      <c r="DD750" s="239"/>
      <c r="DE750" s="239"/>
      <c r="DF750" s="239"/>
      <c r="DG750" s="239"/>
      <c r="DH750" s="239"/>
      <c r="DI750" s="186"/>
      <c r="DJ750" s="186"/>
      <c r="DK750" s="186"/>
      <c r="DL750" s="239"/>
      <c r="DM750" s="239"/>
      <c r="DN750" s="239"/>
      <c r="DO750" s="239"/>
      <c r="DP750" s="186"/>
      <c r="DQ750" s="186"/>
      <c r="DR750" s="239"/>
      <c r="DS750" s="239"/>
      <c r="DT750" s="239"/>
      <c r="DU750" s="239"/>
      <c r="DV750" s="239"/>
      <c r="DW750" s="186"/>
      <c r="DX750" s="186"/>
      <c r="DY750" s="239"/>
      <c r="DZ750" s="239"/>
      <c r="EA750" s="239"/>
      <c r="EB750" s="239"/>
      <c r="EC750" s="239"/>
      <c r="ED750" s="186"/>
      <c r="EE750" s="186"/>
      <c r="EF750" s="239"/>
      <c r="EG750" s="186"/>
      <c r="EH750" s="239"/>
      <c r="EI750" s="239"/>
      <c r="EJ750" s="239"/>
      <c r="EK750" s="186"/>
      <c r="EL750" s="186"/>
      <c r="EM750" s="239"/>
      <c r="EN750" s="239"/>
      <c r="EO750" s="239"/>
      <c r="EP750" s="239"/>
      <c r="EQ750" s="239"/>
      <c r="ER750" s="186"/>
      <c r="ES750" s="186"/>
      <c r="ET750" s="239"/>
      <c r="EU750" s="239"/>
      <c r="EV750" s="239"/>
      <c r="EW750" s="239"/>
      <c r="EX750" s="239"/>
      <c r="EY750" s="186"/>
      <c r="EZ750" s="186"/>
      <c r="FA750" s="239"/>
      <c r="FB750" s="239"/>
      <c r="FC750" s="239"/>
      <c r="FD750" s="239"/>
      <c r="FE750" s="239"/>
      <c r="FF750" s="186"/>
      <c r="FG750" s="186"/>
      <c r="FH750" s="239">
        <v>1</v>
      </c>
      <c r="FI750" s="239"/>
      <c r="FJ750" s="239"/>
      <c r="FK750" s="239"/>
      <c r="FL750" s="239"/>
      <c r="FM750" s="186"/>
      <c r="FN750" s="186"/>
      <c r="FO750" s="239"/>
      <c r="FP750" s="239"/>
      <c r="FQ750" s="239"/>
      <c r="FR750" s="239"/>
      <c r="FS750" s="239"/>
      <c r="FT750" s="186"/>
      <c r="FU750" s="186"/>
      <c r="FV750" s="186"/>
      <c r="FW750" s="186"/>
      <c r="FX750" s="186"/>
      <c r="FY750" s="239"/>
      <c r="FZ750" s="239"/>
      <c r="GA750" s="186"/>
      <c r="GB750" s="186"/>
      <c r="GC750" s="239"/>
      <c r="GD750" s="239"/>
      <c r="GE750" s="239"/>
      <c r="GF750" s="239"/>
      <c r="GG750" s="239"/>
      <c r="GH750" s="186"/>
      <c r="GI750" s="186"/>
      <c r="GJ750" s="239"/>
    </row>
    <row r="751" spans="2:192" ht="15">
      <c r="B751" s="240" t="s">
        <v>5206</v>
      </c>
      <c r="C751" s="240" t="s">
        <v>4439</v>
      </c>
      <c r="D751" s="240" t="s">
        <v>1590</v>
      </c>
      <c r="E751" s="235" t="s">
        <v>5215</v>
      </c>
      <c r="F751" s="181">
        <v>174.5</v>
      </c>
      <c r="G751" s="237"/>
      <c r="H751" s="187"/>
      <c r="I751" s="187"/>
      <c r="J751" s="237"/>
      <c r="K751" s="237"/>
      <c r="L751" s="237"/>
      <c r="M751" s="237"/>
      <c r="N751" s="237"/>
      <c r="O751" s="187"/>
      <c r="P751" s="187"/>
      <c r="Q751" s="237"/>
      <c r="R751" s="237"/>
      <c r="S751" s="237"/>
      <c r="T751" s="237"/>
      <c r="U751" s="237"/>
      <c r="V751" s="187"/>
      <c r="W751" s="187"/>
      <c r="X751" s="237"/>
      <c r="Y751" s="237"/>
      <c r="Z751" s="237"/>
      <c r="AA751" s="237"/>
      <c r="AB751" s="237"/>
      <c r="AC751" s="187"/>
      <c r="AD751" s="187"/>
      <c r="AE751" s="237"/>
      <c r="AF751" s="237"/>
      <c r="AG751" s="187"/>
      <c r="AH751" s="237"/>
      <c r="AI751" s="237"/>
      <c r="AJ751" s="187"/>
      <c r="AK751" s="187"/>
      <c r="AL751" s="187"/>
      <c r="AM751" s="187"/>
      <c r="AN751" s="187"/>
      <c r="AO751" s="237"/>
      <c r="AP751" s="237"/>
      <c r="AQ751" s="187"/>
      <c r="AR751" s="187"/>
      <c r="AS751" s="237"/>
      <c r="AT751" s="237"/>
      <c r="AU751" s="237"/>
      <c r="AV751" s="237"/>
      <c r="AW751" s="237"/>
      <c r="AX751" s="187"/>
      <c r="AY751" s="187"/>
      <c r="AZ751" s="237"/>
      <c r="BA751" s="237"/>
      <c r="BB751" s="237"/>
      <c r="BC751" s="237"/>
      <c r="BD751" s="237"/>
      <c r="BE751" s="187"/>
      <c r="BF751" s="187"/>
      <c r="BG751" s="237"/>
      <c r="BH751" s="237"/>
      <c r="BI751" s="237"/>
      <c r="BJ751" s="237"/>
      <c r="BK751" s="237"/>
      <c r="BL751" s="187"/>
      <c r="BM751" s="187"/>
      <c r="BN751" s="237"/>
      <c r="BO751" s="237"/>
      <c r="BP751" s="237"/>
      <c r="BQ751" s="237"/>
      <c r="BR751" s="237"/>
      <c r="BS751" s="187"/>
      <c r="BT751" s="187"/>
      <c r="BU751" s="237"/>
      <c r="BV751" s="237"/>
      <c r="BW751" s="237"/>
      <c r="BX751" s="237"/>
      <c r="BY751" s="237"/>
      <c r="BZ751" s="187"/>
      <c r="CA751" s="187"/>
      <c r="CB751" s="237"/>
      <c r="CC751" s="237"/>
      <c r="CD751" s="237"/>
      <c r="CE751" s="237"/>
      <c r="CF751" s="237"/>
      <c r="CG751" s="187"/>
      <c r="CH751" s="187"/>
      <c r="CI751" s="237"/>
      <c r="CJ751" s="237"/>
      <c r="CK751" s="237"/>
      <c r="CL751" s="237"/>
      <c r="CM751" s="237"/>
      <c r="CN751" s="187"/>
      <c r="CO751" s="187"/>
      <c r="CP751" s="237"/>
      <c r="CQ751" s="237"/>
      <c r="CR751" s="237"/>
      <c r="CS751" s="237"/>
      <c r="CT751" s="237"/>
      <c r="CU751" s="187"/>
      <c r="CV751" s="187"/>
      <c r="CW751" s="237"/>
      <c r="CX751" s="237"/>
      <c r="CY751" s="237"/>
      <c r="CZ751" s="237"/>
      <c r="DA751" s="237"/>
      <c r="DB751" s="187"/>
      <c r="DC751" s="187"/>
      <c r="DD751" s="237"/>
      <c r="DE751" s="237"/>
      <c r="DF751" s="237"/>
      <c r="DG751" s="237"/>
      <c r="DH751" s="237"/>
      <c r="DI751" s="187"/>
      <c r="DJ751" s="187"/>
      <c r="DK751" s="187"/>
      <c r="DL751" s="237"/>
      <c r="DM751" s="237"/>
      <c r="DN751" s="237"/>
      <c r="DO751" s="237"/>
      <c r="DP751" s="187"/>
      <c r="DQ751" s="187"/>
      <c r="DR751" s="237"/>
      <c r="DS751" s="237"/>
      <c r="DT751" s="237"/>
      <c r="DU751" s="237"/>
      <c r="DV751" s="237"/>
      <c r="DW751" s="187"/>
      <c r="DX751" s="187"/>
      <c r="DY751" s="237"/>
      <c r="DZ751" s="237"/>
      <c r="EA751" s="237"/>
      <c r="EB751" s="237"/>
      <c r="EC751" s="237"/>
      <c r="ED751" s="187"/>
      <c r="EE751" s="187"/>
      <c r="EF751" s="237"/>
      <c r="EG751" s="187"/>
      <c r="EH751" s="237"/>
      <c r="EI751" s="237"/>
      <c r="EJ751" s="237"/>
      <c r="EK751" s="187"/>
      <c r="EL751" s="187"/>
      <c r="EM751" s="237"/>
      <c r="EN751" s="237"/>
      <c r="EO751" s="237"/>
      <c r="EP751" s="237"/>
      <c r="EQ751" s="237"/>
      <c r="ER751" s="187"/>
      <c r="ES751" s="187"/>
      <c r="ET751" s="237"/>
      <c r="EU751" s="237"/>
      <c r="EV751" s="237"/>
      <c r="EW751" s="237"/>
      <c r="EX751" s="237"/>
      <c r="EY751" s="187"/>
      <c r="EZ751" s="187"/>
      <c r="FA751" s="237"/>
      <c r="FB751" s="237"/>
      <c r="FC751" s="237"/>
      <c r="FD751" s="237"/>
      <c r="FE751" s="237"/>
      <c r="FF751" s="187"/>
      <c r="FG751" s="187"/>
      <c r="FH751" s="237">
        <v>174.5</v>
      </c>
      <c r="FI751" s="237"/>
      <c r="FJ751" s="237"/>
      <c r="FK751" s="237"/>
      <c r="FL751" s="237"/>
      <c r="FM751" s="187"/>
      <c r="FN751" s="187"/>
      <c r="FO751" s="237"/>
      <c r="FP751" s="237"/>
      <c r="FQ751" s="237"/>
      <c r="FR751" s="237"/>
      <c r="FS751" s="237"/>
      <c r="FT751" s="187"/>
      <c r="FU751" s="187"/>
      <c r="FV751" s="187"/>
      <c r="FW751" s="187"/>
      <c r="FX751" s="187"/>
      <c r="FY751" s="237"/>
      <c r="FZ751" s="237"/>
      <c r="GA751" s="187"/>
      <c r="GB751" s="187"/>
      <c r="GC751" s="237"/>
      <c r="GD751" s="237"/>
      <c r="GE751" s="237"/>
      <c r="GF751" s="237"/>
      <c r="GG751" s="237"/>
      <c r="GH751" s="187"/>
      <c r="GI751" s="187"/>
      <c r="GJ751" s="237"/>
    </row>
    <row r="752" spans="2:192" ht="15">
      <c r="B752" s="240" t="s">
        <v>5206</v>
      </c>
      <c r="C752" s="240" t="s">
        <v>4439</v>
      </c>
      <c r="D752" s="240" t="s">
        <v>1590</v>
      </c>
      <c r="E752" s="241" t="s">
        <v>5216</v>
      </c>
      <c r="F752" s="182"/>
      <c r="G752" s="242"/>
      <c r="H752" s="188"/>
      <c r="I752" s="188"/>
      <c r="J752" s="242"/>
      <c r="K752" s="242"/>
      <c r="L752" s="242"/>
      <c r="M752" s="242"/>
      <c r="N752" s="242"/>
      <c r="O752" s="188"/>
      <c r="P752" s="188"/>
      <c r="Q752" s="242"/>
      <c r="R752" s="242"/>
      <c r="S752" s="242"/>
      <c r="T752" s="242"/>
      <c r="U752" s="242"/>
      <c r="V752" s="188"/>
      <c r="W752" s="188"/>
      <c r="X752" s="242"/>
      <c r="Y752" s="242"/>
      <c r="Z752" s="242"/>
      <c r="AA752" s="242"/>
      <c r="AB752" s="242"/>
      <c r="AC752" s="188"/>
      <c r="AD752" s="188"/>
      <c r="AE752" s="242"/>
      <c r="AF752" s="242"/>
      <c r="AG752" s="188"/>
      <c r="AH752" s="242"/>
      <c r="AI752" s="242"/>
      <c r="AJ752" s="188"/>
      <c r="AK752" s="188"/>
      <c r="AL752" s="188"/>
      <c r="AM752" s="188"/>
      <c r="AN752" s="188"/>
      <c r="AO752" s="242"/>
      <c r="AP752" s="242"/>
      <c r="AQ752" s="188"/>
      <c r="AR752" s="188"/>
      <c r="AS752" s="242"/>
      <c r="AT752" s="242"/>
      <c r="AU752" s="242"/>
      <c r="AV752" s="242"/>
      <c r="AW752" s="242"/>
      <c r="AX752" s="188"/>
      <c r="AY752" s="188"/>
      <c r="AZ752" s="242"/>
      <c r="BA752" s="242"/>
      <c r="BB752" s="242"/>
      <c r="BC752" s="242"/>
      <c r="BD752" s="242"/>
      <c r="BE752" s="188"/>
      <c r="BF752" s="188"/>
      <c r="BG752" s="242"/>
      <c r="BH752" s="242"/>
      <c r="BI752" s="242"/>
      <c r="BJ752" s="242"/>
      <c r="BK752" s="242"/>
      <c r="BL752" s="188"/>
      <c r="BM752" s="188"/>
      <c r="BN752" s="242"/>
      <c r="BO752" s="242"/>
      <c r="BP752" s="242"/>
      <c r="BQ752" s="242"/>
      <c r="BR752" s="242"/>
      <c r="BS752" s="188"/>
      <c r="BT752" s="188"/>
      <c r="BU752" s="242"/>
      <c r="BV752" s="242"/>
      <c r="BW752" s="242"/>
      <c r="BX752" s="242"/>
      <c r="BY752" s="242"/>
      <c r="BZ752" s="188"/>
      <c r="CA752" s="188"/>
      <c r="CB752" s="242"/>
      <c r="CC752" s="242"/>
      <c r="CD752" s="242"/>
      <c r="CE752" s="242"/>
      <c r="CF752" s="242"/>
      <c r="CG752" s="188"/>
      <c r="CH752" s="188"/>
      <c r="CI752" s="242"/>
      <c r="CJ752" s="242"/>
      <c r="CK752" s="242"/>
      <c r="CL752" s="242"/>
      <c r="CM752" s="242"/>
      <c r="CN752" s="188"/>
      <c r="CO752" s="188"/>
      <c r="CP752" s="242"/>
      <c r="CQ752" s="242"/>
      <c r="CR752" s="242"/>
      <c r="CS752" s="242"/>
      <c r="CT752" s="242"/>
      <c r="CU752" s="188"/>
      <c r="CV752" s="188"/>
      <c r="CW752" s="242"/>
      <c r="CX752" s="242"/>
      <c r="CY752" s="242"/>
      <c r="CZ752" s="242"/>
      <c r="DA752" s="242"/>
      <c r="DB752" s="188"/>
      <c r="DC752" s="188"/>
      <c r="DD752" s="242"/>
      <c r="DE752" s="242"/>
      <c r="DF752" s="242"/>
      <c r="DG752" s="242"/>
      <c r="DH752" s="242"/>
      <c r="DI752" s="188"/>
      <c r="DJ752" s="188"/>
      <c r="DK752" s="188"/>
      <c r="DL752" s="242"/>
      <c r="DM752" s="242"/>
      <c r="DN752" s="242"/>
      <c r="DO752" s="242"/>
      <c r="DP752" s="188"/>
      <c r="DQ752" s="188"/>
      <c r="DR752" s="242"/>
      <c r="DS752" s="242"/>
      <c r="DT752" s="242"/>
      <c r="DU752" s="242"/>
      <c r="DV752" s="242"/>
      <c r="DW752" s="188"/>
      <c r="DX752" s="188"/>
      <c r="DY752" s="242"/>
      <c r="DZ752" s="242"/>
      <c r="EA752" s="242"/>
      <c r="EB752" s="242"/>
      <c r="EC752" s="242"/>
      <c r="ED752" s="188"/>
      <c r="EE752" s="188"/>
      <c r="EF752" s="242"/>
      <c r="EG752" s="188"/>
      <c r="EH752" s="242"/>
      <c r="EI752" s="242"/>
      <c r="EJ752" s="242"/>
      <c r="EK752" s="188"/>
      <c r="EL752" s="188"/>
      <c r="EM752" s="242"/>
      <c r="EN752" s="242"/>
      <c r="EO752" s="242"/>
      <c r="EP752" s="242"/>
      <c r="EQ752" s="242"/>
      <c r="ER752" s="188"/>
      <c r="ES752" s="188"/>
      <c r="ET752" s="242"/>
      <c r="EU752" s="242"/>
      <c r="EV752" s="242"/>
      <c r="EW752" s="242"/>
      <c r="EX752" s="242"/>
      <c r="EY752" s="188"/>
      <c r="EZ752" s="188"/>
      <c r="FA752" s="242"/>
      <c r="FB752" s="242"/>
      <c r="FC752" s="242"/>
      <c r="FD752" s="242"/>
      <c r="FE752" s="242"/>
      <c r="FF752" s="188"/>
      <c r="FG752" s="188"/>
      <c r="FH752" s="242"/>
      <c r="FI752" s="242"/>
      <c r="FJ752" s="242"/>
      <c r="FK752" s="242"/>
      <c r="FL752" s="242"/>
      <c r="FM752" s="188"/>
      <c r="FN752" s="188"/>
      <c r="FO752" s="242"/>
      <c r="FP752" s="242"/>
      <c r="FQ752" s="242"/>
      <c r="FR752" s="242"/>
      <c r="FS752" s="242"/>
      <c r="FT752" s="188"/>
      <c r="FU752" s="188"/>
      <c r="FV752" s="188"/>
      <c r="FW752" s="188"/>
      <c r="FX752" s="188"/>
      <c r="FY752" s="242"/>
      <c r="FZ752" s="242"/>
      <c r="GA752" s="188"/>
      <c r="GB752" s="188"/>
      <c r="GC752" s="242"/>
      <c r="GD752" s="242"/>
      <c r="GE752" s="242"/>
      <c r="GF752" s="242"/>
      <c r="GG752" s="242"/>
      <c r="GH752" s="188"/>
      <c r="GI752" s="188"/>
      <c r="GJ752" s="242"/>
    </row>
    <row r="753" spans="2:192" ht="15.75" thickBot="1">
      <c r="B753" s="243" t="s">
        <v>5206</v>
      </c>
      <c r="C753" s="243" t="s">
        <v>4439</v>
      </c>
      <c r="D753" s="243" t="s">
        <v>1590</v>
      </c>
      <c r="E753" s="244" t="s">
        <v>5217</v>
      </c>
      <c r="F753" s="183"/>
      <c r="G753" s="245"/>
      <c r="H753" s="189"/>
      <c r="I753" s="189"/>
      <c r="J753" s="245"/>
      <c r="K753" s="245"/>
      <c r="L753" s="245"/>
      <c r="M753" s="245"/>
      <c r="N753" s="245"/>
      <c r="O753" s="189"/>
      <c r="P753" s="189"/>
      <c r="Q753" s="245"/>
      <c r="R753" s="245"/>
      <c r="S753" s="245"/>
      <c r="T753" s="245"/>
      <c r="U753" s="245"/>
      <c r="V753" s="189"/>
      <c r="W753" s="189"/>
      <c r="X753" s="245"/>
      <c r="Y753" s="245"/>
      <c r="Z753" s="245"/>
      <c r="AA753" s="245"/>
      <c r="AB753" s="245"/>
      <c r="AC753" s="189"/>
      <c r="AD753" s="189"/>
      <c r="AE753" s="245"/>
      <c r="AF753" s="245"/>
      <c r="AG753" s="189"/>
      <c r="AH753" s="245"/>
      <c r="AI753" s="245"/>
      <c r="AJ753" s="189"/>
      <c r="AK753" s="189"/>
      <c r="AL753" s="189"/>
      <c r="AM753" s="189"/>
      <c r="AN753" s="189"/>
      <c r="AO753" s="245"/>
      <c r="AP753" s="245"/>
      <c r="AQ753" s="189"/>
      <c r="AR753" s="189"/>
      <c r="AS753" s="245"/>
      <c r="AT753" s="245"/>
      <c r="AU753" s="245"/>
      <c r="AV753" s="245"/>
      <c r="AW753" s="245"/>
      <c r="AX753" s="189"/>
      <c r="AY753" s="189"/>
      <c r="AZ753" s="245"/>
      <c r="BA753" s="245"/>
      <c r="BB753" s="245"/>
      <c r="BC753" s="245"/>
      <c r="BD753" s="245"/>
      <c r="BE753" s="189"/>
      <c r="BF753" s="189"/>
      <c r="BG753" s="245"/>
      <c r="BH753" s="245"/>
      <c r="BI753" s="245"/>
      <c r="BJ753" s="245"/>
      <c r="BK753" s="245"/>
      <c r="BL753" s="189"/>
      <c r="BM753" s="189"/>
      <c r="BN753" s="245"/>
      <c r="BO753" s="245"/>
      <c r="BP753" s="245"/>
      <c r="BQ753" s="245"/>
      <c r="BR753" s="245"/>
      <c r="BS753" s="189"/>
      <c r="BT753" s="189"/>
      <c r="BU753" s="245"/>
      <c r="BV753" s="245"/>
      <c r="BW753" s="245"/>
      <c r="BX753" s="245"/>
      <c r="BY753" s="245"/>
      <c r="BZ753" s="189"/>
      <c r="CA753" s="189"/>
      <c r="CB753" s="245"/>
      <c r="CC753" s="245"/>
      <c r="CD753" s="245"/>
      <c r="CE753" s="245"/>
      <c r="CF753" s="245"/>
      <c r="CG753" s="189"/>
      <c r="CH753" s="189"/>
      <c r="CI753" s="245"/>
      <c r="CJ753" s="245"/>
      <c r="CK753" s="245"/>
      <c r="CL753" s="245"/>
      <c r="CM753" s="245"/>
      <c r="CN753" s="189"/>
      <c r="CO753" s="189"/>
      <c r="CP753" s="245"/>
      <c r="CQ753" s="245"/>
      <c r="CR753" s="245"/>
      <c r="CS753" s="245"/>
      <c r="CT753" s="245"/>
      <c r="CU753" s="189"/>
      <c r="CV753" s="189"/>
      <c r="CW753" s="245"/>
      <c r="CX753" s="245"/>
      <c r="CY753" s="245"/>
      <c r="CZ753" s="245"/>
      <c r="DA753" s="245"/>
      <c r="DB753" s="189"/>
      <c r="DC753" s="189"/>
      <c r="DD753" s="245"/>
      <c r="DE753" s="245"/>
      <c r="DF753" s="245"/>
      <c r="DG753" s="245"/>
      <c r="DH753" s="245"/>
      <c r="DI753" s="189"/>
      <c r="DJ753" s="189"/>
      <c r="DK753" s="189"/>
      <c r="DL753" s="245"/>
      <c r="DM753" s="245"/>
      <c r="DN753" s="245"/>
      <c r="DO753" s="245"/>
      <c r="DP753" s="189"/>
      <c r="DQ753" s="189"/>
      <c r="DR753" s="245"/>
      <c r="DS753" s="245"/>
      <c r="DT753" s="245"/>
      <c r="DU753" s="245"/>
      <c r="DV753" s="245"/>
      <c r="DW753" s="189"/>
      <c r="DX753" s="189"/>
      <c r="DY753" s="245"/>
      <c r="DZ753" s="245"/>
      <c r="EA753" s="245"/>
      <c r="EB753" s="245"/>
      <c r="EC753" s="245"/>
      <c r="ED753" s="189"/>
      <c r="EE753" s="189"/>
      <c r="EF753" s="245"/>
      <c r="EG753" s="189"/>
      <c r="EH753" s="245"/>
      <c r="EI753" s="245"/>
      <c r="EJ753" s="245"/>
      <c r="EK753" s="189"/>
      <c r="EL753" s="189"/>
      <c r="EM753" s="245"/>
      <c r="EN753" s="245"/>
      <c r="EO753" s="245"/>
      <c r="EP753" s="245"/>
      <c r="EQ753" s="245"/>
      <c r="ER753" s="189"/>
      <c r="ES753" s="189"/>
      <c r="ET753" s="245"/>
      <c r="EU753" s="245"/>
      <c r="EV753" s="245"/>
      <c r="EW753" s="245"/>
      <c r="EX753" s="245"/>
      <c r="EY753" s="189"/>
      <c r="EZ753" s="189"/>
      <c r="FA753" s="245"/>
      <c r="FB753" s="245"/>
      <c r="FC753" s="245"/>
      <c r="FD753" s="245"/>
      <c r="FE753" s="245"/>
      <c r="FF753" s="189"/>
      <c r="FG753" s="189"/>
      <c r="FH753" s="245"/>
      <c r="FI753" s="245"/>
      <c r="FJ753" s="245"/>
      <c r="FK753" s="245"/>
      <c r="FL753" s="245"/>
      <c r="FM753" s="189"/>
      <c r="FN753" s="189"/>
      <c r="FO753" s="245"/>
      <c r="FP753" s="245"/>
      <c r="FQ753" s="245"/>
      <c r="FR753" s="245"/>
      <c r="FS753" s="245"/>
      <c r="FT753" s="189"/>
      <c r="FU753" s="189"/>
      <c r="FV753" s="189"/>
      <c r="FW753" s="189"/>
      <c r="FX753" s="189"/>
      <c r="FY753" s="245"/>
      <c r="FZ753" s="245"/>
      <c r="GA753" s="189"/>
      <c r="GB753" s="189"/>
      <c r="GC753" s="245"/>
      <c r="GD753" s="245"/>
      <c r="GE753" s="245"/>
      <c r="GF753" s="245"/>
      <c r="GG753" s="245"/>
      <c r="GH753" s="189"/>
      <c r="GI753" s="189"/>
      <c r="GJ753" s="245"/>
    </row>
    <row r="754" spans="2:192" ht="15">
      <c r="B754" s="238" t="s">
        <v>5206</v>
      </c>
      <c r="C754" s="238" t="s">
        <v>232</v>
      </c>
      <c r="D754" s="238" t="s">
        <v>234</v>
      </c>
      <c r="E754" s="238" t="s">
        <v>5214</v>
      </c>
      <c r="F754" s="180">
        <v>11</v>
      </c>
      <c r="G754" s="239">
        <v>1</v>
      </c>
      <c r="H754" s="186"/>
      <c r="I754" s="186"/>
      <c r="J754" s="239"/>
      <c r="K754" s="239"/>
      <c r="L754" s="239"/>
      <c r="M754" s="239"/>
      <c r="N754" s="239"/>
      <c r="O754" s="186"/>
      <c r="P754" s="186"/>
      <c r="Q754" s="239"/>
      <c r="R754" s="239"/>
      <c r="S754" s="239"/>
      <c r="T754" s="239"/>
      <c r="U754" s="239"/>
      <c r="V754" s="186"/>
      <c r="W754" s="186"/>
      <c r="X754" s="239"/>
      <c r="Y754" s="239"/>
      <c r="Z754" s="239"/>
      <c r="AA754" s="239"/>
      <c r="AB754" s="239"/>
      <c r="AC754" s="186"/>
      <c r="AD754" s="186"/>
      <c r="AE754" s="239"/>
      <c r="AF754" s="239"/>
      <c r="AG754" s="186"/>
      <c r="AH754" s="239"/>
      <c r="AI754" s="239"/>
      <c r="AJ754" s="186"/>
      <c r="AK754" s="186"/>
      <c r="AL754" s="186"/>
      <c r="AM754" s="186"/>
      <c r="AN754" s="186"/>
      <c r="AO754" s="239"/>
      <c r="AP754" s="239"/>
      <c r="AQ754" s="186"/>
      <c r="AR754" s="186"/>
      <c r="AS754" s="239"/>
      <c r="AT754" s="239">
        <v>1</v>
      </c>
      <c r="AU754" s="239"/>
      <c r="AV754" s="239"/>
      <c r="AW754" s="239"/>
      <c r="AX754" s="186"/>
      <c r="AY754" s="186"/>
      <c r="AZ754" s="239"/>
      <c r="BA754" s="239">
        <v>1</v>
      </c>
      <c r="BB754" s="239"/>
      <c r="BC754" s="239"/>
      <c r="BD754" s="239"/>
      <c r="BE754" s="186"/>
      <c r="BF754" s="186"/>
      <c r="BG754" s="239"/>
      <c r="BH754" s="239"/>
      <c r="BI754" s="239"/>
      <c r="BJ754" s="239"/>
      <c r="BK754" s="239"/>
      <c r="BL754" s="186"/>
      <c r="BM754" s="186"/>
      <c r="BN754" s="239"/>
      <c r="BO754" s="239">
        <v>1</v>
      </c>
      <c r="BP754" s="239"/>
      <c r="BQ754" s="239"/>
      <c r="BR754" s="239"/>
      <c r="BS754" s="186"/>
      <c r="BT754" s="186"/>
      <c r="BU754" s="239"/>
      <c r="BV754" s="239"/>
      <c r="BW754" s="239"/>
      <c r="BX754" s="239"/>
      <c r="BY754" s="239"/>
      <c r="BZ754" s="186"/>
      <c r="CA754" s="186"/>
      <c r="CB754" s="239"/>
      <c r="CC754" s="239"/>
      <c r="CD754" s="239"/>
      <c r="CE754" s="239"/>
      <c r="CF754" s="239"/>
      <c r="CG754" s="186"/>
      <c r="CH754" s="186"/>
      <c r="CI754" s="239"/>
      <c r="CJ754" s="239"/>
      <c r="CK754" s="239"/>
      <c r="CL754" s="239"/>
      <c r="CM754" s="239"/>
      <c r="CN754" s="186"/>
      <c r="CO754" s="186"/>
      <c r="CP754" s="239">
        <v>1</v>
      </c>
      <c r="CQ754" s="239"/>
      <c r="CR754" s="239"/>
      <c r="CS754" s="239"/>
      <c r="CT754" s="239"/>
      <c r="CU754" s="186"/>
      <c r="CV754" s="186"/>
      <c r="CW754" s="239"/>
      <c r="CX754" s="239"/>
      <c r="CY754" s="239"/>
      <c r="CZ754" s="239"/>
      <c r="DA754" s="239"/>
      <c r="DB754" s="186"/>
      <c r="DC754" s="186"/>
      <c r="DD754" s="239"/>
      <c r="DE754" s="239">
        <v>1</v>
      </c>
      <c r="DF754" s="239"/>
      <c r="DG754" s="239"/>
      <c r="DH754" s="239">
        <v>1</v>
      </c>
      <c r="DI754" s="186"/>
      <c r="DJ754" s="186"/>
      <c r="DK754" s="186"/>
      <c r="DL754" s="239"/>
      <c r="DM754" s="239"/>
      <c r="DN754" s="239"/>
      <c r="DO754" s="239"/>
      <c r="DP754" s="186"/>
      <c r="DQ754" s="186"/>
      <c r="DR754" s="239"/>
      <c r="DS754" s="239"/>
      <c r="DT754" s="239"/>
      <c r="DU754" s="239"/>
      <c r="DV754" s="239"/>
      <c r="DW754" s="186"/>
      <c r="DX754" s="186"/>
      <c r="DY754" s="239"/>
      <c r="DZ754" s="239">
        <v>1</v>
      </c>
      <c r="EA754" s="239"/>
      <c r="EB754" s="239"/>
      <c r="EC754" s="239"/>
      <c r="ED754" s="186"/>
      <c r="EE754" s="186"/>
      <c r="EF754" s="239"/>
      <c r="EG754" s="186"/>
      <c r="EH754" s="239"/>
      <c r="EI754" s="239"/>
      <c r="EJ754" s="239"/>
      <c r="EK754" s="186"/>
      <c r="EL754" s="186"/>
      <c r="EM754" s="239"/>
      <c r="EN754" s="239"/>
      <c r="EO754" s="239"/>
      <c r="EP754" s="239"/>
      <c r="EQ754" s="239">
        <v>1</v>
      </c>
      <c r="ER754" s="186"/>
      <c r="ES754" s="186"/>
      <c r="ET754" s="239"/>
      <c r="EU754" s="239"/>
      <c r="EV754" s="239"/>
      <c r="EW754" s="239"/>
      <c r="EX754" s="239"/>
      <c r="EY754" s="186"/>
      <c r="EZ754" s="186"/>
      <c r="FA754" s="239"/>
      <c r="FB754" s="239"/>
      <c r="FC754" s="239">
        <v>1</v>
      </c>
      <c r="FD754" s="239"/>
      <c r="FE754" s="239"/>
      <c r="FF754" s="186"/>
      <c r="FG754" s="186"/>
      <c r="FH754" s="239"/>
      <c r="FI754" s="239">
        <v>1</v>
      </c>
      <c r="FJ754" s="239"/>
      <c r="FK754" s="239"/>
      <c r="FL754" s="239"/>
      <c r="FM754" s="186"/>
      <c r="FN754" s="186"/>
      <c r="FO754" s="239"/>
      <c r="FP754" s="239"/>
      <c r="FQ754" s="239"/>
      <c r="FR754" s="239"/>
      <c r="FS754" s="239"/>
      <c r="FT754" s="186"/>
      <c r="FU754" s="186"/>
      <c r="FV754" s="186"/>
      <c r="FW754" s="186"/>
      <c r="FX754" s="186"/>
      <c r="FY754" s="239"/>
      <c r="FZ754" s="239"/>
      <c r="GA754" s="186"/>
      <c r="GB754" s="186"/>
      <c r="GC754" s="239"/>
      <c r="GD754" s="239"/>
      <c r="GE754" s="239"/>
      <c r="GF754" s="239"/>
      <c r="GG754" s="239"/>
      <c r="GH754" s="186"/>
      <c r="GI754" s="186"/>
      <c r="GJ754" s="239"/>
    </row>
    <row r="755" spans="2:192" ht="15">
      <c r="B755" s="240" t="s">
        <v>5206</v>
      </c>
      <c r="C755" s="240" t="s">
        <v>232</v>
      </c>
      <c r="D755" s="240" t="s">
        <v>234</v>
      </c>
      <c r="E755" s="235" t="s">
        <v>5215</v>
      </c>
      <c r="F755" s="181">
        <v>167.4</v>
      </c>
      <c r="G755" s="237">
        <v>11</v>
      </c>
      <c r="H755" s="187"/>
      <c r="I755" s="187"/>
      <c r="J755" s="237"/>
      <c r="K755" s="237"/>
      <c r="L755" s="237"/>
      <c r="M755" s="237"/>
      <c r="N755" s="237"/>
      <c r="O755" s="187"/>
      <c r="P755" s="187"/>
      <c r="Q755" s="237"/>
      <c r="R755" s="237"/>
      <c r="S755" s="237"/>
      <c r="T755" s="237"/>
      <c r="U755" s="237"/>
      <c r="V755" s="187"/>
      <c r="W755" s="187"/>
      <c r="X755" s="237"/>
      <c r="Y755" s="237"/>
      <c r="Z755" s="237"/>
      <c r="AA755" s="237"/>
      <c r="AB755" s="237"/>
      <c r="AC755" s="187"/>
      <c r="AD755" s="187"/>
      <c r="AE755" s="237"/>
      <c r="AF755" s="237"/>
      <c r="AG755" s="187"/>
      <c r="AH755" s="237"/>
      <c r="AI755" s="237"/>
      <c r="AJ755" s="187"/>
      <c r="AK755" s="187"/>
      <c r="AL755" s="187"/>
      <c r="AM755" s="187"/>
      <c r="AN755" s="187"/>
      <c r="AO755" s="237"/>
      <c r="AP755" s="237"/>
      <c r="AQ755" s="187"/>
      <c r="AR755" s="187"/>
      <c r="AS755" s="237"/>
      <c r="AT755" s="237">
        <v>42.4</v>
      </c>
      <c r="AU755" s="237"/>
      <c r="AV755" s="237"/>
      <c r="AW755" s="237"/>
      <c r="AX755" s="187"/>
      <c r="AY755" s="187"/>
      <c r="AZ755" s="237"/>
      <c r="BA755" s="237">
        <v>5.6</v>
      </c>
      <c r="BB755" s="237"/>
      <c r="BC755" s="237"/>
      <c r="BD755" s="237"/>
      <c r="BE755" s="187"/>
      <c r="BF755" s="187"/>
      <c r="BG755" s="237"/>
      <c r="BH755" s="237"/>
      <c r="BI755" s="237"/>
      <c r="BJ755" s="237"/>
      <c r="BK755" s="237"/>
      <c r="BL755" s="187"/>
      <c r="BM755" s="187"/>
      <c r="BN755" s="237"/>
      <c r="BO755" s="237">
        <v>8.1999999999999993</v>
      </c>
      <c r="BP755" s="237"/>
      <c r="BQ755" s="237"/>
      <c r="BR755" s="237"/>
      <c r="BS755" s="187"/>
      <c r="BT755" s="187"/>
      <c r="BU755" s="237"/>
      <c r="BV755" s="237"/>
      <c r="BW755" s="237"/>
      <c r="BX755" s="237"/>
      <c r="BY755" s="237"/>
      <c r="BZ755" s="187"/>
      <c r="CA755" s="187"/>
      <c r="CB755" s="237"/>
      <c r="CC755" s="237"/>
      <c r="CD755" s="237"/>
      <c r="CE755" s="237"/>
      <c r="CF755" s="237"/>
      <c r="CG755" s="187"/>
      <c r="CH755" s="187"/>
      <c r="CI755" s="237"/>
      <c r="CJ755" s="237"/>
      <c r="CK755" s="237"/>
      <c r="CL755" s="237"/>
      <c r="CM755" s="237"/>
      <c r="CN755" s="187"/>
      <c r="CO755" s="187"/>
      <c r="CP755" s="237">
        <v>8.8000000000000007</v>
      </c>
      <c r="CQ755" s="237"/>
      <c r="CR755" s="237"/>
      <c r="CS755" s="237"/>
      <c r="CT755" s="237"/>
      <c r="CU755" s="187"/>
      <c r="CV755" s="187"/>
      <c r="CW755" s="237"/>
      <c r="CX755" s="237"/>
      <c r="CY755" s="237"/>
      <c r="CZ755" s="237"/>
      <c r="DA755" s="237"/>
      <c r="DB755" s="187"/>
      <c r="DC755" s="187"/>
      <c r="DD755" s="237"/>
      <c r="DE755" s="237">
        <v>15.7</v>
      </c>
      <c r="DF755" s="237"/>
      <c r="DG755" s="237"/>
      <c r="DH755" s="237">
        <v>16.399999999999999</v>
      </c>
      <c r="DI755" s="187"/>
      <c r="DJ755" s="187"/>
      <c r="DK755" s="187"/>
      <c r="DL755" s="237"/>
      <c r="DM755" s="237"/>
      <c r="DN755" s="237"/>
      <c r="DO755" s="237"/>
      <c r="DP755" s="187"/>
      <c r="DQ755" s="187"/>
      <c r="DR755" s="237"/>
      <c r="DS755" s="237"/>
      <c r="DT755" s="237"/>
      <c r="DU755" s="237"/>
      <c r="DV755" s="237"/>
      <c r="DW755" s="187"/>
      <c r="DX755" s="187"/>
      <c r="DY755" s="237"/>
      <c r="DZ755" s="237">
        <v>20.2</v>
      </c>
      <c r="EA755" s="237"/>
      <c r="EB755" s="237"/>
      <c r="EC755" s="237"/>
      <c r="ED755" s="187"/>
      <c r="EE755" s="187"/>
      <c r="EF755" s="237"/>
      <c r="EG755" s="187"/>
      <c r="EH755" s="237"/>
      <c r="EI755" s="237"/>
      <c r="EJ755" s="237"/>
      <c r="EK755" s="187"/>
      <c r="EL755" s="187"/>
      <c r="EM755" s="237"/>
      <c r="EN755" s="237"/>
      <c r="EO755" s="237"/>
      <c r="EP755" s="237"/>
      <c r="EQ755" s="237">
        <v>23.2</v>
      </c>
      <c r="ER755" s="187"/>
      <c r="ES755" s="187"/>
      <c r="ET755" s="237"/>
      <c r="EU755" s="237"/>
      <c r="EV755" s="237"/>
      <c r="EW755" s="237"/>
      <c r="EX755" s="237"/>
      <c r="EY755" s="187"/>
      <c r="EZ755" s="187"/>
      <c r="FA755" s="237"/>
      <c r="FB755" s="237"/>
      <c r="FC755" s="237">
        <v>7.6</v>
      </c>
      <c r="FD755" s="237"/>
      <c r="FE755" s="237"/>
      <c r="FF755" s="187"/>
      <c r="FG755" s="187"/>
      <c r="FH755" s="237"/>
      <c r="FI755" s="237">
        <v>8.4</v>
      </c>
      <c r="FJ755" s="237"/>
      <c r="FK755" s="237"/>
      <c r="FL755" s="237"/>
      <c r="FM755" s="187"/>
      <c r="FN755" s="187"/>
      <c r="FO755" s="237"/>
      <c r="FP755" s="237"/>
      <c r="FQ755" s="237"/>
      <c r="FR755" s="237"/>
      <c r="FS755" s="237"/>
      <c r="FT755" s="187"/>
      <c r="FU755" s="187"/>
      <c r="FV755" s="187"/>
      <c r="FW755" s="187"/>
      <c r="FX755" s="187"/>
      <c r="FY755" s="237"/>
      <c r="FZ755" s="237"/>
      <c r="GA755" s="187"/>
      <c r="GB755" s="187"/>
      <c r="GC755" s="237"/>
      <c r="GD755" s="237"/>
      <c r="GE755" s="237"/>
      <c r="GF755" s="237"/>
      <c r="GG755" s="237"/>
      <c r="GH755" s="187"/>
      <c r="GI755" s="187"/>
      <c r="GJ755" s="237"/>
    </row>
    <row r="756" spans="2:192" ht="15">
      <c r="B756" s="240" t="s">
        <v>5206</v>
      </c>
      <c r="C756" s="240" t="s">
        <v>232</v>
      </c>
      <c r="D756" s="240" t="s">
        <v>234</v>
      </c>
      <c r="E756" s="241" t="s">
        <v>5216</v>
      </c>
      <c r="F756" s="182"/>
      <c r="G756" s="242"/>
      <c r="H756" s="188"/>
      <c r="I756" s="188"/>
      <c r="J756" s="242"/>
      <c r="K756" s="242"/>
      <c r="L756" s="242"/>
      <c r="M756" s="242"/>
      <c r="N756" s="242"/>
      <c r="O756" s="188"/>
      <c r="P756" s="188"/>
      <c r="Q756" s="242"/>
      <c r="R756" s="242"/>
      <c r="S756" s="242"/>
      <c r="T756" s="242"/>
      <c r="U756" s="242"/>
      <c r="V756" s="188"/>
      <c r="W756" s="188"/>
      <c r="X756" s="242"/>
      <c r="Y756" s="242"/>
      <c r="Z756" s="242"/>
      <c r="AA756" s="242"/>
      <c r="AB756" s="242"/>
      <c r="AC756" s="188"/>
      <c r="AD756" s="188"/>
      <c r="AE756" s="242"/>
      <c r="AF756" s="242"/>
      <c r="AG756" s="188"/>
      <c r="AH756" s="242"/>
      <c r="AI756" s="242"/>
      <c r="AJ756" s="188"/>
      <c r="AK756" s="188"/>
      <c r="AL756" s="188"/>
      <c r="AM756" s="188"/>
      <c r="AN756" s="188"/>
      <c r="AO756" s="242"/>
      <c r="AP756" s="242"/>
      <c r="AQ756" s="188"/>
      <c r="AR756" s="188"/>
      <c r="AS756" s="242"/>
      <c r="AT756" s="242"/>
      <c r="AU756" s="242"/>
      <c r="AV756" s="242"/>
      <c r="AW756" s="242"/>
      <c r="AX756" s="188"/>
      <c r="AY756" s="188"/>
      <c r="AZ756" s="242"/>
      <c r="BA756" s="242"/>
      <c r="BB756" s="242"/>
      <c r="BC756" s="242"/>
      <c r="BD756" s="242"/>
      <c r="BE756" s="188"/>
      <c r="BF756" s="188"/>
      <c r="BG756" s="242"/>
      <c r="BH756" s="242"/>
      <c r="BI756" s="242"/>
      <c r="BJ756" s="242"/>
      <c r="BK756" s="242"/>
      <c r="BL756" s="188"/>
      <c r="BM756" s="188"/>
      <c r="BN756" s="242"/>
      <c r="BO756" s="242"/>
      <c r="BP756" s="242"/>
      <c r="BQ756" s="242"/>
      <c r="BR756" s="242"/>
      <c r="BS756" s="188"/>
      <c r="BT756" s="188"/>
      <c r="BU756" s="242"/>
      <c r="BV756" s="242"/>
      <c r="BW756" s="242"/>
      <c r="BX756" s="242"/>
      <c r="BY756" s="242"/>
      <c r="BZ756" s="188"/>
      <c r="CA756" s="188"/>
      <c r="CB756" s="242"/>
      <c r="CC756" s="242"/>
      <c r="CD756" s="242"/>
      <c r="CE756" s="242"/>
      <c r="CF756" s="242"/>
      <c r="CG756" s="188"/>
      <c r="CH756" s="188"/>
      <c r="CI756" s="242"/>
      <c r="CJ756" s="242"/>
      <c r="CK756" s="242"/>
      <c r="CL756" s="242"/>
      <c r="CM756" s="242"/>
      <c r="CN756" s="188"/>
      <c r="CO756" s="188"/>
      <c r="CP756" s="242"/>
      <c r="CQ756" s="242"/>
      <c r="CR756" s="242"/>
      <c r="CS756" s="242"/>
      <c r="CT756" s="242"/>
      <c r="CU756" s="188"/>
      <c r="CV756" s="188"/>
      <c r="CW756" s="242"/>
      <c r="CX756" s="242"/>
      <c r="CY756" s="242"/>
      <c r="CZ756" s="242"/>
      <c r="DA756" s="242"/>
      <c r="DB756" s="188"/>
      <c r="DC756" s="188"/>
      <c r="DD756" s="242"/>
      <c r="DE756" s="242"/>
      <c r="DF756" s="242"/>
      <c r="DG756" s="242"/>
      <c r="DH756" s="242"/>
      <c r="DI756" s="188"/>
      <c r="DJ756" s="188"/>
      <c r="DK756" s="188"/>
      <c r="DL756" s="242"/>
      <c r="DM756" s="242"/>
      <c r="DN756" s="242"/>
      <c r="DO756" s="242"/>
      <c r="DP756" s="188"/>
      <c r="DQ756" s="188"/>
      <c r="DR756" s="242"/>
      <c r="DS756" s="242"/>
      <c r="DT756" s="242"/>
      <c r="DU756" s="242"/>
      <c r="DV756" s="242"/>
      <c r="DW756" s="188"/>
      <c r="DX756" s="188"/>
      <c r="DY756" s="242"/>
      <c r="DZ756" s="242"/>
      <c r="EA756" s="242"/>
      <c r="EB756" s="242"/>
      <c r="EC756" s="242"/>
      <c r="ED756" s="188"/>
      <c r="EE756" s="188"/>
      <c r="EF756" s="242"/>
      <c r="EG756" s="188"/>
      <c r="EH756" s="242"/>
      <c r="EI756" s="242"/>
      <c r="EJ756" s="242"/>
      <c r="EK756" s="188"/>
      <c r="EL756" s="188"/>
      <c r="EM756" s="242"/>
      <c r="EN756" s="242"/>
      <c r="EO756" s="242"/>
      <c r="EP756" s="242"/>
      <c r="EQ756" s="242"/>
      <c r="ER756" s="188"/>
      <c r="ES756" s="188"/>
      <c r="ET756" s="242"/>
      <c r="EU756" s="242"/>
      <c r="EV756" s="242"/>
      <c r="EW756" s="242"/>
      <c r="EX756" s="242"/>
      <c r="EY756" s="188"/>
      <c r="EZ756" s="188"/>
      <c r="FA756" s="242"/>
      <c r="FB756" s="242"/>
      <c r="FC756" s="242"/>
      <c r="FD756" s="242"/>
      <c r="FE756" s="242"/>
      <c r="FF756" s="188"/>
      <c r="FG756" s="188"/>
      <c r="FH756" s="242"/>
      <c r="FI756" s="242"/>
      <c r="FJ756" s="242"/>
      <c r="FK756" s="242"/>
      <c r="FL756" s="242"/>
      <c r="FM756" s="188"/>
      <c r="FN756" s="188"/>
      <c r="FO756" s="242"/>
      <c r="FP756" s="242"/>
      <c r="FQ756" s="242"/>
      <c r="FR756" s="242"/>
      <c r="FS756" s="242"/>
      <c r="FT756" s="188"/>
      <c r="FU756" s="188"/>
      <c r="FV756" s="188"/>
      <c r="FW756" s="188"/>
      <c r="FX756" s="188"/>
      <c r="FY756" s="242"/>
      <c r="FZ756" s="242"/>
      <c r="GA756" s="188"/>
      <c r="GB756" s="188"/>
      <c r="GC756" s="242"/>
      <c r="GD756" s="242"/>
      <c r="GE756" s="242"/>
      <c r="GF756" s="242"/>
      <c r="GG756" s="242"/>
      <c r="GH756" s="188"/>
      <c r="GI756" s="188"/>
      <c r="GJ756" s="242"/>
    </row>
    <row r="757" spans="2:192" ht="15.75" thickBot="1">
      <c r="B757" s="243" t="s">
        <v>5206</v>
      </c>
      <c r="C757" s="243" t="s">
        <v>232</v>
      </c>
      <c r="D757" s="243" t="s">
        <v>234</v>
      </c>
      <c r="E757" s="244" t="s">
        <v>5217</v>
      </c>
      <c r="F757" s="183"/>
      <c r="G757" s="245"/>
      <c r="H757" s="189"/>
      <c r="I757" s="189"/>
      <c r="J757" s="245"/>
      <c r="K757" s="245"/>
      <c r="L757" s="245"/>
      <c r="M757" s="245"/>
      <c r="N757" s="245"/>
      <c r="O757" s="189"/>
      <c r="P757" s="189"/>
      <c r="Q757" s="245"/>
      <c r="R757" s="245"/>
      <c r="S757" s="245"/>
      <c r="T757" s="245"/>
      <c r="U757" s="245"/>
      <c r="V757" s="189"/>
      <c r="W757" s="189"/>
      <c r="X757" s="245"/>
      <c r="Y757" s="245"/>
      <c r="Z757" s="245"/>
      <c r="AA757" s="245"/>
      <c r="AB757" s="245"/>
      <c r="AC757" s="189"/>
      <c r="AD757" s="189"/>
      <c r="AE757" s="245"/>
      <c r="AF757" s="245"/>
      <c r="AG757" s="189"/>
      <c r="AH757" s="245"/>
      <c r="AI757" s="245"/>
      <c r="AJ757" s="189"/>
      <c r="AK757" s="189"/>
      <c r="AL757" s="189"/>
      <c r="AM757" s="189"/>
      <c r="AN757" s="189"/>
      <c r="AO757" s="245"/>
      <c r="AP757" s="245"/>
      <c r="AQ757" s="189"/>
      <c r="AR757" s="189"/>
      <c r="AS757" s="245"/>
      <c r="AT757" s="245"/>
      <c r="AU757" s="245"/>
      <c r="AV757" s="245"/>
      <c r="AW757" s="245"/>
      <c r="AX757" s="189"/>
      <c r="AY757" s="189"/>
      <c r="AZ757" s="245"/>
      <c r="BA757" s="245"/>
      <c r="BB757" s="245"/>
      <c r="BC757" s="245"/>
      <c r="BD757" s="245"/>
      <c r="BE757" s="189"/>
      <c r="BF757" s="189"/>
      <c r="BG757" s="245"/>
      <c r="BH757" s="245"/>
      <c r="BI757" s="245"/>
      <c r="BJ757" s="245"/>
      <c r="BK757" s="245"/>
      <c r="BL757" s="189"/>
      <c r="BM757" s="189"/>
      <c r="BN757" s="245"/>
      <c r="BO757" s="245"/>
      <c r="BP757" s="245"/>
      <c r="BQ757" s="245"/>
      <c r="BR757" s="245"/>
      <c r="BS757" s="189"/>
      <c r="BT757" s="189"/>
      <c r="BU757" s="245"/>
      <c r="BV757" s="245"/>
      <c r="BW757" s="245"/>
      <c r="BX757" s="245"/>
      <c r="BY757" s="245"/>
      <c r="BZ757" s="189"/>
      <c r="CA757" s="189"/>
      <c r="CB757" s="245"/>
      <c r="CC757" s="245"/>
      <c r="CD757" s="245"/>
      <c r="CE757" s="245"/>
      <c r="CF757" s="245"/>
      <c r="CG757" s="189"/>
      <c r="CH757" s="189"/>
      <c r="CI757" s="245"/>
      <c r="CJ757" s="245"/>
      <c r="CK757" s="245"/>
      <c r="CL757" s="245"/>
      <c r="CM757" s="245"/>
      <c r="CN757" s="189"/>
      <c r="CO757" s="189"/>
      <c r="CP757" s="245"/>
      <c r="CQ757" s="245"/>
      <c r="CR757" s="245"/>
      <c r="CS757" s="245"/>
      <c r="CT757" s="245"/>
      <c r="CU757" s="189"/>
      <c r="CV757" s="189"/>
      <c r="CW757" s="245"/>
      <c r="CX757" s="245"/>
      <c r="CY757" s="245"/>
      <c r="CZ757" s="245"/>
      <c r="DA757" s="245"/>
      <c r="DB757" s="189"/>
      <c r="DC757" s="189"/>
      <c r="DD757" s="245"/>
      <c r="DE757" s="245"/>
      <c r="DF757" s="245"/>
      <c r="DG757" s="245"/>
      <c r="DH757" s="245"/>
      <c r="DI757" s="189"/>
      <c r="DJ757" s="189"/>
      <c r="DK757" s="189"/>
      <c r="DL757" s="245"/>
      <c r="DM757" s="245"/>
      <c r="DN757" s="245"/>
      <c r="DO757" s="245"/>
      <c r="DP757" s="189"/>
      <c r="DQ757" s="189"/>
      <c r="DR757" s="245"/>
      <c r="DS757" s="245"/>
      <c r="DT757" s="245"/>
      <c r="DU757" s="245"/>
      <c r="DV757" s="245"/>
      <c r="DW757" s="189"/>
      <c r="DX757" s="189"/>
      <c r="DY757" s="245"/>
      <c r="DZ757" s="245"/>
      <c r="EA757" s="245"/>
      <c r="EB757" s="245"/>
      <c r="EC757" s="245"/>
      <c r="ED757" s="189"/>
      <c r="EE757" s="189"/>
      <c r="EF757" s="245"/>
      <c r="EG757" s="189"/>
      <c r="EH757" s="245"/>
      <c r="EI757" s="245"/>
      <c r="EJ757" s="245"/>
      <c r="EK757" s="189"/>
      <c r="EL757" s="189"/>
      <c r="EM757" s="245"/>
      <c r="EN757" s="245"/>
      <c r="EO757" s="245"/>
      <c r="EP757" s="245"/>
      <c r="EQ757" s="245"/>
      <c r="ER757" s="189"/>
      <c r="ES757" s="189"/>
      <c r="ET757" s="245"/>
      <c r="EU757" s="245"/>
      <c r="EV757" s="245"/>
      <c r="EW757" s="245"/>
      <c r="EX757" s="245"/>
      <c r="EY757" s="189"/>
      <c r="EZ757" s="189"/>
      <c r="FA757" s="245"/>
      <c r="FB757" s="245"/>
      <c r="FC757" s="245"/>
      <c r="FD757" s="245"/>
      <c r="FE757" s="245"/>
      <c r="FF757" s="189"/>
      <c r="FG757" s="189"/>
      <c r="FH757" s="245"/>
      <c r="FI757" s="245"/>
      <c r="FJ757" s="245"/>
      <c r="FK757" s="245"/>
      <c r="FL757" s="245"/>
      <c r="FM757" s="189"/>
      <c r="FN757" s="189"/>
      <c r="FO757" s="245"/>
      <c r="FP757" s="245"/>
      <c r="FQ757" s="245"/>
      <c r="FR757" s="245"/>
      <c r="FS757" s="245"/>
      <c r="FT757" s="189"/>
      <c r="FU757" s="189"/>
      <c r="FV757" s="189"/>
      <c r="FW757" s="189"/>
      <c r="FX757" s="189"/>
      <c r="FY757" s="245"/>
      <c r="FZ757" s="245"/>
      <c r="GA757" s="189"/>
      <c r="GB757" s="189"/>
      <c r="GC757" s="245"/>
      <c r="GD757" s="245"/>
      <c r="GE757" s="245"/>
      <c r="GF757" s="245"/>
      <c r="GG757" s="245"/>
      <c r="GH757" s="189"/>
      <c r="GI757" s="189"/>
      <c r="GJ757" s="245"/>
    </row>
    <row r="758" spans="2:192" ht="15">
      <c r="B758" s="238" t="s">
        <v>5206</v>
      </c>
      <c r="C758" s="238" t="s">
        <v>1588</v>
      </c>
      <c r="D758" s="238" t="s">
        <v>1590</v>
      </c>
      <c r="E758" s="238" t="s">
        <v>5214</v>
      </c>
      <c r="F758" s="180">
        <v>6</v>
      </c>
      <c r="G758" s="239"/>
      <c r="H758" s="186"/>
      <c r="I758" s="186"/>
      <c r="J758" s="239"/>
      <c r="K758" s="239"/>
      <c r="L758" s="239"/>
      <c r="M758" s="239"/>
      <c r="N758" s="239"/>
      <c r="O758" s="186"/>
      <c r="P758" s="186"/>
      <c r="Q758" s="239"/>
      <c r="R758" s="239"/>
      <c r="S758" s="239"/>
      <c r="T758" s="239"/>
      <c r="U758" s="239"/>
      <c r="V758" s="186"/>
      <c r="W758" s="186"/>
      <c r="X758" s="239"/>
      <c r="Y758" s="239"/>
      <c r="Z758" s="239"/>
      <c r="AA758" s="239"/>
      <c r="AB758" s="239"/>
      <c r="AC758" s="186"/>
      <c r="AD758" s="186"/>
      <c r="AE758" s="239"/>
      <c r="AF758" s="239"/>
      <c r="AG758" s="186"/>
      <c r="AH758" s="239"/>
      <c r="AI758" s="239"/>
      <c r="AJ758" s="186"/>
      <c r="AK758" s="186"/>
      <c r="AL758" s="186"/>
      <c r="AM758" s="186"/>
      <c r="AN758" s="186"/>
      <c r="AO758" s="239"/>
      <c r="AP758" s="239"/>
      <c r="AQ758" s="186"/>
      <c r="AR758" s="186"/>
      <c r="AS758" s="239"/>
      <c r="AT758" s="239"/>
      <c r="AU758" s="239"/>
      <c r="AV758" s="239"/>
      <c r="AW758" s="239"/>
      <c r="AX758" s="186"/>
      <c r="AY758" s="186"/>
      <c r="AZ758" s="239"/>
      <c r="BA758" s="239">
        <v>1</v>
      </c>
      <c r="BB758" s="239">
        <v>1</v>
      </c>
      <c r="BC758" s="239"/>
      <c r="BD758" s="239"/>
      <c r="BE758" s="186"/>
      <c r="BF758" s="186"/>
      <c r="BG758" s="239"/>
      <c r="BH758" s="239"/>
      <c r="BI758" s="239"/>
      <c r="BJ758" s="239"/>
      <c r="BK758" s="239"/>
      <c r="BL758" s="186"/>
      <c r="BM758" s="186"/>
      <c r="BN758" s="239"/>
      <c r="BO758" s="239"/>
      <c r="BP758" s="239"/>
      <c r="BQ758" s="239"/>
      <c r="BR758" s="239"/>
      <c r="BS758" s="186"/>
      <c r="BT758" s="186"/>
      <c r="BU758" s="239"/>
      <c r="BV758" s="239"/>
      <c r="BW758" s="239"/>
      <c r="BX758" s="239"/>
      <c r="BY758" s="239"/>
      <c r="BZ758" s="186"/>
      <c r="CA758" s="186"/>
      <c r="CB758" s="239"/>
      <c r="CC758" s="239"/>
      <c r="CD758" s="239"/>
      <c r="CE758" s="239"/>
      <c r="CF758" s="239"/>
      <c r="CG758" s="186"/>
      <c r="CH758" s="186"/>
      <c r="CI758" s="239"/>
      <c r="CJ758" s="239"/>
      <c r="CK758" s="239"/>
      <c r="CL758" s="239"/>
      <c r="CM758" s="239"/>
      <c r="CN758" s="186"/>
      <c r="CO758" s="186"/>
      <c r="CP758" s="239"/>
      <c r="CQ758" s="239"/>
      <c r="CR758" s="239"/>
      <c r="CS758" s="239"/>
      <c r="CT758" s="239"/>
      <c r="CU758" s="186"/>
      <c r="CV758" s="186"/>
      <c r="CW758" s="239"/>
      <c r="CX758" s="239"/>
      <c r="CY758" s="239"/>
      <c r="CZ758" s="239"/>
      <c r="DA758" s="239"/>
      <c r="DB758" s="186"/>
      <c r="DC758" s="186"/>
      <c r="DD758" s="239"/>
      <c r="DE758" s="239"/>
      <c r="DF758" s="239"/>
      <c r="DG758" s="239"/>
      <c r="DH758" s="239"/>
      <c r="DI758" s="186"/>
      <c r="DJ758" s="186"/>
      <c r="DK758" s="186"/>
      <c r="DL758" s="239"/>
      <c r="DM758" s="239"/>
      <c r="DN758" s="239"/>
      <c r="DO758" s="239"/>
      <c r="DP758" s="186"/>
      <c r="DQ758" s="186"/>
      <c r="DR758" s="239"/>
      <c r="DS758" s="239"/>
      <c r="DT758" s="239"/>
      <c r="DU758" s="239"/>
      <c r="DV758" s="239"/>
      <c r="DW758" s="186"/>
      <c r="DX758" s="186"/>
      <c r="DY758" s="239"/>
      <c r="DZ758" s="239"/>
      <c r="EA758" s="239"/>
      <c r="EB758" s="239"/>
      <c r="EC758" s="239"/>
      <c r="ED758" s="186"/>
      <c r="EE758" s="186"/>
      <c r="EF758" s="239"/>
      <c r="EG758" s="186"/>
      <c r="EH758" s="239"/>
      <c r="EI758" s="239"/>
      <c r="EJ758" s="239"/>
      <c r="EK758" s="186"/>
      <c r="EL758" s="186"/>
      <c r="EM758" s="239">
        <v>1</v>
      </c>
      <c r="EN758" s="239"/>
      <c r="EO758" s="239"/>
      <c r="EP758" s="239"/>
      <c r="EQ758" s="239"/>
      <c r="ER758" s="186"/>
      <c r="ES758" s="186"/>
      <c r="ET758" s="239"/>
      <c r="EU758" s="239">
        <v>1</v>
      </c>
      <c r="EV758" s="239"/>
      <c r="EW758" s="239"/>
      <c r="EX758" s="239"/>
      <c r="EY758" s="186"/>
      <c r="EZ758" s="186"/>
      <c r="FA758" s="239"/>
      <c r="FB758" s="239"/>
      <c r="FC758" s="239"/>
      <c r="FD758" s="239"/>
      <c r="FE758" s="239"/>
      <c r="FF758" s="186"/>
      <c r="FG758" s="186"/>
      <c r="FH758" s="239"/>
      <c r="FI758" s="239"/>
      <c r="FJ758" s="239"/>
      <c r="FK758" s="239"/>
      <c r="FL758" s="239">
        <v>2</v>
      </c>
      <c r="FM758" s="186"/>
      <c r="FN758" s="186"/>
      <c r="FO758" s="239"/>
      <c r="FP758" s="239"/>
      <c r="FQ758" s="239"/>
      <c r="FR758" s="239"/>
      <c r="FS758" s="239"/>
      <c r="FT758" s="186"/>
      <c r="FU758" s="186"/>
      <c r="FV758" s="186"/>
      <c r="FW758" s="186"/>
      <c r="FX758" s="186"/>
      <c r="FY758" s="239"/>
      <c r="FZ758" s="239"/>
      <c r="GA758" s="186"/>
      <c r="GB758" s="186"/>
      <c r="GC758" s="239"/>
      <c r="GD758" s="239"/>
      <c r="GE758" s="239"/>
      <c r="GF758" s="239"/>
      <c r="GG758" s="239"/>
      <c r="GH758" s="186"/>
      <c r="GI758" s="186"/>
      <c r="GJ758" s="239"/>
    </row>
    <row r="759" spans="2:192" ht="15">
      <c r="B759" s="240" t="s">
        <v>5206</v>
      </c>
      <c r="C759" s="240" t="s">
        <v>1588</v>
      </c>
      <c r="D759" s="240" t="s">
        <v>1590</v>
      </c>
      <c r="E759" s="235" t="s">
        <v>5215</v>
      </c>
      <c r="F759" s="181">
        <v>459.4</v>
      </c>
      <c r="G759" s="237"/>
      <c r="H759" s="187"/>
      <c r="I759" s="187"/>
      <c r="J759" s="237"/>
      <c r="K759" s="237"/>
      <c r="L759" s="237"/>
      <c r="M759" s="237"/>
      <c r="N759" s="237"/>
      <c r="O759" s="187"/>
      <c r="P759" s="187"/>
      <c r="Q759" s="237"/>
      <c r="R759" s="237"/>
      <c r="S759" s="237"/>
      <c r="T759" s="237"/>
      <c r="U759" s="237"/>
      <c r="V759" s="187"/>
      <c r="W759" s="187"/>
      <c r="X759" s="237"/>
      <c r="Y759" s="237"/>
      <c r="Z759" s="237"/>
      <c r="AA759" s="237"/>
      <c r="AB759" s="237"/>
      <c r="AC759" s="187"/>
      <c r="AD759" s="187"/>
      <c r="AE759" s="237"/>
      <c r="AF759" s="237"/>
      <c r="AG759" s="187"/>
      <c r="AH759" s="237"/>
      <c r="AI759" s="237"/>
      <c r="AJ759" s="187"/>
      <c r="AK759" s="187"/>
      <c r="AL759" s="187"/>
      <c r="AM759" s="187"/>
      <c r="AN759" s="187"/>
      <c r="AO759" s="237"/>
      <c r="AP759" s="237"/>
      <c r="AQ759" s="187"/>
      <c r="AR759" s="187"/>
      <c r="AS759" s="237"/>
      <c r="AT759" s="237"/>
      <c r="AU759" s="237"/>
      <c r="AV759" s="237"/>
      <c r="AW759" s="237"/>
      <c r="AX759" s="187"/>
      <c r="AY759" s="187"/>
      <c r="AZ759" s="237"/>
      <c r="BA759" s="237">
        <v>12</v>
      </c>
      <c r="BB759" s="237">
        <v>31.4</v>
      </c>
      <c r="BC759" s="237"/>
      <c r="BD759" s="237"/>
      <c r="BE759" s="187"/>
      <c r="BF759" s="187"/>
      <c r="BG759" s="237"/>
      <c r="BH759" s="237"/>
      <c r="BI759" s="237"/>
      <c r="BJ759" s="237"/>
      <c r="BK759" s="237"/>
      <c r="BL759" s="187"/>
      <c r="BM759" s="187"/>
      <c r="BN759" s="237"/>
      <c r="BO759" s="237"/>
      <c r="BP759" s="237"/>
      <c r="BQ759" s="237"/>
      <c r="BR759" s="237"/>
      <c r="BS759" s="187"/>
      <c r="BT759" s="187"/>
      <c r="BU759" s="237"/>
      <c r="BV759" s="237"/>
      <c r="BW759" s="237"/>
      <c r="BX759" s="237"/>
      <c r="BY759" s="237"/>
      <c r="BZ759" s="187"/>
      <c r="CA759" s="187"/>
      <c r="CB759" s="237"/>
      <c r="CC759" s="237"/>
      <c r="CD759" s="237"/>
      <c r="CE759" s="237"/>
      <c r="CF759" s="237"/>
      <c r="CG759" s="187"/>
      <c r="CH759" s="187"/>
      <c r="CI759" s="237"/>
      <c r="CJ759" s="237"/>
      <c r="CK759" s="237"/>
      <c r="CL759" s="237"/>
      <c r="CM759" s="237"/>
      <c r="CN759" s="187"/>
      <c r="CO759" s="187"/>
      <c r="CP759" s="237"/>
      <c r="CQ759" s="237"/>
      <c r="CR759" s="237"/>
      <c r="CS759" s="237"/>
      <c r="CT759" s="237"/>
      <c r="CU759" s="187"/>
      <c r="CV759" s="187"/>
      <c r="CW759" s="237"/>
      <c r="CX759" s="237"/>
      <c r="CY759" s="237"/>
      <c r="CZ759" s="237"/>
      <c r="DA759" s="237"/>
      <c r="DB759" s="187"/>
      <c r="DC759" s="187"/>
      <c r="DD759" s="237"/>
      <c r="DE759" s="237"/>
      <c r="DF759" s="237"/>
      <c r="DG759" s="237"/>
      <c r="DH759" s="237"/>
      <c r="DI759" s="187"/>
      <c r="DJ759" s="187"/>
      <c r="DK759" s="187"/>
      <c r="DL759" s="237"/>
      <c r="DM759" s="237"/>
      <c r="DN759" s="237"/>
      <c r="DO759" s="237"/>
      <c r="DP759" s="187"/>
      <c r="DQ759" s="187"/>
      <c r="DR759" s="237"/>
      <c r="DS759" s="237"/>
      <c r="DT759" s="237"/>
      <c r="DU759" s="237"/>
      <c r="DV759" s="237"/>
      <c r="DW759" s="187"/>
      <c r="DX759" s="187"/>
      <c r="DY759" s="237"/>
      <c r="DZ759" s="237"/>
      <c r="EA759" s="237"/>
      <c r="EB759" s="237"/>
      <c r="EC759" s="237"/>
      <c r="ED759" s="187"/>
      <c r="EE759" s="187"/>
      <c r="EF759" s="237"/>
      <c r="EG759" s="187"/>
      <c r="EH759" s="237"/>
      <c r="EI759" s="237"/>
      <c r="EJ759" s="237"/>
      <c r="EK759" s="187"/>
      <c r="EL759" s="187"/>
      <c r="EM759" s="237">
        <v>123.3</v>
      </c>
      <c r="EN759" s="237"/>
      <c r="EO759" s="237"/>
      <c r="EP759" s="237"/>
      <c r="EQ759" s="237"/>
      <c r="ER759" s="187"/>
      <c r="ES759" s="187"/>
      <c r="ET759" s="237"/>
      <c r="EU759" s="237">
        <v>120</v>
      </c>
      <c r="EV759" s="237"/>
      <c r="EW759" s="237"/>
      <c r="EX759" s="237"/>
      <c r="EY759" s="187"/>
      <c r="EZ759" s="187"/>
      <c r="FA759" s="237"/>
      <c r="FB759" s="237"/>
      <c r="FC759" s="237"/>
      <c r="FD759" s="237"/>
      <c r="FE759" s="237"/>
      <c r="FF759" s="187"/>
      <c r="FG759" s="187"/>
      <c r="FH759" s="237"/>
      <c r="FI759" s="237"/>
      <c r="FJ759" s="237"/>
      <c r="FK759" s="237"/>
      <c r="FL759" s="237">
        <v>172.6</v>
      </c>
      <c r="FM759" s="187"/>
      <c r="FN759" s="187"/>
      <c r="FO759" s="237"/>
      <c r="FP759" s="237"/>
      <c r="FQ759" s="237"/>
      <c r="FR759" s="237"/>
      <c r="FS759" s="237"/>
      <c r="FT759" s="187"/>
      <c r="FU759" s="187"/>
      <c r="FV759" s="187"/>
      <c r="FW759" s="187"/>
      <c r="FX759" s="187"/>
      <c r="FY759" s="237"/>
      <c r="FZ759" s="237"/>
      <c r="GA759" s="187"/>
      <c r="GB759" s="187"/>
      <c r="GC759" s="237"/>
      <c r="GD759" s="237"/>
      <c r="GE759" s="237"/>
      <c r="GF759" s="237"/>
      <c r="GG759" s="237"/>
      <c r="GH759" s="187"/>
      <c r="GI759" s="187"/>
      <c r="GJ759" s="237"/>
    </row>
    <row r="760" spans="2:192" ht="15">
      <c r="B760" s="240" t="s">
        <v>5206</v>
      </c>
      <c r="C760" s="240" t="s">
        <v>1588</v>
      </c>
      <c r="D760" s="240" t="s">
        <v>1590</v>
      </c>
      <c r="E760" s="241" t="s">
        <v>5216</v>
      </c>
      <c r="F760" s="182"/>
      <c r="G760" s="242"/>
      <c r="H760" s="188"/>
      <c r="I760" s="188"/>
      <c r="J760" s="242"/>
      <c r="K760" s="242"/>
      <c r="L760" s="242"/>
      <c r="M760" s="242"/>
      <c r="N760" s="242"/>
      <c r="O760" s="188"/>
      <c r="P760" s="188"/>
      <c r="Q760" s="242"/>
      <c r="R760" s="242"/>
      <c r="S760" s="242"/>
      <c r="T760" s="242"/>
      <c r="U760" s="242"/>
      <c r="V760" s="188"/>
      <c r="W760" s="188"/>
      <c r="X760" s="242"/>
      <c r="Y760" s="242"/>
      <c r="Z760" s="242"/>
      <c r="AA760" s="242"/>
      <c r="AB760" s="242"/>
      <c r="AC760" s="188"/>
      <c r="AD760" s="188"/>
      <c r="AE760" s="242"/>
      <c r="AF760" s="242"/>
      <c r="AG760" s="188"/>
      <c r="AH760" s="242"/>
      <c r="AI760" s="242"/>
      <c r="AJ760" s="188"/>
      <c r="AK760" s="188"/>
      <c r="AL760" s="188"/>
      <c r="AM760" s="188"/>
      <c r="AN760" s="188"/>
      <c r="AO760" s="242"/>
      <c r="AP760" s="242"/>
      <c r="AQ760" s="188"/>
      <c r="AR760" s="188"/>
      <c r="AS760" s="242"/>
      <c r="AT760" s="242"/>
      <c r="AU760" s="242"/>
      <c r="AV760" s="242"/>
      <c r="AW760" s="242"/>
      <c r="AX760" s="188"/>
      <c r="AY760" s="188"/>
      <c r="AZ760" s="242"/>
      <c r="BA760" s="242"/>
      <c r="BB760" s="242"/>
      <c r="BC760" s="242"/>
      <c r="BD760" s="242"/>
      <c r="BE760" s="188"/>
      <c r="BF760" s="188"/>
      <c r="BG760" s="242"/>
      <c r="BH760" s="242"/>
      <c r="BI760" s="242"/>
      <c r="BJ760" s="242"/>
      <c r="BK760" s="242"/>
      <c r="BL760" s="188"/>
      <c r="BM760" s="188"/>
      <c r="BN760" s="242"/>
      <c r="BO760" s="242"/>
      <c r="BP760" s="242"/>
      <c r="BQ760" s="242"/>
      <c r="BR760" s="242"/>
      <c r="BS760" s="188"/>
      <c r="BT760" s="188"/>
      <c r="BU760" s="242"/>
      <c r="BV760" s="242"/>
      <c r="BW760" s="242"/>
      <c r="BX760" s="242"/>
      <c r="BY760" s="242"/>
      <c r="BZ760" s="188"/>
      <c r="CA760" s="188"/>
      <c r="CB760" s="242"/>
      <c r="CC760" s="242"/>
      <c r="CD760" s="242"/>
      <c r="CE760" s="242"/>
      <c r="CF760" s="242"/>
      <c r="CG760" s="188"/>
      <c r="CH760" s="188"/>
      <c r="CI760" s="242"/>
      <c r="CJ760" s="242"/>
      <c r="CK760" s="242"/>
      <c r="CL760" s="242"/>
      <c r="CM760" s="242"/>
      <c r="CN760" s="188"/>
      <c r="CO760" s="188"/>
      <c r="CP760" s="242"/>
      <c r="CQ760" s="242"/>
      <c r="CR760" s="242"/>
      <c r="CS760" s="242"/>
      <c r="CT760" s="242"/>
      <c r="CU760" s="188"/>
      <c r="CV760" s="188"/>
      <c r="CW760" s="242"/>
      <c r="CX760" s="242"/>
      <c r="CY760" s="242"/>
      <c r="CZ760" s="242"/>
      <c r="DA760" s="242"/>
      <c r="DB760" s="188"/>
      <c r="DC760" s="188"/>
      <c r="DD760" s="242"/>
      <c r="DE760" s="242"/>
      <c r="DF760" s="242"/>
      <c r="DG760" s="242"/>
      <c r="DH760" s="242"/>
      <c r="DI760" s="188"/>
      <c r="DJ760" s="188"/>
      <c r="DK760" s="188"/>
      <c r="DL760" s="242"/>
      <c r="DM760" s="242"/>
      <c r="DN760" s="242"/>
      <c r="DO760" s="242"/>
      <c r="DP760" s="188"/>
      <c r="DQ760" s="188"/>
      <c r="DR760" s="242"/>
      <c r="DS760" s="242"/>
      <c r="DT760" s="242"/>
      <c r="DU760" s="242"/>
      <c r="DV760" s="242"/>
      <c r="DW760" s="188"/>
      <c r="DX760" s="188"/>
      <c r="DY760" s="242"/>
      <c r="DZ760" s="242"/>
      <c r="EA760" s="242"/>
      <c r="EB760" s="242"/>
      <c r="EC760" s="242"/>
      <c r="ED760" s="188"/>
      <c r="EE760" s="188"/>
      <c r="EF760" s="242"/>
      <c r="EG760" s="188"/>
      <c r="EH760" s="242"/>
      <c r="EI760" s="242"/>
      <c r="EJ760" s="242"/>
      <c r="EK760" s="188"/>
      <c r="EL760" s="188"/>
      <c r="EM760" s="242"/>
      <c r="EN760" s="242"/>
      <c r="EO760" s="242"/>
      <c r="EP760" s="242"/>
      <c r="EQ760" s="242"/>
      <c r="ER760" s="188"/>
      <c r="ES760" s="188"/>
      <c r="ET760" s="242"/>
      <c r="EU760" s="242"/>
      <c r="EV760" s="242"/>
      <c r="EW760" s="242"/>
      <c r="EX760" s="242"/>
      <c r="EY760" s="188"/>
      <c r="EZ760" s="188"/>
      <c r="FA760" s="242"/>
      <c r="FB760" s="242"/>
      <c r="FC760" s="242"/>
      <c r="FD760" s="242"/>
      <c r="FE760" s="242"/>
      <c r="FF760" s="188"/>
      <c r="FG760" s="188"/>
      <c r="FH760" s="242"/>
      <c r="FI760" s="242"/>
      <c r="FJ760" s="242"/>
      <c r="FK760" s="242"/>
      <c r="FL760" s="242"/>
      <c r="FM760" s="188"/>
      <c r="FN760" s="188"/>
      <c r="FO760" s="242"/>
      <c r="FP760" s="242"/>
      <c r="FQ760" s="242"/>
      <c r="FR760" s="242"/>
      <c r="FS760" s="242"/>
      <c r="FT760" s="188"/>
      <c r="FU760" s="188"/>
      <c r="FV760" s="188"/>
      <c r="FW760" s="188"/>
      <c r="FX760" s="188"/>
      <c r="FY760" s="242"/>
      <c r="FZ760" s="242"/>
      <c r="GA760" s="188"/>
      <c r="GB760" s="188"/>
      <c r="GC760" s="242"/>
      <c r="GD760" s="242"/>
      <c r="GE760" s="242"/>
      <c r="GF760" s="242"/>
      <c r="GG760" s="242"/>
      <c r="GH760" s="188"/>
      <c r="GI760" s="188"/>
      <c r="GJ760" s="242"/>
    </row>
    <row r="761" spans="2:192" ht="15.75" thickBot="1">
      <c r="B761" s="243" t="s">
        <v>5206</v>
      </c>
      <c r="C761" s="243" t="s">
        <v>1588</v>
      </c>
      <c r="D761" s="243" t="s">
        <v>1590</v>
      </c>
      <c r="E761" s="244" t="s">
        <v>5217</v>
      </c>
      <c r="F761" s="183"/>
      <c r="G761" s="245"/>
      <c r="H761" s="189"/>
      <c r="I761" s="189"/>
      <c r="J761" s="245"/>
      <c r="K761" s="245"/>
      <c r="L761" s="245"/>
      <c r="M761" s="245"/>
      <c r="N761" s="245"/>
      <c r="O761" s="189"/>
      <c r="P761" s="189"/>
      <c r="Q761" s="245"/>
      <c r="R761" s="245"/>
      <c r="S761" s="245"/>
      <c r="T761" s="245"/>
      <c r="U761" s="245"/>
      <c r="V761" s="189"/>
      <c r="W761" s="189"/>
      <c r="X761" s="245"/>
      <c r="Y761" s="245"/>
      <c r="Z761" s="245"/>
      <c r="AA761" s="245"/>
      <c r="AB761" s="245"/>
      <c r="AC761" s="189"/>
      <c r="AD761" s="189"/>
      <c r="AE761" s="245"/>
      <c r="AF761" s="245"/>
      <c r="AG761" s="189"/>
      <c r="AH761" s="245"/>
      <c r="AI761" s="245"/>
      <c r="AJ761" s="189"/>
      <c r="AK761" s="189"/>
      <c r="AL761" s="189"/>
      <c r="AM761" s="189"/>
      <c r="AN761" s="189"/>
      <c r="AO761" s="245"/>
      <c r="AP761" s="245"/>
      <c r="AQ761" s="189"/>
      <c r="AR761" s="189"/>
      <c r="AS761" s="245"/>
      <c r="AT761" s="245"/>
      <c r="AU761" s="245"/>
      <c r="AV761" s="245"/>
      <c r="AW761" s="245"/>
      <c r="AX761" s="189"/>
      <c r="AY761" s="189"/>
      <c r="AZ761" s="245"/>
      <c r="BA761" s="245"/>
      <c r="BB761" s="245"/>
      <c r="BC761" s="245"/>
      <c r="BD761" s="245"/>
      <c r="BE761" s="189"/>
      <c r="BF761" s="189"/>
      <c r="BG761" s="245"/>
      <c r="BH761" s="245"/>
      <c r="BI761" s="245"/>
      <c r="BJ761" s="245"/>
      <c r="BK761" s="245"/>
      <c r="BL761" s="189"/>
      <c r="BM761" s="189"/>
      <c r="BN761" s="245"/>
      <c r="BO761" s="245"/>
      <c r="BP761" s="245"/>
      <c r="BQ761" s="245"/>
      <c r="BR761" s="245"/>
      <c r="BS761" s="189"/>
      <c r="BT761" s="189"/>
      <c r="BU761" s="245"/>
      <c r="BV761" s="245"/>
      <c r="BW761" s="245"/>
      <c r="BX761" s="245"/>
      <c r="BY761" s="245"/>
      <c r="BZ761" s="189"/>
      <c r="CA761" s="189"/>
      <c r="CB761" s="245"/>
      <c r="CC761" s="245"/>
      <c r="CD761" s="245"/>
      <c r="CE761" s="245"/>
      <c r="CF761" s="245"/>
      <c r="CG761" s="189"/>
      <c r="CH761" s="189"/>
      <c r="CI761" s="245"/>
      <c r="CJ761" s="245"/>
      <c r="CK761" s="245"/>
      <c r="CL761" s="245"/>
      <c r="CM761" s="245"/>
      <c r="CN761" s="189"/>
      <c r="CO761" s="189"/>
      <c r="CP761" s="245"/>
      <c r="CQ761" s="245"/>
      <c r="CR761" s="245"/>
      <c r="CS761" s="245"/>
      <c r="CT761" s="245"/>
      <c r="CU761" s="189"/>
      <c r="CV761" s="189"/>
      <c r="CW761" s="245"/>
      <c r="CX761" s="245"/>
      <c r="CY761" s="245"/>
      <c r="CZ761" s="245"/>
      <c r="DA761" s="245"/>
      <c r="DB761" s="189"/>
      <c r="DC761" s="189"/>
      <c r="DD761" s="245"/>
      <c r="DE761" s="245"/>
      <c r="DF761" s="245"/>
      <c r="DG761" s="245"/>
      <c r="DH761" s="245"/>
      <c r="DI761" s="189"/>
      <c r="DJ761" s="189"/>
      <c r="DK761" s="189"/>
      <c r="DL761" s="245"/>
      <c r="DM761" s="245"/>
      <c r="DN761" s="245"/>
      <c r="DO761" s="245"/>
      <c r="DP761" s="189"/>
      <c r="DQ761" s="189"/>
      <c r="DR761" s="245"/>
      <c r="DS761" s="245"/>
      <c r="DT761" s="245"/>
      <c r="DU761" s="245"/>
      <c r="DV761" s="245"/>
      <c r="DW761" s="189"/>
      <c r="DX761" s="189"/>
      <c r="DY761" s="245"/>
      <c r="DZ761" s="245"/>
      <c r="EA761" s="245"/>
      <c r="EB761" s="245"/>
      <c r="EC761" s="245"/>
      <c r="ED761" s="189"/>
      <c r="EE761" s="189"/>
      <c r="EF761" s="245"/>
      <c r="EG761" s="189"/>
      <c r="EH761" s="245"/>
      <c r="EI761" s="245"/>
      <c r="EJ761" s="245"/>
      <c r="EK761" s="189"/>
      <c r="EL761" s="189"/>
      <c r="EM761" s="245"/>
      <c r="EN761" s="245"/>
      <c r="EO761" s="245"/>
      <c r="EP761" s="245"/>
      <c r="EQ761" s="245"/>
      <c r="ER761" s="189"/>
      <c r="ES761" s="189"/>
      <c r="ET761" s="245"/>
      <c r="EU761" s="245"/>
      <c r="EV761" s="245"/>
      <c r="EW761" s="245"/>
      <c r="EX761" s="245"/>
      <c r="EY761" s="189"/>
      <c r="EZ761" s="189"/>
      <c r="FA761" s="245"/>
      <c r="FB761" s="245"/>
      <c r="FC761" s="245"/>
      <c r="FD761" s="245"/>
      <c r="FE761" s="245"/>
      <c r="FF761" s="189"/>
      <c r="FG761" s="189"/>
      <c r="FH761" s="245"/>
      <c r="FI761" s="245"/>
      <c r="FJ761" s="245"/>
      <c r="FK761" s="245"/>
      <c r="FL761" s="245"/>
      <c r="FM761" s="189"/>
      <c r="FN761" s="189"/>
      <c r="FO761" s="245"/>
      <c r="FP761" s="245"/>
      <c r="FQ761" s="245"/>
      <c r="FR761" s="245"/>
      <c r="FS761" s="245"/>
      <c r="FT761" s="189"/>
      <c r="FU761" s="189"/>
      <c r="FV761" s="189"/>
      <c r="FW761" s="189"/>
      <c r="FX761" s="189"/>
      <c r="FY761" s="245"/>
      <c r="FZ761" s="245"/>
      <c r="GA761" s="189"/>
      <c r="GB761" s="189"/>
      <c r="GC761" s="245"/>
      <c r="GD761" s="245"/>
      <c r="GE761" s="245"/>
      <c r="GF761" s="245"/>
      <c r="GG761" s="245"/>
      <c r="GH761" s="189"/>
      <c r="GI761" s="189"/>
      <c r="GJ761" s="245"/>
    </row>
    <row r="762" spans="2:192" ht="15">
      <c r="B762" s="238" t="s">
        <v>5206</v>
      </c>
      <c r="C762" s="238" t="s">
        <v>329</v>
      </c>
      <c r="D762" s="238" t="s">
        <v>330</v>
      </c>
      <c r="E762" s="238" t="s">
        <v>5214</v>
      </c>
      <c r="F762" s="180">
        <v>31</v>
      </c>
      <c r="G762" s="239">
        <v>1</v>
      </c>
      <c r="H762" s="186"/>
      <c r="I762" s="186"/>
      <c r="J762" s="239"/>
      <c r="K762" s="239"/>
      <c r="L762" s="239"/>
      <c r="M762" s="239"/>
      <c r="N762" s="239">
        <v>1</v>
      </c>
      <c r="O762" s="186"/>
      <c r="P762" s="186"/>
      <c r="Q762" s="239"/>
      <c r="R762" s="239">
        <v>1</v>
      </c>
      <c r="S762" s="239">
        <v>1</v>
      </c>
      <c r="T762" s="239"/>
      <c r="U762" s="239"/>
      <c r="V762" s="186"/>
      <c r="W762" s="186"/>
      <c r="X762" s="239">
        <v>1</v>
      </c>
      <c r="Y762" s="239"/>
      <c r="Z762" s="239">
        <v>1</v>
      </c>
      <c r="AA762" s="239"/>
      <c r="AB762" s="239"/>
      <c r="AC762" s="186"/>
      <c r="AD762" s="186"/>
      <c r="AE762" s="239"/>
      <c r="AF762" s="239"/>
      <c r="AG762" s="186"/>
      <c r="AH762" s="239"/>
      <c r="AI762" s="239"/>
      <c r="AJ762" s="186"/>
      <c r="AK762" s="186"/>
      <c r="AL762" s="186"/>
      <c r="AM762" s="186"/>
      <c r="AN762" s="186"/>
      <c r="AO762" s="239"/>
      <c r="AP762" s="239"/>
      <c r="AQ762" s="186"/>
      <c r="AR762" s="186"/>
      <c r="AS762" s="239">
        <v>1</v>
      </c>
      <c r="AT762" s="239">
        <v>1</v>
      </c>
      <c r="AU762" s="239"/>
      <c r="AV762" s="239"/>
      <c r="AW762" s="239">
        <v>2</v>
      </c>
      <c r="AX762" s="186"/>
      <c r="AY762" s="186"/>
      <c r="AZ762" s="239"/>
      <c r="BA762" s="239">
        <v>1</v>
      </c>
      <c r="BB762" s="239"/>
      <c r="BC762" s="239"/>
      <c r="BD762" s="239"/>
      <c r="BE762" s="186"/>
      <c r="BF762" s="186"/>
      <c r="BG762" s="239"/>
      <c r="BH762" s="239"/>
      <c r="BI762" s="239">
        <v>1</v>
      </c>
      <c r="BJ762" s="239"/>
      <c r="BK762" s="239"/>
      <c r="BL762" s="186"/>
      <c r="BM762" s="186"/>
      <c r="BN762" s="239"/>
      <c r="BO762" s="239">
        <v>1</v>
      </c>
      <c r="BP762" s="239"/>
      <c r="BQ762" s="239"/>
      <c r="BR762" s="239"/>
      <c r="BS762" s="186"/>
      <c r="BT762" s="186"/>
      <c r="BU762" s="239"/>
      <c r="BV762" s="239"/>
      <c r="BW762" s="239"/>
      <c r="BX762" s="239"/>
      <c r="BY762" s="239"/>
      <c r="BZ762" s="186"/>
      <c r="CA762" s="186"/>
      <c r="CB762" s="239">
        <v>1</v>
      </c>
      <c r="CC762" s="239"/>
      <c r="CD762" s="239"/>
      <c r="CE762" s="239"/>
      <c r="CF762" s="239"/>
      <c r="CG762" s="186"/>
      <c r="CH762" s="186"/>
      <c r="CI762" s="239"/>
      <c r="CJ762" s="239"/>
      <c r="CK762" s="239">
        <v>1</v>
      </c>
      <c r="CL762" s="239"/>
      <c r="CM762" s="239"/>
      <c r="CN762" s="186"/>
      <c r="CO762" s="186"/>
      <c r="CP762" s="239"/>
      <c r="CQ762" s="239"/>
      <c r="CR762" s="239">
        <v>1</v>
      </c>
      <c r="CS762" s="239"/>
      <c r="CT762" s="239"/>
      <c r="CU762" s="186"/>
      <c r="CV762" s="186"/>
      <c r="CW762" s="239"/>
      <c r="CX762" s="239"/>
      <c r="CY762" s="239"/>
      <c r="CZ762" s="239"/>
      <c r="DA762" s="239"/>
      <c r="DB762" s="186"/>
      <c r="DC762" s="186"/>
      <c r="DD762" s="239"/>
      <c r="DE762" s="239">
        <v>1</v>
      </c>
      <c r="DF762" s="239">
        <v>1</v>
      </c>
      <c r="DG762" s="239"/>
      <c r="DH762" s="239">
        <v>1</v>
      </c>
      <c r="DI762" s="186"/>
      <c r="DJ762" s="186"/>
      <c r="DK762" s="186"/>
      <c r="DL762" s="239"/>
      <c r="DM762" s="239"/>
      <c r="DN762" s="239"/>
      <c r="DO762" s="239"/>
      <c r="DP762" s="186"/>
      <c r="DQ762" s="186"/>
      <c r="DR762" s="239"/>
      <c r="DS762" s="239"/>
      <c r="DT762" s="239"/>
      <c r="DU762" s="239"/>
      <c r="DV762" s="239">
        <v>1</v>
      </c>
      <c r="DW762" s="186"/>
      <c r="DX762" s="186"/>
      <c r="DY762" s="239"/>
      <c r="DZ762" s="239">
        <v>1</v>
      </c>
      <c r="EA762" s="239"/>
      <c r="EB762" s="239"/>
      <c r="EC762" s="239">
        <v>1</v>
      </c>
      <c r="ED762" s="186"/>
      <c r="EE762" s="186"/>
      <c r="EF762" s="239"/>
      <c r="EG762" s="186"/>
      <c r="EH762" s="239"/>
      <c r="EI762" s="239"/>
      <c r="EJ762" s="239"/>
      <c r="EK762" s="186"/>
      <c r="EL762" s="186"/>
      <c r="EM762" s="239"/>
      <c r="EN762" s="239"/>
      <c r="EO762" s="239"/>
      <c r="EP762" s="239"/>
      <c r="EQ762" s="239"/>
      <c r="ER762" s="186"/>
      <c r="ES762" s="186"/>
      <c r="ET762" s="239"/>
      <c r="EU762" s="239">
        <v>1</v>
      </c>
      <c r="EV762" s="239"/>
      <c r="EW762" s="239"/>
      <c r="EX762" s="239">
        <v>2</v>
      </c>
      <c r="EY762" s="186"/>
      <c r="EZ762" s="186"/>
      <c r="FA762" s="239"/>
      <c r="FB762" s="239"/>
      <c r="FC762" s="239">
        <v>1</v>
      </c>
      <c r="FD762" s="239"/>
      <c r="FE762" s="239"/>
      <c r="FF762" s="186"/>
      <c r="FG762" s="186"/>
      <c r="FH762" s="239"/>
      <c r="FI762" s="239"/>
      <c r="FJ762" s="239"/>
      <c r="FK762" s="239"/>
      <c r="FL762" s="239">
        <v>1</v>
      </c>
      <c r="FM762" s="186"/>
      <c r="FN762" s="186"/>
      <c r="FO762" s="239">
        <v>1</v>
      </c>
      <c r="FP762" s="239"/>
      <c r="FQ762" s="239"/>
      <c r="FR762" s="239"/>
      <c r="FS762" s="239">
        <v>2</v>
      </c>
      <c r="FT762" s="186"/>
      <c r="FU762" s="186"/>
      <c r="FV762" s="186"/>
      <c r="FW762" s="186"/>
      <c r="FX762" s="186"/>
      <c r="FY762" s="239"/>
      <c r="FZ762" s="239"/>
      <c r="GA762" s="186"/>
      <c r="GB762" s="186"/>
      <c r="GC762" s="239"/>
      <c r="GD762" s="239"/>
      <c r="GE762" s="239"/>
      <c r="GF762" s="239"/>
      <c r="GG762" s="239">
        <v>1</v>
      </c>
      <c r="GH762" s="186"/>
      <c r="GI762" s="186"/>
      <c r="GJ762" s="239"/>
    </row>
    <row r="763" spans="2:192" ht="15">
      <c r="B763" s="240" t="s">
        <v>5206</v>
      </c>
      <c r="C763" s="240" t="s">
        <v>329</v>
      </c>
      <c r="D763" s="240" t="s">
        <v>330</v>
      </c>
      <c r="E763" s="235" t="s">
        <v>5215</v>
      </c>
      <c r="F763" s="181">
        <v>302.5</v>
      </c>
      <c r="G763" s="237">
        <v>2.6</v>
      </c>
      <c r="H763" s="187"/>
      <c r="I763" s="187"/>
      <c r="J763" s="237"/>
      <c r="K763" s="237"/>
      <c r="L763" s="237"/>
      <c r="M763" s="237"/>
      <c r="N763" s="237">
        <v>2.8</v>
      </c>
      <c r="O763" s="187"/>
      <c r="P763" s="187"/>
      <c r="Q763" s="237"/>
      <c r="R763" s="237">
        <v>33.9</v>
      </c>
      <c r="S763" s="237">
        <v>3.1</v>
      </c>
      <c r="T763" s="237"/>
      <c r="U763" s="237"/>
      <c r="V763" s="187"/>
      <c r="W763" s="187"/>
      <c r="X763" s="237">
        <v>6.5</v>
      </c>
      <c r="Y763" s="237"/>
      <c r="Z763" s="237">
        <v>0.3</v>
      </c>
      <c r="AA763" s="237"/>
      <c r="AB763" s="237"/>
      <c r="AC763" s="187"/>
      <c r="AD763" s="187"/>
      <c r="AE763" s="237"/>
      <c r="AF763" s="237"/>
      <c r="AG763" s="187"/>
      <c r="AH763" s="237"/>
      <c r="AI763" s="237"/>
      <c r="AJ763" s="187"/>
      <c r="AK763" s="187"/>
      <c r="AL763" s="187"/>
      <c r="AM763" s="187"/>
      <c r="AN763" s="187"/>
      <c r="AO763" s="237"/>
      <c r="AP763" s="237"/>
      <c r="AQ763" s="187"/>
      <c r="AR763" s="187"/>
      <c r="AS763" s="237">
        <v>1</v>
      </c>
      <c r="AT763" s="237">
        <v>0.8</v>
      </c>
      <c r="AU763" s="237"/>
      <c r="AV763" s="237"/>
      <c r="AW763" s="237">
        <v>41.7</v>
      </c>
      <c r="AX763" s="187"/>
      <c r="AY763" s="187"/>
      <c r="AZ763" s="237"/>
      <c r="BA763" s="237">
        <v>5</v>
      </c>
      <c r="BB763" s="237"/>
      <c r="BC763" s="237"/>
      <c r="BD763" s="237"/>
      <c r="BE763" s="187"/>
      <c r="BF763" s="187"/>
      <c r="BG763" s="237"/>
      <c r="BH763" s="237"/>
      <c r="BI763" s="237">
        <v>1.4</v>
      </c>
      <c r="BJ763" s="237"/>
      <c r="BK763" s="237"/>
      <c r="BL763" s="187"/>
      <c r="BM763" s="187"/>
      <c r="BN763" s="237"/>
      <c r="BO763" s="237">
        <v>2.5</v>
      </c>
      <c r="BP763" s="237"/>
      <c r="BQ763" s="237"/>
      <c r="BR763" s="237"/>
      <c r="BS763" s="187"/>
      <c r="BT763" s="187"/>
      <c r="BU763" s="237"/>
      <c r="BV763" s="237"/>
      <c r="BW763" s="237"/>
      <c r="BX763" s="237"/>
      <c r="BY763" s="237"/>
      <c r="BZ763" s="187"/>
      <c r="CA763" s="187"/>
      <c r="CB763" s="237">
        <v>2.1</v>
      </c>
      <c r="CC763" s="237"/>
      <c r="CD763" s="237"/>
      <c r="CE763" s="237"/>
      <c r="CF763" s="237"/>
      <c r="CG763" s="187"/>
      <c r="CH763" s="187"/>
      <c r="CI763" s="237"/>
      <c r="CJ763" s="237"/>
      <c r="CK763" s="237">
        <v>2.2999999999999998</v>
      </c>
      <c r="CL763" s="237"/>
      <c r="CM763" s="237"/>
      <c r="CN763" s="187"/>
      <c r="CO763" s="187"/>
      <c r="CP763" s="237"/>
      <c r="CQ763" s="237"/>
      <c r="CR763" s="237">
        <v>2</v>
      </c>
      <c r="CS763" s="237"/>
      <c r="CT763" s="237"/>
      <c r="CU763" s="187"/>
      <c r="CV763" s="187"/>
      <c r="CW763" s="237"/>
      <c r="CX763" s="237"/>
      <c r="CY763" s="237"/>
      <c r="CZ763" s="237"/>
      <c r="DA763" s="237"/>
      <c r="DB763" s="187"/>
      <c r="DC763" s="187"/>
      <c r="DD763" s="237"/>
      <c r="DE763" s="237">
        <v>0.3</v>
      </c>
      <c r="DF763" s="237">
        <v>0.3</v>
      </c>
      <c r="DG763" s="237"/>
      <c r="DH763" s="237">
        <v>1</v>
      </c>
      <c r="DI763" s="187"/>
      <c r="DJ763" s="187"/>
      <c r="DK763" s="187"/>
      <c r="DL763" s="237"/>
      <c r="DM763" s="237"/>
      <c r="DN763" s="237"/>
      <c r="DO763" s="237"/>
      <c r="DP763" s="187"/>
      <c r="DQ763" s="187"/>
      <c r="DR763" s="237"/>
      <c r="DS763" s="237"/>
      <c r="DT763" s="237"/>
      <c r="DU763" s="237"/>
      <c r="DV763" s="237">
        <v>52.2</v>
      </c>
      <c r="DW763" s="187"/>
      <c r="DX763" s="187"/>
      <c r="DY763" s="237"/>
      <c r="DZ763" s="237">
        <v>1.1000000000000001</v>
      </c>
      <c r="EA763" s="237"/>
      <c r="EB763" s="237"/>
      <c r="EC763" s="237">
        <v>4</v>
      </c>
      <c r="ED763" s="187"/>
      <c r="EE763" s="187"/>
      <c r="EF763" s="237"/>
      <c r="EG763" s="187"/>
      <c r="EH763" s="237"/>
      <c r="EI763" s="237"/>
      <c r="EJ763" s="237"/>
      <c r="EK763" s="187"/>
      <c r="EL763" s="187"/>
      <c r="EM763" s="237"/>
      <c r="EN763" s="237"/>
      <c r="EO763" s="237"/>
      <c r="EP763" s="237"/>
      <c r="EQ763" s="237"/>
      <c r="ER763" s="187"/>
      <c r="ES763" s="187"/>
      <c r="ET763" s="237"/>
      <c r="EU763" s="237">
        <v>0</v>
      </c>
      <c r="EV763" s="237"/>
      <c r="EW763" s="237"/>
      <c r="EX763" s="237">
        <v>15.8</v>
      </c>
      <c r="EY763" s="187"/>
      <c r="EZ763" s="187"/>
      <c r="FA763" s="237"/>
      <c r="FB763" s="237"/>
      <c r="FC763" s="237">
        <v>2</v>
      </c>
      <c r="FD763" s="237"/>
      <c r="FE763" s="237"/>
      <c r="FF763" s="187"/>
      <c r="FG763" s="187"/>
      <c r="FH763" s="237"/>
      <c r="FI763" s="237"/>
      <c r="FJ763" s="237"/>
      <c r="FK763" s="237"/>
      <c r="FL763" s="237">
        <v>16.899999999999999</v>
      </c>
      <c r="FM763" s="187"/>
      <c r="FN763" s="187"/>
      <c r="FO763" s="237">
        <v>40.200000000000003</v>
      </c>
      <c r="FP763" s="237"/>
      <c r="FQ763" s="237"/>
      <c r="FR763" s="237"/>
      <c r="FS763" s="237">
        <v>30.9</v>
      </c>
      <c r="FT763" s="187"/>
      <c r="FU763" s="187"/>
      <c r="FV763" s="187"/>
      <c r="FW763" s="187"/>
      <c r="FX763" s="187"/>
      <c r="FY763" s="237"/>
      <c r="FZ763" s="237"/>
      <c r="GA763" s="187"/>
      <c r="GB763" s="187"/>
      <c r="GC763" s="237"/>
      <c r="GD763" s="237"/>
      <c r="GE763" s="237"/>
      <c r="GF763" s="237"/>
      <c r="GG763" s="237">
        <v>29.9</v>
      </c>
      <c r="GH763" s="187"/>
      <c r="GI763" s="187"/>
      <c r="GJ763" s="237"/>
    </row>
    <row r="764" spans="2:192" ht="15">
      <c r="B764" s="240" t="s">
        <v>5206</v>
      </c>
      <c r="C764" s="240" t="s">
        <v>329</v>
      </c>
      <c r="D764" s="240" t="s">
        <v>330</v>
      </c>
      <c r="E764" s="241" t="s">
        <v>5216</v>
      </c>
      <c r="F764" s="182"/>
      <c r="G764" s="242"/>
      <c r="H764" s="188"/>
      <c r="I764" s="188"/>
      <c r="J764" s="242"/>
      <c r="K764" s="242"/>
      <c r="L764" s="242"/>
      <c r="M764" s="242"/>
      <c r="N764" s="242"/>
      <c r="O764" s="188"/>
      <c r="P764" s="188"/>
      <c r="Q764" s="242"/>
      <c r="R764" s="242"/>
      <c r="S764" s="242"/>
      <c r="T764" s="242"/>
      <c r="U764" s="242"/>
      <c r="V764" s="188"/>
      <c r="W764" s="188"/>
      <c r="X764" s="242"/>
      <c r="Y764" s="242"/>
      <c r="Z764" s="242"/>
      <c r="AA764" s="242"/>
      <c r="AB764" s="242"/>
      <c r="AC764" s="188"/>
      <c r="AD764" s="188"/>
      <c r="AE764" s="242"/>
      <c r="AF764" s="242"/>
      <c r="AG764" s="188"/>
      <c r="AH764" s="242"/>
      <c r="AI764" s="242"/>
      <c r="AJ764" s="188"/>
      <c r="AK764" s="188"/>
      <c r="AL764" s="188"/>
      <c r="AM764" s="188"/>
      <c r="AN764" s="188"/>
      <c r="AO764" s="242"/>
      <c r="AP764" s="242"/>
      <c r="AQ764" s="188"/>
      <c r="AR764" s="188"/>
      <c r="AS764" s="242"/>
      <c r="AT764" s="242"/>
      <c r="AU764" s="242"/>
      <c r="AV764" s="242"/>
      <c r="AW764" s="242"/>
      <c r="AX764" s="188"/>
      <c r="AY764" s="188"/>
      <c r="AZ764" s="242"/>
      <c r="BA764" s="242"/>
      <c r="BB764" s="242"/>
      <c r="BC764" s="242"/>
      <c r="BD764" s="242"/>
      <c r="BE764" s="188"/>
      <c r="BF764" s="188"/>
      <c r="BG764" s="242"/>
      <c r="BH764" s="242"/>
      <c r="BI764" s="242"/>
      <c r="BJ764" s="242"/>
      <c r="BK764" s="242"/>
      <c r="BL764" s="188"/>
      <c r="BM764" s="188"/>
      <c r="BN764" s="242"/>
      <c r="BO764" s="242"/>
      <c r="BP764" s="242"/>
      <c r="BQ764" s="242"/>
      <c r="BR764" s="242"/>
      <c r="BS764" s="188"/>
      <c r="BT764" s="188"/>
      <c r="BU764" s="242"/>
      <c r="BV764" s="242"/>
      <c r="BW764" s="242"/>
      <c r="BX764" s="242"/>
      <c r="BY764" s="242"/>
      <c r="BZ764" s="188"/>
      <c r="CA764" s="188"/>
      <c r="CB764" s="242"/>
      <c r="CC764" s="242"/>
      <c r="CD764" s="242"/>
      <c r="CE764" s="242"/>
      <c r="CF764" s="242"/>
      <c r="CG764" s="188"/>
      <c r="CH764" s="188"/>
      <c r="CI764" s="242"/>
      <c r="CJ764" s="242"/>
      <c r="CK764" s="242"/>
      <c r="CL764" s="242"/>
      <c r="CM764" s="242"/>
      <c r="CN764" s="188"/>
      <c r="CO764" s="188"/>
      <c r="CP764" s="242"/>
      <c r="CQ764" s="242"/>
      <c r="CR764" s="242"/>
      <c r="CS764" s="242"/>
      <c r="CT764" s="242"/>
      <c r="CU764" s="188"/>
      <c r="CV764" s="188"/>
      <c r="CW764" s="242"/>
      <c r="CX764" s="242"/>
      <c r="CY764" s="242"/>
      <c r="CZ764" s="242"/>
      <c r="DA764" s="242"/>
      <c r="DB764" s="188"/>
      <c r="DC764" s="188"/>
      <c r="DD764" s="242"/>
      <c r="DE764" s="242"/>
      <c r="DF764" s="242"/>
      <c r="DG764" s="242"/>
      <c r="DH764" s="242"/>
      <c r="DI764" s="188"/>
      <c r="DJ764" s="188"/>
      <c r="DK764" s="188"/>
      <c r="DL764" s="242"/>
      <c r="DM764" s="242"/>
      <c r="DN764" s="242"/>
      <c r="DO764" s="242"/>
      <c r="DP764" s="188"/>
      <c r="DQ764" s="188"/>
      <c r="DR764" s="242"/>
      <c r="DS764" s="242"/>
      <c r="DT764" s="242"/>
      <c r="DU764" s="242"/>
      <c r="DV764" s="242"/>
      <c r="DW764" s="188"/>
      <c r="DX764" s="188"/>
      <c r="DY764" s="242"/>
      <c r="DZ764" s="242"/>
      <c r="EA764" s="242"/>
      <c r="EB764" s="242"/>
      <c r="EC764" s="242"/>
      <c r="ED764" s="188"/>
      <c r="EE764" s="188"/>
      <c r="EF764" s="242"/>
      <c r="EG764" s="188"/>
      <c r="EH764" s="242"/>
      <c r="EI764" s="242"/>
      <c r="EJ764" s="242"/>
      <c r="EK764" s="188"/>
      <c r="EL764" s="188"/>
      <c r="EM764" s="242"/>
      <c r="EN764" s="242"/>
      <c r="EO764" s="242"/>
      <c r="EP764" s="242"/>
      <c r="EQ764" s="242"/>
      <c r="ER764" s="188"/>
      <c r="ES764" s="188"/>
      <c r="ET764" s="242"/>
      <c r="EU764" s="242"/>
      <c r="EV764" s="242"/>
      <c r="EW764" s="242"/>
      <c r="EX764" s="242"/>
      <c r="EY764" s="188"/>
      <c r="EZ764" s="188"/>
      <c r="FA764" s="242"/>
      <c r="FB764" s="242"/>
      <c r="FC764" s="242"/>
      <c r="FD764" s="242"/>
      <c r="FE764" s="242"/>
      <c r="FF764" s="188"/>
      <c r="FG764" s="188"/>
      <c r="FH764" s="242"/>
      <c r="FI764" s="242"/>
      <c r="FJ764" s="242"/>
      <c r="FK764" s="242"/>
      <c r="FL764" s="242"/>
      <c r="FM764" s="188"/>
      <c r="FN764" s="188"/>
      <c r="FO764" s="242"/>
      <c r="FP764" s="242"/>
      <c r="FQ764" s="242"/>
      <c r="FR764" s="242"/>
      <c r="FS764" s="242"/>
      <c r="FT764" s="188"/>
      <c r="FU764" s="188"/>
      <c r="FV764" s="188"/>
      <c r="FW764" s="188"/>
      <c r="FX764" s="188"/>
      <c r="FY764" s="242"/>
      <c r="FZ764" s="242"/>
      <c r="GA764" s="188"/>
      <c r="GB764" s="188"/>
      <c r="GC764" s="242"/>
      <c r="GD764" s="242"/>
      <c r="GE764" s="242"/>
      <c r="GF764" s="242"/>
      <c r="GG764" s="242"/>
      <c r="GH764" s="188"/>
      <c r="GI764" s="188"/>
      <c r="GJ764" s="242"/>
    </row>
    <row r="765" spans="2:192" ht="15.75" thickBot="1">
      <c r="B765" s="243" t="s">
        <v>5206</v>
      </c>
      <c r="C765" s="243" t="s">
        <v>329</v>
      </c>
      <c r="D765" s="243" t="s">
        <v>330</v>
      </c>
      <c r="E765" s="244" t="s">
        <v>5217</v>
      </c>
      <c r="F765" s="183"/>
      <c r="G765" s="245"/>
      <c r="H765" s="189"/>
      <c r="I765" s="189"/>
      <c r="J765" s="245"/>
      <c r="K765" s="245"/>
      <c r="L765" s="245"/>
      <c r="M765" s="245"/>
      <c r="N765" s="245"/>
      <c r="O765" s="189"/>
      <c r="P765" s="189"/>
      <c r="Q765" s="245"/>
      <c r="R765" s="245"/>
      <c r="S765" s="245"/>
      <c r="T765" s="245"/>
      <c r="U765" s="245"/>
      <c r="V765" s="189"/>
      <c r="W765" s="189"/>
      <c r="X765" s="245"/>
      <c r="Y765" s="245"/>
      <c r="Z765" s="245"/>
      <c r="AA765" s="245"/>
      <c r="AB765" s="245"/>
      <c r="AC765" s="189"/>
      <c r="AD765" s="189"/>
      <c r="AE765" s="245"/>
      <c r="AF765" s="245"/>
      <c r="AG765" s="189"/>
      <c r="AH765" s="245"/>
      <c r="AI765" s="245"/>
      <c r="AJ765" s="189"/>
      <c r="AK765" s="189"/>
      <c r="AL765" s="189"/>
      <c r="AM765" s="189"/>
      <c r="AN765" s="189"/>
      <c r="AO765" s="245"/>
      <c r="AP765" s="245"/>
      <c r="AQ765" s="189"/>
      <c r="AR765" s="189"/>
      <c r="AS765" s="245"/>
      <c r="AT765" s="245"/>
      <c r="AU765" s="245"/>
      <c r="AV765" s="245"/>
      <c r="AW765" s="245"/>
      <c r="AX765" s="189"/>
      <c r="AY765" s="189"/>
      <c r="AZ765" s="245"/>
      <c r="BA765" s="245"/>
      <c r="BB765" s="245"/>
      <c r="BC765" s="245"/>
      <c r="BD765" s="245"/>
      <c r="BE765" s="189"/>
      <c r="BF765" s="189"/>
      <c r="BG765" s="245"/>
      <c r="BH765" s="245"/>
      <c r="BI765" s="245"/>
      <c r="BJ765" s="245"/>
      <c r="BK765" s="245"/>
      <c r="BL765" s="189"/>
      <c r="BM765" s="189"/>
      <c r="BN765" s="245"/>
      <c r="BO765" s="245"/>
      <c r="BP765" s="245"/>
      <c r="BQ765" s="245"/>
      <c r="BR765" s="245"/>
      <c r="BS765" s="189"/>
      <c r="BT765" s="189"/>
      <c r="BU765" s="245"/>
      <c r="BV765" s="245"/>
      <c r="BW765" s="245"/>
      <c r="BX765" s="245"/>
      <c r="BY765" s="245"/>
      <c r="BZ765" s="189"/>
      <c r="CA765" s="189"/>
      <c r="CB765" s="245"/>
      <c r="CC765" s="245"/>
      <c r="CD765" s="245"/>
      <c r="CE765" s="245"/>
      <c r="CF765" s="245"/>
      <c r="CG765" s="189"/>
      <c r="CH765" s="189"/>
      <c r="CI765" s="245"/>
      <c r="CJ765" s="245"/>
      <c r="CK765" s="245"/>
      <c r="CL765" s="245"/>
      <c r="CM765" s="245"/>
      <c r="CN765" s="189"/>
      <c r="CO765" s="189"/>
      <c r="CP765" s="245"/>
      <c r="CQ765" s="245"/>
      <c r="CR765" s="245"/>
      <c r="CS765" s="245"/>
      <c r="CT765" s="245"/>
      <c r="CU765" s="189"/>
      <c r="CV765" s="189"/>
      <c r="CW765" s="245"/>
      <c r="CX765" s="245"/>
      <c r="CY765" s="245"/>
      <c r="CZ765" s="245"/>
      <c r="DA765" s="245"/>
      <c r="DB765" s="189"/>
      <c r="DC765" s="189"/>
      <c r="DD765" s="245"/>
      <c r="DE765" s="245"/>
      <c r="DF765" s="245"/>
      <c r="DG765" s="245"/>
      <c r="DH765" s="245"/>
      <c r="DI765" s="189"/>
      <c r="DJ765" s="189"/>
      <c r="DK765" s="189"/>
      <c r="DL765" s="245"/>
      <c r="DM765" s="245"/>
      <c r="DN765" s="245"/>
      <c r="DO765" s="245"/>
      <c r="DP765" s="189"/>
      <c r="DQ765" s="189"/>
      <c r="DR765" s="245"/>
      <c r="DS765" s="245"/>
      <c r="DT765" s="245"/>
      <c r="DU765" s="245"/>
      <c r="DV765" s="245"/>
      <c r="DW765" s="189"/>
      <c r="DX765" s="189"/>
      <c r="DY765" s="245"/>
      <c r="DZ765" s="245"/>
      <c r="EA765" s="245"/>
      <c r="EB765" s="245"/>
      <c r="EC765" s="245"/>
      <c r="ED765" s="189"/>
      <c r="EE765" s="189"/>
      <c r="EF765" s="245"/>
      <c r="EG765" s="189"/>
      <c r="EH765" s="245"/>
      <c r="EI765" s="245"/>
      <c r="EJ765" s="245"/>
      <c r="EK765" s="189"/>
      <c r="EL765" s="189"/>
      <c r="EM765" s="245"/>
      <c r="EN765" s="245"/>
      <c r="EO765" s="245"/>
      <c r="EP765" s="245"/>
      <c r="EQ765" s="245"/>
      <c r="ER765" s="189"/>
      <c r="ES765" s="189"/>
      <c r="ET765" s="245"/>
      <c r="EU765" s="245"/>
      <c r="EV765" s="245"/>
      <c r="EW765" s="245"/>
      <c r="EX765" s="245"/>
      <c r="EY765" s="189"/>
      <c r="EZ765" s="189"/>
      <c r="FA765" s="245"/>
      <c r="FB765" s="245"/>
      <c r="FC765" s="245"/>
      <c r="FD765" s="245"/>
      <c r="FE765" s="245"/>
      <c r="FF765" s="189"/>
      <c r="FG765" s="189"/>
      <c r="FH765" s="245"/>
      <c r="FI765" s="245"/>
      <c r="FJ765" s="245"/>
      <c r="FK765" s="245"/>
      <c r="FL765" s="245"/>
      <c r="FM765" s="189"/>
      <c r="FN765" s="189"/>
      <c r="FO765" s="245"/>
      <c r="FP765" s="245"/>
      <c r="FQ765" s="245"/>
      <c r="FR765" s="245"/>
      <c r="FS765" s="245"/>
      <c r="FT765" s="189"/>
      <c r="FU765" s="189"/>
      <c r="FV765" s="189"/>
      <c r="FW765" s="189"/>
      <c r="FX765" s="189"/>
      <c r="FY765" s="245"/>
      <c r="FZ765" s="245"/>
      <c r="GA765" s="189"/>
      <c r="GB765" s="189"/>
      <c r="GC765" s="245"/>
      <c r="GD765" s="245"/>
      <c r="GE765" s="245"/>
      <c r="GF765" s="245"/>
      <c r="GG765" s="245"/>
      <c r="GH765" s="189"/>
      <c r="GI765" s="189"/>
      <c r="GJ765" s="245"/>
    </row>
    <row r="766" spans="2:192" ht="15">
      <c r="B766" s="238" t="s">
        <v>5206</v>
      </c>
      <c r="C766" s="238" t="s">
        <v>224</v>
      </c>
      <c r="D766" s="238" t="s">
        <v>226</v>
      </c>
      <c r="E766" s="238" t="s">
        <v>5214</v>
      </c>
      <c r="F766" s="180">
        <v>143</v>
      </c>
      <c r="G766" s="239">
        <v>2</v>
      </c>
      <c r="H766" s="186"/>
      <c r="I766" s="186"/>
      <c r="J766" s="239"/>
      <c r="K766" s="239"/>
      <c r="L766" s="239"/>
      <c r="M766" s="239"/>
      <c r="N766" s="239">
        <v>2</v>
      </c>
      <c r="O766" s="186"/>
      <c r="P766" s="186"/>
      <c r="Q766" s="239"/>
      <c r="R766" s="239">
        <v>3</v>
      </c>
      <c r="S766" s="239">
        <v>2</v>
      </c>
      <c r="T766" s="239"/>
      <c r="U766" s="239"/>
      <c r="V766" s="186"/>
      <c r="W766" s="186"/>
      <c r="X766" s="239">
        <v>5</v>
      </c>
      <c r="Y766" s="239"/>
      <c r="Z766" s="239">
        <v>3</v>
      </c>
      <c r="AA766" s="239"/>
      <c r="AB766" s="239"/>
      <c r="AC766" s="186"/>
      <c r="AD766" s="186"/>
      <c r="AE766" s="239">
        <v>4</v>
      </c>
      <c r="AF766" s="239"/>
      <c r="AG766" s="186"/>
      <c r="AH766" s="239"/>
      <c r="AI766" s="239"/>
      <c r="AJ766" s="186"/>
      <c r="AK766" s="186"/>
      <c r="AL766" s="186"/>
      <c r="AM766" s="186"/>
      <c r="AN766" s="186"/>
      <c r="AO766" s="239"/>
      <c r="AP766" s="239"/>
      <c r="AQ766" s="186"/>
      <c r="AR766" s="186"/>
      <c r="AS766" s="239">
        <v>2</v>
      </c>
      <c r="AT766" s="239">
        <v>4</v>
      </c>
      <c r="AU766" s="239"/>
      <c r="AV766" s="239"/>
      <c r="AW766" s="239">
        <v>6</v>
      </c>
      <c r="AX766" s="186"/>
      <c r="AY766" s="186"/>
      <c r="AZ766" s="239"/>
      <c r="BA766" s="239">
        <v>6</v>
      </c>
      <c r="BB766" s="239">
        <v>3</v>
      </c>
      <c r="BC766" s="239"/>
      <c r="BD766" s="239">
        <v>2</v>
      </c>
      <c r="BE766" s="186"/>
      <c r="BF766" s="186"/>
      <c r="BG766" s="239"/>
      <c r="BH766" s="239"/>
      <c r="BI766" s="239">
        <v>5</v>
      </c>
      <c r="BJ766" s="239"/>
      <c r="BK766" s="239"/>
      <c r="BL766" s="186"/>
      <c r="BM766" s="186"/>
      <c r="BN766" s="239"/>
      <c r="BO766" s="239">
        <v>3</v>
      </c>
      <c r="BP766" s="239"/>
      <c r="BQ766" s="239"/>
      <c r="BR766" s="239"/>
      <c r="BS766" s="186"/>
      <c r="BT766" s="186"/>
      <c r="BU766" s="239"/>
      <c r="BV766" s="239"/>
      <c r="BW766" s="239"/>
      <c r="BX766" s="239"/>
      <c r="BY766" s="239"/>
      <c r="BZ766" s="186"/>
      <c r="CA766" s="186"/>
      <c r="CB766" s="239">
        <v>3</v>
      </c>
      <c r="CC766" s="239"/>
      <c r="CD766" s="239">
        <v>4</v>
      </c>
      <c r="CE766" s="239"/>
      <c r="CF766" s="239"/>
      <c r="CG766" s="186"/>
      <c r="CH766" s="186"/>
      <c r="CI766" s="239"/>
      <c r="CJ766" s="239"/>
      <c r="CK766" s="239">
        <v>8</v>
      </c>
      <c r="CL766" s="239"/>
      <c r="CM766" s="239"/>
      <c r="CN766" s="186"/>
      <c r="CO766" s="186"/>
      <c r="CP766" s="239">
        <v>4</v>
      </c>
      <c r="CQ766" s="239"/>
      <c r="CR766" s="239">
        <v>5</v>
      </c>
      <c r="CS766" s="239"/>
      <c r="CT766" s="239"/>
      <c r="CU766" s="186"/>
      <c r="CV766" s="186"/>
      <c r="CW766" s="239"/>
      <c r="CX766" s="239"/>
      <c r="CY766" s="239"/>
      <c r="CZ766" s="239"/>
      <c r="DA766" s="239"/>
      <c r="DB766" s="186"/>
      <c r="DC766" s="186"/>
      <c r="DD766" s="239"/>
      <c r="DE766" s="239">
        <v>5</v>
      </c>
      <c r="DF766" s="239">
        <v>4</v>
      </c>
      <c r="DG766" s="239"/>
      <c r="DH766" s="239">
        <v>5</v>
      </c>
      <c r="DI766" s="186"/>
      <c r="DJ766" s="186"/>
      <c r="DK766" s="186"/>
      <c r="DL766" s="239"/>
      <c r="DM766" s="239"/>
      <c r="DN766" s="239"/>
      <c r="DO766" s="239"/>
      <c r="DP766" s="186"/>
      <c r="DQ766" s="186"/>
      <c r="DR766" s="239"/>
      <c r="DS766" s="239"/>
      <c r="DT766" s="239"/>
      <c r="DU766" s="239"/>
      <c r="DV766" s="239">
        <v>2</v>
      </c>
      <c r="DW766" s="186"/>
      <c r="DX766" s="186"/>
      <c r="DY766" s="239"/>
      <c r="DZ766" s="239">
        <v>3</v>
      </c>
      <c r="EA766" s="239"/>
      <c r="EB766" s="239"/>
      <c r="EC766" s="239">
        <v>4</v>
      </c>
      <c r="ED766" s="186"/>
      <c r="EE766" s="186"/>
      <c r="EF766" s="239"/>
      <c r="EG766" s="186"/>
      <c r="EH766" s="239"/>
      <c r="EI766" s="239"/>
      <c r="EJ766" s="239"/>
      <c r="EK766" s="186"/>
      <c r="EL766" s="186"/>
      <c r="EM766" s="239">
        <v>1</v>
      </c>
      <c r="EN766" s="239"/>
      <c r="EO766" s="239"/>
      <c r="EP766" s="239"/>
      <c r="EQ766" s="239"/>
      <c r="ER766" s="186"/>
      <c r="ES766" s="186"/>
      <c r="ET766" s="239"/>
      <c r="EU766" s="239">
        <v>5</v>
      </c>
      <c r="EV766" s="239">
        <v>6</v>
      </c>
      <c r="EW766" s="239"/>
      <c r="EX766" s="239">
        <v>3</v>
      </c>
      <c r="EY766" s="186"/>
      <c r="EZ766" s="186"/>
      <c r="FA766" s="239"/>
      <c r="FB766" s="239"/>
      <c r="FC766" s="239">
        <v>4</v>
      </c>
      <c r="FD766" s="239"/>
      <c r="FE766" s="239"/>
      <c r="FF766" s="186"/>
      <c r="FG766" s="186"/>
      <c r="FH766" s="239"/>
      <c r="FI766" s="239">
        <v>4</v>
      </c>
      <c r="FJ766" s="239">
        <v>2</v>
      </c>
      <c r="FK766" s="239"/>
      <c r="FL766" s="239">
        <v>4</v>
      </c>
      <c r="FM766" s="186"/>
      <c r="FN766" s="186"/>
      <c r="FO766" s="239">
        <v>6</v>
      </c>
      <c r="FP766" s="239"/>
      <c r="FQ766" s="239"/>
      <c r="FR766" s="239"/>
      <c r="FS766" s="239">
        <v>5</v>
      </c>
      <c r="FT766" s="186"/>
      <c r="FU766" s="186"/>
      <c r="FV766" s="186"/>
      <c r="FW766" s="186"/>
      <c r="FX766" s="186"/>
      <c r="FY766" s="239"/>
      <c r="FZ766" s="239">
        <v>1</v>
      </c>
      <c r="GA766" s="186"/>
      <c r="GB766" s="186"/>
      <c r="GC766" s="239"/>
      <c r="GD766" s="239"/>
      <c r="GE766" s="239">
        <v>2</v>
      </c>
      <c r="GF766" s="239"/>
      <c r="GG766" s="239">
        <v>1</v>
      </c>
      <c r="GH766" s="186"/>
      <c r="GI766" s="186"/>
      <c r="GJ766" s="239"/>
    </row>
    <row r="767" spans="2:192" ht="15">
      <c r="B767" s="240" t="s">
        <v>5206</v>
      </c>
      <c r="C767" s="240" t="s">
        <v>224</v>
      </c>
      <c r="D767" s="240" t="s">
        <v>226</v>
      </c>
      <c r="E767" s="235" t="s">
        <v>5215</v>
      </c>
      <c r="F767" s="181">
        <v>1644.1</v>
      </c>
      <c r="G767" s="237">
        <v>21.7</v>
      </c>
      <c r="H767" s="187"/>
      <c r="I767" s="187"/>
      <c r="J767" s="237"/>
      <c r="K767" s="237"/>
      <c r="L767" s="237"/>
      <c r="M767" s="237"/>
      <c r="N767" s="237">
        <v>49.4</v>
      </c>
      <c r="O767" s="187"/>
      <c r="P767" s="187"/>
      <c r="Q767" s="237"/>
      <c r="R767" s="237">
        <v>29.5</v>
      </c>
      <c r="S767" s="237">
        <v>26.7</v>
      </c>
      <c r="T767" s="237"/>
      <c r="U767" s="237"/>
      <c r="V767" s="187"/>
      <c r="W767" s="187"/>
      <c r="X767" s="237">
        <v>51.9</v>
      </c>
      <c r="Y767" s="237"/>
      <c r="Z767" s="237">
        <v>29.7</v>
      </c>
      <c r="AA767" s="237"/>
      <c r="AB767" s="237"/>
      <c r="AC767" s="187"/>
      <c r="AD767" s="187"/>
      <c r="AE767" s="237">
        <v>41.2</v>
      </c>
      <c r="AF767" s="237"/>
      <c r="AG767" s="187"/>
      <c r="AH767" s="237"/>
      <c r="AI767" s="237"/>
      <c r="AJ767" s="187"/>
      <c r="AK767" s="187"/>
      <c r="AL767" s="187"/>
      <c r="AM767" s="187"/>
      <c r="AN767" s="187"/>
      <c r="AO767" s="237"/>
      <c r="AP767" s="237"/>
      <c r="AQ767" s="187"/>
      <c r="AR767" s="187"/>
      <c r="AS767" s="237">
        <v>37.4</v>
      </c>
      <c r="AT767" s="237">
        <v>35.4</v>
      </c>
      <c r="AU767" s="237"/>
      <c r="AV767" s="237"/>
      <c r="AW767" s="237">
        <v>50.7</v>
      </c>
      <c r="AX767" s="187"/>
      <c r="AY767" s="187"/>
      <c r="AZ767" s="237"/>
      <c r="BA767" s="237">
        <v>59.4</v>
      </c>
      <c r="BB767" s="237">
        <v>13.5</v>
      </c>
      <c r="BC767" s="237"/>
      <c r="BD767" s="237">
        <v>12.6</v>
      </c>
      <c r="BE767" s="187"/>
      <c r="BF767" s="187"/>
      <c r="BG767" s="237"/>
      <c r="BH767" s="237"/>
      <c r="BI767" s="237">
        <v>62.9</v>
      </c>
      <c r="BJ767" s="237"/>
      <c r="BK767" s="237"/>
      <c r="BL767" s="187"/>
      <c r="BM767" s="187"/>
      <c r="BN767" s="237"/>
      <c r="BO767" s="237">
        <v>39.799999999999997</v>
      </c>
      <c r="BP767" s="237"/>
      <c r="BQ767" s="237"/>
      <c r="BR767" s="237"/>
      <c r="BS767" s="187"/>
      <c r="BT767" s="187"/>
      <c r="BU767" s="237"/>
      <c r="BV767" s="237"/>
      <c r="BW767" s="237"/>
      <c r="BX767" s="237"/>
      <c r="BY767" s="237"/>
      <c r="BZ767" s="187"/>
      <c r="CA767" s="187"/>
      <c r="CB767" s="237">
        <v>28.2</v>
      </c>
      <c r="CC767" s="237"/>
      <c r="CD767" s="237">
        <v>41.4</v>
      </c>
      <c r="CE767" s="237"/>
      <c r="CF767" s="237"/>
      <c r="CG767" s="187"/>
      <c r="CH767" s="187"/>
      <c r="CI767" s="237"/>
      <c r="CJ767" s="237"/>
      <c r="CK767" s="237">
        <v>60.8</v>
      </c>
      <c r="CL767" s="237"/>
      <c r="CM767" s="237"/>
      <c r="CN767" s="187"/>
      <c r="CO767" s="187"/>
      <c r="CP767" s="237">
        <v>28.4</v>
      </c>
      <c r="CQ767" s="237"/>
      <c r="CR767" s="237">
        <v>56.3</v>
      </c>
      <c r="CS767" s="237"/>
      <c r="CT767" s="237"/>
      <c r="CU767" s="187"/>
      <c r="CV767" s="187"/>
      <c r="CW767" s="237"/>
      <c r="CX767" s="237"/>
      <c r="CY767" s="237"/>
      <c r="CZ767" s="237"/>
      <c r="DA767" s="237"/>
      <c r="DB767" s="187"/>
      <c r="DC767" s="187"/>
      <c r="DD767" s="237"/>
      <c r="DE767" s="237">
        <v>45.5</v>
      </c>
      <c r="DF767" s="237">
        <v>44</v>
      </c>
      <c r="DG767" s="237"/>
      <c r="DH767" s="237">
        <v>26.8</v>
      </c>
      <c r="DI767" s="187"/>
      <c r="DJ767" s="187"/>
      <c r="DK767" s="187"/>
      <c r="DL767" s="237"/>
      <c r="DM767" s="237"/>
      <c r="DN767" s="237"/>
      <c r="DO767" s="237"/>
      <c r="DP767" s="187"/>
      <c r="DQ767" s="187"/>
      <c r="DR767" s="237"/>
      <c r="DS767" s="237"/>
      <c r="DT767" s="237"/>
      <c r="DU767" s="237"/>
      <c r="DV767" s="237">
        <v>54.2</v>
      </c>
      <c r="DW767" s="187"/>
      <c r="DX767" s="187"/>
      <c r="DY767" s="237"/>
      <c r="DZ767" s="237">
        <v>31.4</v>
      </c>
      <c r="EA767" s="237"/>
      <c r="EB767" s="237"/>
      <c r="EC767" s="237">
        <v>33.299999999999997</v>
      </c>
      <c r="ED767" s="187"/>
      <c r="EE767" s="187"/>
      <c r="EF767" s="237"/>
      <c r="EG767" s="187"/>
      <c r="EH767" s="237"/>
      <c r="EI767" s="237"/>
      <c r="EJ767" s="237"/>
      <c r="EK767" s="187"/>
      <c r="EL767" s="187"/>
      <c r="EM767" s="237">
        <v>6.8</v>
      </c>
      <c r="EN767" s="237"/>
      <c r="EO767" s="237"/>
      <c r="EP767" s="237"/>
      <c r="EQ767" s="237"/>
      <c r="ER767" s="187"/>
      <c r="ES767" s="187"/>
      <c r="ET767" s="237"/>
      <c r="EU767" s="237">
        <v>59.9</v>
      </c>
      <c r="EV767" s="237">
        <v>45.8</v>
      </c>
      <c r="EW767" s="237"/>
      <c r="EX767" s="237">
        <v>40.6</v>
      </c>
      <c r="EY767" s="187"/>
      <c r="EZ767" s="187"/>
      <c r="FA767" s="237"/>
      <c r="FB767" s="237"/>
      <c r="FC767" s="237">
        <v>29.8</v>
      </c>
      <c r="FD767" s="237"/>
      <c r="FE767" s="237"/>
      <c r="FF767" s="187"/>
      <c r="FG767" s="187"/>
      <c r="FH767" s="237"/>
      <c r="FI767" s="237">
        <v>42.6</v>
      </c>
      <c r="FJ767" s="237">
        <v>29</v>
      </c>
      <c r="FK767" s="237"/>
      <c r="FL767" s="237">
        <v>42.5</v>
      </c>
      <c r="FM767" s="187"/>
      <c r="FN767" s="187"/>
      <c r="FO767" s="237">
        <v>149.1</v>
      </c>
      <c r="FP767" s="237"/>
      <c r="FQ767" s="237"/>
      <c r="FR767" s="237"/>
      <c r="FS767" s="237">
        <v>134</v>
      </c>
      <c r="FT767" s="187"/>
      <c r="FU767" s="187"/>
      <c r="FV767" s="187"/>
      <c r="FW767" s="187"/>
      <c r="FX767" s="187"/>
      <c r="FY767" s="237"/>
      <c r="FZ767" s="237">
        <v>4</v>
      </c>
      <c r="GA767" s="187"/>
      <c r="GB767" s="187"/>
      <c r="GC767" s="237"/>
      <c r="GD767" s="237"/>
      <c r="GE767" s="237">
        <v>30.1</v>
      </c>
      <c r="GF767" s="237"/>
      <c r="GG767" s="237">
        <v>18.2</v>
      </c>
      <c r="GH767" s="187"/>
      <c r="GI767" s="187"/>
      <c r="GJ767" s="237"/>
    </row>
    <row r="768" spans="2:192" ht="15">
      <c r="B768" s="240" t="s">
        <v>5206</v>
      </c>
      <c r="C768" s="240" t="s">
        <v>224</v>
      </c>
      <c r="D768" s="240" t="s">
        <v>226</v>
      </c>
      <c r="E768" s="241" t="s">
        <v>5216</v>
      </c>
      <c r="F768" s="182"/>
      <c r="G768" s="242"/>
      <c r="H768" s="188"/>
      <c r="I768" s="188"/>
      <c r="J768" s="242"/>
      <c r="K768" s="242"/>
      <c r="L768" s="242"/>
      <c r="M768" s="242"/>
      <c r="N768" s="242"/>
      <c r="O768" s="188"/>
      <c r="P768" s="188"/>
      <c r="Q768" s="242"/>
      <c r="R768" s="242"/>
      <c r="S768" s="242"/>
      <c r="T768" s="242"/>
      <c r="U768" s="242"/>
      <c r="V768" s="188"/>
      <c r="W768" s="188"/>
      <c r="X768" s="242"/>
      <c r="Y768" s="242"/>
      <c r="Z768" s="242"/>
      <c r="AA768" s="242"/>
      <c r="AB768" s="242"/>
      <c r="AC768" s="188"/>
      <c r="AD768" s="188"/>
      <c r="AE768" s="242"/>
      <c r="AF768" s="242"/>
      <c r="AG768" s="188"/>
      <c r="AH768" s="242"/>
      <c r="AI768" s="242"/>
      <c r="AJ768" s="188"/>
      <c r="AK768" s="188"/>
      <c r="AL768" s="188"/>
      <c r="AM768" s="188"/>
      <c r="AN768" s="188"/>
      <c r="AO768" s="242"/>
      <c r="AP768" s="242"/>
      <c r="AQ768" s="188"/>
      <c r="AR768" s="188"/>
      <c r="AS768" s="242"/>
      <c r="AT768" s="242"/>
      <c r="AU768" s="242"/>
      <c r="AV768" s="242"/>
      <c r="AW768" s="242"/>
      <c r="AX768" s="188"/>
      <c r="AY768" s="188"/>
      <c r="AZ768" s="242"/>
      <c r="BA768" s="242"/>
      <c r="BB768" s="242"/>
      <c r="BC768" s="242"/>
      <c r="BD768" s="242"/>
      <c r="BE768" s="188"/>
      <c r="BF768" s="188"/>
      <c r="BG768" s="242"/>
      <c r="BH768" s="242"/>
      <c r="BI768" s="242"/>
      <c r="BJ768" s="242"/>
      <c r="BK768" s="242"/>
      <c r="BL768" s="188"/>
      <c r="BM768" s="188"/>
      <c r="BN768" s="242"/>
      <c r="BO768" s="242"/>
      <c r="BP768" s="242"/>
      <c r="BQ768" s="242"/>
      <c r="BR768" s="242"/>
      <c r="BS768" s="188"/>
      <c r="BT768" s="188"/>
      <c r="BU768" s="242"/>
      <c r="BV768" s="242"/>
      <c r="BW768" s="242"/>
      <c r="BX768" s="242"/>
      <c r="BY768" s="242"/>
      <c r="BZ768" s="188"/>
      <c r="CA768" s="188"/>
      <c r="CB768" s="242"/>
      <c r="CC768" s="242"/>
      <c r="CD768" s="242"/>
      <c r="CE768" s="242"/>
      <c r="CF768" s="242"/>
      <c r="CG768" s="188"/>
      <c r="CH768" s="188"/>
      <c r="CI768" s="242"/>
      <c r="CJ768" s="242"/>
      <c r="CK768" s="242"/>
      <c r="CL768" s="242"/>
      <c r="CM768" s="242"/>
      <c r="CN768" s="188"/>
      <c r="CO768" s="188"/>
      <c r="CP768" s="242"/>
      <c r="CQ768" s="242"/>
      <c r="CR768" s="242"/>
      <c r="CS768" s="242"/>
      <c r="CT768" s="242"/>
      <c r="CU768" s="188"/>
      <c r="CV768" s="188"/>
      <c r="CW768" s="242"/>
      <c r="CX768" s="242"/>
      <c r="CY768" s="242"/>
      <c r="CZ768" s="242"/>
      <c r="DA768" s="242"/>
      <c r="DB768" s="188"/>
      <c r="DC768" s="188"/>
      <c r="DD768" s="242"/>
      <c r="DE768" s="242"/>
      <c r="DF768" s="242"/>
      <c r="DG768" s="242"/>
      <c r="DH768" s="242"/>
      <c r="DI768" s="188"/>
      <c r="DJ768" s="188"/>
      <c r="DK768" s="188"/>
      <c r="DL768" s="242"/>
      <c r="DM768" s="242"/>
      <c r="DN768" s="242"/>
      <c r="DO768" s="242"/>
      <c r="DP768" s="188"/>
      <c r="DQ768" s="188"/>
      <c r="DR768" s="242"/>
      <c r="DS768" s="242"/>
      <c r="DT768" s="242"/>
      <c r="DU768" s="242"/>
      <c r="DV768" s="242"/>
      <c r="DW768" s="188"/>
      <c r="DX768" s="188"/>
      <c r="DY768" s="242"/>
      <c r="DZ768" s="242"/>
      <c r="EA768" s="242"/>
      <c r="EB768" s="242"/>
      <c r="EC768" s="242"/>
      <c r="ED768" s="188"/>
      <c r="EE768" s="188"/>
      <c r="EF768" s="242"/>
      <c r="EG768" s="188"/>
      <c r="EH768" s="242"/>
      <c r="EI768" s="242"/>
      <c r="EJ768" s="242"/>
      <c r="EK768" s="188"/>
      <c r="EL768" s="188"/>
      <c r="EM768" s="242"/>
      <c r="EN768" s="242"/>
      <c r="EO768" s="242"/>
      <c r="EP768" s="242"/>
      <c r="EQ768" s="242"/>
      <c r="ER768" s="188"/>
      <c r="ES768" s="188"/>
      <c r="ET768" s="242"/>
      <c r="EU768" s="242"/>
      <c r="EV768" s="242"/>
      <c r="EW768" s="242"/>
      <c r="EX768" s="242"/>
      <c r="EY768" s="188"/>
      <c r="EZ768" s="188"/>
      <c r="FA768" s="242"/>
      <c r="FB768" s="242"/>
      <c r="FC768" s="242"/>
      <c r="FD768" s="242"/>
      <c r="FE768" s="242"/>
      <c r="FF768" s="188"/>
      <c r="FG768" s="188"/>
      <c r="FH768" s="242"/>
      <c r="FI768" s="242"/>
      <c r="FJ768" s="242"/>
      <c r="FK768" s="242"/>
      <c r="FL768" s="242"/>
      <c r="FM768" s="188"/>
      <c r="FN768" s="188"/>
      <c r="FO768" s="242"/>
      <c r="FP768" s="242"/>
      <c r="FQ768" s="242"/>
      <c r="FR768" s="242"/>
      <c r="FS768" s="242"/>
      <c r="FT768" s="188"/>
      <c r="FU768" s="188"/>
      <c r="FV768" s="188"/>
      <c r="FW768" s="188"/>
      <c r="FX768" s="188"/>
      <c r="FY768" s="242"/>
      <c r="FZ768" s="242"/>
      <c r="GA768" s="188"/>
      <c r="GB768" s="188"/>
      <c r="GC768" s="242"/>
      <c r="GD768" s="242"/>
      <c r="GE768" s="242"/>
      <c r="GF768" s="242"/>
      <c r="GG768" s="242"/>
      <c r="GH768" s="188"/>
      <c r="GI768" s="188"/>
      <c r="GJ768" s="242"/>
    </row>
    <row r="769" spans="2:192" ht="15.75" thickBot="1">
      <c r="B769" s="243" t="s">
        <v>5206</v>
      </c>
      <c r="C769" s="243" t="s">
        <v>224</v>
      </c>
      <c r="D769" s="243" t="s">
        <v>226</v>
      </c>
      <c r="E769" s="244" t="s">
        <v>5217</v>
      </c>
      <c r="F769" s="183"/>
      <c r="G769" s="245"/>
      <c r="H769" s="189"/>
      <c r="I769" s="189"/>
      <c r="J769" s="245"/>
      <c r="K769" s="245"/>
      <c r="L769" s="245"/>
      <c r="M769" s="245"/>
      <c r="N769" s="245"/>
      <c r="O769" s="189"/>
      <c r="P769" s="189"/>
      <c r="Q769" s="245"/>
      <c r="R769" s="245"/>
      <c r="S769" s="245"/>
      <c r="T769" s="245"/>
      <c r="U769" s="245"/>
      <c r="V769" s="189"/>
      <c r="W769" s="189"/>
      <c r="X769" s="245"/>
      <c r="Y769" s="245"/>
      <c r="Z769" s="245"/>
      <c r="AA769" s="245"/>
      <c r="AB769" s="245"/>
      <c r="AC769" s="189"/>
      <c r="AD769" s="189"/>
      <c r="AE769" s="245"/>
      <c r="AF769" s="245"/>
      <c r="AG769" s="189"/>
      <c r="AH769" s="245"/>
      <c r="AI769" s="245"/>
      <c r="AJ769" s="189"/>
      <c r="AK769" s="189"/>
      <c r="AL769" s="189"/>
      <c r="AM769" s="189"/>
      <c r="AN769" s="189"/>
      <c r="AO769" s="245"/>
      <c r="AP769" s="245"/>
      <c r="AQ769" s="189"/>
      <c r="AR769" s="189"/>
      <c r="AS769" s="245"/>
      <c r="AT769" s="245"/>
      <c r="AU769" s="245"/>
      <c r="AV769" s="245"/>
      <c r="AW769" s="245"/>
      <c r="AX769" s="189"/>
      <c r="AY769" s="189"/>
      <c r="AZ769" s="245"/>
      <c r="BA769" s="245"/>
      <c r="BB769" s="245"/>
      <c r="BC769" s="245"/>
      <c r="BD769" s="245"/>
      <c r="BE769" s="189"/>
      <c r="BF769" s="189"/>
      <c r="BG769" s="245"/>
      <c r="BH769" s="245"/>
      <c r="BI769" s="245"/>
      <c r="BJ769" s="245"/>
      <c r="BK769" s="245"/>
      <c r="BL769" s="189"/>
      <c r="BM769" s="189"/>
      <c r="BN769" s="245"/>
      <c r="BO769" s="245"/>
      <c r="BP769" s="245"/>
      <c r="BQ769" s="245"/>
      <c r="BR769" s="245"/>
      <c r="BS769" s="189"/>
      <c r="BT769" s="189"/>
      <c r="BU769" s="245"/>
      <c r="BV769" s="245"/>
      <c r="BW769" s="245"/>
      <c r="BX769" s="245"/>
      <c r="BY769" s="245"/>
      <c r="BZ769" s="189"/>
      <c r="CA769" s="189"/>
      <c r="CB769" s="245"/>
      <c r="CC769" s="245"/>
      <c r="CD769" s="245"/>
      <c r="CE769" s="245"/>
      <c r="CF769" s="245"/>
      <c r="CG769" s="189"/>
      <c r="CH769" s="189"/>
      <c r="CI769" s="245"/>
      <c r="CJ769" s="245"/>
      <c r="CK769" s="245"/>
      <c r="CL769" s="245"/>
      <c r="CM769" s="245"/>
      <c r="CN769" s="189"/>
      <c r="CO769" s="189"/>
      <c r="CP769" s="245"/>
      <c r="CQ769" s="245"/>
      <c r="CR769" s="245"/>
      <c r="CS769" s="245"/>
      <c r="CT769" s="245"/>
      <c r="CU769" s="189"/>
      <c r="CV769" s="189"/>
      <c r="CW769" s="245"/>
      <c r="CX769" s="245"/>
      <c r="CY769" s="245"/>
      <c r="CZ769" s="245"/>
      <c r="DA769" s="245"/>
      <c r="DB769" s="189"/>
      <c r="DC769" s="189"/>
      <c r="DD769" s="245"/>
      <c r="DE769" s="245"/>
      <c r="DF769" s="245"/>
      <c r="DG769" s="245"/>
      <c r="DH769" s="245"/>
      <c r="DI769" s="189"/>
      <c r="DJ769" s="189"/>
      <c r="DK769" s="189"/>
      <c r="DL769" s="245"/>
      <c r="DM769" s="245"/>
      <c r="DN769" s="245"/>
      <c r="DO769" s="245"/>
      <c r="DP769" s="189"/>
      <c r="DQ769" s="189"/>
      <c r="DR769" s="245"/>
      <c r="DS769" s="245"/>
      <c r="DT769" s="245"/>
      <c r="DU769" s="245"/>
      <c r="DV769" s="245"/>
      <c r="DW769" s="189"/>
      <c r="DX769" s="189"/>
      <c r="DY769" s="245"/>
      <c r="DZ769" s="245"/>
      <c r="EA769" s="245"/>
      <c r="EB769" s="245"/>
      <c r="EC769" s="245"/>
      <c r="ED769" s="189"/>
      <c r="EE769" s="189"/>
      <c r="EF769" s="245"/>
      <c r="EG769" s="189"/>
      <c r="EH769" s="245"/>
      <c r="EI769" s="245"/>
      <c r="EJ769" s="245"/>
      <c r="EK769" s="189"/>
      <c r="EL769" s="189"/>
      <c r="EM769" s="245"/>
      <c r="EN769" s="245"/>
      <c r="EO769" s="245"/>
      <c r="EP769" s="245"/>
      <c r="EQ769" s="245"/>
      <c r="ER769" s="189"/>
      <c r="ES769" s="189"/>
      <c r="ET769" s="245"/>
      <c r="EU769" s="245"/>
      <c r="EV769" s="245"/>
      <c r="EW769" s="245"/>
      <c r="EX769" s="245"/>
      <c r="EY769" s="189"/>
      <c r="EZ769" s="189"/>
      <c r="FA769" s="245"/>
      <c r="FB769" s="245"/>
      <c r="FC769" s="245"/>
      <c r="FD769" s="245"/>
      <c r="FE769" s="245"/>
      <c r="FF769" s="189"/>
      <c r="FG769" s="189"/>
      <c r="FH769" s="245"/>
      <c r="FI769" s="245"/>
      <c r="FJ769" s="245"/>
      <c r="FK769" s="245"/>
      <c r="FL769" s="245"/>
      <c r="FM769" s="189"/>
      <c r="FN769" s="189"/>
      <c r="FO769" s="245"/>
      <c r="FP769" s="245"/>
      <c r="FQ769" s="245"/>
      <c r="FR769" s="245"/>
      <c r="FS769" s="245"/>
      <c r="FT769" s="189"/>
      <c r="FU769" s="189"/>
      <c r="FV769" s="189"/>
      <c r="FW769" s="189"/>
      <c r="FX769" s="189"/>
      <c r="FY769" s="245"/>
      <c r="FZ769" s="245"/>
      <c r="GA769" s="189"/>
      <c r="GB769" s="189"/>
      <c r="GC769" s="245"/>
      <c r="GD769" s="245"/>
      <c r="GE769" s="245"/>
      <c r="GF769" s="245"/>
      <c r="GG769" s="245"/>
      <c r="GH769" s="189"/>
      <c r="GI769" s="189"/>
      <c r="GJ769" s="245"/>
    </row>
    <row r="770" spans="2:192" ht="15">
      <c r="B770" s="238" t="s">
        <v>5206</v>
      </c>
      <c r="C770" s="238" t="s">
        <v>1661</v>
      </c>
      <c r="D770" s="238" t="s">
        <v>234</v>
      </c>
      <c r="E770" s="238" t="s">
        <v>5214</v>
      </c>
      <c r="F770" s="180">
        <v>5</v>
      </c>
      <c r="G770" s="239"/>
      <c r="H770" s="186"/>
      <c r="I770" s="186"/>
      <c r="J770" s="239"/>
      <c r="K770" s="239"/>
      <c r="L770" s="239"/>
      <c r="M770" s="239"/>
      <c r="N770" s="239"/>
      <c r="O770" s="186"/>
      <c r="P770" s="186"/>
      <c r="Q770" s="239"/>
      <c r="R770" s="239"/>
      <c r="S770" s="239"/>
      <c r="T770" s="239"/>
      <c r="U770" s="239"/>
      <c r="V770" s="186"/>
      <c r="W770" s="186"/>
      <c r="X770" s="239"/>
      <c r="Y770" s="239"/>
      <c r="Z770" s="239"/>
      <c r="AA770" s="239"/>
      <c r="AB770" s="239"/>
      <c r="AC770" s="186"/>
      <c r="AD770" s="186"/>
      <c r="AE770" s="239"/>
      <c r="AF770" s="239"/>
      <c r="AG770" s="186"/>
      <c r="AH770" s="239"/>
      <c r="AI770" s="239"/>
      <c r="AJ770" s="186"/>
      <c r="AK770" s="186"/>
      <c r="AL770" s="186"/>
      <c r="AM770" s="186"/>
      <c r="AN770" s="186"/>
      <c r="AO770" s="239"/>
      <c r="AP770" s="239"/>
      <c r="AQ770" s="186"/>
      <c r="AR770" s="186"/>
      <c r="AS770" s="239"/>
      <c r="AT770" s="239"/>
      <c r="AU770" s="239"/>
      <c r="AV770" s="239"/>
      <c r="AW770" s="239"/>
      <c r="AX770" s="186"/>
      <c r="AY770" s="186"/>
      <c r="AZ770" s="239"/>
      <c r="BA770" s="239"/>
      <c r="BB770" s="239">
        <v>1</v>
      </c>
      <c r="BC770" s="239"/>
      <c r="BD770" s="239">
        <v>2</v>
      </c>
      <c r="BE770" s="186"/>
      <c r="BF770" s="186"/>
      <c r="BG770" s="239"/>
      <c r="BH770" s="239"/>
      <c r="BI770" s="239"/>
      <c r="BJ770" s="239"/>
      <c r="BK770" s="239"/>
      <c r="BL770" s="186"/>
      <c r="BM770" s="186"/>
      <c r="BN770" s="239"/>
      <c r="BO770" s="239"/>
      <c r="BP770" s="239"/>
      <c r="BQ770" s="239"/>
      <c r="BR770" s="239"/>
      <c r="BS770" s="186"/>
      <c r="BT770" s="186"/>
      <c r="BU770" s="239"/>
      <c r="BV770" s="239"/>
      <c r="BW770" s="239"/>
      <c r="BX770" s="239"/>
      <c r="BY770" s="239"/>
      <c r="BZ770" s="186"/>
      <c r="CA770" s="186"/>
      <c r="CB770" s="239"/>
      <c r="CC770" s="239"/>
      <c r="CD770" s="239"/>
      <c r="CE770" s="239"/>
      <c r="CF770" s="239"/>
      <c r="CG770" s="186"/>
      <c r="CH770" s="186"/>
      <c r="CI770" s="239"/>
      <c r="CJ770" s="239"/>
      <c r="CK770" s="239"/>
      <c r="CL770" s="239"/>
      <c r="CM770" s="239"/>
      <c r="CN770" s="186"/>
      <c r="CO770" s="186"/>
      <c r="CP770" s="239"/>
      <c r="CQ770" s="239"/>
      <c r="CR770" s="239"/>
      <c r="CS770" s="239"/>
      <c r="CT770" s="239"/>
      <c r="CU770" s="186"/>
      <c r="CV770" s="186"/>
      <c r="CW770" s="239"/>
      <c r="CX770" s="239"/>
      <c r="CY770" s="239"/>
      <c r="CZ770" s="239"/>
      <c r="DA770" s="239"/>
      <c r="DB770" s="186"/>
      <c r="DC770" s="186"/>
      <c r="DD770" s="239"/>
      <c r="DE770" s="239"/>
      <c r="DF770" s="239"/>
      <c r="DG770" s="239"/>
      <c r="DH770" s="239"/>
      <c r="DI770" s="186"/>
      <c r="DJ770" s="186"/>
      <c r="DK770" s="186"/>
      <c r="DL770" s="239"/>
      <c r="DM770" s="239"/>
      <c r="DN770" s="239"/>
      <c r="DO770" s="239"/>
      <c r="DP770" s="186"/>
      <c r="DQ770" s="186"/>
      <c r="DR770" s="239"/>
      <c r="DS770" s="239"/>
      <c r="DT770" s="239"/>
      <c r="DU770" s="239"/>
      <c r="DV770" s="239"/>
      <c r="DW770" s="186"/>
      <c r="DX770" s="186"/>
      <c r="DY770" s="239"/>
      <c r="DZ770" s="239"/>
      <c r="EA770" s="239"/>
      <c r="EB770" s="239"/>
      <c r="EC770" s="239"/>
      <c r="ED770" s="186"/>
      <c r="EE770" s="186"/>
      <c r="EF770" s="239"/>
      <c r="EG770" s="186"/>
      <c r="EH770" s="239"/>
      <c r="EI770" s="239"/>
      <c r="EJ770" s="239"/>
      <c r="EK770" s="186"/>
      <c r="EL770" s="186"/>
      <c r="EM770" s="239"/>
      <c r="EN770" s="239"/>
      <c r="EO770" s="239"/>
      <c r="EP770" s="239"/>
      <c r="EQ770" s="239"/>
      <c r="ER770" s="186"/>
      <c r="ES770" s="186"/>
      <c r="ET770" s="239"/>
      <c r="EU770" s="239"/>
      <c r="EV770" s="239"/>
      <c r="EW770" s="239"/>
      <c r="EX770" s="239"/>
      <c r="EY770" s="186"/>
      <c r="EZ770" s="186"/>
      <c r="FA770" s="239"/>
      <c r="FB770" s="239"/>
      <c r="FC770" s="239"/>
      <c r="FD770" s="239"/>
      <c r="FE770" s="239"/>
      <c r="FF770" s="186"/>
      <c r="FG770" s="186"/>
      <c r="FH770" s="239"/>
      <c r="FI770" s="239"/>
      <c r="FJ770" s="239">
        <v>2</v>
      </c>
      <c r="FK770" s="239"/>
      <c r="FL770" s="239"/>
      <c r="FM770" s="186"/>
      <c r="FN770" s="186"/>
      <c r="FO770" s="239"/>
      <c r="FP770" s="239"/>
      <c r="FQ770" s="239"/>
      <c r="FR770" s="239"/>
      <c r="FS770" s="239"/>
      <c r="FT770" s="186"/>
      <c r="FU770" s="186"/>
      <c r="FV770" s="186"/>
      <c r="FW770" s="186"/>
      <c r="FX770" s="186"/>
      <c r="FY770" s="239"/>
      <c r="FZ770" s="239"/>
      <c r="GA770" s="186"/>
      <c r="GB770" s="186"/>
      <c r="GC770" s="239"/>
      <c r="GD770" s="239"/>
      <c r="GE770" s="239"/>
      <c r="GF770" s="239"/>
      <c r="GG770" s="239"/>
      <c r="GH770" s="186"/>
      <c r="GI770" s="186"/>
      <c r="GJ770" s="239"/>
    </row>
    <row r="771" spans="2:192" ht="15">
      <c r="B771" s="240" t="s">
        <v>5206</v>
      </c>
      <c r="C771" s="240" t="s">
        <v>1661</v>
      </c>
      <c r="D771" s="240" t="s">
        <v>234</v>
      </c>
      <c r="E771" s="235" t="s">
        <v>5215</v>
      </c>
      <c r="F771" s="181">
        <v>41.3</v>
      </c>
      <c r="G771" s="237"/>
      <c r="H771" s="187"/>
      <c r="I771" s="187"/>
      <c r="J771" s="237"/>
      <c r="K771" s="237"/>
      <c r="L771" s="237"/>
      <c r="M771" s="237"/>
      <c r="N771" s="237"/>
      <c r="O771" s="187"/>
      <c r="P771" s="187"/>
      <c r="Q771" s="237"/>
      <c r="R771" s="237"/>
      <c r="S771" s="237"/>
      <c r="T771" s="237"/>
      <c r="U771" s="237"/>
      <c r="V771" s="187"/>
      <c r="W771" s="187"/>
      <c r="X771" s="237"/>
      <c r="Y771" s="237"/>
      <c r="Z771" s="237"/>
      <c r="AA771" s="237"/>
      <c r="AB771" s="237"/>
      <c r="AC771" s="187"/>
      <c r="AD771" s="187"/>
      <c r="AE771" s="237"/>
      <c r="AF771" s="237"/>
      <c r="AG771" s="187"/>
      <c r="AH771" s="237"/>
      <c r="AI771" s="237"/>
      <c r="AJ771" s="187"/>
      <c r="AK771" s="187"/>
      <c r="AL771" s="187"/>
      <c r="AM771" s="187"/>
      <c r="AN771" s="187"/>
      <c r="AO771" s="237"/>
      <c r="AP771" s="237"/>
      <c r="AQ771" s="187"/>
      <c r="AR771" s="187"/>
      <c r="AS771" s="237"/>
      <c r="AT771" s="237"/>
      <c r="AU771" s="237"/>
      <c r="AV771" s="237"/>
      <c r="AW771" s="237"/>
      <c r="AX771" s="187"/>
      <c r="AY771" s="187"/>
      <c r="AZ771" s="237"/>
      <c r="BA771" s="237"/>
      <c r="BB771" s="237">
        <v>3</v>
      </c>
      <c r="BC771" s="237"/>
      <c r="BD771" s="237">
        <v>15.7</v>
      </c>
      <c r="BE771" s="187"/>
      <c r="BF771" s="187"/>
      <c r="BG771" s="237"/>
      <c r="BH771" s="237"/>
      <c r="BI771" s="237"/>
      <c r="BJ771" s="237"/>
      <c r="BK771" s="237"/>
      <c r="BL771" s="187"/>
      <c r="BM771" s="187"/>
      <c r="BN771" s="237"/>
      <c r="BO771" s="237"/>
      <c r="BP771" s="237"/>
      <c r="BQ771" s="237"/>
      <c r="BR771" s="237"/>
      <c r="BS771" s="187"/>
      <c r="BT771" s="187"/>
      <c r="BU771" s="237"/>
      <c r="BV771" s="237"/>
      <c r="BW771" s="237"/>
      <c r="BX771" s="237"/>
      <c r="BY771" s="237"/>
      <c r="BZ771" s="187"/>
      <c r="CA771" s="187"/>
      <c r="CB771" s="237"/>
      <c r="CC771" s="237"/>
      <c r="CD771" s="237"/>
      <c r="CE771" s="237"/>
      <c r="CF771" s="237"/>
      <c r="CG771" s="187"/>
      <c r="CH771" s="187"/>
      <c r="CI771" s="237"/>
      <c r="CJ771" s="237"/>
      <c r="CK771" s="237"/>
      <c r="CL771" s="237"/>
      <c r="CM771" s="237"/>
      <c r="CN771" s="187"/>
      <c r="CO771" s="187"/>
      <c r="CP771" s="237"/>
      <c r="CQ771" s="237"/>
      <c r="CR771" s="237"/>
      <c r="CS771" s="237"/>
      <c r="CT771" s="237"/>
      <c r="CU771" s="187"/>
      <c r="CV771" s="187"/>
      <c r="CW771" s="237"/>
      <c r="CX771" s="237"/>
      <c r="CY771" s="237"/>
      <c r="CZ771" s="237"/>
      <c r="DA771" s="237"/>
      <c r="DB771" s="187"/>
      <c r="DC771" s="187"/>
      <c r="DD771" s="237"/>
      <c r="DE771" s="237"/>
      <c r="DF771" s="237"/>
      <c r="DG771" s="237"/>
      <c r="DH771" s="237"/>
      <c r="DI771" s="187"/>
      <c r="DJ771" s="187"/>
      <c r="DK771" s="187"/>
      <c r="DL771" s="237"/>
      <c r="DM771" s="237"/>
      <c r="DN771" s="237"/>
      <c r="DO771" s="237"/>
      <c r="DP771" s="187"/>
      <c r="DQ771" s="187"/>
      <c r="DR771" s="237"/>
      <c r="DS771" s="237"/>
      <c r="DT771" s="237"/>
      <c r="DU771" s="237"/>
      <c r="DV771" s="237"/>
      <c r="DW771" s="187"/>
      <c r="DX771" s="187"/>
      <c r="DY771" s="237"/>
      <c r="DZ771" s="237"/>
      <c r="EA771" s="237"/>
      <c r="EB771" s="237"/>
      <c r="EC771" s="237"/>
      <c r="ED771" s="187"/>
      <c r="EE771" s="187"/>
      <c r="EF771" s="237"/>
      <c r="EG771" s="187"/>
      <c r="EH771" s="237"/>
      <c r="EI771" s="237"/>
      <c r="EJ771" s="237"/>
      <c r="EK771" s="187"/>
      <c r="EL771" s="187"/>
      <c r="EM771" s="237"/>
      <c r="EN771" s="237"/>
      <c r="EO771" s="237"/>
      <c r="EP771" s="237"/>
      <c r="EQ771" s="237"/>
      <c r="ER771" s="187"/>
      <c r="ES771" s="187"/>
      <c r="ET771" s="237"/>
      <c r="EU771" s="237"/>
      <c r="EV771" s="237"/>
      <c r="EW771" s="237"/>
      <c r="EX771" s="237"/>
      <c r="EY771" s="187"/>
      <c r="EZ771" s="187"/>
      <c r="FA771" s="237"/>
      <c r="FB771" s="237"/>
      <c r="FC771" s="237"/>
      <c r="FD771" s="237"/>
      <c r="FE771" s="237"/>
      <c r="FF771" s="187"/>
      <c r="FG771" s="187"/>
      <c r="FH771" s="237"/>
      <c r="FI771" s="237"/>
      <c r="FJ771" s="237">
        <v>22.7</v>
      </c>
      <c r="FK771" s="237"/>
      <c r="FL771" s="237"/>
      <c r="FM771" s="187"/>
      <c r="FN771" s="187"/>
      <c r="FO771" s="237"/>
      <c r="FP771" s="237"/>
      <c r="FQ771" s="237"/>
      <c r="FR771" s="237"/>
      <c r="FS771" s="237"/>
      <c r="FT771" s="187"/>
      <c r="FU771" s="187"/>
      <c r="FV771" s="187"/>
      <c r="FW771" s="187"/>
      <c r="FX771" s="187"/>
      <c r="FY771" s="237"/>
      <c r="FZ771" s="237"/>
      <c r="GA771" s="187"/>
      <c r="GB771" s="187"/>
      <c r="GC771" s="237"/>
      <c r="GD771" s="237"/>
      <c r="GE771" s="237"/>
      <c r="GF771" s="237"/>
      <c r="GG771" s="237"/>
      <c r="GH771" s="187"/>
      <c r="GI771" s="187"/>
      <c r="GJ771" s="237"/>
    </row>
    <row r="772" spans="2:192" ht="15">
      <c r="B772" s="240" t="s">
        <v>5206</v>
      </c>
      <c r="C772" s="240" t="s">
        <v>1661</v>
      </c>
      <c r="D772" s="240" t="s">
        <v>234</v>
      </c>
      <c r="E772" s="241" t="s">
        <v>5216</v>
      </c>
      <c r="F772" s="182"/>
      <c r="G772" s="242"/>
      <c r="H772" s="188"/>
      <c r="I772" s="188"/>
      <c r="J772" s="242"/>
      <c r="K772" s="242"/>
      <c r="L772" s="242"/>
      <c r="M772" s="242"/>
      <c r="N772" s="242"/>
      <c r="O772" s="188"/>
      <c r="P772" s="188"/>
      <c r="Q772" s="242"/>
      <c r="R772" s="242"/>
      <c r="S772" s="242"/>
      <c r="T772" s="242"/>
      <c r="U772" s="242"/>
      <c r="V772" s="188"/>
      <c r="W772" s="188"/>
      <c r="X772" s="242"/>
      <c r="Y772" s="242"/>
      <c r="Z772" s="242"/>
      <c r="AA772" s="242"/>
      <c r="AB772" s="242"/>
      <c r="AC772" s="188"/>
      <c r="AD772" s="188"/>
      <c r="AE772" s="242"/>
      <c r="AF772" s="242"/>
      <c r="AG772" s="188"/>
      <c r="AH772" s="242"/>
      <c r="AI772" s="242"/>
      <c r="AJ772" s="188"/>
      <c r="AK772" s="188"/>
      <c r="AL772" s="188"/>
      <c r="AM772" s="188"/>
      <c r="AN772" s="188"/>
      <c r="AO772" s="242"/>
      <c r="AP772" s="242"/>
      <c r="AQ772" s="188"/>
      <c r="AR772" s="188"/>
      <c r="AS772" s="242"/>
      <c r="AT772" s="242"/>
      <c r="AU772" s="242"/>
      <c r="AV772" s="242"/>
      <c r="AW772" s="242"/>
      <c r="AX772" s="188"/>
      <c r="AY772" s="188"/>
      <c r="AZ772" s="242"/>
      <c r="BA772" s="242"/>
      <c r="BB772" s="242"/>
      <c r="BC772" s="242"/>
      <c r="BD772" s="242"/>
      <c r="BE772" s="188"/>
      <c r="BF772" s="188"/>
      <c r="BG772" s="242"/>
      <c r="BH772" s="242"/>
      <c r="BI772" s="242"/>
      <c r="BJ772" s="242"/>
      <c r="BK772" s="242"/>
      <c r="BL772" s="188"/>
      <c r="BM772" s="188"/>
      <c r="BN772" s="242"/>
      <c r="BO772" s="242"/>
      <c r="BP772" s="242"/>
      <c r="BQ772" s="242"/>
      <c r="BR772" s="242"/>
      <c r="BS772" s="188"/>
      <c r="BT772" s="188"/>
      <c r="BU772" s="242"/>
      <c r="BV772" s="242"/>
      <c r="BW772" s="242"/>
      <c r="BX772" s="242"/>
      <c r="BY772" s="242"/>
      <c r="BZ772" s="188"/>
      <c r="CA772" s="188"/>
      <c r="CB772" s="242"/>
      <c r="CC772" s="242"/>
      <c r="CD772" s="242"/>
      <c r="CE772" s="242"/>
      <c r="CF772" s="242"/>
      <c r="CG772" s="188"/>
      <c r="CH772" s="188"/>
      <c r="CI772" s="242"/>
      <c r="CJ772" s="242"/>
      <c r="CK772" s="242"/>
      <c r="CL772" s="242"/>
      <c r="CM772" s="242"/>
      <c r="CN772" s="188"/>
      <c r="CO772" s="188"/>
      <c r="CP772" s="242"/>
      <c r="CQ772" s="242"/>
      <c r="CR772" s="242"/>
      <c r="CS772" s="242"/>
      <c r="CT772" s="242"/>
      <c r="CU772" s="188"/>
      <c r="CV772" s="188"/>
      <c r="CW772" s="242"/>
      <c r="CX772" s="242"/>
      <c r="CY772" s="242"/>
      <c r="CZ772" s="242"/>
      <c r="DA772" s="242"/>
      <c r="DB772" s="188"/>
      <c r="DC772" s="188"/>
      <c r="DD772" s="242"/>
      <c r="DE772" s="242"/>
      <c r="DF772" s="242"/>
      <c r="DG772" s="242"/>
      <c r="DH772" s="242"/>
      <c r="DI772" s="188"/>
      <c r="DJ772" s="188"/>
      <c r="DK772" s="188"/>
      <c r="DL772" s="242"/>
      <c r="DM772" s="242"/>
      <c r="DN772" s="242"/>
      <c r="DO772" s="242"/>
      <c r="DP772" s="188"/>
      <c r="DQ772" s="188"/>
      <c r="DR772" s="242"/>
      <c r="DS772" s="242"/>
      <c r="DT772" s="242"/>
      <c r="DU772" s="242"/>
      <c r="DV772" s="242"/>
      <c r="DW772" s="188"/>
      <c r="DX772" s="188"/>
      <c r="DY772" s="242"/>
      <c r="DZ772" s="242"/>
      <c r="EA772" s="242"/>
      <c r="EB772" s="242"/>
      <c r="EC772" s="242"/>
      <c r="ED772" s="188"/>
      <c r="EE772" s="188"/>
      <c r="EF772" s="242"/>
      <c r="EG772" s="188"/>
      <c r="EH772" s="242"/>
      <c r="EI772" s="242"/>
      <c r="EJ772" s="242"/>
      <c r="EK772" s="188"/>
      <c r="EL772" s="188"/>
      <c r="EM772" s="242"/>
      <c r="EN772" s="242"/>
      <c r="EO772" s="242"/>
      <c r="EP772" s="242"/>
      <c r="EQ772" s="242"/>
      <c r="ER772" s="188"/>
      <c r="ES772" s="188"/>
      <c r="ET772" s="242"/>
      <c r="EU772" s="242"/>
      <c r="EV772" s="242"/>
      <c r="EW772" s="242"/>
      <c r="EX772" s="242"/>
      <c r="EY772" s="188"/>
      <c r="EZ772" s="188"/>
      <c r="FA772" s="242"/>
      <c r="FB772" s="242"/>
      <c r="FC772" s="242"/>
      <c r="FD772" s="242"/>
      <c r="FE772" s="242"/>
      <c r="FF772" s="188"/>
      <c r="FG772" s="188"/>
      <c r="FH772" s="242"/>
      <c r="FI772" s="242"/>
      <c r="FJ772" s="242"/>
      <c r="FK772" s="242"/>
      <c r="FL772" s="242"/>
      <c r="FM772" s="188"/>
      <c r="FN772" s="188"/>
      <c r="FO772" s="242"/>
      <c r="FP772" s="242"/>
      <c r="FQ772" s="242"/>
      <c r="FR772" s="242"/>
      <c r="FS772" s="242"/>
      <c r="FT772" s="188"/>
      <c r="FU772" s="188"/>
      <c r="FV772" s="188"/>
      <c r="FW772" s="188"/>
      <c r="FX772" s="188"/>
      <c r="FY772" s="242"/>
      <c r="FZ772" s="242"/>
      <c r="GA772" s="188"/>
      <c r="GB772" s="188"/>
      <c r="GC772" s="242"/>
      <c r="GD772" s="242"/>
      <c r="GE772" s="242"/>
      <c r="GF772" s="242"/>
      <c r="GG772" s="242"/>
      <c r="GH772" s="188"/>
      <c r="GI772" s="188"/>
      <c r="GJ772" s="242"/>
    </row>
    <row r="773" spans="2:192" ht="15.75" thickBot="1">
      <c r="B773" s="243" t="s">
        <v>5206</v>
      </c>
      <c r="C773" s="243" t="s">
        <v>1661</v>
      </c>
      <c r="D773" s="243" t="s">
        <v>234</v>
      </c>
      <c r="E773" s="244" t="s">
        <v>5217</v>
      </c>
      <c r="F773" s="183"/>
      <c r="G773" s="245"/>
      <c r="H773" s="189"/>
      <c r="I773" s="189"/>
      <c r="J773" s="245"/>
      <c r="K773" s="245"/>
      <c r="L773" s="245"/>
      <c r="M773" s="245"/>
      <c r="N773" s="245"/>
      <c r="O773" s="189"/>
      <c r="P773" s="189"/>
      <c r="Q773" s="245"/>
      <c r="R773" s="245"/>
      <c r="S773" s="245"/>
      <c r="T773" s="245"/>
      <c r="U773" s="245"/>
      <c r="V773" s="189"/>
      <c r="W773" s="189"/>
      <c r="X773" s="245"/>
      <c r="Y773" s="245"/>
      <c r="Z773" s="245"/>
      <c r="AA773" s="245"/>
      <c r="AB773" s="245"/>
      <c r="AC773" s="189"/>
      <c r="AD773" s="189"/>
      <c r="AE773" s="245"/>
      <c r="AF773" s="245"/>
      <c r="AG773" s="189"/>
      <c r="AH773" s="245"/>
      <c r="AI773" s="245"/>
      <c r="AJ773" s="189"/>
      <c r="AK773" s="189"/>
      <c r="AL773" s="189"/>
      <c r="AM773" s="189"/>
      <c r="AN773" s="189"/>
      <c r="AO773" s="245"/>
      <c r="AP773" s="245"/>
      <c r="AQ773" s="189"/>
      <c r="AR773" s="189"/>
      <c r="AS773" s="245"/>
      <c r="AT773" s="245"/>
      <c r="AU773" s="245"/>
      <c r="AV773" s="245"/>
      <c r="AW773" s="245"/>
      <c r="AX773" s="189"/>
      <c r="AY773" s="189"/>
      <c r="AZ773" s="245"/>
      <c r="BA773" s="245"/>
      <c r="BB773" s="245"/>
      <c r="BC773" s="245"/>
      <c r="BD773" s="245"/>
      <c r="BE773" s="189"/>
      <c r="BF773" s="189"/>
      <c r="BG773" s="245"/>
      <c r="BH773" s="245"/>
      <c r="BI773" s="245"/>
      <c r="BJ773" s="245"/>
      <c r="BK773" s="245"/>
      <c r="BL773" s="189"/>
      <c r="BM773" s="189"/>
      <c r="BN773" s="245"/>
      <c r="BO773" s="245"/>
      <c r="BP773" s="245"/>
      <c r="BQ773" s="245"/>
      <c r="BR773" s="245"/>
      <c r="BS773" s="189"/>
      <c r="BT773" s="189"/>
      <c r="BU773" s="245"/>
      <c r="BV773" s="245"/>
      <c r="BW773" s="245"/>
      <c r="BX773" s="245"/>
      <c r="BY773" s="245"/>
      <c r="BZ773" s="189"/>
      <c r="CA773" s="189"/>
      <c r="CB773" s="245"/>
      <c r="CC773" s="245"/>
      <c r="CD773" s="245"/>
      <c r="CE773" s="245"/>
      <c r="CF773" s="245"/>
      <c r="CG773" s="189"/>
      <c r="CH773" s="189"/>
      <c r="CI773" s="245"/>
      <c r="CJ773" s="245"/>
      <c r="CK773" s="245"/>
      <c r="CL773" s="245"/>
      <c r="CM773" s="245"/>
      <c r="CN773" s="189"/>
      <c r="CO773" s="189"/>
      <c r="CP773" s="245"/>
      <c r="CQ773" s="245"/>
      <c r="CR773" s="245"/>
      <c r="CS773" s="245"/>
      <c r="CT773" s="245"/>
      <c r="CU773" s="189"/>
      <c r="CV773" s="189"/>
      <c r="CW773" s="245"/>
      <c r="CX773" s="245"/>
      <c r="CY773" s="245"/>
      <c r="CZ773" s="245"/>
      <c r="DA773" s="245"/>
      <c r="DB773" s="189"/>
      <c r="DC773" s="189"/>
      <c r="DD773" s="245"/>
      <c r="DE773" s="245"/>
      <c r="DF773" s="245"/>
      <c r="DG773" s="245"/>
      <c r="DH773" s="245"/>
      <c r="DI773" s="189"/>
      <c r="DJ773" s="189"/>
      <c r="DK773" s="189"/>
      <c r="DL773" s="245"/>
      <c r="DM773" s="245"/>
      <c r="DN773" s="245"/>
      <c r="DO773" s="245"/>
      <c r="DP773" s="189"/>
      <c r="DQ773" s="189"/>
      <c r="DR773" s="245"/>
      <c r="DS773" s="245"/>
      <c r="DT773" s="245"/>
      <c r="DU773" s="245"/>
      <c r="DV773" s="245"/>
      <c r="DW773" s="189"/>
      <c r="DX773" s="189"/>
      <c r="DY773" s="245"/>
      <c r="DZ773" s="245"/>
      <c r="EA773" s="245"/>
      <c r="EB773" s="245"/>
      <c r="EC773" s="245"/>
      <c r="ED773" s="189"/>
      <c r="EE773" s="189"/>
      <c r="EF773" s="245"/>
      <c r="EG773" s="189"/>
      <c r="EH773" s="245"/>
      <c r="EI773" s="245"/>
      <c r="EJ773" s="245"/>
      <c r="EK773" s="189"/>
      <c r="EL773" s="189"/>
      <c r="EM773" s="245"/>
      <c r="EN773" s="245"/>
      <c r="EO773" s="245"/>
      <c r="EP773" s="245"/>
      <c r="EQ773" s="245"/>
      <c r="ER773" s="189"/>
      <c r="ES773" s="189"/>
      <c r="ET773" s="245"/>
      <c r="EU773" s="245"/>
      <c r="EV773" s="245"/>
      <c r="EW773" s="245"/>
      <c r="EX773" s="245"/>
      <c r="EY773" s="189"/>
      <c r="EZ773" s="189"/>
      <c r="FA773" s="245"/>
      <c r="FB773" s="245"/>
      <c r="FC773" s="245"/>
      <c r="FD773" s="245"/>
      <c r="FE773" s="245"/>
      <c r="FF773" s="189"/>
      <c r="FG773" s="189"/>
      <c r="FH773" s="245"/>
      <c r="FI773" s="245"/>
      <c r="FJ773" s="245"/>
      <c r="FK773" s="245"/>
      <c r="FL773" s="245"/>
      <c r="FM773" s="189"/>
      <c r="FN773" s="189"/>
      <c r="FO773" s="245"/>
      <c r="FP773" s="245"/>
      <c r="FQ773" s="245"/>
      <c r="FR773" s="245"/>
      <c r="FS773" s="245"/>
      <c r="FT773" s="189"/>
      <c r="FU773" s="189"/>
      <c r="FV773" s="189"/>
      <c r="FW773" s="189"/>
      <c r="FX773" s="189"/>
      <c r="FY773" s="245"/>
      <c r="FZ773" s="245"/>
      <c r="GA773" s="189"/>
      <c r="GB773" s="189"/>
      <c r="GC773" s="245"/>
      <c r="GD773" s="245"/>
      <c r="GE773" s="245"/>
      <c r="GF773" s="245"/>
      <c r="GG773" s="245"/>
      <c r="GH773" s="189"/>
      <c r="GI773" s="189"/>
      <c r="GJ773" s="245"/>
    </row>
    <row r="774" spans="2:192" ht="15">
      <c r="B774" s="238" t="s">
        <v>5206</v>
      </c>
      <c r="C774" s="238" t="s">
        <v>1869</v>
      </c>
      <c r="D774" s="238" t="s">
        <v>1590</v>
      </c>
      <c r="E774" s="238" t="s">
        <v>5214</v>
      </c>
      <c r="F774" s="180">
        <v>4</v>
      </c>
      <c r="G774" s="239"/>
      <c r="H774" s="186"/>
      <c r="I774" s="186"/>
      <c r="J774" s="239"/>
      <c r="K774" s="239"/>
      <c r="L774" s="239"/>
      <c r="M774" s="239"/>
      <c r="N774" s="239"/>
      <c r="O774" s="186"/>
      <c r="P774" s="186"/>
      <c r="Q774" s="239"/>
      <c r="R774" s="239"/>
      <c r="S774" s="239"/>
      <c r="T774" s="239"/>
      <c r="U774" s="239"/>
      <c r="V774" s="186"/>
      <c r="W774" s="186"/>
      <c r="X774" s="239"/>
      <c r="Y774" s="239"/>
      <c r="Z774" s="239"/>
      <c r="AA774" s="239"/>
      <c r="AB774" s="239"/>
      <c r="AC774" s="186"/>
      <c r="AD774" s="186"/>
      <c r="AE774" s="239"/>
      <c r="AF774" s="239"/>
      <c r="AG774" s="186"/>
      <c r="AH774" s="239"/>
      <c r="AI774" s="239"/>
      <c r="AJ774" s="186"/>
      <c r="AK774" s="186"/>
      <c r="AL774" s="186"/>
      <c r="AM774" s="186"/>
      <c r="AN774" s="186"/>
      <c r="AO774" s="239"/>
      <c r="AP774" s="239"/>
      <c r="AQ774" s="186"/>
      <c r="AR774" s="186"/>
      <c r="AS774" s="239"/>
      <c r="AT774" s="239"/>
      <c r="AU774" s="239"/>
      <c r="AV774" s="239"/>
      <c r="AW774" s="239"/>
      <c r="AX774" s="186"/>
      <c r="AY774" s="186"/>
      <c r="AZ774" s="239"/>
      <c r="BA774" s="239"/>
      <c r="BB774" s="239"/>
      <c r="BC774" s="239"/>
      <c r="BD774" s="239"/>
      <c r="BE774" s="186"/>
      <c r="BF774" s="186"/>
      <c r="BG774" s="239"/>
      <c r="BH774" s="239">
        <v>1</v>
      </c>
      <c r="BI774" s="239"/>
      <c r="BJ774" s="239"/>
      <c r="BK774" s="239"/>
      <c r="BL774" s="186"/>
      <c r="BM774" s="186"/>
      <c r="BN774" s="239"/>
      <c r="BO774" s="239"/>
      <c r="BP774" s="239"/>
      <c r="BQ774" s="239"/>
      <c r="BR774" s="239"/>
      <c r="BS774" s="186"/>
      <c r="BT774" s="186"/>
      <c r="BU774" s="239"/>
      <c r="BV774" s="239"/>
      <c r="BW774" s="239"/>
      <c r="BX774" s="239"/>
      <c r="BY774" s="239"/>
      <c r="BZ774" s="186"/>
      <c r="CA774" s="186"/>
      <c r="CB774" s="239"/>
      <c r="CC774" s="239"/>
      <c r="CD774" s="239"/>
      <c r="CE774" s="239"/>
      <c r="CF774" s="239"/>
      <c r="CG774" s="186"/>
      <c r="CH774" s="186"/>
      <c r="CI774" s="239"/>
      <c r="CJ774" s="239"/>
      <c r="CK774" s="239"/>
      <c r="CL774" s="239"/>
      <c r="CM774" s="239"/>
      <c r="CN774" s="186"/>
      <c r="CO774" s="186"/>
      <c r="CP774" s="239"/>
      <c r="CQ774" s="239"/>
      <c r="CR774" s="239"/>
      <c r="CS774" s="239"/>
      <c r="CT774" s="239"/>
      <c r="CU774" s="186"/>
      <c r="CV774" s="186"/>
      <c r="CW774" s="239"/>
      <c r="CX774" s="239"/>
      <c r="CY774" s="239"/>
      <c r="CZ774" s="239"/>
      <c r="DA774" s="239"/>
      <c r="DB774" s="186"/>
      <c r="DC774" s="186"/>
      <c r="DD774" s="239"/>
      <c r="DE774" s="239"/>
      <c r="DF774" s="239"/>
      <c r="DG774" s="239"/>
      <c r="DH774" s="239"/>
      <c r="DI774" s="186"/>
      <c r="DJ774" s="186"/>
      <c r="DK774" s="186"/>
      <c r="DL774" s="239"/>
      <c r="DM774" s="239"/>
      <c r="DN774" s="239"/>
      <c r="DO774" s="239"/>
      <c r="DP774" s="186"/>
      <c r="DQ774" s="186"/>
      <c r="DR774" s="239"/>
      <c r="DS774" s="239"/>
      <c r="DT774" s="239"/>
      <c r="DU774" s="239"/>
      <c r="DV774" s="239"/>
      <c r="DW774" s="186"/>
      <c r="DX774" s="186"/>
      <c r="DY774" s="239"/>
      <c r="DZ774" s="239"/>
      <c r="EA774" s="239"/>
      <c r="EB774" s="239"/>
      <c r="EC774" s="239"/>
      <c r="ED774" s="186"/>
      <c r="EE774" s="186"/>
      <c r="EF774" s="239"/>
      <c r="EG774" s="186"/>
      <c r="EH774" s="239"/>
      <c r="EI774" s="239"/>
      <c r="EJ774" s="239"/>
      <c r="EK774" s="186"/>
      <c r="EL774" s="186"/>
      <c r="EM774" s="239"/>
      <c r="EN774" s="239">
        <v>1</v>
      </c>
      <c r="EO774" s="239"/>
      <c r="EP774" s="239"/>
      <c r="EQ774" s="239">
        <v>1</v>
      </c>
      <c r="ER774" s="186"/>
      <c r="ES774" s="186"/>
      <c r="ET774" s="239"/>
      <c r="EU774" s="239"/>
      <c r="EV774" s="239"/>
      <c r="EW774" s="239"/>
      <c r="EX774" s="239"/>
      <c r="EY774" s="186"/>
      <c r="EZ774" s="186"/>
      <c r="FA774" s="239"/>
      <c r="FB774" s="239"/>
      <c r="FC774" s="239"/>
      <c r="FD774" s="239"/>
      <c r="FE774" s="239"/>
      <c r="FF774" s="186"/>
      <c r="FG774" s="186"/>
      <c r="FH774" s="239"/>
      <c r="FI774" s="239"/>
      <c r="FJ774" s="239">
        <v>1</v>
      </c>
      <c r="FK774" s="239"/>
      <c r="FL774" s="239"/>
      <c r="FM774" s="186"/>
      <c r="FN774" s="186"/>
      <c r="FO774" s="239"/>
      <c r="FP774" s="239"/>
      <c r="FQ774" s="239"/>
      <c r="FR774" s="239"/>
      <c r="FS774" s="239"/>
      <c r="FT774" s="186"/>
      <c r="FU774" s="186"/>
      <c r="FV774" s="186"/>
      <c r="FW774" s="186"/>
      <c r="FX774" s="186"/>
      <c r="FY774" s="239"/>
      <c r="FZ774" s="239"/>
      <c r="GA774" s="186"/>
      <c r="GB774" s="186"/>
      <c r="GC774" s="239"/>
      <c r="GD774" s="239"/>
      <c r="GE774" s="239"/>
      <c r="GF774" s="239"/>
      <c r="GG774" s="239"/>
      <c r="GH774" s="186"/>
      <c r="GI774" s="186"/>
      <c r="GJ774" s="239"/>
    </row>
    <row r="775" spans="2:192" ht="15">
      <c r="B775" s="240" t="s">
        <v>5206</v>
      </c>
      <c r="C775" s="240" t="s">
        <v>1869</v>
      </c>
      <c r="D775" s="240" t="s">
        <v>1590</v>
      </c>
      <c r="E775" s="235" t="s">
        <v>5215</v>
      </c>
      <c r="F775" s="181">
        <v>279</v>
      </c>
      <c r="G775" s="237"/>
      <c r="H775" s="187"/>
      <c r="I775" s="187"/>
      <c r="J775" s="237"/>
      <c r="K775" s="237"/>
      <c r="L775" s="237"/>
      <c r="M775" s="237"/>
      <c r="N775" s="237"/>
      <c r="O775" s="187"/>
      <c r="P775" s="187"/>
      <c r="Q775" s="237"/>
      <c r="R775" s="237"/>
      <c r="S775" s="237"/>
      <c r="T775" s="237"/>
      <c r="U775" s="237"/>
      <c r="V775" s="187"/>
      <c r="W775" s="187"/>
      <c r="X775" s="237"/>
      <c r="Y775" s="237"/>
      <c r="Z775" s="237"/>
      <c r="AA775" s="237"/>
      <c r="AB775" s="237"/>
      <c r="AC775" s="187"/>
      <c r="AD775" s="187"/>
      <c r="AE775" s="237"/>
      <c r="AF775" s="237"/>
      <c r="AG775" s="187"/>
      <c r="AH775" s="237"/>
      <c r="AI775" s="237"/>
      <c r="AJ775" s="187"/>
      <c r="AK775" s="187"/>
      <c r="AL775" s="187"/>
      <c r="AM775" s="187"/>
      <c r="AN775" s="187"/>
      <c r="AO775" s="237"/>
      <c r="AP775" s="237"/>
      <c r="AQ775" s="187"/>
      <c r="AR775" s="187"/>
      <c r="AS775" s="237"/>
      <c r="AT775" s="237"/>
      <c r="AU775" s="237"/>
      <c r="AV775" s="237"/>
      <c r="AW775" s="237"/>
      <c r="AX775" s="187"/>
      <c r="AY775" s="187"/>
      <c r="AZ775" s="237"/>
      <c r="BA775" s="237"/>
      <c r="BB775" s="237"/>
      <c r="BC775" s="237"/>
      <c r="BD775" s="237"/>
      <c r="BE775" s="187"/>
      <c r="BF775" s="187"/>
      <c r="BG775" s="237"/>
      <c r="BH775" s="237">
        <v>9.4</v>
      </c>
      <c r="BI775" s="237"/>
      <c r="BJ775" s="237"/>
      <c r="BK775" s="237"/>
      <c r="BL775" s="187"/>
      <c r="BM775" s="187"/>
      <c r="BN775" s="237"/>
      <c r="BO775" s="237"/>
      <c r="BP775" s="237"/>
      <c r="BQ775" s="237"/>
      <c r="BR775" s="237"/>
      <c r="BS775" s="187"/>
      <c r="BT775" s="187"/>
      <c r="BU775" s="237"/>
      <c r="BV775" s="237"/>
      <c r="BW775" s="237"/>
      <c r="BX775" s="237"/>
      <c r="BY775" s="237"/>
      <c r="BZ775" s="187"/>
      <c r="CA775" s="187"/>
      <c r="CB775" s="237"/>
      <c r="CC775" s="237"/>
      <c r="CD775" s="237"/>
      <c r="CE775" s="237"/>
      <c r="CF775" s="237"/>
      <c r="CG775" s="187"/>
      <c r="CH775" s="187"/>
      <c r="CI775" s="237"/>
      <c r="CJ775" s="237"/>
      <c r="CK775" s="237"/>
      <c r="CL775" s="237"/>
      <c r="CM775" s="237"/>
      <c r="CN775" s="187"/>
      <c r="CO775" s="187"/>
      <c r="CP775" s="237"/>
      <c r="CQ775" s="237"/>
      <c r="CR775" s="237"/>
      <c r="CS775" s="237"/>
      <c r="CT775" s="237"/>
      <c r="CU775" s="187"/>
      <c r="CV775" s="187"/>
      <c r="CW775" s="237"/>
      <c r="CX775" s="237"/>
      <c r="CY775" s="237"/>
      <c r="CZ775" s="237"/>
      <c r="DA775" s="237"/>
      <c r="DB775" s="187"/>
      <c r="DC775" s="187"/>
      <c r="DD775" s="237"/>
      <c r="DE775" s="237"/>
      <c r="DF775" s="237"/>
      <c r="DG775" s="237"/>
      <c r="DH775" s="237"/>
      <c r="DI775" s="187"/>
      <c r="DJ775" s="187"/>
      <c r="DK775" s="187"/>
      <c r="DL775" s="237"/>
      <c r="DM775" s="237"/>
      <c r="DN775" s="237"/>
      <c r="DO775" s="237"/>
      <c r="DP775" s="187"/>
      <c r="DQ775" s="187"/>
      <c r="DR775" s="237"/>
      <c r="DS775" s="237"/>
      <c r="DT775" s="237"/>
      <c r="DU775" s="237"/>
      <c r="DV775" s="237"/>
      <c r="DW775" s="187"/>
      <c r="DX775" s="187"/>
      <c r="DY775" s="237"/>
      <c r="DZ775" s="237"/>
      <c r="EA775" s="237"/>
      <c r="EB775" s="237"/>
      <c r="EC775" s="237"/>
      <c r="ED775" s="187"/>
      <c r="EE775" s="187"/>
      <c r="EF775" s="237"/>
      <c r="EG775" s="187"/>
      <c r="EH775" s="237"/>
      <c r="EI775" s="237"/>
      <c r="EJ775" s="237"/>
      <c r="EK775" s="187"/>
      <c r="EL775" s="187"/>
      <c r="EM775" s="237"/>
      <c r="EN775" s="237">
        <v>117.3</v>
      </c>
      <c r="EO775" s="237"/>
      <c r="EP775" s="237"/>
      <c r="EQ775" s="237">
        <v>123.1</v>
      </c>
      <c r="ER775" s="187"/>
      <c r="ES775" s="187"/>
      <c r="ET775" s="237"/>
      <c r="EU775" s="237"/>
      <c r="EV775" s="237"/>
      <c r="EW775" s="237"/>
      <c r="EX775" s="237"/>
      <c r="EY775" s="187"/>
      <c r="EZ775" s="187"/>
      <c r="FA775" s="237"/>
      <c r="FB775" s="237"/>
      <c r="FC775" s="237"/>
      <c r="FD775" s="237"/>
      <c r="FE775" s="237"/>
      <c r="FF775" s="187"/>
      <c r="FG775" s="187"/>
      <c r="FH775" s="237"/>
      <c r="FI775" s="237"/>
      <c r="FJ775" s="237">
        <v>29.2</v>
      </c>
      <c r="FK775" s="237"/>
      <c r="FL775" s="237"/>
      <c r="FM775" s="187"/>
      <c r="FN775" s="187"/>
      <c r="FO775" s="237"/>
      <c r="FP775" s="237"/>
      <c r="FQ775" s="237"/>
      <c r="FR775" s="237"/>
      <c r="FS775" s="237"/>
      <c r="FT775" s="187"/>
      <c r="FU775" s="187"/>
      <c r="FV775" s="187"/>
      <c r="FW775" s="187"/>
      <c r="FX775" s="187"/>
      <c r="FY775" s="237"/>
      <c r="FZ775" s="237"/>
      <c r="GA775" s="187"/>
      <c r="GB775" s="187"/>
      <c r="GC775" s="237"/>
      <c r="GD775" s="237"/>
      <c r="GE775" s="237"/>
      <c r="GF775" s="237"/>
      <c r="GG775" s="237"/>
      <c r="GH775" s="187"/>
      <c r="GI775" s="187"/>
      <c r="GJ775" s="237"/>
    </row>
    <row r="776" spans="2:192" ht="15">
      <c r="B776" s="240" t="s">
        <v>5206</v>
      </c>
      <c r="C776" s="240" t="s">
        <v>1869</v>
      </c>
      <c r="D776" s="240" t="s">
        <v>1590</v>
      </c>
      <c r="E776" s="241" t="s">
        <v>5216</v>
      </c>
      <c r="F776" s="182"/>
      <c r="G776" s="242"/>
      <c r="H776" s="188"/>
      <c r="I776" s="188"/>
      <c r="J776" s="242"/>
      <c r="K776" s="242"/>
      <c r="L776" s="242"/>
      <c r="M776" s="242"/>
      <c r="N776" s="242"/>
      <c r="O776" s="188"/>
      <c r="P776" s="188"/>
      <c r="Q776" s="242"/>
      <c r="R776" s="242"/>
      <c r="S776" s="242"/>
      <c r="T776" s="242"/>
      <c r="U776" s="242"/>
      <c r="V776" s="188"/>
      <c r="W776" s="188"/>
      <c r="X776" s="242"/>
      <c r="Y776" s="242"/>
      <c r="Z776" s="242"/>
      <c r="AA776" s="242"/>
      <c r="AB776" s="242"/>
      <c r="AC776" s="188"/>
      <c r="AD776" s="188"/>
      <c r="AE776" s="242"/>
      <c r="AF776" s="242"/>
      <c r="AG776" s="188"/>
      <c r="AH776" s="242"/>
      <c r="AI776" s="242"/>
      <c r="AJ776" s="188"/>
      <c r="AK776" s="188"/>
      <c r="AL776" s="188"/>
      <c r="AM776" s="188"/>
      <c r="AN776" s="188"/>
      <c r="AO776" s="242"/>
      <c r="AP776" s="242"/>
      <c r="AQ776" s="188"/>
      <c r="AR776" s="188"/>
      <c r="AS776" s="242"/>
      <c r="AT776" s="242"/>
      <c r="AU776" s="242"/>
      <c r="AV776" s="242"/>
      <c r="AW776" s="242"/>
      <c r="AX776" s="188"/>
      <c r="AY776" s="188"/>
      <c r="AZ776" s="242"/>
      <c r="BA776" s="242"/>
      <c r="BB776" s="242"/>
      <c r="BC776" s="242"/>
      <c r="BD776" s="242"/>
      <c r="BE776" s="188"/>
      <c r="BF776" s="188"/>
      <c r="BG776" s="242"/>
      <c r="BH776" s="242"/>
      <c r="BI776" s="242"/>
      <c r="BJ776" s="242"/>
      <c r="BK776" s="242"/>
      <c r="BL776" s="188"/>
      <c r="BM776" s="188"/>
      <c r="BN776" s="242"/>
      <c r="BO776" s="242"/>
      <c r="BP776" s="242"/>
      <c r="BQ776" s="242"/>
      <c r="BR776" s="242"/>
      <c r="BS776" s="188"/>
      <c r="BT776" s="188"/>
      <c r="BU776" s="242"/>
      <c r="BV776" s="242"/>
      <c r="BW776" s="242"/>
      <c r="BX776" s="242"/>
      <c r="BY776" s="242"/>
      <c r="BZ776" s="188"/>
      <c r="CA776" s="188"/>
      <c r="CB776" s="242"/>
      <c r="CC776" s="242"/>
      <c r="CD776" s="242"/>
      <c r="CE776" s="242"/>
      <c r="CF776" s="242"/>
      <c r="CG776" s="188"/>
      <c r="CH776" s="188"/>
      <c r="CI776" s="242"/>
      <c r="CJ776" s="242"/>
      <c r="CK776" s="242"/>
      <c r="CL776" s="242"/>
      <c r="CM776" s="242"/>
      <c r="CN776" s="188"/>
      <c r="CO776" s="188"/>
      <c r="CP776" s="242"/>
      <c r="CQ776" s="242"/>
      <c r="CR776" s="242"/>
      <c r="CS776" s="242"/>
      <c r="CT776" s="242"/>
      <c r="CU776" s="188"/>
      <c r="CV776" s="188"/>
      <c r="CW776" s="242"/>
      <c r="CX776" s="242"/>
      <c r="CY776" s="242"/>
      <c r="CZ776" s="242"/>
      <c r="DA776" s="242"/>
      <c r="DB776" s="188"/>
      <c r="DC776" s="188"/>
      <c r="DD776" s="242"/>
      <c r="DE776" s="242"/>
      <c r="DF776" s="242"/>
      <c r="DG776" s="242"/>
      <c r="DH776" s="242"/>
      <c r="DI776" s="188"/>
      <c r="DJ776" s="188"/>
      <c r="DK776" s="188"/>
      <c r="DL776" s="242"/>
      <c r="DM776" s="242"/>
      <c r="DN776" s="242"/>
      <c r="DO776" s="242"/>
      <c r="DP776" s="188"/>
      <c r="DQ776" s="188"/>
      <c r="DR776" s="242"/>
      <c r="DS776" s="242"/>
      <c r="DT776" s="242"/>
      <c r="DU776" s="242"/>
      <c r="DV776" s="242"/>
      <c r="DW776" s="188"/>
      <c r="DX776" s="188"/>
      <c r="DY776" s="242"/>
      <c r="DZ776" s="242"/>
      <c r="EA776" s="242"/>
      <c r="EB776" s="242"/>
      <c r="EC776" s="242"/>
      <c r="ED776" s="188"/>
      <c r="EE776" s="188"/>
      <c r="EF776" s="242"/>
      <c r="EG776" s="188"/>
      <c r="EH776" s="242"/>
      <c r="EI776" s="242"/>
      <c r="EJ776" s="242"/>
      <c r="EK776" s="188"/>
      <c r="EL776" s="188"/>
      <c r="EM776" s="242"/>
      <c r="EN776" s="242"/>
      <c r="EO776" s="242"/>
      <c r="EP776" s="242"/>
      <c r="EQ776" s="242"/>
      <c r="ER776" s="188"/>
      <c r="ES776" s="188"/>
      <c r="ET776" s="242"/>
      <c r="EU776" s="242"/>
      <c r="EV776" s="242"/>
      <c r="EW776" s="242"/>
      <c r="EX776" s="242"/>
      <c r="EY776" s="188"/>
      <c r="EZ776" s="188"/>
      <c r="FA776" s="242"/>
      <c r="FB776" s="242"/>
      <c r="FC776" s="242"/>
      <c r="FD776" s="242"/>
      <c r="FE776" s="242"/>
      <c r="FF776" s="188"/>
      <c r="FG776" s="188"/>
      <c r="FH776" s="242"/>
      <c r="FI776" s="242"/>
      <c r="FJ776" s="242"/>
      <c r="FK776" s="242"/>
      <c r="FL776" s="242"/>
      <c r="FM776" s="188"/>
      <c r="FN776" s="188"/>
      <c r="FO776" s="242"/>
      <c r="FP776" s="242"/>
      <c r="FQ776" s="242"/>
      <c r="FR776" s="242"/>
      <c r="FS776" s="242"/>
      <c r="FT776" s="188"/>
      <c r="FU776" s="188"/>
      <c r="FV776" s="188"/>
      <c r="FW776" s="188"/>
      <c r="FX776" s="188"/>
      <c r="FY776" s="242"/>
      <c r="FZ776" s="242"/>
      <c r="GA776" s="188"/>
      <c r="GB776" s="188"/>
      <c r="GC776" s="242"/>
      <c r="GD776" s="242"/>
      <c r="GE776" s="242"/>
      <c r="GF776" s="242"/>
      <c r="GG776" s="242"/>
      <c r="GH776" s="188"/>
      <c r="GI776" s="188"/>
      <c r="GJ776" s="242"/>
    </row>
    <row r="777" spans="2:192" ht="15.75" thickBot="1">
      <c r="B777" s="243" t="s">
        <v>5206</v>
      </c>
      <c r="C777" s="243" t="s">
        <v>1869</v>
      </c>
      <c r="D777" s="243" t="s">
        <v>1590</v>
      </c>
      <c r="E777" s="244" t="s">
        <v>5217</v>
      </c>
      <c r="F777" s="183"/>
      <c r="G777" s="245"/>
      <c r="H777" s="189"/>
      <c r="I777" s="189"/>
      <c r="J777" s="245"/>
      <c r="K777" s="245"/>
      <c r="L777" s="245"/>
      <c r="M777" s="245"/>
      <c r="N777" s="245"/>
      <c r="O777" s="189"/>
      <c r="P777" s="189"/>
      <c r="Q777" s="245"/>
      <c r="R777" s="245"/>
      <c r="S777" s="245"/>
      <c r="T777" s="245"/>
      <c r="U777" s="245"/>
      <c r="V777" s="189"/>
      <c r="W777" s="189"/>
      <c r="X777" s="245"/>
      <c r="Y777" s="245"/>
      <c r="Z777" s="245"/>
      <c r="AA777" s="245"/>
      <c r="AB777" s="245"/>
      <c r="AC777" s="189"/>
      <c r="AD777" s="189"/>
      <c r="AE777" s="245"/>
      <c r="AF777" s="245"/>
      <c r="AG777" s="189"/>
      <c r="AH777" s="245"/>
      <c r="AI777" s="245"/>
      <c r="AJ777" s="189"/>
      <c r="AK777" s="189"/>
      <c r="AL777" s="189"/>
      <c r="AM777" s="189"/>
      <c r="AN777" s="189"/>
      <c r="AO777" s="245"/>
      <c r="AP777" s="245"/>
      <c r="AQ777" s="189"/>
      <c r="AR777" s="189"/>
      <c r="AS777" s="245"/>
      <c r="AT777" s="245"/>
      <c r="AU777" s="245"/>
      <c r="AV777" s="245"/>
      <c r="AW777" s="245"/>
      <c r="AX777" s="189"/>
      <c r="AY777" s="189"/>
      <c r="AZ777" s="245"/>
      <c r="BA777" s="245"/>
      <c r="BB777" s="245"/>
      <c r="BC777" s="245"/>
      <c r="BD777" s="245"/>
      <c r="BE777" s="189"/>
      <c r="BF777" s="189"/>
      <c r="BG777" s="245"/>
      <c r="BH777" s="245"/>
      <c r="BI777" s="245"/>
      <c r="BJ777" s="245"/>
      <c r="BK777" s="245"/>
      <c r="BL777" s="189"/>
      <c r="BM777" s="189"/>
      <c r="BN777" s="245"/>
      <c r="BO777" s="245"/>
      <c r="BP777" s="245"/>
      <c r="BQ777" s="245"/>
      <c r="BR777" s="245"/>
      <c r="BS777" s="189"/>
      <c r="BT777" s="189"/>
      <c r="BU777" s="245"/>
      <c r="BV777" s="245"/>
      <c r="BW777" s="245"/>
      <c r="BX777" s="245"/>
      <c r="BY777" s="245"/>
      <c r="BZ777" s="189"/>
      <c r="CA777" s="189"/>
      <c r="CB777" s="245"/>
      <c r="CC777" s="245"/>
      <c r="CD777" s="245"/>
      <c r="CE777" s="245"/>
      <c r="CF777" s="245"/>
      <c r="CG777" s="189"/>
      <c r="CH777" s="189"/>
      <c r="CI777" s="245"/>
      <c r="CJ777" s="245"/>
      <c r="CK777" s="245"/>
      <c r="CL777" s="245"/>
      <c r="CM777" s="245"/>
      <c r="CN777" s="189"/>
      <c r="CO777" s="189"/>
      <c r="CP777" s="245"/>
      <c r="CQ777" s="245"/>
      <c r="CR777" s="245"/>
      <c r="CS777" s="245"/>
      <c r="CT777" s="245"/>
      <c r="CU777" s="189"/>
      <c r="CV777" s="189"/>
      <c r="CW777" s="245"/>
      <c r="CX777" s="245"/>
      <c r="CY777" s="245"/>
      <c r="CZ777" s="245"/>
      <c r="DA777" s="245"/>
      <c r="DB777" s="189"/>
      <c r="DC777" s="189"/>
      <c r="DD777" s="245"/>
      <c r="DE777" s="245"/>
      <c r="DF777" s="245"/>
      <c r="DG777" s="245"/>
      <c r="DH777" s="245"/>
      <c r="DI777" s="189"/>
      <c r="DJ777" s="189"/>
      <c r="DK777" s="189"/>
      <c r="DL777" s="245"/>
      <c r="DM777" s="245"/>
      <c r="DN777" s="245"/>
      <c r="DO777" s="245"/>
      <c r="DP777" s="189"/>
      <c r="DQ777" s="189"/>
      <c r="DR777" s="245"/>
      <c r="DS777" s="245"/>
      <c r="DT777" s="245"/>
      <c r="DU777" s="245"/>
      <c r="DV777" s="245"/>
      <c r="DW777" s="189"/>
      <c r="DX777" s="189"/>
      <c r="DY777" s="245"/>
      <c r="DZ777" s="245"/>
      <c r="EA777" s="245"/>
      <c r="EB777" s="245"/>
      <c r="EC777" s="245"/>
      <c r="ED777" s="189"/>
      <c r="EE777" s="189"/>
      <c r="EF777" s="245"/>
      <c r="EG777" s="189"/>
      <c r="EH777" s="245"/>
      <c r="EI777" s="245"/>
      <c r="EJ777" s="245"/>
      <c r="EK777" s="189"/>
      <c r="EL777" s="189"/>
      <c r="EM777" s="245"/>
      <c r="EN777" s="245"/>
      <c r="EO777" s="245"/>
      <c r="EP777" s="245"/>
      <c r="EQ777" s="245"/>
      <c r="ER777" s="189"/>
      <c r="ES777" s="189"/>
      <c r="ET777" s="245"/>
      <c r="EU777" s="245"/>
      <c r="EV777" s="245"/>
      <c r="EW777" s="245"/>
      <c r="EX777" s="245"/>
      <c r="EY777" s="189"/>
      <c r="EZ777" s="189"/>
      <c r="FA777" s="245"/>
      <c r="FB777" s="245"/>
      <c r="FC777" s="245"/>
      <c r="FD777" s="245"/>
      <c r="FE777" s="245"/>
      <c r="FF777" s="189"/>
      <c r="FG777" s="189"/>
      <c r="FH777" s="245"/>
      <c r="FI777" s="245"/>
      <c r="FJ777" s="245"/>
      <c r="FK777" s="245"/>
      <c r="FL777" s="245"/>
      <c r="FM777" s="189"/>
      <c r="FN777" s="189"/>
      <c r="FO777" s="245"/>
      <c r="FP777" s="245"/>
      <c r="FQ777" s="245"/>
      <c r="FR777" s="245"/>
      <c r="FS777" s="245"/>
      <c r="FT777" s="189"/>
      <c r="FU777" s="189"/>
      <c r="FV777" s="189"/>
      <c r="FW777" s="189"/>
      <c r="FX777" s="189"/>
      <c r="FY777" s="245"/>
      <c r="FZ777" s="245"/>
      <c r="GA777" s="189"/>
      <c r="GB777" s="189"/>
      <c r="GC777" s="245"/>
      <c r="GD777" s="245"/>
      <c r="GE777" s="245"/>
      <c r="GF777" s="245"/>
      <c r="GG777" s="245"/>
      <c r="GH777" s="189"/>
      <c r="GI777" s="189"/>
      <c r="GJ777" s="245"/>
    </row>
    <row r="778" spans="2:192" ht="15">
      <c r="B778" s="238" t="s">
        <v>5206</v>
      </c>
      <c r="C778" s="238" t="s">
        <v>517</v>
      </c>
      <c r="D778" s="238" t="s">
        <v>330</v>
      </c>
      <c r="E778" s="238" t="s">
        <v>5214</v>
      </c>
      <c r="F778" s="180">
        <v>20</v>
      </c>
      <c r="G778" s="239"/>
      <c r="H778" s="186"/>
      <c r="I778" s="186"/>
      <c r="J778" s="239"/>
      <c r="K778" s="239">
        <v>1</v>
      </c>
      <c r="L778" s="239"/>
      <c r="M778" s="239"/>
      <c r="N778" s="239"/>
      <c r="O778" s="186"/>
      <c r="P778" s="186"/>
      <c r="Q778" s="239"/>
      <c r="R778" s="239"/>
      <c r="S778" s="239"/>
      <c r="T778" s="239"/>
      <c r="U778" s="239"/>
      <c r="V778" s="186"/>
      <c r="W778" s="186"/>
      <c r="X778" s="239"/>
      <c r="Y778" s="239"/>
      <c r="Z778" s="239"/>
      <c r="AA778" s="239"/>
      <c r="AB778" s="239">
        <v>1</v>
      </c>
      <c r="AC778" s="186"/>
      <c r="AD778" s="186"/>
      <c r="AE778" s="239">
        <v>1</v>
      </c>
      <c r="AF778" s="239"/>
      <c r="AG778" s="186"/>
      <c r="AH778" s="239"/>
      <c r="AI778" s="239"/>
      <c r="AJ778" s="186"/>
      <c r="AK778" s="186"/>
      <c r="AL778" s="186"/>
      <c r="AM778" s="186"/>
      <c r="AN778" s="186"/>
      <c r="AO778" s="239"/>
      <c r="AP778" s="239"/>
      <c r="AQ778" s="186"/>
      <c r="AR778" s="186"/>
      <c r="AS778" s="239"/>
      <c r="AT778" s="239"/>
      <c r="AU778" s="239"/>
      <c r="AV778" s="239"/>
      <c r="AW778" s="239"/>
      <c r="AX778" s="186"/>
      <c r="AY778" s="186"/>
      <c r="AZ778" s="239"/>
      <c r="BA778" s="239"/>
      <c r="BB778" s="239">
        <v>1</v>
      </c>
      <c r="BC778" s="239"/>
      <c r="BD778" s="239">
        <v>1</v>
      </c>
      <c r="BE778" s="186"/>
      <c r="BF778" s="186"/>
      <c r="BG778" s="239"/>
      <c r="BH778" s="239">
        <v>1</v>
      </c>
      <c r="BI778" s="239"/>
      <c r="BJ778" s="239"/>
      <c r="BK778" s="239"/>
      <c r="BL778" s="186"/>
      <c r="BM778" s="186"/>
      <c r="BN778" s="239"/>
      <c r="BO778" s="239"/>
      <c r="BP778" s="239"/>
      <c r="BQ778" s="239"/>
      <c r="BR778" s="239">
        <v>1</v>
      </c>
      <c r="BS778" s="186"/>
      <c r="BT778" s="186"/>
      <c r="BU778" s="239"/>
      <c r="BV778" s="239">
        <v>1</v>
      </c>
      <c r="BW778" s="239"/>
      <c r="BX778" s="239"/>
      <c r="BY778" s="239"/>
      <c r="BZ778" s="186"/>
      <c r="CA778" s="186"/>
      <c r="CB778" s="239"/>
      <c r="CC778" s="239"/>
      <c r="CD778" s="239">
        <v>1</v>
      </c>
      <c r="CE778" s="239"/>
      <c r="CF778" s="239"/>
      <c r="CG778" s="186"/>
      <c r="CH778" s="186"/>
      <c r="CI778" s="239"/>
      <c r="CJ778" s="239"/>
      <c r="CK778" s="239"/>
      <c r="CL778" s="239"/>
      <c r="CM778" s="239"/>
      <c r="CN778" s="186"/>
      <c r="CO778" s="186"/>
      <c r="CP778" s="239">
        <v>1</v>
      </c>
      <c r="CQ778" s="239"/>
      <c r="CR778" s="239"/>
      <c r="CS778" s="239"/>
      <c r="CT778" s="239"/>
      <c r="CU778" s="186"/>
      <c r="CV778" s="186"/>
      <c r="CW778" s="239"/>
      <c r="CX778" s="239"/>
      <c r="CY778" s="239">
        <v>1</v>
      </c>
      <c r="CZ778" s="239"/>
      <c r="DA778" s="239"/>
      <c r="DB778" s="186"/>
      <c r="DC778" s="186"/>
      <c r="DD778" s="239"/>
      <c r="DE778" s="239"/>
      <c r="DF778" s="239"/>
      <c r="DG778" s="239"/>
      <c r="DH778" s="239"/>
      <c r="DI778" s="186"/>
      <c r="DJ778" s="186"/>
      <c r="DK778" s="186"/>
      <c r="DL778" s="239"/>
      <c r="DM778" s="239">
        <v>1</v>
      </c>
      <c r="DN778" s="239"/>
      <c r="DO778" s="239"/>
      <c r="DP778" s="186"/>
      <c r="DQ778" s="186"/>
      <c r="DR778" s="239">
        <v>1</v>
      </c>
      <c r="DS778" s="239"/>
      <c r="DT778" s="239">
        <v>2</v>
      </c>
      <c r="DU778" s="239"/>
      <c r="DV778" s="239"/>
      <c r="DW778" s="186"/>
      <c r="DX778" s="186"/>
      <c r="DY778" s="239"/>
      <c r="DZ778" s="239"/>
      <c r="EA778" s="239"/>
      <c r="EB778" s="239"/>
      <c r="EC778" s="239"/>
      <c r="ED778" s="186"/>
      <c r="EE778" s="186"/>
      <c r="EF778" s="239"/>
      <c r="EG778" s="186"/>
      <c r="EH778" s="239"/>
      <c r="EI778" s="239"/>
      <c r="EJ778" s="239"/>
      <c r="EK778" s="186"/>
      <c r="EL778" s="186"/>
      <c r="EM778" s="239"/>
      <c r="EN778" s="239">
        <v>1</v>
      </c>
      <c r="EO778" s="239"/>
      <c r="EP778" s="239"/>
      <c r="EQ778" s="239"/>
      <c r="ER778" s="186"/>
      <c r="ES778" s="186"/>
      <c r="ET778" s="239"/>
      <c r="EU778" s="239"/>
      <c r="EV778" s="239"/>
      <c r="EW778" s="239"/>
      <c r="EX778" s="239"/>
      <c r="EY778" s="186"/>
      <c r="EZ778" s="186"/>
      <c r="FA778" s="239"/>
      <c r="FB778" s="239"/>
      <c r="FC778" s="239"/>
      <c r="FD778" s="239"/>
      <c r="FE778" s="239"/>
      <c r="FF778" s="186"/>
      <c r="FG778" s="186"/>
      <c r="FH778" s="239"/>
      <c r="FI778" s="239"/>
      <c r="FJ778" s="239"/>
      <c r="FK778" s="239"/>
      <c r="FL778" s="239"/>
      <c r="FM778" s="186"/>
      <c r="FN778" s="186"/>
      <c r="FO778" s="239"/>
      <c r="FP778" s="239"/>
      <c r="FQ778" s="239"/>
      <c r="FR778" s="239"/>
      <c r="FS778" s="239"/>
      <c r="FT778" s="186"/>
      <c r="FU778" s="186"/>
      <c r="FV778" s="186"/>
      <c r="FW778" s="186"/>
      <c r="FX778" s="186"/>
      <c r="FY778" s="239"/>
      <c r="FZ778" s="239">
        <v>2</v>
      </c>
      <c r="GA778" s="186"/>
      <c r="GB778" s="186"/>
      <c r="GC778" s="239"/>
      <c r="GD778" s="239">
        <v>1</v>
      </c>
      <c r="GE778" s="239"/>
      <c r="GF778" s="239"/>
      <c r="GG778" s="239">
        <v>1</v>
      </c>
      <c r="GH778" s="186"/>
      <c r="GI778" s="186"/>
      <c r="GJ778" s="239"/>
    </row>
    <row r="779" spans="2:192" ht="15">
      <c r="B779" s="240" t="s">
        <v>5206</v>
      </c>
      <c r="C779" s="240" t="s">
        <v>517</v>
      </c>
      <c r="D779" s="240" t="s">
        <v>330</v>
      </c>
      <c r="E779" s="235" t="s">
        <v>5215</v>
      </c>
      <c r="F779" s="181">
        <v>224</v>
      </c>
      <c r="G779" s="237"/>
      <c r="H779" s="187"/>
      <c r="I779" s="187"/>
      <c r="J779" s="237"/>
      <c r="K779" s="237">
        <v>6.9</v>
      </c>
      <c r="L779" s="237"/>
      <c r="M779" s="237"/>
      <c r="N779" s="237"/>
      <c r="O779" s="187"/>
      <c r="P779" s="187"/>
      <c r="Q779" s="237"/>
      <c r="R779" s="237"/>
      <c r="S779" s="237"/>
      <c r="T779" s="237"/>
      <c r="U779" s="237"/>
      <c r="V779" s="187"/>
      <c r="W779" s="187"/>
      <c r="X779" s="237"/>
      <c r="Y779" s="237"/>
      <c r="Z779" s="237"/>
      <c r="AA779" s="237"/>
      <c r="AB779" s="237">
        <v>0.6</v>
      </c>
      <c r="AC779" s="187"/>
      <c r="AD779" s="187"/>
      <c r="AE779" s="237">
        <v>8.6</v>
      </c>
      <c r="AF779" s="237"/>
      <c r="AG779" s="187"/>
      <c r="AH779" s="237"/>
      <c r="AI779" s="237"/>
      <c r="AJ779" s="187"/>
      <c r="AK779" s="187"/>
      <c r="AL779" s="187"/>
      <c r="AM779" s="187"/>
      <c r="AN779" s="187"/>
      <c r="AO779" s="237"/>
      <c r="AP779" s="237"/>
      <c r="AQ779" s="187"/>
      <c r="AR779" s="187"/>
      <c r="AS779" s="237"/>
      <c r="AT779" s="237"/>
      <c r="AU779" s="237"/>
      <c r="AV779" s="237"/>
      <c r="AW779" s="237"/>
      <c r="AX779" s="187"/>
      <c r="AY779" s="187"/>
      <c r="AZ779" s="237"/>
      <c r="BA779" s="237"/>
      <c r="BB779" s="237">
        <v>0.7</v>
      </c>
      <c r="BC779" s="237"/>
      <c r="BD779" s="237">
        <v>4.8</v>
      </c>
      <c r="BE779" s="187"/>
      <c r="BF779" s="187"/>
      <c r="BG779" s="237"/>
      <c r="BH779" s="237">
        <v>2.8</v>
      </c>
      <c r="BI779" s="237"/>
      <c r="BJ779" s="237"/>
      <c r="BK779" s="237"/>
      <c r="BL779" s="187"/>
      <c r="BM779" s="187"/>
      <c r="BN779" s="237"/>
      <c r="BO779" s="237"/>
      <c r="BP779" s="237"/>
      <c r="BQ779" s="237"/>
      <c r="BR779" s="237">
        <v>2.5</v>
      </c>
      <c r="BS779" s="187"/>
      <c r="BT779" s="187"/>
      <c r="BU779" s="237"/>
      <c r="BV779" s="237">
        <v>9.1999999999999993</v>
      </c>
      <c r="BW779" s="237"/>
      <c r="BX779" s="237"/>
      <c r="BY779" s="237"/>
      <c r="BZ779" s="187"/>
      <c r="CA779" s="187"/>
      <c r="CB779" s="237"/>
      <c r="CC779" s="237"/>
      <c r="CD779" s="237">
        <v>0.8</v>
      </c>
      <c r="CE779" s="237"/>
      <c r="CF779" s="237"/>
      <c r="CG779" s="187"/>
      <c r="CH779" s="187"/>
      <c r="CI779" s="237"/>
      <c r="CJ779" s="237"/>
      <c r="CK779" s="237"/>
      <c r="CL779" s="237"/>
      <c r="CM779" s="237"/>
      <c r="CN779" s="187"/>
      <c r="CO779" s="187"/>
      <c r="CP779" s="237">
        <v>3</v>
      </c>
      <c r="CQ779" s="237"/>
      <c r="CR779" s="237"/>
      <c r="CS779" s="237"/>
      <c r="CT779" s="237"/>
      <c r="CU779" s="187"/>
      <c r="CV779" s="187"/>
      <c r="CW779" s="237"/>
      <c r="CX779" s="237"/>
      <c r="CY779" s="237">
        <v>2.1</v>
      </c>
      <c r="CZ779" s="237"/>
      <c r="DA779" s="237"/>
      <c r="DB779" s="187"/>
      <c r="DC779" s="187"/>
      <c r="DD779" s="237"/>
      <c r="DE779" s="237"/>
      <c r="DF779" s="237"/>
      <c r="DG779" s="237"/>
      <c r="DH779" s="237"/>
      <c r="DI779" s="187"/>
      <c r="DJ779" s="187"/>
      <c r="DK779" s="187"/>
      <c r="DL779" s="237"/>
      <c r="DM779" s="237">
        <v>0.4</v>
      </c>
      <c r="DN779" s="237"/>
      <c r="DO779" s="237"/>
      <c r="DP779" s="187"/>
      <c r="DQ779" s="187"/>
      <c r="DR779" s="237">
        <v>0</v>
      </c>
      <c r="DS779" s="237"/>
      <c r="DT779" s="237">
        <v>41</v>
      </c>
      <c r="DU779" s="237"/>
      <c r="DV779" s="237"/>
      <c r="DW779" s="187"/>
      <c r="DX779" s="187"/>
      <c r="DY779" s="237"/>
      <c r="DZ779" s="237"/>
      <c r="EA779" s="237"/>
      <c r="EB779" s="237"/>
      <c r="EC779" s="237"/>
      <c r="ED779" s="187"/>
      <c r="EE779" s="187"/>
      <c r="EF779" s="237"/>
      <c r="EG779" s="187"/>
      <c r="EH779" s="237"/>
      <c r="EI779" s="237"/>
      <c r="EJ779" s="237"/>
      <c r="EK779" s="187"/>
      <c r="EL779" s="187"/>
      <c r="EM779" s="237"/>
      <c r="EN779" s="237">
        <v>3.5</v>
      </c>
      <c r="EO779" s="237"/>
      <c r="EP779" s="237"/>
      <c r="EQ779" s="237"/>
      <c r="ER779" s="187"/>
      <c r="ES779" s="187"/>
      <c r="ET779" s="237"/>
      <c r="EU779" s="237"/>
      <c r="EV779" s="237"/>
      <c r="EW779" s="237"/>
      <c r="EX779" s="237"/>
      <c r="EY779" s="187"/>
      <c r="EZ779" s="187"/>
      <c r="FA779" s="237"/>
      <c r="FB779" s="237"/>
      <c r="FC779" s="237"/>
      <c r="FD779" s="237"/>
      <c r="FE779" s="237"/>
      <c r="FF779" s="187"/>
      <c r="FG779" s="187"/>
      <c r="FH779" s="237"/>
      <c r="FI779" s="237"/>
      <c r="FJ779" s="237"/>
      <c r="FK779" s="237"/>
      <c r="FL779" s="237"/>
      <c r="FM779" s="187"/>
      <c r="FN779" s="187"/>
      <c r="FO779" s="237"/>
      <c r="FP779" s="237"/>
      <c r="FQ779" s="237"/>
      <c r="FR779" s="237"/>
      <c r="FS779" s="237"/>
      <c r="FT779" s="187"/>
      <c r="FU779" s="187"/>
      <c r="FV779" s="187"/>
      <c r="FW779" s="187"/>
      <c r="FX779" s="187"/>
      <c r="FY779" s="237"/>
      <c r="FZ779" s="237">
        <v>37.1</v>
      </c>
      <c r="GA779" s="187"/>
      <c r="GB779" s="187"/>
      <c r="GC779" s="237"/>
      <c r="GD779" s="237">
        <v>39.4</v>
      </c>
      <c r="GE779" s="237"/>
      <c r="GF779" s="237"/>
      <c r="GG779" s="237">
        <v>60.6</v>
      </c>
      <c r="GH779" s="187"/>
      <c r="GI779" s="187"/>
      <c r="GJ779" s="237"/>
    </row>
    <row r="780" spans="2:192" ht="15">
      <c r="B780" s="240" t="s">
        <v>5206</v>
      </c>
      <c r="C780" s="240" t="s">
        <v>517</v>
      </c>
      <c r="D780" s="240" t="s">
        <v>330</v>
      </c>
      <c r="E780" s="241" t="s">
        <v>5216</v>
      </c>
      <c r="F780" s="182"/>
      <c r="G780" s="242"/>
      <c r="H780" s="188"/>
      <c r="I780" s="188"/>
      <c r="J780" s="242"/>
      <c r="K780" s="242"/>
      <c r="L780" s="242"/>
      <c r="M780" s="242"/>
      <c r="N780" s="242"/>
      <c r="O780" s="188"/>
      <c r="P780" s="188"/>
      <c r="Q780" s="242"/>
      <c r="R780" s="242"/>
      <c r="S780" s="242"/>
      <c r="T780" s="242"/>
      <c r="U780" s="242"/>
      <c r="V780" s="188"/>
      <c r="W780" s="188"/>
      <c r="X780" s="242"/>
      <c r="Y780" s="242"/>
      <c r="Z780" s="242"/>
      <c r="AA780" s="242"/>
      <c r="AB780" s="242"/>
      <c r="AC780" s="188"/>
      <c r="AD780" s="188"/>
      <c r="AE780" s="242"/>
      <c r="AF780" s="242"/>
      <c r="AG780" s="188"/>
      <c r="AH780" s="242"/>
      <c r="AI780" s="242"/>
      <c r="AJ780" s="188"/>
      <c r="AK780" s="188"/>
      <c r="AL780" s="188"/>
      <c r="AM780" s="188"/>
      <c r="AN780" s="188"/>
      <c r="AO780" s="242"/>
      <c r="AP780" s="242"/>
      <c r="AQ780" s="188"/>
      <c r="AR780" s="188"/>
      <c r="AS780" s="242"/>
      <c r="AT780" s="242"/>
      <c r="AU780" s="242"/>
      <c r="AV780" s="242"/>
      <c r="AW780" s="242"/>
      <c r="AX780" s="188"/>
      <c r="AY780" s="188"/>
      <c r="AZ780" s="242"/>
      <c r="BA780" s="242"/>
      <c r="BB780" s="242"/>
      <c r="BC780" s="242"/>
      <c r="BD780" s="242"/>
      <c r="BE780" s="188"/>
      <c r="BF780" s="188"/>
      <c r="BG780" s="242"/>
      <c r="BH780" s="242"/>
      <c r="BI780" s="242"/>
      <c r="BJ780" s="242"/>
      <c r="BK780" s="242"/>
      <c r="BL780" s="188"/>
      <c r="BM780" s="188"/>
      <c r="BN780" s="242"/>
      <c r="BO780" s="242"/>
      <c r="BP780" s="242"/>
      <c r="BQ780" s="242"/>
      <c r="BR780" s="242"/>
      <c r="BS780" s="188"/>
      <c r="BT780" s="188"/>
      <c r="BU780" s="242"/>
      <c r="BV780" s="242"/>
      <c r="BW780" s="242"/>
      <c r="BX780" s="242"/>
      <c r="BY780" s="242"/>
      <c r="BZ780" s="188"/>
      <c r="CA780" s="188"/>
      <c r="CB780" s="242"/>
      <c r="CC780" s="242"/>
      <c r="CD780" s="242"/>
      <c r="CE780" s="242"/>
      <c r="CF780" s="242"/>
      <c r="CG780" s="188"/>
      <c r="CH780" s="188"/>
      <c r="CI780" s="242"/>
      <c r="CJ780" s="242"/>
      <c r="CK780" s="242"/>
      <c r="CL780" s="242"/>
      <c r="CM780" s="242"/>
      <c r="CN780" s="188"/>
      <c r="CO780" s="188"/>
      <c r="CP780" s="242"/>
      <c r="CQ780" s="242"/>
      <c r="CR780" s="242"/>
      <c r="CS780" s="242"/>
      <c r="CT780" s="242"/>
      <c r="CU780" s="188"/>
      <c r="CV780" s="188"/>
      <c r="CW780" s="242"/>
      <c r="CX780" s="242"/>
      <c r="CY780" s="242"/>
      <c r="CZ780" s="242"/>
      <c r="DA780" s="242"/>
      <c r="DB780" s="188"/>
      <c r="DC780" s="188"/>
      <c r="DD780" s="242"/>
      <c r="DE780" s="242"/>
      <c r="DF780" s="242"/>
      <c r="DG780" s="242"/>
      <c r="DH780" s="242"/>
      <c r="DI780" s="188"/>
      <c r="DJ780" s="188"/>
      <c r="DK780" s="188"/>
      <c r="DL780" s="242"/>
      <c r="DM780" s="242"/>
      <c r="DN780" s="242"/>
      <c r="DO780" s="242"/>
      <c r="DP780" s="188"/>
      <c r="DQ780" s="188"/>
      <c r="DR780" s="242"/>
      <c r="DS780" s="242"/>
      <c r="DT780" s="242"/>
      <c r="DU780" s="242"/>
      <c r="DV780" s="242"/>
      <c r="DW780" s="188"/>
      <c r="DX780" s="188"/>
      <c r="DY780" s="242"/>
      <c r="DZ780" s="242"/>
      <c r="EA780" s="242"/>
      <c r="EB780" s="242"/>
      <c r="EC780" s="242"/>
      <c r="ED780" s="188"/>
      <c r="EE780" s="188"/>
      <c r="EF780" s="242"/>
      <c r="EG780" s="188"/>
      <c r="EH780" s="242"/>
      <c r="EI780" s="242"/>
      <c r="EJ780" s="242"/>
      <c r="EK780" s="188"/>
      <c r="EL780" s="188"/>
      <c r="EM780" s="242"/>
      <c r="EN780" s="242"/>
      <c r="EO780" s="242"/>
      <c r="EP780" s="242"/>
      <c r="EQ780" s="242"/>
      <c r="ER780" s="188"/>
      <c r="ES780" s="188"/>
      <c r="ET780" s="242"/>
      <c r="EU780" s="242"/>
      <c r="EV780" s="242"/>
      <c r="EW780" s="242"/>
      <c r="EX780" s="242"/>
      <c r="EY780" s="188"/>
      <c r="EZ780" s="188"/>
      <c r="FA780" s="242"/>
      <c r="FB780" s="242"/>
      <c r="FC780" s="242"/>
      <c r="FD780" s="242"/>
      <c r="FE780" s="242"/>
      <c r="FF780" s="188"/>
      <c r="FG780" s="188"/>
      <c r="FH780" s="242"/>
      <c r="FI780" s="242"/>
      <c r="FJ780" s="242"/>
      <c r="FK780" s="242"/>
      <c r="FL780" s="242"/>
      <c r="FM780" s="188"/>
      <c r="FN780" s="188"/>
      <c r="FO780" s="242"/>
      <c r="FP780" s="242"/>
      <c r="FQ780" s="242"/>
      <c r="FR780" s="242"/>
      <c r="FS780" s="242"/>
      <c r="FT780" s="188"/>
      <c r="FU780" s="188"/>
      <c r="FV780" s="188"/>
      <c r="FW780" s="188"/>
      <c r="FX780" s="188"/>
      <c r="FY780" s="242"/>
      <c r="FZ780" s="242"/>
      <c r="GA780" s="188"/>
      <c r="GB780" s="188"/>
      <c r="GC780" s="242"/>
      <c r="GD780" s="242"/>
      <c r="GE780" s="242"/>
      <c r="GF780" s="242"/>
      <c r="GG780" s="242"/>
      <c r="GH780" s="188"/>
      <c r="GI780" s="188"/>
      <c r="GJ780" s="242"/>
    </row>
    <row r="781" spans="2:192" ht="15.75" thickBot="1">
      <c r="B781" s="243" t="s">
        <v>5206</v>
      </c>
      <c r="C781" s="243" t="s">
        <v>517</v>
      </c>
      <c r="D781" s="243" t="s">
        <v>330</v>
      </c>
      <c r="E781" s="244" t="s">
        <v>5217</v>
      </c>
      <c r="F781" s="183"/>
      <c r="G781" s="245"/>
      <c r="H781" s="189"/>
      <c r="I781" s="189"/>
      <c r="J781" s="245"/>
      <c r="K781" s="245"/>
      <c r="L781" s="245"/>
      <c r="M781" s="245"/>
      <c r="N781" s="245"/>
      <c r="O781" s="189"/>
      <c r="P781" s="189"/>
      <c r="Q781" s="245"/>
      <c r="R781" s="245"/>
      <c r="S781" s="245"/>
      <c r="T781" s="245"/>
      <c r="U781" s="245"/>
      <c r="V781" s="189"/>
      <c r="W781" s="189"/>
      <c r="X781" s="245"/>
      <c r="Y781" s="245"/>
      <c r="Z781" s="245"/>
      <c r="AA781" s="245"/>
      <c r="AB781" s="245"/>
      <c r="AC781" s="189"/>
      <c r="AD781" s="189"/>
      <c r="AE781" s="245"/>
      <c r="AF781" s="245"/>
      <c r="AG781" s="189"/>
      <c r="AH781" s="245"/>
      <c r="AI781" s="245"/>
      <c r="AJ781" s="189"/>
      <c r="AK781" s="189"/>
      <c r="AL781" s="189"/>
      <c r="AM781" s="189"/>
      <c r="AN781" s="189"/>
      <c r="AO781" s="245"/>
      <c r="AP781" s="245"/>
      <c r="AQ781" s="189"/>
      <c r="AR781" s="189"/>
      <c r="AS781" s="245"/>
      <c r="AT781" s="245"/>
      <c r="AU781" s="245"/>
      <c r="AV781" s="245"/>
      <c r="AW781" s="245"/>
      <c r="AX781" s="189"/>
      <c r="AY781" s="189"/>
      <c r="AZ781" s="245"/>
      <c r="BA781" s="245"/>
      <c r="BB781" s="245"/>
      <c r="BC781" s="245"/>
      <c r="BD781" s="245"/>
      <c r="BE781" s="189"/>
      <c r="BF781" s="189"/>
      <c r="BG781" s="245"/>
      <c r="BH781" s="245"/>
      <c r="BI781" s="245"/>
      <c r="BJ781" s="245"/>
      <c r="BK781" s="245"/>
      <c r="BL781" s="189"/>
      <c r="BM781" s="189"/>
      <c r="BN781" s="245"/>
      <c r="BO781" s="245"/>
      <c r="BP781" s="245"/>
      <c r="BQ781" s="245"/>
      <c r="BR781" s="245"/>
      <c r="BS781" s="189"/>
      <c r="BT781" s="189"/>
      <c r="BU781" s="245"/>
      <c r="BV781" s="245"/>
      <c r="BW781" s="245"/>
      <c r="BX781" s="245"/>
      <c r="BY781" s="245"/>
      <c r="BZ781" s="189"/>
      <c r="CA781" s="189"/>
      <c r="CB781" s="245"/>
      <c r="CC781" s="245"/>
      <c r="CD781" s="245"/>
      <c r="CE781" s="245"/>
      <c r="CF781" s="245"/>
      <c r="CG781" s="189"/>
      <c r="CH781" s="189"/>
      <c r="CI781" s="245"/>
      <c r="CJ781" s="245"/>
      <c r="CK781" s="245"/>
      <c r="CL781" s="245"/>
      <c r="CM781" s="245"/>
      <c r="CN781" s="189"/>
      <c r="CO781" s="189"/>
      <c r="CP781" s="245"/>
      <c r="CQ781" s="245"/>
      <c r="CR781" s="245"/>
      <c r="CS781" s="245"/>
      <c r="CT781" s="245"/>
      <c r="CU781" s="189"/>
      <c r="CV781" s="189"/>
      <c r="CW781" s="245"/>
      <c r="CX781" s="245"/>
      <c r="CY781" s="245"/>
      <c r="CZ781" s="245"/>
      <c r="DA781" s="245"/>
      <c r="DB781" s="189"/>
      <c r="DC781" s="189"/>
      <c r="DD781" s="245"/>
      <c r="DE781" s="245"/>
      <c r="DF781" s="245"/>
      <c r="DG781" s="245"/>
      <c r="DH781" s="245"/>
      <c r="DI781" s="189"/>
      <c r="DJ781" s="189"/>
      <c r="DK781" s="189"/>
      <c r="DL781" s="245"/>
      <c r="DM781" s="245"/>
      <c r="DN781" s="245"/>
      <c r="DO781" s="245"/>
      <c r="DP781" s="189"/>
      <c r="DQ781" s="189"/>
      <c r="DR781" s="245"/>
      <c r="DS781" s="245"/>
      <c r="DT781" s="245"/>
      <c r="DU781" s="245"/>
      <c r="DV781" s="245"/>
      <c r="DW781" s="189"/>
      <c r="DX781" s="189"/>
      <c r="DY781" s="245"/>
      <c r="DZ781" s="245"/>
      <c r="EA781" s="245"/>
      <c r="EB781" s="245"/>
      <c r="EC781" s="245"/>
      <c r="ED781" s="189"/>
      <c r="EE781" s="189"/>
      <c r="EF781" s="245"/>
      <c r="EG781" s="189"/>
      <c r="EH781" s="245"/>
      <c r="EI781" s="245"/>
      <c r="EJ781" s="245"/>
      <c r="EK781" s="189"/>
      <c r="EL781" s="189"/>
      <c r="EM781" s="245"/>
      <c r="EN781" s="245"/>
      <c r="EO781" s="245"/>
      <c r="EP781" s="245"/>
      <c r="EQ781" s="245"/>
      <c r="ER781" s="189"/>
      <c r="ES781" s="189"/>
      <c r="ET781" s="245"/>
      <c r="EU781" s="245"/>
      <c r="EV781" s="245"/>
      <c r="EW781" s="245"/>
      <c r="EX781" s="245"/>
      <c r="EY781" s="189"/>
      <c r="EZ781" s="189"/>
      <c r="FA781" s="245"/>
      <c r="FB781" s="245"/>
      <c r="FC781" s="245"/>
      <c r="FD781" s="245"/>
      <c r="FE781" s="245"/>
      <c r="FF781" s="189"/>
      <c r="FG781" s="189"/>
      <c r="FH781" s="245"/>
      <c r="FI781" s="245"/>
      <c r="FJ781" s="245"/>
      <c r="FK781" s="245"/>
      <c r="FL781" s="245"/>
      <c r="FM781" s="189"/>
      <c r="FN781" s="189"/>
      <c r="FO781" s="245"/>
      <c r="FP781" s="245"/>
      <c r="FQ781" s="245"/>
      <c r="FR781" s="245"/>
      <c r="FS781" s="245"/>
      <c r="FT781" s="189"/>
      <c r="FU781" s="189"/>
      <c r="FV781" s="189"/>
      <c r="FW781" s="189"/>
      <c r="FX781" s="189"/>
      <c r="FY781" s="245"/>
      <c r="FZ781" s="245"/>
      <c r="GA781" s="189"/>
      <c r="GB781" s="189"/>
      <c r="GC781" s="245"/>
      <c r="GD781" s="245"/>
      <c r="GE781" s="245"/>
      <c r="GF781" s="245"/>
      <c r="GG781" s="245"/>
      <c r="GH781" s="189"/>
      <c r="GI781" s="189"/>
      <c r="GJ781" s="245"/>
    </row>
    <row r="782" spans="2:192" ht="15">
      <c r="B782" s="238" t="s">
        <v>5206</v>
      </c>
      <c r="C782" s="238" t="s">
        <v>428</v>
      </c>
      <c r="D782" s="238" t="s">
        <v>226</v>
      </c>
      <c r="E782" s="238" t="s">
        <v>5214</v>
      </c>
      <c r="F782" s="180">
        <v>86</v>
      </c>
      <c r="G782" s="239"/>
      <c r="H782" s="186"/>
      <c r="I782" s="186"/>
      <c r="J782" s="239"/>
      <c r="K782" s="239">
        <v>6</v>
      </c>
      <c r="L782" s="239"/>
      <c r="M782" s="239"/>
      <c r="N782" s="239"/>
      <c r="O782" s="186"/>
      <c r="P782" s="186"/>
      <c r="Q782" s="239"/>
      <c r="R782" s="239"/>
      <c r="S782" s="239"/>
      <c r="T782" s="239"/>
      <c r="U782" s="239"/>
      <c r="V782" s="186"/>
      <c r="W782" s="186"/>
      <c r="X782" s="239"/>
      <c r="Y782" s="239"/>
      <c r="Z782" s="239"/>
      <c r="AA782" s="239"/>
      <c r="AB782" s="239">
        <v>2</v>
      </c>
      <c r="AC782" s="186"/>
      <c r="AD782" s="186"/>
      <c r="AE782" s="239"/>
      <c r="AF782" s="239"/>
      <c r="AG782" s="186"/>
      <c r="AH782" s="239"/>
      <c r="AI782" s="239"/>
      <c r="AJ782" s="186"/>
      <c r="AK782" s="186"/>
      <c r="AL782" s="186"/>
      <c r="AM782" s="186"/>
      <c r="AN782" s="186"/>
      <c r="AO782" s="239"/>
      <c r="AP782" s="239"/>
      <c r="AQ782" s="186"/>
      <c r="AR782" s="186"/>
      <c r="AS782" s="239"/>
      <c r="AT782" s="239"/>
      <c r="AU782" s="239"/>
      <c r="AV782" s="239"/>
      <c r="AW782" s="239"/>
      <c r="AX782" s="186"/>
      <c r="AY782" s="186"/>
      <c r="AZ782" s="239"/>
      <c r="BA782" s="239"/>
      <c r="BB782" s="239">
        <v>3</v>
      </c>
      <c r="BC782" s="239"/>
      <c r="BD782" s="239">
        <v>1</v>
      </c>
      <c r="BE782" s="186"/>
      <c r="BF782" s="186"/>
      <c r="BG782" s="239"/>
      <c r="BH782" s="239">
        <v>5</v>
      </c>
      <c r="BI782" s="239"/>
      <c r="BJ782" s="239"/>
      <c r="BK782" s="239"/>
      <c r="BL782" s="186"/>
      <c r="BM782" s="186"/>
      <c r="BN782" s="239"/>
      <c r="BO782" s="239"/>
      <c r="BP782" s="239"/>
      <c r="BQ782" s="239"/>
      <c r="BR782" s="239">
        <v>9</v>
      </c>
      <c r="BS782" s="186"/>
      <c r="BT782" s="186"/>
      <c r="BU782" s="239"/>
      <c r="BV782" s="239">
        <v>4</v>
      </c>
      <c r="BW782" s="239"/>
      <c r="BX782" s="239"/>
      <c r="BY782" s="239"/>
      <c r="BZ782" s="186"/>
      <c r="CA782" s="186"/>
      <c r="CB782" s="239"/>
      <c r="CC782" s="239"/>
      <c r="CD782" s="239"/>
      <c r="CE782" s="239"/>
      <c r="CF782" s="239"/>
      <c r="CG782" s="186"/>
      <c r="CH782" s="186"/>
      <c r="CI782" s="239"/>
      <c r="CJ782" s="239"/>
      <c r="CK782" s="239"/>
      <c r="CL782" s="239"/>
      <c r="CM782" s="239"/>
      <c r="CN782" s="186"/>
      <c r="CO782" s="186"/>
      <c r="CP782" s="239"/>
      <c r="CQ782" s="239"/>
      <c r="CR782" s="239"/>
      <c r="CS782" s="239"/>
      <c r="CT782" s="239"/>
      <c r="CU782" s="186"/>
      <c r="CV782" s="186"/>
      <c r="CW782" s="239"/>
      <c r="CX782" s="239"/>
      <c r="CY782" s="239">
        <v>6</v>
      </c>
      <c r="CZ782" s="239"/>
      <c r="DA782" s="239"/>
      <c r="DB782" s="186"/>
      <c r="DC782" s="186"/>
      <c r="DD782" s="239">
        <v>6</v>
      </c>
      <c r="DE782" s="239"/>
      <c r="DF782" s="239">
        <v>1</v>
      </c>
      <c r="DG782" s="239"/>
      <c r="DH782" s="239"/>
      <c r="DI782" s="186"/>
      <c r="DJ782" s="186"/>
      <c r="DK782" s="186"/>
      <c r="DL782" s="239"/>
      <c r="DM782" s="239">
        <v>6</v>
      </c>
      <c r="DN782" s="239"/>
      <c r="DO782" s="239"/>
      <c r="DP782" s="186"/>
      <c r="DQ782" s="186"/>
      <c r="DR782" s="239">
        <v>4</v>
      </c>
      <c r="DS782" s="239"/>
      <c r="DT782" s="239">
        <v>4</v>
      </c>
      <c r="DU782" s="239"/>
      <c r="DV782" s="239"/>
      <c r="DW782" s="186"/>
      <c r="DX782" s="186"/>
      <c r="DY782" s="239"/>
      <c r="DZ782" s="239"/>
      <c r="EA782" s="239">
        <v>4</v>
      </c>
      <c r="EB782" s="239"/>
      <c r="EC782" s="239"/>
      <c r="ED782" s="186"/>
      <c r="EE782" s="186"/>
      <c r="EF782" s="239"/>
      <c r="EG782" s="186"/>
      <c r="EH782" s="239"/>
      <c r="EI782" s="239"/>
      <c r="EJ782" s="239"/>
      <c r="EK782" s="186"/>
      <c r="EL782" s="186"/>
      <c r="EM782" s="239">
        <v>1</v>
      </c>
      <c r="EN782" s="239">
        <v>3</v>
      </c>
      <c r="EO782" s="239"/>
      <c r="EP782" s="239"/>
      <c r="EQ782" s="239">
        <v>3</v>
      </c>
      <c r="ER782" s="186"/>
      <c r="ES782" s="186"/>
      <c r="ET782" s="239"/>
      <c r="EU782" s="239"/>
      <c r="EV782" s="239"/>
      <c r="EW782" s="239"/>
      <c r="EX782" s="239"/>
      <c r="EY782" s="186"/>
      <c r="EZ782" s="186"/>
      <c r="FA782" s="239"/>
      <c r="FB782" s="239"/>
      <c r="FC782" s="239"/>
      <c r="FD782" s="239"/>
      <c r="FE782" s="239"/>
      <c r="FF782" s="186"/>
      <c r="FG782" s="186"/>
      <c r="FH782" s="239"/>
      <c r="FI782" s="239">
        <v>1</v>
      </c>
      <c r="FJ782" s="239"/>
      <c r="FK782" s="239"/>
      <c r="FL782" s="239"/>
      <c r="FM782" s="186"/>
      <c r="FN782" s="186"/>
      <c r="FO782" s="239"/>
      <c r="FP782" s="239"/>
      <c r="FQ782" s="239">
        <v>5</v>
      </c>
      <c r="FR782" s="239"/>
      <c r="FS782" s="239"/>
      <c r="FT782" s="186"/>
      <c r="FU782" s="186"/>
      <c r="FV782" s="186"/>
      <c r="FW782" s="186"/>
      <c r="FX782" s="186"/>
      <c r="FY782" s="239"/>
      <c r="FZ782" s="239">
        <v>5</v>
      </c>
      <c r="GA782" s="186"/>
      <c r="GB782" s="186"/>
      <c r="GC782" s="239"/>
      <c r="GD782" s="239">
        <v>4</v>
      </c>
      <c r="GE782" s="239"/>
      <c r="GF782" s="239"/>
      <c r="GG782" s="239">
        <v>3</v>
      </c>
      <c r="GH782" s="186"/>
      <c r="GI782" s="186"/>
      <c r="GJ782" s="239"/>
    </row>
    <row r="783" spans="2:192" ht="15">
      <c r="B783" s="240" t="s">
        <v>5206</v>
      </c>
      <c r="C783" s="240" t="s">
        <v>428</v>
      </c>
      <c r="D783" s="240" t="s">
        <v>226</v>
      </c>
      <c r="E783" s="235" t="s">
        <v>5215</v>
      </c>
      <c r="F783" s="181">
        <v>1090.5</v>
      </c>
      <c r="G783" s="237"/>
      <c r="H783" s="187"/>
      <c r="I783" s="187"/>
      <c r="J783" s="237"/>
      <c r="K783" s="237">
        <v>57.9</v>
      </c>
      <c r="L783" s="237"/>
      <c r="M783" s="237"/>
      <c r="N783" s="237"/>
      <c r="O783" s="187"/>
      <c r="P783" s="187"/>
      <c r="Q783" s="237"/>
      <c r="R783" s="237"/>
      <c r="S783" s="237"/>
      <c r="T783" s="237"/>
      <c r="U783" s="237"/>
      <c r="V783" s="187"/>
      <c r="W783" s="187"/>
      <c r="X783" s="237"/>
      <c r="Y783" s="237"/>
      <c r="Z783" s="237"/>
      <c r="AA783" s="237"/>
      <c r="AB783" s="237">
        <v>39.799999999999997</v>
      </c>
      <c r="AC783" s="187"/>
      <c r="AD783" s="187"/>
      <c r="AE783" s="237"/>
      <c r="AF783" s="237"/>
      <c r="AG783" s="187"/>
      <c r="AH783" s="237"/>
      <c r="AI783" s="237"/>
      <c r="AJ783" s="187"/>
      <c r="AK783" s="187"/>
      <c r="AL783" s="187"/>
      <c r="AM783" s="187"/>
      <c r="AN783" s="187"/>
      <c r="AO783" s="237"/>
      <c r="AP783" s="237"/>
      <c r="AQ783" s="187"/>
      <c r="AR783" s="187"/>
      <c r="AS783" s="237"/>
      <c r="AT783" s="237"/>
      <c r="AU783" s="237"/>
      <c r="AV783" s="237"/>
      <c r="AW783" s="237"/>
      <c r="AX783" s="187"/>
      <c r="AY783" s="187"/>
      <c r="AZ783" s="237"/>
      <c r="BA783" s="237"/>
      <c r="BB783" s="237">
        <v>53</v>
      </c>
      <c r="BC783" s="237"/>
      <c r="BD783" s="237">
        <v>19.8</v>
      </c>
      <c r="BE783" s="187"/>
      <c r="BF783" s="187"/>
      <c r="BG783" s="237"/>
      <c r="BH783" s="237">
        <v>41</v>
      </c>
      <c r="BI783" s="237"/>
      <c r="BJ783" s="237"/>
      <c r="BK783" s="237"/>
      <c r="BL783" s="187"/>
      <c r="BM783" s="187"/>
      <c r="BN783" s="237"/>
      <c r="BO783" s="237"/>
      <c r="BP783" s="237"/>
      <c r="BQ783" s="237"/>
      <c r="BR783" s="237">
        <v>56.2</v>
      </c>
      <c r="BS783" s="187"/>
      <c r="BT783" s="187"/>
      <c r="BU783" s="237"/>
      <c r="BV783" s="237">
        <v>56.4</v>
      </c>
      <c r="BW783" s="237"/>
      <c r="BX783" s="237"/>
      <c r="BY783" s="237"/>
      <c r="BZ783" s="187"/>
      <c r="CA783" s="187"/>
      <c r="CB783" s="237"/>
      <c r="CC783" s="237"/>
      <c r="CD783" s="237"/>
      <c r="CE783" s="237"/>
      <c r="CF783" s="237"/>
      <c r="CG783" s="187"/>
      <c r="CH783" s="187"/>
      <c r="CI783" s="237"/>
      <c r="CJ783" s="237"/>
      <c r="CK783" s="237"/>
      <c r="CL783" s="237"/>
      <c r="CM783" s="237"/>
      <c r="CN783" s="187"/>
      <c r="CO783" s="187"/>
      <c r="CP783" s="237"/>
      <c r="CQ783" s="237"/>
      <c r="CR783" s="237"/>
      <c r="CS783" s="237"/>
      <c r="CT783" s="237"/>
      <c r="CU783" s="187"/>
      <c r="CV783" s="187"/>
      <c r="CW783" s="237"/>
      <c r="CX783" s="237"/>
      <c r="CY783" s="237">
        <v>40.9</v>
      </c>
      <c r="CZ783" s="237"/>
      <c r="DA783" s="237"/>
      <c r="DB783" s="187"/>
      <c r="DC783" s="187"/>
      <c r="DD783" s="237">
        <v>63.7</v>
      </c>
      <c r="DE783" s="237"/>
      <c r="DF783" s="237">
        <v>22.6</v>
      </c>
      <c r="DG783" s="237"/>
      <c r="DH783" s="237"/>
      <c r="DI783" s="187"/>
      <c r="DJ783" s="187"/>
      <c r="DK783" s="187"/>
      <c r="DL783" s="237"/>
      <c r="DM783" s="237">
        <v>36.700000000000003</v>
      </c>
      <c r="DN783" s="237"/>
      <c r="DO783" s="237"/>
      <c r="DP783" s="187"/>
      <c r="DQ783" s="187"/>
      <c r="DR783" s="237">
        <v>33.799999999999997</v>
      </c>
      <c r="DS783" s="237"/>
      <c r="DT783" s="237">
        <v>54.4</v>
      </c>
      <c r="DU783" s="237"/>
      <c r="DV783" s="237"/>
      <c r="DW783" s="187"/>
      <c r="DX783" s="187"/>
      <c r="DY783" s="237"/>
      <c r="DZ783" s="237"/>
      <c r="EA783" s="237">
        <v>45.4</v>
      </c>
      <c r="EB783" s="237"/>
      <c r="EC783" s="237"/>
      <c r="ED783" s="187"/>
      <c r="EE783" s="187"/>
      <c r="EF783" s="237"/>
      <c r="EG783" s="187"/>
      <c r="EH783" s="237"/>
      <c r="EI783" s="237"/>
      <c r="EJ783" s="237"/>
      <c r="EK783" s="187"/>
      <c r="EL783" s="187"/>
      <c r="EM783" s="237">
        <v>60.6</v>
      </c>
      <c r="EN783" s="237">
        <v>45.9</v>
      </c>
      <c r="EO783" s="237"/>
      <c r="EP783" s="237"/>
      <c r="EQ783" s="237">
        <v>50.6</v>
      </c>
      <c r="ER783" s="187"/>
      <c r="ES783" s="187"/>
      <c r="ET783" s="237"/>
      <c r="EU783" s="237"/>
      <c r="EV783" s="237"/>
      <c r="EW783" s="237"/>
      <c r="EX783" s="237"/>
      <c r="EY783" s="187"/>
      <c r="EZ783" s="187"/>
      <c r="FA783" s="237"/>
      <c r="FB783" s="237"/>
      <c r="FC783" s="237"/>
      <c r="FD783" s="237"/>
      <c r="FE783" s="237"/>
      <c r="FF783" s="187"/>
      <c r="FG783" s="187"/>
      <c r="FH783" s="237"/>
      <c r="FI783" s="237">
        <v>4.4000000000000004</v>
      </c>
      <c r="FJ783" s="237"/>
      <c r="FK783" s="237"/>
      <c r="FL783" s="237"/>
      <c r="FM783" s="187"/>
      <c r="FN783" s="187"/>
      <c r="FO783" s="237"/>
      <c r="FP783" s="237"/>
      <c r="FQ783" s="237">
        <v>157.4</v>
      </c>
      <c r="FR783" s="237"/>
      <c r="FS783" s="237"/>
      <c r="FT783" s="187"/>
      <c r="FU783" s="187"/>
      <c r="FV783" s="187"/>
      <c r="FW783" s="187"/>
      <c r="FX783" s="187"/>
      <c r="FY783" s="237"/>
      <c r="FZ783" s="237">
        <v>83.2</v>
      </c>
      <c r="GA783" s="187"/>
      <c r="GB783" s="187"/>
      <c r="GC783" s="237"/>
      <c r="GD783" s="237">
        <v>43.3</v>
      </c>
      <c r="GE783" s="237"/>
      <c r="GF783" s="237"/>
      <c r="GG783" s="237">
        <v>23.3</v>
      </c>
      <c r="GH783" s="187"/>
      <c r="GI783" s="187"/>
      <c r="GJ783" s="237"/>
    </row>
    <row r="784" spans="2:192" ht="15">
      <c r="B784" s="240" t="s">
        <v>5206</v>
      </c>
      <c r="C784" s="240" t="s">
        <v>428</v>
      </c>
      <c r="D784" s="240" t="s">
        <v>226</v>
      </c>
      <c r="E784" s="241" t="s">
        <v>5216</v>
      </c>
      <c r="F784" s="182"/>
      <c r="G784" s="242"/>
      <c r="H784" s="188"/>
      <c r="I784" s="188"/>
      <c r="J784" s="242"/>
      <c r="K784" s="242"/>
      <c r="L784" s="242"/>
      <c r="M784" s="242"/>
      <c r="N784" s="242"/>
      <c r="O784" s="188"/>
      <c r="P784" s="188"/>
      <c r="Q784" s="242"/>
      <c r="R784" s="242"/>
      <c r="S784" s="242"/>
      <c r="T784" s="242"/>
      <c r="U784" s="242"/>
      <c r="V784" s="188"/>
      <c r="W784" s="188"/>
      <c r="X784" s="242"/>
      <c r="Y784" s="242"/>
      <c r="Z784" s="242"/>
      <c r="AA784" s="242"/>
      <c r="AB784" s="242"/>
      <c r="AC784" s="188"/>
      <c r="AD784" s="188"/>
      <c r="AE784" s="242"/>
      <c r="AF784" s="242"/>
      <c r="AG784" s="188"/>
      <c r="AH784" s="242"/>
      <c r="AI784" s="242"/>
      <c r="AJ784" s="188"/>
      <c r="AK784" s="188"/>
      <c r="AL784" s="188"/>
      <c r="AM784" s="188"/>
      <c r="AN784" s="188"/>
      <c r="AO784" s="242"/>
      <c r="AP784" s="242"/>
      <c r="AQ784" s="188"/>
      <c r="AR784" s="188"/>
      <c r="AS784" s="242"/>
      <c r="AT784" s="242"/>
      <c r="AU784" s="242"/>
      <c r="AV784" s="242"/>
      <c r="AW784" s="242"/>
      <c r="AX784" s="188"/>
      <c r="AY784" s="188"/>
      <c r="AZ784" s="242"/>
      <c r="BA784" s="242"/>
      <c r="BB784" s="242"/>
      <c r="BC784" s="242"/>
      <c r="BD784" s="242"/>
      <c r="BE784" s="188"/>
      <c r="BF784" s="188"/>
      <c r="BG784" s="242"/>
      <c r="BH784" s="242"/>
      <c r="BI784" s="242"/>
      <c r="BJ784" s="242"/>
      <c r="BK784" s="242"/>
      <c r="BL784" s="188"/>
      <c r="BM784" s="188"/>
      <c r="BN784" s="242"/>
      <c r="BO784" s="242"/>
      <c r="BP784" s="242"/>
      <c r="BQ784" s="242"/>
      <c r="BR784" s="242"/>
      <c r="BS784" s="188"/>
      <c r="BT784" s="188"/>
      <c r="BU784" s="242"/>
      <c r="BV784" s="242"/>
      <c r="BW784" s="242"/>
      <c r="BX784" s="242"/>
      <c r="BY784" s="242"/>
      <c r="BZ784" s="188"/>
      <c r="CA784" s="188"/>
      <c r="CB784" s="242"/>
      <c r="CC784" s="242"/>
      <c r="CD784" s="242"/>
      <c r="CE784" s="242"/>
      <c r="CF784" s="242"/>
      <c r="CG784" s="188"/>
      <c r="CH784" s="188"/>
      <c r="CI784" s="242"/>
      <c r="CJ784" s="242"/>
      <c r="CK784" s="242"/>
      <c r="CL784" s="242"/>
      <c r="CM784" s="242"/>
      <c r="CN784" s="188"/>
      <c r="CO784" s="188"/>
      <c r="CP784" s="242"/>
      <c r="CQ784" s="242"/>
      <c r="CR784" s="242"/>
      <c r="CS784" s="242"/>
      <c r="CT784" s="242"/>
      <c r="CU784" s="188"/>
      <c r="CV784" s="188"/>
      <c r="CW784" s="242"/>
      <c r="CX784" s="242"/>
      <c r="CY784" s="242"/>
      <c r="CZ784" s="242"/>
      <c r="DA784" s="242"/>
      <c r="DB784" s="188"/>
      <c r="DC784" s="188"/>
      <c r="DD784" s="242"/>
      <c r="DE784" s="242"/>
      <c r="DF784" s="242"/>
      <c r="DG784" s="242"/>
      <c r="DH784" s="242"/>
      <c r="DI784" s="188"/>
      <c r="DJ784" s="188"/>
      <c r="DK784" s="188"/>
      <c r="DL784" s="242"/>
      <c r="DM784" s="242"/>
      <c r="DN784" s="242"/>
      <c r="DO784" s="242"/>
      <c r="DP784" s="188"/>
      <c r="DQ784" s="188"/>
      <c r="DR784" s="242"/>
      <c r="DS784" s="242"/>
      <c r="DT784" s="242"/>
      <c r="DU784" s="242"/>
      <c r="DV784" s="242"/>
      <c r="DW784" s="188"/>
      <c r="DX784" s="188"/>
      <c r="DY784" s="242"/>
      <c r="DZ784" s="242"/>
      <c r="EA784" s="242"/>
      <c r="EB784" s="242"/>
      <c r="EC784" s="242"/>
      <c r="ED784" s="188"/>
      <c r="EE784" s="188"/>
      <c r="EF784" s="242"/>
      <c r="EG784" s="188"/>
      <c r="EH784" s="242"/>
      <c r="EI784" s="242"/>
      <c r="EJ784" s="242"/>
      <c r="EK784" s="188"/>
      <c r="EL784" s="188"/>
      <c r="EM784" s="242"/>
      <c r="EN784" s="242"/>
      <c r="EO784" s="242"/>
      <c r="EP784" s="242"/>
      <c r="EQ784" s="242"/>
      <c r="ER784" s="188"/>
      <c r="ES784" s="188"/>
      <c r="ET784" s="242"/>
      <c r="EU784" s="242"/>
      <c r="EV784" s="242"/>
      <c r="EW784" s="242"/>
      <c r="EX784" s="242"/>
      <c r="EY784" s="188"/>
      <c r="EZ784" s="188"/>
      <c r="FA784" s="242"/>
      <c r="FB784" s="242"/>
      <c r="FC784" s="242"/>
      <c r="FD784" s="242"/>
      <c r="FE784" s="242"/>
      <c r="FF784" s="188"/>
      <c r="FG784" s="188"/>
      <c r="FH784" s="242"/>
      <c r="FI784" s="242"/>
      <c r="FJ784" s="242"/>
      <c r="FK784" s="242"/>
      <c r="FL784" s="242"/>
      <c r="FM784" s="188"/>
      <c r="FN784" s="188"/>
      <c r="FO784" s="242"/>
      <c r="FP784" s="242"/>
      <c r="FQ784" s="242"/>
      <c r="FR784" s="242"/>
      <c r="FS784" s="242"/>
      <c r="FT784" s="188"/>
      <c r="FU784" s="188"/>
      <c r="FV784" s="188"/>
      <c r="FW784" s="188"/>
      <c r="FX784" s="188"/>
      <c r="FY784" s="242"/>
      <c r="FZ784" s="242"/>
      <c r="GA784" s="188"/>
      <c r="GB784" s="188"/>
      <c r="GC784" s="242"/>
      <c r="GD784" s="242"/>
      <c r="GE784" s="242"/>
      <c r="GF784" s="242"/>
      <c r="GG784" s="242"/>
      <c r="GH784" s="188"/>
      <c r="GI784" s="188"/>
      <c r="GJ784" s="242"/>
    </row>
    <row r="785" spans="2:192" ht="15.75" thickBot="1">
      <c r="B785" s="243" t="s">
        <v>5206</v>
      </c>
      <c r="C785" s="243" t="s">
        <v>428</v>
      </c>
      <c r="D785" s="243" t="s">
        <v>226</v>
      </c>
      <c r="E785" s="244" t="s">
        <v>5217</v>
      </c>
      <c r="F785" s="183"/>
      <c r="G785" s="245"/>
      <c r="H785" s="189"/>
      <c r="I785" s="189"/>
      <c r="J785" s="245"/>
      <c r="K785" s="245"/>
      <c r="L785" s="245"/>
      <c r="M785" s="245"/>
      <c r="N785" s="245"/>
      <c r="O785" s="189"/>
      <c r="P785" s="189"/>
      <c r="Q785" s="245"/>
      <c r="R785" s="245"/>
      <c r="S785" s="245"/>
      <c r="T785" s="245"/>
      <c r="U785" s="245"/>
      <c r="V785" s="189"/>
      <c r="W785" s="189"/>
      <c r="X785" s="245"/>
      <c r="Y785" s="245"/>
      <c r="Z785" s="245"/>
      <c r="AA785" s="245"/>
      <c r="AB785" s="245"/>
      <c r="AC785" s="189"/>
      <c r="AD785" s="189"/>
      <c r="AE785" s="245"/>
      <c r="AF785" s="245"/>
      <c r="AG785" s="189"/>
      <c r="AH785" s="245"/>
      <c r="AI785" s="245"/>
      <c r="AJ785" s="189"/>
      <c r="AK785" s="189"/>
      <c r="AL785" s="189"/>
      <c r="AM785" s="189"/>
      <c r="AN785" s="189"/>
      <c r="AO785" s="245"/>
      <c r="AP785" s="245"/>
      <c r="AQ785" s="189"/>
      <c r="AR785" s="189"/>
      <c r="AS785" s="245"/>
      <c r="AT785" s="245"/>
      <c r="AU785" s="245"/>
      <c r="AV785" s="245"/>
      <c r="AW785" s="245"/>
      <c r="AX785" s="189"/>
      <c r="AY785" s="189"/>
      <c r="AZ785" s="245"/>
      <c r="BA785" s="245"/>
      <c r="BB785" s="245"/>
      <c r="BC785" s="245"/>
      <c r="BD785" s="245"/>
      <c r="BE785" s="189"/>
      <c r="BF785" s="189"/>
      <c r="BG785" s="245"/>
      <c r="BH785" s="245"/>
      <c r="BI785" s="245"/>
      <c r="BJ785" s="245"/>
      <c r="BK785" s="245"/>
      <c r="BL785" s="189"/>
      <c r="BM785" s="189"/>
      <c r="BN785" s="245"/>
      <c r="BO785" s="245"/>
      <c r="BP785" s="245"/>
      <c r="BQ785" s="245"/>
      <c r="BR785" s="245"/>
      <c r="BS785" s="189"/>
      <c r="BT785" s="189"/>
      <c r="BU785" s="245"/>
      <c r="BV785" s="245"/>
      <c r="BW785" s="245"/>
      <c r="BX785" s="245"/>
      <c r="BY785" s="245"/>
      <c r="BZ785" s="189"/>
      <c r="CA785" s="189"/>
      <c r="CB785" s="245"/>
      <c r="CC785" s="245"/>
      <c r="CD785" s="245"/>
      <c r="CE785" s="245"/>
      <c r="CF785" s="245"/>
      <c r="CG785" s="189"/>
      <c r="CH785" s="189"/>
      <c r="CI785" s="245"/>
      <c r="CJ785" s="245"/>
      <c r="CK785" s="245"/>
      <c r="CL785" s="245"/>
      <c r="CM785" s="245"/>
      <c r="CN785" s="189"/>
      <c r="CO785" s="189"/>
      <c r="CP785" s="245"/>
      <c r="CQ785" s="245"/>
      <c r="CR785" s="245"/>
      <c r="CS785" s="245"/>
      <c r="CT785" s="245"/>
      <c r="CU785" s="189"/>
      <c r="CV785" s="189"/>
      <c r="CW785" s="245"/>
      <c r="CX785" s="245"/>
      <c r="CY785" s="245"/>
      <c r="CZ785" s="245"/>
      <c r="DA785" s="245"/>
      <c r="DB785" s="189"/>
      <c r="DC785" s="189"/>
      <c r="DD785" s="245"/>
      <c r="DE785" s="245"/>
      <c r="DF785" s="245"/>
      <c r="DG785" s="245"/>
      <c r="DH785" s="245"/>
      <c r="DI785" s="189"/>
      <c r="DJ785" s="189"/>
      <c r="DK785" s="189"/>
      <c r="DL785" s="245"/>
      <c r="DM785" s="245"/>
      <c r="DN785" s="245"/>
      <c r="DO785" s="245"/>
      <c r="DP785" s="189"/>
      <c r="DQ785" s="189"/>
      <c r="DR785" s="245"/>
      <c r="DS785" s="245"/>
      <c r="DT785" s="245"/>
      <c r="DU785" s="245"/>
      <c r="DV785" s="245"/>
      <c r="DW785" s="189"/>
      <c r="DX785" s="189"/>
      <c r="DY785" s="245"/>
      <c r="DZ785" s="245"/>
      <c r="EA785" s="245"/>
      <c r="EB785" s="245"/>
      <c r="EC785" s="245"/>
      <c r="ED785" s="189"/>
      <c r="EE785" s="189"/>
      <c r="EF785" s="245"/>
      <c r="EG785" s="189"/>
      <c r="EH785" s="245"/>
      <c r="EI785" s="245"/>
      <c r="EJ785" s="245"/>
      <c r="EK785" s="189"/>
      <c r="EL785" s="189"/>
      <c r="EM785" s="245"/>
      <c r="EN785" s="245"/>
      <c r="EO785" s="245"/>
      <c r="EP785" s="245"/>
      <c r="EQ785" s="245"/>
      <c r="ER785" s="189"/>
      <c r="ES785" s="189"/>
      <c r="ET785" s="245"/>
      <c r="EU785" s="245"/>
      <c r="EV785" s="245"/>
      <c r="EW785" s="245"/>
      <c r="EX785" s="245"/>
      <c r="EY785" s="189"/>
      <c r="EZ785" s="189"/>
      <c r="FA785" s="245"/>
      <c r="FB785" s="245"/>
      <c r="FC785" s="245"/>
      <c r="FD785" s="245"/>
      <c r="FE785" s="245"/>
      <c r="FF785" s="189"/>
      <c r="FG785" s="189"/>
      <c r="FH785" s="245"/>
      <c r="FI785" s="245"/>
      <c r="FJ785" s="245"/>
      <c r="FK785" s="245"/>
      <c r="FL785" s="245"/>
      <c r="FM785" s="189"/>
      <c r="FN785" s="189"/>
      <c r="FO785" s="245"/>
      <c r="FP785" s="245"/>
      <c r="FQ785" s="245"/>
      <c r="FR785" s="245"/>
      <c r="FS785" s="245"/>
      <c r="FT785" s="189"/>
      <c r="FU785" s="189"/>
      <c r="FV785" s="189"/>
      <c r="FW785" s="189"/>
      <c r="FX785" s="189"/>
      <c r="FY785" s="245"/>
      <c r="FZ785" s="245"/>
      <c r="GA785" s="189"/>
      <c r="GB785" s="189"/>
      <c r="GC785" s="245"/>
      <c r="GD785" s="245"/>
      <c r="GE785" s="245"/>
      <c r="GF785" s="245"/>
      <c r="GG785" s="245"/>
      <c r="GH785" s="189"/>
      <c r="GI785" s="189"/>
      <c r="GJ785" s="245"/>
    </row>
    <row r="786" spans="2:192" ht="15">
      <c r="B786" s="238" t="s">
        <v>5206</v>
      </c>
      <c r="C786" s="238" t="s">
        <v>340</v>
      </c>
      <c r="D786" s="238" t="s">
        <v>234</v>
      </c>
      <c r="E786" s="238" t="s">
        <v>5214</v>
      </c>
      <c r="F786" s="180">
        <v>14</v>
      </c>
      <c r="G786" s="239"/>
      <c r="H786" s="186"/>
      <c r="I786" s="186"/>
      <c r="J786" s="239">
        <v>2</v>
      </c>
      <c r="K786" s="239"/>
      <c r="L786" s="239">
        <v>3</v>
      </c>
      <c r="M786" s="239"/>
      <c r="N786" s="239"/>
      <c r="O786" s="186"/>
      <c r="P786" s="186"/>
      <c r="Q786" s="239"/>
      <c r="R786" s="239"/>
      <c r="S786" s="239"/>
      <c r="T786" s="239"/>
      <c r="U786" s="239">
        <v>1</v>
      </c>
      <c r="V786" s="186"/>
      <c r="W786" s="186"/>
      <c r="X786" s="239"/>
      <c r="Y786" s="239">
        <v>1</v>
      </c>
      <c r="Z786" s="239"/>
      <c r="AA786" s="239"/>
      <c r="AB786" s="239"/>
      <c r="AC786" s="186"/>
      <c r="AD786" s="186"/>
      <c r="AE786" s="239"/>
      <c r="AF786" s="239"/>
      <c r="AG786" s="186"/>
      <c r="AH786" s="239"/>
      <c r="AI786" s="239">
        <v>1</v>
      </c>
      <c r="AJ786" s="186"/>
      <c r="AK786" s="186"/>
      <c r="AL786" s="186"/>
      <c r="AM786" s="186"/>
      <c r="AN786" s="186"/>
      <c r="AO786" s="239"/>
      <c r="AP786" s="239"/>
      <c r="AQ786" s="186"/>
      <c r="AR786" s="186"/>
      <c r="AS786" s="239"/>
      <c r="AT786" s="239"/>
      <c r="AU786" s="239"/>
      <c r="AV786" s="239"/>
      <c r="AW786" s="239"/>
      <c r="AX786" s="186"/>
      <c r="AY786" s="186"/>
      <c r="AZ786" s="239"/>
      <c r="BA786" s="239"/>
      <c r="BB786" s="239"/>
      <c r="BC786" s="239"/>
      <c r="BD786" s="239"/>
      <c r="BE786" s="186"/>
      <c r="BF786" s="186"/>
      <c r="BG786" s="239"/>
      <c r="BH786" s="239"/>
      <c r="BI786" s="239"/>
      <c r="BJ786" s="239"/>
      <c r="BK786" s="239"/>
      <c r="BL786" s="186"/>
      <c r="BM786" s="186"/>
      <c r="BN786" s="239"/>
      <c r="BO786" s="239"/>
      <c r="BP786" s="239"/>
      <c r="BQ786" s="239"/>
      <c r="BR786" s="239"/>
      <c r="BS786" s="186"/>
      <c r="BT786" s="186"/>
      <c r="BU786" s="239">
        <v>1</v>
      </c>
      <c r="BV786" s="239"/>
      <c r="BW786" s="239"/>
      <c r="BX786" s="239"/>
      <c r="BY786" s="239">
        <v>1</v>
      </c>
      <c r="BZ786" s="186"/>
      <c r="CA786" s="186"/>
      <c r="CB786" s="239"/>
      <c r="CC786" s="239"/>
      <c r="CD786" s="239"/>
      <c r="CE786" s="239"/>
      <c r="CF786" s="239"/>
      <c r="CG786" s="186"/>
      <c r="CH786" s="186"/>
      <c r="CI786" s="239"/>
      <c r="CJ786" s="239"/>
      <c r="CK786" s="239"/>
      <c r="CL786" s="239"/>
      <c r="CM786" s="239">
        <v>1</v>
      </c>
      <c r="CN786" s="186"/>
      <c r="CO786" s="186"/>
      <c r="CP786" s="239"/>
      <c r="CQ786" s="239">
        <v>1</v>
      </c>
      <c r="CR786" s="239"/>
      <c r="CS786" s="239"/>
      <c r="CT786" s="239"/>
      <c r="CU786" s="186"/>
      <c r="CV786" s="186"/>
      <c r="CW786" s="239"/>
      <c r="CX786" s="239"/>
      <c r="CY786" s="239"/>
      <c r="CZ786" s="239"/>
      <c r="DA786" s="239"/>
      <c r="DB786" s="186"/>
      <c r="DC786" s="186"/>
      <c r="DD786" s="239"/>
      <c r="DE786" s="239"/>
      <c r="DF786" s="239"/>
      <c r="DG786" s="239"/>
      <c r="DH786" s="239"/>
      <c r="DI786" s="186"/>
      <c r="DJ786" s="186"/>
      <c r="DK786" s="186"/>
      <c r="DL786" s="239"/>
      <c r="DM786" s="239"/>
      <c r="DN786" s="239"/>
      <c r="DO786" s="239"/>
      <c r="DP786" s="186"/>
      <c r="DQ786" s="186"/>
      <c r="DR786" s="239"/>
      <c r="DS786" s="239"/>
      <c r="DT786" s="239"/>
      <c r="DU786" s="239"/>
      <c r="DV786" s="239"/>
      <c r="DW786" s="186"/>
      <c r="DX786" s="186"/>
      <c r="DY786" s="239"/>
      <c r="DZ786" s="239"/>
      <c r="EA786" s="239"/>
      <c r="EB786" s="239"/>
      <c r="EC786" s="239"/>
      <c r="ED786" s="186"/>
      <c r="EE786" s="186"/>
      <c r="EF786" s="239"/>
      <c r="EG786" s="186"/>
      <c r="EH786" s="239"/>
      <c r="EI786" s="239"/>
      <c r="EJ786" s="239"/>
      <c r="EK786" s="186"/>
      <c r="EL786" s="186"/>
      <c r="EM786" s="239"/>
      <c r="EN786" s="239"/>
      <c r="EO786" s="239"/>
      <c r="EP786" s="239"/>
      <c r="EQ786" s="239"/>
      <c r="ER786" s="186"/>
      <c r="ES786" s="186"/>
      <c r="ET786" s="239"/>
      <c r="EU786" s="239"/>
      <c r="EV786" s="239"/>
      <c r="EW786" s="239"/>
      <c r="EX786" s="239"/>
      <c r="EY786" s="186"/>
      <c r="EZ786" s="186"/>
      <c r="FA786" s="239"/>
      <c r="FB786" s="239"/>
      <c r="FC786" s="239"/>
      <c r="FD786" s="239"/>
      <c r="FE786" s="239"/>
      <c r="FF786" s="186"/>
      <c r="FG786" s="186"/>
      <c r="FH786" s="239">
        <v>1</v>
      </c>
      <c r="FI786" s="239"/>
      <c r="FJ786" s="239"/>
      <c r="FK786" s="239"/>
      <c r="FL786" s="239"/>
      <c r="FM786" s="186"/>
      <c r="FN786" s="186"/>
      <c r="FO786" s="239"/>
      <c r="FP786" s="239">
        <v>1</v>
      </c>
      <c r="FQ786" s="239"/>
      <c r="FR786" s="239"/>
      <c r="FS786" s="239"/>
      <c r="FT786" s="186"/>
      <c r="FU786" s="186"/>
      <c r="FV786" s="186"/>
      <c r="FW786" s="186"/>
      <c r="FX786" s="186"/>
      <c r="FY786" s="239"/>
      <c r="FZ786" s="239"/>
      <c r="GA786" s="186"/>
      <c r="GB786" s="186"/>
      <c r="GC786" s="239"/>
      <c r="GD786" s="239"/>
      <c r="GE786" s="239"/>
      <c r="GF786" s="239"/>
      <c r="GG786" s="239"/>
      <c r="GH786" s="186"/>
      <c r="GI786" s="186"/>
      <c r="GJ786" s="239"/>
    </row>
    <row r="787" spans="2:192" ht="15">
      <c r="B787" s="240" t="s">
        <v>5206</v>
      </c>
      <c r="C787" s="240" t="s">
        <v>340</v>
      </c>
      <c r="D787" s="240" t="s">
        <v>234</v>
      </c>
      <c r="E787" s="235" t="s">
        <v>5215</v>
      </c>
      <c r="F787" s="181">
        <v>228.2</v>
      </c>
      <c r="G787" s="237"/>
      <c r="H787" s="187"/>
      <c r="I787" s="187"/>
      <c r="J787" s="237">
        <v>37.299999999999997</v>
      </c>
      <c r="K787" s="237"/>
      <c r="L787" s="237">
        <v>21.1</v>
      </c>
      <c r="M787" s="237"/>
      <c r="N787" s="237"/>
      <c r="O787" s="187"/>
      <c r="P787" s="187"/>
      <c r="Q787" s="237"/>
      <c r="R787" s="237"/>
      <c r="S787" s="237"/>
      <c r="T787" s="237"/>
      <c r="U787" s="237">
        <v>4.7</v>
      </c>
      <c r="V787" s="187"/>
      <c r="W787" s="187"/>
      <c r="X787" s="237"/>
      <c r="Y787" s="237">
        <v>64</v>
      </c>
      <c r="Z787" s="237"/>
      <c r="AA787" s="237"/>
      <c r="AB787" s="237"/>
      <c r="AC787" s="187"/>
      <c r="AD787" s="187"/>
      <c r="AE787" s="237"/>
      <c r="AF787" s="237"/>
      <c r="AG787" s="187"/>
      <c r="AH787" s="237"/>
      <c r="AI787" s="237">
        <v>15.5</v>
      </c>
      <c r="AJ787" s="187"/>
      <c r="AK787" s="187"/>
      <c r="AL787" s="187"/>
      <c r="AM787" s="187"/>
      <c r="AN787" s="187"/>
      <c r="AO787" s="237"/>
      <c r="AP787" s="237"/>
      <c r="AQ787" s="187"/>
      <c r="AR787" s="187"/>
      <c r="AS787" s="237"/>
      <c r="AT787" s="237"/>
      <c r="AU787" s="237"/>
      <c r="AV787" s="237"/>
      <c r="AW787" s="237"/>
      <c r="AX787" s="187"/>
      <c r="AY787" s="187"/>
      <c r="AZ787" s="237"/>
      <c r="BA787" s="237"/>
      <c r="BB787" s="237"/>
      <c r="BC787" s="237"/>
      <c r="BD787" s="237"/>
      <c r="BE787" s="187"/>
      <c r="BF787" s="187"/>
      <c r="BG787" s="237"/>
      <c r="BH787" s="237"/>
      <c r="BI787" s="237"/>
      <c r="BJ787" s="237"/>
      <c r="BK787" s="237"/>
      <c r="BL787" s="187"/>
      <c r="BM787" s="187"/>
      <c r="BN787" s="237"/>
      <c r="BO787" s="237"/>
      <c r="BP787" s="237"/>
      <c r="BQ787" s="237"/>
      <c r="BR787" s="237"/>
      <c r="BS787" s="187"/>
      <c r="BT787" s="187"/>
      <c r="BU787" s="237">
        <v>5</v>
      </c>
      <c r="BV787" s="237"/>
      <c r="BW787" s="237"/>
      <c r="BX787" s="237"/>
      <c r="BY787" s="237">
        <v>8</v>
      </c>
      <c r="BZ787" s="187"/>
      <c r="CA787" s="187"/>
      <c r="CB787" s="237"/>
      <c r="CC787" s="237"/>
      <c r="CD787" s="237"/>
      <c r="CE787" s="237"/>
      <c r="CF787" s="237"/>
      <c r="CG787" s="187"/>
      <c r="CH787" s="187"/>
      <c r="CI787" s="237"/>
      <c r="CJ787" s="237"/>
      <c r="CK787" s="237"/>
      <c r="CL787" s="237"/>
      <c r="CM787" s="237">
        <v>3.1</v>
      </c>
      <c r="CN787" s="187"/>
      <c r="CO787" s="187"/>
      <c r="CP787" s="237"/>
      <c r="CQ787" s="237">
        <v>50.9</v>
      </c>
      <c r="CR787" s="237"/>
      <c r="CS787" s="237"/>
      <c r="CT787" s="237"/>
      <c r="CU787" s="187"/>
      <c r="CV787" s="187"/>
      <c r="CW787" s="237"/>
      <c r="CX787" s="237"/>
      <c r="CY787" s="237"/>
      <c r="CZ787" s="237"/>
      <c r="DA787" s="237"/>
      <c r="DB787" s="187"/>
      <c r="DC787" s="187"/>
      <c r="DD787" s="237"/>
      <c r="DE787" s="237"/>
      <c r="DF787" s="237"/>
      <c r="DG787" s="237"/>
      <c r="DH787" s="237"/>
      <c r="DI787" s="187"/>
      <c r="DJ787" s="187"/>
      <c r="DK787" s="187"/>
      <c r="DL787" s="237"/>
      <c r="DM787" s="237"/>
      <c r="DN787" s="237"/>
      <c r="DO787" s="237"/>
      <c r="DP787" s="187"/>
      <c r="DQ787" s="187"/>
      <c r="DR787" s="237"/>
      <c r="DS787" s="237"/>
      <c r="DT787" s="237"/>
      <c r="DU787" s="237"/>
      <c r="DV787" s="237"/>
      <c r="DW787" s="187"/>
      <c r="DX787" s="187"/>
      <c r="DY787" s="237"/>
      <c r="DZ787" s="237"/>
      <c r="EA787" s="237"/>
      <c r="EB787" s="237"/>
      <c r="EC787" s="237"/>
      <c r="ED787" s="187"/>
      <c r="EE787" s="187"/>
      <c r="EF787" s="237"/>
      <c r="EG787" s="187"/>
      <c r="EH787" s="237"/>
      <c r="EI787" s="237"/>
      <c r="EJ787" s="237"/>
      <c r="EK787" s="187"/>
      <c r="EL787" s="187"/>
      <c r="EM787" s="237"/>
      <c r="EN787" s="237"/>
      <c r="EO787" s="237"/>
      <c r="EP787" s="237"/>
      <c r="EQ787" s="237"/>
      <c r="ER787" s="187"/>
      <c r="ES787" s="187"/>
      <c r="ET787" s="237"/>
      <c r="EU787" s="237"/>
      <c r="EV787" s="237"/>
      <c r="EW787" s="237"/>
      <c r="EX787" s="237"/>
      <c r="EY787" s="187"/>
      <c r="EZ787" s="187"/>
      <c r="FA787" s="237"/>
      <c r="FB787" s="237"/>
      <c r="FC787" s="237"/>
      <c r="FD787" s="237"/>
      <c r="FE787" s="237"/>
      <c r="FF787" s="187"/>
      <c r="FG787" s="187"/>
      <c r="FH787" s="237">
        <v>8</v>
      </c>
      <c r="FI787" s="237"/>
      <c r="FJ787" s="237"/>
      <c r="FK787" s="237"/>
      <c r="FL787" s="237"/>
      <c r="FM787" s="187"/>
      <c r="FN787" s="187"/>
      <c r="FO787" s="237"/>
      <c r="FP787" s="237">
        <v>10.6</v>
      </c>
      <c r="FQ787" s="237"/>
      <c r="FR787" s="237"/>
      <c r="FS787" s="237"/>
      <c r="FT787" s="187"/>
      <c r="FU787" s="187"/>
      <c r="FV787" s="187"/>
      <c r="FW787" s="187"/>
      <c r="FX787" s="187"/>
      <c r="FY787" s="237"/>
      <c r="FZ787" s="237"/>
      <c r="GA787" s="187"/>
      <c r="GB787" s="187"/>
      <c r="GC787" s="237"/>
      <c r="GD787" s="237"/>
      <c r="GE787" s="237"/>
      <c r="GF787" s="237"/>
      <c r="GG787" s="237"/>
      <c r="GH787" s="187"/>
      <c r="GI787" s="187"/>
      <c r="GJ787" s="237"/>
    </row>
    <row r="788" spans="2:192" ht="15">
      <c r="B788" s="240" t="s">
        <v>5206</v>
      </c>
      <c r="C788" s="240" t="s">
        <v>340</v>
      </c>
      <c r="D788" s="240" t="s">
        <v>234</v>
      </c>
      <c r="E788" s="241" t="s">
        <v>5216</v>
      </c>
      <c r="F788" s="182"/>
      <c r="G788" s="242"/>
      <c r="H788" s="188"/>
      <c r="I788" s="188"/>
      <c r="J788" s="242"/>
      <c r="K788" s="242"/>
      <c r="L788" s="242"/>
      <c r="M788" s="242"/>
      <c r="N788" s="242"/>
      <c r="O788" s="188"/>
      <c r="P788" s="188"/>
      <c r="Q788" s="242"/>
      <c r="R788" s="242"/>
      <c r="S788" s="242"/>
      <c r="T788" s="242"/>
      <c r="U788" s="242"/>
      <c r="V788" s="188"/>
      <c r="W788" s="188"/>
      <c r="X788" s="242"/>
      <c r="Y788" s="242"/>
      <c r="Z788" s="242"/>
      <c r="AA788" s="242"/>
      <c r="AB788" s="242"/>
      <c r="AC788" s="188"/>
      <c r="AD788" s="188"/>
      <c r="AE788" s="242"/>
      <c r="AF788" s="242"/>
      <c r="AG788" s="188"/>
      <c r="AH788" s="242"/>
      <c r="AI788" s="242"/>
      <c r="AJ788" s="188"/>
      <c r="AK788" s="188"/>
      <c r="AL788" s="188"/>
      <c r="AM788" s="188"/>
      <c r="AN788" s="188"/>
      <c r="AO788" s="242"/>
      <c r="AP788" s="242"/>
      <c r="AQ788" s="188"/>
      <c r="AR788" s="188"/>
      <c r="AS788" s="242"/>
      <c r="AT788" s="242"/>
      <c r="AU788" s="242"/>
      <c r="AV788" s="242"/>
      <c r="AW788" s="242"/>
      <c r="AX788" s="188"/>
      <c r="AY788" s="188"/>
      <c r="AZ788" s="242"/>
      <c r="BA788" s="242"/>
      <c r="BB788" s="242"/>
      <c r="BC788" s="242"/>
      <c r="BD788" s="242"/>
      <c r="BE788" s="188"/>
      <c r="BF788" s="188"/>
      <c r="BG788" s="242"/>
      <c r="BH788" s="242"/>
      <c r="BI788" s="242"/>
      <c r="BJ788" s="242"/>
      <c r="BK788" s="242"/>
      <c r="BL788" s="188"/>
      <c r="BM788" s="188"/>
      <c r="BN788" s="242"/>
      <c r="BO788" s="242"/>
      <c r="BP788" s="242"/>
      <c r="BQ788" s="242"/>
      <c r="BR788" s="242"/>
      <c r="BS788" s="188"/>
      <c r="BT788" s="188"/>
      <c r="BU788" s="242"/>
      <c r="BV788" s="242"/>
      <c r="BW788" s="242"/>
      <c r="BX788" s="242"/>
      <c r="BY788" s="242"/>
      <c r="BZ788" s="188"/>
      <c r="CA788" s="188"/>
      <c r="CB788" s="242"/>
      <c r="CC788" s="242"/>
      <c r="CD788" s="242"/>
      <c r="CE788" s="242"/>
      <c r="CF788" s="242"/>
      <c r="CG788" s="188"/>
      <c r="CH788" s="188"/>
      <c r="CI788" s="242"/>
      <c r="CJ788" s="242"/>
      <c r="CK788" s="242"/>
      <c r="CL788" s="242"/>
      <c r="CM788" s="242"/>
      <c r="CN788" s="188"/>
      <c r="CO788" s="188"/>
      <c r="CP788" s="242"/>
      <c r="CQ788" s="242"/>
      <c r="CR788" s="242"/>
      <c r="CS788" s="242"/>
      <c r="CT788" s="242"/>
      <c r="CU788" s="188"/>
      <c r="CV788" s="188"/>
      <c r="CW788" s="242"/>
      <c r="CX788" s="242"/>
      <c r="CY788" s="242"/>
      <c r="CZ788" s="242"/>
      <c r="DA788" s="242"/>
      <c r="DB788" s="188"/>
      <c r="DC788" s="188"/>
      <c r="DD788" s="242"/>
      <c r="DE788" s="242"/>
      <c r="DF788" s="242"/>
      <c r="DG788" s="242"/>
      <c r="DH788" s="242"/>
      <c r="DI788" s="188"/>
      <c r="DJ788" s="188"/>
      <c r="DK788" s="188"/>
      <c r="DL788" s="242"/>
      <c r="DM788" s="242"/>
      <c r="DN788" s="242"/>
      <c r="DO788" s="242"/>
      <c r="DP788" s="188"/>
      <c r="DQ788" s="188"/>
      <c r="DR788" s="242"/>
      <c r="DS788" s="242"/>
      <c r="DT788" s="242"/>
      <c r="DU788" s="242"/>
      <c r="DV788" s="242"/>
      <c r="DW788" s="188"/>
      <c r="DX788" s="188"/>
      <c r="DY788" s="242"/>
      <c r="DZ788" s="242"/>
      <c r="EA788" s="242"/>
      <c r="EB788" s="242"/>
      <c r="EC788" s="242"/>
      <c r="ED788" s="188"/>
      <c r="EE788" s="188"/>
      <c r="EF788" s="242"/>
      <c r="EG788" s="188"/>
      <c r="EH788" s="242"/>
      <c r="EI788" s="242"/>
      <c r="EJ788" s="242"/>
      <c r="EK788" s="188"/>
      <c r="EL788" s="188"/>
      <c r="EM788" s="242"/>
      <c r="EN788" s="242"/>
      <c r="EO788" s="242"/>
      <c r="EP788" s="242"/>
      <c r="EQ788" s="242"/>
      <c r="ER788" s="188"/>
      <c r="ES788" s="188"/>
      <c r="ET788" s="242"/>
      <c r="EU788" s="242"/>
      <c r="EV788" s="242"/>
      <c r="EW788" s="242"/>
      <c r="EX788" s="242"/>
      <c r="EY788" s="188"/>
      <c r="EZ788" s="188"/>
      <c r="FA788" s="242"/>
      <c r="FB788" s="242"/>
      <c r="FC788" s="242"/>
      <c r="FD788" s="242"/>
      <c r="FE788" s="242"/>
      <c r="FF788" s="188"/>
      <c r="FG788" s="188"/>
      <c r="FH788" s="242"/>
      <c r="FI788" s="242"/>
      <c r="FJ788" s="242"/>
      <c r="FK788" s="242"/>
      <c r="FL788" s="242"/>
      <c r="FM788" s="188"/>
      <c r="FN788" s="188"/>
      <c r="FO788" s="242"/>
      <c r="FP788" s="242"/>
      <c r="FQ788" s="242"/>
      <c r="FR788" s="242"/>
      <c r="FS788" s="242"/>
      <c r="FT788" s="188"/>
      <c r="FU788" s="188"/>
      <c r="FV788" s="188"/>
      <c r="FW788" s="188"/>
      <c r="FX788" s="188"/>
      <c r="FY788" s="242"/>
      <c r="FZ788" s="242"/>
      <c r="GA788" s="188"/>
      <c r="GB788" s="188"/>
      <c r="GC788" s="242"/>
      <c r="GD788" s="242"/>
      <c r="GE788" s="242"/>
      <c r="GF788" s="242"/>
      <c r="GG788" s="242"/>
      <c r="GH788" s="188"/>
      <c r="GI788" s="188"/>
      <c r="GJ788" s="242"/>
    </row>
    <row r="789" spans="2:192" ht="15.75" thickBot="1">
      <c r="B789" s="243" t="s">
        <v>5206</v>
      </c>
      <c r="C789" s="243" t="s">
        <v>340</v>
      </c>
      <c r="D789" s="243" t="s">
        <v>234</v>
      </c>
      <c r="E789" s="244" t="s">
        <v>5217</v>
      </c>
      <c r="F789" s="183"/>
      <c r="G789" s="245"/>
      <c r="H789" s="189"/>
      <c r="I789" s="189"/>
      <c r="J789" s="245"/>
      <c r="K789" s="245"/>
      <c r="L789" s="245"/>
      <c r="M789" s="245"/>
      <c r="N789" s="245"/>
      <c r="O789" s="189"/>
      <c r="P789" s="189"/>
      <c r="Q789" s="245"/>
      <c r="R789" s="245"/>
      <c r="S789" s="245"/>
      <c r="T789" s="245"/>
      <c r="U789" s="245"/>
      <c r="V789" s="189"/>
      <c r="W789" s="189"/>
      <c r="X789" s="245"/>
      <c r="Y789" s="245"/>
      <c r="Z789" s="245"/>
      <c r="AA789" s="245"/>
      <c r="AB789" s="245"/>
      <c r="AC789" s="189"/>
      <c r="AD789" s="189"/>
      <c r="AE789" s="245"/>
      <c r="AF789" s="245"/>
      <c r="AG789" s="189"/>
      <c r="AH789" s="245"/>
      <c r="AI789" s="245"/>
      <c r="AJ789" s="189"/>
      <c r="AK789" s="189"/>
      <c r="AL789" s="189"/>
      <c r="AM789" s="189"/>
      <c r="AN789" s="189"/>
      <c r="AO789" s="245"/>
      <c r="AP789" s="245"/>
      <c r="AQ789" s="189"/>
      <c r="AR789" s="189"/>
      <c r="AS789" s="245"/>
      <c r="AT789" s="245"/>
      <c r="AU789" s="245"/>
      <c r="AV789" s="245"/>
      <c r="AW789" s="245"/>
      <c r="AX789" s="189"/>
      <c r="AY789" s="189"/>
      <c r="AZ789" s="245"/>
      <c r="BA789" s="245"/>
      <c r="BB789" s="245"/>
      <c r="BC789" s="245"/>
      <c r="BD789" s="245"/>
      <c r="BE789" s="189"/>
      <c r="BF789" s="189"/>
      <c r="BG789" s="245"/>
      <c r="BH789" s="245"/>
      <c r="BI789" s="245"/>
      <c r="BJ789" s="245"/>
      <c r="BK789" s="245"/>
      <c r="BL789" s="189"/>
      <c r="BM789" s="189"/>
      <c r="BN789" s="245"/>
      <c r="BO789" s="245"/>
      <c r="BP789" s="245"/>
      <c r="BQ789" s="245"/>
      <c r="BR789" s="245"/>
      <c r="BS789" s="189"/>
      <c r="BT789" s="189"/>
      <c r="BU789" s="245"/>
      <c r="BV789" s="245"/>
      <c r="BW789" s="245"/>
      <c r="BX789" s="245"/>
      <c r="BY789" s="245"/>
      <c r="BZ789" s="189"/>
      <c r="CA789" s="189"/>
      <c r="CB789" s="245"/>
      <c r="CC789" s="245"/>
      <c r="CD789" s="245"/>
      <c r="CE789" s="245"/>
      <c r="CF789" s="245"/>
      <c r="CG789" s="189"/>
      <c r="CH789" s="189"/>
      <c r="CI789" s="245"/>
      <c r="CJ789" s="245"/>
      <c r="CK789" s="245"/>
      <c r="CL789" s="245"/>
      <c r="CM789" s="245"/>
      <c r="CN789" s="189"/>
      <c r="CO789" s="189"/>
      <c r="CP789" s="245"/>
      <c r="CQ789" s="245"/>
      <c r="CR789" s="245"/>
      <c r="CS789" s="245"/>
      <c r="CT789" s="245"/>
      <c r="CU789" s="189"/>
      <c r="CV789" s="189"/>
      <c r="CW789" s="245"/>
      <c r="CX789" s="245"/>
      <c r="CY789" s="245"/>
      <c r="CZ789" s="245"/>
      <c r="DA789" s="245"/>
      <c r="DB789" s="189"/>
      <c r="DC789" s="189"/>
      <c r="DD789" s="245"/>
      <c r="DE789" s="245"/>
      <c r="DF789" s="245"/>
      <c r="DG789" s="245"/>
      <c r="DH789" s="245"/>
      <c r="DI789" s="189"/>
      <c r="DJ789" s="189"/>
      <c r="DK789" s="189"/>
      <c r="DL789" s="245"/>
      <c r="DM789" s="245"/>
      <c r="DN789" s="245"/>
      <c r="DO789" s="245"/>
      <c r="DP789" s="189"/>
      <c r="DQ789" s="189"/>
      <c r="DR789" s="245"/>
      <c r="DS789" s="245"/>
      <c r="DT789" s="245"/>
      <c r="DU789" s="245"/>
      <c r="DV789" s="245"/>
      <c r="DW789" s="189"/>
      <c r="DX789" s="189"/>
      <c r="DY789" s="245"/>
      <c r="DZ789" s="245"/>
      <c r="EA789" s="245"/>
      <c r="EB789" s="245"/>
      <c r="EC789" s="245"/>
      <c r="ED789" s="189"/>
      <c r="EE789" s="189"/>
      <c r="EF789" s="245"/>
      <c r="EG789" s="189"/>
      <c r="EH789" s="245"/>
      <c r="EI789" s="245"/>
      <c r="EJ789" s="245"/>
      <c r="EK789" s="189"/>
      <c r="EL789" s="189"/>
      <c r="EM789" s="245"/>
      <c r="EN789" s="245"/>
      <c r="EO789" s="245"/>
      <c r="EP789" s="245"/>
      <c r="EQ789" s="245"/>
      <c r="ER789" s="189"/>
      <c r="ES789" s="189"/>
      <c r="ET789" s="245"/>
      <c r="EU789" s="245"/>
      <c r="EV789" s="245"/>
      <c r="EW789" s="245"/>
      <c r="EX789" s="245"/>
      <c r="EY789" s="189"/>
      <c r="EZ789" s="189"/>
      <c r="FA789" s="245"/>
      <c r="FB789" s="245"/>
      <c r="FC789" s="245"/>
      <c r="FD789" s="245"/>
      <c r="FE789" s="245"/>
      <c r="FF789" s="189"/>
      <c r="FG789" s="189"/>
      <c r="FH789" s="245"/>
      <c r="FI789" s="245"/>
      <c r="FJ789" s="245"/>
      <c r="FK789" s="245"/>
      <c r="FL789" s="245"/>
      <c r="FM789" s="189"/>
      <c r="FN789" s="189"/>
      <c r="FO789" s="245"/>
      <c r="FP789" s="245"/>
      <c r="FQ789" s="245"/>
      <c r="FR789" s="245"/>
      <c r="FS789" s="245"/>
      <c r="FT789" s="189"/>
      <c r="FU789" s="189"/>
      <c r="FV789" s="189"/>
      <c r="FW789" s="189"/>
      <c r="FX789" s="189"/>
      <c r="FY789" s="245"/>
      <c r="FZ789" s="245"/>
      <c r="GA789" s="189"/>
      <c r="GB789" s="189"/>
      <c r="GC789" s="245"/>
      <c r="GD789" s="245"/>
      <c r="GE789" s="245"/>
      <c r="GF789" s="245"/>
      <c r="GG789" s="245"/>
      <c r="GH789" s="189"/>
      <c r="GI789" s="189"/>
      <c r="GJ789" s="245"/>
    </row>
    <row r="790" spans="2:192" ht="15">
      <c r="B790" s="238" t="s">
        <v>5206</v>
      </c>
      <c r="C790" s="238" t="s">
        <v>4389</v>
      </c>
      <c r="D790" s="238" t="s">
        <v>1590</v>
      </c>
      <c r="E790" s="238" t="s">
        <v>5214</v>
      </c>
      <c r="F790" s="180">
        <v>2</v>
      </c>
      <c r="G790" s="239"/>
      <c r="H790" s="186"/>
      <c r="I790" s="186"/>
      <c r="J790" s="239"/>
      <c r="K790" s="239"/>
      <c r="L790" s="239"/>
      <c r="M790" s="239"/>
      <c r="N790" s="239"/>
      <c r="O790" s="186"/>
      <c r="P790" s="186"/>
      <c r="Q790" s="239"/>
      <c r="R790" s="239"/>
      <c r="S790" s="239"/>
      <c r="T790" s="239"/>
      <c r="U790" s="239"/>
      <c r="V790" s="186"/>
      <c r="W790" s="186"/>
      <c r="X790" s="239"/>
      <c r="Y790" s="239"/>
      <c r="Z790" s="239"/>
      <c r="AA790" s="239"/>
      <c r="AB790" s="239"/>
      <c r="AC790" s="186"/>
      <c r="AD790" s="186"/>
      <c r="AE790" s="239"/>
      <c r="AF790" s="239"/>
      <c r="AG790" s="186"/>
      <c r="AH790" s="239"/>
      <c r="AI790" s="239"/>
      <c r="AJ790" s="186"/>
      <c r="AK790" s="186"/>
      <c r="AL790" s="186"/>
      <c r="AM790" s="186"/>
      <c r="AN790" s="186"/>
      <c r="AO790" s="239"/>
      <c r="AP790" s="239"/>
      <c r="AQ790" s="186"/>
      <c r="AR790" s="186"/>
      <c r="AS790" s="239"/>
      <c r="AT790" s="239"/>
      <c r="AU790" s="239"/>
      <c r="AV790" s="239"/>
      <c r="AW790" s="239"/>
      <c r="AX790" s="186"/>
      <c r="AY790" s="186"/>
      <c r="AZ790" s="239"/>
      <c r="BA790" s="239"/>
      <c r="BB790" s="239"/>
      <c r="BC790" s="239"/>
      <c r="BD790" s="239"/>
      <c r="BE790" s="186"/>
      <c r="BF790" s="186"/>
      <c r="BG790" s="239"/>
      <c r="BH790" s="239"/>
      <c r="BI790" s="239"/>
      <c r="BJ790" s="239"/>
      <c r="BK790" s="239"/>
      <c r="BL790" s="186"/>
      <c r="BM790" s="186"/>
      <c r="BN790" s="239"/>
      <c r="BO790" s="239"/>
      <c r="BP790" s="239"/>
      <c r="BQ790" s="239"/>
      <c r="BR790" s="239"/>
      <c r="BS790" s="186"/>
      <c r="BT790" s="186"/>
      <c r="BU790" s="239"/>
      <c r="BV790" s="239"/>
      <c r="BW790" s="239"/>
      <c r="BX790" s="239"/>
      <c r="BY790" s="239"/>
      <c r="BZ790" s="186"/>
      <c r="CA790" s="186"/>
      <c r="CB790" s="239"/>
      <c r="CC790" s="239"/>
      <c r="CD790" s="239"/>
      <c r="CE790" s="239"/>
      <c r="CF790" s="239"/>
      <c r="CG790" s="186"/>
      <c r="CH790" s="186"/>
      <c r="CI790" s="239"/>
      <c r="CJ790" s="239"/>
      <c r="CK790" s="239"/>
      <c r="CL790" s="239"/>
      <c r="CM790" s="239"/>
      <c r="CN790" s="186"/>
      <c r="CO790" s="186"/>
      <c r="CP790" s="239"/>
      <c r="CQ790" s="239"/>
      <c r="CR790" s="239"/>
      <c r="CS790" s="239"/>
      <c r="CT790" s="239"/>
      <c r="CU790" s="186"/>
      <c r="CV790" s="186"/>
      <c r="CW790" s="239"/>
      <c r="CX790" s="239"/>
      <c r="CY790" s="239"/>
      <c r="CZ790" s="239"/>
      <c r="DA790" s="239"/>
      <c r="DB790" s="186"/>
      <c r="DC790" s="186"/>
      <c r="DD790" s="239"/>
      <c r="DE790" s="239"/>
      <c r="DF790" s="239"/>
      <c r="DG790" s="239"/>
      <c r="DH790" s="239"/>
      <c r="DI790" s="186"/>
      <c r="DJ790" s="186"/>
      <c r="DK790" s="186"/>
      <c r="DL790" s="239"/>
      <c r="DM790" s="239"/>
      <c r="DN790" s="239"/>
      <c r="DO790" s="239"/>
      <c r="DP790" s="186"/>
      <c r="DQ790" s="186"/>
      <c r="DR790" s="239"/>
      <c r="DS790" s="239"/>
      <c r="DT790" s="239"/>
      <c r="DU790" s="239"/>
      <c r="DV790" s="239"/>
      <c r="DW790" s="186"/>
      <c r="DX790" s="186"/>
      <c r="DY790" s="239"/>
      <c r="DZ790" s="239"/>
      <c r="EA790" s="239"/>
      <c r="EB790" s="239"/>
      <c r="EC790" s="239"/>
      <c r="ED790" s="186"/>
      <c r="EE790" s="186"/>
      <c r="EF790" s="239"/>
      <c r="EG790" s="186"/>
      <c r="EH790" s="239"/>
      <c r="EI790" s="239"/>
      <c r="EJ790" s="239"/>
      <c r="EK790" s="186"/>
      <c r="EL790" s="186"/>
      <c r="EM790" s="239"/>
      <c r="EN790" s="239"/>
      <c r="EO790" s="239"/>
      <c r="EP790" s="239"/>
      <c r="EQ790" s="239"/>
      <c r="ER790" s="186"/>
      <c r="ES790" s="186"/>
      <c r="ET790" s="239"/>
      <c r="EU790" s="239"/>
      <c r="EV790" s="239"/>
      <c r="EW790" s="239"/>
      <c r="EX790" s="239"/>
      <c r="EY790" s="186"/>
      <c r="EZ790" s="186"/>
      <c r="FA790" s="239"/>
      <c r="FB790" s="239"/>
      <c r="FC790" s="239"/>
      <c r="FD790" s="239"/>
      <c r="FE790" s="239">
        <v>2</v>
      </c>
      <c r="FF790" s="186"/>
      <c r="FG790" s="186"/>
      <c r="FH790" s="239"/>
      <c r="FI790" s="239"/>
      <c r="FJ790" s="239"/>
      <c r="FK790" s="239"/>
      <c r="FL790" s="239"/>
      <c r="FM790" s="186"/>
      <c r="FN790" s="186"/>
      <c r="FO790" s="239"/>
      <c r="FP790" s="239"/>
      <c r="FQ790" s="239"/>
      <c r="FR790" s="239"/>
      <c r="FS790" s="239"/>
      <c r="FT790" s="186"/>
      <c r="FU790" s="186"/>
      <c r="FV790" s="186"/>
      <c r="FW790" s="186"/>
      <c r="FX790" s="186"/>
      <c r="FY790" s="239"/>
      <c r="FZ790" s="239"/>
      <c r="GA790" s="186"/>
      <c r="GB790" s="186"/>
      <c r="GC790" s="239"/>
      <c r="GD790" s="239"/>
      <c r="GE790" s="239"/>
      <c r="GF790" s="239"/>
      <c r="GG790" s="239"/>
      <c r="GH790" s="186"/>
      <c r="GI790" s="186"/>
      <c r="GJ790" s="239"/>
    </row>
    <row r="791" spans="2:192" ht="15">
      <c r="B791" s="240" t="s">
        <v>5206</v>
      </c>
      <c r="C791" s="240" t="s">
        <v>4389</v>
      </c>
      <c r="D791" s="240" t="s">
        <v>1590</v>
      </c>
      <c r="E791" s="235" t="s">
        <v>5215</v>
      </c>
      <c r="F791" s="181">
        <v>96.1</v>
      </c>
      <c r="G791" s="237"/>
      <c r="H791" s="187"/>
      <c r="I791" s="187"/>
      <c r="J791" s="237"/>
      <c r="K791" s="237"/>
      <c r="L791" s="237"/>
      <c r="M791" s="237"/>
      <c r="N791" s="237"/>
      <c r="O791" s="187"/>
      <c r="P791" s="187"/>
      <c r="Q791" s="237"/>
      <c r="R791" s="237"/>
      <c r="S791" s="237"/>
      <c r="T791" s="237"/>
      <c r="U791" s="237"/>
      <c r="V791" s="187"/>
      <c r="W791" s="187"/>
      <c r="X791" s="237"/>
      <c r="Y791" s="237"/>
      <c r="Z791" s="237"/>
      <c r="AA791" s="237"/>
      <c r="AB791" s="237"/>
      <c r="AC791" s="187"/>
      <c r="AD791" s="187"/>
      <c r="AE791" s="237"/>
      <c r="AF791" s="237"/>
      <c r="AG791" s="187"/>
      <c r="AH791" s="237"/>
      <c r="AI791" s="237"/>
      <c r="AJ791" s="187"/>
      <c r="AK791" s="187"/>
      <c r="AL791" s="187"/>
      <c r="AM791" s="187"/>
      <c r="AN791" s="187"/>
      <c r="AO791" s="237"/>
      <c r="AP791" s="237"/>
      <c r="AQ791" s="187"/>
      <c r="AR791" s="187"/>
      <c r="AS791" s="237"/>
      <c r="AT791" s="237"/>
      <c r="AU791" s="237"/>
      <c r="AV791" s="237"/>
      <c r="AW791" s="237"/>
      <c r="AX791" s="187"/>
      <c r="AY791" s="187"/>
      <c r="AZ791" s="237"/>
      <c r="BA791" s="237"/>
      <c r="BB791" s="237"/>
      <c r="BC791" s="237"/>
      <c r="BD791" s="237"/>
      <c r="BE791" s="187"/>
      <c r="BF791" s="187"/>
      <c r="BG791" s="237"/>
      <c r="BH791" s="237"/>
      <c r="BI791" s="237"/>
      <c r="BJ791" s="237"/>
      <c r="BK791" s="237"/>
      <c r="BL791" s="187"/>
      <c r="BM791" s="187"/>
      <c r="BN791" s="237"/>
      <c r="BO791" s="237"/>
      <c r="BP791" s="237"/>
      <c r="BQ791" s="237"/>
      <c r="BR791" s="237"/>
      <c r="BS791" s="187"/>
      <c r="BT791" s="187"/>
      <c r="BU791" s="237"/>
      <c r="BV791" s="237"/>
      <c r="BW791" s="237"/>
      <c r="BX791" s="237"/>
      <c r="BY791" s="237"/>
      <c r="BZ791" s="187"/>
      <c r="CA791" s="187"/>
      <c r="CB791" s="237"/>
      <c r="CC791" s="237"/>
      <c r="CD791" s="237"/>
      <c r="CE791" s="237"/>
      <c r="CF791" s="237"/>
      <c r="CG791" s="187"/>
      <c r="CH791" s="187"/>
      <c r="CI791" s="237"/>
      <c r="CJ791" s="237"/>
      <c r="CK791" s="237"/>
      <c r="CL791" s="237"/>
      <c r="CM791" s="237"/>
      <c r="CN791" s="187"/>
      <c r="CO791" s="187"/>
      <c r="CP791" s="237"/>
      <c r="CQ791" s="237"/>
      <c r="CR791" s="237"/>
      <c r="CS791" s="237"/>
      <c r="CT791" s="237"/>
      <c r="CU791" s="187"/>
      <c r="CV791" s="187"/>
      <c r="CW791" s="237"/>
      <c r="CX791" s="237"/>
      <c r="CY791" s="237"/>
      <c r="CZ791" s="237"/>
      <c r="DA791" s="237"/>
      <c r="DB791" s="187"/>
      <c r="DC791" s="187"/>
      <c r="DD791" s="237"/>
      <c r="DE791" s="237"/>
      <c r="DF791" s="237"/>
      <c r="DG791" s="237"/>
      <c r="DH791" s="237"/>
      <c r="DI791" s="187"/>
      <c r="DJ791" s="187"/>
      <c r="DK791" s="187"/>
      <c r="DL791" s="237"/>
      <c r="DM791" s="237"/>
      <c r="DN791" s="237"/>
      <c r="DO791" s="237"/>
      <c r="DP791" s="187"/>
      <c r="DQ791" s="187"/>
      <c r="DR791" s="237"/>
      <c r="DS791" s="237"/>
      <c r="DT791" s="237"/>
      <c r="DU791" s="237"/>
      <c r="DV791" s="237"/>
      <c r="DW791" s="187"/>
      <c r="DX791" s="187"/>
      <c r="DY791" s="237"/>
      <c r="DZ791" s="237"/>
      <c r="EA791" s="237"/>
      <c r="EB791" s="237"/>
      <c r="EC791" s="237"/>
      <c r="ED791" s="187"/>
      <c r="EE791" s="187"/>
      <c r="EF791" s="237"/>
      <c r="EG791" s="187"/>
      <c r="EH791" s="237"/>
      <c r="EI791" s="237"/>
      <c r="EJ791" s="237"/>
      <c r="EK791" s="187"/>
      <c r="EL791" s="187"/>
      <c r="EM791" s="237"/>
      <c r="EN791" s="237"/>
      <c r="EO791" s="237"/>
      <c r="EP791" s="237"/>
      <c r="EQ791" s="237"/>
      <c r="ER791" s="187"/>
      <c r="ES791" s="187"/>
      <c r="ET791" s="237"/>
      <c r="EU791" s="237"/>
      <c r="EV791" s="237"/>
      <c r="EW791" s="237"/>
      <c r="EX791" s="237"/>
      <c r="EY791" s="187"/>
      <c r="EZ791" s="187"/>
      <c r="FA791" s="237"/>
      <c r="FB791" s="237"/>
      <c r="FC791" s="237"/>
      <c r="FD791" s="237"/>
      <c r="FE791" s="237">
        <v>96.1</v>
      </c>
      <c r="FF791" s="187"/>
      <c r="FG791" s="187"/>
      <c r="FH791" s="237"/>
      <c r="FI791" s="237"/>
      <c r="FJ791" s="237"/>
      <c r="FK791" s="237"/>
      <c r="FL791" s="237"/>
      <c r="FM791" s="187"/>
      <c r="FN791" s="187"/>
      <c r="FO791" s="237"/>
      <c r="FP791" s="237"/>
      <c r="FQ791" s="237"/>
      <c r="FR791" s="237"/>
      <c r="FS791" s="237"/>
      <c r="FT791" s="187"/>
      <c r="FU791" s="187"/>
      <c r="FV791" s="187"/>
      <c r="FW791" s="187"/>
      <c r="FX791" s="187"/>
      <c r="FY791" s="237"/>
      <c r="FZ791" s="237"/>
      <c r="GA791" s="187"/>
      <c r="GB791" s="187"/>
      <c r="GC791" s="237"/>
      <c r="GD791" s="237"/>
      <c r="GE791" s="237"/>
      <c r="GF791" s="237"/>
      <c r="GG791" s="237"/>
      <c r="GH791" s="187"/>
      <c r="GI791" s="187"/>
      <c r="GJ791" s="237"/>
    </row>
    <row r="792" spans="2:192" ht="15">
      <c r="B792" s="240" t="s">
        <v>5206</v>
      </c>
      <c r="C792" s="240" t="s">
        <v>4389</v>
      </c>
      <c r="D792" s="240" t="s">
        <v>1590</v>
      </c>
      <c r="E792" s="241" t="s">
        <v>5216</v>
      </c>
      <c r="F792" s="182"/>
      <c r="G792" s="242"/>
      <c r="H792" s="188"/>
      <c r="I792" s="188"/>
      <c r="J792" s="242"/>
      <c r="K792" s="242"/>
      <c r="L792" s="242"/>
      <c r="M792" s="242"/>
      <c r="N792" s="242"/>
      <c r="O792" s="188"/>
      <c r="P792" s="188"/>
      <c r="Q792" s="242"/>
      <c r="R792" s="242"/>
      <c r="S792" s="242"/>
      <c r="T792" s="242"/>
      <c r="U792" s="242"/>
      <c r="V792" s="188"/>
      <c r="W792" s="188"/>
      <c r="X792" s="242"/>
      <c r="Y792" s="242"/>
      <c r="Z792" s="242"/>
      <c r="AA792" s="242"/>
      <c r="AB792" s="242"/>
      <c r="AC792" s="188"/>
      <c r="AD792" s="188"/>
      <c r="AE792" s="242"/>
      <c r="AF792" s="242"/>
      <c r="AG792" s="188"/>
      <c r="AH792" s="242"/>
      <c r="AI792" s="242"/>
      <c r="AJ792" s="188"/>
      <c r="AK792" s="188"/>
      <c r="AL792" s="188"/>
      <c r="AM792" s="188"/>
      <c r="AN792" s="188"/>
      <c r="AO792" s="242"/>
      <c r="AP792" s="242"/>
      <c r="AQ792" s="188"/>
      <c r="AR792" s="188"/>
      <c r="AS792" s="242"/>
      <c r="AT792" s="242"/>
      <c r="AU792" s="242"/>
      <c r="AV792" s="242"/>
      <c r="AW792" s="242"/>
      <c r="AX792" s="188"/>
      <c r="AY792" s="188"/>
      <c r="AZ792" s="242"/>
      <c r="BA792" s="242"/>
      <c r="BB792" s="242"/>
      <c r="BC792" s="242"/>
      <c r="BD792" s="242"/>
      <c r="BE792" s="188"/>
      <c r="BF792" s="188"/>
      <c r="BG792" s="242"/>
      <c r="BH792" s="242"/>
      <c r="BI792" s="242"/>
      <c r="BJ792" s="242"/>
      <c r="BK792" s="242"/>
      <c r="BL792" s="188"/>
      <c r="BM792" s="188"/>
      <c r="BN792" s="242"/>
      <c r="BO792" s="242"/>
      <c r="BP792" s="242"/>
      <c r="BQ792" s="242"/>
      <c r="BR792" s="242"/>
      <c r="BS792" s="188"/>
      <c r="BT792" s="188"/>
      <c r="BU792" s="242"/>
      <c r="BV792" s="242"/>
      <c r="BW792" s="242"/>
      <c r="BX792" s="242"/>
      <c r="BY792" s="242"/>
      <c r="BZ792" s="188"/>
      <c r="CA792" s="188"/>
      <c r="CB792" s="242"/>
      <c r="CC792" s="242"/>
      <c r="CD792" s="242"/>
      <c r="CE792" s="242"/>
      <c r="CF792" s="242"/>
      <c r="CG792" s="188"/>
      <c r="CH792" s="188"/>
      <c r="CI792" s="242"/>
      <c r="CJ792" s="242"/>
      <c r="CK792" s="242"/>
      <c r="CL792" s="242"/>
      <c r="CM792" s="242"/>
      <c r="CN792" s="188"/>
      <c r="CO792" s="188"/>
      <c r="CP792" s="242"/>
      <c r="CQ792" s="242"/>
      <c r="CR792" s="242"/>
      <c r="CS792" s="242"/>
      <c r="CT792" s="242"/>
      <c r="CU792" s="188"/>
      <c r="CV792" s="188"/>
      <c r="CW792" s="242"/>
      <c r="CX792" s="242"/>
      <c r="CY792" s="242"/>
      <c r="CZ792" s="242"/>
      <c r="DA792" s="242"/>
      <c r="DB792" s="188"/>
      <c r="DC792" s="188"/>
      <c r="DD792" s="242"/>
      <c r="DE792" s="242"/>
      <c r="DF792" s="242"/>
      <c r="DG792" s="242"/>
      <c r="DH792" s="242"/>
      <c r="DI792" s="188"/>
      <c r="DJ792" s="188"/>
      <c r="DK792" s="188"/>
      <c r="DL792" s="242"/>
      <c r="DM792" s="242"/>
      <c r="DN792" s="242"/>
      <c r="DO792" s="242"/>
      <c r="DP792" s="188"/>
      <c r="DQ792" s="188"/>
      <c r="DR792" s="242"/>
      <c r="DS792" s="242"/>
      <c r="DT792" s="242"/>
      <c r="DU792" s="242"/>
      <c r="DV792" s="242"/>
      <c r="DW792" s="188"/>
      <c r="DX792" s="188"/>
      <c r="DY792" s="242"/>
      <c r="DZ792" s="242"/>
      <c r="EA792" s="242"/>
      <c r="EB792" s="242"/>
      <c r="EC792" s="242"/>
      <c r="ED792" s="188"/>
      <c r="EE792" s="188"/>
      <c r="EF792" s="242"/>
      <c r="EG792" s="188"/>
      <c r="EH792" s="242"/>
      <c r="EI792" s="242"/>
      <c r="EJ792" s="242"/>
      <c r="EK792" s="188"/>
      <c r="EL792" s="188"/>
      <c r="EM792" s="242"/>
      <c r="EN792" s="242"/>
      <c r="EO792" s="242"/>
      <c r="EP792" s="242"/>
      <c r="EQ792" s="242"/>
      <c r="ER792" s="188"/>
      <c r="ES792" s="188"/>
      <c r="ET792" s="242"/>
      <c r="EU792" s="242"/>
      <c r="EV792" s="242"/>
      <c r="EW792" s="242"/>
      <c r="EX792" s="242"/>
      <c r="EY792" s="188"/>
      <c r="EZ792" s="188"/>
      <c r="FA792" s="242"/>
      <c r="FB792" s="242"/>
      <c r="FC792" s="242"/>
      <c r="FD792" s="242"/>
      <c r="FE792" s="242"/>
      <c r="FF792" s="188"/>
      <c r="FG792" s="188"/>
      <c r="FH792" s="242"/>
      <c r="FI792" s="242"/>
      <c r="FJ792" s="242"/>
      <c r="FK792" s="242"/>
      <c r="FL792" s="242"/>
      <c r="FM792" s="188"/>
      <c r="FN792" s="188"/>
      <c r="FO792" s="242"/>
      <c r="FP792" s="242"/>
      <c r="FQ792" s="242"/>
      <c r="FR792" s="242"/>
      <c r="FS792" s="242"/>
      <c r="FT792" s="188"/>
      <c r="FU792" s="188"/>
      <c r="FV792" s="188"/>
      <c r="FW792" s="188"/>
      <c r="FX792" s="188"/>
      <c r="FY792" s="242"/>
      <c r="FZ792" s="242"/>
      <c r="GA792" s="188"/>
      <c r="GB792" s="188"/>
      <c r="GC792" s="242"/>
      <c r="GD792" s="242"/>
      <c r="GE792" s="242"/>
      <c r="GF792" s="242"/>
      <c r="GG792" s="242"/>
      <c r="GH792" s="188"/>
      <c r="GI792" s="188"/>
      <c r="GJ792" s="242"/>
    </row>
    <row r="793" spans="2:192" ht="15.75" thickBot="1">
      <c r="B793" s="243" t="s">
        <v>5206</v>
      </c>
      <c r="C793" s="243" t="s">
        <v>4389</v>
      </c>
      <c r="D793" s="243" t="s">
        <v>1590</v>
      </c>
      <c r="E793" s="244" t="s">
        <v>5217</v>
      </c>
      <c r="F793" s="183"/>
      <c r="G793" s="245"/>
      <c r="H793" s="189"/>
      <c r="I793" s="189"/>
      <c r="J793" s="245"/>
      <c r="K793" s="245"/>
      <c r="L793" s="245"/>
      <c r="M793" s="245"/>
      <c r="N793" s="245"/>
      <c r="O793" s="189"/>
      <c r="P793" s="189"/>
      <c r="Q793" s="245"/>
      <c r="R793" s="245"/>
      <c r="S793" s="245"/>
      <c r="T793" s="245"/>
      <c r="U793" s="245"/>
      <c r="V793" s="189"/>
      <c r="W793" s="189"/>
      <c r="X793" s="245"/>
      <c r="Y793" s="245"/>
      <c r="Z793" s="245"/>
      <c r="AA793" s="245"/>
      <c r="AB793" s="245"/>
      <c r="AC793" s="189"/>
      <c r="AD793" s="189"/>
      <c r="AE793" s="245"/>
      <c r="AF793" s="245"/>
      <c r="AG793" s="189"/>
      <c r="AH793" s="245"/>
      <c r="AI793" s="245"/>
      <c r="AJ793" s="189"/>
      <c r="AK793" s="189"/>
      <c r="AL793" s="189"/>
      <c r="AM793" s="189"/>
      <c r="AN793" s="189"/>
      <c r="AO793" s="245"/>
      <c r="AP793" s="245"/>
      <c r="AQ793" s="189"/>
      <c r="AR793" s="189"/>
      <c r="AS793" s="245"/>
      <c r="AT793" s="245"/>
      <c r="AU793" s="245"/>
      <c r="AV793" s="245"/>
      <c r="AW793" s="245"/>
      <c r="AX793" s="189"/>
      <c r="AY793" s="189"/>
      <c r="AZ793" s="245"/>
      <c r="BA793" s="245"/>
      <c r="BB793" s="245"/>
      <c r="BC793" s="245"/>
      <c r="BD793" s="245"/>
      <c r="BE793" s="189"/>
      <c r="BF793" s="189"/>
      <c r="BG793" s="245"/>
      <c r="BH793" s="245"/>
      <c r="BI793" s="245"/>
      <c r="BJ793" s="245"/>
      <c r="BK793" s="245"/>
      <c r="BL793" s="189"/>
      <c r="BM793" s="189"/>
      <c r="BN793" s="245"/>
      <c r="BO793" s="245"/>
      <c r="BP793" s="245"/>
      <c r="BQ793" s="245"/>
      <c r="BR793" s="245"/>
      <c r="BS793" s="189"/>
      <c r="BT793" s="189"/>
      <c r="BU793" s="245"/>
      <c r="BV793" s="245"/>
      <c r="BW793" s="245"/>
      <c r="BX793" s="245"/>
      <c r="BY793" s="245"/>
      <c r="BZ793" s="189"/>
      <c r="CA793" s="189"/>
      <c r="CB793" s="245"/>
      <c r="CC793" s="245"/>
      <c r="CD793" s="245"/>
      <c r="CE793" s="245"/>
      <c r="CF793" s="245"/>
      <c r="CG793" s="189"/>
      <c r="CH793" s="189"/>
      <c r="CI793" s="245"/>
      <c r="CJ793" s="245"/>
      <c r="CK793" s="245"/>
      <c r="CL793" s="245"/>
      <c r="CM793" s="245"/>
      <c r="CN793" s="189"/>
      <c r="CO793" s="189"/>
      <c r="CP793" s="245"/>
      <c r="CQ793" s="245"/>
      <c r="CR793" s="245"/>
      <c r="CS793" s="245"/>
      <c r="CT793" s="245"/>
      <c r="CU793" s="189"/>
      <c r="CV793" s="189"/>
      <c r="CW793" s="245"/>
      <c r="CX793" s="245"/>
      <c r="CY793" s="245"/>
      <c r="CZ793" s="245"/>
      <c r="DA793" s="245"/>
      <c r="DB793" s="189"/>
      <c r="DC793" s="189"/>
      <c r="DD793" s="245"/>
      <c r="DE793" s="245"/>
      <c r="DF793" s="245"/>
      <c r="DG793" s="245"/>
      <c r="DH793" s="245"/>
      <c r="DI793" s="189"/>
      <c r="DJ793" s="189"/>
      <c r="DK793" s="189"/>
      <c r="DL793" s="245"/>
      <c r="DM793" s="245"/>
      <c r="DN793" s="245"/>
      <c r="DO793" s="245"/>
      <c r="DP793" s="189"/>
      <c r="DQ793" s="189"/>
      <c r="DR793" s="245"/>
      <c r="DS793" s="245"/>
      <c r="DT793" s="245"/>
      <c r="DU793" s="245"/>
      <c r="DV793" s="245"/>
      <c r="DW793" s="189"/>
      <c r="DX793" s="189"/>
      <c r="DY793" s="245"/>
      <c r="DZ793" s="245"/>
      <c r="EA793" s="245"/>
      <c r="EB793" s="245"/>
      <c r="EC793" s="245"/>
      <c r="ED793" s="189"/>
      <c r="EE793" s="189"/>
      <c r="EF793" s="245"/>
      <c r="EG793" s="189"/>
      <c r="EH793" s="245"/>
      <c r="EI793" s="245"/>
      <c r="EJ793" s="245"/>
      <c r="EK793" s="189"/>
      <c r="EL793" s="189"/>
      <c r="EM793" s="245"/>
      <c r="EN793" s="245"/>
      <c r="EO793" s="245"/>
      <c r="EP793" s="245"/>
      <c r="EQ793" s="245"/>
      <c r="ER793" s="189"/>
      <c r="ES793" s="189"/>
      <c r="ET793" s="245"/>
      <c r="EU793" s="245"/>
      <c r="EV793" s="245"/>
      <c r="EW793" s="245"/>
      <c r="EX793" s="245"/>
      <c r="EY793" s="189"/>
      <c r="EZ793" s="189"/>
      <c r="FA793" s="245"/>
      <c r="FB793" s="245"/>
      <c r="FC793" s="245"/>
      <c r="FD793" s="245"/>
      <c r="FE793" s="245"/>
      <c r="FF793" s="189"/>
      <c r="FG793" s="189"/>
      <c r="FH793" s="245"/>
      <c r="FI793" s="245"/>
      <c r="FJ793" s="245"/>
      <c r="FK793" s="245"/>
      <c r="FL793" s="245"/>
      <c r="FM793" s="189"/>
      <c r="FN793" s="189"/>
      <c r="FO793" s="245"/>
      <c r="FP793" s="245"/>
      <c r="FQ793" s="245"/>
      <c r="FR793" s="245"/>
      <c r="FS793" s="245"/>
      <c r="FT793" s="189"/>
      <c r="FU793" s="189"/>
      <c r="FV793" s="189"/>
      <c r="FW793" s="189"/>
      <c r="FX793" s="189"/>
      <c r="FY793" s="245"/>
      <c r="FZ793" s="245"/>
      <c r="GA793" s="189"/>
      <c r="GB793" s="189"/>
      <c r="GC793" s="245"/>
      <c r="GD793" s="245"/>
      <c r="GE793" s="245"/>
      <c r="GF793" s="245"/>
      <c r="GG793" s="245"/>
      <c r="GH793" s="189"/>
      <c r="GI793" s="189"/>
      <c r="GJ793" s="245"/>
    </row>
    <row r="794" spans="2:192" ht="15">
      <c r="B794" s="238" t="s">
        <v>5206</v>
      </c>
      <c r="C794" s="238" t="s">
        <v>420</v>
      </c>
      <c r="D794" s="238" t="s">
        <v>330</v>
      </c>
      <c r="E794" s="238" t="s">
        <v>5214</v>
      </c>
      <c r="F794" s="180">
        <v>31</v>
      </c>
      <c r="G794" s="239"/>
      <c r="H794" s="186"/>
      <c r="I794" s="186"/>
      <c r="J794" s="239">
        <v>1</v>
      </c>
      <c r="K794" s="239"/>
      <c r="L794" s="239">
        <v>1</v>
      </c>
      <c r="M794" s="239"/>
      <c r="N794" s="239"/>
      <c r="O794" s="186"/>
      <c r="P794" s="186"/>
      <c r="Q794" s="239"/>
      <c r="R794" s="239"/>
      <c r="S794" s="239"/>
      <c r="T794" s="239"/>
      <c r="U794" s="239">
        <v>1</v>
      </c>
      <c r="V794" s="186"/>
      <c r="W794" s="186"/>
      <c r="X794" s="239"/>
      <c r="Y794" s="239">
        <v>1</v>
      </c>
      <c r="Z794" s="239"/>
      <c r="AA794" s="239"/>
      <c r="AB794" s="239"/>
      <c r="AC794" s="186"/>
      <c r="AD794" s="186"/>
      <c r="AE794" s="239"/>
      <c r="AF794" s="239">
        <v>1</v>
      </c>
      <c r="AG794" s="186"/>
      <c r="AH794" s="239"/>
      <c r="AI794" s="239">
        <v>1</v>
      </c>
      <c r="AJ794" s="186"/>
      <c r="AK794" s="186"/>
      <c r="AL794" s="186"/>
      <c r="AM794" s="186"/>
      <c r="AN794" s="186"/>
      <c r="AO794" s="239"/>
      <c r="AP794" s="239">
        <v>1</v>
      </c>
      <c r="AQ794" s="186"/>
      <c r="AR794" s="186"/>
      <c r="AS794" s="239"/>
      <c r="AT794" s="239"/>
      <c r="AU794" s="239">
        <v>1</v>
      </c>
      <c r="AV794" s="239"/>
      <c r="AW794" s="239"/>
      <c r="AX794" s="186"/>
      <c r="AY794" s="186"/>
      <c r="AZ794" s="239">
        <v>1</v>
      </c>
      <c r="BA794" s="239"/>
      <c r="BB794" s="239"/>
      <c r="BC794" s="239"/>
      <c r="BD794" s="239"/>
      <c r="BE794" s="186"/>
      <c r="BF794" s="186"/>
      <c r="BG794" s="239"/>
      <c r="BH794" s="239"/>
      <c r="BI794" s="239"/>
      <c r="BJ794" s="239"/>
      <c r="BK794" s="239">
        <v>1</v>
      </c>
      <c r="BL794" s="186"/>
      <c r="BM794" s="186"/>
      <c r="BN794" s="239">
        <v>2</v>
      </c>
      <c r="BO794" s="239"/>
      <c r="BP794" s="239"/>
      <c r="BQ794" s="239"/>
      <c r="BR794" s="239"/>
      <c r="BS794" s="186"/>
      <c r="BT794" s="186"/>
      <c r="BU794" s="239">
        <v>1</v>
      </c>
      <c r="BV794" s="239"/>
      <c r="BW794" s="239"/>
      <c r="BX794" s="239"/>
      <c r="BY794" s="239">
        <v>1</v>
      </c>
      <c r="BZ794" s="186"/>
      <c r="CA794" s="186"/>
      <c r="CB794" s="239"/>
      <c r="CC794" s="239">
        <v>1</v>
      </c>
      <c r="CD794" s="239"/>
      <c r="CE794" s="239"/>
      <c r="CF794" s="239">
        <v>1</v>
      </c>
      <c r="CG794" s="186"/>
      <c r="CH794" s="186"/>
      <c r="CI794" s="239"/>
      <c r="CJ794" s="239"/>
      <c r="CK794" s="239"/>
      <c r="CL794" s="239">
        <v>1</v>
      </c>
      <c r="CM794" s="239">
        <v>1</v>
      </c>
      <c r="CN794" s="186"/>
      <c r="CO794" s="186"/>
      <c r="CP794" s="239"/>
      <c r="CQ794" s="239">
        <v>1</v>
      </c>
      <c r="CR794" s="239"/>
      <c r="CS794" s="239"/>
      <c r="CT794" s="239"/>
      <c r="CU794" s="186"/>
      <c r="CV794" s="186"/>
      <c r="CW794" s="239"/>
      <c r="CX794" s="239">
        <v>1</v>
      </c>
      <c r="CY794" s="239"/>
      <c r="CZ794" s="239"/>
      <c r="DA794" s="239"/>
      <c r="DB794" s="186"/>
      <c r="DC794" s="186"/>
      <c r="DD794" s="239"/>
      <c r="DE794" s="239"/>
      <c r="DF794" s="239"/>
      <c r="DG794" s="239"/>
      <c r="DH794" s="239"/>
      <c r="DI794" s="186"/>
      <c r="DJ794" s="186"/>
      <c r="DK794" s="186"/>
      <c r="DL794" s="239">
        <v>1</v>
      </c>
      <c r="DM794" s="239"/>
      <c r="DN794" s="239"/>
      <c r="DO794" s="239">
        <v>1</v>
      </c>
      <c r="DP794" s="186"/>
      <c r="DQ794" s="186"/>
      <c r="DR794" s="239"/>
      <c r="DS794" s="239">
        <v>1</v>
      </c>
      <c r="DT794" s="239"/>
      <c r="DU794" s="239"/>
      <c r="DV794" s="239"/>
      <c r="DW794" s="186"/>
      <c r="DX794" s="186"/>
      <c r="DY794" s="239"/>
      <c r="DZ794" s="239"/>
      <c r="EA794" s="239"/>
      <c r="EB794" s="239"/>
      <c r="EC794" s="239"/>
      <c r="ED794" s="186"/>
      <c r="EE794" s="186"/>
      <c r="EF794" s="239"/>
      <c r="EG794" s="186"/>
      <c r="EH794" s="239"/>
      <c r="EI794" s="239"/>
      <c r="EJ794" s="239"/>
      <c r="EK794" s="186"/>
      <c r="EL794" s="186"/>
      <c r="EM794" s="239"/>
      <c r="EN794" s="239">
        <v>1</v>
      </c>
      <c r="EO794" s="239"/>
      <c r="EP794" s="239"/>
      <c r="EQ794" s="239"/>
      <c r="ER794" s="186"/>
      <c r="ES794" s="186"/>
      <c r="ET794" s="239"/>
      <c r="EU794" s="239"/>
      <c r="EV794" s="239"/>
      <c r="EW794" s="239"/>
      <c r="EX794" s="239"/>
      <c r="EY794" s="186"/>
      <c r="EZ794" s="186"/>
      <c r="FA794" s="239"/>
      <c r="FB794" s="239"/>
      <c r="FC794" s="239"/>
      <c r="FD794" s="239"/>
      <c r="FE794" s="239">
        <v>2</v>
      </c>
      <c r="FF794" s="186"/>
      <c r="FG794" s="186"/>
      <c r="FH794" s="239">
        <v>1</v>
      </c>
      <c r="FI794" s="239"/>
      <c r="FJ794" s="239"/>
      <c r="FK794" s="239"/>
      <c r="FL794" s="239"/>
      <c r="FM794" s="186"/>
      <c r="FN794" s="186"/>
      <c r="FO794" s="239"/>
      <c r="FP794" s="239">
        <v>2</v>
      </c>
      <c r="FQ794" s="239"/>
      <c r="FR794" s="239"/>
      <c r="FS794" s="239"/>
      <c r="FT794" s="186"/>
      <c r="FU794" s="186"/>
      <c r="FV794" s="186"/>
      <c r="FW794" s="186"/>
      <c r="FX794" s="186"/>
      <c r="FY794" s="239"/>
      <c r="FZ794" s="239"/>
      <c r="GA794" s="186"/>
      <c r="GB794" s="186"/>
      <c r="GC794" s="239">
        <v>1</v>
      </c>
      <c r="GD794" s="239"/>
      <c r="GE794" s="239"/>
      <c r="GF794" s="239"/>
      <c r="GG794" s="239"/>
      <c r="GH794" s="186"/>
      <c r="GI794" s="186"/>
      <c r="GJ794" s="239">
        <v>1</v>
      </c>
    </row>
    <row r="795" spans="2:192" ht="15">
      <c r="B795" s="240" t="s">
        <v>5206</v>
      </c>
      <c r="C795" s="240" t="s">
        <v>420</v>
      </c>
      <c r="D795" s="240" t="s">
        <v>330</v>
      </c>
      <c r="E795" s="235" t="s">
        <v>5215</v>
      </c>
      <c r="F795" s="181">
        <v>239.3</v>
      </c>
      <c r="G795" s="237"/>
      <c r="H795" s="187"/>
      <c r="I795" s="187"/>
      <c r="J795" s="237">
        <v>2.9</v>
      </c>
      <c r="K795" s="237"/>
      <c r="L795" s="237">
        <v>5.4</v>
      </c>
      <c r="M795" s="237"/>
      <c r="N795" s="237"/>
      <c r="O795" s="187"/>
      <c r="P795" s="187"/>
      <c r="Q795" s="237"/>
      <c r="R795" s="237"/>
      <c r="S795" s="237"/>
      <c r="T795" s="237"/>
      <c r="U795" s="237">
        <v>6.5</v>
      </c>
      <c r="V795" s="187"/>
      <c r="W795" s="187"/>
      <c r="X795" s="237"/>
      <c r="Y795" s="237">
        <v>0</v>
      </c>
      <c r="Z795" s="237"/>
      <c r="AA795" s="237"/>
      <c r="AB795" s="237"/>
      <c r="AC795" s="187"/>
      <c r="AD795" s="187"/>
      <c r="AE795" s="237"/>
      <c r="AF795" s="237">
        <v>5.3</v>
      </c>
      <c r="AG795" s="187"/>
      <c r="AH795" s="237"/>
      <c r="AI795" s="237">
        <v>2.1</v>
      </c>
      <c r="AJ795" s="187"/>
      <c r="AK795" s="187"/>
      <c r="AL795" s="187"/>
      <c r="AM795" s="187"/>
      <c r="AN795" s="187"/>
      <c r="AO795" s="237"/>
      <c r="AP795" s="237">
        <v>1.4</v>
      </c>
      <c r="AQ795" s="187"/>
      <c r="AR795" s="187"/>
      <c r="AS795" s="237"/>
      <c r="AT795" s="237"/>
      <c r="AU795" s="237">
        <v>0.9</v>
      </c>
      <c r="AV795" s="237"/>
      <c r="AW795" s="237"/>
      <c r="AX795" s="187"/>
      <c r="AY795" s="187"/>
      <c r="AZ795" s="237">
        <v>11.3</v>
      </c>
      <c r="BA795" s="237"/>
      <c r="BB795" s="237"/>
      <c r="BC795" s="237"/>
      <c r="BD795" s="237"/>
      <c r="BE795" s="187"/>
      <c r="BF795" s="187"/>
      <c r="BG795" s="237"/>
      <c r="BH795" s="237"/>
      <c r="BI795" s="237"/>
      <c r="BJ795" s="237"/>
      <c r="BK795" s="237">
        <v>3.3</v>
      </c>
      <c r="BL795" s="187"/>
      <c r="BM795" s="187"/>
      <c r="BN795" s="237">
        <v>42.5</v>
      </c>
      <c r="BO795" s="237"/>
      <c r="BP795" s="237"/>
      <c r="BQ795" s="237"/>
      <c r="BR795" s="237"/>
      <c r="BS795" s="187"/>
      <c r="BT795" s="187"/>
      <c r="BU795" s="237">
        <v>3.2</v>
      </c>
      <c r="BV795" s="237"/>
      <c r="BW795" s="237"/>
      <c r="BX795" s="237"/>
      <c r="BY795" s="237">
        <v>0.3</v>
      </c>
      <c r="BZ795" s="187"/>
      <c r="CA795" s="187"/>
      <c r="CB795" s="237"/>
      <c r="CC795" s="237">
        <v>3.7</v>
      </c>
      <c r="CD795" s="237"/>
      <c r="CE795" s="237"/>
      <c r="CF795" s="237">
        <v>1</v>
      </c>
      <c r="CG795" s="187"/>
      <c r="CH795" s="187"/>
      <c r="CI795" s="237"/>
      <c r="CJ795" s="237"/>
      <c r="CK795" s="237"/>
      <c r="CL795" s="237">
        <v>2.1</v>
      </c>
      <c r="CM795" s="237">
        <v>1.1000000000000001</v>
      </c>
      <c r="CN795" s="187"/>
      <c r="CO795" s="187"/>
      <c r="CP795" s="237"/>
      <c r="CQ795" s="237">
        <v>1</v>
      </c>
      <c r="CR795" s="237"/>
      <c r="CS795" s="237"/>
      <c r="CT795" s="237"/>
      <c r="CU795" s="187"/>
      <c r="CV795" s="187"/>
      <c r="CW795" s="237"/>
      <c r="CX795" s="237">
        <v>3.4</v>
      </c>
      <c r="CY795" s="237"/>
      <c r="CZ795" s="237"/>
      <c r="DA795" s="237"/>
      <c r="DB795" s="187"/>
      <c r="DC795" s="187"/>
      <c r="DD795" s="237"/>
      <c r="DE795" s="237"/>
      <c r="DF795" s="237"/>
      <c r="DG795" s="237"/>
      <c r="DH795" s="237"/>
      <c r="DI795" s="187"/>
      <c r="DJ795" s="187"/>
      <c r="DK795" s="187"/>
      <c r="DL795" s="237">
        <v>0.2</v>
      </c>
      <c r="DM795" s="237"/>
      <c r="DN795" s="237"/>
      <c r="DO795" s="237">
        <v>4.4000000000000004</v>
      </c>
      <c r="DP795" s="187"/>
      <c r="DQ795" s="187"/>
      <c r="DR795" s="237"/>
      <c r="DS795" s="237">
        <v>57.8</v>
      </c>
      <c r="DT795" s="237"/>
      <c r="DU795" s="237"/>
      <c r="DV795" s="237"/>
      <c r="DW795" s="187"/>
      <c r="DX795" s="187"/>
      <c r="DY795" s="237"/>
      <c r="DZ795" s="237"/>
      <c r="EA795" s="237"/>
      <c r="EB795" s="237"/>
      <c r="EC795" s="237"/>
      <c r="ED795" s="187"/>
      <c r="EE795" s="187"/>
      <c r="EF795" s="237"/>
      <c r="EG795" s="187"/>
      <c r="EH795" s="237"/>
      <c r="EI795" s="237"/>
      <c r="EJ795" s="237"/>
      <c r="EK795" s="187"/>
      <c r="EL795" s="187"/>
      <c r="EM795" s="237"/>
      <c r="EN795" s="237">
        <v>14.8</v>
      </c>
      <c r="EO795" s="237"/>
      <c r="EP795" s="237"/>
      <c r="EQ795" s="237"/>
      <c r="ER795" s="187"/>
      <c r="ES795" s="187"/>
      <c r="ET795" s="237"/>
      <c r="EU795" s="237"/>
      <c r="EV795" s="237"/>
      <c r="EW795" s="237"/>
      <c r="EX795" s="237"/>
      <c r="EY795" s="187"/>
      <c r="EZ795" s="187"/>
      <c r="FA795" s="237"/>
      <c r="FB795" s="237"/>
      <c r="FC795" s="237"/>
      <c r="FD795" s="237"/>
      <c r="FE795" s="237">
        <v>23.5</v>
      </c>
      <c r="FF795" s="187"/>
      <c r="FG795" s="187"/>
      <c r="FH795" s="237">
        <v>5.3</v>
      </c>
      <c r="FI795" s="237"/>
      <c r="FJ795" s="237"/>
      <c r="FK795" s="237"/>
      <c r="FL795" s="237"/>
      <c r="FM795" s="187"/>
      <c r="FN795" s="187"/>
      <c r="FO795" s="237"/>
      <c r="FP795" s="237">
        <v>28.4</v>
      </c>
      <c r="FQ795" s="237"/>
      <c r="FR795" s="237"/>
      <c r="FS795" s="237"/>
      <c r="FT795" s="187"/>
      <c r="FU795" s="187"/>
      <c r="FV795" s="187"/>
      <c r="FW795" s="187"/>
      <c r="FX795" s="187"/>
      <c r="FY795" s="237"/>
      <c r="FZ795" s="237"/>
      <c r="GA795" s="187"/>
      <c r="GB795" s="187"/>
      <c r="GC795" s="237">
        <v>5.5</v>
      </c>
      <c r="GD795" s="237"/>
      <c r="GE795" s="237"/>
      <c r="GF795" s="237"/>
      <c r="GG795" s="237"/>
      <c r="GH795" s="187"/>
      <c r="GI795" s="187"/>
      <c r="GJ795" s="237">
        <v>1.8</v>
      </c>
    </row>
    <row r="796" spans="2:192" ht="15">
      <c r="B796" s="240" t="s">
        <v>5206</v>
      </c>
      <c r="C796" s="240" t="s">
        <v>420</v>
      </c>
      <c r="D796" s="240" t="s">
        <v>330</v>
      </c>
      <c r="E796" s="241" t="s">
        <v>5216</v>
      </c>
      <c r="F796" s="182"/>
      <c r="G796" s="242"/>
      <c r="H796" s="188"/>
      <c r="I796" s="188"/>
      <c r="J796" s="242"/>
      <c r="K796" s="242"/>
      <c r="L796" s="242"/>
      <c r="M796" s="242"/>
      <c r="N796" s="242"/>
      <c r="O796" s="188"/>
      <c r="P796" s="188"/>
      <c r="Q796" s="242"/>
      <c r="R796" s="242"/>
      <c r="S796" s="242"/>
      <c r="T796" s="242"/>
      <c r="U796" s="242"/>
      <c r="V796" s="188"/>
      <c r="W796" s="188"/>
      <c r="X796" s="242"/>
      <c r="Y796" s="242"/>
      <c r="Z796" s="242"/>
      <c r="AA796" s="242"/>
      <c r="AB796" s="242"/>
      <c r="AC796" s="188"/>
      <c r="AD796" s="188"/>
      <c r="AE796" s="242"/>
      <c r="AF796" s="242"/>
      <c r="AG796" s="188"/>
      <c r="AH796" s="242"/>
      <c r="AI796" s="242"/>
      <c r="AJ796" s="188"/>
      <c r="AK796" s="188"/>
      <c r="AL796" s="188"/>
      <c r="AM796" s="188"/>
      <c r="AN796" s="188"/>
      <c r="AO796" s="242"/>
      <c r="AP796" s="242"/>
      <c r="AQ796" s="188"/>
      <c r="AR796" s="188"/>
      <c r="AS796" s="242"/>
      <c r="AT796" s="242"/>
      <c r="AU796" s="242"/>
      <c r="AV796" s="242"/>
      <c r="AW796" s="242"/>
      <c r="AX796" s="188"/>
      <c r="AY796" s="188"/>
      <c r="AZ796" s="242"/>
      <c r="BA796" s="242"/>
      <c r="BB796" s="242"/>
      <c r="BC796" s="242"/>
      <c r="BD796" s="242"/>
      <c r="BE796" s="188"/>
      <c r="BF796" s="188"/>
      <c r="BG796" s="242"/>
      <c r="BH796" s="242"/>
      <c r="BI796" s="242"/>
      <c r="BJ796" s="242"/>
      <c r="BK796" s="242"/>
      <c r="BL796" s="188"/>
      <c r="BM796" s="188"/>
      <c r="BN796" s="242"/>
      <c r="BO796" s="242"/>
      <c r="BP796" s="242"/>
      <c r="BQ796" s="242"/>
      <c r="BR796" s="242"/>
      <c r="BS796" s="188"/>
      <c r="BT796" s="188"/>
      <c r="BU796" s="242"/>
      <c r="BV796" s="242"/>
      <c r="BW796" s="242"/>
      <c r="BX796" s="242"/>
      <c r="BY796" s="242"/>
      <c r="BZ796" s="188"/>
      <c r="CA796" s="188"/>
      <c r="CB796" s="242"/>
      <c r="CC796" s="242"/>
      <c r="CD796" s="242"/>
      <c r="CE796" s="242"/>
      <c r="CF796" s="242"/>
      <c r="CG796" s="188"/>
      <c r="CH796" s="188"/>
      <c r="CI796" s="242"/>
      <c r="CJ796" s="242"/>
      <c r="CK796" s="242"/>
      <c r="CL796" s="242"/>
      <c r="CM796" s="242"/>
      <c r="CN796" s="188"/>
      <c r="CO796" s="188"/>
      <c r="CP796" s="242"/>
      <c r="CQ796" s="242"/>
      <c r="CR796" s="242"/>
      <c r="CS796" s="242"/>
      <c r="CT796" s="242"/>
      <c r="CU796" s="188"/>
      <c r="CV796" s="188"/>
      <c r="CW796" s="242"/>
      <c r="CX796" s="242"/>
      <c r="CY796" s="242"/>
      <c r="CZ796" s="242"/>
      <c r="DA796" s="242"/>
      <c r="DB796" s="188"/>
      <c r="DC796" s="188"/>
      <c r="DD796" s="242"/>
      <c r="DE796" s="242"/>
      <c r="DF796" s="242"/>
      <c r="DG796" s="242"/>
      <c r="DH796" s="242"/>
      <c r="DI796" s="188"/>
      <c r="DJ796" s="188"/>
      <c r="DK796" s="188"/>
      <c r="DL796" s="242"/>
      <c r="DM796" s="242"/>
      <c r="DN796" s="242"/>
      <c r="DO796" s="242"/>
      <c r="DP796" s="188"/>
      <c r="DQ796" s="188"/>
      <c r="DR796" s="242"/>
      <c r="DS796" s="242"/>
      <c r="DT796" s="242"/>
      <c r="DU796" s="242"/>
      <c r="DV796" s="242"/>
      <c r="DW796" s="188"/>
      <c r="DX796" s="188"/>
      <c r="DY796" s="242"/>
      <c r="DZ796" s="242"/>
      <c r="EA796" s="242"/>
      <c r="EB796" s="242"/>
      <c r="EC796" s="242"/>
      <c r="ED796" s="188"/>
      <c r="EE796" s="188"/>
      <c r="EF796" s="242"/>
      <c r="EG796" s="188"/>
      <c r="EH796" s="242"/>
      <c r="EI796" s="242"/>
      <c r="EJ796" s="242"/>
      <c r="EK796" s="188"/>
      <c r="EL796" s="188"/>
      <c r="EM796" s="242"/>
      <c r="EN796" s="242"/>
      <c r="EO796" s="242"/>
      <c r="EP796" s="242"/>
      <c r="EQ796" s="242"/>
      <c r="ER796" s="188"/>
      <c r="ES796" s="188"/>
      <c r="ET796" s="242"/>
      <c r="EU796" s="242"/>
      <c r="EV796" s="242"/>
      <c r="EW796" s="242"/>
      <c r="EX796" s="242"/>
      <c r="EY796" s="188"/>
      <c r="EZ796" s="188"/>
      <c r="FA796" s="242"/>
      <c r="FB796" s="242"/>
      <c r="FC796" s="242"/>
      <c r="FD796" s="242"/>
      <c r="FE796" s="242"/>
      <c r="FF796" s="188"/>
      <c r="FG796" s="188"/>
      <c r="FH796" s="242"/>
      <c r="FI796" s="242"/>
      <c r="FJ796" s="242"/>
      <c r="FK796" s="242"/>
      <c r="FL796" s="242"/>
      <c r="FM796" s="188"/>
      <c r="FN796" s="188"/>
      <c r="FO796" s="242"/>
      <c r="FP796" s="242"/>
      <c r="FQ796" s="242"/>
      <c r="FR796" s="242"/>
      <c r="FS796" s="242"/>
      <c r="FT796" s="188"/>
      <c r="FU796" s="188"/>
      <c r="FV796" s="188"/>
      <c r="FW796" s="188"/>
      <c r="FX796" s="188"/>
      <c r="FY796" s="242"/>
      <c r="FZ796" s="242"/>
      <c r="GA796" s="188"/>
      <c r="GB796" s="188"/>
      <c r="GC796" s="242"/>
      <c r="GD796" s="242"/>
      <c r="GE796" s="242"/>
      <c r="GF796" s="242"/>
      <c r="GG796" s="242"/>
      <c r="GH796" s="188"/>
      <c r="GI796" s="188"/>
      <c r="GJ796" s="242"/>
    </row>
    <row r="797" spans="2:192" ht="15.75" thickBot="1">
      <c r="B797" s="243" t="s">
        <v>5206</v>
      </c>
      <c r="C797" s="243" t="s">
        <v>420</v>
      </c>
      <c r="D797" s="243" t="s">
        <v>330</v>
      </c>
      <c r="E797" s="244" t="s">
        <v>5217</v>
      </c>
      <c r="F797" s="183"/>
      <c r="G797" s="245"/>
      <c r="H797" s="189"/>
      <c r="I797" s="189"/>
      <c r="J797" s="245"/>
      <c r="K797" s="245"/>
      <c r="L797" s="245"/>
      <c r="M797" s="245"/>
      <c r="N797" s="245"/>
      <c r="O797" s="189"/>
      <c r="P797" s="189"/>
      <c r="Q797" s="245"/>
      <c r="R797" s="245"/>
      <c r="S797" s="245"/>
      <c r="T797" s="245"/>
      <c r="U797" s="245"/>
      <c r="V797" s="189"/>
      <c r="W797" s="189"/>
      <c r="X797" s="245"/>
      <c r="Y797" s="245"/>
      <c r="Z797" s="245"/>
      <c r="AA797" s="245"/>
      <c r="AB797" s="245"/>
      <c r="AC797" s="189"/>
      <c r="AD797" s="189"/>
      <c r="AE797" s="245"/>
      <c r="AF797" s="245"/>
      <c r="AG797" s="189"/>
      <c r="AH797" s="245"/>
      <c r="AI797" s="245"/>
      <c r="AJ797" s="189"/>
      <c r="AK797" s="189"/>
      <c r="AL797" s="189"/>
      <c r="AM797" s="189"/>
      <c r="AN797" s="189"/>
      <c r="AO797" s="245"/>
      <c r="AP797" s="245"/>
      <c r="AQ797" s="189"/>
      <c r="AR797" s="189"/>
      <c r="AS797" s="245"/>
      <c r="AT797" s="245"/>
      <c r="AU797" s="245"/>
      <c r="AV797" s="245"/>
      <c r="AW797" s="245"/>
      <c r="AX797" s="189"/>
      <c r="AY797" s="189"/>
      <c r="AZ797" s="245"/>
      <c r="BA797" s="245"/>
      <c r="BB797" s="245"/>
      <c r="BC797" s="245"/>
      <c r="BD797" s="245"/>
      <c r="BE797" s="189"/>
      <c r="BF797" s="189"/>
      <c r="BG797" s="245"/>
      <c r="BH797" s="245"/>
      <c r="BI797" s="245"/>
      <c r="BJ797" s="245"/>
      <c r="BK797" s="245"/>
      <c r="BL797" s="189"/>
      <c r="BM797" s="189"/>
      <c r="BN797" s="245"/>
      <c r="BO797" s="245"/>
      <c r="BP797" s="245"/>
      <c r="BQ797" s="245"/>
      <c r="BR797" s="245"/>
      <c r="BS797" s="189"/>
      <c r="BT797" s="189"/>
      <c r="BU797" s="245"/>
      <c r="BV797" s="245"/>
      <c r="BW797" s="245"/>
      <c r="BX797" s="245"/>
      <c r="BY797" s="245"/>
      <c r="BZ797" s="189"/>
      <c r="CA797" s="189"/>
      <c r="CB797" s="245"/>
      <c r="CC797" s="245"/>
      <c r="CD797" s="245"/>
      <c r="CE797" s="245"/>
      <c r="CF797" s="245"/>
      <c r="CG797" s="189"/>
      <c r="CH797" s="189"/>
      <c r="CI797" s="245"/>
      <c r="CJ797" s="245"/>
      <c r="CK797" s="245"/>
      <c r="CL797" s="245"/>
      <c r="CM797" s="245"/>
      <c r="CN797" s="189"/>
      <c r="CO797" s="189"/>
      <c r="CP797" s="245"/>
      <c r="CQ797" s="245"/>
      <c r="CR797" s="245"/>
      <c r="CS797" s="245"/>
      <c r="CT797" s="245"/>
      <c r="CU797" s="189"/>
      <c r="CV797" s="189"/>
      <c r="CW797" s="245"/>
      <c r="CX797" s="245"/>
      <c r="CY797" s="245"/>
      <c r="CZ797" s="245"/>
      <c r="DA797" s="245"/>
      <c r="DB797" s="189"/>
      <c r="DC797" s="189"/>
      <c r="DD797" s="245"/>
      <c r="DE797" s="245"/>
      <c r="DF797" s="245"/>
      <c r="DG797" s="245"/>
      <c r="DH797" s="245"/>
      <c r="DI797" s="189"/>
      <c r="DJ797" s="189"/>
      <c r="DK797" s="189"/>
      <c r="DL797" s="245"/>
      <c r="DM797" s="245"/>
      <c r="DN797" s="245"/>
      <c r="DO797" s="245"/>
      <c r="DP797" s="189"/>
      <c r="DQ797" s="189"/>
      <c r="DR797" s="245"/>
      <c r="DS797" s="245"/>
      <c r="DT797" s="245"/>
      <c r="DU797" s="245"/>
      <c r="DV797" s="245"/>
      <c r="DW797" s="189"/>
      <c r="DX797" s="189"/>
      <c r="DY797" s="245"/>
      <c r="DZ797" s="245"/>
      <c r="EA797" s="245"/>
      <c r="EB797" s="245"/>
      <c r="EC797" s="245"/>
      <c r="ED797" s="189"/>
      <c r="EE797" s="189"/>
      <c r="EF797" s="245"/>
      <c r="EG797" s="189"/>
      <c r="EH797" s="245"/>
      <c r="EI797" s="245"/>
      <c r="EJ797" s="245"/>
      <c r="EK797" s="189"/>
      <c r="EL797" s="189"/>
      <c r="EM797" s="245"/>
      <c r="EN797" s="245"/>
      <c r="EO797" s="245"/>
      <c r="EP797" s="245"/>
      <c r="EQ797" s="245"/>
      <c r="ER797" s="189"/>
      <c r="ES797" s="189"/>
      <c r="ET797" s="245"/>
      <c r="EU797" s="245"/>
      <c r="EV797" s="245"/>
      <c r="EW797" s="245"/>
      <c r="EX797" s="245"/>
      <c r="EY797" s="189"/>
      <c r="EZ797" s="189"/>
      <c r="FA797" s="245"/>
      <c r="FB797" s="245"/>
      <c r="FC797" s="245"/>
      <c r="FD797" s="245"/>
      <c r="FE797" s="245"/>
      <c r="FF797" s="189"/>
      <c r="FG797" s="189"/>
      <c r="FH797" s="245"/>
      <c r="FI797" s="245"/>
      <c r="FJ797" s="245"/>
      <c r="FK797" s="245"/>
      <c r="FL797" s="245"/>
      <c r="FM797" s="189"/>
      <c r="FN797" s="189"/>
      <c r="FO797" s="245"/>
      <c r="FP797" s="245"/>
      <c r="FQ797" s="245"/>
      <c r="FR797" s="245"/>
      <c r="FS797" s="245"/>
      <c r="FT797" s="189"/>
      <c r="FU797" s="189"/>
      <c r="FV797" s="189"/>
      <c r="FW797" s="189"/>
      <c r="FX797" s="189"/>
      <c r="FY797" s="245"/>
      <c r="FZ797" s="245"/>
      <c r="GA797" s="189"/>
      <c r="GB797" s="189"/>
      <c r="GC797" s="245"/>
      <c r="GD797" s="245"/>
      <c r="GE797" s="245"/>
      <c r="GF797" s="245"/>
      <c r="GG797" s="245"/>
      <c r="GH797" s="189"/>
      <c r="GI797" s="189"/>
      <c r="GJ797" s="245"/>
    </row>
    <row r="798" spans="2:192" ht="15">
      <c r="B798" s="238" t="s">
        <v>5206</v>
      </c>
      <c r="C798" s="238" t="s">
        <v>334</v>
      </c>
      <c r="D798" s="238" t="s">
        <v>226</v>
      </c>
      <c r="E798" s="238" t="s">
        <v>5214</v>
      </c>
      <c r="F798" s="180">
        <v>92</v>
      </c>
      <c r="G798" s="239"/>
      <c r="H798" s="186"/>
      <c r="I798" s="186"/>
      <c r="J798" s="239">
        <v>3</v>
      </c>
      <c r="K798" s="239"/>
      <c r="L798" s="239">
        <v>3</v>
      </c>
      <c r="M798" s="239"/>
      <c r="N798" s="239"/>
      <c r="O798" s="186"/>
      <c r="P798" s="186"/>
      <c r="Q798" s="239"/>
      <c r="R798" s="239"/>
      <c r="S798" s="239"/>
      <c r="T798" s="239"/>
      <c r="U798" s="239">
        <v>5</v>
      </c>
      <c r="V798" s="186"/>
      <c r="W798" s="186"/>
      <c r="X798" s="239"/>
      <c r="Y798" s="239">
        <v>2</v>
      </c>
      <c r="Z798" s="239"/>
      <c r="AA798" s="239"/>
      <c r="AB798" s="239"/>
      <c r="AC798" s="186"/>
      <c r="AD798" s="186"/>
      <c r="AE798" s="239"/>
      <c r="AF798" s="239">
        <v>3</v>
      </c>
      <c r="AG798" s="186"/>
      <c r="AH798" s="239"/>
      <c r="AI798" s="239">
        <v>4</v>
      </c>
      <c r="AJ798" s="186"/>
      <c r="AK798" s="186"/>
      <c r="AL798" s="186"/>
      <c r="AM798" s="186"/>
      <c r="AN798" s="186"/>
      <c r="AO798" s="239"/>
      <c r="AP798" s="239">
        <v>4</v>
      </c>
      <c r="AQ798" s="186"/>
      <c r="AR798" s="186"/>
      <c r="AS798" s="239"/>
      <c r="AT798" s="239"/>
      <c r="AU798" s="239">
        <v>6</v>
      </c>
      <c r="AV798" s="239"/>
      <c r="AW798" s="239"/>
      <c r="AX798" s="186"/>
      <c r="AY798" s="186"/>
      <c r="AZ798" s="239">
        <v>4</v>
      </c>
      <c r="BA798" s="239"/>
      <c r="BB798" s="239"/>
      <c r="BC798" s="239"/>
      <c r="BD798" s="239"/>
      <c r="BE798" s="186"/>
      <c r="BF798" s="186"/>
      <c r="BG798" s="239">
        <v>2</v>
      </c>
      <c r="BH798" s="239"/>
      <c r="BI798" s="239"/>
      <c r="BJ798" s="239"/>
      <c r="BK798" s="239">
        <v>2</v>
      </c>
      <c r="BL798" s="186"/>
      <c r="BM798" s="186"/>
      <c r="BN798" s="239">
        <v>2</v>
      </c>
      <c r="BO798" s="239"/>
      <c r="BP798" s="239">
        <v>2</v>
      </c>
      <c r="BQ798" s="239"/>
      <c r="BR798" s="239"/>
      <c r="BS798" s="186"/>
      <c r="BT798" s="186"/>
      <c r="BU798" s="239">
        <v>5</v>
      </c>
      <c r="BV798" s="239"/>
      <c r="BW798" s="239"/>
      <c r="BX798" s="239"/>
      <c r="BY798" s="239">
        <v>1</v>
      </c>
      <c r="BZ798" s="186"/>
      <c r="CA798" s="186"/>
      <c r="CB798" s="239"/>
      <c r="CC798" s="239">
        <v>5</v>
      </c>
      <c r="CD798" s="239"/>
      <c r="CE798" s="239"/>
      <c r="CF798" s="239">
        <v>5</v>
      </c>
      <c r="CG798" s="186"/>
      <c r="CH798" s="186"/>
      <c r="CI798" s="239"/>
      <c r="CJ798" s="239"/>
      <c r="CK798" s="239"/>
      <c r="CL798" s="239">
        <v>4</v>
      </c>
      <c r="CM798" s="239">
        <v>3</v>
      </c>
      <c r="CN798" s="186"/>
      <c r="CO798" s="186"/>
      <c r="CP798" s="239"/>
      <c r="CQ798" s="239">
        <v>4</v>
      </c>
      <c r="CR798" s="239"/>
      <c r="CS798" s="239"/>
      <c r="CT798" s="239">
        <v>5</v>
      </c>
      <c r="CU798" s="186"/>
      <c r="CV798" s="186"/>
      <c r="CW798" s="239"/>
      <c r="CX798" s="239">
        <v>3</v>
      </c>
      <c r="CY798" s="239"/>
      <c r="CZ798" s="239"/>
      <c r="DA798" s="239"/>
      <c r="DB798" s="186"/>
      <c r="DC798" s="186"/>
      <c r="DD798" s="239"/>
      <c r="DE798" s="239"/>
      <c r="DF798" s="239"/>
      <c r="DG798" s="239"/>
      <c r="DH798" s="239"/>
      <c r="DI798" s="186"/>
      <c r="DJ798" s="186"/>
      <c r="DK798" s="186"/>
      <c r="DL798" s="239">
        <v>1</v>
      </c>
      <c r="DM798" s="239"/>
      <c r="DN798" s="239"/>
      <c r="DO798" s="239"/>
      <c r="DP798" s="186"/>
      <c r="DQ798" s="186"/>
      <c r="DR798" s="239"/>
      <c r="DS798" s="239">
        <v>3</v>
      </c>
      <c r="DT798" s="239"/>
      <c r="DU798" s="239"/>
      <c r="DV798" s="239"/>
      <c r="DW798" s="186"/>
      <c r="DX798" s="186"/>
      <c r="DY798" s="239"/>
      <c r="DZ798" s="239"/>
      <c r="EA798" s="239"/>
      <c r="EB798" s="239"/>
      <c r="EC798" s="239"/>
      <c r="ED798" s="186"/>
      <c r="EE798" s="186"/>
      <c r="EF798" s="239"/>
      <c r="EG798" s="186"/>
      <c r="EH798" s="239"/>
      <c r="EI798" s="239"/>
      <c r="EJ798" s="239"/>
      <c r="EK798" s="186"/>
      <c r="EL798" s="186"/>
      <c r="EM798" s="239"/>
      <c r="EN798" s="239"/>
      <c r="EO798" s="239"/>
      <c r="EP798" s="239"/>
      <c r="EQ798" s="239"/>
      <c r="ER798" s="186"/>
      <c r="ES798" s="186"/>
      <c r="ET798" s="239"/>
      <c r="EU798" s="239"/>
      <c r="EV798" s="239"/>
      <c r="EW798" s="239"/>
      <c r="EX798" s="239"/>
      <c r="EY798" s="186"/>
      <c r="EZ798" s="186"/>
      <c r="FA798" s="239"/>
      <c r="FB798" s="239"/>
      <c r="FC798" s="239"/>
      <c r="FD798" s="239"/>
      <c r="FE798" s="239">
        <v>2</v>
      </c>
      <c r="FF798" s="186"/>
      <c r="FG798" s="186"/>
      <c r="FH798" s="239">
        <v>1</v>
      </c>
      <c r="FI798" s="239"/>
      <c r="FJ798" s="239"/>
      <c r="FK798" s="239"/>
      <c r="FL798" s="239"/>
      <c r="FM798" s="186"/>
      <c r="FN798" s="186"/>
      <c r="FO798" s="239"/>
      <c r="FP798" s="239">
        <v>3</v>
      </c>
      <c r="FQ798" s="239"/>
      <c r="FR798" s="239"/>
      <c r="FS798" s="239"/>
      <c r="FT798" s="186"/>
      <c r="FU798" s="186"/>
      <c r="FV798" s="186"/>
      <c r="FW798" s="186"/>
      <c r="FX798" s="186"/>
      <c r="FY798" s="239"/>
      <c r="FZ798" s="239"/>
      <c r="GA798" s="186"/>
      <c r="GB798" s="186"/>
      <c r="GC798" s="239">
        <v>2</v>
      </c>
      <c r="GD798" s="239"/>
      <c r="GE798" s="239"/>
      <c r="GF798" s="239"/>
      <c r="GG798" s="239"/>
      <c r="GH798" s="186"/>
      <c r="GI798" s="186"/>
      <c r="GJ798" s="239">
        <v>3</v>
      </c>
    </row>
    <row r="799" spans="2:192" ht="15">
      <c r="B799" s="240" t="s">
        <v>5206</v>
      </c>
      <c r="C799" s="240" t="s">
        <v>334</v>
      </c>
      <c r="D799" s="240" t="s">
        <v>226</v>
      </c>
      <c r="E799" s="235" t="s">
        <v>5215</v>
      </c>
      <c r="F799" s="181">
        <v>1286.2</v>
      </c>
      <c r="G799" s="237"/>
      <c r="H799" s="187"/>
      <c r="I799" s="187"/>
      <c r="J799" s="237">
        <v>62.7</v>
      </c>
      <c r="K799" s="237"/>
      <c r="L799" s="237">
        <v>35.299999999999997</v>
      </c>
      <c r="M799" s="237"/>
      <c r="N799" s="237"/>
      <c r="O799" s="187"/>
      <c r="P799" s="187"/>
      <c r="Q799" s="237"/>
      <c r="R799" s="237"/>
      <c r="S799" s="237"/>
      <c r="T799" s="237"/>
      <c r="U799" s="237">
        <v>47</v>
      </c>
      <c r="V799" s="187"/>
      <c r="W799" s="187"/>
      <c r="X799" s="237"/>
      <c r="Y799" s="237">
        <v>34.200000000000003</v>
      </c>
      <c r="Z799" s="237"/>
      <c r="AA799" s="237"/>
      <c r="AB799" s="237"/>
      <c r="AC799" s="187"/>
      <c r="AD799" s="187"/>
      <c r="AE799" s="237"/>
      <c r="AF799" s="237">
        <v>39.6</v>
      </c>
      <c r="AG799" s="187"/>
      <c r="AH799" s="237"/>
      <c r="AI799" s="237">
        <v>45</v>
      </c>
      <c r="AJ799" s="187"/>
      <c r="AK799" s="187"/>
      <c r="AL799" s="187"/>
      <c r="AM799" s="187"/>
      <c r="AN799" s="187"/>
      <c r="AO799" s="237"/>
      <c r="AP799" s="237">
        <v>59.9</v>
      </c>
      <c r="AQ799" s="187"/>
      <c r="AR799" s="187"/>
      <c r="AS799" s="237"/>
      <c r="AT799" s="237"/>
      <c r="AU799" s="237">
        <v>99.5</v>
      </c>
      <c r="AV799" s="237"/>
      <c r="AW799" s="237"/>
      <c r="AX799" s="187"/>
      <c r="AY799" s="187"/>
      <c r="AZ799" s="237">
        <v>61.3</v>
      </c>
      <c r="BA799" s="237"/>
      <c r="BB799" s="237"/>
      <c r="BC799" s="237"/>
      <c r="BD799" s="237"/>
      <c r="BE799" s="187"/>
      <c r="BF799" s="187"/>
      <c r="BG799" s="237">
        <v>34.299999999999997</v>
      </c>
      <c r="BH799" s="237"/>
      <c r="BI799" s="237"/>
      <c r="BJ799" s="237"/>
      <c r="BK799" s="237">
        <v>57.7</v>
      </c>
      <c r="BL799" s="187"/>
      <c r="BM799" s="187"/>
      <c r="BN799" s="237">
        <v>34.799999999999997</v>
      </c>
      <c r="BO799" s="237"/>
      <c r="BP799" s="237">
        <v>30.1</v>
      </c>
      <c r="BQ799" s="237"/>
      <c r="BR799" s="237"/>
      <c r="BS799" s="187"/>
      <c r="BT799" s="187"/>
      <c r="BU799" s="237">
        <v>39.200000000000003</v>
      </c>
      <c r="BV799" s="237"/>
      <c r="BW799" s="237"/>
      <c r="BX799" s="237"/>
      <c r="BY799" s="237">
        <v>30.4</v>
      </c>
      <c r="BZ799" s="187"/>
      <c r="CA799" s="187"/>
      <c r="CB799" s="237"/>
      <c r="CC799" s="237">
        <v>62.1</v>
      </c>
      <c r="CD799" s="237"/>
      <c r="CE799" s="237"/>
      <c r="CF799" s="237">
        <v>35.799999999999997</v>
      </c>
      <c r="CG799" s="187"/>
      <c r="CH799" s="187"/>
      <c r="CI799" s="237"/>
      <c r="CJ799" s="237"/>
      <c r="CK799" s="237"/>
      <c r="CL799" s="237">
        <v>37</v>
      </c>
      <c r="CM799" s="237">
        <v>43.6</v>
      </c>
      <c r="CN799" s="187"/>
      <c r="CO799" s="187"/>
      <c r="CP799" s="237"/>
      <c r="CQ799" s="237">
        <v>28</v>
      </c>
      <c r="CR799" s="237"/>
      <c r="CS799" s="237"/>
      <c r="CT799" s="237">
        <v>108.7</v>
      </c>
      <c r="CU799" s="187"/>
      <c r="CV799" s="187"/>
      <c r="CW799" s="237"/>
      <c r="CX799" s="237">
        <v>33.9</v>
      </c>
      <c r="CY799" s="237"/>
      <c r="CZ799" s="237"/>
      <c r="DA799" s="237"/>
      <c r="DB799" s="187"/>
      <c r="DC799" s="187"/>
      <c r="DD799" s="237"/>
      <c r="DE799" s="237"/>
      <c r="DF799" s="237"/>
      <c r="DG799" s="237"/>
      <c r="DH799" s="237"/>
      <c r="DI799" s="187"/>
      <c r="DJ799" s="187"/>
      <c r="DK799" s="187"/>
      <c r="DL799" s="237">
        <v>9</v>
      </c>
      <c r="DM799" s="237"/>
      <c r="DN799" s="237"/>
      <c r="DO799" s="237"/>
      <c r="DP799" s="187"/>
      <c r="DQ799" s="187"/>
      <c r="DR799" s="237"/>
      <c r="DS799" s="237">
        <v>67.7</v>
      </c>
      <c r="DT799" s="237"/>
      <c r="DU799" s="237"/>
      <c r="DV799" s="237"/>
      <c r="DW799" s="187"/>
      <c r="DX799" s="187"/>
      <c r="DY799" s="237"/>
      <c r="DZ799" s="237"/>
      <c r="EA799" s="237"/>
      <c r="EB799" s="237"/>
      <c r="EC799" s="237"/>
      <c r="ED799" s="187"/>
      <c r="EE799" s="187"/>
      <c r="EF799" s="237"/>
      <c r="EG799" s="187"/>
      <c r="EH799" s="237"/>
      <c r="EI799" s="237"/>
      <c r="EJ799" s="237"/>
      <c r="EK799" s="187"/>
      <c r="EL799" s="187"/>
      <c r="EM799" s="237"/>
      <c r="EN799" s="237"/>
      <c r="EO799" s="237"/>
      <c r="EP799" s="237"/>
      <c r="EQ799" s="237"/>
      <c r="ER799" s="187"/>
      <c r="ES799" s="187"/>
      <c r="ET799" s="237"/>
      <c r="EU799" s="237"/>
      <c r="EV799" s="237"/>
      <c r="EW799" s="237"/>
      <c r="EX799" s="237"/>
      <c r="EY799" s="187"/>
      <c r="EZ799" s="187"/>
      <c r="FA799" s="237"/>
      <c r="FB799" s="237"/>
      <c r="FC799" s="237"/>
      <c r="FD799" s="237"/>
      <c r="FE799" s="237">
        <v>30.6</v>
      </c>
      <c r="FF799" s="187"/>
      <c r="FG799" s="187"/>
      <c r="FH799" s="237">
        <v>34.700000000000003</v>
      </c>
      <c r="FI799" s="237"/>
      <c r="FJ799" s="237"/>
      <c r="FK799" s="237"/>
      <c r="FL799" s="237"/>
      <c r="FM799" s="187"/>
      <c r="FN799" s="187"/>
      <c r="FO799" s="237"/>
      <c r="FP799" s="237">
        <v>32</v>
      </c>
      <c r="FQ799" s="237"/>
      <c r="FR799" s="237"/>
      <c r="FS799" s="237"/>
      <c r="FT799" s="187"/>
      <c r="FU799" s="187"/>
      <c r="FV799" s="187"/>
      <c r="FW799" s="187"/>
      <c r="FX799" s="187"/>
      <c r="FY799" s="237"/>
      <c r="FZ799" s="237"/>
      <c r="GA799" s="187"/>
      <c r="GB799" s="187"/>
      <c r="GC799" s="237">
        <v>20.9</v>
      </c>
      <c r="GD799" s="237"/>
      <c r="GE799" s="237"/>
      <c r="GF799" s="237"/>
      <c r="GG799" s="237"/>
      <c r="GH799" s="187"/>
      <c r="GI799" s="187"/>
      <c r="GJ799" s="237">
        <v>31.3</v>
      </c>
    </row>
    <row r="800" spans="2:192" ht="15">
      <c r="B800" s="240" t="s">
        <v>5206</v>
      </c>
      <c r="C800" s="240" t="s">
        <v>334</v>
      </c>
      <c r="D800" s="240" t="s">
        <v>226</v>
      </c>
      <c r="E800" s="241" t="s">
        <v>5216</v>
      </c>
      <c r="F800" s="182"/>
      <c r="G800" s="242"/>
      <c r="H800" s="188"/>
      <c r="I800" s="188"/>
      <c r="J800" s="242"/>
      <c r="K800" s="242"/>
      <c r="L800" s="242"/>
      <c r="M800" s="242"/>
      <c r="N800" s="242"/>
      <c r="O800" s="188"/>
      <c r="P800" s="188"/>
      <c r="Q800" s="242"/>
      <c r="R800" s="242"/>
      <c r="S800" s="242"/>
      <c r="T800" s="242"/>
      <c r="U800" s="242"/>
      <c r="V800" s="188"/>
      <c r="W800" s="188"/>
      <c r="X800" s="242"/>
      <c r="Y800" s="242"/>
      <c r="Z800" s="242"/>
      <c r="AA800" s="242"/>
      <c r="AB800" s="242"/>
      <c r="AC800" s="188"/>
      <c r="AD800" s="188"/>
      <c r="AE800" s="242"/>
      <c r="AF800" s="242"/>
      <c r="AG800" s="188"/>
      <c r="AH800" s="242"/>
      <c r="AI800" s="242"/>
      <c r="AJ800" s="188"/>
      <c r="AK800" s="188"/>
      <c r="AL800" s="188"/>
      <c r="AM800" s="188"/>
      <c r="AN800" s="188"/>
      <c r="AO800" s="242"/>
      <c r="AP800" s="242"/>
      <c r="AQ800" s="188"/>
      <c r="AR800" s="188"/>
      <c r="AS800" s="242"/>
      <c r="AT800" s="242"/>
      <c r="AU800" s="242"/>
      <c r="AV800" s="242"/>
      <c r="AW800" s="242"/>
      <c r="AX800" s="188"/>
      <c r="AY800" s="188"/>
      <c r="AZ800" s="242"/>
      <c r="BA800" s="242"/>
      <c r="BB800" s="242"/>
      <c r="BC800" s="242"/>
      <c r="BD800" s="242"/>
      <c r="BE800" s="188"/>
      <c r="BF800" s="188"/>
      <c r="BG800" s="242"/>
      <c r="BH800" s="242"/>
      <c r="BI800" s="242"/>
      <c r="BJ800" s="242"/>
      <c r="BK800" s="242"/>
      <c r="BL800" s="188"/>
      <c r="BM800" s="188"/>
      <c r="BN800" s="242"/>
      <c r="BO800" s="242"/>
      <c r="BP800" s="242"/>
      <c r="BQ800" s="242"/>
      <c r="BR800" s="242"/>
      <c r="BS800" s="188"/>
      <c r="BT800" s="188"/>
      <c r="BU800" s="242"/>
      <c r="BV800" s="242"/>
      <c r="BW800" s="242"/>
      <c r="BX800" s="242"/>
      <c r="BY800" s="242"/>
      <c r="BZ800" s="188"/>
      <c r="CA800" s="188"/>
      <c r="CB800" s="242"/>
      <c r="CC800" s="242"/>
      <c r="CD800" s="242"/>
      <c r="CE800" s="242"/>
      <c r="CF800" s="242"/>
      <c r="CG800" s="188"/>
      <c r="CH800" s="188"/>
      <c r="CI800" s="242"/>
      <c r="CJ800" s="242"/>
      <c r="CK800" s="242"/>
      <c r="CL800" s="242"/>
      <c r="CM800" s="242"/>
      <c r="CN800" s="188"/>
      <c r="CO800" s="188"/>
      <c r="CP800" s="242"/>
      <c r="CQ800" s="242"/>
      <c r="CR800" s="242"/>
      <c r="CS800" s="242"/>
      <c r="CT800" s="242"/>
      <c r="CU800" s="188"/>
      <c r="CV800" s="188"/>
      <c r="CW800" s="242"/>
      <c r="CX800" s="242"/>
      <c r="CY800" s="242"/>
      <c r="CZ800" s="242"/>
      <c r="DA800" s="242"/>
      <c r="DB800" s="188"/>
      <c r="DC800" s="188"/>
      <c r="DD800" s="242"/>
      <c r="DE800" s="242"/>
      <c r="DF800" s="242"/>
      <c r="DG800" s="242"/>
      <c r="DH800" s="242"/>
      <c r="DI800" s="188"/>
      <c r="DJ800" s="188"/>
      <c r="DK800" s="188"/>
      <c r="DL800" s="242"/>
      <c r="DM800" s="242"/>
      <c r="DN800" s="242"/>
      <c r="DO800" s="242"/>
      <c r="DP800" s="188"/>
      <c r="DQ800" s="188"/>
      <c r="DR800" s="242"/>
      <c r="DS800" s="242"/>
      <c r="DT800" s="242"/>
      <c r="DU800" s="242"/>
      <c r="DV800" s="242"/>
      <c r="DW800" s="188"/>
      <c r="DX800" s="188"/>
      <c r="DY800" s="242"/>
      <c r="DZ800" s="242"/>
      <c r="EA800" s="242"/>
      <c r="EB800" s="242"/>
      <c r="EC800" s="242"/>
      <c r="ED800" s="188"/>
      <c r="EE800" s="188"/>
      <c r="EF800" s="242"/>
      <c r="EG800" s="188"/>
      <c r="EH800" s="242"/>
      <c r="EI800" s="242"/>
      <c r="EJ800" s="242"/>
      <c r="EK800" s="188"/>
      <c r="EL800" s="188"/>
      <c r="EM800" s="242"/>
      <c r="EN800" s="242"/>
      <c r="EO800" s="242"/>
      <c r="EP800" s="242"/>
      <c r="EQ800" s="242"/>
      <c r="ER800" s="188"/>
      <c r="ES800" s="188"/>
      <c r="ET800" s="242"/>
      <c r="EU800" s="242"/>
      <c r="EV800" s="242"/>
      <c r="EW800" s="242"/>
      <c r="EX800" s="242"/>
      <c r="EY800" s="188"/>
      <c r="EZ800" s="188"/>
      <c r="FA800" s="242"/>
      <c r="FB800" s="242"/>
      <c r="FC800" s="242"/>
      <c r="FD800" s="242"/>
      <c r="FE800" s="242"/>
      <c r="FF800" s="188"/>
      <c r="FG800" s="188"/>
      <c r="FH800" s="242"/>
      <c r="FI800" s="242"/>
      <c r="FJ800" s="242"/>
      <c r="FK800" s="242"/>
      <c r="FL800" s="242"/>
      <c r="FM800" s="188"/>
      <c r="FN800" s="188"/>
      <c r="FO800" s="242"/>
      <c r="FP800" s="242"/>
      <c r="FQ800" s="242"/>
      <c r="FR800" s="242"/>
      <c r="FS800" s="242"/>
      <c r="FT800" s="188"/>
      <c r="FU800" s="188"/>
      <c r="FV800" s="188"/>
      <c r="FW800" s="188"/>
      <c r="FX800" s="188"/>
      <c r="FY800" s="242"/>
      <c r="FZ800" s="242"/>
      <c r="GA800" s="188"/>
      <c r="GB800" s="188"/>
      <c r="GC800" s="242"/>
      <c r="GD800" s="242"/>
      <c r="GE800" s="242"/>
      <c r="GF800" s="242"/>
      <c r="GG800" s="242"/>
      <c r="GH800" s="188"/>
      <c r="GI800" s="188"/>
      <c r="GJ800" s="242"/>
    </row>
    <row r="801" spans="2:192" ht="15.75" thickBot="1">
      <c r="B801" s="243" t="s">
        <v>5206</v>
      </c>
      <c r="C801" s="243" t="s">
        <v>334</v>
      </c>
      <c r="D801" s="243" t="s">
        <v>226</v>
      </c>
      <c r="E801" s="244" t="s">
        <v>5217</v>
      </c>
      <c r="F801" s="183"/>
      <c r="G801" s="245"/>
      <c r="H801" s="189"/>
      <c r="I801" s="189"/>
      <c r="J801" s="245"/>
      <c r="K801" s="245"/>
      <c r="L801" s="245"/>
      <c r="M801" s="245"/>
      <c r="N801" s="245"/>
      <c r="O801" s="189"/>
      <c r="P801" s="189"/>
      <c r="Q801" s="245"/>
      <c r="R801" s="245"/>
      <c r="S801" s="245"/>
      <c r="T801" s="245"/>
      <c r="U801" s="245"/>
      <c r="V801" s="189"/>
      <c r="W801" s="189"/>
      <c r="X801" s="245"/>
      <c r="Y801" s="245"/>
      <c r="Z801" s="245"/>
      <c r="AA801" s="245"/>
      <c r="AB801" s="245"/>
      <c r="AC801" s="189"/>
      <c r="AD801" s="189"/>
      <c r="AE801" s="245"/>
      <c r="AF801" s="245"/>
      <c r="AG801" s="189"/>
      <c r="AH801" s="245"/>
      <c r="AI801" s="245"/>
      <c r="AJ801" s="189"/>
      <c r="AK801" s="189"/>
      <c r="AL801" s="189"/>
      <c r="AM801" s="189"/>
      <c r="AN801" s="189"/>
      <c r="AO801" s="245"/>
      <c r="AP801" s="245"/>
      <c r="AQ801" s="189"/>
      <c r="AR801" s="189"/>
      <c r="AS801" s="245"/>
      <c r="AT801" s="245"/>
      <c r="AU801" s="245"/>
      <c r="AV801" s="245"/>
      <c r="AW801" s="245"/>
      <c r="AX801" s="189"/>
      <c r="AY801" s="189"/>
      <c r="AZ801" s="245"/>
      <c r="BA801" s="245"/>
      <c r="BB801" s="245"/>
      <c r="BC801" s="245"/>
      <c r="BD801" s="245"/>
      <c r="BE801" s="189"/>
      <c r="BF801" s="189"/>
      <c r="BG801" s="245"/>
      <c r="BH801" s="245"/>
      <c r="BI801" s="245"/>
      <c r="BJ801" s="245"/>
      <c r="BK801" s="245"/>
      <c r="BL801" s="189"/>
      <c r="BM801" s="189"/>
      <c r="BN801" s="245"/>
      <c r="BO801" s="245"/>
      <c r="BP801" s="245"/>
      <c r="BQ801" s="245"/>
      <c r="BR801" s="245"/>
      <c r="BS801" s="189"/>
      <c r="BT801" s="189"/>
      <c r="BU801" s="245"/>
      <c r="BV801" s="245"/>
      <c r="BW801" s="245"/>
      <c r="BX801" s="245"/>
      <c r="BY801" s="245"/>
      <c r="BZ801" s="189"/>
      <c r="CA801" s="189"/>
      <c r="CB801" s="245"/>
      <c r="CC801" s="245"/>
      <c r="CD801" s="245"/>
      <c r="CE801" s="245"/>
      <c r="CF801" s="245"/>
      <c r="CG801" s="189"/>
      <c r="CH801" s="189"/>
      <c r="CI801" s="245"/>
      <c r="CJ801" s="245"/>
      <c r="CK801" s="245"/>
      <c r="CL801" s="245"/>
      <c r="CM801" s="245"/>
      <c r="CN801" s="189"/>
      <c r="CO801" s="189"/>
      <c r="CP801" s="245"/>
      <c r="CQ801" s="245"/>
      <c r="CR801" s="245"/>
      <c r="CS801" s="245"/>
      <c r="CT801" s="245"/>
      <c r="CU801" s="189"/>
      <c r="CV801" s="189"/>
      <c r="CW801" s="245"/>
      <c r="CX801" s="245"/>
      <c r="CY801" s="245"/>
      <c r="CZ801" s="245"/>
      <c r="DA801" s="245"/>
      <c r="DB801" s="189"/>
      <c r="DC801" s="189"/>
      <c r="DD801" s="245"/>
      <c r="DE801" s="245"/>
      <c r="DF801" s="245"/>
      <c r="DG801" s="245"/>
      <c r="DH801" s="245"/>
      <c r="DI801" s="189"/>
      <c r="DJ801" s="189"/>
      <c r="DK801" s="189"/>
      <c r="DL801" s="245"/>
      <c r="DM801" s="245"/>
      <c r="DN801" s="245"/>
      <c r="DO801" s="245"/>
      <c r="DP801" s="189"/>
      <c r="DQ801" s="189"/>
      <c r="DR801" s="245"/>
      <c r="DS801" s="245"/>
      <c r="DT801" s="245"/>
      <c r="DU801" s="245"/>
      <c r="DV801" s="245"/>
      <c r="DW801" s="189"/>
      <c r="DX801" s="189"/>
      <c r="DY801" s="245"/>
      <c r="DZ801" s="245"/>
      <c r="EA801" s="245"/>
      <c r="EB801" s="245"/>
      <c r="EC801" s="245"/>
      <c r="ED801" s="189"/>
      <c r="EE801" s="189"/>
      <c r="EF801" s="245"/>
      <c r="EG801" s="189"/>
      <c r="EH801" s="245"/>
      <c r="EI801" s="245"/>
      <c r="EJ801" s="245"/>
      <c r="EK801" s="189"/>
      <c r="EL801" s="189"/>
      <c r="EM801" s="245"/>
      <c r="EN801" s="245"/>
      <c r="EO801" s="245"/>
      <c r="EP801" s="245"/>
      <c r="EQ801" s="245"/>
      <c r="ER801" s="189"/>
      <c r="ES801" s="189"/>
      <c r="ET801" s="245"/>
      <c r="EU801" s="245"/>
      <c r="EV801" s="245"/>
      <c r="EW801" s="245"/>
      <c r="EX801" s="245"/>
      <c r="EY801" s="189"/>
      <c r="EZ801" s="189"/>
      <c r="FA801" s="245"/>
      <c r="FB801" s="245"/>
      <c r="FC801" s="245"/>
      <c r="FD801" s="245"/>
      <c r="FE801" s="245"/>
      <c r="FF801" s="189"/>
      <c r="FG801" s="189"/>
      <c r="FH801" s="245"/>
      <c r="FI801" s="245"/>
      <c r="FJ801" s="245"/>
      <c r="FK801" s="245"/>
      <c r="FL801" s="245"/>
      <c r="FM801" s="189"/>
      <c r="FN801" s="189"/>
      <c r="FO801" s="245"/>
      <c r="FP801" s="245"/>
      <c r="FQ801" s="245"/>
      <c r="FR801" s="245"/>
      <c r="FS801" s="245"/>
      <c r="FT801" s="189"/>
      <c r="FU801" s="189"/>
      <c r="FV801" s="189"/>
      <c r="FW801" s="189"/>
      <c r="FX801" s="189"/>
      <c r="FY801" s="245"/>
      <c r="FZ801" s="245"/>
      <c r="GA801" s="189"/>
      <c r="GB801" s="189"/>
      <c r="GC801" s="245"/>
      <c r="GD801" s="245"/>
      <c r="GE801" s="245"/>
      <c r="GF801" s="245"/>
      <c r="GG801" s="245"/>
      <c r="GH801" s="189"/>
      <c r="GI801" s="189"/>
      <c r="GJ801" s="245"/>
    </row>
    <row r="802" spans="2:192" ht="15">
      <c r="B802" s="238" t="s">
        <v>5206</v>
      </c>
      <c r="C802" s="238" t="s">
        <v>2941</v>
      </c>
      <c r="D802" s="238" t="s">
        <v>234</v>
      </c>
      <c r="E802" s="238" t="s">
        <v>5214</v>
      </c>
      <c r="F802" s="180">
        <v>2</v>
      </c>
      <c r="G802" s="239"/>
      <c r="H802" s="186"/>
      <c r="I802" s="186"/>
      <c r="J802" s="239"/>
      <c r="K802" s="239"/>
      <c r="L802" s="239"/>
      <c r="M802" s="239"/>
      <c r="N802" s="239"/>
      <c r="O802" s="186"/>
      <c r="P802" s="186"/>
      <c r="Q802" s="239"/>
      <c r="R802" s="239"/>
      <c r="S802" s="239"/>
      <c r="T802" s="239"/>
      <c r="U802" s="239"/>
      <c r="V802" s="186"/>
      <c r="W802" s="186"/>
      <c r="X802" s="239"/>
      <c r="Y802" s="239"/>
      <c r="Z802" s="239"/>
      <c r="AA802" s="239"/>
      <c r="AB802" s="239"/>
      <c r="AC802" s="186"/>
      <c r="AD802" s="186"/>
      <c r="AE802" s="239"/>
      <c r="AF802" s="239"/>
      <c r="AG802" s="186"/>
      <c r="AH802" s="239"/>
      <c r="AI802" s="239"/>
      <c r="AJ802" s="186"/>
      <c r="AK802" s="186"/>
      <c r="AL802" s="186"/>
      <c r="AM802" s="186"/>
      <c r="AN802" s="186"/>
      <c r="AO802" s="239"/>
      <c r="AP802" s="239"/>
      <c r="AQ802" s="186"/>
      <c r="AR802" s="186"/>
      <c r="AS802" s="239"/>
      <c r="AT802" s="239"/>
      <c r="AU802" s="239"/>
      <c r="AV802" s="239"/>
      <c r="AW802" s="239"/>
      <c r="AX802" s="186"/>
      <c r="AY802" s="186"/>
      <c r="AZ802" s="239"/>
      <c r="BA802" s="239"/>
      <c r="BB802" s="239"/>
      <c r="BC802" s="239"/>
      <c r="BD802" s="239"/>
      <c r="BE802" s="186"/>
      <c r="BF802" s="186"/>
      <c r="BG802" s="239"/>
      <c r="BH802" s="239"/>
      <c r="BI802" s="239"/>
      <c r="BJ802" s="239"/>
      <c r="BK802" s="239"/>
      <c r="BL802" s="186"/>
      <c r="BM802" s="186"/>
      <c r="BN802" s="239"/>
      <c r="BO802" s="239"/>
      <c r="BP802" s="239"/>
      <c r="BQ802" s="239"/>
      <c r="BR802" s="239"/>
      <c r="BS802" s="186"/>
      <c r="BT802" s="186"/>
      <c r="BU802" s="239"/>
      <c r="BV802" s="239"/>
      <c r="BW802" s="239"/>
      <c r="BX802" s="239"/>
      <c r="BY802" s="239"/>
      <c r="BZ802" s="186"/>
      <c r="CA802" s="186"/>
      <c r="CB802" s="239"/>
      <c r="CC802" s="239"/>
      <c r="CD802" s="239"/>
      <c r="CE802" s="239"/>
      <c r="CF802" s="239"/>
      <c r="CG802" s="186"/>
      <c r="CH802" s="186"/>
      <c r="CI802" s="239"/>
      <c r="CJ802" s="239"/>
      <c r="CK802" s="239"/>
      <c r="CL802" s="239"/>
      <c r="CM802" s="239"/>
      <c r="CN802" s="186"/>
      <c r="CO802" s="186"/>
      <c r="CP802" s="239"/>
      <c r="CQ802" s="239">
        <v>1</v>
      </c>
      <c r="CR802" s="239"/>
      <c r="CS802" s="239"/>
      <c r="CT802" s="239"/>
      <c r="CU802" s="186"/>
      <c r="CV802" s="186"/>
      <c r="CW802" s="239"/>
      <c r="CX802" s="239"/>
      <c r="CY802" s="239"/>
      <c r="CZ802" s="239"/>
      <c r="DA802" s="239"/>
      <c r="DB802" s="186"/>
      <c r="DC802" s="186"/>
      <c r="DD802" s="239"/>
      <c r="DE802" s="239"/>
      <c r="DF802" s="239"/>
      <c r="DG802" s="239"/>
      <c r="DH802" s="239"/>
      <c r="DI802" s="186"/>
      <c r="DJ802" s="186"/>
      <c r="DK802" s="186"/>
      <c r="DL802" s="239"/>
      <c r="DM802" s="239"/>
      <c r="DN802" s="239"/>
      <c r="DO802" s="239">
        <v>1</v>
      </c>
      <c r="DP802" s="186"/>
      <c r="DQ802" s="186"/>
      <c r="DR802" s="239"/>
      <c r="DS802" s="239"/>
      <c r="DT802" s="239"/>
      <c r="DU802" s="239"/>
      <c r="DV802" s="239"/>
      <c r="DW802" s="186"/>
      <c r="DX802" s="186"/>
      <c r="DY802" s="239"/>
      <c r="DZ802" s="239"/>
      <c r="EA802" s="239"/>
      <c r="EB802" s="239"/>
      <c r="EC802" s="239"/>
      <c r="ED802" s="186"/>
      <c r="EE802" s="186"/>
      <c r="EF802" s="239"/>
      <c r="EG802" s="186"/>
      <c r="EH802" s="239"/>
      <c r="EI802" s="239"/>
      <c r="EJ802" s="239"/>
      <c r="EK802" s="186"/>
      <c r="EL802" s="186"/>
      <c r="EM802" s="239"/>
      <c r="EN802" s="239"/>
      <c r="EO802" s="239"/>
      <c r="EP802" s="239"/>
      <c r="EQ802" s="239"/>
      <c r="ER802" s="186"/>
      <c r="ES802" s="186"/>
      <c r="ET802" s="239"/>
      <c r="EU802" s="239"/>
      <c r="EV802" s="239"/>
      <c r="EW802" s="239"/>
      <c r="EX802" s="239"/>
      <c r="EY802" s="186"/>
      <c r="EZ802" s="186"/>
      <c r="FA802" s="239"/>
      <c r="FB802" s="239"/>
      <c r="FC802" s="239"/>
      <c r="FD802" s="239"/>
      <c r="FE802" s="239"/>
      <c r="FF802" s="186"/>
      <c r="FG802" s="186"/>
      <c r="FH802" s="239"/>
      <c r="FI802" s="239"/>
      <c r="FJ802" s="239"/>
      <c r="FK802" s="239"/>
      <c r="FL802" s="239"/>
      <c r="FM802" s="186"/>
      <c r="FN802" s="186"/>
      <c r="FO802" s="239"/>
      <c r="FP802" s="239"/>
      <c r="FQ802" s="239"/>
      <c r="FR802" s="239"/>
      <c r="FS802" s="239"/>
      <c r="FT802" s="186"/>
      <c r="FU802" s="186"/>
      <c r="FV802" s="186"/>
      <c r="FW802" s="186"/>
      <c r="FX802" s="186"/>
      <c r="FY802" s="239"/>
      <c r="FZ802" s="239"/>
      <c r="GA802" s="186"/>
      <c r="GB802" s="186"/>
      <c r="GC802" s="239"/>
      <c r="GD802" s="239"/>
      <c r="GE802" s="239"/>
      <c r="GF802" s="239"/>
      <c r="GG802" s="239"/>
      <c r="GH802" s="186"/>
      <c r="GI802" s="186"/>
      <c r="GJ802" s="239"/>
    </row>
    <row r="803" spans="2:192" ht="15">
      <c r="B803" s="240" t="s">
        <v>5206</v>
      </c>
      <c r="C803" s="240" t="s">
        <v>2941</v>
      </c>
      <c r="D803" s="240" t="s">
        <v>234</v>
      </c>
      <c r="E803" s="235" t="s">
        <v>5215</v>
      </c>
      <c r="F803" s="181">
        <v>15.6</v>
      </c>
      <c r="G803" s="237"/>
      <c r="H803" s="187"/>
      <c r="I803" s="187"/>
      <c r="J803" s="237"/>
      <c r="K803" s="237"/>
      <c r="L803" s="237"/>
      <c r="M803" s="237"/>
      <c r="N803" s="237"/>
      <c r="O803" s="187"/>
      <c r="P803" s="187"/>
      <c r="Q803" s="237"/>
      <c r="R803" s="237"/>
      <c r="S803" s="237"/>
      <c r="T803" s="237"/>
      <c r="U803" s="237"/>
      <c r="V803" s="187"/>
      <c r="W803" s="187"/>
      <c r="X803" s="237"/>
      <c r="Y803" s="237"/>
      <c r="Z803" s="237"/>
      <c r="AA803" s="237"/>
      <c r="AB803" s="237"/>
      <c r="AC803" s="187"/>
      <c r="AD803" s="187"/>
      <c r="AE803" s="237"/>
      <c r="AF803" s="237"/>
      <c r="AG803" s="187"/>
      <c r="AH803" s="237"/>
      <c r="AI803" s="237"/>
      <c r="AJ803" s="187"/>
      <c r="AK803" s="187"/>
      <c r="AL803" s="187"/>
      <c r="AM803" s="187"/>
      <c r="AN803" s="187"/>
      <c r="AO803" s="237"/>
      <c r="AP803" s="237"/>
      <c r="AQ803" s="187"/>
      <c r="AR803" s="187"/>
      <c r="AS803" s="237"/>
      <c r="AT803" s="237"/>
      <c r="AU803" s="237"/>
      <c r="AV803" s="237"/>
      <c r="AW803" s="237"/>
      <c r="AX803" s="187"/>
      <c r="AY803" s="187"/>
      <c r="AZ803" s="237"/>
      <c r="BA803" s="237"/>
      <c r="BB803" s="237"/>
      <c r="BC803" s="237"/>
      <c r="BD803" s="237"/>
      <c r="BE803" s="187"/>
      <c r="BF803" s="187"/>
      <c r="BG803" s="237"/>
      <c r="BH803" s="237"/>
      <c r="BI803" s="237"/>
      <c r="BJ803" s="237"/>
      <c r="BK803" s="237"/>
      <c r="BL803" s="187"/>
      <c r="BM803" s="187"/>
      <c r="BN803" s="237"/>
      <c r="BO803" s="237"/>
      <c r="BP803" s="237"/>
      <c r="BQ803" s="237"/>
      <c r="BR803" s="237"/>
      <c r="BS803" s="187"/>
      <c r="BT803" s="187"/>
      <c r="BU803" s="237"/>
      <c r="BV803" s="237"/>
      <c r="BW803" s="237"/>
      <c r="BX803" s="237"/>
      <c r="BY803" s="237"/>
      <c r="BZ803" s="187"/>
      <c r="CA803" s="187"/>
      <c r="CB803" s="237"/>
      <c r="CC803" s="237"/>
      <c r="CD803" s="237"/>
      <c r="CE803" s="237"/>
      <c r="CF803" s="237"/>
      <c r="CG803" s="187"/>
      <c r="CH803" s="187"/>
      <c r="CI803" s="237"/>
      <c r="CJ803" s="237"/>
      <c r="CK803" s="237"/>
      <c r="CL803" s="237"/>
      <c r="CM803" s="237"/>
      <c r="CN803" s="187"/>
      <c r="CO803" s="187"/>
      <c r="CP803" s="237"/>
      <c r="CQ803" s="237">
        <v>6</v>
      </c>
      <c r="CR803" s="237"/>
      <c r="CS803" s="237"/>
      <c r="CT803" s="237"/>
      <c r="CU803" s="187"/>
      <c r="CV803" s="187"/>
      <c r="CW803" s="237"/>
      <c r="CX803" s="237"/>
      <c r="CY803" s="237"/>
      <c r="CZ803" s="237"/>
      <c r="DA803" s="237"/>
      <c r="DB803" s="187"/>
      <c r="DC803" s="187"/>
      <c r="DD803" s="237"/>
      <c r="DE803" s="237"/>
      <c r="DF803" s="237"/>
      <c r="DG803" s="237"/>
      <c r="DH803" s="237"/>
      <c r="DI803" s="187"/>
      <c r="DJ803" s="187"/>
      <c r="DK803" s="187"/>
      <c r="DL803" s="237"/>
      <c r="DM803" s="237"/>
      <c r="DN803" s="237"/>
      <c r="DO803" s="237">
        <v>9.6</v>
      </c>
      <c r="DP803" s="187"/>
      <c r="DQ803" s="187"/>
      <c r="DR803" s="237"/>
      <c r="DS803" s="237"/>
      <c r="DT803" s="237"/>
      <c r="DU803" s="237"/>
      <c r="DV803" s="237"/>
      <c r="DW803" s="187"/>
      <c r="DX803" s="187"/>
      <c r="DY803" s="237"/>
      <c r="DZ803" s="237"/>
      <c r="EA803" s="237"/>
      <c r="EB803" s="237"/>
      <c r="EC803" s="237"/>
      <c r="ED803" s="187"/>
      <c r="EE803" s="187"/>
      <c r="EF803" s="237"/>
      <c r="EG803" s="187"/>
      <c r="EH803" s="237"/>
      <c r="EI803" s="237"/>
      <c r="EJ803" s="237"/>
      <c r="EK803" s="187"/>
      <c r="EL803" s="187"/>
      <c r="EM803" s="237"/>
      <c r="EN803" s="237"/>
      <c r="EO803" s="237"/>
      <c r="EP803" s="237"/>
      <c r="EQ803" s="237"/>
      <c r="ER803" s="187"/>
      <c r="ES803" s="187"/>
      <c r="ET803" s="237"/>
      <c r="EU803" s="237"/>
      <c r="EV803" s="237"/>
      <c r="EW803" s="237"/>
      <c r="EX803" s="237"/>
      <c r="EY803" s="187"/>
      <c r="EZ803" s="187"/>
      <c r="FA803" s="237"/>
      <c r="FB803" s="237"/>
      <c r="FC803" s="237"/>
      <c r="FD803" s="237"/>
      <c r="FE803" s="237"/>
      <c r="FF803" s="187"/>
      <c r="FG803" s="187"/>
      <c r="FH803" s="237"/>
      <c r="FI803" s="237"/>
      <c r="FJ803" s="237"/>
      <c r="FK803" s="237"/>
      <c r="FL803" s="237"/>
      <c r="FM803" s="187"/>
      <c r="FN803" s="187"/>
      <c r="FO803" s="237"/>
      <c r="FP803" s="237"/>
      <c r="FQ803" s="237"/>
      <c r="FR803" s="237"/>
      <c r="FS803" s="237"/>
      <c r="FT803" s="187"/>
      <c r="FU803" s="187"/>
      <c r="FV803" s="187"/>
      <c r="FW803" s="187"/>
      <c r="FX803" s="187"/>
      <c r="FY803" s="237"/>
      <c r="FZ803" s="237"/>
      <c r="GA803" s="187"/>
      <c r="GB803" s="187"/>
      <c r="GC803" s="237"/>
      <c r="GD803" s="237"/>
      <c r="GE803" s="237"/>
      <c r="GF803" s="237"/>
      <c r="GG803" s="237"/>
      <c r="GH803" s="187"/>
      <c r="GI803" s="187"/>
      <c r="GJ803" s="237"/>
    </row>
    <row r="804" spans="2:192" ht="15">
      <c r="B804" s="240" t="s">
        <v>5206</v>
      </c>
      <c r="C804" s="240" t="s">
        <v>2941</v>
      </c>
      <c r="D804" s="240" t="s">
        <v>234</v>
      </c>
      <c r="E804" s="241" t="s">
        <v>5216</v>
      </c>
      <c r="F804" s="182"/>
      <c r="G804" s="242"/>
      <c r="H804" s="188"/>
      <c r="I804" s="188"/>
      <c r="J804" s="242"/>
      <c r="K804" s="242"/>
      <c r="L804" s="242"/>
      <c r="M804" s="242"/>
      <c r="N804" s="242"/>
      <c r="O804" s="188"/>
      <c r="P804" s="188"/>
      <c r="Q804" s="242"/>
      <c r="R804" s="242"/>
      <c r="S804" s="242"/>
      <c r="T804" s="242"/>
      <c r="U804" s="242"/>
      <c r="V804" s="188"/>
      <c r="W804" s="188"/>
      <c r="X804" s="242"/>
      <c r="Y804" s="242"/>
      <c r="Z804" s="242"/>
      <c r="AA804" s="242"/>
      <c r="AB804" s="242"/>
      <c r="AC804" s="188"/>
      <c r="AD804" s="188"/>
      <c r="AE804" s="242"/>
      <c r="AF804" s="242"/>
      <c r="AG804" s="188"/>
      <c r="AH804" s="242"/>
      <c r="AI804" s="242"/>
      <c r="AJ804" s="188"/>
      <c r="AK804" s="188"/>
      <c r="AL804" s="188"/>
      <c r="AM804" s="188"/>
      <c r="AN804" s="188"/>
      <c r="AO804" s="242"/>
      <c r="AP804" s="242"/>
      <c r="AQ804" s="188"/>
      <c r="AR804" s="188"/>
      <c r="AS804" s="242"/>
      <c r="AT804" s="242"/>
      <c r="AU804" s="242"/>
      <c r="AV804" s="242"/>
      <c r="AW804" s="242"/>
      <c r="AX804" s="188"/>
      <c r="AY804" s="188"/>
      <c r="AZ804" s="242"/>
      <c r="BA804" s="242"/>
      <c r="BB804" s="242"/>
      <c r="BC804" s="242"/>
      <c r="BD804" s="242"/>
      <c r="BE804" s="188"/>
      <c r="BF804" s="188"/>
      <c r="BG804" s="242"/>
      <c r="BH804" s="242"/>
      <c r="BI804" s="242"/>
      <c r="BJ804" s="242"/>
      <c r="BK804" s="242"/>
      <c r="BL804" s="188"/>
      <c r="BM804" s="188"/>
      <c r="BN804" s="242"/>
      <c r="BO804" s="242"/>
      <c r="BP804" s="242"/>
      <c r="BQ804" s="242"/>
      <c r="BR804" s="242"/>
      <c r="BS804" s="188"/>
      <c r="BT804" s="188"/>
      <c r="BU804" s="242"/>
      <c r="BV804" s="242"/>
      <c r="BW804" s="242"/>
      <c r="BX804" s="242"/>
      <c r="BY804" s="242"/>
      <c r="BZ804" s="188"/>
      <c r="CA804" s="188"/>
      <c r="CB804" s="242"/>
      <c r="CC804" s="242"/>
      <c r="CD804" s="242"/>
      <c r="CE804" s="242"/>
      <c r="CF804" s="242"/>
      <c r="CG804" s="188"/>
      <c r="CH804" s="188"/>
      <c r="CI804" s="242"/>
      <c r="CJ804" s="242"/>
      <c r="CK804" s="242"/>
      <c r="CL804" s="242"/>
      <c r="CM804" s="242"/>
      <c r="CN804" s="188"/>
      <c r="CO804" s="188"/>
      <c r="CP804" s="242"/>
      <c r="CQ804" s="242"/>
      <c r="CR804" s="242"/>
      <c r="CS804" s="242"/>
      <c r="CT804" s="242"/>
      <c r="CU804" s="188"/>
      <c r="CV804" s="188"/>
      <c r="CW804" s="242"/>
      <c r="CX804" s="242"/>
      <c r="CY804" s="242"/>
      <c r="CZ804" s="242"/>
      <c r="DA804" s="242"/>
      <c r="DB804" s="188"/>
      <c r="DC804" s="188"/>
      <c r="DD804" s="242"/>
      <c r="DE804" s="242"/>
      <c r="DF804" s="242"/>
      <c r="DG804" s="242"/>
      <c r="DH804" s="242"/>
      <c r="DI804" s="188"/>
      <c r="DJ804" s="188"/>
      <c r="DK804" s="188"/>
      <c r="DL804" s="242"/>
      <c r="DM804" s="242"/>
      <c r="DN804" s="242"/>
      <c r="DO804" s="242"/>
      <c r="DP804" s="188"/>
      <c r="DQ804" s="188"/>
      <c r="DR804" s="242"/>
      <c r="DS804" s="242"/>
      <c r="DT804" s="242"/>
      <c r="DU804" s="242"/>
      <c r="DV804" s="242"/>
      <c r="DW804" s="188"/>
      <c r="DX804" s="188"/>
      <c r="DY804" s="242"/>
      <c r="DZ804" s="242"/>
      <c r="EA804" s="242"/>
      <c r="EB804" s="242"/>
      <c r="EC804" s="242"/>
      <c r="ED804" s="188"/>
      <c r="EE804" s="188"/>
      <c r="EF804" s="242"/>
      <c r="EG804" s="188"/>
      <c r="EH804" s="242"/>
      <c r="EI804" s="242"/>
      <c r="EJ804" s="242"/>
      <c r="EK804" s="188"/>
      <c r="EL804" s="188"/>
      <c r="EM804" s="242"/>
      <c r="EN804" s="242"/>
      <c r="EO804" s="242"/>
      <c r="EP804" s="242"/>
      <c r="EQ804" s="242"/>
      <c r="ER804" s="188"/>
      <c r="ES804" s="188"/>
      <c r="ET804" s="242"/>
      <c r="EU804" s="242"/>
      <c r="EV804" s="242"/>
      <c r="EW804" s="242"/>
      <c r="EX804" s="242"/>
      <c r="EY804" s="188"/>
      <c r="EZ804" s="188"/>
      <c r="FA804" s="242"/>
      <c r="FB804" s="242"/>
      <c r="FC804" s="242"/>
      <c r="FD804" s="242"/>
      <c r="FE804" s="242"/>
      <c r="FF804" s="188"/>
      <c r="FG804" s="188"/>
      <c r="FH804" s="242"/>
      <c r="FI804" s="242"/>
      <c r="FJ804" s="242"/>
      <c r="FK804" s="242"/>
      <c r="FL804" s="242"/>
      <c r="FM804" s="188"/>
      <c r="FN804" s="188"/>
      <c r="FO804" s="242"/>
      <c r="FP804" s="242"/>
      <c r="FQ804" s="242"/>
      <c r="FR804" s="242"/>
      <c r="FS804" s="242"/>
      <c r="FT804" s="188"/>
      <c r="FU804" s="188"/>
      <c r="FV804" s="188"/>
      <c r="FW804" s="188"/>
      <c r="FX804" s="188"/>
      <c r="FY804" s="242"/>
      <c r="FZ804" s="242"/>
      <c r="GA804" s="188"/>
      <c r="GB804" s="188"/>
      <c r="GC804" s="242"/>
      <c r="GD804" s="242"/>
      <c r="GE804" s="242"/>
      <c r="GF804" s="242"/>
      <c r="GG804" s="242"/>
      <c r="GH804" s="188"/>
      <c r="GI804" s="188"/>
      <c r="GJ804" s="242"/>
    </row>
    <row r="805" spans="2:192" ht="15.75" thickBot="1">
      <c r="B805" s="243" t="s">
        <v>5206</v>
      </c>
      <c r="C805" s="243" t="s">
        <v>2941</v>
      </c>
      <c r="D805" s="243" t="s">
        <v>234</v>
      </c>
      <c r="E805" s="244" t="s">
        <v>5217</v>
      </c>
      <c r="F805" s="183"/>
      <c r="G805" s="245"/>
      <c r="H805" s="189"/>
      <c r="I805" s="189"/>
      <c r="J805" s="245"/>
      <c r="K805" s="245"/>
      <c r="L805" s="245"/>
      <c r="M805" s="245"/>
      <c r="N805" s="245"/>
      <c r="O805" s="189"/>
      <c r="P805" s="189"/>
      <c r="Q805" s="245"/>
      <c r="R805" s="245"/>
      <c r="S805" s="245"/>
      <c r="T805" s="245"/>
      <c r="U805" s="245"/>
      <c r="V805" s="189"/>
      <c r="W805" s="189"/>
      <c r="X805" s="245"/>
      <c r="Y805" s="245"/>
      <c r="Z805" s="245"/>
      <c r="AA805" s="245"/>
      <c r="AB805" s="245"/>
      <c r="AC805" s="189"/>
      <c r="AD805" s="189"/>
      <c r="AE805" s="245"/>
      <c r="AF805" s="245"/>
      <c r="AG805" s="189"/>
      <c r="AH805" s="245"/>
      <c r="AI805" s="245"/>
      <c r="AJ805" s="189"/>
      <c r="AK805" s="189"/>
      <c r="AL805" s="189"/>
      <c r="AM805" s="189"/>
      <c r="AN805" s="189"/>
      <c r="AO805" s="245"/>
      <c r="AP805" s="245"/>
      <c r="AQ805" s="189"/>
      <c r="AR805" s="189"/>
      <c r="AS805" s="245"/>
      <c r="AT805" s="245"/>
      <c r="AU805" s="245"/>
      <c r="AV805" s="245"/>
      <c r="AW805" s="245"/>
      <c r="AX805" s="189"/>
      <c r="AY805" s="189"/>
      <c r="AZ805" s="245"/>
      <c r="BA805" s="245"/>
      <c r="BB805" s="245"/>
      <c r="BC805" s="245"/>
      <c r="BD805" s="245"/>
      <c r="BE805" s="189"/>
      <c r="BF805" s="189"/>
      <c r="BG805" s="245"/>
      <c r="BH805" s="245"/>
      <c r="BI805" s="245"/>
      <c r="BJ805" s="245"/>
      <c r="BK805" s="245"/>
      <c r="BL805" s="189"/>
      <c r="BM805" s="189"/>
      <c r="BN805" s="245"/>
      <c r="BO805" s="245"/>
      <c r="BP805" s="245"/>
      <c r="BQ805" s="245"/>
      <c r="BR805" s="245"/>
      <c r="BS805" s="189"/>
      <c r="BT805" s="189"/>
      <c r="BU805" s="245"/>
      <c r="BV805" s="245"/>
      <c r="BW805" s="245"/>
      <c r="BX805" s="245"/>
      <c r="BY805" s="245"/>
      <c r="BZ805" s="189"/>
      <c r="CA805" s="189"/>
      <c r="CB805" s="245"/>
      <c r="CC805" s="245"/>
      <c r="CD805" s="245"/>
      <c r="CE805" s="245"/>
      <c r="CF805" s="245"/>
      <c r="CG805" s="189"/>
      <c r="CH805" s="189"/>
      <c r="CI805" s="245"/>
      <c r="CJ805" s="245"/>
      <c r="CK805" s="245"/>
      <c r="CL805" s="245"/>
      <c r="CM805" s="245"/>
      <c r="CN805" s="189"/>
      <c r="CO805" s="189"/>
      <c r="CP805" s="245"/>
      <c r="CQ805" s="245"/>
      <c r="CR805" s="245"/>
      <c r="CS805" s="245"/>
      <c r="CT805" s="245"/>
      <c r="CU805" s="189"/>
      <c r="CV805" s="189"/>
      <c r="CW805" s="245"/>
      <c r="CX805" s="245"/>
      <c r="CY805" s="245"/>
      <c r="CZ805" s="245"/>
      <c r="DA805" s="245"/>
      <c r="DB805" s="189"/>
      <c r="DC805" s="189"/>
      <c r="DD805" s="245"/>
      <c r="DE805" s="245"/>
      <c r="DF805" s="245"/>
      <c r="DG805" s="245"/>
      <c r="DH805" s="245"/>
      <c r="DI805" s="189"/>
      <c r="DJ805" s="189"/>
      <c r="DK805" s="189"/>
      <c r="DL805" s="245"/>
      <c r="DM805" s="245"/>
      <c r="DN805" s="245"/>
      <c r="DO805" s="245"/>
      <c r="DP805" s="189"/>
      <c r="DQ805" s="189"/>
      <c r="DR805" s="245"/>
      <c r="DS805" s="245"/>
      <c r="DT805" s="245"/>
      <c r="DU805" s="245"/>
      <c r="DV805" s="245"/>
      <c r="DW805" s="189"/>
      <c r="DX805" s="189"/>
      <c r="DY805" s="245"/>
      <c r="DZ805" s="245"/>
      <c r="EA805" s="245"/>
      <c r="EB805" s="245"/>
      <c r="EC805" s="245"/>
      <c r="ED805" s="189"/>
      <c r="EE805" s="189"/>
      <c r="EF805" s="245"/>
      <c r="EG805" s="189"/>
      <c r="EH805" s="245"/>
      <c r="EI805" s="245"/>
      <c r="EJ805" s="245"/>
      <c r="EK805" s="189"/>
      <c r="EL805" s="189"/>
      <c r="EM805" s="245"/>
      <c r="EN805" s="245"/>
      <c r="EO805" s="245"/>
      <c r="EP805" s="245"/>
      <c r="EQ805" s="245"/>
      <c r="ER805" s="189"/>
      <c r="ES805" s="189"/>
      <c r="ET805" s="245"/>
      <c r="EU805" s="245"/>
      <c r="EV805" s="245"/>
      <c r="EW805" s="245"/>
      <c r="EX805" s="245"/>
      <c r="EY805" s="189"/>
      <c r="EZ805" s="189"/>
      <c r="FA805" s="245"/>
      <c r="FB805" s="245"/>
      <c r="FC805" s="245"/>
      <c r="FD805" s="245"/>
      <c r="FE805" s="245"/>
      <c r="FF805" s="189"/>
      <c r="FG805" s="189"/>
      <c r="FH805" s="245"/>
      <c r="FI805" s="245"/>
      <c r="FJ805" s="245"/>
      <c r="FK805" s="245"/>
      <c r="FL805" s="245"/>
      <c r="FM805" s="189"/>
      <c r="FN805" s="189"/>
      <c r="FO805" s="245"/>
      <c r="FP805" s="245"/>
      <c r="FQ805" s="245"/>
      <c r="FR805" s="245"/>
      <c r="FS805" s="245"/>
      <c r="FT805" s="189"/>
      <c r="FU805" s="189"/>
      <c r="FV805" s="189"/>
      <c r="FW805" s="189"/>
      <c r="FX805" s="189"/>
      <c r="FY805" s="245"/>
      <c r="FZ805" s="245"/>
      <c r="GA805" s="189"/>
      <c r="GB805" s="189"/>
      <c r="GC805" s="245"/>
      <c r="GD805" s="245"/>
      <c r="GE805" s="245"/>
      <c r="GF805" s="245"/>
      <c r="GG805" s="245"/>
      <c r="GH805" s="189"/>
      <c r="GI805" s="189"/>
      <c r="GJ805" s="245"/>
    </row>
    <row r="806" spans="2:192" ht="15">
      <c r="B806" s="238" t="s">
        <v>5206</v>
      </c>
      <c r="C806" s="238" t="s">
        <v>3740</v>
      </c>
      <c r="D806" s="238" t="s">
        <v>330</v>
      </c>
      <c r="E806" s="238" t="s">
        <v>5214</v>
      </c>
      <c r="F806" s="180">
        <v>1</v>
      </c>
      <c r="G806" s="239"/>
      <c r="H806" s="186"/>
      <c r="I806" s="186"/>
      <c r="J806" s="239"/>
      <c r="K806" s="239"/>
      <c r="L806" s="239"/>
      <c r="M806" s="239"/>
      <c r="N806" s="239"/>
      <c r="O806" s="186"/>
      <c r="P806" s="186"/>
      <c r="Q806" s="239"/>
      <c r="R806" s="239"/>
      <c r="S806" s="239"/>
      <c r="T806" s="239"/>
      <c r="U806" s="239"/>
      <c r="V806" s="186"/>
      <c r="W806" s="186"/>
      <c r="X806" s="239"/>
      <c r="Y806" s="239"/>
      <c r="Z806" s="239"/>
      <c r="AA806" s="239"/>
      <c r="AB806" s="239"/>
      <c r="AC806" s="186"/>
      <c r="AD806" s="186"/>
      <c r="AE806" s="239"/>
      <c r="AF806" s="239"/>
      <c r="AG806" s="186"/>
      <c r="AH806" s="239"/>
      <c r="AI806" s="239"/>
      <c r="AJ806" s="186"/>
      <c r="AK806" s="186"/>
      <c r="AL806" s="186"/>
      <c r="AM806" s="186"/>
      <c r="AN806" s="186"/>
      <c r="AO806" s="239"/>
      <c r="AP806" s="239"/>
      <c r="AQ806" s="186"/>
      <c r="AR806" s="186"/>
      <c r="AS806" s="239"/>
      <c r="AT806" s="239"/>
      <c r="AU806" s="239"/>
      <c r="AV806" s="239"/>
      <c r="AW806" s="239"/>
      <c r="AX806" s="186"/>
      <c r="AY806" s="186"/>
      <c r="AZ806" s="239"/>
      <c r="BA806" s="239"/>
      <c r="BB806" s="239"/>
      <c r="BC806" s="239"/>
      <c r="BD806" s="239"/>
      <c r="BE806" s="186"/>
      <c r="BF806" s="186"/>
      <c r="BG806" s="239"/>
      <c r="BH806" s="239"/>
      <c r="BI806" s="239"/>
      <c r="BJ806" s="239"/>
      <c r="BK806" s="239"/>
      <c r="BL806" s="186"/>
      <c r="BM806" s="186"/>
      <c r="BN806" s="239"/>
      <c r="BO806" s="239"/>
      <c r="BP806" s="239"/>
      <c r="BQ806" s="239"/>
      <c r="BR806" s="239"/>
      <c r="BS806" s="186"/>
      <c r="BT806" s="186"/>
      <c r="BU806" s="239"/>
      <c r="BV806" s="239"/>
      <c r="BW806" s="239"/>
      <c r="BX806" s="239"/>
      <c r="BY806" s="239"/>
      <c r="BZ806" s="186"/>
      <c r="CA806" s="186"/>
      <c r="CB806" s="239"/>
      <c r="CC806" s="239"/>
      <c r="CD806" s="239"/>
      <c r="CE806" s="239"/>
      <c r="CF806" s="239"/>
      <c r="CG806" s="186"/>
      <c r="CH806" s="186"/>
      <c r="CI806" s="239"/>
      <c r="CJ806" s="239"/>
      <c r="CK806" s="239"/>
      <c r="CL806" s="239"/>
      <c r="CM806" s="239"/>
      <c r="CN806" s="186"/>
      <c r="CO806" s="186"/>
      <c r="CP806" s="239"/>
      <c r="CQ806" s="239"/>
      <c r="CR806" s="239"/>
      <c r="CS806" s="239"/>
      <c r="CT806" s="239"/>
      <c r="CU806" s="186"/>
      <c r="CV806" s="186"/>
      <c r="CW806" s="239"/>
      <c r="CX806" s="239"/>
      <c r="CY806" s="239"/>
      <c r="CZ806" s="239"/>
      <c r="DA806" s="239"/>
      <c r="DB806" s="186"/>
      <c r="DC806" s="186"/>
      <c r="DD806" s="239"/>
      <c r="DE806" s="239"/>
      <c r="DF806" s="239"/>
      <c r="DG806" s="239"/>
      <c r="DH806" s="239"/>
      <c r="DI806" s="186"/>
      <c r="DJ806" s="186"/>
      <c r="DK806" s="186"/>
      <c r="DL806" s="239"/>
      <c r="DM806" s="239"/>
      <c r="DN806" s="239"/>
      <c r="DO806" s="239"/>
      <c r="DP806" s="186"/>
      <c r="DQ806" s="186"/>
      <c r="DR806" s="239"/>
      <c r="DS806" s="239">
        <v>1</v>
      </c>
      <c r="DT806" s="239"/>
      <c r="DU806" s="239"/>
      <c r="DV806" s="239"/>
      <c r="DW806" s="186"/>
      <c r="DX806" s="186"/>
      <c r="DY806" s="239"/>
      <c r="DZ806" s="239"/>
      <c r="EA806" s="239"/>
      <c r="EB806" s="239"/>
      <c r="EC806" s="239"/>
      <c r="ED806" s="186"/>
      <c r="EE806" s="186"/>
      <c r="EF806" s="239"/>
      <c r="EG806" s="186"/>
      <c r="EH806" s="239"/>
      <c r="EI806" s="239"/>
      <c r="EJ806" s="239"/>
      <c r="EK806" s="186"/>
      <c r="EL806" s="186"/>
      <c r="EM806" s="239"/>
      <c r="EN806" s="239"/>
      <c r="EO806" s="239"/>
      <c r="EP806" s="239"/>
      <c r="EQ806" s="239"/>
      <c r="ER806" s="186"/>
      <c r="ES806" s="186"/>
      <c r="ET806" s="239"/>
      <c r="EU806" s="239"/>
      <c r="EV806" s="239"/>
      <c r="EW806" s="239"/>
      <c r="EX806" s="239"/>
      <c r="EY806" s="186"/>
      <c r="EZ806" s="186"/>
      <c r="FA806" s="239"/>
      <c r="FB806" s="239"/>
      <c r="FC806" s="239"/>
      <c r="FD806" s="239"/>
      <c r="FE806" s="239"/>
      <c r="FF806" s="186"/>
      <c r="FG806" s="186"/>
      <c r="FH806" s="239"/>
      <c r="FI806" s="239"/>
      <c r="FJ806" s="239"/>
      <c r="FK806" s="239"/>
      <c r="FL806" s="239"/>
      <c r="FM806" s="186"/>
      <c r="FN806" s="186"/>
      <c r="FO806" s="239"/>
      <c r="FP806" s="239"/>
      <c r="FQ806" s="239"/>
      <c r="FR806" s="239"/>
      <c r="FS806" s="239"/>
      <c r="FT806" s="186"/>
      <c r="FU806" s="186"/>
      <c r="FV806" s="186"/>
      <c r="FW806" s="186"/>
      <c r="FX806" s="186"/>
      <c r="FY806" s="239"/>
      <c r="FZ806" s="239"/>
      <c r="GA806" s="186"/>
      <c r="GB806" s="186"/>
      <c r="GC806" s="239"/>
      <c r="GD806" s="239"/>
      <c r="GE806" s="239"/>
      <c r="GF806" s="239"/>
      <c r="GG806" s="239"/>
      <c r="GH806" s="186"/>
      <c r="GI806" s="186"/>
      <c r="GJ806" s="239"/>
    </row>
    <row r="807" spans="2:192" ht="15">
      <c r="B807" s="240" t="s">
        <v>5206</v>
      </c>
      <c r="C807" s="240" t="s">
        <v>3740</v>
      </c>
      <c r="D807" s="240" t="s">
        <v>330</v>
      </c>
      <c r="E807" s="235" t="s">
        <v>5215</v>
      </c>
      <c r="F807" s="181">
        <v>0.4</v>
      </c>
      <c r="G807" s="237"/>
      <c r="H807" s="187"/>
      <c r="I807" s="187"/>
      <c r="J807" s="237"/>
      <c r="K807" s="237"/>
      <c r="L807" s="237"/>
      <c r="M807" s="237"/>
      <c r="N807" s="237"/>
      <c r="O807" s="187"/>
      <c r="P807" s="187"/>
      <c r="Q807" s="237"/>
      <c r="R807" s="237"/>
      <c r="S807" s="237"/>
      <c r="T807" s="237"/>
      <c r="U807" s="237"/>
      <c r="V807" s="187"/>
      <c r="W807" s="187"/>
      <c r="X807" s="237"/>
      <c r="Y807" s="237"/>
      <c r="Z807" s="237"/>
      <c r="AA807" s="237"/>
      <c r="AB807" s="237"/>
      <c r="AC807" s="187"/>
      <c r="AD807" s="187"/>
      <c r="AE807" s="237"/>
      <c r="AF807" s="237"/>
      <c r="AG807" s="187"/>
      <c r="AH807" s="237"/>
      <c r="AI807" s="237"/>
      <c r="AJ807" s="187"/>
      <c r="AK807" s="187"/>
      <c r="AL807" s="187"/>
      <c r="AM807" s="187"/>
      <c r="AN807" s="187"/>
      <c r="AO807" s="237"/>
      <c r="AP807" s="237"/>
      <c r="AQ807" s="187"/>
      <c r="AR807" s="187"/>
      <c r="AS807" s="237"/>
      <c r="AT807" s="237"/>
      <c r="AU807" s="237"/>
      <c r="AV807" s="237"/>
      <c r="AW807" s="237"/>
      <c r="AX807" s="187"/>
      <c r="AY807" s="187"/>
      <c r="AZ807" s="237"/>
      <c r="BA807" s="237"/>
      <c r="BB807" s="237"/>
      <c r="BC807" s="237"/>
      <c r="BD807" s="237"/>
      <c r="BE807" s="187"/>
      <c r="BF807" s="187"/>
      <c r="BG807" s="237"/>
      <c r="BH807" s="237"/>
      <c r="BI807" s="237"/>
      <c r="BJ807" s="237"/>
      <c r="BK807" s="237"/>
      <c r="BL807" s="187"/>
      <c r="BM807" s="187"/>
      <c r="BN807" s="237"/>
      <c r="BO807" s="237"/>
      <c r="BP807" s="237"/>
      <c r="BQ807" s="237"/>
      <c r="BR807" s="237"/>
      <c r="BS807" s="187"/>
      <c r="BT807" s="187"/>
      <c r="BU807" s="237"/>
      <c r="BV807" s="237"/>
      <c r="BW807" s="237"/>
      <c r="BX807" s="237"/>
      <c r="BY807" s="237"/>
      <c r="BZ807" s="187"/>
      <c r="CA807" s="187"/>
      <c r="CB807" s="237"/>
      <c r="CC807" s="237"/>
      <c r="CD807" s="237"/>
      <c r="CE807" s="237"/>
      <c r="CF807" s="237"/>
      <c r="CG807" s="187"/>
      <c r="CH807" s="187"/>
      <c r="CI807" s="237"/>
      <c r="CJ807" s="237"/>
      <c r="CK807" s="237"/>
      <c r="CL807" s="237"/>
      <c r="CM807" s="237"/>
      <c r="CN807" s="187"/>
      <c r="CO807" s="187"/>
      <c r="CP807" s="237"/>
      <c r="CQ807" s="237"/>
      <c r="CR807" s="237"/>
      <c r="CS807" s="237"/>
      <c r="CT807" s="237"/>
      <c r="CU807" s="187"/>
      <c r="CV807" s="187"/>
      <c r="CW807" s="237"/>
      <c r="CX807" s="237"/>
      <c r="CY807" s="237"/>
      <c r="CZ807" s="237"/>
      <c r="DA807" s="237"/>
      <c r="DB807" s="187"/>
      <c r="DC807" s="187"/>
      <c r="DD807" s="237"/>
      <c r="DE807" s="237"/>
      <c r="DF807" s="237"/>
      <c r="DG807" s="237"/>
      <c r="DH807" s="237"/>
      <c r="DI807" s="187"/>
      <c r="DJ807" s="187"/>
      <c r="DK807" s="187"/>
      <c r="DL807" s="237"/>
      <c r="DM807" s="237"/>
      <c r="DN807" s="237"/>
      <c r="DO807" s="237"/>
      <c r="DP807" s="187"/>
      <c r="DQ807" s="187"/>
      <c r="DR807" s="237"/>
      <c r="DS807" s="237">
        <v>0.4</v>
      </c>
      <c r="DT807" s="237"/>
      <c r="DU807" s="237"/>
      <c r="DV807" s="237"/>
      <c r="DW807" s="187"/>
      <c r="DX807" s="187"/>
      <c r="DY807" s="237"/>
      <c r="DZ807" s="237"/>
      <c r="EA807" s="237"/>
      <c r="EB807" s="237"/>
      <c r="EC807" s="237"/>
      <c r="ED807" s="187"/>
      <c r="EE807" s="187"/>
      <c r="EF807" s="237"/>
      <c r="EG807" s="187"/>
      <c r="EH807" s="237"/>
      <c r="EI807" s="237"/>
      <c r="EJ807" s="237"/>
      <c r="EK807" s="187"/>
      <c r="EL807" s="187"/>
      <c r="EM807" s="237"/>
      <c r="EN807" s="237"/>
      <c r="EO807" s="237"/>
      <c r="EP807" s="237"/>
      <c r="EQ807" s="237"/>
      <c r="ER807" s="187"/>
      <c r="ES807" s="187"/>
      <c r="ET807" s="237"/>
      <c r="EU807" s="237"/>
      <c r="EV807" s="237"/>
      <c r="EW807" s="237"/>
      <c r="EX807" s="237"/>
      <c r="EY807" s="187"/>
      <c r="EZ807" s="187"/>
      <c r="FA807" s="237"/>
      <c r="FB807" s="237"/>
      <c r="FC807" s="237"/>
      <c r="FD807" s="237"/>
      <c r="FE807" s="237"/>
      <c r="FF807" s="187"/>
      <c r="FG807" s="187"/>
      <c r="FH807" s="237"/>
      <c r="FI807" s="237"/>
      <c r="FJ807" s="237"/>
      <c r="FK807" s="237"/>
      <c r="FL807" s="237"/>
      <c r="FM807" s="187"/>
      <c r="FN807" s="187"/>
      <c r="FO807" s="237"/>
      <c r="FP807" s="237"/>
      <c r="FQ807" s="237"/>
      <c r="FR807" s="237"/>
      <c r="FS807" s="237"/>
      <c r="FT807" s="187"/>
      <c r="FU807" s="187"/>
      <c r="FV807" s="187"/>
      <c r="FW807" s="187"/>
      <c r="FX807" s="187"/>
      <c r="FY807" s="237"/>
      <c r="FZ807" s="237"/>
      <c r="GA807" s="187"/>
      <c r="GB807" s="187"/>
      <c r="GC807" s="237"/>
      <c r="GD807" s="237"/>
      <c r="GE807" s="237"/>
      <c r="GF807" s="237"/>
      <c r="GG807" s="237"/>
      <c r="GH807" s="187"/>
      <c r="GI807" s="187"/>
      <c r="GJ807" s="237"/>
    </row>
    <row r="808" spans="2:192" ht="15">
      <c r="B808" s="240" t="s">
        <v>5206</v>
      </c>
      <c r="C808" s="240" t="s">
        <v>3740</v>
      </c>
      <c r="D808" s="240" t="s">
        <v>330</v>
      </c>
      <c r="E808" s="241" t="s">
        <v>5216</v>
      </c>
      <c r="F808" s="182"/>
      <c r="G808" s="242"/>
      <c r="H808" s="188"/>
      <c r="I808" s="188"/>
      <c r="J808" s="242"/>
      <c r="K808" s="242"/>
      <c r="L808" s="242"/>
      <c r="M808" s="242"/>
      <c r="N808" s="242"/>
      <c r="O808" s="188"/>
      <c r="P808" s="188"/>
      <c r="Q808" s="242"/>
      <c r="R808" s="242"/>
      <c r="S808" s="242"/>
      <c r="T808" s="242"/>
      <c r="U808" s="242"/>
      <c r="V808" s="188"/>
      <c r="W808" s="188"/>
      <c r="X808" s="242"/>
      <c r="Y808" s="242"/>
      <c r="Z808" s="242"/>
      <c r="AA808" s="242"/>
      <c r="AB808" s="242"/>
      <c r="AC808" s="188"/>
      <c r="AD808" s="188"/>
      <c r="AE808" s="242"/>
      <c r="AF808" s="242"/>
      <c r="AG808" s="188"/>
      <c r="AH808" s="242"/>
      <c r="AI808" s="242"/>
      <c r="AJ808" s="188"/>
      <c r="AK808" s="188"/>
      <c r="AL808" s="188"/>
      <c r="AM808" s="188"/>
      <c r="AN808" s="188"/>
      <c r="AO808" s="242"/>
      <c r="AP808" s="242"/>
      <c r="AQ808" s="188"/>
      <c r="AR808" s="188"/>
      <c r="AS808" s="242"/>
      <c r="AT808" s="242"/>
      <c r="AU808" s="242"/>
      <c r="AV808" s="242"/>
      <c r="AW808" s="242"/>
      <c r="AX808" s="188"/>
      <c r="AY808" s="188"/>
      <c r="AZ808" s="242"/>
      <c r="BA808" s="242"/>
      <c r="BB808" s="242"/>
      <c r="BC808" s="242"/>
      <c r="BD808" s="242"/>
      <c r="BE808" s="188"/>
      <c r="BF808" s="188"/>
      <c r="BG808" s="242"/>
      <c r="BH808" s="242"/>
      <c r="BI808" s="242"/>
      <c r="BJ808" s="242"/>
      <c r="BK808" s="242"/>
      <c r="BL808" s="188"/>
      <c r="BM808" s="188"/>
      <c r="BN808" s="242"/>
      <c r="BO808" s="242"/>
      <c r="BP808" s="242"/>
      <c r="BQ808" s="242"/>
      <c r="BR808" s="242"/>
      <c r="BS808" s="188"/>
      <c r="BT808" s="188"/>
      <c r="BU808" s="242"/>
      <c r="BV808" s="242"/>
      <c r="BW808" s="242"/>
      <c r="BX808" s="242"/>
      <c r="BY808" s="242"/>
      <c r="BZ808" s="188"/>
      <c r="CA808" s="188"/>
      <c r="CB808" s="242"/>
      <c r="CC808" s="242"/>
      <c r="CD808" s="242"/>
      <c r="CE808" s="242"/>
      <c r="CF808" s="242"/>
      <c r="CG808" s="188"/>
      <c r="CH808" s="188"/>
      <c r="CI808" s="242"/>
      <c r="CJ808" s="242"/>
      <c r="CK808" s="242"/>
      <c r="CL808" s="242"/>
      <c r="CM808" s="242"/>
      <c r="CN808" s="188"/>
      <c r="CO808" s="188"/>
      <c r="CP808" s="242"/>
      <c r="CQ808" s="242"/>
      <c r="CR808" s="242"/>
      <c r="CS808" s="242"/>
      <c r="CT808" s="242"/>
      <c r="CU808" s="188"/>
      <c r="CV808" s="188"/>
      <c r="CW808" s="242"/>
      <c r="CX808" s="242"/>
      <c r="CY808" s="242"/>
      <c r="CZ808" s="242"/>
      <c r="DA808" s="242"/>
      <c r="DB808" s="188"/>
      <c r="DC808" s="188"/>
      <c r="DD808" s="242"/>
      <c r="DE808" s="242"/>
      <c r="DF808" s="242"/>
      <c r="DG808" s="242"/>
      <c r="DH808" s="242"/>
      <c r="DI808" s="188"/>
      <c r="DJ808" s="188"/>
      <c r="DK808" s="188"/>
      <c r="DL808" s="242"/>
      <c r="DM808" s="242"/>
      <c r="DN808" s="242"/>
      <c r="DO808" s="242"/>
      <c r="DP808" s="188"/>
      <c r="DQ808" s="188"/>
      <c r="DR808" s="242"/>
      <c r="DS808" s="242"/>
      <c r="DT808" s="242"/>
      <c r="DU808" s="242"/>
      <c r="DV808" s="242"/>
      <c r="DW808" s="188"/>
      <c r="DX808" s="188"/>
      <c r="DY808" s="242"/>
      <c r="DZ808" s="242"/>
      <c r="EA808" s="242"/>
      <c r="EB808" s="242"/>
      <c r="EC808" s="242"/>
      <c r="ED808" s="188"/>
      <c r="EE808" s="188"/>
      <c r="EF808" s="242"/>
      <c r="EG808" s="188"/>
      <c r="EH808" s="242"/>
      <c r="EI808" s="242"/>
      <c r="EJ808" s="242"/>
      <c r="EK808" s="188"/>
      <c r="EL808" s="188"/>
      <c r="EM808" s="242"/>
      <c r="EN808" s="242"/>
      <c r="EO808" s="242"/>
      <c r="EP808" s="242"/>
      <c r="EQ808" s="242"/>
      <c r="ER808" s="188"/>
      <c r="ES808" s="188"/>
      <c r="ET808" s="242"/>
      <c r="EU808" s="242"/>
      <c r="EV808" s="242"/>
      <c r="EW808" s="242"/>
      <c r="EX808" s="242"/>
      <c r="EY808" s="188"/>
      <c r="EZ808" s="188"/>
      <c r="FA808" s="242"/>
      <c r="FB808" s="242"/>
      <c r="FC808" s="242"/>
      <c r="FD808" s="242"/>
      <c r="FE808" s="242"/>
      <c r="FF808" s="188"/>
      <c r="FG808" s="188"/>
      <c r="FH808" s="242"/>
      <c r="FI808" s="242"/>
      <c r="FJ808" s="242"/>
      <c r="FK808" s="242"/>
      <c r="FL808" s="242"/>
      <c r="FM808" s="188"/>
      <c r="FN808" s="188"/>
      <c r="FO808" s="242"/>
      <c r="FP808" s="242"/>
      <c r="FQ808" s="242"/>
      <c r="FR808" s="242"/>
      <c r="FS808" s="242"/>
      <c r="FT808" s="188"/>
      <c r="FU808" s="188"/>
      <c r="FV808" s="188"/>
      <c r="FW808" s="188"/>
      <c r="FX808" s="188"/>
      <c r="FY808" s="242"/>
      <c r="FZ808" s="242"/>
      <c r="GA808" s="188"/>
      <c r="GB808" s="188"/>
      <c r="GC808" s="242"/>
      <c r="GD808" s="242"/>
      <c r="GE808" s="242"/>
      <c r="GF808" s="242"/>
      <c r="GG808" s="242"/>
      <c r="GH808" s="188"/>
      <c r="GI808" s="188"/>
      <c r="GJ808" s="242"/>
    </row>
    <row r="809" spans="2:192" ht="15.75" thickBot="1">
      <c r="B809" s="243" t="s">
        <v>5206</v>
      </c>
      <c r="C809" s="243" t="s">
        <v>3740</v>
      </c>
      <c r="D809" s="243" t="s">
        <v>330</v>
      </c>
      <c r="E809" s="244" t="s">
        <v>5217</v>
      </c>
      <c r="F809" s="183"/>
      <c r="G809" s="245"/>
      <c r="H809" s="189"/>
      <c r="I809" s="189"/>
      <c r="J809" s="245"/>
      <c r="K809" s="245"/>
      <c r="L809" s="245"/>
      <c r="M809" s="245"/>
      <c r="N809" s="245"/>
      <c r="O809" s="189"/>
      <c r="P809" s="189"/>
      <c r="Q809" s="245"/>
      <c r="R809" s="245"/>
      <c r="S809" s="245"/>
      <c r="T809" s="245"/>
      <c r="U809" s="245"/>
      <c r="V809" s="189"/>
      <c r="W809" s="189"/>
      <c r="X809" s="245"/>
      <c r="Y809" s="245"/>
      <c r="Z809" s="245"/>
      <c r="AA809" s="245"/>
      <c r="AB809" s="245"/>
      <c r="AC809" s="189"/>
      <c r="AD809" s="189"/>
      <c r="AE809" s="245"/>
      <c r="AF809" s="245"/>
      <c r="AG809" s="189"/>
      <c r="AH809" s="245"/>
      <c r="AI809" s="245"/>
      <c r="AJ809" s="189"/>
      <c r="AK809" s="189"/>
      <c r="AL809" s="189"/>
      <c r="AM809" s="189"/>
      <c r="AN809" s="189"/>
      <c r="AO809" s="245"/>
      <c r="AP809" s="245"/>
      <c r="AQ809" s="189"/>
      <c r="AR809" s="189"/>
      <c r="AS809" s="245"/>
      <c r="AT809" s="245"/>
      <c r="AU809" s="245"/>
      <c r="AV809" s="245"/>
      <c r="AW809" s="245"/>
      <c r="AX809" s="189"/>
      <c r="AY809" s="189"/>
      <c r="AZ809" s="245"/>
      <c r="BA809" s="245"/>
      <c r="BB809" s="245"/>
      <c r="BC809" s="245"/>
      <c r="BD809" s="245"/>
      <c r="BE809" s="189"/>
      <c r="BF809" s="189"/>
      <c r="BG809" s="245"/>
      <c r="BH809" s="245"/>
      <c r="BI809" s="245"/>
      <c r="BJ809" s="245"/>
      <c r="BK809" s="245"/>
      <c r="BL809" s="189"/>
      <c r="BM809" s="189"/>
      <c r="BN809" s="245"/>
      <c r="BO809" s="245"/>
      <c r="BP809" s="245"/>
      <c r="BQ809" s="245"/>
      <c r="BR809" s="245"/>
      <c r="BS809" s="189"/>
      <c r="BT809" s="189"/>
      <c r="BU809" s="245"/>
      <c r="BV809" s="245"/>
      <c r="BW809" s="245"/>
      <c r="BX809" s="245"/>
      <c r="BY809" s="245"/>
      <c r="BZ809" s="189"/>
      <c r="CA809" s="189"/>
      <c r="CB809" s="245"/>
      <c r="CC809" s="245"/>
      <c r="CD809" s="245"/>
      <c r="CE809" s="245"/>
      <c r="CF809" s="245"/>
      <c r="CG809" s="189"/>
      <c r="CH809" s="189"/>
      <c r="CI809" s="245"/>
      <c r="CJ809" s="245"/>
      <c r="CK809" s="245"/>
      <c r="CL809" s="245"/>
      <c r="CM809" s="245"/>
      <c r="CN809" s="189"/>
      <c r="CO809" s="189"/>
      <c r="CP809" s="245"/>
      <c r="CQ809" s="245"/>
      <c r="CR809" s="245"/>
      <c r="CS809" s="245"/>
      <c r="CT809" s="245"/>
      <c r="CU809" s="189"/>
      <c r="CV809" s="189"/>
      <c r="CW809" s="245"/>
      <c r="CX809" s="245"/>
      <c r="CY809" s="245"/>
      <c r="CZ809" s="245"/>
      <c r="DA809" s="245"/>
      <c r="DB809" s="189"/>
      <c r="DC809" s="189"/>
      <c r="DD809" s="245"/>
      <c r="DE809" s="245"/>
      <c r="DF809" s="245"/>
      <c r="DG809" s="245"/>
      <c r="DH809" s="245"/>
      <c r="DI809" s="189"/>
      <c r="DJ809" s="189"/>
      <c r="DK809" s="189"/>
      <c r="DL809" s="245"/>
      <c r="DM809" s="245"/>
      <c r="DN809" s="245"/>
      <c r="DO809" s="245"/>
      <c r="DP809" s="189"/>
      <c r="DQ809" s="189"/>
      <c r="DR809" s="245"/>
      <c r="DS809" s="245"/>
      <c r="DT809" s="245"/>
      <c r="DU809" s="245"/>
      <c r="DV809" s="245"/>
      <c r="DW809" s="189"/>
      <c r="DX809" s="189"/>
      <c r="DY809" s="245"/>
      <c r="DZ809" s="245"/>
      <c r="EA809" s="245"/>
      <c r="EB809" s="245"/>
      <c r="EC809" s="245"/>
      <c r="ED809" s="189"/>
      <c r="EE809" s="189"/>
      <c r="EF809" s="245"/>
      <c r="EG809" s="189"/>
      <c r="EH809" s="245"/>
      <c r="EI809" s="245"/>
      <c r="EJ809" s="245"/>
      <c r="EK809" s="189"/>
      <c r="EL809" s="189"/>
      <c r="EM809" s="245"/>
      <c r="EN809" s="245"/>
      <c r="EO809" s="245"/>
      <c r="EP809" s="245"/>
      <c r="EQ809" s="245"/>
      <c r="ER809" s="189"/>
      <c r="ES809" s="189"/>
      <c r="ET809" s="245"/>
      <c r="EU809" s="245"/>
      <c r="EV809" s="245"/>
      <c r="EW809" s="245"/>
      <c r="EX809" s="245"/>
      <c r="EY809" s="189"/>
      <c r="EZ809" s="189"/>
      <c r="FA809" s="245"/>
      <c r="FB809" s="245"/>
      <c r="FC809" s="245"/>
      <c r="FD809" s="245"/>
      <c r="FE809" s="245"/>
      <c r="FF809" s="189"/>
      <c r="FG809" s="189"/>
      <c r="FH809" s="245"/>
      <c r="FI809" s="245"/>
      <c r="FJ809" s="245"/>
      <c r="FK809" s="245"/>
      <c r="FL809" s="245"/>
      <c r="FM809" s="189"/>
      <c r="FN809" s="189"/>
      <c r="FO809" s="245"/>
      <c r="FP809" s="245"/>
      <c r="FQ809" s="245"/>
      <c r="FR809" s="245"/>
      <c r="FS809" s="245"/>
      <c r="FT809" s="189"/>
      <c r="FU809" s="189"/>
      <c r="FV809" s="189"/>
      <c r="FW809" s="189"/>
      <c r="FX809" s="189"/>
      <c r="FY809" s="245"/>
      <c r="FZ809" s="245"/>
      <c r="GA809" s="189"/>
      <c r="GB809" s="189"/>
      <c r="GC809" s="245"/>
      <c r="GD809" s="245"/>
      <c r="GE809" s="245"/>
      <c r="GF809" s="245"/>
      <c r="GG809" s="245"/>
      <c r="GH809" s="189"/>
      <c r="GI809" s="189"/>
      <c r="GJ809" s="245"/>
    </row>
    <row r="810" spans="2:192" ht="15">
      <c r="B810" s="238" t="s">
        <v>5206</v>
      </c>
      <c r="C810" s="238" t="s">
        <v>1817</v>
      </c>
      <c r="D810" s="238" t="s">
        <v>226</v>
      </c>
      <c r="E810" s="238" t="s">
        <v>5214</v>
      </c>
      <c r="F810" s="180">
        <v>37</v>
      </c>
      <c r="G810" s="239"/>
      <c r="H810" s="186"/>
      <c r="I810" s="186"/>
      <c r="J810" s="239"/>
      <c r="K810" s="239"/>
      <c r="L810" s="239"/>
      <c r="M810" s="239"/>
      <c r="N810" s="239"/>
      <c r="O810" s="186"/>
      <c r="P810" s="186"/>
      <c r="Q810" s="239"/>
      <c r="R810" s="239"/>
      <c r="S810" s="239"/>
      <c r="T810" s="239"/>
      <c r="U810" s="239"/>
      <c r="V810" s="186"/>
      <c r="W810" s="186"/>
      <c r="X810" s="239"/>
      <c r="Y810" s="239"/>
      <c r="Z810" s="239"/>
      <c r="AA810" s="239"/>
      <c r="AB810" s="239"/>
      <c r="AC810" s="186"/>
      <c r="AD810" s="186"/>
      <c r="AE810" s="239"/>
      <c r="AF810" s="239"/>
      <c r="AG810" s="186"/>
      <c r="AH810" s="239"/>
      <c r="AI810" s="239"/>
      <c r="AJ810" s="186"/>
      <c r="AK810" s="186"/>
      <c r="AL810" s="186"/>
      <c r="AM810" s="186"/>
      <c r="AN810" s="186"/>
      <c r="AO810" s="239"/>
      <c r="AP810" s="239"/>
      <c r="AQ810" s="186"/>
      <c r="AR810" s="186"/>
      <c r="AS810" s="239"/>
      <c r="AT810" s="239"/>
      <c r="AU810" s="239"/>
      <c r="AV810" s="239"/>
      <c r="AW810" s="239"/>
      <c r="AX810" s="186"/>
      <c r="AY810" s="186"/>
      <c r="AZ810" s="239"/>
      <c r="BA810" s="239"/>
      <c r="BB810" s="239"/>
      <c r="BC810" s="239"/>
      <c r="BD810" s="239"/>
      <c r="BE810" s="186"/>
      <c r="BF810" s="186"/>
      <c r="BG810" s="239">
        <v>2</v>
      </c>
      <c r="BH810" s="239"/>
      <c r="BI810" s="239"/>
      <c r="BJ810" s="239"/>
      <c r="BK810" s="239">
        <v>5</v>
      </c>
      <c r="BL810" s="186"/>
      <c r="BM810" s="186"/>
      <c r="BN810" s="239">
        <v>2</v>
      </c>
      <c r="BO810" s="239"/>
      <c r="BP810" s="239">
        <v>3</v>
      </c>
      <c r="BQ810" s="239"/>
      <c r="BR810" s="239"/>
      <c r="BS810" s="186"/>
      <c r="BT810" s="186"/>
      <c r="BU810" s="239"/>
      <c r="BV810" s="239"/>
      <c r="BW810" s="239"/>
      <c r="BX810" s="239"/>
      <c r="BY810" s="239">
        <v>7</v>
      </c>
      <c r="BZ810" s="186"/>
      <c r="CA810" s="186"/>
      <c r="CB810" s="239"/>
      <c r="CC810" s="239"/>
      <c r="CD810" s="239"/>
      <c r="CE810" s="239"/>
      <c r="CF810" s="239"/>
      <c r="CG810" s="186"/>
      <c r="CH810" s="186"/>
      <c r="CI810" s="239"/>
      <c r="CJ810" s="239"/>
      <c r="CK810" s="239"/>
      <c r="CL810" s="239"/>
      <c r="CM810" s="239">
        <v>1</v>
      </c>
      <c r="CN810" s="186"/>
      <c r="CO810" s="186"/>
      <c r="CP810" s="239"/>
      <c r="CQ810" s="239">
        <v>3</v>
      </c>
      <c r="CR810" s="239"/>
      <c r="CS810" s="239"/>
      <c r="CT810" s="239"/>
      <c r="CU810" s="186"/>
      <c r="CV810" s="186"/>
      <c r="CW810" s="239"/>
      <c r="CX810" s="239">
        <v>2</v>
      </c>
      <c r="CY810" s="239"/>
      <c r="CZ810" s="239"/>
      <c r="DA810" s="239"/>
      <c r="DB810" s="186"/>
      <c r="DC810" s="186"/>
      <c r="DD810" s="239"/>
      <c r="DE810" s="239"/>
      <c r="DF810" s="239"/>
      <c r="DG810" s="239"/>
      <c r="DH810" s="239"/>
      <c r="DI810" s="186"/>
      <c r="DJ810" s="186"/>
      <c r="DK810" s="186"/>
      <c r="DL810" s="239">
        <v>3</v>
      </c>
      <c r="DM810" s="239"/>
      <c r="DN810" s="239"/>
      <c r="DO810" s="239">
        <v>6</v>
      </c>
      <c r="DP810" s="186"/>
      <c r="DQ810" s="186"/>
      <c r="DR810" s="239"/>
      <c r="DS810" s="239">
        <v>3</v>
      </c>
      <c r="DT810" s="239"/>
      <c r="DU810" s="239"/>
      <c r="DV810" s="239"/>
      <c r="DW810" s="186"/>
      <c r="DX810" s="186"/>
      <c r="DY810" s="239"/>
      <c r="DZ810" s="239"/>
      <c r="EA810" s="239"/>
      <c r="EB810" s="239"/>
      <c r="EC810" s="239"/>
      <c r="ED810" s="186"/>
      <c r="EE810" s="186"/>
      <c r="EF810" s="239"/>
      <c r="EG810" s="186"/>
      <c r="EH810" s="239"/>
      <c r="EI810" s="239"/>
      <c r="EJ810" s="239"/>
      <c r="EK810" s="186"/>
      <c r="EL810" s="186"/>
      <c r="EM810" s="239"/>
      <c r="EN810" s="239"/>
      <c r="EO810" s="239"/>
      <c r="EP810" s="239"/>
      <c r="EQ810" s="239"/>
      <c r="ER810" s="186"/>
      <c r="ES810" s="186"/>
      <c r="ET810" s="239"/>
      <c r="EU810" s="239"/>
      <c r="EV810" s="239"/>
      <c r="EW810" s="239"/>
      <c r="EX810" s="239"/>
      <c r="EY810" s="186"/>
      <c r="EZ810" s="186"/>
      <c r="FA810" s="239"/>
      <c r="FB810" s="239"/>
      <c r="FC810" s="239"/>
      <c r="FD810" s="239"/>
      <c r="FE810" s="239"/>
      <c r="FF810" s="186"/>
      <c r="FG810" s="186"/>
      <c r="FH810" s="239"/>
      <c r="FI810" s="239"/>
      <c r="FJ810" s="239"/>
      <c r="FK810" s="239"/>
      <c r="FL810" s="239"/>
      <c r="FM810" s="186"/>
      <c r="FN810" s="186"/>
      <c r="FO810" s="239"/>
      <c r="FP810" s="239"/>
      <c r="FQ810" s="239"/>
      <c r="FR810" s="239"/>
      <c r="FS810" s="239"/>
      <c r="FT810" s="186"/>
      <c r="FU810" s="186"/>
      <c r="FV810" s="186"/>
      <c r="FW810" s="186"/>
      <c r="FX810" s="186"/>
      <c r="FY810" s="239"/>
      <c r="FZ810" s="239"/>
      <c r="GA810" s="186"/>
      <c r="GB810" s="186"/>
      <c r="GC810" s="239"/>
      <c r="GD810" s="239"/>
      <c r="GE810" s="239"/>
      <c r="GF810" s="239"/>
      <c r="GG810" s="239"/>
      <c r="GH810" s="186"/>
      <c r="GI810" s="186"/>
      <c r="GJ810" s="239"/>
    </row>
    <row r="811" spans="2:192" ht="15">
      <c r="B811" s="240" t="s">
        <v>5206</v>
      </c>
      <c r="C811" s="240" t="s">
        <v>1817</v>
      </c>
      <c r="D811" s="240" t="s">
        <v>226</v>
      </c>
      <c r="E811" s="235" t="s">
        <v>5215</v>
      </c>
      <c r="F811" s="181">
        <v>176.8</v>
      </c>
      <c r="G811" s="237"/>
      <c r="H811" s="187"/>
      <c r="I811" s="187"/>
      <c r="J811" s="237"/>
      <c r="K811" s="237"/>
      <c r="L811" s="237"/>
      <c r="M811" s="237"/>
      <c r="N811" s="237"/>
      <c r="O811" s="187"/>
      <c r="P811" s="187"/>
      <c r="Q811" s="237"/>
      <c r="R811" s="237"/>
      <c r="S811" s="237"/>
      <c r="T811" s="237"/>
      <c r="U811" s="237"/>
      <c r="V811" s="187"/>
      <c r="W811" s="187"/>
      <c r="X811" s="237"/>
      <c r="Y811" s="237"/>
      <c r="Z811" s="237"/>
      <c r="AA811" s="237"/>
      <c r="AB811" s="237"/>
      <c r="AC811" s="187"/>
      <c r="AD811" s="187"/>
      <c r="AE811" s="237"/>
      <c r="AF811" s="237"/>
      <c r="AG811" s="187"/>
      <c r="AH811" s="237"/>
      <c r="AI811" s="237"/>
      <c r="AJ811" s="187"/>
      <c r="AK811" s="187"/>
      <c r="AL811" s="187"/>
      <c r="AM811" s="187"/>
      <c r="AN811" s="187"/>
      <c r="AO811" s="237"/>
      <c r="AP811" s="237"/>
      <c r="AQ811" s="187"/>
      <c r="AR811" s="187"/>
      <c r="AS811" s="237"/>
      <c r="AT811" s="237"/>
      <c r="AU811" s="237"/>
      <c r="AV811" s="237"/>
      <c r="AW811" s="237"/>
      <c r="AX811" s="187"/>
      <c r="AY811" s="187"/>
      <c r="AZ811" s="237"/>
      <c r="BA811" s="237"/>
      <c r="BB811" s="237"/>
      <c r="BC811" s="237"/>
      <c r="BD811" s="237"/>
      <c r="BE811" s="187"/>
      <c r="BF811" s="187"/>
      <c r="BG811" s="237">
        <v>8</v>
      </c>
      <c r="BH811" s="237"/>
      <c r="BI811" s="237"/>
      <c r="BJ811" s="237"/>
      <c r="BK811" s="237">
        <v>14.2</v>
      </c>
      <c r="BL811" s="187"/>
      <c r="BM811" s="187"/>
      <c r="BN811" s="237">
        <v>6.5</v>
      </c>
      <c r="BO811" s="237"/>
      <c r="BP811" s="237">
        <v>10.6</v>
      </c>
      <c r="BQ811" s="237"/>
      <c r="BR811" s="237"/>
      <c r="BS811" s="187"/>
      <c r="BT811" s="187"/>
      <c r="BU811" s="237"/>
      <c r="BV811" s="237"/>
      <c r="BW811" s="237"/>
      <c r="BX811" s="237"/>
      <c r="BY811" s="237">
        <v>20.5</v>
      </c>
      <c r="BZ811" s="187"/>
      <c r="CA811" s="187"/>
      <c r="CB811" s="237"/>
      <c r="CC811" s="237"/>
      <c r="CD811" s="237"/>
      <c r="CE811" s="237"/>
      <c r="CF811" s="237"/>
      <c r="CG811" s="187"/>
      <c r="CH811" s="187"/>
      <c r="CI811" s="237"/>
      <c r="CJ811" s="237"/>
      <c r="CK811" s="237"/>
      <c r="CL811" s="237"/>
      <c r="CM811" s="237">
        <v>2.1</v>
      </c>
      <c r="CN811" s="187"/>
      <c r="CO811" s="187"/>
      <c r="CP811" s="237"/>
      <c r="CQ811" s="237">
        <v>16.899999999999999</v>
      </c>
      <c r="CR811" s="237"/>
      <c r="CS811" s="237"/>
      <c r="CT811" s="237"/>
      <c r="CU811" s="187"/>
      <c r="CV811" s="187"/>
      <c r="CW811" s="237"/>
      <c r="CX811" s="237">
        <v>2.7</v>
      </c>
      <c r="CY811" s="237"/>
      <c r="CZ811" s="237"/>
      <c r="DA811" s="237"/>
      <c r="DB811" s="187"/>
      <c r="DC811" s="187"/>
      <c r="DD811" s="237"/>
      <c r="DE811" s="237"/>
      <c r="DF811" s="237"/>
      <c r="DG811" s="237"/>
      <c r="DH811" s="237"/>
      <c r="DI811" s="187"/>
      <c r="DJ811" s="187"/>
      <c r="DK811" s="187"/>
      <c r="DL811" s="237">
        <v>16.5</v>
      </c>
      <c r="DM811" s="237"/>
      <c r="DN811" s="237"/>
      <c r="DO811" s="237">
        <v>58.8</v>
      </c>
      <c r="DP811" s="187"/>
      <c r="DQ811" s="187"/>
      <c r="DR811" s="237"/>
      <c r="DS811" s="237">
        <v>19.8</v>
      </c>
      <c r="DT811" s="237"/>
      <c r="DU811" s="237"/>
      <c r="DV811" s="237"/>
      <c r="DW811" s="187"/>
      <c r="DX811" s="187"/>
      <c r="DY811" s="237"/>
      <c r="DZ811" s="237"/>
      <c r="EA811" s="237"/>
      <c r="EB811" s="237"/>
      <c r="EC811" s="237"/>
      <c r="ED811" s="187"/>
      <c r="EE811" s="187"/>
      <c r="EF811" s="237"/>
      <c r="EG811" s="187"/>
      <c r="EH811" s="237"/>
      <c r="EI811" s="237"/>
      <c r="EJ811" s="237"/>
      <c r="EK811" s="187"/>
      <c r="EL811" s="187"/>
      <c r="EM811" s="237"/>
      <c r="EN811" s="237"/>
      <c r="EO811" s="237"/>
      <c r="EP811" s="237"/>
      <c r="EQ811" s="237"/>
      <c r="ER811" s="187"/>
      <c r="ES811" s="187"/>
      <c r="ET811" s="237"/>
      <c r="EU811" s="237"/>
      <c r="EV811" s="237"/>
      <c r="EW811" s="237"/>
      <c r="EX811" s="237"/>
      <c r="EY811" s="187"/>
      <c r="EZ811" s="187"/>
      <c r="FA811" s="237"/>
      <c r="FB811" s="237"/>
      <c r="FC811" s="237"/>
      <c r="FD811" s="237"/>
      <c r="FE811" s="237"/>
      <c r="FF811" s="187"/>
      <c r="FG811" s="187"/>
      <c r="FH811" s="237"/>
      <c r="FI811" s="237"/>
      <c r="FJ811" s="237"/>
      <c r="FK811" s="237"/>
      <c r="FL811" s="237"/>
      <c r="FM811" s="187"/>
      <c r="FN811" s="187"/>
      <c r="FO811" s="237"/>
      <c r="FP811" s="237"/>
      <c r="FQ811" s="237"/>
      <c r="FR811" s="237"/>
      <c r="FS811" s="237"/>
      <c r="FT811" s="187"/>
      <c r="FU811" s="187"/>
      <c r="FV811" s="187"/>
      <c r="FW811" s="187"/>
      <c r="FX811" s="187"/>
      <c r="FY811" s="237"/>
      <c r="FZ811" s="237"/>
      <c r="GA811" s="187"/>
      <c r="GB811" s="187"/>
      <c r="GC811" s="237"/>
      <c r="GD811" s="237"/>
      <c r="GE811" s="237"/>
      <c r="GF811" s="237"/>
      <c r="GG811" s="237"/>
      <c r="GH811" s="187"/>
      <c r="GI811" s="187"/>
      <c r="GJ811" s="237"/>
    </row>
    <row r="812" spans="2:192" ht="15">
      <c r="B812" s="240" t="s">
        <v>5206</v>
      </c>
      <c r="C812" s="240" t="s">
        <v>1817</v>
      </c>
      <c r="D812" s="240" t="s">
        <v>226</v>
      </c>
      <c r="E812" s="241" t="s">
        <v>5216</v>
      </c>
      <c r="F812" s="182"/>
      <c r="G812" s="242"/>
      <c r="H812" s="188"/>
      <c r="I812" s="188"/>
      <c r="J812" s="242"/>
      <c r="K812" s="242"/>
      <c r="L812" s="242"/>
      <c r="M812" s="242"/>
      <c r="N812" s="242"/>
      <c r="O812" s="188"/>
      <c r="P812" s="188"/>
      <c r="Q812" s="242"/>
      <c r="R812" s="242"/>
      <c r="S812" s="242"/>
      <c r="T812" s="242"/>
      <c r="U812" s="242"/>
      <c r="V812" s="188"/>
      <c r="W812" s="188"/>
      <c r="X812" s="242"/>
      <c r="Y812" s="242"/>
      <c r="Z812" s="242"/>
      <c r="AA812" s="242"/>
      <c r="AB812" s="242"/>
      <c r="AC812" s="188"/>
      <c r="AD812" s="188"/>
      <c r="AE812" s="242"/>
      <c r="AF812" s="242"/>
      <c r="AG812" s="188"/>
      <c r="AH812" s="242"/>
      <c r="AI812" s="242"/>
      <c r="AJ812" s="188"/>
      <c r="AK812" s="188"/>
      <c r="AL812" s="188"/>
      <c r="AM812" s="188"/>
      <c r="AN812" s="188"/>
      <c r="AO812" s="242"/>
      <c r="AP812" s="242"/>
      <c r="AQ812" s="188"/>
      <c r="AR812" s="188"/>
      <c r="AS812" s="242"/>
      <c r="AT812" s="242"/>
      <c r="AU812" s="242"/>
      <c r="AV812" s="242"/>
      <c r="AW812" s="242"/>
      <c r="AX812" s="188"/>
      <c r="AY812" s="188"/>
      <c r="AZ812" s="242"/>
      <c r="BA812" s="242"/>
      <c r="BB812" s="242"/>
      <c r="BC812" s="242"/>
      <c r="BD812" s="242"/>
      <c r="BE812" s="188"/>
      <c r="BF812" s="188"/>
      <c r="BG812" s="242"/>
      <c r="BH812" s="242"/>
      <c r="BI812" s="242"/>
      <c r="BJ812" s="242"/>
      <c r="BK812" s="242"/>
      <c r="BL812" s="188"/>
      <c r="BM812" s="188"/>
      <c r="BN812" s="242"/>
      <c r="BO812" s="242"/>
      <c r="BP812" s="242"/>
      <c r="BQ812" s="242"/>
      <c r="BR812" s="242"/>
      <c r="BS812" s="188"/>
      <c r="BT812" s="188"/>
      <c r="BU812" s="242"/>
      <c r="BV812" s="242"/>
      <c r="BW812" s="242"/>
      <c r="BX812" s="242"/>
      <c r="BY812" s="242"/>
      <c r="BZ812" s="188"/>
      <c r="CA812" s="188"/>
      <c r="CB812" s="242"/>
      <c r="CC812" s="242"/>
      <c r="CD812" s="242"/>
      <c r="CE812" s="242"/>
      <c r="CF812" s="242"/>
      <c r="CG812" s="188"/>
      <c r="CH812" s="188"/>
      <c r="CI812" s="242"/>
      <c r="CJ812" s="242"/>
      <c r="CK812" s="242"/>
      <c r="CL812" s="242"/>
      <c r="CM812" s="242"/>
      <c r="CN812" s="188"/>
      <c r="CO812" s="188"/>
      <c r="CP812" s="242"/>
      <c r="CQ812" s="242"/>
      <c r="CR812" s="242"/>
      <c r="CS812" s="242"/>
      <c r="CT812" s="242"/>
      <c r="CU812" s="188"/>
      <c r="CV812" s="188"/>
      <c r="CW812" s="242"/>
      <c r="CX812" s="242"/>
      <c r="CY812" s="242"/>
      <c r="CZ812" s="242"/>
      <c r="DA812" s="242"/>
      <c r="DB812" s="188"/>
      <c r="DC812" s="188"/>
      <c r="DD812" s="242"/>
      <c r="DE812" s="242"/>
      <c r="DF812" s="242"/>
      <c r="DG812" s="242"/>
      <c r="DH812" s="242"/>
      <c r="DI812" s="188"/>
      <c r="DJ812" s="188"/>
      <c r="DK812" s="188"/>
      <c r="DL812" s="242"/>
      <c r="DM812" s="242"/>
      <c r="DN812" s="242"/>
      <c r="DO812" s="242"/>
      <c r="DP812" s="188"/>
      <c r="DQ812" s="188"/>
      <c r="DR812" s="242"/>
      <c r="DS812" s="242"/>
      <c r="DT812" s="242"/>
      <c r="DU812" s="242"/>
      <c r="DV812" s="242"/>
      <c r="DW812" s="188"/>
      <c r="DX812" s="188"/>
      <c r="DY812" s="242"/>
      <c r="DZ812" s="242"/>
      <c r="EA812" s="242"/>
      <c r="EB812" s="242"/>
      <c r="EC812" s="242"/>
      <c r="ED812" s="188"/>
      <c r="EE812" s="188"/>
      <c r="EF812" s="242"/>
      <c r="EG812" s="188"/>
      <c r="EH812" s="242"/>
      <c r="EI812" s="242"/>
      <c r="EJ812" s="242"/>
      <c r="EK812" s="188"/>
      <c r="EL812" s="188"/>
      <c r="EM812" s="242"/>
      <c r="EN812" s="242"/>
      <c r="EO812" s="242"/>
      <c r="EP812" s="242"/>
      <c r="EQ812" s="242"/>
      <c r="ER812" s="188"/>
      <c r="ES812" s="188"/>
      <c r="ET812" s="242"/>
      <c r="EU812" s="242"/>
      <c r="EV812" s="242"/>
      <c r="EW812" s="242"/>
      <c r="EX812" s="242"/>
      <c r="EY812" s="188"/>
      <c r="EZ812" s="188"/>
      <c r="FA812" s="242"/>
      <c r="FB812" s="242"/>
      <c r="FC812" s="242"/>
      <c r="FD812" s="242"/>
      <c r="FE812" s="242"/>
      <c r="FF812" s="188"/>
      <c r="FG812" s="188"/>
      <c r="FH812" s="242"/>
      <c r="FI812" s="242"/>
      <c r="FJ812" s="242"/>
      <c r="FK812" s="242"/>
      <c r="FL812" s="242"/>
      <c r="FM812" s="188"/>
      <c r="FN812" s="188"/>
      <c r="FO812" s="242"/>
      <c r="FP812" s="242"/>
      <c r="FQ812" s="242"/>
      <c r="FR812" s="242"/>
      <c r="FS812" s="242"/>
      <c r="FT812" s="188"/>
      <c r="FU812" s="188"/>
      <c r="FV812" s="188"/>
      <c r="FW812" s="188"/>
      <c r="FX812" s="188"/>
      <c r="FY812" s="242"/>
      <c r="FZ812" s="242"/>
      <c r="GA812" s="188"/>
      <c r="GB812" s="188"/>
      <c r="GC812" s="242"/>
      <c r="GD812" s="242"/>
      <c r="GE812" s="242"/>
      <c r="GF812" s="242"/>
      <c r="GG812" s="242"/>
      <c r="GH812" s="188"/>
      <c r="GI812" s="188"/>
      <c r="GJ812" s="242"/>
    </row>
    <row r="813" spans="2:192" ht="15.75" thickBot="1">
      <c r="B813" s="243" t="s">
        <v>5206</v>
      </c>
      <c r="C813" s="243" t="s">
        <v>1817</v>
      </c>
      <c r="D813" s="243" t="s">
        <v>226</v>
      </c>
      <c r="E813" s="244" t="s">
        <v>5217</v>
      </c>
      <c r="F813" s="183"/>
      <c r="G813" s="245"/>
      <c r="H813" s="189"/>
      <c r="I813" s="189"/>
      <c r="J813" s="245"/>
      <c r="K813" s="245"/>
      <c r="L813" s="245"/>
      <c r="M813" s="245"/>
      <c r="N813" s="245"/>
      <c r="O813" s="189"/>
      <c r="P813" s="189"/>
      <c r="Q813" s="245"/>
      <c r="R813" s="245"/>
      <c r="S813" s="245"/>
      <c r="T813" s="245"/>
      <c r="U813" s="245"/>
      <c r="V813" s="189"/>
      <c r="W813" s="189"/>
      <c r="X813" s="245"/>
      <c r="Y813" s="245"/>
      <c r="Z813" s="245"/>
      <c r="AA813" s="245"/>
      <c r="AB813" s="245"/>
      <c r="AC813" s="189"/>
      <c r="AD813" s="189"/>
      <c r="AE813" s="245"/>
      <c r="AF813" s="245"/>
      <c r="AG813" s="189"/>
      <c r="AH813" s="245"/>
      <c r="AI813" s="245"/>
      <c r="AJ813" s="189"/>
      <c r="AK813" s="189"/>
      <c r="AL813" s="189"/>
      <c r="AM813" s="189"/>
      <c r="AN813" s="189"/>
      <c r="AO813" s="245"/>
      <c r="AP813" s="245"/>
      <c r="AQ813" s="189"/>
      <c r="AR813" s="189"/>
      <c r="AS813" s="245"/>
      <c r="AT813" s="245"/>
      <c r="AU813" s="245"/>
      <c r="AV813" s="245"/>
      <c r="AW813" s="245"/>
      <c r="AX813" s="189"/>
      <c r="AY813" s="189"/>
      <c r="AZ813" s="245"/>
      <c r="BA813" s="245"/>
      <c r="BB813" s="245"/>
      <c r="BC813" s="245"/>
      <c r="BD813" s="245"/>
      <c r="BE813" s="189"/>
      <c r="BF813" s="189"/>
      <c r="BG813" s="245"/>
      <c r="BH813" s="245"/>
      <c r="BI813" s="245"/>
      <c r="BJ813" s="245"/>
      <c r="BK813" s="245"/>
      <c r="BL813" s="189"/>
      <c r="BM813" s="189"/>
      <c r="BN813" s="245"/>
      <c r="BO813" s="245"/>
      <c r="BP813" s="245"/>
      <c r="BQ813" s="245"/>
      <c r="BR813" s="245"/>
      <c r="BS813" s="189"/>
      <c r="BT813" s="189"/>
      <c r="BU813" s="245"/>
      <c r="BV813" s="245"/>
      <c r="BW813" s="245"/>
      <c r="BX813" s="245"/>
      <c r="BY813" s="245"/>
      <c r="BZ813" s="189"/>
      <c r="CA813" s="189"/>
      <c r="CB813" s="245"/>
      <c r="CC813" s="245"/>
      <c r="CD813" s="245"/>
      <c r="CE813" s="245"/>
      <c r="CF813" s="245"/>
      <c r="CG813" s="189"/>
      <c r="CH813" s="189"/>
      <c r="CI813" s="245"/>
      <c r="CJ813" s="245"/>
      <c r="CK813" s="245"/>
      <c r="CL813" s="245"/>
      <c r="CM813" s="245"/>
      <c r="CN813" s="189"/>
      <c r="CO813" s="189"/>
      <c r="CP813" s="245"/>
      <c r="CQ813" s="245"/>
      <c r="CR813" s="245"/>
      <c r="CS813" s="245"/>
      <c r="CT813" s="245"/>
      <c r="CU813" s="189"/>
      <c r="CV813" s="189"/>
      <c r="CW813" s="245"/>
      <c r="CX813" s="245"/>
      <c r="CY813" s="245"/>
      <c r="CZ813" s="245"/>
      <c r="DA813" s="245"/>
      <c r="DB813" s="189"/>
      <c r="DC813" s="189"/>
      <c r="DD813" s="245"/>
      <c r="DE813" s="245"/>
      <c r="DF813" s="245"/>
      <c r="DG813" s="245"/>
      <c r="DH813" s="245"/>
      <c r="DI813" s="189"/>
      <c r="DJ813" s="189"/>
      <c r="DK813" s="189"/>
      <c r="DL813" s="245"/>
      <c r="DM813" s="245"/>
      <c r="DN813" s="245"/>
      <c r="DO813" s="245"/>
      <c r="DP813" s="189"/>
      <c r="DQ813" s="189"/>
      <c r="DR813" s="245"/>
      <c r="DS813" s="245"/>
      <c r="DT813" s="245"/>
      <c r="DU813" s="245"/>
      <c r="DV813" s="245"/>
      <c r="DW813" s="189"/>
      <c r="DX813" s="189"/>
      <c r="DY813" s="245"/>
      <c r="DZ813" s="245"/>
      <c r="EA813" s="245"/>
      <c r="EB813" s="245"/>
      <c r="EC813" s="245"/>
      <c r="ED813" s="189"/>
      <c r="EE813" s="189"/>
      <c r="EF813" s="245"/>
      <c r="EG813" s="189"/>
      <c r="EH813" s="245"/>
      <c r="EI813" s="245"/>
      <c r="EJ813" s="245"/>
      <c r="EK813" s="189"/>
      <c r="EL813" s="189"/>
      <c r="EM813" s="245"/>
      <c r="EN813" s="245"/>
      <c r="EO813" s="245"/>
      <c r="EP813" s="245"/>
      <c r="EQ813" s="245"/>
      <c r="ER813" s="189"/>
      <c r="ES813" s="189"/>
      <c r="ET813" s="245"/>
      <c r="EU813" s="245"/>
      <c r="EV813" s="245"/>
      <c r="EW813" s="245"/>
      <c r="EX813" s="245"/>
      <c r="EY813" s="189"/>
      <c r="EZ813" s="189"/>
      <c r="FA813" s="245"/>
      <c r="FB813" s="245"/>
      <c r="FC813" s="245"/>
      <c r="FD813" s="245"/>
      <c r="FE813" s="245"/>
      <c r="FF813" s="189"/>
      <c r="FG813" s="189"/>
      <c r="FH813" s="245"/>
      <c r="FI813" s="245"/>
      <c r="FJ813" s="245"/>
      <c r="FK813" s="245"/>
      <c r="FL813" s="245"/>
      <c r="FM813" s="189"/>
      <c r="FN813" s="189"/>
      <c r="FO813" s="245"/>
      <c r="FP813" s="245"/>
      <c r="FQ813" s="245"/>
      <c r="FR813" s="245"/>
      <c r="FS813" s="245"/>
      <c r="FT813" s="189"/>
      <c r="FU813" s="189"/>
      <c r="FV813" s="189"/>
      <c r="FW813" s="189"/>
      <c r="FX813" s="189"/>
      <c r="FY813" s="245"/>
      <c r="FZ813" s="245"/>
      <c r="GA813" s="189"/>
      <c r="GB813" s="189"/>
      <c r="GC813" s="245"/>
      <c r="GD813" s="245"/>
      <c r="GE813" s="245"/>
      <c r="GF813" s="245"/>
      <c r="GG813" s="245"/>
      <c r="GH813" s="189"/>
      <c r="GI813" s="189"/>
      <c r="GJ813" s="245"/>
    </row>
    <row r="814" spans="2:192" ht="15">
      <c r="B814" s="238" t="s">
        <v>5206</v>
      </c>
      <c r="C814" s="238" t="s">
        <v>3894</v>
      </c>
      <c r="D814" s="238" t="s">
        <v>2063</v>
      </c>
      <c r="E814" s="238" t="s">
        <v>5214</v>
      </c>
      <c r="F814" s="180">
        <v>2</v>
      </c>
      <c r="G814" s="239"/>
      <c r="H814" s="186"/>
      <c r="I814" s="186"/>
      <c r="J814" s="239"/>
      <c r="K814" s="239"/>
      <c r="L814" s="239"/>
      <c r="M814" s="239"/>
      <c r="N814" s="239"/>
      <c r="O814" s="186"/>
      <c r="P814" s="186"/>
      <c r="Q814" s="239"/>
      <c r="R814" s="239"/>
      <c r="S814" s="239"/>
      <c r="T814" s="239"/>
      <c r="U814" s="239"/>
      <c r="V814" s="186"/>
      <c r="W814" s="186"/>
      <c r="X814" s="239"/>
      <c r="Y814" s="239"/>
      <c r="Z814" s="239"/>
      <c r="AA814" s="239"/>
      <c r="AB814" s="239"/>
      <c r="AC814" s="186"/>
      <c r="AD814" s="186"/>
      <c r="AE814" s="239"/>
      <c r="AF814" s="239"/>
      <c r="AG814" s="186"/>
      <c r="AH814" s="239"/>
      <c r="AI814" s="239"/>
      <c r="AJ814" s="186"/>
      <c r="AK814" s="186"/>
      <c r="AL814" s="186"/>
      <c r="AM814" s="186"/>
      <c r="AN814" s="186"/>
      <c r="AO814" s="239"/>
      <c r="AP814" s="239"/>
      <c r="AQ814" s="186"/>
      <c r="AR814" s="186"/>
      <c r="AS814" s="239"/>
      <c r="AT814" s="239"/>
      <c r="AU814" s="239"/>
      <c r="AV814" s="239"/>
      <c r="AW814" s="239"/>
      <c r="AX814" s="186"/>
      <c r="AY814" s="186"/>
      <c r="AZ814" s="239"/>
      <c r="BA814" s="239"/>
      <c r="BB814" s="239"/>
      <c r="BC814" s="239"/>
      <c r="BD814" s="239"/>
      <c r="BE814" s="186"/>
      <c r="BF814" s="186"/>
      <c r="BG814" s="239"/>
      <c r="BH814" s="239"/>
      <c r="BI814" s="239"/>
      <c r="BJ814" s="239"/>
      <c r="BK814" s="239"/>
      <c r="BL814" s="186"/>
      <c r="BM814" s="186"/>
      <c r="BN814" s="239"/>
      <c r="BO814" s="239"/>
      <c r="BP814" s="239"/>
      <c r="BQ814" s="239"/>
      <c r="BR814" s="239"/>
      <c r="BS814" s="186"/>
      <c r="BT814" s="186"/>
      <c r="BU814" s="239"/>
      <c r="BV814" s="239"/>
      <c r="BW814" s="239"/>
      <c r="BX814" s="239"/>
      <c r="BY814" s="239"/>
      <c r="BZ814" s="186"/>
      <c r="CA814" s="186"/>
      <c r="CB814" s="239"/>
      <c r="CC814" s="239"/>
      <c r="CD814" s="239"/>
      <c r="CE814" s="239"/>
      <c r="CF814" s="239"/>
      <c r="CG814" s="186"/>
      <c r="CH814" s="186"/>
      <c r="CI814" s="239"/>
      <c r="CJ814" s="239"/>
      <c r="CK814" s="239"/>
      <c r="CL814" s="239"/>
      <c r="CM814" s="239"/>
      <c r="CN814" s="186"/>
      <c r="CO814" s="186"/>
      <c r="CP814" s="239"/>
      <c r="CQ814" s="239"/>
      <c r="CR814" s="239"/>
      <c r="CS814" s="239"/>
      <c r="CT814" s="239"/>
      <c r="CU814" s="186"/>
      <c r="CV814" s="186"/>
      <c r="CW814" s="239"/>
      <c r="CX814" s="239"/>
      <c r="CY814" s="239"/>
      <c r="CZ814" s="239"/>
      <c r="DA814" s="239"/>
      <c r="DB814" s="186"/>
      <c r="DC814" s="186"/>
      <c r="DD814" s="239"/>
      <c r="DE814" s="239"/>
      <c r="DF814" s="239"/>
      <c r="DG814" s="239"/>
      <c r="DH814" s="239"/>
      <c r="DI814" s="186"/>
      <c r="DJ814" s="186"/>
      <c r="DK814" s="186"/>
      <c r="DL814" s="239"/>
      <c r="DM814" s="239"/>
      <c r="DN814" s="239"/>
      <c r="DO814" s="239"/>
      <c r="DP814" s="186"/>
      <c r="DQ814" s="186"/>
      <c r="DR814" s="239"/>
      <c r="DS814" s="239"/>
      <c r="DT814" s="239"/>
      <c r="DU814" s="239"/>
      <c r="DV814" s="239"/>
      <c r="DW814" s="186"/>
      <c r="DX814" s="186"/>
      <c r="DY814" s="239"/>
      <c r="DZ814" s="239">
        <v>1</v>
      </c>
      <c r="EA814" s="239"/>
      <c r="EB814" s="239"/>
      <c r="EC814" s="239"/>
      <c r="ED814" s="186"/>
      <c r="EE814" s="186"/>
      <c r="EF814" s="239"/>
      <c r="EG814" s="186"/>
      <c r="EH814" s="239"/>
      <c r="EI814" s="239"/>
      <c r="EJ814" s="239"/>
      <c r="EK814" s="186"/>
      <c r="EL814" s="186"/>
      <c r="EM814" s="239"/>
      <c r="EN814" s="239"/>
      <c r="EO814" s="239"/>
      <c r="EP814" s="239"/>
      <c r="EQ814" s="239"/>
      <c r="ER814" s="186"/>
      <c r="ES814" s="186"/>
      <c r="ET814" s="239"/>
      <c r="EU814" s="239"/>
      <c r="EV814" s="239">
        <v>1</v>
      </c>
      <c r="EW814" s="239"/>
      <c r="EX814" s="239"/>
      <c r="EY814" s="186"/>
      <c r="EZ814" s="186"/>
      <c r="FA814" s="239"/>
      <c r="FB814" s="239"/>
      <c r="FC814" s="239"/>
      <c r="FD814" s="239"/>
      <c r="FE814" s="239"/>
      <c r="FF814" s="186"/>
      <c r="FG814" s="186"/>
      <c r="FH814" s="239"/>
      <c r="FI814" s="239"/>
      <c r="FJ814" s="239"/>
      <c r="FK814" s="239"/>
      <c r="FL814" s="239"/>
      <c r="FM814" s="186"/>
      <c r="FN814" s="186"/>
      <c r="FO814" s="239"/>
      <c r="FP814" s="239"/>
      <c r="FQ814" s="239"/>
      <c r="FR814" s="239"/>
      <c r="FS814" s="239"/>
      <c r="FT814" s="186"/>
      <c r="FU814" s="186"/>
      <c r="FV814" s="186"/>
      <c r="FW814" s="186"/>
      <c r="FX814" s="186"/>
      <c r="FY814" s="239"/>
      <c r="FZ814" s="239"/>
      <c r="GA814" s="186"/>
      <c r="GB814" s="186"/>
      <c r="GC814" s="239"/>
      <c r="GD814" s="239"/>
      <c r="GE814" s="239"/>
      <c r="GF814" s="239"/>
      <c r="GG814" s="239"/>
      <c r="GH814" s="186"/>
      <c r="GI814" s="186"/>
      <c r="GJ814" s="239"/>
    </row>
    <row r="815" spans="2:192" ht="15">
      <c r="B815" s="240" t="s">
        <v>5206</v>
      </c>
      <c r="C815" s="240" t="s">
        <v>3894</v>
      </c>
      <c r="D815" s="240" t="s">
        <v>2063</v>
      </c>
      <c r="E815" s="235" t="s">
        <v>5215</v>
      </c>
      <c r="F815" s="181">
        <v>80.8</v>
      </c>
      <c r="G815" s="237"/>
      <c r="H815" s="187"/>
      <c r="I815" s="187"/>
      <c r="J815" s="237"/>
      <c r="K815" s="237"/>
      <c r="L815" s="237"/>
      <c r="M815" s="237"/>
      <c r="N815" s="237"/>
      <c r="O815" s="187"/>
      <c r="P815" s="187"/>
      <c r="Q815" s="237"/>
      <c r="R815" s="237"/>
      <c r="S815" s="237"/>
      <c r="T815" s="237"/>
      <c r="U815" s="237"/>
      <c r="V815" s="187"/>
      <c r="W815" s="187"/>
      <c r="X815" s="237"/>
      <c r="Y815" s="237"/>
      <c r="Z815" s="237"/>
      <c r="AA815" s="237"/>
      <c r="AB815" s="237"/>
      <c r="AC815" s="187"/>
      <c r="AD815" s="187"/>
      <c r="AE815" s="237"/>
      <c r="AF815" s="237"/>
      <c r="AG815" s="187"/>
      <c r="AH815" s="237"/>
      <c r="AI815" s="237"/>
      <c r="AJ815" s="187"/>
      <c r="AK815" s="187"/>
      <c r="AL815" s="187"/>
      <c r="AM815" s="187"/>
      <c r="AN815" s="187"/>
      <c r="AO815" s="237"/>
      <c r="AP815" s="237"/>
      <c r="AQ815" s="187"/>
      <c r="AR815" s="187"/>
      <c r="AS815" s="237"/>
      <c r="AT815" s="237"/>
      <c r="AU815" s="237"/>
      <c r="AV815" s="237"/>
      <c r="AW815" s="237"/>
      <c r="AX815" s="187"/>
      <c r="AY815" s="187"/>
      <c r="AZ815" s="237"/>
      <c r="BA815" s="237"/>
      <c r="BB815" s="237"/>
      <c r="BC815" s="237"/>
      <c r="BD815" s="237"/>
      <c r="BE815" s="187"/>
      <c r="BF815" s="187"/>
      <c r="BG815" s="237"/>
      <c r="BH815" s="237"/>
      <c r="BI815" s="237"/>
      <c r="BJ815" s="237"/>
      <c r="BK815" s="237"/>
      <c r="BL815" s="187"/>
      <c r="BM815" s="187"/>
      <c r="BN815" s="237"/>
      <c r="BO815" s="237"/>
      <c r="BP815" s="237"/>
      <c r="BQ815" s="237"/>
      <c r="BR815" s="237"/>
      <c r="BS815" s="187"/>
      <c r="BT815" s="187"/>
      <c r="BU815" s="237"/>
      <c r="BV815" s="237"/>
      <c r="BW815" s="237"/>
      <c r="BX815" s="237"/>
      <c r="BY815" s="237"/>
      <c r="BZ815" s="187"/>
      <c r="CA815" s="187"/>
      <c r="CB815" s="237"/>
      <c r="CC815" s="237"/>
      <c r="CD815" s="237"/>
      <c r="CE815" s="237"/>
      <c r="CF815" s="237"/>
      <c r="CG815" s="187"/>
      <c r="CH815" s="187"/>
      <c r="CI815" s="237"/>
      <c r="CJ815" s="237"/>
      <c r="CK815" s="237"/>
      <c r="CL815" s="237"/>
      <c r="CM815" s="237"/>
      <c r="CN815" s="187"/>
      <c r="CO815" s="187"/>
      <c r="CP815" s="237"/>
      <c r="CQ815" s="237"/>
      <c r="CR815" s="237"/>
      <c r="CS815" s="237"/>
      <c r="CT815" s="237"/>
      <c r="CU815" s="187"/>
      <c r="CV815" s="187"/>
      <c r="CW815" s="237"/>
      <c r="CX815" s="237"/>
      <c r="CY815" s="237"/>
      <c r="CZ815" s="237"/>
      <c r="DA815" s="237"/>
      <c r="DB815" s="187"/>
      <c r="DC815" s="187"/>
      <c r="DD815" s="237"/>
      <c r="DE815" s="237"/>
      <c r="DF815" s="237"/>
      <c r="DG815" s="237"/>
      <c r="DH815" s="237"/>
      <c r="DI815" s="187"/>
      <c r="DJ815" s="187"/>
      <c r="DK815" s="187"/>
      <c r="DL815" s="237"/>
      <c r="DM815" s="237"/>
      <c r="DN815" s="237"/>
      <c r="DO815" s="237"/>
      <c r="DP815" s="187"/>
      <c r="DQ815" s="187"/>
      <c r="DR815" s="237"/>
      <c r="DS815" s="237"/>
      <c r="DT815" s="237"/>
      <c r="DU815" s="237"/>
      <c r="DV815" s="237"/>
      <c r="DW815" s="187"/>
      <c r="DX815" s="187"/>
      <c r="DY815" s="237"/>
      <c r="DZ815" s="237">
        <v>29.7</v>
      </c>
      <c r="EA815" s="237"/>
      <c r="EB815" s="237"/>
      <c r="EC815" s="237"/>
      <c r="ED815" s="187"/>
      <c r="EE815" s="187"/>
      <c r="EF815" s="237"/>
      <c r="EG815" s="187"/>
      <c r="EH815" s="237"/>
      <c r="EI815" s="237"/>
      <c r="EJ815" s="237"/>
      <c r="EK815" s="187"/>
      <c r="EL815" s="187"/>
      <c r="EM815" s="237"/>
      <c r="EN815" s="237"/>
      <c r="EO815" s="237"/>
      <c r="EP815" s="237"/>
      <c r="EQ815" s="237"/>
      <c r="ER815" s="187"/>
      <c r="ES815" s="187"/>
      <c r="ET815" s="237"/>
      <c r="EU815" s="237"/>
      <c r="EV815" s="237">
        <v>51.1</v>
      </c>
      <c r="EW815" s="237"/>
      <c r="EX815" s="237"/>
      <c r="EY815" s="187"/>
      <c r="EZ815" s="187"/>
      <c r="FA815" s="237"/>
      <c r="FB815" s="237"/>
      <c r="FC815" s="237"/>
      <c r="FD815" s="237"/>
      <c r="FE815" s="237"/>
      <c r="FF815" s="187"/>
      <c r="FG815" s="187"/>
      <c r="FH815" s="237"/>
      <c r="FI815" s="237"/>
      <c r="FJ815" s="237"/>
      <c r="FK815" s="237"/>
      <c r="FL815" s="237"/>
      <c r="FM815" s="187"/>
      <c r="FN815" s="187"/>
      <c r="FO815" s="237"/>
      <c r="FP815" s="237"/>
      <c r="FQ815" s="237"/>
      <c r="FR815" s="237"/>
      <c r="FS815" s="237"/>
      <c r="FT815" s="187"/>
      <c r="FU815" s="187"/>
      <c r="FV815" s="187"/>
      <c r="FW815" s="187"/>
      <c r="FX815" s="187"/>
      <c r="FY815" s="237"/>
      <c r="FZ815" s="237"/>
      <c r="GA815" s="187"/>
      <c r="GB815" s="187"/>
      <c r="GC815" s="237"/>
      <c r="GD815" s="237"/>
      <c r="GE815" s="237"/>
      <c r="GF815" s="237"/>
      <c r="GG815" s="237"/>
      <c r="GH815" s="187"/>
      <c r="GI815" s="187"/>
      <c r="GJ815" s="237"/>
    </row>
    <row r="816" spans="2:192" ht="15">
      <c r="B816" s="240" t="s">
        <v>5206</v>
      </c>
      <c r="C816" s="240" t="s">
        <v>3894</v>
      </c>
      <c r="D816" s="240" t="s">
        <v>2063</v>
      </c>
      <c r="E816" s="241" t="s">
        <v>5216</v>
      </c>
      <c r="F816" s="182"/>
      <c r="G816" s="242"/>
      <c r="H816" s="188"/>
      <c r="I816" s="188"/>
      <c r="J816" s="242"/>
      <c r="K816" s="242"/>
      <c r="L816" s="242"/>
      <c r="M816" s="242"/>
      <c r="N816" s="242"/>
      <c r="O816" s="188"/>
      <c r="P816" s="188"/>
      <c r="Q816" s="242"/>
      <c r="R816" s="242"/>
      <c r="S816" s="242"/>
      <c r="T816" s="242"/>
      <c r="U816" s="242"/>
      <c r="V816" s="188"/>
      <c r="W816" s="188"/>
      <c r="X816" s="242"/>
      <c r="Y816" s="242"/>
      <c r="Z816" s="242"/>
      <c r="AA816" s="242"/>
      <c r="AB816" s="242"/>
      <c r="AC816" s="188"/>
      <c r="AD816" s="188"/>
      <c r="AE816" s="242"/>
      <c r="AF816" s="242"/>
      <c r="AG816" s="188"/>
      <c r="AH816" s="242"/>
      <c r="AI816" s="242"/>
      <c r="AJ816" s="188"/>
      <c r="AK816" s="188"/>
      <c r="AL816" s="188"/>
      <c r="AM816" s="188"/>
      <c r="AN816" s="188"/>
      <c r="AO816" s="242"/>
      <c r="AP816" s="242"/>
      <c r="AQ816" s="188"/>
      <c r="AR816" s="188"/>
      <c r="AS816" s="242"/>
      <c r="AT816" s="242"/>
      <c r="AU816" s="242"/>
      <c r="AV816" s="242"/>
      <c r="AW816" s="242"/>
      <c r="AX816" s="188"/>
      <c r="AY816" s="188"/>
      <c r="AZ816" s="242"/>
      <c r="BA816" s="242"/>
      <c r="BB816" s="242"/>
      <c r="BC816" s="242"/>
      <c r="BD816" s="242"/>
      <c r="BE816" s="188"/>
      <c r="BF816" s="188"/>
      <c r="BG816" s="242"/>
      <c r="BH816" s="242"/>
      <c r="BI816" s="242"/>
      <c r="BJ816" s="242"/>
      <c r="BK816" s="242"/>
      <c r="BL816" s="188"/>
      <c r="BM816" s="188"/>
      <c r="BN816" s="242"/>
      <c r="BO816" s="242"/>
      <c r="BP816" s="242"/>
      <c r="BQ816" s="242"/>
      <c r="BR816" s="242"/>
      <c r="BS816" s="188"/>
      <c r="BT816" s="188"/>
      <c r="BU816" s="242"/>
      <c r="BV816" s="242"/>
      <c r="BW816" s="242"/>
      <c r="BX816" s="242"/>
      <c r="BY816" s="242"/>
      <c r="BZ816" s="188"/>
      <c r="CA816" s="188"/>
      <c r="CB816" s="242"/>
      <c r="CC816" s="242"/>
      <c r="CD816" s="242"/>
      <c r="CE816" s="242"/>
      <c r="CF816" s="242"/>
      <c r="CG816" s="188"/>
      <c r="CH816" s="188"/>
      <c r="CI816" s="242"/>
      <c r="CJ816" s="242"/>
      <c r="CK816" s="242"/>
      <c r="CL816" s="242"/>
      <c r="CM816" s="242"/>
      <c r="CN816" s="188"/>
      <c r="CO816" s="188"/>
      <c r="CP816" s="242"/>
      <c r="CQ816" s="242"/>
      <c r="CR816" s="242"/>
      <c r="CS816" s="242"/>
      <c r="CT816" s="242"/>
      <c r="CU816" s="188"/>
      <c r="CV816" s="188"/>
      <c r="CW816" s="242"/>
      <c r="CX816" s="242"/>
      <c r="CY816" s="242"/>
      <c r="CZ816" s="242"/>
      <c r="DA816" s="242"/>
      <c r="DB816" s="188"/>
      <c r="DC816" s="188"/>
      <c r="DD816" s="242"/>
      <c r="DE816" s="242"/>
      <c r="DF816" s="242"/>
      <c r="DG816" s="242"/>
      <c r="DH816" s="242"/>
      <c r="DI816" s="188"/>
      <c r="DJ816" s="188"/>
      <c r="DK816" s="188"/>
      <c r="DL816" s="242"/>
      <c r="DM816" s="242"/>
      <c r="DN816" s="242"/>
      <c r="DO816" s="242"/>
      <c r="DP816" s="188"/>
      <c r="DQ816" s="188"/>
      <c r="DR816" s="242"/>
      <c r="DS816" s="242"/>
      <c r="DT816" s="242"/>
      <c r="DU816" s="242"/>
      <c r="DV816" s="242"/>
      <c r="DW816" s="188"/>
      <c r="DX816" s="188"/>
      <c r="DY816" s="242"/>
      <c r="DZ816" s="242"/>
      <c r="EA816" s="242"/>
      <c r="EB816" s="242"/>
      <c r="EC816" s="242"/>
      <c r="ED816" s="188"/>
      <c r="EE816" s="188"/>
      <c r="EF816" s="242"/>
      <c r="EG816" s="188"/>
      <c r="EH816" s="242"/>
      <c r="EI816" s="242"/>
      <c r="EJ816" s="242"/>
      <c r="EK816" s="188"/>
      <c r="EL816" s="188"/>
      <c r="EM816" s="242"/>
      <c r="EN816" s="242"/>
      <c r="EO816" s="242"/>
      <c r="EP816" s="242"/>
      <c r="EQ816" s="242"/>
      <c r="ER816" s="188"/>
      <c r="ES816" s="188"/>
      <c r="ET816" s="242"/>
      <c r="EU816" s="242"/>
      <c r="EV816" s="242"/>
      <c r="EW816" s="242"/>
      <c r="EX816" s="242"/>
      <c r="EY816" s="188"/>
      <c r="EZ816" s="188"/>
      <c r="FA816" s="242"/>
      <c r="FB816" s="242"/>
      <c r="FC816" s="242"/>
      <c r="FD816" s="242"/>
      <c r="FE816" s="242"/>
      <c r="FF816" s="188"/>
      <c r="FG816" s="188"/>
      <c r="FH816" s="242"/>
      <c r="FI816" s="242"/>
      <c r="FJ816" s="242"/>
      <c r="FK816" s="242"/>
      <c r="FL816" s="242"/>
      <c r="FM816" s="188"/>
      <c r="FN816" s="188"/>
      <c r="FO816" s="242"/>
      <c r="FP816" s="242"/>
      <c r="FQ816" s="242"/>
      <c r="FR816" s="242"/>
      <c r="FS816" s="242"/>
      <c r="FT816" s="188"/>
      <c r="FU816" s="188"/>
      <c r="FV816" s="188"/>
      <c r="FW816" s="188"/>
      <c r="FX816" s="188"/>
      <c r="FY816" s="242"/>
      <c r="FZ816" s="242"/>
      <c r="GA816" s="188"/>
      <c r="GB816" s="188"/>
      <c r="GC816" s="242"/>
      <c r="GD816" s="242"/>
      <c r="GE816" s="242"/>
      <c r="GF816" s="242"/>
      <c r="GG816" s="242"/>
      <c r="GH816" s="188"/>
      <c r="GI816" s="188"/>
      <c r="GJ816" s="242"/>
    </row>
    <row r="817" spans="2:192" ht="15.75" thickBot="1">
      <c r="B817" s="243" t="s">
        <v>5206</v>
      </c>
      <c r="C817" s="243" t="s">
        <v>3894</v>
      </c>
      <c r="D817" s="243" t="s">
        <v>2063</v>
      </c>
      <c r="E817" s="244" t="s">
        <v>5217</v>
      </c>
      <c r="F817" s="183"/>
      <c r="G817" s="245"/>
      <c r="H817" s="189"/>
      <c r="I817" s="189"/>
      <c r="J817" s="245"/>
      <c r="K817" s="245"/>
      <c r="L817" s="245"/>
      <c r="M817" s="245"/>
      <c r="N817" s="245"/>
      <c r="O817" s="189"/>
      <c r="P817" s="189"/>
      <c r="Q817" s="245"/>
      <c r="R817" s="245"/>
      <c r="S817" s="245"/>
      <c r="T817" s="245"/>
      <c r="U817" s="245"/>
      <c r="V817" s="189"/>
      <c r="W817" s="189"/>
      <c r="X817" s="245"/>
      <c r="Y817" s="245"/>
      <c r="Z817" s="245"/>
      <c r="AA817" s="245"/>
      <c r="AB817" s="245"/>
      <c r="AC817" s="189"/>
      <c r="AD817" s="189"/>
      <c r="AE817" s="245"/>
      <c r="AF817" s="245"/>
      <c r="AG817" s="189"/>
      <c r="AH817" s="245"/>
      <c r="AI817" s="245"/>
      <c r="AJ817" s="189"/>
      <c r="AK817" s="189"/>
      <c r="AL817" s="189"/>
      <c r="AM817" s="189"/>
      <c r="AN817" s="189"/>
      <c r="AO817" s="245"/>
      <c r="AP817" s="245"/>
      <c r="AQ817" s="189"/>
      <c r="AR817" s="189"/>
      <c r="AS817" s="245"/>
      <c r="AT817" s="245"/>
      <c r="AU817" s="245"/>
      <c r="AV817" s="245"/>
      <c r="AW817" s="245"/>
      <c r="AX817" s="189"/>
      <c r="AY817" s="189"/>
      <c r="AZ817" s="245"/>
      <c r="BA817" s="245"/>
      <c r="BB817" s="245"/>
      <c r="BC817" s="245"/>
      <c r="BD817" s="245"/>
      <c r="BE817" s="189"/>
      <c r="BF817" s="189"/>
      <c r="BG817" s="245"/>
      <c r="BH817" s="245"/>
      <c r="BI817" s="245"/>
      <c r="BJ817" s="245"/>
      <c r="BK817" s="245"/>
      <c r="BL817" s="189"/>
      <c r="BM817" s="189"/>
      <c r="BN817" s="245"/>
      <c r="BO817" s="245"/>
      <c r="BP817" s="245"/>
      <c r="BQ817" s="245"/>
      <c r="BR817" s="245"/>
      <c r="BS817" s="189"/>
      <c r="BT817" s="189"/>
      <c r="BU817" s="245"/>
      <c r="BV817" s="245"/>
      <c r="BW817" s="245"/>
      <c r="BX817" s="245"/>
      <c r="BY817" s="245"/>
      <c r="BZ817" s="189"/>
      <c r="CA817" s="189"/>
      <c r="CB817" s="245"/>
      <c r="CC817" s="245"/>
      <c r="CD817" s="245"/>
      <c r="CE817" s="245"/>
      <c r="CF817" s="245"/>
      <c r="CG817" s="189"/>
      <c r="CH817" s="189"/>
      <c r="CI817" s="245"/>
      <c r="CJ817" s="245"/>
      <c r="CK817" s="245"/>
      <c r="CL817" s="245"/>
      <c r="CM817" s="245"/>
      <c r="CN817" s="189"/>
      <c r="CO817" s="189"/>
      <c r="CP817" s="245"/>
      <c r="CQ817" s="245"/>
      <c r="CR817" s="245"/>
      <c r="CS817" s="245"/>
      <c r="CT817" s="245"/>
      <c r="CU817" s="189"/>
      <c r="CV817" s="189"/>
      <c r="CW817" s="245"/>
      <c r="CX817" s="245"/>
      <c r="CY817" s="245"/>
      <c r="CZ817" s="245"/>
      <c r="DA817" s="245"/>
      <c r="DB817" s="189"/>
      <c r="DC817" s="189"/>
      <c r="DD817" s="245"/>
      <c r="DE817" s="245"/>
      <c r="DF817" s="245"/>
      <c r="DG817" s="245"/>
      <c r="DH817" s="245"/>
      <c r="DI817" s="189"/>
      <c r="DJ817" s="189"/>
      <c r="DK817" s="189"/>
      <c r="DL817" s="245"/>
      <c r="DM817" s="245"/>
      <c r="DN817" s="245"/>
      <c r="DO817" s="245"/>
      <c r="DP817" s="189"/>
      <c r="DQ817" s="189"/>
      <c r="DR817" s="245"/>
      <c r="DS817" s="245"/>
      <c r="DT817" s="245"/>
      <c r="DU817" s="245"/>
      <c r="DV817" s="245"/>
      <c r="DW817" s="189"/>
      <c r="DX817" s="189"/>
      <c r="DY817" s="245"/>
      <c r="DZ817" s="245"/>
      <c r="EA817" s="245"/>
      <c r="EB817" s="245"/>
      <c r="EC817" s="245"/>
      <c r="ED817" s="189"/>
      <c r="EE817" s="189"/>
      <c r="EF817" s="245"/>
      <c r="EG817" s="189"/>
      <c r="EH817" s="245"/>
      <c r="EI817" s="245"/>
      <c r="EJ817" s="245"/>
      <c r="EK817" s="189"/>
      <c r="EL817" s="189"/>
      <c r="EM817" s="245"/>
      <c r="EN817" s="245"/>
      <c r="EO817" s="245"/>
      <c r="EP817" s="245"/>
      <c r="EQ817" s="245"/>
      <c r="ER817" s="189"/>
      <c r="ES817" s="189"/>
      <c r="ET817" s="245"/>
      <c r="EU817" s="245"/>
      <c r="EV817" s="245"/>
      <c r="EW817" s="245"/>
      <c r="EX817" s="245"/>
      <c r="EY817" s="189"/>
      <c r="EZ817" s="189"/>
      <c r="FA817" s="245"/>
      <c r="FB817" s="245"/>
      <c r="FC817" s="245"/>
      <c r="FD817" s="245"/>
      <c r="FE817" s="245"/>
      <c r="FF817" s="189"/>
      <c r="FG817" s="189"/>
      <c r="FH817" s="245"/>
      <c r="FI817" s="245"/>
      <c r="FJ817" s="245"/>
      <c r="FK817" s="245"/>
      <c r="FL817" s="245"/>
      <c r="FM817" s="189"/>
      <c r="FN817" s="189"/>
      <c r="FO817" s="245"/>
      <c r="FP817" s="245"/>
      <c r="FQ817" s="245"/>
      <c r="FR817" s="245"/>
      <c r="FS817" s="245"/>
      <c r="FT817" s="189"/>
      <c r="FU817" s="189"/>
      <c r="FV817" s="189"/>
      <c r="FW817" s="189"/>
      <c r="FX817" s="189"/>
      <c r="FY817" s="245"/>
      <c r="FZ817" s="245"/>
      <c r="GA817" s="189"/>
      <c r="GB817" s="189"/>
      <c r="GC817" s="245"/>
      <c r="GD817" s="245"/>
      <c r="GE817" s="245"/>
      <c r="GF817" s="245"/>
      <c r="GG817" s="245"/>
      <c r="GH817" s="189"/>
      <c r="GI817" s="189"/>
      <c r="GJ817" s="245"/>
    </row>
    <row r="818" spans="2:192" ht="15">
      <c r="B818" s="238" t="s">
        <v>5206</v>
      </c>
      <c r="C818" s="238" t="s">
        <v>257</v>
      </c>
      <c r="D818" s="238" t="s">
        <v>259</v>
      </c>
      <c r="E818" s="238" t="s">
        <v>5214</v>
      </c>
      <c r="F818" s="180">
        <v>14</v>
      </c>
      <c r="G818" s="239">
        <v>1</v>
      </c>
      <c r="H818" s="186"/>
      <c r="I818" s="186"/>
      <c r="J818" s="239"/>
      <c r="K818" s="239"/>
      <c r="L818" s="239"/>
      <c r="M818" s="239"/>
      <c r="N818" s="239">
        <v>1</v>
      </c>
      <c r="O818" s="186"/>
      <c r="P818" s="186"/>
      <c r="Q818" s="239"/>
      <c r="R818" s="239">
        <v>1</v>
      </c>
      <c r="S818" s="239">
        <v>1</v>
      </c>
      <c r="T818" s="239"/>
      <c r="U818" s="239"/>
      <c r="V818" s="186"/>
      <c r="W818" s="186"/>
      <c r="X818" s="239"/>
      <c r="Y818" s="239"/>
      <c r="Z818" s="239"/>
      <c r="AA818" s="239"/>
      <c r="AB818" s="239"/>
      <c r="AC818" s="186"/>
      <c r="AD818" s="186"/>
      <c r="AE818" s="239"/>
      <c r="AF818" s="239"/>
      <c r="AG818" s="186"/>
      <c r="AH818" s="239"/>
      <c r="AI818" s="239"/>
      <c r="AJ818" s="186"/>
      <c r="AK818" s="186"/>
      <c r="AL818" s="186"/>
      <c r="AM818" s="186"/>
      <c r="AN818" s="186"/>
      <c r="AO818" s="239"/>
      <c r="AP818" s="239"/>
      <c r="AQ818" s="186"/>
      <c r="AR818" s="186"/>
      <c r="AS818" s="239">
        <v>1</v>
      </c>
      <c r="AT818" s="239"/>
      <c r="AU818" s="239"/>
      <c r="AV818" s="239"/>
      <c r="AW818" s="239"/>
      <c r="AX818" s="186"/>
      <c r="AY818" s="186"/>
      <c r="AZ818" s="239"/>
      <c r="BA818" s="239"/>
      <c r="BB818" s="239"/>
      <c r="BC818" s="239"/>
      <c r="BD818" s="239"/>
      <c r="BE818" s="186"/>
      <c r="BF818" s="186"/>
      <c r="BG818" s="239"/>
      <c r="BH818" s="239"/>
      <c r="BI818" s="239"/>
      <c r="BJ818" s="239"/>
      <c r="BK818" s="239"/>
      <c r="BL818" s="186"/>
      <c r="BM818" s="186"/>
      <c r="BN818" s="239"/>
      <c r="BO818" s="239"/>
      <c r="BP818" s="239"/>
      <c r="BQ818" s="239"/>
      <c r="BR818" s="239"/>
      <c r="BS818" s="186"/>
      <c r="BT818" s="186"/>
      <c r="BU818" s="239"/>
      <c r="BV818" s="239"/>
      <c r="BW818" s="239"/>
      <c r="BX818" s="239"/>
      <c r="BY818" s="239"/>
      <c r="BZ818" s="186"/>
      <c r="CA818" s="186"/>
      <c r="CB818" s="239"/>
      <c r="CC818" s="239"/>
      <c r="CD818" s="239"/>
      <c r="CE818" s="239"/>
      <c r="CF818" s="239"/>
      <c r="CG818" s="186"/>
      <c r="CH818" s="186"/>
      <c r="CI818" s="239"/>
      <c r="CJ818" s="239"/>
      <c r="CK818" s="239">
        <v>1</v>
      </c>
      <c r="CL818" s="239"/>
      <c r="CM818" s="239"/>
      <c r="CN818" s="186"/>
      <c r="CO818" s="186"/>
      <c r="CP818" s="239"/>
      <c r="CQ818" s="239"/>
      <c r="CR818" s="239">
        <v>1</v>
      </c>
      <c r="CS818" s="239"/>
      <c r="CT818" s="239"/>
      <c r="CU818" s="186"/>
      <c r="CV818" s="186"/>
      <c r="CW818" s="239"/>
      <c r="CX818" s="239"/>
      <c r="CY818" s="239"/>
      <c r="CZ818" s="239"/>
      <c r="DA818" s="239"/>
      <c r="DB818" s="186"/>
      <c r="DC818" s="186"/>
      <c r="DD818" s="239"/>
      <c r="DE818" s="239"/>
      <c r="DF818" s="239"/>
      <c r="DG818" s="239"/>
      <c r="DH818" s="239"/>
      <c r="DI818" s="186"/>
      <c r="DJ818" s="186"/>
      <c r="DK818" s="186"/>
      <c r="DL818" s="239"/>
      <c r="DM818" s="239"/>
      <c r="DN818" s="239"/>
      <c r="DO818" s="239"/>
      <c r="DP818" s="186"/>
      <c r="DQ818" s="186"/>
      <c r="DR818" s="239"/>
      <c r="DS818" s="239"/>
      <c r="DT818" s="239"/>
      <c r="DU818" s="239"/>
      <c r="DV818" s="239"/>
      <c r="DW818" s="186"/>
      <c r="DX818" s="186"/>
      <c r="DY818" s="239"/>
      <c r="DZ818" s="239">
        <v>1</v>
      </c>
      <c r="EA818" s="239"/>
      <c r="EB818" s="239"/>
      <c r="EC818" s="239">
        <v>1</v>
      </c>
      <c r="ED818" s="186"/>
      <c r="EE818" s="186"/>
      <c r="EF818" s="239"/>
      <c r="EG818" s="186"/>
      <c r="EH818" s="239"/>
      <c r="EI818" s="239"/>
      <c r="EJ818" s="239"/>
      <c r="EK818" s="186"/>
      <c r="EL818" s="186"/>
      <c r="EM818" s="239"/>
      <c r="EN818" s="239"/>
      <c r="EO818" s="239"/>
      <c r="EP818" s="239"/>
      <c r="EQ818" s="239"/>
      <c r="ER818" s="186"/>
      <c r="ES818" s="186"/>
      <c r="ET818" s="239"/>
      <c r="EU818" s="239">
        <v>3</v>
      </c>
      <c r="EV818" s="239"/>
      <c r="EW818" s="239"/>
      <c r="EX818" s="239"/>
      <c r="EY818" s="186"/>
      <c r="EZ818" s="186"/>
      <c r="FA818" s="239"/>
      <c r="FB818" s="239"/>
      <c r="FC818" s="239">
        <v>1</v>
      </c>
      <c r="FD818" s="239"/>
      <c r="FE818" s="239"/>
      <c r="FF818" s="186"/>
      <c r="FG818" s="186"/>
      <c r="FH818" s="239"/>
      <c r="FI818" s="239"/>
      <c r="FJ818" s="239"/>
      <c r="FK818" s="239"/>
      <c r="FL818" s="239"/>
      <c r="FM818" s="186"/>
      <c r="FN818" s="186"/>
      <c r="FO818" s="239"/>
      <c r="FP818" s="239"/>
      <c r="FQ818" s="239"/>
      <c r="FR818" s="239"/>
      <c r="FS818" s="239"/>
      <c r="FT818" s="186"/>
      <c r="FU818" s="186"/>
      <c r="FV818" s="186"/>
      <c r="FW818" s="186"/>
      <c r="FX818" s="186"/>
      <c r="FY818" s="239"/>
      <c r="FZ818" s="239"/>
      <c r="GA818" s="186"/>
      <c r="GB818" s="186"/>
      <c r="GC818" s="239"/>
      <c r="GD818" s="239"/>
      <c r="GE818" s="239"/>
      <c r="GF818" s="239"/>
      <c r="GG818" s="239">
        <v>1</v>
      </c>
      <c r="GH818" s="186"/>
      <c r="GI818" s="186"/>
      <c r="GJ818" s="239"/>
    </row>
    <row r="819" spans="2:192" ht="15">
      <c r="B819" s="240" t="s">
        <v>5206</v>
      </c>
      <c r="C819" s="240" t="s">
        <v>257</v>
      </c>
      <c r="D819" s="240" t="s">
        <v>259</v>
      </c>
      <c r="E819" s="235" t="s">
        <v>5215</v>
      </c>
      <c r="F819" s="181">
        <v>209.7</v>
      </c>
      <c r="G819" s="237">
        <v>20.5</v>
      </c>
      <c r="H819" s="187"/>
      <c r="I819" s="187"/>
      <c r="J819" s="237"/>
      <c r="K819" s="237"/>
      <c r="L819" s="237"/>
      <c r="M819" s="237"/>
      <c r="N819" s="237">
        <v>18.100000000000001</v>
      </c>
      <c r="O819" s="187"/>
      <c r="P819" s="187"/>
      <c r="Q819" s="237"/>
      <c r="R819" s="237">
        <v>27.4</v>
      </c>
      <c r="S819" s="237">
        <v>3.3</v>
      </c>
      <c r="T819" s="237"/>
      <c r="U819" s="237"/>
      <c r="V819" s="187"/>
      <c r="W819" s="187"/>
      <c r="X819" s="237"/>
      <c r="Y819" s="237"/>
      <c r="Z819" s="237"/>
      <c r="AA819" s="237"/>
      <c r="AB819" s="237"/>
      <c r="AC819" s="187"/>
      <c r="AD819" s="187"/>
      <c r="AE819" s="237"/>
      <c r="AF819" s="237"/>
      <c r="AG819" s="187"/>
      <c r="AH819" s="237"/>
      <c r="AI819" s="237"/>
      <c r="AJ819" s="187"/>
      <c r="AK819" s="187"/>
      <c r="AL819" s="187"/>
      <c r="AM819" s="187"/>
      <c r="AN819" s="187"/>
      <c r="AO819" s="237"/>
      <c r="AP819" s="237"/>
      <c r="AQ819" s="187"/>
      <c r="AR819" s="187"/>
      <c r="AS819" s="237">
        <v>9.6</v>
      </c>
      <c r="AT819" s="237"/>
      <c r="AU819" s="237"/>
      <c r="AV819" s="237"/>
      <c r="AW819" s="237"/>
      <c r="AX819" s="187"/>
      <c r="AY819" s="187"/>
      <c r="AZ819" s="237"/>
      <c r="BA819" s="237"/>
      <c r="BB819" s="237"/>
      <c r="BC819" s="237"/>
      <c r="BD819" s="237"/>
      <c r="BE819" s="187"/>
      <c r="BF819" s="187"/>
      <c r="BG819" s="237"/>
      <c r="BH819" s="237"/>
      <c r="BI819" s="237"/>
      <c r="BJ819" s="237"/>
      <c r="BK819" s="237"/>
      <c r="BL819" s="187"/>
      <c r="BM819" s="187"/>
      <c r="BN819" s="237"/>
      <c r="BO819" s="237"/>
      <c r="BP819" s="237"/>
      <c r="BQ819" s="237"/>
      <c r="BR819" s="237"/>
      <c r="BS819" s="187"/>
      <c r="BT819" s="187"/>
      <c r="BU819" s="237"/>
      <c r="BV819" s="237"/>
      <c r="BW819" s="237"/>
      <c r="BX819" s="237"/>
      <c r="BY819" s="237"/>
      <c r="BZ819" s="187"/>
      <c r="CA819" s="187"/>
      <c r="CB819" s="237"/>
      <c r="CC819" s="237"/>
      <c r="CD819" s="237"/>
      <c r="CE819" s="237"/>
      <c r="CF819" s="237"/>
      <c r="CG819" s="187"/>
      <c r="CH819" s="187"/>
      <c r="CI819" s="237"/>
      <c r="CJ819" s="237"/>
      <c r="CK819" s="237">
        <v>12.6</v>
      </c>
      <c r="CL819" s="237"/>
      <c r="CM819" s="237"/>
      <c r="CN819" s="187"/>
      <c r="CO819" s="187"/>
      <c r="CP819" s="237"/>
      <c r="CQ819" s="237"/>
      <c r="CR819" s="237">
        <v>10.1</v>
      </c>
      <c r="CS819" s="237"/>
      <c r="CT819" s="237"/>
      <c r="CU819" s="187"/>
      <c r="CV819" s="187"/>
      <c r="CW819" s="237"/>
      <c r="CX819" s="237"/>
      <c r="CY819" s="237"/>
      <c r="CZ819" s="237"/>
      <c r="DA819" s="237"/>
      <c r="DB819" s="187"/>
      <c r="DC819" s="187"/>
      <c r="DD819" s="237"/>
      <c r="DE819" s="237"/>
      <c r="DF819" s="237"/>
      <c r="DG819" s="237"/>
      <c r="DH819" s="237"/>
      <c r="DI819" s="187"/>
      <c r="DJ819" s="187"/>
      <c r="DK819" s="187"/>
      <c r="DL819" s="237"/>
      <c r="DM819" s="237"/>
      <c r="DN819" s="237"/>
      <c r="DO819" s="237"/>
      <c r="DP819" s="187"/>
      <c r="DQ819" s="187"/>
      <c r="DR819" s="237"/>
      <c r="DS819" s="237"/>
      <c r="DT819" s="237"/>
      <c r="DU819" s="237"/>
      <c r="DV819" s="237"/>
      <c r="DW819" s="187"/>
      <c r="DX819" s="187"/>
      <c r="DY819" s="237"/>
      <c r="DZ819" s="237">
        <v>12.7</v>
      </c>
      <c r="EA819" s="237"/>
      <c r="EB819" s="237"/>
      <c r="EC819" s="237">
        <v>12.4</v>
      </c>
      <c r="ED819" s="187"/>
      <c r="EE819" s="187"/>
      <c r="EF819" s="237"/>
      <c r="EG819" s="187"/>
      <c r="EH819" s="237"/>
      <c r="EI819" s="237"/>
      <c r="EJ819" s="237"/>
      <c r="EK819" s="187"/>
      <c r="EL819" s="187"/>
      <c r="EM819" s="237"/>
      <c r="EN819" s="237"/>
      <c r="EO819" s="237"/>
      <c r="EP819" s="237"/>
      <c r="EQ819" s="237"/>
      <c r="ER819" s="187"/>
      <c r="ES819" s="187"/>
      <c r="ET819" s="237"/>
      <c r="EU819" s="237">
        <v>52.8</v>
      </c>
      <c r="EV819" s="237"/>
      <c r="EW819" s="237"/>
      <c r="EX819" s="237"/>
      <c r="EY819" s="187"/>
      <c r="EZ819" s="187"/>
      <c r="FA819" s="237"/>
      <c r="FB819" s="237"/>
      <c r="FC819" s="237">
        <v>18</v>
      </c>
      <c r="FD819" s="237"/>
      <c r="FE819" s="237"/>
      <c r="FF819" s="187"/>
      <c r="FG819" s="187"/>
      <c r="FH819" s="237"/>
      <c r="FI819" s="237"/>
      <c r="FJ819" s="237"/>
      <c r="FK819" s="237"/>
      <c r="FL819" s="237"/>
      <c r="FM819" s="187"/>
      <c r="FN819" s="187"/>
      <c r="FO819" s="237"/>
      <c r="FP819" s="237"/>
      <c r="FQ819" s="237"/>
      <c r="FR819" s="237"/>
      <c r="FS819" s="237"/>
      <c r="FT819" s="187"/>
      <c r="FU819" s="187"/>
      <c r="FV819" s="187"/>
      <c r="FW819" s="187"/>
      <c r="FX819" s="187"/>
      <c r="FY819" s="237"/>
      <c r="FZ819" s="237"/>
      <c r="GA819" s="187"/>
      <c r="GB819" s="187"/>
      <c r="GC819" s="237"/>
      <c r="GD819" s="237"/>
      <c r="GE819" s="237"/>
      <c r="GF819" s="237"/>
      <c r="GG819" s="237">
        <v>12.1</v>
      </c>
      <c r="GH819" s="187"/>
      <c r="GI819" s="187"/>
      <c r="GJ819" s="237"/>
    </row>
    <row r="820" spans="2:192" ht="15">
      <c r="B820" s="240" t="s">
        <v>5206</v>
      </c>
      <c r="C820" s="240" t="s">
        <v>257</v>
      </c>
      <c r="D820" s="240" t="s">
        <v>259</v>
      </c>
      <c r="E820" s="241" t="s">
        <v>5216</v>
      </c>
      <c r="F820" s="182"/>
      <c r="G820" s="242"/>
      <c r="H820" s="188"/>
      <c r="I820" s="188"/>
      <c r="J820" s="242"/>
      <c r="K820" s="242"/>
      <c r="L820" s="242"/>
      <c r="M820" s="242"/>
      <c r="N820" s="242"/>
      <c r="O820" s="188"/>
      <c r="P820" s="188"/>
      <c r="Q820" s="242"/>
      <c r="R820" s="242"/>
      <c r="S820" s="242"/>
      <c r="T820" s="242"/>
      <c r="U820" s="242"/>
      <c r="V820" s="188"/>
      <c r="W820" s="188"/>
      <c r="X820" s="242"/>
      <c r="Y820" s="242"/>
      <c r="Z820" s="242"/>
      <c r="AA820" s="242"/>
      <c r="AB820" s="242"/>
      <c r="AC820" s="188"/>
      <c r="AD820" s="188"/>
      <c r="AE820" s="242"/>
      <c r="AF820" s="242"/>
      <c r="AG820" s="188"/>
      <c r="AH820" s="242"/>
      <c r="AI820" s="242"/>
      <c r="AJ820" s="188"/>
      <c r="AK820" s="188"/>
      <c r="AL820" s="188"/>
      <c r="AM820" s="188"/>
      <c r="AN820" s="188"/>
      <c r="AO820" s="242"/>
      <c r="AP820" s="242"/>
      <c r="AQ820" s="188"/>
      <c r="AR820" s="188"/>
      <c r="AS820" s="242"/>
      <c r="AT820" s="242"/>
      <c r="AU820" s="242"/>
      <c r="AV820" s="242"/>
      <c r="AW820" s="242"/>
      <c r="AX820" s="188"/>
      <c r="AY820" s="188"/>
      <c r="AZ820" s="242"/>
      <c r="BA820" s="242"/>
      <c r="BB820" s="242"/>
      <c r="BC820" s="242"/>
      <c r="BD820" s="242"/>
      <c r="BE820" s="188"/>
      <c r="BF820" s="188"/>
      <c r="BG820" s="242"/>
      <c r="BH820" s="242"/>
      <c r="BI820" s="242"/>
      <c r="BJ820" s="242"/>
      <c r="BK820" s="242"/>
      <c r="BL820" s="188"/>
      <c r="BM820" s="188"/>
      <c r="BN820" s="242"/>
      <c r="BO820" s="242"/>
      <c r="BP820" s="242"/>
      <c r="BQ820" s="242"/>
      <c r="BR820" s="242"/>
      <c r="BS820" s="188"/>
      <c r="BT820" s="188"/>
      <c r="BU820" s="242"/>
      <c r="BV820" s="242"/>
      <c r="BW820" s="242"/>
      <c r="BX820" s="242"/>
      <c r="BY820" s="242"/>
      <c r="BZ820" s="188"/>
      <c r="CA820" s="188"/>
      <c r="CB820" s="242"/>
      <c r="CC820" s="242"/>
      <c r="CD820" s="242"/>
      <c r="CE820" s="242"/>
      <c r="CF820" s="242"/>
      <c r="CG820" s="188"/>
      <c r="CH820" s="188"/>
      <c r="CI820" s="242"/>
      <c r="CJ820" s="242"/>
      <c r="CK820" s="242"/>
      <c r="CL820" s="242"/>
      <c r="CM820" s="242"/>
      <c r="CN820" s="188"/>
      <c r="CO820" s="188"/>
      <c r="CP820" s="242"/>
      <c r="CQ820" s="242"/>
      <c r="CR820" s="242"/>
      <c r="CS820" s="242"/>
      <c r="CT820" s="242"/>
      <c r="CU820" s="188"/>
      <c r="CV820" s="188"/>
      <c r="CW820" s="242"/>
      <c r="CX820" s="242"/>
      <c r="CY820" s="242"/>
      <c r="CZ820" s="242"/>
      <c r="DA820" s="242"/>
      <c r="DB820" s="188"/>
      <c r="DC820" s="188"/>
      <c r="DD820" s="242"/>
      <c r="DE820" s="242"/>
      <c r="DF820" s="242"/>
      <c r="DG820" s="242"/>
      <c r="DH820" s="242"/>
      <c r="DI820" s="188"/>
      <c r="DJ820" s="188"/>
      <c r="DK820" s="188"/>
      <c r="DL820" s="242"/>
      <c r="DM820" s="242"/>
      <c r="DN820" s="242"/>
      <c r="DO820" s="242"/>
      <c r="DP820" s="188"/>
      <c r="DQ820" s="188"/>
      <c r="DR820" s="242"/>
      <c r="DS820" s="242"/>
      <c r="DT820" s="242"/>
      <c r="DU820" s="242"/>
      <c r="DV820" s="242"/>
      <c r="DW820" s="188"/>
      <c r="DX820" s="188"/>
      <c r="DY820" s="242"/>
      <c r="DZ820" s="242"/>
      <c r="EA820" s="242"/>
      <c r="EB820" s="242"/>
      <c r="EC820" s="242"/>
      <c r="ED820" s="188"/>
      <c r="EE820" s="188"/>
      <c r="EF820" s="242"/>
      <c r="EG820" s="188"/>
      <c r="EH820" s="242"/>
      <c r="EI820" s="242"/>
      <c r="EJ820" s="242"/>
      <c r="EK820" s="188"/>
      <c r="EL820" s="188"/>
      <c r="EM820" s="242"/>
      <c r="EN820" s="242"/>
      <c r="EO820" s="242"/>
      <c r="EP820" s="242"/>
      <c r="EQ820" s="242"/>
      <c r="ER820" s="188"/>
      <c r="ES820" s="188"/>
      <c r="ET820" s="242"/>
      <c r="EU820" s="242"/>
      <c r="EV820" s="242"/>
      <c r="EW820" s="242"/>
      <c r="EX820" s="242"/>
      <c r="EY820" s="188"/>
      <c r="EZ820" s="188"/>
      <c r="FA820" s="242"/>
      <c r="FB820" s="242"/>
      <c r="FC820" s="242"/>
      <c r="FD820" s="242"/>
      <c r="FE820" s="242"/>
      <c r="FF820" s="188"/>
      <c r="FG820" s="188"/>
      <c r="FH820" s="242"/>
      <c r="FI820" s="242"/>
      <c r="FJ820" s="242"/>
      <c r="FK820" s="242"/>
      <c r="FL820" s="242"/>
      <c r="FM820" s="188"/>
      <c r="FN820" s="188"/>
      <c r="FO820" s="242"/>
      <c r="FP820" s="242"/>
      <c r="FQ820" s="242"/>
      <c r="FR820" s="242"/>
      <c r="FS820" s="242"/>
      <c r="FT820" s="188"/>
      <c r="FU820" s="188"/>
      <c r="FV820" s="188"/>
      <c r="FW820" s="188"/>
      <c r="FX820" s="188"/>
      <c r="FY820" s="242"/>
      <c r="FZ820" s="242"/>
      <c r="GA820" s="188"/>
      <c r="GB820" s="188"/>
      <c r="GC820" s="242"/>
      <c r="GD820" s="242"/>
      <c r="GE820" s="242"/>
      <c r="GF820" s="242"/>
      <c r="GG820" s="242"/>
      <c r="GH820" s="188"/>
      <c r="GI820" s="188"/>
      <c r="GJ820" s="242"/>
    </row>
    <row r="821" spans="2:192" ht="15.75" thickBot="1">
      <c r="B821" s="243" t="s">
        <v>5206</v>
      </c>
      <c r="C821" s="243" t="s">
        <v>257</v>
      </c>
      <c r="D821" s="243" t="s">
        <v>259</v>
      </c>
      <c r="E821" s="244" t="s">
        <v>5217</v>
      </c>
      <c r="F821" s="183"/>
      <c r="G821" s="245"/>
      <c r="H821" s="189"/>
      <c r="I821" s="189"/>
      <c r="J821" s="245"/>
      <c r="K821" s="245"/>
      <c r="L821" s="245"/>
      <c r="M821" s="245"/>
      <c r="N821" s="245"/>
      <c r="O821" s="189"/>
      <c r="P821" s="189"/>
      <c r="Q821" s="245"/>
      <c r="R821" s="245"/>
      <c r="S821" s="245"/>
      <c r="T821" s="245"/>
      <c r="U821" s="245"/>
      <c r="V821" s="189"/>
      <c r="W821" s="189"/>
      <c r="X821" s="245"/>
      <c r="Y821" s="245"/>
      <c r="Z821" s="245"/>
      <c r="AA821" s="245"/>
      <c r="AB821" s="245"/>
      <c r="AC821" s="189"/>
      <c r="AD821" s="189"/>
      <c r="AE821" s="245"/>
      <c r="AF821" s="245"/>
      <c r="AG821" s="189"/>
      <c r="AH821" s="245"/>
      <c r="AI821" s="245"/>
      <c r="AJ821" s="189"/>
      <c r="AK821" s="189"/>
      <c r="AL821" s="189"/>
      <c r="AM821" s="189"/>
      <c r="AN821" s="189"/>
      <c r="AO821" s="245"/>
      <c r="AP821" s="245"/>
      <c r="AQ821" s="189"/>
      <c r="AR821" s="189"/>
      <c r="AS821" s="245"/>
      <c r="AT821" s="245"/>
      <c r="AU821" s="245"/>
      <c r="AV821" s="245"/>
      <c r="AW821" s="245"/>
      <c r="AX821" s="189"/>
      <c r="AY821" s="189"/>
      <c r="AZ821" s="245"/>
      <c r="BA821" s="245"/>
      <c r="BB821" s="245"/>
      <c r="BC821" s="245"/>
      <c r="BD821" s="245"/>
      <c r="BE821" s="189"/>
      <c r="BF821" s="189"/>
      <c r="BG821" s="245"/>
      <c r="BH821" s="245"/>
      <c r="BI821" s="245"/>
      <c r="BJ821" s="245"/>
      <c r="BK821" s="245"/>
      <c r="BL821" s="189"/>
      <c r="BM821" s="189"/>
      <c r="BN821" s="245"/>
      <c r="BO821" s="245"/>
      <c r="BP821" s="245"/>
      <c r="BQ821" s="245"/>
      <c r="BR821" s="245"/>
      <c r="BS821" s="189"/>
      <c r="BT821" s="189"/>
      <c r="BU821" s="245"/>
      <c r="BV821" s="245"/>
      <c r="BW821" s="245"/>
      <c r="BX821" s="245"/>
      <c r="BY821" s="245"/>
      <c r="BZ821" s="189"/>
      <c r="CA821" s="189"/>
      <c r="CB821" s="245"/>
      <c r="CC821" s="245"/>
      <c r="CD821" s="245"/>
      <c r="CE821" s="245"/>
      <c r="CF821" s="245"/>
      <c r="CG821" s="189"/>
      <c r="CH821" s="189"/>
      <c r="CI821" s="245"/>
      <c r="CJ821" s="245"/>
      <c r="CK821" s="245"/>
      <c r="CL821" s="245"/>
      <c r="CM821" s="245"/>
      <c r="CN821" s="189"/>
      <c r="CO821" s="189"/>
      <c r="CP821" s="245"/>
      <c r="CQ821" s="245"/>
      <c r="CR821" s="245"/>
      <c r="CS821" s="245"/>
      <c r="CT821" s="245"/>
      <c r="CU821" s="189"/>
      <c r="CV821" s="189"/>
      <c r="CW821" s="245"/>
      <c r="CX821" s="245"/>
      <c r="CY821" s="245"/>
      <c r="CZ821" s="245"/>
      <c r="DA821" s="245"/>
      <c r="DB821" s="189"/>
      <c r="DC821" s="189"/>
      <c r="DD821" s="245"/>
      <c r="DE821" s="245"/>
      <c r="DF821" s="245"/>
      <c r="DG821" s="245"/>
      <c r="DH821" s="245"/>
      <c r="DI821" s="189"/>
      <c r="DJ821" s="189"/>
      <c r="DK821" s="189"/>
      <c r="DL821" s="245"/>
      <c r="DM821" s="245"/>
      <c r="DN821" s="245"/>
      <c r="DO821" s="245"/>
      <c r="DP821" s="189"/>
      <c r="DQ821" s="189"/>
      <c r="DR821" s="245"/>
      <c r="DS821" s="245"/>
      <c r="DT821" s="245"/>
      <c r="DU821" s="245"/>
      <c r="DV821" s="245"/>
      <c r="DW821" s="189"/>
      <c r="DX821" s="189"/>
      <c r="DY821" s="245"/>
      <c r="DZ821" s="245"/>
      <c r="EA821" s="245"/>
      <c r="EB821" s="245"/>
      <c r="EC821" s="245"/>
      <c r="ED821" s="189"/>
      <c r="EE821" s="189"/>
      <c r="EF821" s="245"/>
      <c r="EG821" s="189"/>
      <c r="EH821" s="245"/>
      <c r="EI821" s="245"/>
      <c r="EJ821" s="245"/>
      <c r="EK821" s="189"/>
      <c r="EL821" s="189"/>
      <c r="EM821" s="245"/>
      <c r="EN821" s="245"/>
      <c r="EO821" s="245"/>
      <c r="EP821" s="245"/>
      <c r="EQ821" s="245"/>
      <c r="ER821" s="189"/>
      <c r="ES821" s="189"/>
      <c r="ET821" s="245"/>
      <c r="EU821" s="245"/>
      <c r="EV821" s="245"/>
      <c r="EW821" s="245"/>
      <c r="EX821" s="245"/>
      <c r="EY821" s="189"/>
      <c r="EZ821" s="189"/>
      <c r="FA821" s="245"/>
      <c r="FB821" s="245"/>
      <c r="FC821" s="245"/>
      <c r="FD821" s="245"/>
      <c r="FE821" s="245"/>
      <c r="FF821" s="189"/>
      <c r="FG821" s="189"/>
      <c r="FH821" s="245"/>
      <c r="FI821" s="245"/>
      <c r="FJ821" s="245"/>
      <c r="FK821" s="245"/>
      <c r="FL821" s="245"/>
      <c r="FM821" s="189"/>
      <c r="FN821" s="189"/>
      <c r="FO821" s="245"/>
      <c r="FP821" s="245"/>
      <c r="FQ821" s="245"/>
      <c r="FR821" s="245"/>
      <c r="FS821" s="245"/>
      <c r="FT821" s="189"/>
      <c r="FU821" s="189"/>
      <c r="FV821" s="189"/>
      <c r="FW821" s="189"/>
      <c r="FX821" s="189"/>
      <c r="FY821" s="245"/>
      <c r="FZ821" s="245"/>
      <c r="GA821" s="189"/>
      <c r="GB821" s="189"/>
      <c r="GC821" s="245"/>
      <c r="GD821" s="245"/>
      <c r="GE821" s="245"/>
      <c r="GF821" s="245"/>
      <c r="GG821" s="245"/>
      <c r="GH821" s="189"/>
      <c r="GI821" s="189"/>
      <c r="GJ821" s="245"/>
    </row>
    <row r="822" spans="2:192" ht="15">
      <c r="B822" s="238" t="s">
        <v>5206</v>
      </c>
      <c r="C822" s="238" t="s">
        <v>1320</v>
      </c>
      <c r="D822" s="238" t="s">
        <v>1322</v>
      </c>
      <c r="E822" s="238" t="s">
        <v>5214</v>
      </c>
      <c r="F822" s="180">
        <v>1</v>
      </c>
      <c r="G822" s="239"/>
      <c r="H822" s="186"/>
      <c r="I822" s="186"/>
      <c r="J822" s="239"/>
      <c r="K822" s="239"/>
      <c r="L822" s="239"/>
      <c r="M822" s="239"/>
      <c r="N822" s="239"/>
      <c r="O822" s="186"/>
      <c r="P822" s="186"/>
      <c r="Q822" s="239"/>
      <c r="R822" s="239"/>
      <c r="S822" s="239"/>
      <c r="T822" s="239"/>
      <c r="U822" s="239"/>
      <c r="V822" s="186"/>
      <c r="W822" s="186"/>
      <c r="X822" s="239"/>
      <c r="Y822" s="239"/>
      <c r="Z822" s="239"/>
      <c r="AA822" s="239"/>
      <c r="AB822" s="239"/>
      <c r="AC822" s="186"/>
      <c r="AD822" s="186"/>
      <c r="AE822" s="239"/>
      <c r="AF822" s="239"/>
      <c r="AG822" s="186"/>
      <c r="AH822" s="239"/>
      <c r="AI822" s="239"/>
      <c r="AJ822" s="186"/>
      <c r="AK822" s="186"/>
      <c r="AL822" s="186"/>
      <c r="AM822" s="186"/>
      <c r="AN822" s="186"/>
      <c r="AO822" s="239"/>
      <c r="AP822" s="239"/>
      <c r="AQ822" s="186"/>
      <c r="AR822" s="186"/>
      <c r="AS822" s="239">
        <v>1</v>
      </c>
      <c r="AT822" s="239"/>
      <c r="AU822" s="239"/>
      <c r="AV822" s="239"/>
      <c r="AW822" s="239"/>
      <c r="AX822" s="186"/>
      <c r="AY822" s="186"/>
      <c r="AZ822" s="239"/>
      <c r="BA822" s="239"/>
      <c r="BB822" s="239"/>
      <c r="BC822" s="239"/>
      <c r="BD822" s="239"/>
      <c r="BE822" s="186"/>
      <c r="BF822" s="186"/>
      <c r="BG822" s="239"/>
      <c r="BH822" s="239"/>
      <c r="BI822" s="239"/>
      <c r="BJ822" s="239"/>
      <c r="BK822" s="239"/>
      <c r="BL822" s="186"/>
      <c r="BM822" s="186"/>
      <c r="BN822" s="239"/>
      <c r="BO822" s="239"/>
      <c r="BP822" s="239"/>
      <c r="BQ822" s="239"/>
      <c r="BR822" s="239"/>
      <c r="BS822" s="186"/>
      <c r="BT822" s="186"/>
      <c r="BU822" s="239"/>
      <c r="BV822" s="239"/>
      <c r="BW822" s="239"/>
      <c r="BX822" s="239"/>
      <c r="BY822" s="239"/>
      <c r="BZ822" s="186"/>
      <c r="CA822" s="186"/>
      <c r="CB822" s="239"/>
      <c r="CC822" s="239"/>
      <c r="CD822" s="239"/>
      <c r="CE822" s="239"/>
      <c r="CF822" s="239"/>
      <c r="CG822" s="186"/>
      <c r="CH822" s="186"/>
      <c r="CI822" s="239"/>
      <c r="CJ822" s="239"/>
      <c r="CK822" s="239"/>
      <c r="CL822" s="239"/>
      <c r="CM822" s="239"/>
      <c r="CN822" s="186"/>
      <c r="CO822" s="186"/>
      <c r="CP822" s="239"/>
      <c r="CQ822" s="239"/>
      <c r="CR822" s="239"/>
      <c r="CS822" s="239"/>
      <c r="CT822" s="239"/>
      <c r="CU822" s="186"/>
      <c r="CV822" s="186"/>
      <c r="CW822" s="239"/>
      <c r="CX822" s="239"/>
      <c r="CY822" s="239"/>
      <c r="CZ822" s="239"/>
      <c r="DA822" s="239"/>
      <c r="DB822" s="186"/>
      <c r="DC822" s="186"/>
      <c r="DD822" s="239"/>
      <c r="DE822" s="239"/>
      <c r="DF822" s="239"/>
      <c r="DG822" s="239"/>
      <c r="DH822" s="239"/>
      <c r="DI822" s="186"/>
      <c r="DJ822" s="186"/>
      <c r="DK822" s="186"/>
      <c r="DL822" s="239"/>
      <c r="DM822" s="239"/>
      <c r="DN822" s="239"/>
      <c r="DO822" s="239"/>
      <c r="DP822" s="186"/>
      <c r="DQ822" s="186"/>
      <c r="DR822" s="239"/>
      <c r="DS822" s="239"/>
      <c r="DT822" s="239"/>
      <c r="DU822" s="239"/>
      <c r="DV822" s="239"/>
      <c r="DW822" s="186"/>
      <c r="DX822" s="186"/>
      <c r="DY822" s="239"/>
      <c r="DZ822" s="239"/>
      <c r="EA822" s="239"/>
      <c r="EB822" s="239"/>
      <c r="EC822" s="239"/>
      <c r="ED822" s="186"/>
      <c r="EE822" s="186"/>
      <c r="EF822" s="239"/>
      <c r="EG822" s="186"/>
      <c r="EH822" s="239"/>
      <c r="EI822" s="239"/>
      <c r="EJ822" s="239"/>
      <c r="EK822" s="186"/>
      <c r="EL822" s="186"/>
      <c r="EM822" s="239"/>
      <c r="EN822" s="239"/>
      <c r="EO822" s="239"/>
      <c r="EP822" s="239"/>
      <c r="EQ822" s="239"/>
      <c r="ER822" s="186"/>
      <c r="ES822" s="186"/>
      <c r="ET822" s="239"/>
      <c r="EU822" s="239"/>
      <c r="EV822" s="239"/>
      <c r="EW822" s="239"/>
      <c r="EX822" s="239"/>
      <c r="EY822" s="186"/>
      <c r="EZ822" s="186"/>
      <c r="FA822" s="239"/>
      <c r="FB822" s="239"/>
      <c r="FC822" s="239"/>
      <c r="FD822" s="239"/>
      <c r="FE822" s="239"/>
      <c r="FF822" s="186"/>
      <c r="FG822" s="186"/>
      <c r="FH822" s="239"/>
      <c r="FI822" s="239"/>
      <c r="FJ822" s="239"/>
      <c r="FK822" s="239"/>
      <c r="FL822" s="239"/>
      <c r="FM822" s="186"/>
      <c r="FN822" s="186"/>
      <c r="FO822" s="239"/>
      <c r="FP822" s="239"/>
      <c r="FQ822" s="239"/>
      <c r="FR822" s="239"/>
      <c r="FS822" s="239"/>
      <c r="FT822" s="186"/>
      <c r="FU822" s="186"/>
      <c r="FV822" s="186"/>
      <c r="FW822" s="186"/>
      <c r="FX822" s="186"/>
      <c r="FY822" s="239"/>
      <c r="FZ822" s="239"/>
      <c r="GA822" s="186"/>
      <c r="GB822" s="186"/>
      <c r="GC822" s="239"/>
      <c r="GD822" s="239"/>
      <c r="GE822" s="239"/>
      <c r="GF822" s="239"/>
      <c r="GG822" s="239"/>
      <c r="GH822" s="186"/>
      <c r="GI822" s="186"/>
      <c r="GJ822" s="239"/>
    </row>
    <row r="823" spans="2:192" ht="15">
      <c r="B823" s="240" t="s">
        <v>5206</v>
      </c>
      <c r="C823" s="240" t="s">
        <v>1320</v>
      </c>
      <c r="D823" s="240" t="s">
        <v>1322</v>
      </c>
      <c r="E823" s="235" t="s">
        <v>5215</v>
      </c>
      <c r="F823" s="181">
        <v>15</v>
      </c>
      <c r="G823" s="237"/>
      <c r="H823" s="187"/>
      <c r="I823" s="187"/>
      <c r="J823" s="237"/>
      <c r="K823" s="237"/>
      <c r="L823" s="237"/>
      <c r="M823" s="237"/>
      <c r="N823" s="237"/>
      <c r="O823" s="187"/>
      <c r="P823" s="187"/>
      <c r="Q823" s="237"/>
      <c r="R823" s="237"/>
      <c r="S823" s="237"/>
      <c r="T823" s="237"/>
      <c r="U823" s="237"/>
      <c r="V823" s="187"/>
      <c r="W823" s="187"/>
      <c r="X823" s="237"/>
      <c r="Y823" s="237"/>
      <c r="Z823" s="237"/>
      <c r="AA823" s="237"/>
      <c r="AB823" s="237"/>
      <c r="AC823" s="187"/>
      <c r="AD823" s="187"/>
      <c r="AE823" s="237"/>
      <c r="AF823" s="237"/>
      <c r="AG823" s="187"/>
      <c r="AH823" s="237"/>
      <c r="AI823" s="237"/>
      <c r="AJ823" s="187"/>
      <c r="AK823" s="187"/>
      <c r="AL823" s="187"/>
      <c r="AM823" s="187"/>
      <c r="AN823" s="187"/>
      <c r="AO823" s="237"/>
      <c r="AP823" s="237"/>
      <c r="AQ823" s="187"/>
      <c r="AR823" s="187"/>
      <c r="AS823" s="237">
        <v>15</v>
      </c>
      <c r="AT823" s="237"/>
      <c r="AU823" s="237"/>
      <c r="AV823" s="237"/>
      <c r="AW823" s="237"/>
      <c r="AX823" s="187"/>
      <c r="AY823" s="187"/>
      <c r="AZ823" s="237"/>
      <c r="BA823" s="237"/>
      <c r="BB823" s="237"/>
      <c r="BC823" s="237"/>
      <c r="BD823" s="237"/>
      <c r="BE823" s="187"/>
      <c r="BF823" s="187"/>
      <c r="BG823" s="237"/>
      <c r="BH823" s="237"/>
      <c r="BI823" s="237"/>
      <c r="BJ823" s="237"/>
      <c r="BK823" s="237"/>
      <c r="BL823" s="187"/>
      <c r="BM823" s="187"/>
      <c r="BN823" s="237"/>
      <c r="BO823" s="237"/>
      <c r="BP823" s="237"/>
      <c r="BQ823" s="237"/>
      <c r="BR823" s="237"/>
      <c r="BS823" s="187"/>
      <c r="BT823" s="187"/>
      <c r="BU823" s="237"/>
      <c r="BV823" s="237"/>
      <c r="BW823" s="237"/>
      <c r="BX823" s="237"/>
      <c r="BY823" s="237"/>
      <c r="BZ823" s="187"/>
      <c r="CA823" s="187"/>
      <c r="CB823" s="237"/>
      <c r="CC823" s="237"/>
      <c r="CD823" s="237"/>
      <c r="CE823" s="237"/>
      <c r="CF823" s="237"/>
      <c r="CG823" s="187"/>
      <c r="CH823" s="187"/>
      <c r="CI823" s="237"/>
      <c r="CJ823" s="237"/>
      <c r="CK823" s="237"/>
      <c r="CL823" s="237"/>
      <c r="CM823" s="237"/>
      <c r="CN823" s="187"/>
      <c r="CO823" s="187"/>
      <c r="CP823" s="237"/>
      <c r="CQ823" s="237"/>
      <c r="CR823" s="237"/>
      <c r="CS823" s="237"/>
      <c r="CT823" s="237"/>
      <c r="CU823" s="187"/>
      <c r="CV823" s="187"/>
      <c r="CW823" s="237"/>
      <c r="CX823" s="237"/>
      <c r="CY823" s="237"/>
      <c r="CZ823" s="237"/>
      <c r="DA823" s="237"/>
      <c r="DB823" s="187"/>
      <c r="DC823" s="187"/>
      <c r="DD823" s="237"/>
      <c r="DE823" s="237"/>
      <c r="DF823" s="237"/>
      <c r="DG823" s="237"/>
      <c r="DH823" s="237"/>
      <c r="DI823" s="187"/>
      <c r="DJ823" s="187"/>
      <c r="DK823" s="187"/>
      <c r="DL823" s="237"/>
      <c r="DM823" s="237"/>
      <c r="DN823" s="237"/>
      <c r="DO823" s="237"/>
      <c r="DP823" s="187"/>
      <c r="DQ823" s="187"/>
      <c r="DR823" s="237"/>
      <c r="DS823" s="237"/>
      <c r="DT823" s="237"/>
      <c r="DU823" s="237"/>
      <c r="DV823" s="237"/>
      <c r="DW823" s="187"/>
      <c r="DX823" s="187"/>
      <c r="DY823" s="237"/>
      <c r="DZ823" s="237"/>
      <c r="EA823" s="237"/>
      <c r="EB823" s="237"/>
      <c r="EC823" s="237"/>
      <c r="ED823" s="187"/>
      <c r="EE823" s="187"/>
      <c r="EF823" s="237"/>
      <c r="EG823" s="187"/>
      <c r="EH823" s="237"/>
      <c r="EI823" s="237"/>
      <c r="EJ823" s="237"/>
      <c r="EK823" s="187"/>
      <c r="EL823" s="187"/>
      <c r="EM823" s="237"/>
      <c r="EN823" s="237"/>
      <c r="EO823" s="237"/>
      <c r="EP823" s="237"/>
      <c r="EQ823" s="237"/>
      <c r="ER823" s="187"/>
      <c r="ES823" s="187"/>
      <c r="ET823" s="237"/>
      <c r="EU823" s="237"/>
      <c r="EV823" s="237"/>
      <c r="EW823" s="237"/>
      <c r="EX823" s="237"/>
      <c r="EY823" s="187"/>
      <c r="EZ823" s="187"/>
      <c r="FA823" s="237"/>
      <c r="FB823" s="237"/>
      <c r="FC823" s="237"/>
      <c r="FD823" s="237"/>
      <c r="FE823" s="237"/>
      <c r="FF823" s="187"/>
      <c r="FG823" s="187"/>
      <c r="FH823" s="237"/>
      <c r="FI823" s="237"/>
      <c r="FJ823" s="237"/>
      <c r="FK823" s="237"/>
      <c r="FL823" s="237"/>
      <c r="FM823" s="187"/>
      <c r="FN823" s="187"/>
      <c r="FO823" s="237"/>
      <c r="FP823" s="237"/>
      <c r="FQ823" s="237"/>
      <c r="FR823" s="237"/>
      <c r="FS823" s="237"/>
      <c r="FT823" s="187"/>
      <c r="FU823" s="187"/>
      <c r="FV823" s="187"/>
      <c r="FW823" s="187"/>
      <c r="FX823" s="187"/>
      <c r="FY823" s="237"/>
      <c r="FZ823" s="237"/>
      <c r="GA823" s="187"/>
      <c r="GB823" s="187"/>
      <c r="GC823" s="237"/>
      <c r="GD823" s="237"/>
      <c r="GE823" s="237"/>
      <c r="GF823" s="237"/>
      <c r="GG823" s="237"/>
      <c r="GH823" s="187"/>
      <c r="GI823" s="187"/>
      <c r="GJ823" s="237"/>
    </row>
    <row r="824" spans="2:192" ht="15">
      <c r="B824" s="240" t="s">
        <v>5206</v>
      </c>
      <c r="C824" s="240" t="s">
        <v>1320</v>
      </c>
      <c r="D824" s="240" t="s">
        <v>1322</v>
      </c>
      <c r="E824" s="241" t="s">
        <v>5216</v>
      </c>
      <c r="F824" s="182"/>
      <c r="G824" s="242"/>
      <c r="H824" s="188"/>
      <c r="I824" s="188"/>
      <c r="J824" s="242"/>
      <c r="K824" s="242"/>
      <c r="L824" s="242"/>
      <c r="M824" s="242"/>
      <c r="N824" s="242"/>
      <c r="O824" s="188"/>
      <c r="P824" s="188"/>
      <c r="Q824" s="242"/>
      <c r="R824" s="242"/>
      <c r="S824" s="242"/>
      <c r="T824" s="242"/>
      <c r="U824" s="242"/>
      <c r="V824" s="188"/>
      <c r="W824" s="188"/>
      <c r="X824" s="242"/>
      <c r="Y824" s="242"/>
      <c r="Z824" s="242"/>
      <c r="AA824" s="242"/>
      <c r="AB824" s="242"/>
      <c r="AC824" s="188"/>
      <c r="AD824" s="188"/>
      <c r="AE824" s="242"/>
      <c r="AF824" s="242"/>
      <c r="AG824" s="188"/>
      <c r="AH824" s="242"/>
      <c r="AI824" s="242"/>
      <c r="AJ824" s="188"/>
      <c r="AK824" s="188"/>
      <c r="AL824" s="188"/>
      <c r="AM824" s="188"/>
      <c r="AN824" s="188"/>
      <c r="AO824" s="242"/>
      <c r="AP824" s="242"/>
      <c r="AQ824" s="188"/>
      <c r="AR824" s="188"/>
      <c r="AS824" s="242"/>
      <c r="AT824" s="242"/>
      <c r="AU824" s="242"/>
      <c r="AV824" s="242"/>
      <c r="AW824" s="242"/>
      <c r="AX824" s="188"/>
      <c r="AY824" s="188"/>
      <c r="AZ824" s="242"/>
      <c r="BA824" s="242"/>
      <c r="BB824" s="242"/>
      <c r="BC824" s="242"/>
      <c r="BD824" s="242"/>
      <c r="BE824" s="188"/>
      <c r="BF824" s="188"/>
      <c r="BG824" s="242"/>
      <c r="BH824" s="242"/>
      <c r="BI824" s="242"/>
      <c r="BJ824" s="242"/>
      <c r="BK824" s="242"/>
      <c r="BL824" s="188"/>
      <c r="BM824" s="188"/>
      <c r="BN824" s="242"/>
      <c r="BO824" s="242"/>
      <c r="BP824" s="242"/>
      <c r="BQ824" s="242"/>
      <c r="BR824" s="242"/>
      <c r="BS824" s="188"/>
      <c r="BT824" s="188"/>
      <c r="BU824" s="242"/>
      <c r="BV824" s="242"/>
      <c r="BW824" s="242"/>
      <c r="BX824" s="242"/>
      <c r="BY824" s="242"/>
      <c r="BZ824" s="188"/>
      <c r="CA824" s="188"/>
      <c r="CB824" s="242"/>
      <c r="CC824" s="242"/>
      <c r="CD824" s="242"/>
      <c r="CE824" s="242"/>
      <c r="CF824" s="242"/>
      <c r="CG824" s="188"/>
      <c r="CH824" s="188"/>
      <c r="CI824" s="242"/>
      <c r="CJ824" s="242"/>
      <c r="CK824" s="242"/>
      <c r="CL824" s="242"/>
      <c r="CM824" s="242"/>
      <c r="CN824" s="188"/>
      <c r="CO824" s="188"/>
      <c r="CP824" s="242"/>
      <c r="CQ824" s="242"/>
      <c r="CR824" s="242"/>
      <c r="CS824" s="242"/>
      <c r="CT824" s="242"/>
      <c r="CU824" s="188"/>
      <c r="CV824" s="188"/>
      <c r="CW824" s="242"/>
      <c r="CX824" s="242"/>
      <c r="CY824" s="242"/>
      <c r="CZ824" s="242"/>
      <c r="DA824" s="242"/>
      <c r="DB824" s="188"/>
      <c r="DC824" s="188"/>
      <c r="DD824" s="242"/>
      <c r="DE824" s="242"/>
      <c r="DF824" s="242"/>
      <c r="DG824" s="242"/>
      <c r="DH824" s="242"/>
      <c r="DI824" s="188"/>
      <c r="DJ824" s="188"/>
      <c r="DK824" s="188"/>
      <c r="DL824" s="242"/>
      <c r="DM824" s="242"/>
      <c r="DN824" s="242"/>
      <c r="DO824" s="242"/>
      <c r="DP824" s="188"/>
      <c r="DQ824" s="188"/>
      <c r="DR824" s="242"/>
      <c r="DS824" s="242"/>
      <c r="DT824" s="242"/>
      <c r="DU824" s="242"/>
      <c r="DV824" s="242"/>
      <c r="DW824" s="188"/>
      <c r="DX824" s="188"/>
      <c r="DY824" s="242"/>
      <c r="DZ824" s="242"/>
      <c r="EA824" s="242"/>
      <c r="EB824" s="242"/>
      <c r="EC824" s="242"/>
      <c r="ED824" s="188"/>
      <c r="EE824" s="188"/>
      <c r="EF824" s="242"/>
      <c r="EG824" s="188"/>
      <c r="EH824" s="242"/>
      <c r="EI824" s="242"/>
      <c r="EJ824" s="242"/>
      <c r="EK824" s="188"/>
      <c r="EL824" s="188"/>
      <c r="EM824" s="242"/>
      <c r="EN824" s="242"/>
      <c r="EO824" s="242"/>
      <c r="EP824" s="242"/>
      <c r="EQ824" s="242"/>
      <c r="ER824" s="188"/>
      <c r="ES824" s="188"/>
      <c r="ET824" s="242"/>
      <c r="EU824" s="242"/>
      <c r="EV824" s="242"/>
      <c r="EW824" s="242"/>
      <c r="EX824" s="242"/>
      <c r="EY824" s="188"/>
      <c r="EZ824" s="188"/>
      <c r="FA824" s="242"/>
      <c r="FB824" s="242"/>
      <c r="FC824" s="242"/>
      <c r="FD824" s="242"/>
      <c r="FE824" s="242"/>
      <c r="FF824" s="188"/>
      <c r="FG824" s="188"/>
      <c r="FH824" s="242"/>
      <c r="FI824" s="242"/>
      <c r="FJ824" s="242"/>
      <c r="FK824" s="242"/>
      <c r="FL824" s="242"/>
      <c r="FM824" s="188"/>
      <c r="FN824" s="188"/>
      <c r="FO824" s="242"/>
      <c r="FP824" s="242"/>
      <c r="FQ824" s="242"/>
      <c r="FR824" s="242"/>
      <c r="FS824" s="242"/>
      <c r="FT824" s="188"/>
      <c r="FU824" s="188"/>
      <c r="FV824" s="188"/>
      <c r="FW824" s="188"/>
      <c r="FX824" s="188"/>
      <c r="FY824" s="242"/>
      <c r="FZ824" s="242"/>
      <c r="GA824" s="188"/>
      <c r="GB824" s="188"/>
      <c r="GC824" s="242"/>
      <c r="GD824" s="242"/>
      <c r="GE824" s="242"/>
      <c r="GF824" s="242"/>
      <c r="GG824" s="242"/>
      <c r="GH824" s="188"/>
      <c r="GI824" s="188"/>
      <c r="GJ824" s="242"/>
    </row>
    <row r="825" spans="2:192" ht="15.75" thickBot="1">
      <c r="B825" s="243" t="s">
        <v>5206</v>
      </c>
      <c r="C825" s="243" t="s">
        <v>1320</v>
      </c>
      <c r="D825" s="243" t="s">
        <v>1322</v>
      </c>
      <c r="E825" s="244" t="s">
        <v>5217</v>
      </c>
      <c r="F825" s="183"/>
      <c r="G825" s="245"/>
      <c r="H825" s="189"/>
      <c r="I825" s="189"/>
      <c r="J825" s="245"/>
      <c r="K825" s="245"/>
      <c r="L825" s="245"/>
      <c r="M825" s="245"/>
      <c r="N825" s="245"/>
      <c r="O825" s="189"/>
      <c r="P825" s="189"/>
      <c r="Q825" s="245"/>
      <c r="R825" s="245"/>
      <c r="S825" s="245"/>
      <c r="T825" s="245"/>
      <c r="U825" s="245"/>
      <c r="V825" s="189"/>
      <c r="W825" s="189"/>
      <c r="X825" s="245"/>
      <c r="Y825" s="245"/>
      <c r="Z825" s="245"/>
      <c r="AA825" s="245"/>
      <c r="AB825" s="245"/>
      <c r="AC825" s="189"/>
      <c r="AD825" s="189"/>
      <c r="AE825" s="245"/>
      <c r="AF825" s="245"/>
      <c r="AG825" s="189"/>
      <c r="AH825" s="245"/>
      <c r="AI825" s="245"/>
      <c r="AJ825" s="189"/>
      <c r="AK825" s="189"/>
      <c r="AL825" s="189"/>
      <c r="AM825" s="189"/>
      <c r="AN825" s="189"/>
      <c r="AO825" s="245"/>
      <c r="AP825" s="245"/>
      <c r="AQ825" s="189"/>
      <c r="AR825" s="189"/>
      <c r="AS825" s="245"/>
      <c r="AT825" s="245"/>
      <c r="AU825" s="245"/>
      <c r="AV825" s="245"/>
      <c r="AW825" s="245"/>
      <c r="AX825" s="189"/>
      <c r="AY825" s="189"/>
      <c r="AZ825" s="245"/>
      <c r="BA825" s="245"/>
      <c r="BB825" s="245"/>
      <c r="BC825" s="245"/>
      <c r="BD825" s="245"/>
      <c r="BE825" s="189"/>
      <c r="BF825" s="189"/>
      <c r="BG825" s="245"/>
      <c r="BH825" s="245"/>
      <c r="BI825" s="245"/>
      <c r="BJ825" s="245"/>
      <c r="BK825" s="245"/>
      <c r="BL825" s="189"/>
      <c r="BM825" s="189"/>
      <c r="BN825" s="245"/>
      <c r="BO825" s="245"/>
      <c r="BP825" s="245"/>
      <c r="BQ825" s="245"/>
      <c r="BR825" s="245"/>
      <c r="BS825" s="189"/>
      <c r="BT825" s="189"/>
      <c r="BU825" s="245"/>
      <c r="BV825" s="245"/>
      <c r="BW825" s="245"/>
      <c r="BX825" s="245"/>
      <c r="BY825" s="245"/>
      <c r="BZ825" s="189"/>
      <c r="CA825" s="189"/>
      <c r="CB825" s="245"/>
      <c r="CC825" s="245"/>
      <c r="CD825" s="245"/>
      <c r="CE825" s="245"/>
      <c r="CF825" s="245"/>
      <c r="CG825" s="189"/>
      <c r="CH825" s="189"/>
      <c r="CI825" s="245"/>
      <c r="CJ825" s="245"/>
      <c r="CK825" s="245"/>
      <c r="CL825" s="245"/>
      <c r="CM825" s="245"/>
      <c r="CN825" s="189"/>
      <c r="CO825" s="189"/>
      <c r="CP825" s="245"/>
      <c r="CQ825" s="245"/>
      <c r="CR825" s="245"/>
      <c r="CS825" s="245"/>
      <c r="CT825" s="245"/>
      <c r="CU825" s="189"/>
      <c r="CV825" s="189"/>
      <c r="CW825" s="245"/>
      <c r="CX825" s="245"/>
      <c r="CY825" s="245"/>
      <c r="CZ825" s="245"/>
      <c r="DA825" s="245"/>
      <c r="DB825" s="189"/>
      <c r="DC825" s="189"/>
      <c r="DD825" s="245"/>
      <c r="DE825" s="245"/>
      <c r="DF825" s="245"/>
      <c r="DG825" s="245"/>
      <c r="DH825" s="245"/>
      <c r="DI825" s="189"/>
      <c r="DJ825" s="189"/>
      <c r="DK825" s="189"/>
      <c r="DL825" s="245"/>
      <c r="DM825" s="245"/>
      <c r="DN825" s="245"/>
      <c r="DO825" s="245"/>
      <c r="DP825" s="189"/>
      <c r="DQ825" s="189"/>
      <c r="DR825" s="245"/>
      <c r="DS825" s="245"/>
      <c r="DT825" s="245"/>
      <c r="DU825" s="245"/>
      <c r="DV825" s="245"/>
      <c r="DW825" s="189"/>
      <c r="DX825" s="189"/>
      <c r="DY825" s="245"/>
      <c r="DZ825" s="245"/>
      <c r="EA825" s="245"/>
      <c r="EB825" s="245"/>
      <c r="EC825" s="245"/>
      <c r="ED825" s="189"/>
      <c r="EE825" s="189"/>
      <c r="EF825" s="245"/>
      <c r="EG825" s="189"/>
      <c r="EH825" s="245"/>
      <c r="EI825" s="245"/>
      <c r="EJ825" s="245"/>
      <c r="EK825" s="189"/>
      <c r="EL825" s="189"/>
      <c r="EM825" s="245"/>
      <c r="EN825" s="245"/>
      <c r="EO825" s="245"/>
      <c r="EP825" s="245"/>
      <c r="EQ825" s="245"/>
      <c r="ER825" s="189"/>
      <c r="ES825" s="189"/>
      <c r="ET825" s="245"/>
      <c r="EU825" s="245"/>
      <c r="EV825" s="245"/>
      <c r="EW825" s="245"/>
      <c r="EX825" s="245"/>
      <c r="EY825" s="189"/>
      <c r="EZ825" s="189"/>
      <c r="FA825" s="245"/>
      <c r="FB825" s="245"/>
      <c r="FC825" s="245"/>
      <c r="FD825" s="245"/>
      <c r="FE825" s="245"/>
      <c r="FF825" s="189"/>
      <c r="FG825" s="189"/>
      <c r="FH825" s="245"/>
      <c r="FI825" s="245"/>
      <c r="FJ825" s="245"/>
      <c r="FK825" s="245"/>
      <c r="FL825" s="245"/>
      <c r="FM825" s="189"/>
      <c r="FN825" s="189"/>
      <c r="FO825" s="245"/>
      <c r="FP825" s="245"/>
      <c r="FQ825" s="245"/>
      <c r="FR825" s="245"/>
      <c r="FS825" s="245"/>
      <c r="FT825" s="189"/>
      <c r="FU825" s="189"/>
      <c r="FV825" s="189"/>
      <c r="FW825" s="189"/>
      <c r="FX825" s="189"/>
      <c r="FY825" s="245"/>
      <c r="FZ825" s="245"/>
      <c r="GA825" s="189"/>
      <c r="GB825" s="189"/>
      <c r="GC825" s="245"/>
      <c r="GD825" s="245"/>
      <c r="GE825" s="245"/>
      <c r="GF825" s="245"/>
      <c r="GG825" s="245"/>
      <c r="GH825" s="189"/>
      <c r="GI825" s="189"/>
      <c r="GJ825" s="245"/>
    </row>
    <row r="826" spans="2:192" ht="15">
      <c r="B826" s="238" t="s">
        <v>5206</v>
      </c>
      <c r="C826" s="238" t="s">
        <v>1048</v>
      </c>
      <c r="D826" s="238" t="s">
        <v>259</v>
      </c>
      <c r="E826" s="238" t="s">
        <v>5214</v>
      </c>
      <c r="F826" s="180">
        <v>8</v>
      </c>
      <c r="G826" s="239"/>
      <c r="H826" s="186"/>
      <c r="I826" s="186"/>
      <c r="J826" s="239"/>
      <c r="K826" s="239"/>
      <c r="L826" s="239"/>
      <c r="M826" s="239"/>
      <c r="N826" s="239"/>
      <c r="O826" s="186"/>
      <c r="P826" s="186"/>
      <c r="Q826" s="239"/>
      <c r="R826" s="239"/>
      <c r="S826" s="239"/>
      <c r="T826" s="239"/>
      <c r="U826" s="239"/>
      <c r="V826" s="186"/>
      <c r="W826" s="186"/>
      <c r="X826" s="239"/>
      <c r="Y826" s="239"/>
      <c r="Z826" s="239"/>
      <c r="AA826" s="239"/>
      <c r="AB826" s="239">
        <v>1</v>
      </c>
      <c r="AC826" s="186"/>
      <c r="AD826" s="186"/>
      <c r="AE826" s="239"/>
      <c r="AF826" s="239"/>
      <c r="AG826" s="186"/>
      <c r="AH826" s="239"/>
      <c r="AI826" s="239"/>
      <c r="AJ826" s="186"/>
      <c r="AK826" s="186"/>
      <c r="AL826" s="186"/>
      <c r="AM826" s="186"/>
      <c r="AN826" s="186"/>
      <c r="AO826" s="239"/>
      <c r="AP826" s="239"/>
      <c r="AQ826" s="186"/>
      <c r="AR826" s="186"/>
      <c r="AS826" s="239"/>
      <c r="AT826" s="239"/>
      <c r="AU826" s="239"/>
      <c r="AV826" s="239"/>
      <c r="AW826" s="239"/>
      <c r="AX826" s="186"/>
      <c r="AY826" s="186"/>
      <c r="AZ826" s="239"/>
      <c r="BA826" s="239"/>
      <c r="BB826" s="239"/>
      <c r="BC826" s="239"/>
      <c r="BD826" s="239"/>
      <c r="BE826" s="186"/>
      <c r="BF826" s="186"/>
      <c r="BG826" s="239"/>
      <c r="BH826" s="239"/>
      <c r="BI826" s="239"/>
      <c r="BJ826" s="239"/>
      <c r="BK826" s="239"/>
      <c r="BL826" s="186"/>
      <c r="BM826" s="186"/>
      <c r="BN826" s="239"/>
      <c r="BO826" s="239"/>
      <c r="BP826" s="239"/>
      <c r="BQ826" s="239"/>
      <c r="BR826" s="239"/>
      <c r="BS826" s="186"/>
      <c r="BT826" s="186"/>
      <c r="BU826" s="239"/>
      <c r="BV826" s="239">
        <v>1</v>
      </c>
      <c r="BW826" s="239"/>
      <c r="BX826" s="239"/>
      <c r="BY826" s="239"/>
      <c r="BZ826" s="186"/>
      <c r="CA826" s="186"/>
      <c r="CB826" s="239"/>
      <c r="CC826" s="239"/>
      <c r="CD826" s="239"/>
      <c r="CE826" s="239"/>
      <c r="CF826" s="239"/>
      <c r="CG826" s="186"/>
      <c r="CH826" s="186"/>
      <c r="CI826" s="239"/>
      <c r="CJ826" s="239"/>
      <c r="CK826" s="239"/>
      <c r="CL826" s="239"/>
      <c r="CM826" s="239"/>
      <c r="CN826" s="186"/>
      <c r="CO826" s="186"/>
      <c r="CP826" s="239"/>
      <c r="CQ826" s="239"/>
      <c r="CR826" s="239"/>
      <c r="CS826" s="239"/>
      <c r="CT826" s="239"/>
      <c r="CU826" s="186"/>
      <c r="CV826" s="186"/>
      <c r="CW826" s="239"/>
      <c r="CX826" s="239"/>
      <c r="CY826" s="239"/>
      <c r="CZ826" s="239"/>
      <c r="DA826" s="239"/>
      <c r="DB826" s="186"/>
      <c r="DC826" s="186"/>
      <c r="DD826" s="239">
        <v>2</v>
      </c>
      <c r="DE826" s="239"/>
      <c r="DF826" s="239"/>
      <c r="DG826" s="239"/>
      <c r="DH826" s="239"/>
      <c r="DI826" s="186"/>
      <c r="DJ826" s="186"/>
      <c r="DK826" s="186"/>
      <c r="DL826" s="239"/>
      <c r="DM826" s="239"/>
      <c r="DN826" s="239"/>
      <c r="DO826" s="239"/>
      <c r="DP826" s="186"/>
      <c r="DQ826" s="186"/>
      <c r="DR826" s="239">
        <v>1</v>
      </c>
      <c r="DS826" s="239"/>
      <c r="DT826" s="239"/>
      <c r="DU826" s="239"/>
      <c r="DV826" s="239"/>
      <c r="DW826" s="186"/>
      <c r="DX826" s="186"/>
      <c r="DY826" s="239"/>
      <c r="DZ826" s="239"/>
      <c r="EA826" s="239"/>
      <c r="EB826" s="239"/>
      <c r="EC826" s="239"/>
      <c r="ED826" s="186"/>
      <c r="EE826" s="186"/>
      <c r="EF826" s="239"/>
      <c r="EG826" s="186"/>
      <c r="EH826" s="239"/>
      <c r="EI826" s="239"/>
      <c r="EJ826" s="239"/>
      <c r="EK826" s="186"/>
      <c r="EL826" s="186"/>
      <c r="EM826" s="239"/>
      <c r="EN826" s="239"/>
      <c r="EO826" s="239"/>
      <c r="EP826" s="239"/>
      <c r="EQ826" s="239"/>
      <c r="ER826" s="186"/>
      <c r="ES826" s="186"/>
      <c r="ET826" s="239"/>
      <c r="EU826" s="239"/>
      <c r="EV826" s="239"/>
      <c r="EW826" s="239"/>
      <c r="EX826" s="239"/>
      <c r="EY826" s="186"/>
      <c r="EZ826" s="186"/>
      <c r="FA826" s="239"/>
      <c r="FB826" s="239"/>
      <c r="FC826" s="239"/>
      <c r="FD826" s="239"/>
      <c r="FE826" s="239"/>
      <c r="FF826" s="186"/>
      <c r="FG826" s="186"/>
      <c r="FH826" s="239"/>
      <c r="FI826" s="239"/>
      <c r="FJ826" s="239">
        <v>1</v>
      </c>
      <c r="FK826" s="239"/>
      <c r="FL826" s="239"/>
      <c r="FM826" s="186"/>
      <c r="FN826" s="186"/>
      <c r="FO826" s="239"/>
      <c r="FP826" s="239"/>
      <c r="FQ826" s="239">
        <v>1</v>
      </c>
      <c r="FR826" s="239"/>
      <c r="FS826" s="239"/>
      <c r="FT826" s="186"/>
      <c r="FU826" s="186"/>
      <c r="FV826" s="186"/>
      <c r="FW826" s="186"/>
      <c r="FX826" s="186"/>
      <c r="FY826" s="239"/>
      <c r="FZ826" s="239">
        <v>1</v>
      </c>
      <c r="GA826" s="186"/>
      <c r="GB826" s="186"/>
      <c r="GC826" s="239"/>
      <c r="GD826" s="239"/>
      <c r="GE826" s="239"/>
      <c r="GF826" s="239"/>
      <c r="GG826" s="239"/>
      <c r="GH826" s="186"/>
      <c r="GI826" s="186"/>
      <c r="GJ826" s="239"/>
    </row>
    <row r="827" spans="2:192" ht="15">
      <c r="B827" s="240" t="s">
        <v>5206</v>
      </c>
      <c r="C827" s="240" t="s">
        <v>1048</v>
      </c>
      <c r="D827" s="240" t="s">
        <v>259</v>
      </c>
      <c r="E827" s="235" t="s">
        <v>5215</v>
      </c>
      <c r="F827" s="181">
        <v>99.1</v>
      </c>
      <c r="G827" s="237"/>
      <c r="H827" s="187"/>
      <c r="I827" s="187"/>
      <c r="J827" s="237"/>
      <c r="K827" s="237"/>
      <c r="L827" s="237"/>
      <c r="M827" s="237"/>
      <c r="N827" s="237"/>
      <c r="O827" s="187"/>
      <c r="P827" s="187"/>
      <c r="Q827" s="237"/>
      <c r="R827" s="237"/>
      <c r="S827" s="237"/>
      <c r="T827" s="237"/>
      <c r="U827" s="237"/>
      <c r="V827" s="187"/>
      <c r="W827" s="187"/>
      <c r="X827" s="237"/>
      <c r="Y827" s="237"/>
      <c r="Z827" s="237"/>
      <c r="AA827" s="237"/>
      <c r="AB827" s="237">
        <v>12.6</v>
      </c>
      <c r="AC827" s="187"/>
      <c r="AD827" s="187"/>
      <c r="AE827" s="237"/>
      <c r="AF827" s="237"/>
      <c r="AG827" s="187"/>
      <c r="AH827" s="237"/>
      <c r="AI827" s="237"/>
      <c r="AJ827" s="187"/>
      <c r="AK827" s="187"/>
      <c r="AL827" s="187"/>
      <c r="AM827" s="187"/>
      <c r="AN827" s="187"/>
      <c r="AO827" s="237"/>
      <c r="AP827" s="237"/>
      <c r="AQ827" s="187"/>
      <c r="AR827" s="187"/>
      <c r="AS827" s="237"/>
      <c r="AT827" s="237"/>
      <c r="AU827" s="237"/>
      <c r="AV827" s="237"/>
      <c r="AW827" s="237"/>
      <c r="AX827" s="187"/>
      <c r="AY827" s="187"/>
      <c r="AZ827" s="237"/>
      <c r="BA827" s="237"/>
      <c r="BB827" s="237"/>
      <c r="BC827" s="237"/>
      <c r="BD827" s="237"/>
      <c r="BE827" s="187"/>
      <c r="BF827" s="187"/>
      <c r="BG827" s="237"/>
      <c r="BH827" s="237"/>
      <c r="BI827" s="237"/>
      <c r="BJ827" s="237"/>
      <c r="BK827" s="237"/>
      <c r="BL827" s="187"/>
      <c r="BM827" s="187"/>
      <c r="BN827" s="237"/>
      <c r="BO827" s="237"/>
      <c r="BP827" s="237"/>
      <c r="BQ827" s="237"/>
      <c r="BR827" s="237"/>
      <c r="BS827" s="187"/>
      <c r="BT827" s="187"/>
      <c r="BU827" s="237"/>
      <c r="BV827" s="237">
        <v>22</v>
      </c>
      <c r="BW827" s="237"/>
      <c r="BX827" s="237"/>
      <c r="BY827" s="237"/>
      <c r="BZ827" s="187"/>
      <c r="CA827" s="187"/>
      <c r="CB827" s="237"/>
      <c r="CC827" s="237"/>
      <c r="CD827" s="237"/>
      <c r="CE827" s="237"/>
      <c r="CF827" s="237"/>
      <c r="CG827" s="187"/>
      <c r="CH827" s="187"/>
      <c r="CI827" s="237"/>
      <c r="CJ827" s="237"/>
      <c r="CK827" s="237"/>
      <c r="CL827" s="237"/>
      <c r="CM827" s="237"/>
      <c r="CN827" s="187"/>
      <c r="CO827" s="187"/>
      <c r="CP827" s="237"/>
      <c r="CQ827" s="237"/>
      <c r="CR827" s="237"/>
      <c r="CS827" s="237"/>
      <c r="CT827" s="237"/>
      <c r="CU827" s="187"/>
      <c r="CV827" s="187"/>
      <c r="CW827" s="237"/>
      <c r="CX827" s="237"/>
      <c r="CY827" s="237"/>
      <c r="CZ827" s="237"/>
      <c r="DA827" s="237"/>
      <c r="DB827" s="187"/>
      <c r="DC827" s="187"/>
      <c r="DD827" s="237">
        <v>20.9</v>
      </c>
      <c r="DE827" s="237"/>
      <c r="DF827" s="237"/>
      <c r="DG827" s="237"/>
      <c r="DH827" s="237"/>
      <c r="DI827" s="187"/>
      <c r="DJ827" s="187"/>
      <c r="DK827" s="187"/>
      <c r="DL827" s="237"/>
      <c r="DM827" s="237"/>
      <c r="DN827" s="237"/>
      <c r="DO827" s="237"/>
      <c r="DP827" s="187"/>
      <c r="DQ827" s="187"/>
      <c r="DR827" s="237">
        <v>16</v>
      </c>
      <c r="DS827" s="237"/>
      <c r="DT827" s="237"/>
      <c r="DU827" s="237"/>
      <c r="DV827" s="237"/>
      <c r="DW827" s="187"/>
      <c r="DX827" s="187"/>
      <c r="DY827" s="237"/>
      <c r="DZ827" s="237"/>
      <c r="EA827" s="237"/>
      <c r="EB827" s="237"/>
      <c r="EC827" s="237"/>
      <c r="ED827" s="187"/>
      <c r="EE827" s="187"/>
      <c r="EF827" s="237"/>
      <c r="EG827" s="187"/>
      <c r="EH827" s="237"/>
      <c r="EI827" s="237"/>
      <c r="EJ827" s="237"/>
      <c r="EK827" s="187"/>
      <c r="EL827" s="187"/>
      <c r="EM827" s="237"/>
      <c r="EN827" s="237"/>
      <c r="EO827" s="237"/>
      <c r="EP827" s="237"/>
      <c r="EQ827" s="237"/>
      <c r="ER827" s="187"/>
      <c r="ES827" s="187"/>
      <c r="ET827" s="237"/>
      <c r="EU827" s="237"/>
      <c r="EV827" s="237"/>
      <c r="EW827" s="237"/>
      <c r="EX827" s="237"/>
      <c r="EY827" s="187"/>
      <c r="EZ827" s="187"/>
      <c r="FA827" s="237"/>
      <c r="FB827" s="237"/>
      <c r="FC827" s="237"/>
      <c r="FD827" s="237"/>
      <c r="FE827" s="237"/>
      <c r="FF827" s="187"/>
      <c r="FG827" s="187"/>
      <c r="FH827" s="237"/>
      <c r="FI827" s="237"/>
      <c r="FJ827" s="237">
        <v>12</v>
      </c>
      <c r="FK827" s="237"/>
      <c r="FL827" s="237"/>
      <c r="FM827" s="187"/>
      <c r="FN827" s="187"/>
      <c r="FO827" s="237"/>
      <c r="FP827" s="237"/>
      <c r="FQ827" s="237">
        <v>6.7</v>
      </c>
      <c r="FR827" s="237"/>
      <c r="FS827" s="237"/>
      <c r="FT827" s="187"/>
      <c r="FU827" s="187"/>
      <c r="FV827" s="187"/>
      <c r="FW827" s="187"/>
      <c r="FX827" s="187"/>
      <c r="FY827" s="237"/>
      <c r="FZ827" s="237">
        <v>8.8000000000000007</v>
      </c>
      <c r="GA827" s="187"/>
      <c r="GB827" s="187"/>
      <c r="GC827" s="237"/>
      <c r="GD827" s="237"/>
      <c r="GE827" s="237"/>
      <c r="GF827" s="237"/>
      <c r="GG827" s="237"/>
      <c r="GH827" s="187"/>
      <c r="GI827" s="187"/>
      <c r="GJ827" s="237"/>
    </row>
    <row r="828" spans="2:192" ht="15">
      <c r="B828" s="240" t="s">
        <v>5206</v>
      </c>
      <c r="C828" s="240" t="s">
        <v>1048</v>
      </c>
      <c r="D828" s="240" t="s">
        <v>259</v>
      </c>
      <c r="E828" s="241" t="s">
        <v>5216</v>
      </c>
      <c r="F828" s="182"/>
      <c r="G828" s="242"/>
      <c r="H828" s="188"/>
      <c r="I828" s="188"/>
      <c r="J828" s="242"/>
      <c r="K828" s="242"/>
      <c r="L828" s="242"/>
      <c r="M828" s="242"/>
      <c r="N828" s="242"/>
      <c r="O828" s="188"/>
      <c r="P828" s="188"/>
      <c r="Q828" s="242"/>
      <c r="R828" s="242"/>
      <c r="S828" s="242"/>
      <c r="T828" s="242"/>
      <c r="U828" s="242"/>
      <c r="V828" s="188"/>
      <c r="W828" s="188"/>
      <c r="X828" s="242"/>
      <c r="Y828" s="242"/>
      <c r="Z828" s="242"/>
      <c r="AA828" s="242"/>
      <c r="AB828" s="242"/>
      <c r="AC828" s="188"/>
      <c r="AD828" s="188"/>
      <c r="AE828" s="242"/>
      <c r="AF828" s="242"/>
      <c r="AG828" s="188"/>
      <c r="AH828" s="242"/>
      <c r="AI828" s="242"/>
      <c r="AJ828" s="188"/>
      <c r="AK828" s="188"/>
      <c r="AL828" s="188"/>
      <c r="AM828" s="188"/>
      <c r="AN828" s="188"/>
      <c r="AO828" s="242"/>
      <c r="AP828" s="242"/>
      <c r="AQ828" s="188"/>
      <c r="AR828" s="188"/>
      <c r="AS828" s="242"/>
      <c r="AT828" s="242"/>
      <c r="AU828" s="242"/>
      <c r="AV828" s="242"/>
      <c r="AW828" s="242"/>
      <c r="AX828" s="188"/>
      <c r="AY828" s="188"/>
      <c r="AZ828" s="242"/>
      <c r="BA828" s="242"/>
      <c r="BB828" s="242"/>
      <c r="BC828" s="242"/>
      <c r="BD828" s="242"/>
      <c r="BE828" s="188"/>
      <c r="BF828" s="188"/>
      <c r="BG828" s="242"/>
      <c r="BH828" s="242"/>
      <c r="BI828" s="242"/>
      <c r="BJ828" s="242"/>
      <c r="BK828" s="242"/>
      <c r="BL828" s="188"/>
      <c r="BM828" s="188"/>
      <c r="BN828" s="242"/>
      <c r="BO828" s="242"/>
      <c r="BP828" s="242"/>
      <c r="BQ828" s="242"/>
      <c r="BR828" s="242"/>
      <c r="BS828" s="188"/>
      <c r="BT828" s="188"/>
      <c r="BU828" s="242"/>
      <c r="BV828" s="242"/>
      <c r="BW828" s="242"/>
      <c r="BX828" s="242"/>
      <c r="BY828" s="242"/>
      <c r="BZ828" s="188"/>
      <c r="CA828" s="188"/>
      <c r="CB828" s="242"/>
      <c r="CC828" s="242"/>
      <c r="CD828" s="242"/>
      <c r="CE828" s="242"/>
      <c r="CF828" s="242"/>
      <c r="CG828" s="188"/>
      <c r="CH828" s="188"/>
      <c r="CI828" s="242"/>
      <c r="CJ828" s="242"/>
      <c r="CK828" s="242"/>
      <c r="CL828" s="242"/>
      <c r="CM828" s="242"/>
      <c r="CN828" s="188"/>
      <c r="CO828" s="188"/>
      <c r="CP828" s="242"/>
      <c r="CQ828" s="242"/>
      <c r="CR828" s="242"/>
      <c r="CS828" s="242"/>
      <c r="CT828" s="242"/>
      <c r="CU828" s="188"/>
      <c r="CV828" s="188"/>
      <c r="CW828" s="242"/>
      <c r="CX828" s="242"/>
      <c r="CY828" s="242"/>
      <c r="CZ828" s="242"/>
      <c r="DA828" s="242"/>
      <c r="DB828" s="188"/>
      <c r="DC828" s="188"/>
      <c r="DD828" s="242"/>
      <c r="DE828" s="242"/>
      <c r="DF828" s="242"/>
      <c r="DG828" s="242"/>
      <c r="DH828" s="242"/>
      <c r="DI828" s="188"/>
      <c r="DJ828" s="188"/>
      <c r="DK828" s="188"/>
      <c r="DL828" s="242"/>
      <c r="DM828" s="242"/>
      <c r="DN828" s="242"/>
      <c r="DO828" s="242"/>
      <c r="DP828" s="188"/>
      <c r="DQ828" s="188"/>
      <c r="DR828" s="242"/>
      <c r="DS828" s="242"/>
      <c r="DT828" s="242"/>
      <c r="DU828" s="242"/>
      <c r="DV828" s="242"/>
      <c r="DW828" s="188"/>
      <c r="DX828" s="188"/>
      <c r="DY828" s="242"/>
      <c r="DZ828" s="242"/>
      <c r="EA828" s="242"/>
      <c r="EB828" s="242"/>
      <c r="EC828" s="242"/>
      <c r="ED828" s="188"/>
      <c r="EE828" s="188"/>
      <c r="EF828" s="242"/>
      <c r="EG828" s="188"/>
      <c r="EH828" s="242"/>
      <c r="EI828" s="242"/>
      <c r="EJ828" s="242"/>
      <c r="EK828" s="188"/>
      <c r="EL828" s="188"/>
      <c r="EM828" s="242"/>
      <c r="EN828" s="242"/>
      <c r="EO828" s="242"/>
      <c r="EP828" s="242"/>
      <c r="EQ828" s="242"/>
      <c r="ER828" s="188"/>
      <c r="ES828" s="188"/>
      <c r="ET828" s="242"/>
      <c r="EU828" s="242"/>
      <c r="EV828" s="242"/>
      <c r="EW828" s="242"/>
      <c r="EX828" s="242"/>
      <c r="EY828" s="188"/>
      <c r="EZ828" s="188"/>
      <c r="FA828" s="242"/>
      <c r="FB828" s="242"/>
      <c r="FC828" s="242"/>
      <c r="FD828" s="242"/>
      <c r="FE828" s="242"/>
      <c r="FF828" s="188"/>
      <c r="FG828" s="188"/>
      <c r="FH828" s="242"/>
      <c r="FI828" s="242"/>
      <c r="FJ828" s="242"/>
      <c r="FK828" s="242"/>
      <c r="FL828" s="242"/>
      <c r="FM828" s="188"/>
      <c r="FN828" s="188"/>
      <c r="FO828" s="242"/>
      <c r="FP828" s="242"/>
      <c r="FQ828" s="242"/>
      <c r="FR828" s="242"/>
      <c r="FS828" s="242"/>
      <c r="FT828" s="188"/>
      <c r="FU828" s="188"/>
      <c r="FV828" s="188"/>
      <c r="FW828" s="188"/>
      <c r="FX828" s="188"/>
      <c r="FY828" s="242"/>
      <c r="FZ828" s="242"/>
      <c r="GA828" s="188"/>
      <c r="GB828" s="188"/>
      <c r="GC828" s="242"/>
      <c r="GD828" s="242"/>
      <c r="GE828" s="242"/>
      <c r="GF828" s="242"/>
      <c r="GG828" s="242"/>
      <c r="GH828" s="188"/>
      <c r="GI828" s="188"/>
      <c r="GJ828" s="242"/>
    </row>
    <row r="829" spans="2:192" ht="15.75" thickBot="1">
      <c r="B829" s="243" t="s">
        <v>5206</v>
      </c>
      <c r="C829" s="243" t="s">
        <v>1048</v>
      </c>
      <c r="D829" s="243" t="s">
        <v>259</v>
      </c>
      <c r="E829" s="244" t="s">
        <v>5217</v>
      </c>
      <c r="F829" s="183"/>
      <c r="G829" s="245"/>
      <c r="H829" s="189"/>
      <c r="I829" s="189"/>
      <c r="J829" s="245"/>
      <c r="K829" s="245"/>
      <c r="L829" s="245"/>
      <c r="M829" s="245"/>
      <c r="N829" s="245"/>
      <c r="O829" s="189"/>
      <c r="P829" s="189"/>
      <c r="Q829" s="245"/>
      <c r="R829" s="245"/>
      <c r="S829" s="245"/>
      <c r="T829" s="245"/>
      <c r="U829" s="245"/>
      <c r="V829" s="189"/>
      <c r="W829" s="189"/>
      <c r="X829" s="245"/>
      <c r="Y829" s="245"/>
      <c r="Z829" s="245"/>
      <c r="AA829" s="245"/>
      <c r="AB829" s="245"/>
      <c r="AC829" s="189"/>
      <c r="AD829" s="189"/>
      <c r="AE829" s="245"/>
      <c r="AF829" s="245"/>
      <c r="AG829" s="189"/>
      <c r="AH829" s="245"/>
      <c r="AI829" s="245"/>
      <c r="AJ829" s="189"/>
      <c r="AK829" s="189"/>
      <c r="AL829" s="189"/>
      <c r="AM829" s="189"/>
      <c r="AN829" s="189"/>
      <c r="AO829" s="245"/>
      <c r="AP829" s="245"/>
      <c r="AQ829" s="189"/>
      <c r="AR829" s="189"/>
      <c r="AS829" s="245"/>
      <c r="AT829" s="245"/>
      <c r="AU829" s="245"/>
      <c r="AV829" s="245"/>
      <c r="AW829" s="245"/>
      <c r="AX829" s="189"/>
      <c r="AY829" s="189"/>
      <c r="AZ829" s="245"/>
      <c r="BA829" s="245"/>
      <c r="BB829" s="245"/>
      <c r="BC829" s="245"/>
      <c r="BD829" s="245"/>
      <c r="BE829" s="189"/>
      <c r="BF829" s="189"/>
      <c r="BG829" s="245"/>
      <c r="BH829" s="245"/>
      <c r="BI829" s="245"/>
      <c r="BJ829" s="245"/>
      <c r="BK829" s="245"/>
      <c r="BL829" s="189"/>
      <c r="BM829" s="189"/>
      <c r="BN829" s="245"/>
      <c r="BO829" s="245"/>
      <c r="BP829" s="245"/>
      <c r="BQ829" s="245"/>
      <c r="BR829" s="245"/>
      <c r="BS829" s="189"/>
      <c r="BT829" s="189"/>
      <c r="BU829" s="245"/>
      <c r="BV829" s="245"/>
      <c r="BW829" s="245"/>
      <c r="BX829" s="245"/>
      <c r="BY829" s="245"/>
      <c r="BZ829" s="189"/>
      <c r="CA829" s="189"/>
      <c r="CB829" s="245"/>
      <c r="CC829" s="245"/>
      <c r="CD829" s="245"/>
      <c r="CE829" s="245"/>
      <c r="CF829" s="245"/>
      <c r="CG829" s="189"/>
      <c r="CH829" s="189"/>
      <c r="CI829" s="245"/>
      <c r="CJ829" s="245"/>
      <c r="CK829" s="245"/>
      <c r="CL829" s="245"/>
      <c r="CM829" s="245"/>
      <c r="CN829" s="189"/>
      <c r="CO829" s="189"/>
      <c r="CP829" s="245"/>
      <c r="CQ829" s="245"/>
      <c r="CR829" s="245"/>
      <c r="CS829" s="245"/>
      <c r="CT829" s="245"/>
      <c r="CU829" s="189"/>
      <c r="CV829" s="189"/>
      <c r="CW829" s="245"/>
      <c r="CX829" s="245"/>
      <c r="CY829" s="245"/>
      <c r="CZ829" s="245"/>
      <c r="DA829" s="245"/>
      <c r="DB829" s="189"/>
      <c r="DC829" s="189"/>
      <c r="DD829" s="245"/>
      <c r="DE829" s="245"/>
      <c r="DF829" s="245"/>
      <c r="DG829" s="245"/>
      <c r="DH829" s="245"/>
      <c r="DI829" s="189"/>
      <c r="DJ829" s="189"/>
      <c r="DK829" s="189"/>
      <c r="DL829" s="245"/>
      <c r="DM829" s="245"/>
      <c r="DN829" s="245"/>
      <c r="DO829" s="245"/>
      <c r="DP829" s="189"/>
      <c r="DQ829" s="189"/>
      <c r="DR829" s="245"/>
      <c r="DS829" s="245"/>
      <c r="DT829" s="245"/>
      <c r="DU829" s="245"/>
      <c r="DV829" s="245"/>
      <c r="DW829" s="189"/>
      <c r="DX829" s="189"/>
      <c r="DY829" s="245"/>
      <c r="DZ829" s="245"/>
      <c r="EA829" s="245"/>
      <c r="EB829" s="245"/>
      <c r="EC829" s="245"/>
      <c r="ED829" s="189"/>
      <c r="EE829" s="189"/>
      <c r="EF829" s="245"/>
      <c r="EG829" s="189"/>
      <c r="EH829" s="245"/>
      <c r="EI829" s="245"/>
      <c r="EJ829" s="245"/>
      <c r="EK829" s="189"/>
      <c r="EL829" s="189"/>
      <c r="EM829" s="245"/>
      <c r="EN829" s="245"/>
      <c r="EO829" s="245"/>
      <c r="EP829" s="245"/>
      <c r="EQ829" s="245"/>
      <c r="ER829" s="189"/>
      <c r="ES829" s="189"/>
      <c r="ET829" s="245"/>
      <c r="EU829" s="245"/>
      <c r="EV829" s="245"/>
      <c r="EW829" s="245"/>
      <c r="EX829" s="245"/>
      <c r="EY829" s="189"/>
      <c r="EZ829" s="189"/>
      <c r="FA829" s="245"/>
      <c r="FB829" s="245"/>
      <c r="FC829" s="245"/>
      <c r="FD829" s="245"/>
      <c r="FE829" s="245"/>
      <c r="FF829" s="189"/>
      <c r="FG829" s="189"/>
      <c r="FH829" s="245"/>
      <c r="FI829" s="245"/>
      <c r="FJ829" s="245"/>
      <c r="FK829" s="245"/>
      <c r="FL829" s="245"/>
      <c r="FM829" s="189"/>
      <c r="FN829" s="189"/>
      <c r="FO829" s="245"/>
      <c r="FP829" s="245"/>
      <c r="FQ829" s="245"/>
      <c r="FR829" s="245"/>
      <c r="FS829" s="245"/>
      <c r="FT829" s="189"/>
      <c r="FU829" s="189"/>
      <c r="FV829" s="189"/>
      <c r="FW829" s="189"/>
      <c r="FX829" s="189"/>
      <c r="FY829" s="245"/>
      <c r="FZ829" s="245"/>
      <c r="GA829" s="189"/>
      <c r="GB829" s="189"/>
      <c r="GC829" s="245"/>
      <c r="GD829" s="245"/>
      <c r="GE829" s="245"/>
      <c r="GF829" s="245"/>
      <c r="GG829" s="245"/>
      <c r="GH829" s="189"/>
      <c r="GI829" s="189"/>
      <c r="GJ829" s="245"/>
    </row>
    <row r="830" spans="2:192" ht="15">
      <c r="B830" s="238" t="s">
        <v>5206</v>
      </c>
      <c r="C830" s="238" t="s">
        <v>2062</v>
      </c>
      <c r="D830" s="238" t="s">
        <v>2063</v>
      </c>
      <c r="E830" s="238" t="s">
        <v>5214</v>
      </c>
      <c r="F830" s="180">
        <v>1</v>
      </c>
      <c r="G830" s="239"/>
      <c r="H830" s="186"/>
      <c r="I830" s="186"/>
      <c r="J830" s="239"/>
      <c r="K830" s="239"/>
      <c r="L830" s="239"/>
      <c r="M830" s="239"/>
      <c r="N830" s="239"/>
      <c r="O830" s="186"/>
      <c r="P830" s="186"/>
      <c r="Q830" s="239"/>
      <c r="R830" s="239"/>
      <c r="S830" s="239"/>
      <c r="T830" s="239"/>
      <c r="U830" s="239"/>
      <c r="V830" s="186"/>
      <c r="W830" s="186"/>
      <c r="X830" s="239"/>
      <c r="Y830" s="239"/>
      <c r="Z830" s="239"/>
      <c r="AA830" s="239"/>
      <c r="AB830" s="239"/>
      <c r="AC830" s="186"/>
      <c r="AD830" s="186"/>
      <c r="AE830" s="239"/>
      <c r="AF830" s="239"/>
      <c r="AG830" s="186"/>
      <c r="AH830" s="239"/>
      <c r="AI830" s="239"/>
      <c r="AJ830" s="186"/>
      <c r="AK830" s="186"/>
      <c r="AL830" s="186"/>
      <c r="AM830" s="186"/>
      <c r="AN830" s="186"/>
      <c r="AO830" s="239"/>
      <c r="AP830" s="239"/>
      <c r="AQ830" s="186"/>
      <c r="AR830" s="186"/>
      <c r="AS830" s="239"/>
      <c r="AT830" s="239"/>
      <c r="AU830" s="239"/>
      <c r="AV830" s="239"/>
      <c r="AW830" s="239"/>
      <c r="AX830" s="186"/>
      <c r="AY830" s="186"/>
      <c r="AZ830" s="239"/>
      <c r="BA830" s="239"/>
      <c r="BB830" s="239"/>
      <c r="BC830" s="239"/>
      <c r="BD830" s="239"/>
      <c r="BE830" s="186"/>
      <c r="BF830" s="186"/>
      <c r="BG830" s="239"/>
      <c r="BH830" s="239"/>
      <c r="BI830" s="239"/>
      <c r="BJ830" s="239"/>
      <c r="BK830" s="239">
        <v>1</v>
      </c>
      <c r="BL830" s="186"/>
      <c r="BM830" s="186"/>
      <c r="BN830" s="239"/>
      <c r="BO830" s="239"/>
      <c r="BP830" s="239"/>
      <c r="BQ830" s="239"/>
      <c r="BR830" s="239"/>
      <c r="BS830" s="186"/>
      <c r="BT830" s="186"/>
      <c r="BU830" s="239"/>
      <c r="BV830" s="239"/>
      <c r="BW830" s="239"/>
      <c r="BX830" s="239"/>
      <c r="BY830" s="239"/>
      <c r="BZ830" s="186"/>
      <c r="CA830" s="186"/>
      <c r="CB830" s="239"/>
      <c r="CC830" s="239"/>
      <c r="CD830" s="239"/>
      <c r="CE830" s="239"/>
      <c r="CF830" s="239"/>
      <c r="CG830" s="186"/>
      <c r="CH830" s="186"/>
      <c r="CI830" s="239"/>
      <c r="CJ830" s="239"/>
      <c r="CK830" s="239"/>
      <c r="CL830" s="239"/>
      <c r="CM830" s="239"/>
      <c r="CN830" s="186"/>
      <c r="CO830" s="186"/>
      <c r="CP830" s="239"/>
      <c r="CQ830" s="239"/>
      <c r="CR830" s="239"/>
      <c r="CS830" s="239"/>
      <c r="CT830" s="239"/>
      <c r="CU830" s="186"/>
      <c r="CV830" s="186"/>
      <c r="CW830" s="239"/>
      <c r="CX830" s="239"/>
      <c r="CY830" s="239"/>
      <c r="CZ830" s="239"/>
      <c r="DA830" s="239"/>
      <c r="DB830" s="186"/>
      <c r="DC830" s="186"/>
      <c r="DD830" s="239"/>
      <c r="DE830" s="239"/>
      <c r="DF830" s="239"/>
      <c r="DG830" s="239"/>
      <c r="DH830" s="239"/>
      <c r="DI830" s="186"/>
      <c r="DJ830" s="186"/>
      <c r="DK830" s="186"/>
      <c r="DL830" s="239"/>
      <c r="DM830" s="239"/>
      <c r="DN830" s="239"/>
      <c r="DO830" s="239"/>
      <c r="DP830" s="186"/>
      <c r="DQ830" s="186"/>
      <c r="DR830" s="239"/>
      <c r="DS830" s="239"/>
      <c r="DT830" s="239"/>
      <c r="DU830" s="239"/>
      <c r="DV830" s="239"/>
      <c r="DW830" s="186"/>
      <c r="DX830" s="186"/>
      <c r="DY830" s="239"/>
      <c r="DZ830" s="239"/>
      <c r="EA830" s="239"/>
      <c r="EB830" s="239"/>
      <c r="EC830" s="239"/>
      <c r="ED830" s="186"/>
      <c r="EE830" s="186"/>
      <c r="EF830" s="239"/>
      <c r="EG830" s="186"/>
      <c r="EH830" s="239"/>
      <c r="EI830" s="239"/>
      <c r="EJ830" s="239"/>
      <c r="EK830" s="186"/>
      <c r="EL830" s="186"/>
      <c r="EM830" s="239"/>
      <c r="EN830" s="239"/>
      <c r="EO830" s="239"/>
      <c r="EP830" s="239"/>
      <c r="EQ830" s="239"/>
      <c r="ER830" s="186"/>
      <c r="ES830" s="186"/>
      <c r="ET830" s="239"/>
      <c r="EU830" s="239"/>
      <c r="EV830" s="239"/>
      <c r="EW830" s="239"/>
      <c r="EX830" s="239"/>
      <c r="EY830" s="186"/>
      <c r="EZ830" s="186"/>
      <c r="FA830" s="239"/>
      <c r="FB830" s="239"/>
      <c r="FC830" s="239"/>
      <c r="FD830" s="239"/>
      <c r="FE830" s="239"/>
      <c r="FF830" s="186"/>
      <c r="FG830" s="186"/>
      <c r="FH830" s="239"/>
      <c r="FI830" s="239"/>
      <c r="FJ830" s="239"/>
      <c r="FK830" s="239"/>
      <c r="FL830" s="239"/>
      <c r="FM830" s="186"/>
      <c r="FN830" s="186"/>
      <c r="FO830" s="239"/>
      <c r="FP830" s="239"/>
      <c r="FQ830" s="239"/>
      <c r="FR830" s="239"/>
      <c r="FS830" s="239"/>
      <c r="FT830" s="186"/>
      <c r="FU830" s="186"/>
      <c r="FV830" s="186"/>
      <c r="FW830" s="186"/>
      <c r="FX830" s="186"/>
      <c r="FY830" s="239"/>
      <c r="FZ830" s="239"/>
      <c r="GA830" s="186"/>
      <c r="GB830" s="186"/>
      <c r="GC830" s="239"/>
      <c r="GD830" s="239"/>
      <c r="GE830" s="239"/>
      <c r="GF830" s="239"/>
      <c r="GG830" s="239"/>
      <c r="GH830" s="186"/>
      <c r="GI830" s="186"/>
      <c r="GJ830" s="239"/>
    </row>
    <row r="831" spans="2:192" ht="15">
      <c r="B831" s="240" t="s">
        <v>5206</v>
      </c>
      <c r="C831" s="240" t="s">
        <v>2062</v>
      </c>
      <c r="D831" s="240" t="s">
        <v>2063</v>
      </c>
      <c r="E831" s="235" t="s">
        <v>5215</v>
      </c>
      <c r="F831" s="181">
        <v>37.9</v>
      </c>
      <c r="G831" s="237"/>
      <c r="H831" s="187"/>
      <c r="I831" s="187"/>
      <c r="J831" s="237"/>
      <c r="K831" s="237"/>
      <c r="L831" s="237"/>
      <c r="M831" s="237"/>
      <c r="N831" s="237"/>
      <c r="O831" s="187"/>
      <c r="P831" s="187"/>
      <c r="Q831" s="237"/>
      <c r="R831" s="237"/>
      <c r="S831" s="237"/>
      <c r="T831" s="237"/>
      <c r="U831" s="237"/>
      <c r="V831" s="187"/>
      <c r="W831" s="187"/>
      <c r="X831" s="237"/>
      <c r="Y831" s="237"/>
      <c r="Z831" s="237"/>
      <c r="AA831" s="237"/>
      <c r="AB831" s="237"/>
      <c r="AC831" s="187"/>
      <c r="AD831" s="187"/>
      <c r="AE831" s="237"/>
      <c r="AF831" s="237"/>
      <c r="AG831" s="187"/>
      <c r="AH831" s="237"/>
      <c r="AI831" s="237"/>
      <c r="AJ831" s="187"/>
      <c r="AK831" s="187"/>
      <c r="AL831" s="187"/>
      <c r="AM831" s="187"/>
      <c r="AN831" s="187"/>
      <c r="AO831" s="237"/>
      <c r="AP831" s="237"/>
      <c r="AQ831" s="187"/>
      <c r="AR831" s="187"/>
      <c r="AS831" s="237"/>
      <c r="AT831" s="237"/>
      <c r="AU831" s="237"/>
      <c r="AV831" s="237"/>
      <c r="AW831" s="237"/>
      <c r="AX831" s="187"/>
      <c r="AY831" s="187"/>
      <c r="AZ831" s="237"/>
      <c r="BA831" s="237"/>
      <c r="BB831" s="237"/>
      <c r="BC831" s="237"/>
      <c r="BD831" s="237"/>
      <c r="BE831" s="187"/>
      <c r="BF831" s="187"/>
      <c r="BG831" s="237"/>
      <c r="BH831" s="237"/>
      <c r="BI831" s="237"/>
      <c r="BJ831" s="237"/>
      <c r="BK831" s="237">
        <v>37.9</v>
      </c>
      <c r="BL831" s="187"/>
      <c r="BM831" s="187"/>
      <c r="BN831" s="237"/>
      <c r="BO831" s="237"/>
      <c r="BP831" s="237"/>
      <c r="BQ831" s="237"/>
      <c r="BR831" s="237"/>
      <c r="BS831" s="187"/>
      <c r="BT831" s="187"/>
      <c r="BU831" s="237"/>
      <c r="BV831" s="237"/>
      <c r="BW831" s="237"/>
      <c r="BX831" s="237"/>
      <c r="BY831" s="237"/>
      <c r="BZ831" s="187"/>
      <c r="CA831" s="187"/>
      <c r="CB831" s="237"/>
      <c r="CC831" s="237"/>
      <c r="CD831" s="237"/>
      <c r="CE831" s="237"/>
      <c r="CF831" s="237"/>
      <c r="CG831" s="187"/>
      <c r="CH831" s="187"/>
      <c r="CI831" s="237"/>
      <c r="CJ831" s="237"/>
      <c r="CK831" s="237"/>
      <c r="CL831" s="237"/>
      <c r="CM831" s="237"/>
      <c r="CN831" s="187"/>
      <c r="CO831" s="187"/>
      <c r="CP831" s="237"/>
      <c r="CQ831" s="237"/>
      <c r="CR831" s="237"/>
      <c r="CS831" s="237"/>
      <c r="CT831" s="237"/>
      <c r="CU831" s="187"/>
      <c r="CV831" s="187"/>
      <c r="CW831" s="237"/>
      <c r="CX831" s="237"/>
      <c r="CY831" s="237"/>
      <c r="CZ831" s="237"/>
      <c r="DA831" s="237"/>
      <c r="DB831" s="187"/>
      <c r="DC831" s="187"/>
      <c r="DD831" s="237"/>
      <c r="DE831" s="237"/>
      <c r="DF831" s="237"/>
      <c r="DG831" s="237"/>
      <c r="DH831" s="237"/>
      <c r="DI831" s="187"/>
      <c r="DJ831" s="187"/>
      <c r="DK831" s="187"/>
      <c r="DL831" s="237"/>
      <c r="DM831" s="237"/>
      <c r="DN831" s="237"/>
      <c r="DO831" s="237"/>
      <c r="DP831" s="187"/>
      <c r="DQ831" s="187"/>
      <c r="DR831" s="237"/>
      <c r="DS831" s="237"/>
      <c r="DT831" s="237"/>
      <c r="DU831" s="237"/>
      <c r="DV831" s="237"/>
      <c r="DW831" s="187"/>
      <c r="DX831" s="187"/>
      <c r="DY831" s="237"/>
      <c r="DZ831" s="237"/>
      <c r="EA831" s="237"/>
      <c r="EB831" s="237"/>
      <c r="EC831" s="237"/>
      <c r="ED831" s="187"/>
      <c r="EE831" s="187"/>
      <c r="EF831" s="237"/>
      <c r="EG831" s="187"/>
      <c r="EH831" s="237"/>
      <c r="EI831" s="237"/>
      <c r="EJ831" s="237"/>
      <c r="EK831" s="187"/>
      <c r="EL831" s="187"/>
      <c r="EM831" s="237"/>
      <c r="EN831" s="237"/>
      <c r="EO831" s="237"/>
      <c r="EP831" s="237"/>
      <c r="EQ831" s="237"/>
      <c r="ER831" s="187"/>
      <c r="ES831" s="187"/>
      <c r="ET831" s="237"/>
      <c r="EU831" s="237"/>
      <c r="EV831" s="237"/>
      <c r="EW831" s="237"/>
      <c r="EX831" s="237"/>
      <c r="EY831" s="187"/>
      <c r="EZ831" s="187"/>
      <c r="FA831" s="237"/>
      <c r="FB831" s="237"/>
      <c r="FC831" s="237"/>
      <c r="FD831" s="237"/>
      <c r="FE831" s="237"/>
      <c r="FF831" s="187"/>
      <c r="FG831" s="187"/>
      <c r="FH831" s="237"/>
      <c r="FI831" s="237"/>
      <c r="FJ831" s="237"/>
      <c r="FK831" s="237"/>
      <c r="FL831" s="237"/>
      <c r="FM831" s="187"/>
      <c r="FN831" s="187"/>
      <c r="FO831" s="237"/>
      <c r="FP831" s="237"/>
      <c r="FQ831" s="237"/>
      <c r="FR831" s="237"/>
      <c r="FS831" s="237"/>
      <c r="FT831" s="187"/>
      <c r="FU831" s="187"/>
      <c r="FV831" s="187"/>
      <c r="FW831" s="187"/>
      <c r="FX831" s="187"/>
      <c r="FY831" s="237"/>
      <c r="FZ831" s="237"/>
      <c r="GA831" s="187"/>
      <c r="GB831" s="187"/>
      <c r="GC831" s="237"/>
      <c r="GD831" s="237"/>
      <c r="GE831" s="237"/>
      <c r="GF831" s="237"/>
      <c r="GG831" s="237"/>
      <c r="GH831" s="187"/>
      <c r="GI831" s="187"/>
      <c r="GJ831" s="237"/>
    </row>
    <row r="832" spans="2:192" ht="15">
      <c r="B832" s="240" t="s">
        <v>5206</v>
      </c>
      <c r="C832" s="240" t="s">
        <v>2062</v>
      </c>
      <c r="D832" s="240" t="s">
        <v>2063</v>
      </c>
      <c r="E832" s="241" t="s">
        <v>5216</v>
      </c>
      <c r="F832" s="182"/>
      <c r="G832" s="242"/>
      <c r="H832" s="188"/>
      <c r="I832" s="188"/>
      <c r="J832" s="242"/>
      <c r="K832" s="242"/>
      <c r="L832" s="242"/>
      <c r="M832" s="242"/>
      <c r="N832" s="242"/>
      <c r="O832" s="188"/>
      <c r="P832" s="188"/>
      <c r="Q832" s="242"/>
      <c r="R832" s="242"/>
      <c r="S832" s="242"/>
      <c r="T832" s="242"/>
      <c r="U832" s="242"/>
      <c r="V832" s="188"/>
      <c r="W832" s="188"/>
      <c r="X832" s="242"/>
      <c r="Y832" s="242"/>
      <c r="Z832" s="242"/>
      <c r="AA832" s="242"/>
      <c r="AB832" s="242"/>
      <c r="AC832" s="188"/>
      <c r="AD832" s="188"/>
      <c r="AE832" s="242"/>
      <c r="AF832" s="242"/>
      <c r="AG832" s="188"/>
      <c r="AH832" s="242"/>
      <c r="AI832" s="242"/>
      <c r="AJ832" s="188"/>
      <c r="AK832" s="188"/>
      <c r="AL832" s="188"/>
      <c r="AM832" s="188"/>
      <c r="AN832" s="188"/>
      <c r="AO832" s="242"/>
      <c r="AP832" s="242"/>
      <c r="AQ832" s="188"/>
      <c r="AR832" s="188"/>
      <c r="AS832" s="242"/>
      <c r="AT832" s="242"/>
      <c r="AU832" s="242"/>
      <c r="AV832" s="242"/>
      <c r="AW832" s="242"/>
      <c r="AX832" s="188"/>
      <c r="AY832" s="188"/>
      <c r="AZ832" s="242"/>
      <c r="BA832" s="242"/>
      <c r="BB832" s="242"/>
      <c r="BC832" s="242"/>
      <c r="BD832" s="242"/>
      <c r="BE832" s="188"/>
      <c r="BF832" s="188"/>
      <c r="BG832" s="242"/>
      <c r="BH832" s="242"/>
      <c r="BI832" s="242"/>
      <c r="BJ832" s="242"/>
      <c r="BK832" s="242"/>
      <c r="BL832" s="188"/>
      <c r="BM832" s="188"/>
      <c r="BN832" s="242"/>
      <c r="BO832" s="242"/>
      <c r="BP832" s="242"/>
      <c r="BQ832" s="242"/>
      <c r="BR832" s="242"/>
      <c r="BS832" s="188"/>
      <c r="BT832" s="188"/>
      <c r="BU832" s="242"/>
      <c r="BV832" s="242"/>
      <c r="BW832" s="242"/>
      <c r="BX832" s="242"/>
      <c r="BY832" s="242"/>
      <c r="BZ832" s="188"/>
      <c r="CA832" s="188"/>
      <c r="CB832" s="242"/>
      <c r="CC832" s="242"/>
      <c r="CD832" s="242"/>
      <c r="CE832" s="242"/>
      <c r="CF832" s="242"/>
      <c r="CG832" s="188"/>
      <c r="CH832" s="188"/>
      <c r="CI832" s="242"/>
      <c r="CJ832" s="242"/>
      <c r="CK832" s="242"/>
      <c r="CL832" s="242"/>
      <c r="CM832" s="242"/>
      <c r="CN832" s="188"/>
      <c r="CO832" s="188"/>
      <c r="CP832" s="242"/>
      <c r="CQ832" s="242"/>
      <c r="CR832" s="242"/>
      <c r="CS832" s="242"/>
      <c r="CT832" s="242"/>
      <c r="CU832" s="188"/>
      <c r="CV832" s="188"/>
      <c r="CW832" s="242"/>
      <c r="CX832" s="242"/>
      <c r="CY832" s="242"/>
      <c r="CZ832" s="242"/>
      <c r="DA832" s="242"/>
      <c r="DB832" s="188"/>
      <c r="DC832" s="188"/>
      <c r="DD832" s="242"/>
      <c r="DE832" s="242"/>
      <c r="DF832" s="242"/>
      <c r="DG832" s="242"/>
      <c r="DH832" s="242"/>
      <c r="DI832" s="188"/>
      <c r="DJ832" s="188"/>
      <c r="DK832" s="188"/>
      <c r="DL832" s="242"/>
      <c r="DM832" s="242"/>
      <c r="DN832" s="242"/>
      <c r="DO832" s="242"/>
      <c r="DP832" s="188"/>
      <c r="DQ832" s="188"/>
      <c r="DR832" s="242"/>
      <c r="DS832" s="242"/>
      <c r="DT832" s="242"/>
      <c r="DU832" s="242"/>
      <c r="DV832" s="242"/>
      <c r="DW832" s="188"/>
      <c r="DX832" s="188"/>
      <c r="DY832" s="242"/>
      <c r="DZ832" s="242"/>
      <c r="EA832" s="242"/>
      <c r="EB832" s="242"/>
      <c r="EC832" s="242"/>
      <c r="ED832" s="188"/>
      <c r="EE832" s="188"/>
      <c r="EF832" s="242"/>
      <c r="EG832" s="188"/>
      <c r="EH832" s="242"/>
      <c r="EI832" s="242"/>
      <c r="EJ832" s="242"/>
      <c r="EK832" s="188"/>
      <c r="EL832" s="188"/>
      <c r="EM832" s="242"/>
      <c r="EN832" s="242"/>
      <c r="EO832" s="242"/>
      <c r="EP832" s="242"/>
      <c r="EQ832" s="242"/>
      <c r="ER832" s="188"/>
      <c r="ES832" s="188"/>
      <c r="ET832" s="242"/>
      <c r="EU832" s="242"/>
      <c r="EV832" s="242"/>
      <c r="EW832" s="242"/>
      <c r="EX832" s="242"/>
      <c r="EY832" s="188"/>
      <c r="EZ832" s="188"/>
      <c r="FA832" s="242"/>
      <c r="FB832" s="242"/>
      <c r="FC832" s="242"/>
      <c r="FD832" s="242"/>
      <c r="FE832" s="242"/>
      <c r="FF832" s="188"/>
      <c r="FG832" s="188"/>
      <c r="FH832" s="242"/>
      <c r="FI832" s="242"/>
      <c r="FJ832" s="242"/>
      <c r="FK832" s="242"/>
      <c r="FL832" s="242"/>
      <c r="FM832" s="188"/>
      <c r="FN832" s="188"/>
      <c r="FO832" s="242"/>
      <c r="FP832" s="242"/>
      <c r="FQ832" s="242"/>
      <c r="FR832" s="242"/>
      <c r="FS832" s="242"/>
      <c r="FT832" s="188"/>
      <c r="FU832" s="188"/>
      <c r="FV832" s="188"/>
      <c r="FW832" s="188"/>
      <c r="FX832" s="188"/>
      <c r="FY832" s="242"/>
      <c r="FZ832" s="242"/>
      <c r="GA832" s="188"/>
      <c r="GB832" s="188"/>
      <c r="GC832" s="242"/>
      <c r="GD832" s="242"/>
      <c r="GE832" s="242"/>
      <c r="GF832" s="242"/>
      <c r="GG832" s="242"/>
      <c r="GH832" s="188"/>
      <c r="GI832" s="188"/>
      <c r="GJ832" s="242"/>
    </row>
    <row r="833" spans="2:192" ht="15.75" thickBot="1">
      <c r="B833" s="243" t="s">
        <v>5206</v>
      </c>
      <c r="C833" s="243" t="s">
        <v>2062</v>
      </c>
      <c r="D833" s="243" t="s">
        <v>2063</v>
      </c>
      <c r="E833" s="244" t="s">
        <v>5217</v>
      </c>
      <c r="F833" s="183"/>
      <c r="G833" s="245"/>
      <c r="H833" s="189"/>
      <c r="I833" s="189"/>
      <c r="J833" s="245"/>
      <c r="K833" s="245"/>
      <c r="L833" s="245"/>
      <c r="M833" s="245"/>
      <c r="N833" s="245"/>
      <c r="O833" s="189"/>
      <c r="P833" s="189"/>
      <c r="Q833" s="245"/>
      <c r="R833" s="245"/>
      <c r="S833" s="245"/>
      <c r="T833" s="245"/>
      <c r="U833" s="245"/>
      <c r="V833" s="189"/>
      <c r="W833" s="189"/>
      <c r="X833" s="245"/>
      <c r="Y833" s="245"/>
      <c r="Z833" s="245"/>
      <c r="AA833" s="245"/>
      <c r="AB833" s="245"/>
      <c r="AC833" s="189"/>
      <c r="AD833" s="189"/>
      <c r="AE833" s="245"/>
      <c r="AF833" s="245"/>
      <c r="AG833" s="189"/>
      <c r="AH833" s="245"/>
      <c r="AI833" s="245"/>
      <c r="AJ833" s="189"/>
      <c r="AK833" s="189"/>
      <c r="AL833" s="189"/>
      <c r="AM833" s="189"/>
      <c r="AN833" s="189"/>
      <c r="AO833" s="245"/>
      <c r="AP833" s="245"/>
      <c r="AQ833" s="189"/>
      <c r="AR833" s="189"/>
      <c r="AS833" s="245"/>
      <c r="AT833" s="245"/>
      <c r="AU833" s="245"/>
      <c r="AV833" s="245"/>
      <c r="AW833" s="245"/>
      <c r="AX833" s="189"/>
      <c r="AY833" s="189"/>
      <c r="AZ833" s="245"/>
      <c r="BA833" s="245"/>
      <c r="BB833" s="245"/>
      <c r="BC833" s="245"/>
      <c r="BD833" s="245"/>
      <c r="BE833" s="189"/>
      <c r="BF833" s="189"/>
      <c r="BG833" s="245"/>
      <c r="BH833" s="245"/>
      <c r="BI833" s="245"/>
      <c r="BJ833" s="245"/>
      <c r="BK833" s="245"/>
      <c r="BL833" s="189"/>
      <c r="BM833" s="189"/>
      <c r="BN833" s="245"/>
      <c r="BO833" s="245"/>
      <c r="BP833" s="245"/>
      <c r="BQ833" s="245"/>
      <c r="BR833" s="245"/>
      <c r="BS833" s="189"/>
      <c r="BT833" s="189"/>
      <c r="BU833" s="245"/>
      <c r="BV833" s="245"/>
      <c r="BW833" s="245"/>
      <c r="BX833" s="245"/>
      <c r="BY833" s="245"/>
      <c r="BZ833" s="189"/>
      <c r="CA833" s="189"/>
      <c r="CB833" s="245"/>
      <c r="CC833" s="245"/>
      <c r="CD833" s="245"/>
      <c r="CE833" s="245"/>
      <c r="CF833" s="245"/>
      <c r="CG833" s="189"/>
      <c r="CH833" s="189"/>
      <c r="CI833" s="245"/>
      <c r="CJ833" s="245"/>
      <c r="CK833" s="245"/>
      <c r="CL833" s="245"/>
      <c r="CM833" s="245"/>
      <c r="CN833" s="189"/>
      <c r="CO833" s="189"/>
      <c r="CP833" s="245"/>
      <c r="CQ833" s="245"/>
      <c r="CR833" s="245"/>
      <c r="CS833" s="245"/>
      <c r="CT833" s="245"/>
      <c r="CU833" s="189"/>
      <c r="CV833" s="189"/>
      <c r="CW833" s="245"/>
      <c r="CX833" s="245"/>
      <c r="CY833" s="245"/>
      <c r="CZ833" s="245"/>
      <c r="DA833" s="245"/>
      <c r="DB833" s="189"/>
      <c r="DC833" s="189"/>
      <c r="DD833" s="245"/>
      <c r="DE833" s="245"/>
      <c r="DF833" s="245"/>
      <c r="DG833" s="245"/>
      <c r="DH833" s="245"/>
      <c r="DI833" s="189"/>
      <c r="DJ833" s="189"/>
      <c r="DK833" s="189"/>
      <c r="DL833" s="245"/>
      <c r="DM833" s="245"/>
      <c r="DN833" s="245"/>
      <c r="DO833" s="245"/>
      <c r="DP833" s="189"/>
      <c r="DQ833" s="189"/>
      <c r="DR833" s="245"/>
      <c r="DS833" s="245"/>
      <c r="DT833" s="245"/>
      <c r="DU833" s="245"/>
      <c r="DV833" s="245"/>
      <c r="DW833" s="189"/>
      <c r="DX833" s="189"/>
      <c r="DY833" s="245"/>
      <c r="DZ833" s="245"/>
      <c r="EA833" s="245"/>
      <c r="EB833" s="245"/>
      <c r="EC833" s="245"/>
      <c r="ED833" s="189"/>
      <c r="EE833" s="189"/>
      <c r="EF833" s="245"/>
      <c r="EG833" s="189"/>
      <c r="EH833" s="245"/>
      <c r="EI833" s="245"/>
      <c r="EJ833" s="245"/>
      <c r="EK833" s="189"/>
      <c r="EL833" s="189"/>
      <c r="EM833" s="245"/>
      <c r="EN833" s="245"/>
      <c r="EO833" s="245"/>
      <c r="EP833" s="245"/>
      <c r="EQ833" s="245"/>
      <c r="ER833" s="189"/>
      <c r="ES833" s="189"/>
      <c r="ET833" s="245"/>
      <c r="EU833" s="245"/>
      <c r="EV833" s="245"/>
      <c r="EW833" s="245"/>
      <c r="EX833" s="245"/>
      <c r="EY833" s="189"/>
      <c r="EZ833" s="189"/>
      <c r="FA833" s="245"/>
      <c r="FB833" s="245"/>
      <c r="FC833" s="245"/>
      <c r="FD833" s="245"/>
      <c r="FE833" s="245"/>
      <c r="FF833" s="189"/>
      <c r="FG833" s="189"/>
      <c r="FH833" s="245"/>
      <c r="FI833" s="245"/>
      <c r="FJ833" s="245"/>
      <c r="FK833" s="245"/>
      <c r="FL833" s="245"/>
      <c r="FM833" s="189"/>
      <c r="FN833" s="189"/>
      <c r="FO833" s="245"/>
      <c r="FP833" s="245"/>
      <c r="FQ833" s="245"/>
      <c r="FR833" s="245"/>
      <c r="FS833" s="245"/>
      <c r="FT833" s="189"/>
      <c r="FU833" s="189"/>
      <c r="FV833" s="189"/>
      <c r="FW833" s="189"/>
      <c r="FX833" s="189"/>
      <c r="FY833" s="245"/>
      <c r="FZ833" s="245"/>
      <c r="GA833" s="189"/>
      <c r="GB833" s="189"/>
      <c r="GC833" s="245"/>
      <c r="GD833" s="245"/>
      <c r="GE833" s="245"/>
      <c r="GF833" s="245"/>
      <c r="GG833" s="245"/>
      <c r="GH833" s="189"/>
      <c r="GI833" s="189"/>
      <c r="GJ833" s="245"/>
    </row>
    <row r="834" spans="2:192" ht="15">
      <c r="B834" s="238" t="s">
        <v>5206</v>
      </c>
      <c r="C834" s="238" t="s">
        <v>791</v>
      </c>
      <c r="D834" s="238" t="s">
        <v>259</v>
      </c>
      <c r="E834" s="238" t="s">
        <v>5214</v>
      </c>
      <c r="F834" s="180">
        <v>6</v>
      </c>
      <c r="G834" s="239"/>
      <c r="H834" s="186"/>
      <c r="I834" s="186"/>
      <c r="J834" s="239"/>
      <c r="K834" s="239"/>
      <c r="L834" s="239"/>
      <c r="M834" s="239"/>
      <c r="N834" s="239"/>
      <c r="O834" s="186"/>
      <c r="P834" s="186"/>
      <c r="Q834" s="239"/>
      <c r="R834" s="239"/>
      <c r="S834" s="239"/>
      <c r="T834" s="239"/>
      <c r="U834" s="239">
        <v>1</v>
      </c>
      <c r="V834" s="186"/>
      <c r="W834" s="186"/>
      <c r="X834" s="239"/>
      <c r="Y834" s="239"/>
      <c r="Z834" s="239"/>
      <c r="AA834" s="239"/>
      <c r="AB834" s="239"/>
      <c r="AC834" s="186"/>
      <c r="AD834" s="186"/>
      <c r="AE834" s="239"/>
      <c r="AF834" s="239"/>
      <c r="AG834" s="186"/>
      <c r="AH834" s="239"/>
      <c r="AI834" s="239">
        <v>1</v>
      </c>
      <c r="AJ834" s="186"/>
      <c r="AK834" s="186"/>
      <c r="AL834" s="186"/>
      <c r="AM834" s="186"/>
      <c r="AN834" s="186"/>
      <c r="AO834" s="239"/>
      <c r="AP834" s="239"/>
      <c r="AQ834" s="186"/>
      <c r="AR834" s="186"/>
      <c r="AS834" s="239"/>
      <c r="AT834" s="239"/>
      <c r="AU834" s="239"/>
      <c r="AV834" s="239"/>
      <c r="AW834" s="239"/>
      <c r="AX834" s="186"/>
      <c r="AY834" s="186"/>
      <c r="AZ834" s="239">
        <v>1</v>
      </c>
      <c r="BA834" s="239"/>
      <c r="BB834" s="239"/>
      <c r="BC834" s="239"/>
      <c r="BD834" s="239"/>
      <c r="BE834" s="186"/>
      <c r="BF834" s="186"/>
      <c r="BG834" s="239">
        <v>1</v>
      </c>
      <c r="BH834" s="239"/>
      <c r="BI834" s="239"/>
      <c r="BJ834" s="239"/>
      <c r="BK834" s="239">
        <v>1</v>
      </c>
      <c r="BL834" s="186"/>
      <c r="BM834" s="186"/>
      <c r="BN834" s="239"/>
      <c r="BO834" s="239"/>
      <c r="BP834" s="239"/>
      <c r="BQ834" s="239"/>
      <c r="BR834" s="239"/>
      <c r="BS834" s="186"/>
      <c r="BT834" s="186"/>
      <c r="BU834" s="239"/>
      <c r="BV834" s="239"/>
      <c r="BW834" s="239"/>
      <c r="BX834" s="239"/>
      <c r="BY834" s="239"/>
      <c r="BZ834" s="186"/>
      <c r="CA834" s="186"/>
      <c r="CB834" s="239"/>
      <c r="CC834" s="239">
        <v>1</v>
      </c>
      <c r="CD834" s="239"/>
      <c r="CE834" s="239"/>
      <c r="CF834" s="239"/>
      <c r="CG834" s="186"/>
      <c r="CH834" s="186"/>
      <c r="CI834" s="239"/>
      <c r="CJ834" s="239"/>
      <c r="CK834" s="239"/>
      <c r="CL834" s="239"/>
      <c r="CM834" s="239"/>
      <c r="CN834" s="186"/>
      <c r="CO834" s="186"/>
      <c r="CP834" s="239"/>
      <c r="CQ834" s="239"/>
      <c r="CR834" s="239"/>
      <c r="CS834" s="239"/>
      <c r="CT834" s="239"/>
      <c r="CU834" s="186"/>
      <c r="CV834" s="186"/>
      <c r="CW834" s="239"/>
      <c r="CX834" s="239"/>
      <c r="CY834" s="239"/>
      <c r="CZ834" s="239"/>
      <c r="DA834" s="239"/>
      <c r="DB834" s="186"/>
      <c r="DC834" s="186"/>
      <c r="DD834" s="239"/>
      <c r="DE834" s="239"/>
      <c r="DF834" s="239"/>
      <c r="DG834" s="239"/>
      <c r="DH834" s="239"/>
      <c r="DI834" s="186"/>
      <c r="DJ834" s="186"/>
      <c r="DK834" s="186"/>
      <c r="DL834" s="239"/>
      <c r="DM834" s="239"/>
      <c r="DN834" s="239"/>
      <c r="DO834" s="239"/>
      <c r="DP834" s="186"/>
      <c r="DQ834" s="186"/>
      <c r="DR834" s="239"/>
      <c r="DS834" s="239"/>
      <c r="DT834" s="239"/>
      <c r="DU834" s="239"/>
      <c r="DV834" s="239"/>
      <c r="DW834" s="186"/>
      <c r="DX834" s="186"/>
      <c r="DY834" s="239"/>
      <c r="DZ834" s="239"/>
      <c r="EA834" s="239"/>
      <c r="EB834" s="239"/>
      <c r="EC834" s="239"/>
      <c r="ED834" s="186"/>
      <c r="EE834" s="186"/>
      <c r="EF834" s="239"/>
      <c r="EG834" s="186"/>
      <c r="EH834" s="239"/>
      <c r="EI834" s="239"/>
      <c r="EJ834" s="239"/>
      <c r="EK834" s="186"/>
      <c r="EL834" s="186"/>
      <c r="EM834" s="239"/>
      <c r="EN834" s="239"/>
      <c r="EO834" s="239"/>
      <c r="EP834" s="239"/>
      <c r="EQ834" s="239"/>
      <c r="ER834" s="186"/>
      <c r="ES834" s="186"/>
      <c r="ET834" s="239"/>
      <c r="EU834" s="239"/>
      <c r="EV834" s="239"/>
      <c r="EW834" s="239"/>
      <c r="EX834" s="239"/>
      <c r="EY834" s="186"/>
      <c r="EZ834" s="186"/>
      <c r="FA834" s="239"/>
      <c r="FB834" s="239"/>
      <c r="FC834" s="239"/>
      <c r="FD834" s="239"/>
      <c r="FE834" s="239"/>
      <c r="FF834" s="186"/>
      <c r="FG834" s="186"/>
      <c r="FH834" s="239"/>
      <c r="FI834" s="239"/>
      <c r="FJ834" s="239"/>
      <c r="FK834" s="239"/>
      <c r="FL834" s="239"/>
      <c r="FM834" s="186"/>
      <c r="FN834" s="186"/>
      <c r="FO834" s="239"/>
      <c r="FP834" s="239"/>
      <c r="FQ834" s="239"/>
      <c r="FR834" s="239"/>
      <c r="FS834" s="239"/>
      <c r="FT834" s="186"/>
      <c r="FU834" s="186"/>
      <c r="FV834" s="186"/>
      <c r="FW834" s="186"/>
      <c r="FX834" s="186"/>
      <c r="FY834" s="239"/>
      <c r="FZ834" s="239"/>
      <c r="GA834" s="186"/>
      <c r="GB834" s="186"/>
      <c r="GC834" s="239"/>
      <c r="GD834" s="239"/>
      <c r="GE834" s="239"/>
      <c r="GF834" s="239"/>
      <c r="GG834" s="239"/>
      <c r="GH834" s="186"/>
      <c r="GI834" s="186"/>
      <c r="GJ834" s="239"/>
    </row>
    <row r="835" spans="2:192" ht="15">
      <c r="B835" s="240" t="s">
        <v>5206</v>
      </c>
      <c r="C835" s="240" t="s">
        <v>791</v>
      </c>
      <c r="D835" s="240" t="s">
        <v>259</v>
      </c>
      <c r="E835" s="235" t="s">
        <v>5215</v>
      </c>
      <c r="F835" s="181">
        <v>114</v>
      </c>
      <c r="G835" s="237"/>
      <c r="H835" s="187"/>
      <c r="I835" s="187"/>
      <c r="J835" s="237"/>
      <c r="K835" s="237"/>
      <c r="L835" s="237"/>
      <c r="M835" s="237"/>
      <c r="N835" s="237"/>
      <c r="O835" s="187"/>
      <c r="P835" s="187"/>
      <c r="Q835" s="237"/>
      <c r="R835" s="237"/>
      <c r="S835" s="237"/>
      <c r="T835" s="237"/>
      <c r="U835" s="237">
        <v>43.4</v>
      </c>
      <c r="V835" s="187"/>
      <c r="W835" s="187"/>
      <c r="X835" s="237"/>
      <c r="Y835" s="237"/>
      <c r="Z835" s="237"/>
      <c r="AA835" s="237"/>
      <c r="AB835" s="237"/>
      <c r="AC835" s="187"/>
      <c r="AD835" s="187"/>
      <c r="AE835" s="237"/>
      <c r="AF835" s="237"/>
      <c r="AG835" s="187"/>
      <c r="AH835" s="237"/>
      <c r="AI835" s="237">
        <v>6.5</v>
      </c>
      <c r="AJ835" s="187"/>
      <c r="AK835" s="187"/>
      <c r="AL835" s="187"/>
      <c r="AM835" s="187"/>
      <c r="AN835" s="187"/>
      <c r="AO835" s="237"/>
      <c r="AP835" s="237"/>
      <c r="AQ835" s="187"/>
      <c r="AR835" s="187"/>
      <c r="AS835" s="237"/>
      <c r="AT835" s="237"/>
      <c r="AU835" s="237"/>
      <c r="AV835" s="237"/>
      <c r="AW835" s="237"/>
      <c r="AX835" s="187"/>
      <c r="AY835" s="187"/>
      <c r="AZ835" s="237">
        <v>18.2</v>
      </c>
      <c r="BA835" s="237"/>
      <c r="BB835" s="237"/>
      <c r="BC835" s="237"/>
      <c r="BD835" s="237"/>
      <c r="BE835" s="187"/>
      <c r="BF835" s="187"/>
      <c r="BG835" s="237">
        <v>13.5</v>
      </c>
      <c r="BH835" s="237"/>
      <c r="BI835" s="237"/>
      <c r="BJ835" s="237"/>
      <c r="BK835" s="237">
        <v>22.5</v>
      </c>
      <c r="BL835" s="187"/>
      <c r="BM835" s="187"/>
      <c r="BN835" s="237"/>
      <c r="BO835" s="237"/>
      <c r="BP835" s="237"/>
      <c r="BQ835" s="237"/>
      <c r="BR835" s="237"/>
      <c r="BS835" s="187"/>
      <c r="BT835" s="187"/>
      <c r="BU835" s="237"/>
      <c r="BV835" s="237"/>
      <c r="BW835" s="237"/>
      <c r="BX835" s="237"/>
      <c r="BY835" s="237"/>
      <c r="BZ835" s="187"/>
      <c r="CA835" s="187"/>
      <c r="CB835" s="237"/>
      <c r="CC835" s="237">
        <v>10</v>
      </c>
      <c r="CD835" s="237"/>
      <c r="CE835" s="237"/>
      <c r="CF835" s="237"/>
      <c r="CG835" s="187"/>
      <c r="CH835" s="187"/>
      <c r="CI835" s="237"/>
      <c r="CJ835" s="237"/>
      <c r="CK835" s="237"/>
      <c r="CL835" s="237"/>
      <c r="CM835" s="237"/>
      <c r="CN835" s="187"/>
      <c r="CO835" s="187"/>
      <c r="CP835" s="237"/>
      <c r="CQ835" s="237"/>
      <c r="CR835" s="237"/>
      <c r="CS835" s="237"/>
      <c r="CT835" s="237"/>
      <c r="CU835" s="187"/>
      <c r="CV835" s="187"/>
      <c r="CW835" s="237"/>
      <c r="CX835" s="237"/>
      <c r="CY835" s="237"/>
      <c r="CZ835" s="237"/>
      <c r="DA835" s="237"/>
      <c r="DB835" s="187"/>
      <c r="DC835" s="187"/>
      <c r="DD835" s="237"/>
      <c r="DE835" s="237"/>
      <c r="DF835" s="237"/>
      <c r="DG835" s="237"/>
      <c r="DH835" s="237"/>
      <c r="DI835" s="187"/>
      <c r="DJ835" s="187"/>
      <c r="DK835" s="187"/>
      <c r="DL835" s="237"/>
      <c r="DM835" s="237"/>
      <c r="DN835" s="237"/>
      <c r="DO835" s="237"/>
      <c r="DP835" s="187"/>
      <c r="DQ835" s="187"/>
      <c r="DR835" s="237"/>
      <c r="DS835" s="237"/>
      <c r="DT835" s="237"/>
      <c r="DU835" s="237"/>
      <c r="DV835" s="237"/>
      <c r="DW835" s="187"/>
      <c r="DX835" s="187"/>
      <c r="DY835" s="237"/>
      <c r="DZ835" s="237"/>
      <c r="EA835" s="237"/>
      <c r="EB835" s="237"/>
      <c r="EC835" s="237"/>
      <c r="ED835" s="187"/>
      <c r="EE835" s="187"/>
      <c r="EF835" s="237"/>
      <c r="EG835" s="187"/>
      <c r="EH835" s="237"/>
      <c r="EI835" s="237"/>
      <c r="EJ835" s="237"/>
      <c r="EK835" s="187"/>
      <c r="EL835" s="187"/>
      <c r="EM835" s="237"/>
      <c r="EN835" s="237"/>
      <c r="EO835" s="237"/>
      <c r="EP835" s="237"/>
      <c r="EQ835" s="237"/>
      <c r="ER835" s="187"/>
      <c r="ES835" s="187"/>
      <c r="ET835" s="237"/>
      <c r="EU835" s="237"/>
      <c r="EV835" s="237"/>
      <c r="EW835" s="237"/>
      <c r="EX835" s="237"/>
      <c r="EY835" s="187"/>
      <c r="EZ835" s="187"/>
      <c r="FA835" s="237"/>
      <c r="FB835" s="237"/>
      <c r="FC835" s="237"/>
      <c r="FD835" s="237"/>
      <c r="FE835" s="237"/>
      <c r="FF835" s="187"/>
      <c r="FG835" s="187"/>
      <c r="FH835" s="237"/>
      <c r="FI835" s="237"/>
      <c r="FJ835" s="237"/>
      <c r="FK835" s="237"/>
      <c r="FL835" s="237"/>
      <c r="FM835" s="187"/>
      <c r="FN835" s="187"/>
      <c r="FO835" s="237"/>
      <c r="FP835" s="237"/>
      <c r="FQ835" s="237"/>
      <c r="FR835" s="237"/>
      <c r="FS835" s="237"/>
      <c r="FT835" s="187"/>
      <c r="FU835" s="187"/>
      <c r="FV835" s="187"/>
      <c r="FW835" s="187"/>
      <c r="FX835" s="187"/>
      <c r="FY835" s="237"/>
      <c r="FZ835" s="237"/>
      <c r="GA835" s="187"/>
      <c r="GB835" s="187"/>
      <c r="GC835" s="237"/>
      <c r="GD835" s="237"/>
      <c r="GE835" s="237"/>
      <c r="GF835" s="237"/>
      <c r="GG835" s="237"/>
      <c r="GH835" s="187"/>
      <c r="GI835" s="187"/>
      <c r="GJ835" s="237"/>
    </row>
    <row r="836" spans="2:192" ht="15">
      <c r="B836" s="240" t="s">
        <v>5206</v>
      </c>
      <c r="C836" s="240" t="s">
        <v>791</v>
      </c>
      <c r="D836" s="240" t="s">
        <v>259</v>
      </c>
      <c r="E836" s="241" t="s">
        <v>5216</v>
      </c>
      <c r="F836" s="182"/>
      <c r="G836" s="242"/>
      <c r="H836" s="188"/>
      <c r="I836" s="188"/>
      <c r="J836" s="242"/>
      <c r="K836" s="242"/>
      <c r="L836" s="242"/>
      <c r="M836" s="242"/>
      <c r="N836" s="242"/>
      <c r="O836" s="188"/>
      <c r="P836" s="188"/>
      <c r="Q836" s="242"/>
      <c r="R836" s="242"/>
      <c r="S836" s="242"/>
      <c r="T836" s="242"/>
      <c r="U836" s="242"/>
      <c r="V836" s="188"/>
      <c r="W836" s="188"/>
      <c r="X836" s="242"/>
      <c r="Y836" s="242"/>
      <c r="Z836" s="242"/>
      <c r="AA836" s="242"/>
      <c r="AB836" s="242"/>
      <c r="AC836" s="188"/>
      <c r="AD836" s="188"/>
      <c r="AE836" s="242"/>
      <c r="AF836" s="242"/>
      <c r="AG836" s="188"/>
      <c r="AH836" s="242"/>
      <c r="AI836" s="242"/>
      <c r="AJ836" s="188"/>
      <c r="AK836" s="188"/>
      <c r="AL836" s="188"/>
      <c r="AM836" s="188"/>
      <c r="AN836" s="188"/>
      <c r="AO836" s="242"/>
      <c r="AP836" s="242"/>
      <c r="AQ836" s="188"/>
      <c r="AR836" s="188"/>
      <c r="AS836" s="242"/>
      <c r="AT836" s="242"/>
      <c r="AU836" s="242"/>
      <c r="AV836" s="242"/>
      <c r="AW836" s="242"/>
      <c r="AX836" s="188"/>
      <c r="AY836" s="188"/>
      <c r="AZ836" s="242"/>
      <c r="BA836" s="242"/>
      <c r="BB836" s="242"/>
      <c r="BC836" s="242"/>
      <c r="BD836" s="242"/>
      <c r="BE836" s="188"/>
      <c r="BF836" s="188"/>
      <c r="BG836" s="242"/>
      <c r="BH836" s="242"/>
      <c r="BI836" s="242"/>
      <c r="BJ836" s="242"/>
      <c r="BK836" s="242"/>
      <c r="BL836" s="188"/>
      <c r="BM836" s="188"/>
      <c r="BN836" s="242"/>
      <c r="BO836" s="242"/>
      <c r="BP836" s="242"/>
      <c r="BQ836" s="242"/>
      <c r="BR836" s="242"/>
      <c r="BS836" s="188"/>
      <c r="BT836" s="188"/>
      <c r="BU836" s="242"/>
      <c r="BV836" s="242"/>
      <c r="BW836" s="242"/>
      <c r="BX836" s="242"/>
      <c r="BY836" s="242"/>
      <c r="BZ836" s="188"/>
      <c r="CA836" s="188"/>
      <c r="CB836" s="242"/>
      <c r="CC836" s="242"/>
      <c r="CD836" s="242"/>
      <c r="CE836" s="242"/>
      <c r="CF836" s="242"/>
      <c r="CG836" s="188"/>
      <c r="CH836" s="188"/>
      <c r="CI836" s="242"/>
      <c r="CJ836" s="242"/>
      <c r="CK836" s="242"/>
      <c r="CL836" s="242"/>
      <c r="CM836" s="242"/>
      <c r="CN836" s="188"/>
      <c r="CO836" s="188"/>
      <c r="CP836" s="242"/>
      <c r="CQ836" s="242"/>
      <c r="CR836" s="242"/>
      <c r="CS836" s="242"/>
      <c r="CT836" s="242"/>
      <c r="CU836" s="188"/>
      <c r="CV836" s="188"/>
      <c r="CW836" s="242"/>
      <c r="CX836" s="242"/>
      <c r="CY836" s="242"/>
      <c r="CZ836" s="242"/>
      <c r="DA836" s="242"/>
      <c r="DB836" s="188"/>
      <c r="DC836" s="188"/>
      <c r="DD836" s="242"/>
      <c r="DE836" s="242"/>
      <c r="DF836" s="242"/>
      <c r="DG836" s="242"/>
      <c r="DH836" s="242"/>
      <c r="DI836" s="188"/>
      <c r="DJ836" s="188"/>
      <c r="DK836" s="188"/>
      <c r="DL836" s="242"/>
      <c r="DM836" s="242"/>
      <c r="DN836" s="242"/>
      <c r="DO836" s="242"/>
      <c r="DP836" s="188"/>
      <c r="DQ836" s="188"/>
      <c r="DR836" s="242"/>
      <c r="DS836" s="242"/>
      <c r="DT836" s="242"/>
      <c r="DU836" s="242"/>
      <c r="DV836" s="242"/>
      <c r="DW836" s="188"/>
      <c r="DX836" s="188"/>
      <c r="DY836" s="242"/>
      <c r="DZ836" s="242"/>
      <c r="EA836" s="242"/>
      <c r="EB836" s="242"/>
      <c r="EC836" s="242"/>
      <c r="ED836" s="188"/>
      <c r="EE836" s="188"/>
      <c r="EF836" s="242"/>
      <c r="EG836" s="188"/>
      <c r="EH836" s="242"/>
      <c r="EI836" s="242"/>
      <c r="EJ836" s="242"/>
      <c r="EK836" s="188"/>
      <c r="EL836" s="188"/>
      <c r="EM836" s="242"/>
      <c r="EN836" s="242"/>
      <c r="EO836" s="242"/>
      <c r="EP836" s="242"/>
      <c r="EQ836" s="242"/>
      <c r="ER836" s="188"/>
      <c r="ES836" s="188"/>
      <c r="ET836" s="242"/>
      <c r="EU836" s="242"/>
      <c r="EV836" s="242"/>
      <c r="EW836" s="242"/>
      <c r="EX836" s="242"/>
      <c r="EY836" s="188"/>
      <c r="EZ836" s="188"/>
      <c r="FA836" s="242"/>
      <c r="FB836" s="242"/>
      <c r="FC836" s="242"/>
      <c r="FD836" s="242"/>
      <c r="FE836" s="242"/>
      <c r="FF836" s="188"/>
      <c r="FG836" s="188"/>
      <c r="FH836" s="242"/>
      <c r="FI836" s="242"/>
      <c r="FJ836" s="242"/>
      <c r="FK836" s="242"/>
      <c r="FL836" s="242"/>
      <c r="FM836" s="188"/>
      <c r="FN836" s="188"/>
      <c r="FO836" s="242"/>
      <c r="FP836" s="242"/>
      <c r="FQ836" s="242"/>
      <c r="FR836" s="242"/>
      <c r="FS836" s="242"/>
      <c r="FT836" s="188"/>
      <c r="FU836" s="188"/>
      <c r="FV836" s="188"/>
      <c r="FW836" s="188"/>
      <c r="FX836" s="188"/>
      <c r="FY836" s="242"/>
      <c r="FZ836" s="242"/>
      <c r="GA836" s="188"/>
      <c r="GB836" s="188"/>
      <c r="GC836" s="242"/>
      <c r="GD836" s="242"/>
      <c r="GE836" s="242"/>
      <c r="GF836" s="242"/>
      <c r="GG836" s="242"/>
      <c r="GH836" s="188"/>
      <c r="GI836" s="188"/>
      <c r="GJ836" s="242"/>
    </row>
    <row r="837" spans="2:192" ht="15.75" thickBot="1">
      <c r="B837" s="243" t="s">
        <v>5206</v>
      </c>
      <c r="C837" s="243" t="s">
        <v>791</v>
      </c>
      <c r="D837" s="243" t="s">
        <v>259</v>
      </c>
      <c r="E837" s="244" t="s">
        <v>5217</v>
      </c>
      <c r="F837" s="183"/>
      <c r="G837" s="245"/>
      <c r="H837" s="189"/>
      <c r="I837" s="189"/>
      <c r="J837" s="245"/>
      <c r="K837" s="245"/>
      <c r="L837" s="245"/>
      <c r="M837" s="245"/>
      <c r="N837" s="245"/>
      <c r="O837" s="189"/>
      <c r="P837" s="189"/>
      <c r="Q837" s="245"/>
      <c r="R837" s="245"/>
      <c r="S837" s="245"/>
      <c r="T837" s="245"/>
      <c r="U837" s="245"/>
      <c r="V837" s="189"/>
      <c r="W837" s="189"/>
      <c r="X837" s="245"/>
      <c r="Y837" s="245"/>
      <c r="Z837" s="245"/>
      <c r="AA837" s="245"/>
      <c r="AB837" s="245"/>
      <c r="AC837" s="189"/>
      <c r="AD837" s="189"/>
      <c r="AE837" s="245"/>
      <c r="AF837" s="245"/>
      <c r="AG837" s="189"/>
      <c r="AH837" s="245"/>
      <c r="AI837" s="245"/>
      <c r="AJ837" s="189"/>
      <c r="AK837" s="189"/>
      <c r="AL837" s="189"/>
      <c r="AM837" s="189"/>
      <c r="AN837" s="189"/>
      <c r="AO837" s="245"/>
      <c r="AP837" s="245"/>
      <c r="AQ837" s="189"/>
      <c r="AR837" s="189"/>
      <c r="AS837" s="245"/>
      <c r="AT837" s="245"/>
      <c r="AU837" s="245"/>
      <c r="AV837" s="245"/>
      <c r="AW837" s="245"/>
      <c r="AX837" s="189"/>
      <c r="AY837" s="189"/>
      <c r="AZ837" s="245"/>
      <c r="BA837" s="245"/>
      <c r="BB837" s="245"/>
      <c r="BC837" s="245"/>
      <c r="BD837" s="245"/>
      <c r="BE837" s="189"/>
      <c r="BF837" s="189"/>
      <c r="BG837" s="245"/>
      <c r="BH837" s="245"/>
      <c r="BI837" s="245"/>
      <c r="BJ837" s="245"/>
      <c r="BK837" s="245"/>
      <c r="BL837" s="189"/>
      <c r="BM837" s="189"/>
      <c r="BN837" s="245"/>
      <c r="BO837" s="245"/>
      <c r="BP837" s="245"/>
      <c r="BQ837" s="245"/>
      <c r="BR837" s="245"/>
      <c r="BS837" s="189"/>
      <c r="BT837" s="189"/>
      <c r="BU837" s="245"/>
      <c r="BV837" s="245"/>
      <c r="BW837" s="245"/>
      <c r="BX837" s="245"/>
      <c r="BY837" s="245"/>
      <c r="BZ837" s="189"/>
      <c r="CA837" s="189"/>
      <c r="CB837" s="245"/>
      <c r="CC837" s="245"/>
      <c r="CD837" s="245"/>
      <c r="CE837" s="245"/>
      <c r="CF837" s="245"/>
      <c r="CG837" s="189"/>
      <c r="CH837" s="189"/>
      <c r="CI837" s="245"/>
      <c r="CJ837" s="245"/>
      <c r="CK837" s="245"/>
      <c r="CL837" s="245"/>
      <c r="CM837" s="245"/>
      <c r="CN837" s="189"/>
      <c r="CO837" s="189"/>
      <c r="CP837" s="245"/>
      <c r="CQ837" s="245"/>
      <c r="CR837" s="245"/>
      <c r="CS837" s="245"/>
      <c r="CT837" s="245"/>
      <c r="CU837" s="189"/>
      <c r="CV837" s="189"/>
      <c r="CW837" s="245"/>
      <c r="CX837" s="245"/>
      <c r="CY837" s="245"/>
      <c r="CZ837" s="245"/>
      <c r="DA837" s="245"/>
      <c r="DB837" s="189"/>
      <c r="DC837" s="189"/>
      <c r="DD837" s="245"/>
      <c r="DE837" s="245"/>
      <c r="DF837" s="245"/>
      <c r="DG837" s="245"/>
      <c r="DH837" s="245"/>
      <c r="DI837" s="189"/>
      <c r="DJ837" s="189"/>
      <c r="DK837" s="189"/>
      <c r="DL837" s="245"/>
      <c r="DM837" s="245"/>
      <c r="DN837" s="245"/>
      <c r="DO837" s="245"/>
      <c r="DP837" s="189"/>
      <c r="DQ837" s="189"/>
      <c r="DR837" s="245"/>
      <c r="DS837" s="245"/>
      <c r="DT837" s="245"/>
      <c r="DU837" s="245"/>
      <c r="DV837" s="245"/>
      <c r="DW837" s="189"/>
      <c r="DX837" s="189"/>
      <c r="DY837" s="245"/>
      <c r="DZ837" s="245"/>
      <c r="EA837" s="245"/>
      <c r="EB837" s="245"/>
      <c r="EC837" s="245"/>
      <c r="ED837" s="189"/>
      <c r="EE837" s="189"/>
      <c r="EF837" s="245"/>
      <c r="EG837" s="189"/>
      <c r="EH837" s="245"/>
      <c r="EI837" s="245"/>
      <c r="EJ837" s="245"/>
      <c r="EK837" s="189"/>
      <c r="EL837" s="189"/>
      <c r="EM837" s="245"/>
      <c r="EN837" s="245"/>
      <c r="EO837" s="245"/>
      <c r="EP837" s="245"/>
      <c r="EQ837" s="245"/>
      <c r="ER837" s="189"/>
      <c r="ES837" s="189"/>
      <c r="ET837" s="245"/>
      <c r="EU837" s="245"/>
      <c r="EV837" s="245"/>
      <c r="EW837" s="245"/>
      <c r="EX837" s="245"/>
      <c r="EY837" s="189"/>
      <c r="EZ837" s="189"/>
      <c r="FA837" s="245"/>
      <c r="FB837" s="245"/>
      <c r="FC837" s="245"/>
      <c r="FD837" s="245"/>
      <c r="FE837" s="245"/>
      <c r="FF837" s="189"/>
      <c r="FG837" s="189"/>
      <c r="FH837" s="245"/>
      <c r="FI837" s="245"/>
      <c r="FJ837" s="245"/>
      <c r="FK837" s="245"/>
      <c r="FL837" s="245"/>
      <c r="FM837" s="189"/>
      <c r="FN837" s="189"/>
      <c r="FO837" s="245"/>
      <c r="FP837" s="245"/>
      <c r="FQ837" s="245"/>
      <c r="FR837" s="245"/>
      <c r="FS837" s="245"/>
      <c r="FT837" s="189"/>
      <c r="FU837" s="189"/>
      <c r="FV837" s="189"/>
      <c r="FW837" s="189"/>
      <c r="FX837" s="189"/>
      <c r="FY837" s="245"/>
      <c r="FZ837" s="245"/>
      <c r="GA837" s="189"/>
      <c r="GB837" s="189"/>
      <c r="GC837" s="245"/>
      <c r="GD837" s="245"/>
      <c r="GE837" s="245"/>
      <c r="GF837" s="245"/>
      <c r="GG837" s="245"/>
      <c r="GH837" s="189"/>
      <c r="GI837" s="189"/>
      <c r="GJ837" s="245"/>
    </row>
    <row r="838" spans="2:192" ht="15">
      <c r="B838" s="238" t="s">
        <v>5206</v>
      </c>
      <c r="C838" s="238" t="s">
        <v>1408</v>
      </c>
      <c r="D838" s="238" t="s">
        <v>1322</v>
      </c>
      <c r="E838" s="238" t="s">
        <v>5214</v>
      </c>
      <c r="F838" s="180">
        <v>1</v>
      </c>
      <c r="G838" s="239"/>
      <c r="H838" s="186"/>
      <c r="I838" s="186"/>
      <c r="J838" s="239"/>
      <c r="K838" s="239"/>
      <c r="L838" s="239"/>
      <c r="M838" s="239"/>
      <c r="N838" s="239"/>
      <c r="O838" s="186"/>
      <c r="P838" s="186"/>
      <c r="Q838" s="239"/>
      <c r="R838" s="239"/>
      <c r="S838" s="239"/>
      <c r="T838" s="239"/>
      <c r="U838" s="239"/>
      <c r="V838" s="186"/>
      <c r="W838" s="186"/>
      <c r="X838" s="239"/>
      <c r="Y838" s="239"/>
      <c r="Z838" s="239"/>
      <c r="AA838" s="239"/>
      <c r="AB838" s="239"/>
      <c r="AC838" s="186"/>
      <c r="AD838" s="186"/>
      <c r="AE838" s="239"/>
      <c r="AF838" s="239"/>
      <c r="AG838" s="186"/>
      <c r="AH838" s="239"/>
      <c r="AI838" s="239"/>
      <c r="AJ838" s="186"/>
      <c r="AK838" s="186"/>
      <c r="AL838" s="186"/>
      <c r="AM838" s="186"/>
      <c r="AN838" s="186"/>
      <c r="AO838" s="239"/>
      <c r="AP838" s="239"/>
      <c r="AQ838" s="186"/>
      <c r="AR838" s="186"/>
      <c r="AS838" s="239"/>
      <c r="AT838" s="239"/>
      <c r="AU838" s="239">
        <v>1</v>
      </c>
      <c r="AV838" s="239"/>
      <c r="AW838" s="239"/>
      <c r="AX838" s="186"/>
      <c r="AY838" s="186"/>
      <c r="AZ838" s="239"/>
      <c r="BA838" s="239"/>
      <c r="BB838" s="239"/>
      <c r="BC838" s="239"/>
      <c r="BD838" s="239"/>
      <c r="BE838" s="186"/>
      <c r="BF838" s="186"/>
      <c r="BG838" s="239"/>
      <c r="BH838" s="239"/>
      <c r="BI838" s="239"/>
      <c r="BJ838" s="239"/>
      <c r="BK838" s="239"/>
      <c r="BL838" s="186"/>
      <c r="BM838" s="186"/>
      <c r="BN838" s="239"/>
      <c r="BO838" s="239"/>
      <c r="BP838" s="239"/>
      <c r="BQ838" s="239"/>
      <c r="BR838" s="239"/>
      <c r="BS838" s="186"/>
      <c r="BT838" s="186"/>
      <c r="BU838" s="239"/>
      <c r="BV838" s="239"/>
      <c r="BW838" s="239"/>
      <c r="BX838" s="239"/>
      <c r="BY838" s="239"/>
      <c r="BZ838" s="186"/>
      <c r="CA838" s="186"/>
      <c r="CB838" s="239"/>
      <c r="CC838" s="239"/>
      <c r="CD838" s="239"/>
      <c r="CE838" s="239"/>
      <c r="CF838" s="239"/>
      <c r="CG838" s="186"/>
      <c r="CH838" s="186"/>
      <c r="CI838" s="239"/>
      <c r="CJ838" s="239"/>
      <c r="CK838" s="239"/>
      <c r="CL838" s="239"/>
      <c r="CM838" s="239"/>
      <c r="CN838" s="186"/>
      <c r="CO838" s="186"/>
      <c r="CP838" s="239"/>
      <c r="CQ838" s="239"/>
      <c r="CR838" s="239"/>
      <c r="CS838" s="239"/>
      <c r="CT838" s="239"/>
      <c r="CU838" s="186"/>
      <c r="CV838" s="186"/>
      <c r="CW838" s="239"/>
      <c r="CX838" s="239"/>
      <c r="CY838" s="239"/>
      <c r="CZ838" s="239"/>
      <c r="DA838" s="239"/>
      <c r="DB838" s="186"/>
      <c r="DC838" s="186"/>
      <c r="DD838" s="239"/>
      <c r="DE838" s="239"/>
      <c r="DF838" s="239"/>
      <c r="DG838" s="239"/>
      <c r="DH838" s="239"/>
      <c r="DI838" s="186"/>
      <c r="DJ838" s="186"/>
      <c r="DK838" s="186"/>
      <c r="DL838" s="239"/>
      <c r="DM838" s="239"/>
      <c r="DN838" s="239"/>
      <c r="DO838" s="239"/>
      <c r="DP838" s="186"/>
      <c r="DQ838" s="186"/>
      <c r="DR838" s="239"/>
      <c r="DS838" s="239"/>
      <c r="DT838" s="239"/>
      <c r="DU838" s="239"/>
      <c r="DV838" s="239"/>
      <c r="DW838" s="186"/>
      <c r="DX838" s="186"/>
      <c r="DY838" s="239"/>
      <c r="DZ838" s="239"/>
      <c r="EA838" s="239"/>
      <c r="EB838" s="239"/>
      <c r="EC838" s="239"/>
      <c r="ED838" s="186"/>
      <c r="EE838" s="186"/>
      <c r="EF838" s="239"/>
      <c r="EG838" s="186"/>
      <c r="EH838" s="239"/>
      <c r="EI838" s="239"/>
      <c r="EJ838" s="239"/>
      <c r="EK838" s="186"/>
      <c r="EL838" s="186"/>
      <c r="EM838" s="239"/>
      <c r="EN838" s="239"/>
      <c r="EO838" s="239"/>
      <c r="EP838" s="239"/>
      <c r="EQ838" s="239"/>
      <c r="ER838" s="186"/>
      <c r="ES838" s="186"/>
      <c r="ET838" s="239"/>
      <c r="EU838" s="239"/>
      <c r="EV838" s="239"/>
      <c r="EW838" s="239"/>
      <c r="EX838" s="239"/>
      <c r="EY838" s="186"/>
      <c r="EZ838" s="186"/>
      <c r="FA838" s="239"/>
      <c r="FB838" s="239"/>
      <c r="FC838" s="239"/>
      <c r="FD838" s="239"/>
      <c r="FE838" s="239"/>
      <c r="FF838" s="186"/>
      <c r="FG838" s="186"/>
      <c r="FH838" s="239"/>
      <c r="FI838" s="239"/>
      <c r="FJ838" s="239"/>
      <c r="FK838" s="239"/>
      <c r="FL838" s="239"/>
      <c r="FM838" s="186"/>
      <c r="FN838" s="186"/>
      <c r="FO838" s="239"/>
      <c r="FP838" s="239"/>
      <c r="FQ838" s="239"/>
      <c r="FR838" s="239"/>
      <c r="FS838" s="239"/>
      <c r="FT838" s="186"/>
      <c r="FU838" s="186"/>
      <c r="FV838" s="186"/>
      <c r="FW838" s="186"/>
      <c r="FX838" s="186"/>
      <c r="FY838" s="239"/>
      <c r="FZ838" s="239"/>
      <c r="GA838" s="186"/>
      <c r="GB838" s="186"/>
      <c r="GC838" s="239"/>
      <c r="GD838" s="239"/>
      <c r="GE838" s="239"/>
      <c r="GF838" s="239"/>
      <c r="GG838" s="239"/>
      <c r="GH838" s="186"/>
      <c r="GI838" s="186"/>
      <c r="GJ838" s="239"/>
    </row>
    <row r="839" spans="2:192" ht="15">
      <c r="B839" s="240" t="s">
        <v>5206</v>
      </c>
      <c r="C839" s="240" t="s">
        <v>1408</v>
      </c>
      <c r="D839" s="240" t="s">
        <v>1322</v>
      </c>
      <c r="E839" s="235" t="s">
        <v>5215</v>
      </c>
      <c r="F839" s="181">
        <v>22.2</v>
      </c>
      <c r="G839" s="237"/>
      <c r="H839" s="187"/>
      <c r="I839" s="187"/>
      <c r="J839" s="237"/>
      <c r="K839" s="237"/>
      <c r="L839" s="237"/>
      <c r="M839" s="237"/>
      <c r="N839" s="237"/>
      <c r="O839" s="187"/>
      <c r="P839" s="187"/>
      <c r="Q839" s="237"/>
      <c r="R839" s="237"/>
      <c r="S839" s="237"/>
      <c r="T839" s="237"/>
      <c r="U839" s="237"/>
      <c r="V839" s="187"/>
      <c r="W839" s="187"/>
      <c r="X839" s="237"/>
      <c r="Y839" s="237"/>
      <c r="Z839" s="237"/>
      <c r="AA839" s="237"/>
      <c r="AB839" s="237"/>
      <c r="AC839" s="187"/>
      <c r="AD839" s="187"/>
      <c r="AE839" s="237"/>
      <c r="AF839" s="237"/>
      <c r="AG839" s="187"/>
      <c r="AH839" s="237"/>
      <c r="AI839" s="237"/>
      <c r="AJ839" s="187"/>
      <c r="AK839" s="187"/>
      <c r="AL839" s="187"/>
      <c r="AM839" s="187"/>
      <c r="AN839" s="187"/>
      <c r="AO839" s="237"/>
      <c r="AP839" s="237"/>
      <c r="AQ839" s="187"/>
      <c r="AR839" s="187"/>
      <c r="AS839" s="237"/>
      <c r="AT839" s="237"/>
      <c r="AU839" s="237">
        <v>22.2</v>
      </c>
      <c r="AV839" s="237"/>
      <c r="AW839" s="237"/>
      <c r="AX839" s="187"/>
      <c r="AY839" s="187"/>
      <c r="AZ839" s="237"/>
      <c r="BA839" s="237"/>
      <c r="BB839" s="237"/>
      <c r="BC839" s="237"/>
      <c r="BD839" s="237"/>
      <c r="BE839" s="187"/>
      <c r="BF839" s="187"/>
      <c r="BG839" s="237"/>
      <c r="BH839" s="237"/>
      <c r="BI839" s="237"/>
      <c r="BJ839" s="237"/>
      <c r="BK839" s="237"/>
      <c r="BL839" s="187"/>
      <c r="BM839" s="187"/>
      <c r="BN839" s="237"/>
      <c r="BO839" s="237"/>
      <c r="BP839" s="237"/>
      <c r="BQ839" s="237"/>
      <c r="BR839" s="237"/>
      <c r="BS839" s="187"/>
      <c r="BT839" s="187"/>
      <c r="BU839" s="237"/>
      <c r="BV839" s="237"/>
      <c r="BW839" s="237"/>
      <c r="BX839" s="237"/>
      <c r="BY839" s="237"/>
      <c r="BZ839" s="187"/>
      <c r="CA839" s="187"/>
      <c r="CB839" s="237"/>
      <c r="CC839" s="237"/>
      <c r="CD839" s="237"/>
      <c r="CE839" s="237"/>
      <c r="CF839" s="237"/>
      <c r="CG839" s="187"/>
      <c r="CH839" s="187"/>
      <c r="CI839" s="237"/>
      <c r="CJ839" s="237"/>
      <c r="CK839" s="237"/>
      <c r="CL839" s="237"/>
      <c r="CM839" s="237"/>
      <c r="CN839" s="187"/>
      <c r="CO839" s="187"/>
      <c r="CP839" s="237"/>
      <c r="CQ839" s="237"/>
      <c r="CR839" s="237"/>
      <c r="CS839" s="237"/>
      <c r="CT839" s="237"/>
      <c r="CU839" s="187"/>
      <c r="CV839" s="187"/>
      <c r="CW839" s="237"/>
      <c r="CX839" s="237"/>
      <c r="CY839" s="237"/>
      <c r="CZ839" s="237"/>
      <c r="DA839" s="237"/>
      <c r="DB839" s="187"/>
      <c r="DC839" s="187"/>
      <c r="DD839" s="237"/>
      <c r="DE839" s="237"/>
      <c r="DF839" s="237"/>
      <c r="DG839" s="237"/>
      <c r="DH839" s="237"/>
      <c r="DI839" s="187"/>
      <c r="DJ839" s="187"/>
      <c r="DK839" s="187"/>
      <c r="DL839" s="237"/>
      <c r="DM839" s="237"/>
      <c r="DN839" s="237"/>
      <c r="DO839" s="237"/>
      <c r="DP839" s="187"/>
      <c r="DQ839" s="187"/>
      <c r="DR839" s="237"/>
      <c r="DS839" s="237"/>
      <c r="DT839" s="237"/>
      <c r="DU839" s="237"/>
      <c r="DV839" s="237"/>
      <c r="DW839" s="187"/>
      <c r="DX839" s="187"/>
      <c r="DY839" s="237"/>
      <c r="DZ839" s="237"/>
      <c r="EA839" s="237"/>
      <c r="EB839" s="237"/>
      <c r="EC839" s="237"/>
      <c r="ED839" s="187"/>
      <c r="EE839" s="187"/>
      <c r="EF839" s="237"/>
      <c r="EG839" s="187"/>
      <c r="EH839" s="237"/>
      <c r="EI839" s="237"/>
      <c r="EJ839" s="237"/>
      <c r="EK839" s="187"/>
      <c r="EL839" s="187"/>
      <c r="EM839" s="237"/>
      <c r="EN839" s="237"/>
      <c r="EO839" s="237"/>
      <c r="EP839" s="237"/>
      <c r="EQ839" s="237"/>
      <c r="ER839" s="187"/>
      <c r="ES839" s="187"/>
      <c r="ET839" s="237"/>
      <c r="EU839" s="237"/>
      <c r="EV839" s="237"/>
      <c r="EW839" s="237"/>
      <c r="EX839" s="237"/>
      <c r="EY839" s="187"/>
      <c r="EZ839" s="187"/>
      <c r="FA839" s="237"/>
      <c r="FB839" s="237"/>
      <c r="FC839" s="237"/>
      <c r="FD839" s="237"/>
      <c r="FE839" s="237"/>
      <c r="FF839" s="187"/>
      <c r="FG839" s="187"/>
      <c r="FH839" s="237"/>
      <c r="FI839" s="237"/>
      <c r="FJ839" s="237"/>
      <c r="FK839" s="237"/>
      <c r="FL839" s="237"/>
      <c r="FM839" s="187"/>
      <c r="FN839" s="187"/>
      <c r="FO839" s="237"/>
      <c r="FP839" s="237"/>
      <c r="FQ839" s="237"/>
      <c r="FR839" s="237"/>
      <c r="FS839" s="237"/>
      <c r="FT839" s="187"/>
      <c r="FU839" s="187"/>
      <c r="FV839" s="187"/>
      <c r="FW839" s="187"/>
      <c r="FX839" s="187"/>
      <c r="FY839" s="237"/>
      <c r="FZ839" s="237"/>
      <c r="GA839" s="187"/>
      <c r="GB839" s="187"/>
      <c r="GC839" s="237"/>
      <c r="GD839" s="237"/>
      <c r="GE839" s="237"/>
      <c r="GF839" s="237"/>
      <c r="GG839" s="237"/>
      <c r="GH839" s="187"/>
      <c r="GI839" s="187"/>
      <c r="GJ839" s="237"/>
    </row>
    <row r="840" spans="2:192" ht="15">
      <c r="B840" s="240" t="s">
        <v>5206</v>
      </c>
      <c r="C840" s="240" t="s">
        <v>1408</v>
      </c>
      <c r="D840" s="240" t="s">
        <v>1322</v>
      </c>
      <c r="E840" s="241" t="s">
        <v>5216</v>
      </c>
      <c r="F840" s="182"/>
      <c r="G840" s="242"/>
      <c r="H840" s="188"/>
      <c r="I840" s="188"/>
      <c r="J840" s="242"/>
      <c r="K840" s="242"/>
      <c r="L840" s="242"/>
      <c r="M840" s="242"/>
      <c r="N840" s="242"/>
      <c r="O840" s="188"/>
      <c r="P840" s="188"/>
      <c r="Q840" s="242"/>
      <c r="R840" s="242"/>
      <c r="S840" s="242"/>
      <c r="T840" s="242"/>
      <c r="U840" s="242"/>
      <c r="V840" s="188"/>
      <c r="W840" s="188"/>
      <c r="X840" s="242"/>
      <c r="Y840" s="242"/>
      <c r="Z840" s="242"/>
      <c r="AA840" s="242"/>
      <c r="AB840" s="242"/>
      <c r="AC840" s="188"/>
      <c r="AD840" s="188"/>
      <c r="AE840" s="242"/>
      <c r="AF840" s="242"/>
      <c r="AG840" s="188"/>
      <c r="AH840" s="242"/>
      <c r="AI840" s="242"/>
      <c r="AJ840" s="188"/>
      <c r="AK840" s="188"/>
      <c r="AL840" s="188"/>
      <c r="AM840" s="188"/>
      <c r="AN840" s="188"/>
      <c r="AO840" s="242"/>
      <c r="AP840" s="242"/>
      <c r="AQ840" s="188"/>
      <c r="AR840" s="188"/>
      <c r="AS840" s="242"/>
      <c r="AT840" s="242"/>
      <c r="AU840" s="242"/>
      <c r="AV840" s="242"/>
      <c r="AW840" s="242"/>
      <c r="AX840" s="188"/>
      <c r="AY840" s="188"/>
      <c r="AZ840" s="242"/>
      <c r="BA840" s="242"/>
      <c r="BB840" s="242"/>
      <c r="BC840" s="242"/>
      <c r="BD840" s="242"/>
      <c r="BE840" s="188"/>
      <c r="BF840" s="188"/>
      <c r="BG840" s="242"/>
      <c r="BH840" s="242"/>
      <c r="BI840" s="242"/>
      <c r="BJ840" s="242"/>
      <c r="BK840" s="242"/>
      <c r="BL840" s="188"/>
      <c r="BM840" s="188"/>
      <c r="BN840" s="242"/>
      <c r="BO840" s="242"/>
      <c r="BP840" s="242"/>
      <c r="BQ840" s="242"/>
      <c r="BR840" s="242"/>
      <c r="BS840" s="188"/>
      <c r="BT840" s="188"/>
      <c r="BU840" s="242"/>
      <c r="BV840" s="242"/>
      <c r="BW840" s="242"/>
      <c r="BX840" s="242"/>
      <c r="BY840" s="242"/>
      <c r="BZ840" s="188"/>
      <c r="CA840" s="188"/>
      <c r="CB840" s="242"/>
      <c r="CC840" s="242"/>
      <c r="CD840" s="242"/>
      <c r="CE840" s="242"/>
      <c r="CF840" s="242"/>
      <c r="CG840" s="188"/>
      <c r="CH840" s="188"/>
      <c r="CI840" s="242"/>
      <c r="CJ840" s="242"/>
      <c r="CK840" s="242"/>
      <c r="CL840" s="242"/>
      <c r="CM840" s="242"/>
      <c r="CN840" s="188"/>
      <c r="CO840" s="188"/>
      <c r="CP840" s="242"/>
      <c r="CQ840" s="242"/>
      <c r="CR840" s="242"/>
      <c r="CS840" s="242"/>
      <c r="CT840" s="242"/>
      <c r="CU840" s="188"/>
      <c r="CV840" s="188"/>
      <c r="CW840" s="242"/>
      <c r="CX840" s="242"/>
      <c r="CY840" s="242"/>
      <c r="CZ840" s="242"/>
      <c r="DA840" s="242"/>
      <c r="DB840" s="188"/>
      <c r="DC840" s="188"/>
      <c r="DD840" s="242"/>
      <c r="DE840" s="242"/>
      <c r="DF840" s="242"/>
      <c r="DG840" s="242"/>
      <c r="DH840" s="242"/>
      <c r="DI840" s="188"/>
      <c r="DJ840" s="188"/>
      <c r="DK840" s="188"/>
      <c r="DL840" s="242"/>
      <c r="DM840" s="242"/>
      <c r="DN840" s="242"/>
      <c r="DO840" s="242"/>
      <c r="DP840" s="188"/>
      <c r="DQ840" s="188"/>
      <c r="DR840" s="242"/>
      <c r="DS840" s="242"/>
      <c r="DT840" s="242"/>
      <c r="DU840" s="242"/>
      <c r="DV840" s="242"/>
      <c r="DW840" s="188"/>
      <c r="DX840" s="188"/>
      <c r="DY840" s="242"/>
      <c r="DZ840" s="242"/>
      <c r="EA840" s="242"/>
      <c r="EB840" s="242"/>
      <c r="EC840" s="242"/>
      <c r="ED840" s="188"/>
      <c r="EE840" s="188"/>
      <c r="EF840" s="242"/>
      <c r="EG840" s="188"/>
      <c r="EH840" s="242"/>
      <c r="EI840" s="242"/>
      <c r="EJ840" s="242"/>
      <c r="EK840" s="188"/>
      <c r="EL840" s="188"/>
      <c r="EM840" s="242"/>
      <c r="EN840" s="242"/>
      <c r="EO840" s="242"/>
      <c r="EP840" s="242"/>
      <c r="EQ840" s="242"/>
      <c r="ER840" s="188"/>
      <c r="ES840" s="188"/>
      <c r="ET840" s="242"/>
      <c r="EU840" s="242"/>
      <c r="EV840" s="242"/>
      <c r="EW840" s="242"/>
      <c r="EX840" s="242"/>
      <c r="EY840" s="188"/>
      <c r="EZ840" s="188"/>
      <c r="FA840" s="242"/>
      <c r="FB840" s="242"/>
      <c r="FC840" s="242"/>
      <c r="FD840" s="242"/>
      <c r="FE840" s="242"/>
      <c r="FF840" s="188"/>
      <c r="FG840" s="188"/>
      <c r="FH840" s="242"/>
      <c r="FI840" s="242"/>
      <c r="FJ840" s="242"/>
      <c r="FK840" s="242"/>
      <c r="FL840" s="242"/>
      <c r="FM840" s="188"/>
      <c r="FN840" s="188"/>
      <c r="FO840" s="242"/>
      <c r="FP840" s="242"/>
      <c r="FQ840" s="242"/>
      <c r="FR840" s="242"/>
      <c r="FS840" s="242"/>
      <c r="FT840" s="188"/>
      <c r="FU840" s="188"/>
      <c r="FV840" s="188"/>
      <c r="FW840" s="188"/>
      <c r="FX840" s="188"/>
      <c r="FY840" s="242"/>
      <c r="FZ840" s="242"/>
      <c r="GA840" s="188"/>
      <c r="GB840" s="188"/>
      <c r="GC840" s="242"/>
      <c r="GD840" s="242"/>
      <c r="GE840" s="242"/>
      <c r="GF840" s="242"/>
      <c r="GG840" s="242"/>
      <c r="GH840" s="188"/>
      <c r="GI840" s="188"/>
      <c r="GJ840" s="242"/>
    </row>
    <row r="841" spans="2:192" ht="15.75" thickBot="1">
      <c r="B841" s="243" t="s">
        <v>5206</v>
      </c>
      <c r="C841" s="243" t="s">
        <v>1408</v>
      </c>
      <c r="D841" s="243" t="s">
        <v>1322</v>
      </c>
      <c r="E841" s="244" t="s">
        <v>5217</v>
      </c>
      <c r="F841" s="183"/>
      <c r="G841" s="245"/>
      <c r="H841" s="189"/>
      <c r="I841" s="189"/>
      <c r="J841" s="245"/>
      <c r="K841" s="245"/>
      <c r="L841" s="245"/>
      <c r="M841" s="245"/>
      <c r="N841" s="245"/>
      <c r="O841" s="189"/>
      <c r="P841" s="189"/>
      <c r="Q841" s="245"/>
      <c r="R841" s="245"/>
      <c r="S841" s="245"/>
      <c r="T841" s="245"/>
      <c r="U841" s="245"/>
      <c r="V841" s="189"/>
      <c r="W841" s="189"/>
      <c r="X841" s="245"/>
      <c r="Y841" s="245"/>
      <c r="Z841" s="245"/>
      <c r="AA841" s="245"/>
      <c r="AB841" s="245"/>
      <c r="AC841" s="189"/>
      <c r="AD841" s="189"/>
      <c r="AE841" s="245"/>
      <c r="AF841" s="245"/>
      <c r="AG841" s="189"/>
      <c r="AH841" s="245"/>
      <c r="AI841" s="245"/>
      <c r="AJ841" s="189"/>
      <c r="AK841" s="189"/>
      <c r="AL841" s="189"/>
      <c r="AM841" s="189"/>
      <c r="AN841" s="189"/>
      <c r="AO841" s="245"/>
      <c r="AP841" s="245"/>
      <c r="AQ841" s="189"/>
      <c r="AR841" s="189"/>
      <c r="AS841" s="245"/>
      <c r="AT841" s="245"/>
      <c r="AU841" s="245"/>
      <c r="AV841" s="245"/>
      <c r="AW841" s="245"/>
      <c r="AX841" s="189"/>
      <c r="AY841" s="189"/>
      <c r="AZ841" s="245"/>
      <c r="BA841" s="245"/>
      <c r="BB841" s="245"/>
      <c r="BC841" s="245"/>
      <c r="BD841" s="245"/>
      <c r="BE841" s="189"/>
      <c r="BF841" s="189"/>
      <c r="BG841" s="245"/>
      <c r="BH841" s="245"/>
      <c r="BI841" s="245"/>
      <c r="BJ841" s="245"/>
      <c r="BK841" s="245"/>
      <c r="BL841" s="189"/>
      <c r="BM841" s="189"/>
      <c r="BN841" s="245"/>
      <c r="BO841" s="245"/>
      <c r="BP841" s="245"/>
      <c r="BQ841" s="245"/>
      <c r="BR841" s="245"/>
      <c r="BS841" s="189"/>
      <c r="BT841" s="189"/>
      <c r="BU841" s="245"/>
      <c r="BV841" s="245"/>
      <c r="BW841" s="245"/>
      <c r="BX841" s="245"/>
      <c r="BY841" s="245"/>
      <c r="BZ841" s="189"/>
      <c r="CA841" s="189"/>
      <c r="CB841" s="245"/>
      <c r="CC841" s="245"/>
      <c r="CD841" s="245"/>
      <c r="CE841" s="245"/>
      <c r="CF841" s="245"/>
      <c r="CG841" s="189"/>
      <c r="CH841" s="189"/>
      <c r="CI841" s="245"/>
      <c r="CJ841" s="245"/>
      <c r="CK841" s="245"/>
      <c r="CL841" s="245"/>
      <c r="CM841" s="245"/>
      <c r="CN841" s="189"/>
      <c r="CO841" s="189"/>
      <c r="CP841" s="245"/>
      <c r="CQ841" s="245"/>
      <c r="CR841" s="245"/>
      <c r="CS841" s="245"/>
      <c r="CT841" s="245"/>
      <c r="CU841" s="189"/>
      <c r="CV841" s="189"/>
      <c r="CW841" s="245"/>
      <c r="CX841" s="245"/>
      <c r="CY841" s="245"/>
      <c r="CZ841" s="245"/>
      <c r="DA841" s="245"/>
      <c r="DB841" s="189"/>
      <c r="DC841" s="189"/>
      <c r="DD841" s="245"/>
      <c r="DE841" s="245"/>
      <c r="DF841" s="245"/>
      <c r="DG841" s="245"/>
      <c r="DH841" s="245"/>
      <c r="DI841" s="189"/>
      <c r="DJ841" s="189"/>
      <c r="DK841" s="189"/>
      <c r="DL841" s="245"/>
      <c r="DM841" s="245"/>
      <c r="DN841" s="245"/>
      <c r="DO841" s="245"/>
      <c r="DP841" s="189"/>
      <c r="DQ841" s="189"/>
      <c r="DR841" s="245"/>
      <c r="DS841" s="245"/>
      <c r="DT841" s="245"/>
      <c r="DU841" s="245"/>
      <c r="DV841" s="245"/>
      <c r="DW841" s="189"/>
      <c r="DX841" s="189"/>
      <c r="DY841" s="245"/>
      <c r="DZ841" s="245"/>
      <c r="EA841" s="245"/>
      <c r="EB841" s="245"/>
      <c r="EC841" s="245"/>
      <c r="ED841" s="189"/>
      <c r="EE841" s="189"/>
      <c r="EF841" s="245"/>
      <c r="EG841" s="189"/>
      <c r="EH841" s="245"/>
      <c r="EI841" s="245"/>
      <c r="EJ841" s="245"/>
      <c r="EK841" s="189"/>
      <c r="EL841" s="189"/>
      <c r="EM841" s="245"/>
      <c r="EN841" s="245"/>
      <c r="EO841" s="245"/>
      <c r="EP841" s="245"/>
      <c r="EQ841" s="245"/>
      <c r="ER841" s="189"/>
      <c r="ES841" s="189"/>
      <c r="ET841" s="245"/>
      <c r="EU841" s="245"/>
      <c r="EV841" s="245"/>
      <c r="EW841" s="245"/>
      <c r="EX841" s="245"/>
      <c r="EY841" s="189"/>
      <c r="EZ841" s="189"/>
      <c r="FA841" s="245"/>
      <c r="FB841" s="245"/>
      <c r="FC841" s="245"/>
      <c r="FD841" s="245"/>
      <c r="FE841" s="245"/>
      <c r="FF841" s="189"/>
      <c r="FG841" s="189"/>
      <c r="FH841" s="245"/>
      <c r="FI841" s="245"/>
      <c r="FJ841" s="245"/>
      <c r="FK841" s="245"/>
      <c r="FL841" s="245"/>
      <c r="FM841" s="189"/>
      <c r="FN841" s="189"/>
      <c r="FO841" s="245"/>
      <c r="FP841" s="245"/>
      <c r="FQ841" s="245"/>
      <c r="FR841" s="245"/>
      <c r="FS841" s="245"/>
      <c r="FT841" s="189"/>
      <c r="FU841" s="189"/>
      <c r="FV841" s="189"/>
      <c r="FW841" s="189"/>
      <c r="FX841" s="189"/>
      <c r="FY841" s="245"/>
      <c r="FZ841" s="245"/>
      <c r="GA841" s="189"/>
      <c r="GB841" s="189"/>
      <c r="GC841" s="245"/>
      <c r="GD841" s="245"/>
      <c r="GE841" s="245"/>
      <c r="GF841" s="245"/>
      <c r="GG841" s="245"/>
      <c r="GH841" s="189"/>
      <c r="GI841" s="189"/>
      <c r="GJ841" s="245"/>
    </row>
    <row r="842" spans="2:192" ht="15">
      <c r="B842" s="238" t="s">
        <v>5206</v>
      </c>
      <c r="C842" s="238" t="s">
        <v>4889</v>
      </c>
      <c r="D842" s="238" t="s">
        <v>4890</v>
      </c>
      <c r="E842" s="238" t="s">
        <v>5214</v>
      </c>
      <c r="F842" s="180">
        <v>1</v>
      </c>
      <c r="G842" s="239"/>
      <c r="H842" s="186"/>
      <c r="I842" s="186"/>
      <c r="J842" s="239"/>
      <c r="K842" s="239"/>
      <c r="L842" s="239"/>
      <c r="M842" s="239"/>
      <c r="N842" s="239"/>
      <c r="O842" s="186"/>
      <c r="P842" s="186"/>
      <c r="Q842" s="239"/>
      <c r="R842" s="239"/>
      <c r="S842" s="239"/>
      <c r="T842" s="239"/>
      <c r="U842" s="239"/>
      <c r="V842" s="186"/>
      <c r="W842" s="186"/>
      <c r="X842" s="239"/>
      <c r="Y842" s="239"/>
      <c r="Z842" s="239"/>
      <c r="AA842" s="239"/>
      <c r="AB842" s="239"/>
      <c r="AC842" s="186"/>
      <c r="AD842" s="186"/>
      <c r="AE842" s="239"/>
      <c r="AF842" s="239"/>
      <c r="AG842" s="186"/>
      <c r="AH842" s="239"/>
      <c r="AI842" s="239"/>
      <c r="AJ842" s="186"/>
      <c r="AK842" s="186"/>
      <c r="AL842" s="186"/>
      <c r="AM842" s="186"/>
      <c r="AN842" s="186"/>
      <c r="AO842" s="239"/>
      <c r="AP842" s="239"/>
      <c r="AQ842" s="186"/>
      <c r="AR842" s="186"/>
      <c r="AS842" s="239"/>
      <c r="AT842" s="239"/>
      <c r="AU842" s="239"/>
      <c r="AV842" s="239"/>
      <c r="AW842" s="239"/>
      <c r="AX842" s="186"/>
      <c r="AY842" s="186"/>
      <c r="AZ842" s="239"/>
      <c r="BA842" s="239"/>
      <c r="BB842" s="239"/>
      <c r="BC842" s="239"/>
      <c r="BD842" s="239"/>
      <c r="BE842" s="186"/>
      <c r="BF842" s="186"/>
      <c r="BG842" s="239"/>
      <c r="BH842" s="239"/>
      <c r="BI842" s="239"/>
      <c r="BJ842" s="239"/>
      <c r="BK842" s="239"/>
      <c r="BL842" s="186"/>
      <c r="BM842" s="186"/>
      <c r="BN842" s="239"/>
      <c r="BO842" s="239"/>
      <c r="BP842" s="239"/>
      <c r="BQ842" s="239"/>
      <c r="BR842" s="239"/>
      <c r="BS842" s="186"/>
      <c r="BT842" s="186"/>
      <c r="BU842" s="239"/>
      <c r="BV842" s="239"/>
      <c r="BW842" s="239"/>
      <c r="BX842" s="239"/>
      <c r="BY842" s="239"/>
      <c r="BZ842" s="186"/>
      <c r="CA842" s="186"/>
      <c r="CB842" s="239"/>
      <c r="CC842" s="239"/>
      <c r="CD842" s="239"/>
      <c r="CE842" s="239"/>
      <c r="CF842" s="239"/>
      <c r="CG842" s="186"/>
      <c r="CH842" s="186"/>
      <c r="CI842" s="239"/>
      <c r="CJ842" s="239"/>
      <c r="CK842" s="239"/>
      <c r="CL842" s="239"/>
      <c r="CM842" s="239"/>
      <c r="CN842" s="186"/>
      <c r="CO842" s="186"/>
      <c r="CP842" s="239"/>
      <c r="CQ842" s="239"/>
      <c r="CR842" s="239"/>
      <c r="CS842" s="239"/>
      <c r="CT842" s="239"/>
      <c r="CU842" s="186"/>
      <c r="CV842" s="186"/>
      <c r="CW842" s="239"/>
      <c r="CX842" s="239"/>
      <c r="CY842" s="239"/>
      <c r="CZ842" s="239"/>
      <c r="DA842" s="239"/>
      <c r="DB842" s="186"/>
      <c r="DC842" s="186"/>
      <c r="DD842" s="239"/>
      <c r="DE842" s="239"/>
      <c r="DF842" s="239"/>
      <c r="DG842" s="239"/>
      <c r="DH842" s="239"/>
      <c r="DI842" s="186"/>
      <c r="DJ842" s="186"/>
      <c r="DK842" s="186"/>
      <c r="DL842" s="239"/>
      <c r="DM842" s="239"/>
      <c r="DN842" s="239"/>
      <c r="DO842" s="239"/>
      <c r="DP842" s="186"/>
      <c r="DQ842" s="186"/>
      <c r="DR842" s="239"/>
      <c r="DS842" s="239"/>
      <c r="DT842" s="239"/>
      <c r="DU842" s="239"/>
      <c r="DV842" s="239"/>
      <c r="DW842" s="186"/>
      <c r="DX842" s="186"/>
      <c r="DY842" s="239"/>
      <c r="DZ842" s="239"/>
      <c r="EA842" s="239"/>
      <c r="EB842" s="239"/>
      <c r="EC842" s="239"/>
      <c r="ED842" s="186"/>
      <c r="EE842" s="186"/>
      <c r="EF842" s="239"/>
      <c r="EG842" s="186"/>
      <c r="EH842" s="239"/>
      <c r="EI842" s="239"/>
      <c r="EJ842" s="239"/>
      <c r="EK842" s="186"/>
      <c r="EL842" s="186"/>
      <c r="EM842" s="239"/>
      <c r="EN842" s="239"/>
      <c r="EO842" s="239"/>
      <c r="EP842" s="239"/>
      <c r="EQ842" s="239"/>
      <c r="ER842" s="186"/>
      <c r="ES842" s="186"/>
      <c r="ET842" s="239"/>
      <c r="EU842" s="239"/>
      <c r="EV842" s="239"/>
      <c r="EW842" s="239"/>
      <c r="EX842" s="239"/>
      <c r="EY842" s="186"/>
      <c r="EZ842" s="186"/>
      <c r="FA842" s="239"/>
      <c r="FB842" s="239"/>
      <c r="FC842" s="239"/>
      <c r="FD842" s="239"/>
      <c r="FE842" s="239"/>
      <c r="FF842" s="186"/>
      <c r="FG842" s="186"/>
      <c r="FH842" s="239"/>
      <c r="FI842" s="239"/>
      <c r="FJ842" s="239"/>
      <c r="FK842" s="239"/>
      <c r="FL842" s="239"/>
      <c r="FM842" s="186"/>
      <c r="FN842" s="186"/>
      <c r="FO842" s="239"/>
      <c r="FP842" s="239"/>
      <c r="FQ842" s="239"/>
      <c r="FR842" s="239"/>
      <c r="FS842" s="239"/>
      <c r="FT842" s="186"/>
      <c r="FU842" s="186"/>
      <c r="FV842" s="186"/>
      <c r="FW842" s="186"/>
      <c r="FX842" s="186"/>
      <c r="FY842" s="239"/>
      <c r="FZ842" s="239"/>
      <c r="GA842" s="186"/>
      <c r="GB842" s="186"/>
      <c r="GC842" s="239">
        <v>1</v>
      </c>
      <c r="GD842" s="239"/>
      <c r="GE842" s="239"/>
      <c r="GF842" s="239"/>
      <c r="GG842" s="239"/>
      <c r="GH842" s="186"/>
      <c r="GI842" s="186"/>
      <c r="GJ842" s="239"/>
    </row>
    <row r="843" spans="2:192" ht="15">
      <c r="B843" s="240" t="s">
        <v>5206</v>
      </c>
      <c r="C843" s="240" t="s">
        <v>4889</v>
      </c>
      <c r="D843" s="240" t="s">
        <v>4890</v>
      </c>
      <c r="E843" s="235" t="s">
        <v>5215</v>
      </c>
      <c r="F843" s="181">
        <v>37.799999999999997</v>
      </c>
      <c r="G843" s="237"/>
      <c r="H843" s="187"/>
      <c r="I843" s="187"/>
      <c r="J843" s="237"/>
      <c r="K843" s="237"/>
      <c r="L843" s="237"/>
      <c r="M843" s="237"/>
      <c r="N843" s="237"/>
      <c r="O843" s="187"/>
      <c r="P843" s="187"/>
      <c r="Q843" s="237"/>
      <c r="R843" s="237"/>
      <c r="S843" s="237"/>
      <c r="T843" s="237"/>
      <c r="U843" s="237"/>
      <c r="V843" s="187"/>
      <c r="W843" s="187"/>
      <c r="X843" s="237"/>
      <c r="Y843" s="237"/>
      <c r="Z843" s="237"/>
      <c r="AA843" s="237"/>
      <c r="AB843" s="237"/>
      <c r="AC843" s="187"/>
      <c r="AD843" s="187"/>
      <c r="AE843" s="237"/>
      <c r="AF843" s="237"/>
      <c r="AG843" s="187"/>
      <c r="AH843" s="237"/>
      <c r="AI843" s="237"/>
      <c r="AJ843" s="187"/>
      <c r="AK843" s="187"/>
      <c r="AL843" s="187"/>
      <c r="AM843" s="187"/>
      <c r="AN843" s="187"/>
      <c r="AO843" s="237"/>
      <c r="AP843" s="237"/>
      <c r="AQ843" s="187"/>
      <c r="AR843" s="187"/>
      <c r="AS843" s="237"/>
      <c r="AT843" s="237"/>
      <c r="AU843" s="237"/>
      <c r="AV843" s="237"/>
      <c r="AW843" s="237"/>
      <c r="AX843" s="187"/>
      <c r="AY843" s="187"/>
      <c r="AZ843" s="237"/>
      <c r="BA843" s="237"/>
      <c r="BB843" s="237"/>
      <c r="BC843" s="237"/>
      <c r="BD843" s="237"/>
      <c r="BE843" s="187"/>
      <c r="BF843" s="187"/>
      <c r="BG843" s="237"/>
      <c r="BH843" s="237"/>
      <c r="BI843" s="237"/>
      <c r="BJ843" s="237"/>
      <c r="BK843" s="237"/>
      <c r="BL843" s="187"/>
      <c r="BM843" s="187"/>
      <c r="BN843" s="237"/>
      <c r="BO843" s="237"/>
      <c r="BP843" s="237"/>
      <c r="BQ843" s="237"/>
      <c r="BR843" s="237"/>
      <c r="BS843" s="187"/>
      <c r="BT843" s="187"/>
      <c r="BU843" s="237"/>
      <c r="BV843" s="237"/>
      <c r="BW843" s="237"/>
      <c r="BX843" s="237"/>
      <c r="BY843" s="237"/>
      <c r="BZ843" s="187"/>
      <c r="CA843" s="187"/>
      <c r="CB843" s="237"/>
      <c r="CC843" s="237"/>
      <c r="CD843" s="237"/>
      <c r="CE843" s="237"/>
      <c r="CF843" s="237"/>
      <c r="CG843" s="187"/>
      <c r="CH843" s="187"/>
      <c r="CI843" s="237"/>
      <c r="CJ843" s="237"/>
      <c r="CK843" s="237"/>
      <c r="CL843" s="237"/>
      <c r="CM843" s="237"/>
      <c r="CN843" s="187"/>
      <c r="CO843" s="187"/>
      <c r="CP843" s="237"/>
      <c r="CQ843" s="237"/>
      <c r="CR843" s="237"/>
      <c r="CS843" s="237"/>
      <c r="CT843" s="237"/>
      <c r="CU843" s="187"/>
      <c r="CV843" s="187"/>
      <c r="CW843" s="237"/>
      <c r="CX843" s="237"/>
      <c r="CY843" s="237"/>
      <c r="CZ843" s="237"/>
      <c r="DA843" s="237"/>
      <c r="DB843" s="187"/>
      <c r="DC843" s="187"/>
      <c r="DD843" s="237"/>
      <c r="DE843" s="237"/>
      <c r="DF843" s="237"/>
      <c r="DG843" s="237"/>
      <c r="DH843" s="237"/>
      <c r="DI843" s="187"/>
      <c r="DJ843" s="187"/>
      <c r="DK843" s="187"/>
      <c r="DL843" s="237"/>
      <c r="DM843" s="237"/>
      <c r="DN843" s="237"/>
      <c r="DO843" s="237"/>
      <c r="DP843" s="187"/>
      <c r="DQ843" s="187"/>
      <c r="DR843" s="237"/>
      <c r="DS843" s="237"/>
      <c r="DT843" s="237"/>
      <c r="DU843" s="237"/>
      <c r="DV843" s="237"/>
      <c r="DW843" s="187"/>
      <c r="DX843" s="187"/>
      <c r="DY843" s="237"/>
      <c r="DZ843" s="237"/>
      <c r="EA843" s="237"/>
      <c r="EB843" s="237"/>
      <c r="EC843" s="237"/>
      <c r="ED843" s="187"/>
      <c r="EE843" s="187"/>
      <c r="EF843" s="237"/>
      <c r="EG843" s="187"/>
      <c r="EH843" s="237"/>
      <c r="EI843" s="237"/>
      <c r="EJ843" s="237"/>
      <c r="EK843" s="187"/>
      <c r="EL843" s="187"/>
      <c r="EM843" s="237"/>
      <c r="EN843" s="237"/>
      <c r="EO843" s="237"/>
      <c r="EP843" s="237"/>
      <c r="EQ843" s="237"/>
      <c r="ER843" s="187"/>
      <c r="ES843" s="187"/>
      <c r="ET843" s="237"/>
      <c r="EU843" s="237"/>
      <c r="EV843" s="237"/>
      <c r="EW843" s="237"/>
      <c r="EX843" s="237"/>
      <c r="EY843" s="187"/>
      <c r="EZ843" s="187"/>
      <c r="FA843" s="237"/>
      <c r="FB843" s="237"/>
      <c r="FC843" s="237"/>
      <c r="FD843" s="237"/>
      <c r="FE843" s="237"/>
      <c r="FF843" s="187"/>
      <c r="FG843" s="187"/>
      <c r="FH843" s="237"/>
      <c r="FI843" s="237"/>
      <c r="FJ843" s="237"/>
      <c r="FK843" s="237"/>
      <c r="FL843" s="237"/>
      <c r="FM843" s="187"/>
      <c r="FN843" s="187"/>
      <c r="FO843" s="237"/>
      <c r="FP843" s="237"/>
      <c r="FQ843" s="237"/>
      <c r="FR843" s="237"/>
      <c r="FS843" s="237"/>
      <c r="FT843" s="187"/>
      <c r="FU843" s="187"/>
      <c r="FV843" s="187"/>
      <c r="FW843" s="187"/>
      <c r="FX843" s="187"/>
      <c r="FY843" s="237"/>
      <c r="FZ843" s="237"/>
      <c r="GA843" s="187"/>
      <c r="GB843" s="187"/>
      <c r="GC843" s="237">
        <v>37.799999999999997</v>
      </c>
      <c r="GD843" s="237"/>
      <c r="GE843" s="237"/>
      <c r="GF843" s="237"/>
      <c r="GG843" s="237"/>
      <c r="GH843" s="187"/>
      <c r="GI843" s="187"/>
      <c r="GJ843" s="237"/>
    </row>
    <row r="844" spans="2:192" ht="15">
      <c r="B844" s="240" t="s">
        <v>5206</v>
      </c>
      <c r="C844" s="240" t="s">
        <v>4889</v>
      </c>
      <c r="D844" s="240" t="s">
        <v>4890</v>
      </c>
      <c r="E844" s="241" t="s">
        <v>5216</v>
      </c>
      <c r="F844" s="182"/>
      <c r="G844" s="242"/>
      <c r="H844" s="188"/>
      <c r="I844" s="188"/>
      <c r="J844" s="242"/>
      <c r="K844" s="242"/>
      <c r="L844" s="242"/>
      <c r="M844" s="242"/>
      <c r="N844" s="242"/>
      <c r="O844" s="188"/>
      <c r="P844" s="188"/>
      <c r="Q844" s="242"/>
      <c r="R844" s="242"/>
      <c r="S844" s="242"/>
      <c r="T844" s="242"/>
      <c r="U844" s="242"/>
      <c r="V844" s="188"/>
      <c r="W844" s="188"/>
      <c r="X844" s="242"/>
      <c r="Y844" s="242"/>
      <c r="Z844" s="242"/>
      <c r="AA844" s="242"/>
      <c r="AB844" s="242"/>
      <c r="AC844" s="188"/>
      <c r="AD844" s="188"/>
      <c r="AE844" s="242"/>
      <c r="AF844" s="242"/>
      <c r="AG844" s="188"/>
      <c r="AH844" s="242"/>
      <c r="AI844" s="242"/>
      <c r="AJ844" s="188"/>
      <c r="AK844" s="188"/>
      <c r="AL844" s="188"/>
      <c r="AM844" s="188"/>
      <c r="AN844" s="188"/>
      <c r="AO844" s="242"/>
      <c r="AP844" s="242"/>
      <c r="AQ844" s="188"/>
      <c r="AR844" s="188"/>
      <c r="AS844" s="242"/>
      <c r="AT844" s="242"/>
      <c r="AU844" s="242"/>
      <c r="AV844" s="242"/>
      <c r="AW844" s="242"/>
      <c r="AX844" s="188"/>
      <c r="AY844" s="188"/>
      <c r="AZ844" s="242"/>
      <c r="BA844" s="242"/>
      <c r="BB844" s="242"/>
      <c r="BC844" s="242"/>
      <c r="BD844" s="242"/>
      <c r="BE844" s="188"/>
      <c r="BF844" s="188"/>
      <c r="BG844" s="242"/>
      <c r="BH844" s="242"/>
      <c r="BI844" s="242"/>
      <c r="BJ844" s="242"/>
      <c r="BK844" s="242"/>
      <c r="BL844" s="188"/>
      <c r="BM844" s="188"/>
      <c r="BN844" s="242"/>
      <c r="BO844" s="242"/>
      <c r="BP844" s="242"/>
      <c r="BQ844" s="242"/>
      <c r="BR844" s="242"/>
      <c r="BS844" s="188"/>
      <c r="BT844" s="188"/>
      <c r="BU844" s="242"/>
      <c r="BV844" s="242"/>
      <c r="BW844" s="242"/>
      <c r="BX844" s="242"/>
      <c r="BY844" s="242"/>
      <c r="BZ844" s="188"/>
      <c r="CA844" s="188"/>
      <c r="CB844" s="242"/>
      <c r="CC844" s="242"/>
      <c r="CD844" s="242"/>
      <c r="CE844" s="242"/>
      <c r="CF844" s="242"/>
      <c r="CG844" s="188"/>
      <c r="CH844" s="188"/>
      <c r="CI844" s="242"/>
      <c r="CJ844" s="242"/>
      <c r="CK844" s="242"/>
      <c r="CL844" s="242"/>
      <c r="CM844" s="242"/>
      <c r="CN844" s="188"/>
      <c r="CO844" s="188"/>
      <c r="CP844" s="242"/>
      <c r="CQ844" s="242"/>
      <c r="CR844" s="242"/>
      <c r="CS844" s="242"/>
      <c r="CT844" s="242"/>
      <c r="CU844" s="188"/>
      <c r="CV844" s="188"/>
      <c r="CW844" s="242"/>
      <c r="CX844" s="242"/>
      <c r="CY844" s="242"/>
      <c r="CZ844" s="242"/>
      <c r="DA844" s="242"/>
      <c r="DB844" s="188"/>
      <c r="DC844" s="188"/>
      <c r="DD844" s="242"/>
      <c r="DE844" s="242"/>
      <c r="DF844" s="242"/>
      <c r="DG844" s="242"/>
      <c r="DH844" s="242"/>
      <c r="DI844" s="188"/>
      <c r="DJ844" s="188"/>
      <c r="DK844" s="188"/>
      <c r="DL844" s="242"/>
      <c r="DM844" s="242"/>
      <c r="DN844" s="242"/>
      <c r="DO844" s="242"/>
      <c r="DP844" s="188"/>
      <c r="DQ844" s="188"/>
      <c r="DR844" s="242"/>
      <c r="DS844" s="242"/>
      <c r="DT844" s="242"/>
      <c r="DU844" s="242"/>
      <c r="DV844" s="242"/>
      <c r="DW844" s="188"/>
      <c r="DX844" s="188"/>
      <c r="DY844" s="242"/>
      <c r="DZ844" s="242"/>
      <c r="EA844" s="242"/>
      <c r="EB844" s="242"/>
      <c r="EC844" s="242"/>
      <c r="ED844" s="188"/>
      <c r="EE844" s="188"/>
      <c r="EF844" s="242"/>
      <c r="EG844" s="188"/>
      <c r="EH844" s="242"/>
      <c r="EI844" s="242"/>
      <c r="EJ844" s="242"/>
      <c r="EK844" s="188"/>
      <c r="EL844" s="188"/>
      <c r="EM844" s="242"/>
      <c r="EN844" s="242"/>
      <c r="EO844" s="242"/>
      <c r="EP844" s="242"/>
      <c r="EQ844" s="242"/>
      <c r="ER844" s="188"/>
      <c r="ES844" s="188"/>
      <c r="ET844" s="242"/>
      <c r="EU844" s="242"/>
      <c r="EV844" s="242"/>
      <c r="EW844" s="242"/>
      <c r="EX844" s="242"/>
      <c r="EY844" s="188"/>
      <c r="EZ844" s="188"/>
      <c r="FA844" s="242"/>
      <c r="FB844" s="242"/>
      <c r="FC844" s="242"/>
      <c r="FD844" s="242"/>
      <c r="FE844" s="242"/>
      <c r="FF844" s="188"/>
      <c r="FG844" s="188"/>
      <c r="FH844" s="242"/>
      <c r="FI844" s="242"/>
      <c r="FJ844" s="242"/>
      <c r="FK844" s="242"/>
      <c r="FL844" s="242"/>
      <c r="FM844" s="188"/>
      <c r="FN844" s="188"/>
      <c r="FO844" s="242"/>
      <c r="FP844" s="242"/>
      <c r="FQ844" s="242"/>
      <c r="FR844" s="242"/>
      <c r="FS844" s="242"/>
      <c r="FT844" s="188"/>
      <c r="FU844" s="188"/>
      <c r="FV844" s="188"/>
      <c r="FW844" s="188"/>
      <c r="FX844" s="188"/>
      <c r="FY844" s="242"/>
      <c r="FZ844" s="242"/>
      <c r="GA844" s="188"/>
      <c r="GB844" s="188"/>
      <c r="GC844" s="242"/>
      <c r="GD844" s="242"/>
      <c r="GE844" s="242"/>
      <c r="GF844" s="242"/>
      <c r="GG844" s="242"/>
      <c r="GH844" s="188"/>
      <c r="GI844" s="188"/>
      <c r="GJ844" s="242"/>
    </row>
    <row r="845" spans="2:192" ht="15.75" thickBot="1">
      <c r="B845" s="243" t="s">
        <v>5206</v>
      </c>
      <c r="C845" s="243" t="s">
        <v>4889</v>
      </c>
      <c r="D845" s="243" t="s">
        <v>4890</v>
      </c>
      <c r="E845" s="244" t="s">
        <v>5217</v>
      </c>
      <c r="F845" s="183"/>
      <c r="G845" s="245"/>
      <c r="H845" s="189"/>
      <c r="I845" s="189"/>
      <c r="J845" s="245"/>
      <c r="K845" s="245"/>
      <c r="L845" s="245"/>
      <c r="M845" s="245"/>
      <c r="N845" s="245"/>
      <c r="O845" s="189"/>
      <c r="P845" s="189"/>
      <c r="Q845" s="245"/>
      <c r="R845" s="245"/>
      <c r="S845" s="245"/>
      <c r="T845" s="245"/>
      <c r="U845" s="245"/>
      <c r="V845" s="189"/>
      <c r="W845" s="189"/>
      <c r="X845" s="245"/>
      <c r="Y845" s="245"/>
      <c r="Z845" s="245"/>
      <c r="AA845" s="245"/>
      <c r="AB845" s="245"/>
      <c r="AC845" s="189"/>
      <c r="AD845" s="189"/>
      <c r="AE845" s="245"/>
      <c r="AF845" s="245"/>
      <c r="AG845" s="189"/>
      <c r="AH845" s="245"/>
      <c r="AI845" s="245"/>
      <c r="AJ845" s="189"/>
      <c r="AK845" s="189"/>
      <c r="AL845" s="189"/>
      <c r="AM845" s="189"/>
      <c r="AN845" s="189"/>
      <c r="AO845" s="245"/>
      <c r="AP845" s="245"/>
      <c r="AQ845" s="189"/>
      <c r="AR845" s="189"/>
      <c r="AS845" s="245"/>
      <c r="AT845" s="245"/>
      <c r="AU845" s="245"/>
      <c r="AV845" s="245"/>
      <c r="AW845" s="245"/>
      <c r="AX845" s="189"/>
      <c r="AY845" s="189"/>
      <c r="AZ845" s="245"/>
      <c r="BA845" s="245"/>
      <c r="BB845" s="245"/>
      <c r="BC845" s="245"/>
      <c r="BD845" s="245"/>
      <c r="BE845" s="189"/>
      <c r="BF845" s="189"/>
      <c r="BG845" s="245"/>
      <c r="BH845" s="245"/>
      <c r="BI845" s="245"/>
      <c r="BJ845" s="245"/>
      <c r="BK845" s="245"/>
      <c r="BL845" s="189"/>
      <c r="BM845" s="189"/>
      <c r="BN845" s="245"/>
      <c r="BO845" s="245"/>
      <c r="BP845" s="245"/>
      <c r="BQ845" s="245"/>
      <c r="BR845" s="245"/>
      <c r="BS845" s="189"/>
      <c r="BT845" s="189"/>
      <c r="BU845" s="245"/>
      <c r="BV845" s="245"/>
      <c r="BW845" s="245"/>
      <c r="BX845" s="245"/>
      <c r="BY845" s="245"/>
      <c r="BZ845" s="189"/>
      <c r="CA845" s="189"/>
      <c r="CB845" s="245"/>
      <c r="CC845" s="245"/>
      <c r="CD845" s="245"/>
      <c r="CE845" s="245"/>
      <c r="CF845" s="245"/>
      <c r="CG845" s="189"/>
      <c r="CH845" s="189"/>
      <c r="CI845" s="245"/>
      <c r="CJ845" s="245"/>
      <c r="CK845" s="245"/>
      <c r="CL845" s="245"/>
      <c r="CM845" s="245"/>
      <c r="CN845" s="189"/>
      <c r="CO845" s="189"/>
      <c r="CP845" s="245"/>
      <c r="CQ845" s="245"/>
      <c r="CR845" s="245"/>
      <c r="CS845" s="245"/>
      <c r="CT845" s="245"/>
      <c r="CU845" s="189"/>
      <c r="CV845" s="189"/>
      <c r="CW845" s="245"/>
      <c r="CX845" s="245"/>
      <c r="CY845" s="245"/>
      <c r="CZ845" s="245"/>
      <c r="DA845" s="245"/>
      <c r="DB845" s="189"/>
      <c r="DC845" s="189"/>
      <c r="DD845" s="245"/>
      <c r="DE845" s="245"/>
      <c r="DF845" s="245"/>
      <c r="DG845" s="245"/>
      <c r="DH845" s="245"/>
      <c r="DI845" s="189"/>
      <c r="DJ845" s="189"/>
      <c r="DK845" s="189"/>
      <c r="DL845" s="245"/>
      <c r="DM845" s="245"/>
      <c r="DN845" s="245"/>
      <c r="DO845" s="245"/>
      <c r="DP845" s="189"/>
      <c r="DQ845" s="189"/>
      <c r="DR845" s="245"/>
      <c r="DS845" s="245"/>
      <c r="DT845" s="245"/>
      <c r="DU845" s="245"/>
      <c r="DV845" s="245"/>
      <c r="DW845" s="189"/>
      <c r="DX845" s="189"/>
      <c r="DY845" s="245"/>
      <c r="DZ845" s="245"/>
      <c r="EA845" s="245"/>
      <c r="EB845" s="245"/>
      <c r="EC845" s="245"/>
      <c r="ED845" s="189"/>
      <c r="EE845" s="189"/>
      <c r="EF845" s="245"/>
      <c r="EG845" s="189"/>
      <c r="EH845" s="245"/>
      <c r="EI845" s="245"/>
      <c r="EJ845" s="245"/>
      <c r="EK845" s="189"/>
      <c r="EL845" s="189"/>
      <c r="EM845" s="245"/>
      <c r="EN845" s="245"/>
      <c r="EO845" s="245"/>
      <c r="EP845" s="245"/>
      <c r="EQ845" s="245"/>
      <c r="ER845" s="189"/>
      <c r="ES845" s="189"/>
      <c r="ET845" s="245"/>
      <c r="EU845" s="245"/>
      <c r="EV845" s="245"/>
      <c r="EW845" s="245"/>
      <c r="EX845" s="245"/>
      <c r="EY845" s="189"/>
      <c r="EZ845" s="189"/>
      <c r="FA845" s="245"/>
      <c r="FB845" s="245"/>
      <c r="FC845" s="245"/>
      <c r="FD845" s="245"/>
      <c r="FE845" s="245"/>
      <c r="FF845" s="189"/>
      <c r="FG845" s="189"/>
      <c r="FH845" s="245"/>
      <c r="FI845" s="245"/>
      <c r="FJ845" s="245"/>
      <c r="FK845" s="245"/>
      <c r="FL845" s="245"/>
      <c r="FM845" s="189"/>
      <c r="FN845" s="189"/>
      <c r="FO845" s="245"/>
      <c r="FP845" s="245"/>
      <c r="FQ845" s="245"/>
      <c r="FR845" s="245"/>
      <c r="FS845" s="245"/>
      <c r="FT845" s="189"/>
      <c r="FU845" s="189"/>
      <c r="FV845" s="189"/>
      <c r="FW845" s="189"/>
      <c r="FX845" s="189"/>
      <c r="FY845" s="245"/>
      <c r="FZ845" s="245"/>
      <c r="GA845" s="189"/>
      <c r="GB845" s="189"/>
      <c r="GC845" s="245"/>
      <c r="GD845" s="245"/>
      <c r="GE845" s="245"/>
      <c r="GF845" s="245"/>
      <c r="GG845" s="245"/>
      <c r="GH845" s="189"/>
      <c r="GI845" s="189"/>
      <c r="GJ845" s="245"/>
    </row>
    <row r="846" spans="2:192" ht="15">
      <c r="B846" s="238" t="s">
        <v>5206</v>
      </c>
      <c r="C846" s="238" t="s">
        <v>2095</v>
      </c>
      <c r="D846" s="238" t="s">
        <v>259</v>
      </c>
      <c r="E846" s="238" t="s">
        <v>5214</v>
      </c>
      <c r="F846" s="180">
        <v>1</v>
      </c>
      <c r="G846" s="239"/>
      <c r="H846" s="186"/>
      <c r="I846" s="186"/>
      <c r="J846" s="239"/>
      <c r="K846" s="239"/>
      <c r="L846" s="239"/>
      <c r="M846" s="239"/>
      <c r="N846" s="239"/>
      <c r="O846" s="186"/>
      <c r="P846" s="186"/>
      <c r="Q846" s="239"/>
      <c r="R846" s="239"/>
      <c r="S846" s="239"/>
      <c r="T846" s="239"/>
      <c r="U846" s="239"/>
      <c r="V846" s="186"/>
      <c r="W846" s="186"/>
      <c r="X846" s="239"/>
      <c r="Y846" s="239"/>
      <c r="Z846" s="239"/>
      <c r="AA846" s="239"/>
      <c r="AB846" s="239"/>
      <c r="AC846" s="186"/>
      <c r="AD846" s="186"/>
      <c r="AE846" s="239"/>
      <c r="AF846" s="239"/>
      <c r="AG846" s="186"/>
      <c r="AH846" s="239"/>
      <c r="AI846" s="239"/>
      <c r="AJ846" s="186"/>
      <c r="AK846" s="186"/>
      <c r="AL846" s="186"/>
      <c r="AM846" s="186"/>
      <c r="AN846" s="186"/>
      <c r="AO846" s="239"/>
      <c r="AP846" s="239"/>
      <c r="AQ846" s="186"/>
      <c r="AR846" s="186"/>
      <c r="AS846" s="239"/>
      <c r="AT846" s="239"/>
      <c r="AU846" s="239"/>
      <c r="AV846" s="239"/>
      <c r="AW846" s="239"/>
      <c r="AX846" s="186"/>
      <c r="AY846" s="186"/>
      <c r="AZ846" s="239"/>
      <c r="BA846" s="239"/>
      <c r="BB846" s="239"/>
      <c r="BC846" s="239"/>
      <c r="BD846" s="239"/>
      <c r="BE846" s="186"/>
      <c r="BF846" s="186"/>
      <c r="BG846" s="239"/>
      <c r="BH846" s="239"/>
      <c r="BI846" s="239"/>
      <c r="BJ846" s="239"/>
      <c r="BK846" s="239"/>
      <c r="BL846" s="186"/>
      <c r="BM846" s="186"/>
      <c r="BN846" s="239">
        <v>1</v>
      </c>
      <c r="BO846" s="239"/>
      <c r="BP846" s="239"/>
      <c r="BQ846" s="239"/>
      <c r="BR846" s="239"/>
      <c r="BS846" s="186"/>
      <c r="BT846" s="186"/>
      <c r="BU846" s="239"/>
      <c r="BV846" s="239"/>
      <c r="BW846" s="239"/>
      <c r="BX846" s="239"/>
      <c r="BY846" s="239"/>
      <c r="BZ846" s="186"/>
      <c r="CA846" s="186"/>
      <c r="CB846" s="239"/>
      <c r="CC846" s="239"/>
      <c r="CD846" s="239"/>
      <c r="CE846" s="239"/>
      <c r="CF846" s="239"/>
      <c r="CG846" s="186"/>
      <c r="CH846" s="186"/>
      <c r="CI846" s="239"/>
      <c r="CJ846" s="239"/>
      <c r="CK846" s="239"/>
      <c r="CL846" s="239"/>
      <c r="CM846" s="239"/>
      <c r="CN846" s="186"/>
      <c r="CO846" s="186"/>
      <c r="CP846" s="239"/>
      <c r="CQ846" s="239"/>
      <c r="CR846" s="239"/>
      <c r="CS846" s="239"/>
      <c r="CT846" s="239"/>
      <c r="CU846" s="186"/>
      <c r="CV846" s="186"/>
      <c r="CW846" s="239"/>
      <c r="CX846" s="239"/>
      <c r="CY846" s="239"/>
      <c r="CZ846" s="239"/>
      <c r="DA846" s="239"/>
      <c r="DB846" s="186"/>
      <c r="DC846" s="186"/>
      <c r="DD846" s="239"/>
      <c r="DE846" s="239"/>
      <c r="DF846" s="239"/>
      <c r="DG846" s="239"/>
      <c r="DH846" s="239"/>
      <c r="DI846" s="186"/>
      <c r="DJ846" s="186"/>
      <c r="DK846" s="186"/>
      <c r="DL846" s="239"/>
      <c r="DM846" s="239"/>
      <c r="DN846" s="239"/>
      <c r="DO846" s="239"/>
      <c r="DP846" s="186"/>
      <c r="DQ846" s="186"/>
      <c r="DR846" s="239"/>
      <c r="DS846" s="239"/>
      <c r="DT846" s="239"/>
      <c r="DU846" s="239"/>
      <c r="DV846" s="239"/>
      <c r="DW846" s="186"/>
      <c r="DX846" s="186"/>
      <c r="DY846" s="239"/>
      <c r="DZ846" s="239"/>
      <c r="EA846" s="239"/>
      <c r="EB846" s="239"/>
      <c r="EC846" s="239"/>
      <c r="ED846" s="186"/>
      <c r="EE846" s="186"/>
      <c r="EF846" s="239"/>
      <c r="EG846" s="186"/>
      <c r="EH846" s="239"/>
      <c r="EI846" s="239"/>
      <c r="EJ846" s="239"/>
      <c r="EK846" s="186"/>
      <c r="EL846" s="186"/>
      <c r="EM846" s="239"/>
      <c r="EN846" s="239"/>
      <c r="EO846" s="239"/>
      <c r="EP846" s="239"/>
      <c r="EQ846" s="239"/>
      <c r="ER846" s="186"/>
      <c r="ES846" s="186"/>
      <c r="ET846" s="239"/>
      <c r="EU846" s="239"/>
      <c r="EV846" s="239"/>
      <c r="EW846" s="239"/>
      <c r="EX846" s="239"/>
      <c r="EY846" s="186"/>
      <c r="EZ846" s="186"/>
      <c r="FA846" s="239"/>
      <c r="FB846" s="239"/>
      <c r="FC846" s="239"/>
      <c r="FD846" s="239"/>
      <c r="FE846" s="239"/>
      <c r="FF846" s="186"/>
      <c r="FG846" s="186"/>
      <c r="FH846" s="239"/>
      <c r="FI846" s="239"/>
      <c r="FJ846" s="239"/>
      <c r="FK846" s="239"/>
      <c r="FL846" s="239"/>
      <c r="FM846" s="186"/>
      <c r="FN846" s="186"/>
      <c r="FO846" s="239"/>
      <c r="FP846" s="239"/>
      <c r="FQ846" s="239"/>
      <c r="FR846" s="239"/>
      <c r="FS846" s="239"/>
      <c r="FT846" s="186"/>
      <c r="FU846" s="186"/>
      <c r="FV846" s="186"/>
      <c r="FW846" s="186"/>
      <c r="FX846" s="186"/>
      <c r="FY846" s="239"/>
      <c r="FZ846" s="239"/>
      <c r="GA846" s="186"/>
      <c r="GB846" s="186"/>
      <c r="GC846" s="239"/>
      <c r="GD846" s="239"/>
      <c r="GE846" s="239"/>
      <c r="GF846" s="239"/>
      <c r="GG846" s="239"/>
      <c r="GH846" s="186"/>
      <c r="GI846" s="186"/>
      <c r="GJ846" s="239"/>
    </row>
    <row r="847" spans="2:192" ht="15">
      <c r="B847" s="240" t="s">
        <v>5206</v>
      </c>
      <c r="C847" s="240" t="s">
        <v>2095</v>
      </c>
      <c r="D847" s="240" t="s">
        <v>259</v>
      </c>
      <c r="E847" s="235" t="s">
        <v>5215</v>
      </c>
      <c r="F847" s="181">
        <v>15.9</v>
      </c>
      <c r="G847" s="237"/>
      <c r="H847" s="187"/>
      <c r="I847" s="187"/>
      <c r="J847" s="237"/>
      <c r="K847" s="237"/>
      <c r="L847" s="237"/>
      <c r="M847" s="237"/>
      <c r="N847" s="237"/>
      <c r="O847" s="187"/>
      <c r="P847" s="187"/>
      <c r="Q847" s="237"/>
      <c r="R847" s="237"/>
      <c r="S847" s="237"/>
      <c r="T847" s="237"/>
      <c r="U847" s="237"/>
      <c r="V847" s="187"/>
      <c r="W847" s="187"/>
      <c r="X847" s="237"/>
      <c r="Y847" s="237"/>
      <c r="Z847" s="237"/>
      <c r="AA847" s="237"/>
      <c r="AB847" s="237"/>
      <c r="AC847" s="187"/>
      <c r="AD847" s="187"/>
      <c r="AE847" s="237"/>
      <c r="AF847" s="237"/>
      <c r="AG847" s="187"/>
      <c r="AH847" s="237"/>
      <c r="AI847" s="237"/>
      <c r="AJ847" s="187"/>
      <c r="AK847" s="187"/>
      <c r="AL847" s="187"/>
      <c r="AM847" s="187"/>
      <c r="AN847" s="187"/>
      <c r="AO847" s="237"/>
      <c r="AP847" s="237"/>
      <c r="AQ847" s="187"/>
      <c r="AR847" s="187"/>
      <c r="AS847" s="237"/>
      <c r="AT847" s="237"/>
      <c r="AU847" s="237"/>
      <c r="AV847" s="237"/>
      <c r="AW847" s="237"/>
      <c r="AX847" s="187"/>
      <c r="AY847" s="187"/>
      <c r="AZ847" s="237"/>
      <c r="BA847" s="237"/>
      <c r="BB847" s="237"/>
      <c r="BC847" s="237"/>
      <c r="BD847" s="237"/>
      <c r="BE847" s="187"/>
      <c r="BF847" s="187"/>
      <c r="BG847" s="237"/>
      <c r="BH847" s="237"/>
      <c r="BI847" s="237"/>
      <c r="BJ847" s="237"/>
      <c r="BK847" s="237"/>
      <c r="BL847" s="187"/>
      <c r="BM847" s="187"/>
      <c r="BN847" s="237">
        <v>15.9</v>
      </c>
      <c r="BO847" s="237"/>
      <c r="BP847" s="237"/>
      <c r="BQ847" s="237"/>
      <c r="BR847" s="237"/>
      <c r="BS847" s="187"/>
      <c r="BT847" s="187"/>
      <c r="BU847" s="237"/>
      <c r="BV847" s="237"/>
      <c r="BW847" s="237"/>
      <c r="BX847" s="237"/>
      <c r="BY847" s="237"/>
      <c r="BZ847" s="187"/>
      <c r="CA847" s="187"/>
      <c r="CB847" s="237"/>
      <c r="CC847" s="237"/>
      <c r="CD847" s="237"/>
      <c r="CE847" s="237"/>
      <c r="CF847" s="237"/>
      <c r="CG847" s="187"/>
      <c r="CH847" s="187"/>
      <c r="CI847" s="237"/>
      <c r="CJ847" s="237"/>
      <c r="CK847" s="237"/>
      <c r="CL847" s="237"/>
      <c r="CM847" s="237"/>
      <c r="CN847" s="187"/>
      <c r="CO847" s="187"/>
      <c r="CP847" s="237"/>
      <c r="CQ847" s="237"/>
      <c r="CR847" s="237"/>
      <c r="CS847" s="237"/>
      <c r="CT847" s="237"/>
      <c r="CU847" s="187"/>
      <c r="CV847" s="187"/>
      <c r="CW847" s="237"/>
      <c r="CX847" s="237"/>
      <c r="CY847" s="237"/>
      <c r="CZ847" s="237"/>
      <c r="DA847" s="237"/>
      <c r="DB847" s="187"/>
      <c r="DC847" s="187"/>
      <c r="DD847" s="237"/>
      <c r="DE847" s="237"/>
      <c r="DF847" s="237"/>
      <c r="DG847" s="237"/>
      <c r="DH847" s="237"/>
      <c r="DI847" s="187"/>
      <c r="DJ847" s="187"/>
      <c r="DK847" s="187"/>
      <c r="DL847" s="237"/>
      <c r="DM847" s="237"/>
      <c r="DN847" s="237"/>
      <c r="DO847" s="237"/>
      <c r="DP847" s="187"/>
      <c r="DQ847" s="187"/>
      <c r="DR847" s="237"/>
      <c r="DS847" s="237"/>
      <c r="DT847" s="237"/>
      <c r="DU847" s="237"/>
      <c r="DV847" s="237"/>
      <c r="DW847" s="187"/>
      <c r="DX847" s="187"/>
      <c r="DY847" s="237"/>
      <c r="DZ847" s="237"/>
      <c r="EA847" s="237"/>
      <c r="EB847" s="237"/>
      <c r="EC847" s="237"/>
      <c r="ED847" s="187"/>
      <c r="EE847" s="187"/>
      <c r="EF847" s="237"/>
      <c r="EG847" s="187"/>
      <c r="EH847" s="237"/>
      <c r="EI847" s="237"/>
      <c r="EJ847" s="237"/>
      <c r="EK847" s="187"/>
      <c r="EL847" s="187"/>
      <c r="EM847" s="237"/>
      <c r="EN847" s="237"/>
      <c r="EO847" s="237"/>
      <c r="EP847" s="237"/>
      <c r="EQ847" s="237"/>
      <c r="ER847" s="187"/>
      <c r="ES847" s="187"/>
      <c r="ET847" s="237"/>
      <c r="EU847" s="237"/>
      <c r="EV847" s="237"/>
      <c r="EW847" s="237"/>
      <c r="EX847" s="237"/>
      <c r="EY847" s="187"/>
      <c r="EZ847" s="187"/>
      <c r="FA847" s="237"/>
      <c r="FB847" s="237"/>
      <c r="FC847" s="237"/>
      <c r="FD847" s="237"/>
      <c r="FE847" s="237"/>
      <c r="FF847" s="187"/>
      <c r="FG847" s="187"/>
      <c r="FH847" s="237"/>
      <c r="FI847" s="237"/>
      <c r="FJ847" s="237"/>
      <c r="FK847" s="237"/>
      <c r="FL847" s="237"/>
      <c r="FM847" s="187"/>
      <c r="FN847" s="187"/>
      <c r="FO847" s="237"/>
      <c r="FP847" s="237"/>
      <c r="FQ847" s="237"/>
      <c r="FR847" s="237"/>
      <c r="FS847" s="237"/>
      <c r="FT847" s="187"/>
      <c r="FU847" s="187"/>
      <c r="FV847" s="187"/>
      <c r="FW847" s="187"/>
      <c r="FX847" s="187"/>
      <c r="FY847" s="237"/>
      <c r="FZ847" s="237"/>
      <c r="GA847" s="187"/>
      <c r="GB847" s="187"/>
      <c r="GC847" s="237"/>
      <c r="GD847" s="237"/>
      <c r="GE847" s="237"/>
      <c r="GF847" s="237"/>
      <c r="GG847" s="237"/>
      <c r="GH847" s="187"/>
      <c r="GI847" s="187"/>
      <c r="GJ847" s="237"/>
    </row>
    <row r="848" spans="2:192" ht="15">
      <c r="B848" s="240" t="s">
        <v>5206</v>
      </c>
      <c r="C848" s="240" t="s">
        <v>2095</v>
      </c>
      <c r="D848" s="240" t="s">
        <v>259</v>
      </c>
      <c r="E848" s="241" t="s">
        <v>5216</v>
      </c>
      <c r="F848" s="182"/>
      <c r="G848" s="242"/>
      <c r="H848" s="188"/>
      <c r="I848" s="188"/>
      <c r="J848" s="242"/>
      <c r="K848" s="242"/>
      <c r="L848" s="242"/>
      <c r="M848" s="242"/>
      <c r="N848" s="242"/>
      <c r="O848" s="188"/>
      <c r="P848" s="188"/>
      <c r="Q848" s="242"/>
      <c r="R848" s="242"/>
      <c r="S848" s="242"/>
      <c r="T848" s="242"/>
      <c r="U848" s="242"/>
      <c r="V848" s="188"/>
      <c r="W848" s="188"/>
      <c r="X848" s="242"/>
      <c r="Y848" s="242"/>
      <c r="Z848" s="242"/>
      <c r="AA848" s="242"/>
      <c r="AB848" s="242"/>
      <c r="AC848" s="188"/>
      <c r="AD848" s="188"/>
      <c r="AE848" s="242"/>
      <c r="AF848" s="242"/>
      <c r="AG848" s="188"/>
      <c r="AH848" s="242"/>
      <c r="AI848" s="242"/>
      <c r="AJ848" s="188"/>
      <c r="AK848" s="188"/>
      <c r="AL848" s="188"/>
      <c r="AM848" s="188"/>
      <c r="AN848" s="188"/>
      <c r="AO848" s="242"/>
      <c r="AP848" s="242"/>
      <c r="AQ848" s="188"/>
      <c r="AR848" s="188"/>
      <c r="AS848" s="242"/>
      <c r="AT848" s="242"/>
      <c r="AU848" s="242"/>
      <c r="AV848" s="242"/>
      <c r="AW848" s="242"/>
      <c r="AX848" s="188"/>
      <c r="AY848" s="188"/>
      <c r="AZ848" s="242"/>
      <c r="BA848" s="242"/>
      <c r="BB848" s="242"/>
      <c r="BC848" s="242"/>
      <c r="BD848" s="242"/>
      <c r="BE848" s="188"/>
      <c r="BF848" s="188"/>
      <c r="BG848" s="242"/>
      <c r="BH848" s="242"/>
      <c r="BI848" s="242"/>
      <c r="BJ848" s="242"/>
      <c r="BK848" s="242"/>
      <c r="BL848" s="188"/>
      <c r="BM848" s="188"/>
      <c r="BN848" s="242"/>
      <c r="BO848" s="242"/>
      <c r="BP848" s="242"/>
      <c r="BQ848" s="242"/>
      <c r="BR848" s="242"/>
      <c r="BS848" s="188"/>
      <c r="BT848" s="188"/>
      <c r="BU848" s="242"/>
      <c r="BV848" s="242"/>
      <c r="BW848" s="242"/>
      <c r="BX848" s="242"/>
      <c r="BY848" s="242"/>
      <c r="BZ848" s="188"/>
      <c r="CA848" s="188"/>
      <c r="CB848" s="242"/>
      <c r="CC848" s="242"/>
      <c r="CD848" s="242"/>
      <c r="CE848" s="242"/>
      <c r="CF848" s="242"/>
      <c r="CG848" s="188"/>
      <c r="CH848" s="188"/>
      <c r="CI848" s="242"/>
      <c r="CJ848" s="242"/>
      <c r="CK848" s="242"/>
      <c r="CL848" s="242"/>
      <c r="CM848" s="242"/>
      <c r="CN848" s="188"/>
      <c r="CO848" s="188"/>
      <c r="CP848" s="242"/>
      <c r="CQ848" s="242"/>
      <c r="CR848" s="242"/>
      <c r="CS848" s="242"/>
      <c r="CT848" s="242"/>
      <c r="CU848" s="188"/>
      <c r="CV848" s="188"/>
      <c r="CW848" s="242"/>
      <c r="CX848" s="242"/>
      <c r="CY848" s="242"/>
      <c r="CZ848" s="242"/>
      <c r="DA848" s="242"/>
      <c r="DB848" s="188"/>
      <c r="DC848" s="188"/>
      <c r="DD848" s="242"/>
      <c r="DE848" s="242"/>
      <c r="DF848" s="242"/>
      <c r="DG848" s="242"/>
      <c r="DH848" s="242"/>
      <c r="DI848" s="188"/>
      <c r="DJ848" s="188"/>
      <c r="DK848" s="188"/>
      <c r="DL848" s="242"/>
      <c r="DM848" s="242"/>
      <c r="DN848" s="242"/>
      <c r="DO848" s="242"/>
      <c r="DP848" s="188"/>
      <c r="DQ848" s="188"/>
      <c r="DR848" s="242"/>
      <c r="DS848" s="242"/>
      <c r="DT848" s="242"/>
      <c r="DU848" s="242"/>
      <c r="DV848" s="242"/>
      <c r="DW848" s="188"/>
      <c r="DX848" s="188"/>
      <c r="DY848" s="242"/>
      <c r="DZ848" s="242"/>
      <c r="EA848" s="242"/>
      <c r="EB848" s="242"/>
      <c r="EC848" s="242"/>
      <c r="ED848" s="188"/>
      <c r="EE848" s="188"/>
      <c r="EF848" s="242"/>
      <c r="EG848" s="188"/>
      <c r="EH848" s="242"/>
      <c r="EI848" s="242"/>
      <c r="EJ848" s="242"/>
      <c r="EK848" s="188"/>
      <c r="EL848" s="188"/>
      <c r="EM848" s="242"/>
      <c r="EN848" s="242"/>
      <c r="EO848" s="242"/>
      <c r="EP848" s="242"/>
      <c r="EQ848" s="242"/>
      <c r="ER848" s="188"/>
      <c r="ES848" s="188"/>
      <c r="ET848" s="242"/>
      <c r="EU848" s="242"/>
      <c r="EV848" s="242"/>
      <c r="EW848" s="242"/>
      <c r="EX848" s="242"/>
      <c r="EY848" s="188"/>
      <c r="EZ848" s="188"/>
      <c r="FA848" s="242"/>
      <c r="FB848" s="242"/>
      <c r="FC848" s="242"/>
      <c r="FD848" s="242"/>
      <c r="FE848" s="242"/>
      <c r="FF848" s="188"/>
      <c r="FG848" s="188"/>
      <c r="FH848" s="242"/>
      <c r="FI848" s="242"/>
      <c r="FJ848" s="242"/>
      <c r="FK848" s="242"/>
      <c r="FL848" s="242"/>
      <c r="FM848" s="188"/>
      <c r="FN848" s="188"/>
      <c r="FO848" s="242"/>
      <c r="FP848" s="242"/>
      <c r="FQ848" s="242"/>
      <c r="FR848" s="242"/>
      <c r="FS848" s="242"/>
      <c r="FT848" s="188"/>
      <c r="FU848" s="188"/>
      <c r="FV848" s="188"/>
      <c r="FW848" s="188"/>
      <c r="FX848" s="188"/>
      <c r="FY848" s="242"/>
      <c r="FZ848" s="242"/>
      <c r="GA848" s="188"/>
      <c r="GB848" s="188"/>
      <c r="GC848" s="242"/>
      <c r="GD848" s="242"/>
      <c r="GE848" s="242"/>
      <c r="GF848" s="242"/>
      <c r="GG848" s="242"/>
      <c r="GH848" s="188"/>
      <c r="GI848" s="188"/>
      <c r="GJ848" s="242"/>
    </row>
    <row r="849" spans="2:192" ht="15.75" thickBot="1">
      <c r="B849" s="243" t="s">
        <v>5206</v>
      </c>
      <c r="C849" s="243" t="s">
        <v>2095</v>
      </c>
      <c r="D849" s="243" t="s">
        <v>259</v>
      </c>
      <c r="E849" s="244" t="s">
        <v>5217</v>
      </c>
      <c r="F849" s="183"/>
      <c r="G849" s="245"/>
      <c r="H849" s="189"/>
      <c r="I849" s="189"/>
      <c r="J849" s="245"/>
      <c r="K849" s="245"/>
      <c r="L849" s="245"/>
      <c r="M849" s="245"/>
      <c r="N849" s="245"/>
      <c r="O849" s="189"/>
      <c r="P849" s="189"/>
      <c r="Q849" s="245"/>
      <c r="R849" s="245"/>
      <c r="S849" s="245"/>
      <c r="T849" s="245"/>
      <c r="U849" s="245"/>
      <c r="V849" s="189"/>
      <c r="W849" s="189"/>
      <c r="X849" s="245"/>
      <c r="Y849" s="245"/>
      <c r="Z849" s="245"/>
      <c r="AA849" s="245"/>
      <c r="AB849" s="245"/>
      <c r="AC849" s="189"/>
      <c r="AD849" s="189"/>
      <c r="AE849" s="245"/>
      <c r="AF849" s="245"/>
      <c r="AG849" s="189"/>
      <c r="AH849" s="245"/>
      <c r="AI849" s="245"/>
      <c r="AJ849" s="189"/>
      <c r="AK849" s="189"/>
      <c r="AL849" s="189"/>
      <c r="AM849" s="189"/>
      <c r="AN849" s="189"/>
      <c r="AO849" s="245"/>
      <c r="AP849" s="245"/>
      <c r="AQ849" s="189"/>
      <c r="AR849" s="189"/>
      <c r="AS849" s="245"/>
      <c r="AT849" s="245"/>
      <c r="AU849" s="245"/>
      <c r="AV849" s="245"/>
      <c r="AW849" s="245"/>
      <c r="AX849" s="189"/>
      <c r="AY849" s="189"/>
      <c r="AZ849" s="245"/>
      <c r="BA849" s="245"/>
      <c r="BB849" s="245"/>
      <c r="BC849" s="245"/>
      <c r="BD849" s="245"/>
      <c r="BE849" s="189"/>
      <c r="BF849" s="189"/>
      <c r="BG849" s="245"/>
      <c r="BH849" s="245"/>
      <c r="BI849" s="245"/>
      <c r="BJ849" s="245"/>
      <c r="BK849" s="245"/>
      <c r="BL849" s="189"/>
      <c r="BM849" s="189"/>
      <c r="BN849" s="245"/>
      <c r="BO849" s="245"/>
      <c r="BP849" s="245"/>
      <c r="BQ849" s="245"/>
      <c r="BR849" s="245"/>
      <c r="BS849" s="189"/>
      <c r="BT849" s="189"/>
      <c r="BU849" s="245"/>
      <c r="BV849" s="245"/>
      <c r="BW849" s="245"/>
      <c r="BX849" s="245"/>
      <c r="BY849" s="245"/>
      <c r="BZ849" s="189"/>
      <c r="CA849" s="189"/>
      <c r="CB849" s="245"/>
      <c r="CC849" s="245"/>
      <c r="CD849" s="245"/>
      <c r="CE849" s="245"/>
      <c r="CF849" s="245"/>
      <c r="CG849" s="189"/>
      <c r="CH849" s="189"/>
      <c r="CI849" s="245"/>
      <c r="CJ849" s="245"/>
      <c r="CK849" s="245"/>
      <c r="CL849" s="245"/>
      <c r="CM849" s="245"/>
      <c r="CN849" s="189"/>
      <c r="CO849" s="189"/>
      <c r="CP849" s="245"/>
      <c r="CQ849" s="245"/>
      <c r="CR849" s="245"/>
      <c r="CS849" s="245"/>
      <c r="CT849" s="245"/>
      <c r="CU849" s="189"/>
      <c r="CV849" s="189"/>
      <c r="CW849" s="245"/>
      <c r="CX849" s="245"/>
      <c r="CY849" s="245"/>
      <c r="CZ849" s="245"/>
      <c r="DA849" s="245"/>
      <c r="DB849" s="189"/>
      <c r="DC849" s="189"/>
      <c r="DD849" s="245"/>
      <c r="DE849" s="245"/>
      <c r="DF849" s="245"/>
      <c r="DG849" s="245"/>
      <c r="DH849" s="245"/>
      <c r="DI849" s="189"/>
      <c r="DJ849" s="189"/>
      <c r="DK849" s="189"/>
      <c r="DL849" s="245"/>
      <c r="DM849" s="245"/>
      <c r="DN849" s="245"/>
      <c r="DO849" s="245"/>
      <c r="DP849" s="189"/>
      <c r="DQ849" s="189"/>
      <c r="DR849" s="245"/>
      <c r="DS849" s="245"/>
      <c r="DT849" s="245"/>
      <c r="DU849" s="245"/>
      <c r="DV849" s="245"/>
      <c r="DW849" s="189"/>
      <c r="DX849" s="189"/>
      <c r="DY849" s="245"/>
      <c r="DZ849" s="245"/>
      <c r="EA849" s="245"/>
      <c r="EB849" s="245"/>
      <c r="EC849" s="245"/>
      <c r="ED849" s="189"/>
      <c r="EE849" s="189"/>
      <c r="EF849" s="245"/>
      <c r="EG849" s="189"/>
      <c r="EH849" s="245"/>
      <c r="EI849" s="245"/>
      <c r="EJ849" s="245"/>
      <c r="EK849" s="189"/>
      <c r="EL849" s="189"/>
      <c r="EM849" s="245"/>
      <c r="EN849" s="245"/>
      <c r="EO849" s="245"/>
      <c r="EP849" s="245"/>
      <c r="EQ849" s="245"/>
      <c r="ER849" s="189"/>
      <c r="ES849" s="189"/>
      <c r="ET849" s="245"/>
      <c r="EU849" s="245"/>
      <c r="EV849" s="245"/>
      <c r="EW849" s="245"/>
      <c r="EX849" s="245"/>
      <c r="EY849" s="189"/>
      <c r="EZ849" s="189"/>
      <c r="FA849" s="245"/>
      <c r="FB849" s="245"/>
      <c r="FC849" s="245"/>
      <c r="FD849" s="245"/>
      <c r="FE849" s="245"/>
      <c r="FF849" s="189"/>
      <c r="FG849" s="189"/>
      <c r="FH849" s="245"/>
      <c r="FI849" s="245"/>
      <c r="FJ849" s="245"/>
      <c r="FK849" s="245"/>
      <c r="FL849" s="245"/>
      <c r="FM849" s="189"/>
      <c r="FN849" s="189"/>
      <c r="FO849" s="245"/>
      <c r="FP849" s="245"/>
      <c r="FQ849" s="245"/>
      <c r="FR849" s="245"/>
      <c r="FS849" s="245"/>
      <c r="FT849" s="189"/>
      <c r="FU849" s="189"/>
      <c r="FV849" s="189"/>
      <c r="FW849" s="189"/>
      <c r="FX849" s="189"/>
      <c r="FY849" s="245"/>
      <c r="FZ849" s="245"/>
      <c r="GA849" s="189"/>
      <c r="GB849" s="189"/>
      <c r="GC849" s="245"/>
      <c r="GD849" s="245"/>
      <c r="GE849" s="245"/>
      <c r="GF849" s="245"/>
      <c r="GG849" s="245"/>
      <c r="GH849" s="189"/>
      <c r="GI849" s="189"/>
      <c r="GJ849" s="245"/>
    </row>
    <row r="850" spans="2:192" ht="15">
      <c r="B850" s="238" t="s">
        <v>5208</v>
      </c>
      <c r="C850" s="238" t="s">
        <v>4443</v>
      </c>
      <c r="D850" s="238" t="s">
        <v>277</v>
      </c>
      <c r="E850" s="238" t="s">
        <v>5214</v>
      </c>
      <c r="F850" s="180">
        <v>1</v>
      </c>
      <c r="G850" s="239"/>
      <c r="H850" s="186"/>
      <c r="I850" s="186"/>
      <c r="J850" s="239"/>
      <c r="K850" s="239"/>
      <c r="L850" s="239"/>
      <c r="M850" s="239"/>
      <c r="N850" s="239"/>
      <c r="O850" s="186"/>
      <c r="P850" s="186"/>
      <c r="Q850" s="239"/>
      <c r="R850" s="239"/>
      <c r="S850" s="239"/>
      <c r="T850" s="239"/>
      <c r="U850" s="239"/>
      <c r="V850" s="186"/>
      <c r="W850" s="186"/>
      <c r="X850" s="239"/>
      <c r="Y850" s="239"/>
      <c r="Z850" s="239"/>
      <c r="AA850" s="239"/>
      <c r="AB850" s="239"/>
      <c r="AC850" s="186"/>
      <c r="AD850" s="186"/>
      <c r="AE850" s="239"/>
      <c r="AF850" s="239"/>
      <c r="AG850" s="186"/>
      <c r="AH850" s="239"/>
      <c r="AI850" s="239"/>
      <c r="AJ850" s="186"/>
      <c r="AK850" s="186"/>
      <c r="AL850" s="186"/>
      <c r="AM850" s="186"/>
      <c r="AN850" s="186"/>
      <c r="AO850" s="239"/>
      <c r="AP850" s="239"/>
      <c r="AQ850" s="186"/>
      <c r="AR850" s="186"/>
      <c r="AS850" s="239"/>
      <c r="AT850" s="239"/>
      <c r="AU850" s="239"/>
      <c r="AV850" s="239"/>
      <c r="AW850" s="239"/>
      <c r="AX850" s="186"/>
      <c r="AY850" s="186"/>
      <c r="AZ850" s="239"/>
      <c r="BA850" s="239"/>
      <c r="BB850" s="239"/>
      <c r="BC850" s="239"/>
      <c r="BD850" s="239"/>
      <c r="BE850" s="186"/>
      <c r="BF850" s="186"/>
      <c r="BG850" s="239"/>
      <c r="BH850" s="239"/>
      <c r="BI850" s="239"/>
      <c r="BJ850" s="239"/>
      <c r="BK850" s="239"/>
      <c r="BL850" s="186"/>
      <c r="BM850" s="186"/>
      <c r="BN850" s="239"/>
      <c r="BO850" s="239"/>
      <c r="BP850" s="239"/>
      <c r="BQ850" s="239"/>
      <c r="BR850" s="239"/>
      <c r="BS850" s="186"/>
      <c r="BT850" s="186"/>
      <c r="BU850" s="239"/>
      <c r="BV850" s="239"/>
      <c r="BW850" s="239"/>
      <c r="BX850" s="239"/>
      <c r="BY850" s="239"/>
      <c r="BZ850" s="186"/>
      <c r="CA850" s="186"/>
      <c r="CB850" s="239"/>
      <c r="CC850" s="239"/>
      <c r="CD850" s="239"/>
      <c r="CE850" s="239"/>
      <c r="CF850" s="239"/>
      <c r="CG850" s="186"/>
      <c r="CH850" s="186"/>
      <c r="CI850" s="239"/>
      <c r="CJ850" s="239"/>
      <c r="CK850" s="239"/>
      <c r="CL850" s="239"/>
      <c r="CM850" s="239"/>
      <c r="CN850" s="186"/>
      <c r="CO850" s="186"/>
      <c r="CP850" s="239"/>
      <c r="CQ850" s="239"/>
      <c r="CR850" s="239"/>
      <c r="CS850" s="239"/>
      <c r="CT850" s="239"/>
      <c r="CU850" s="186"/>
      <c r="CV850" s="186"/>
      <c r="CW850" s="239"/>
      <c r="CX850" s="239"/>
      <c r="CY850" s="239"/>
      <c r="CZ850" s="239"/>
      <c r="DA850" s="239"/>
      <c r="DB850" s="186"/>
      <c r="DC850" s="186"/>
      <c r="DD850" s="239"/>
      <c r="DE850" s="239"/>
      <c r="DF850" s="239"/>
      <c r="DG850" s="239"/>
      <c r="DH850" s="239"/>
      <c r="DI850" s="186"/>
      <c r="DJ850" s="186"/>
      <c r="DK850" s="186"/>
      <c r="DL850" s="239"/>
      <c r="DM850" s="239"/>
      <c r="DN850" s="239"/>
      <c r="DO850" s="239"/>
      <c r="DP850" s="186"/>
      <c r="DQ850" s="186"/>
      <c r="DR850" s="239"/>
      <c r="DS850" s="239"/>
      <c r="DT850" s="239"/>
      <c r="DU850" s="239"/>
      <c r="DV850" s="239"/>
      <c r="DW850" s="186"/>
      <c r="DX850" s="186"/>
      <c r="DY850" s="239"/>
      <c r="DZ850" s="239"/>
      <c r="EA850" s="239"/>
      <c r="EB850" s="239"/>
      <c r="EC850" s="239"/>
      <c r="ED850" s="186"/>
      <c r="EE850" s="186"/>
      <c r="EF850" s="239"/>
      <c r="EG850" s="186"/>
      <c r="EH850" s="239"/>
      <c r="EI850" s="239"/>
      <c r="EJ850" s="239"/>
      <c r="EK850" s="186"/>
      <c r="EL850" s="186"/>
      <c r="EM850" s="239"/>
      <c r="EN850" s="239"/>
      <c r="EO850" s="239"/>
      <c r="EP850" s="239"/>
      <c r="EQ850" s="239"/>
      <c r="ER850" s="186"/>
      <c r="ES850" s="186"/>
      <c r="ET850" s="239"/>
      <c r="EU850" s="239"/>
      <c r="EV850" s="239"/>
      <c r="EW850" s="239"/>
      <c r="EX850" s="239"/>
      <c r="EY850" s="186"/>
      <c r="EZ850" s="186"/>
      <c r="FA850" s="239"/>
      <c r="FB850" s="239"/>
      <c r="FC850" s="239"/>
      <c r="FD850" s="239"/>
      <c r="FE850" s="239"/>
      <c r="FF850" s="186"/>
      <c r="FG850" s="186"/>
      <c r="FH850" s="239">
        <v>1</v>
      </c>
      <c r="FI850" s="239"/>
      <c r="FJ850" s="239"/>
      <c r="FK850" s="239"/>
      <c r="FL850" s="239"/>
      <c r="FM850" s="186"/>
      <c r="FN850" s="186"/>
      <c r="FO850" s="239"/>
      <c r="FP850" s="239"/>
      <c r="FQ850" s="239"/>
      <c r="FR850" s="239"/>
      <c r="FS850" s="239"/>
      <c r="FT850" s="186"/>
      <c r="FU850" s="186"/>
      <c r="FV850" s="186"/>
      <c r="FW850" s="186"/>
      <c r="FX850" s="186"/>
      <c r="FY850" s="239"/>
      <c r="FZ850" s="239"/>
      <c r="GA850" s="186"/>
      <c r="GB850" s="186"/>
      <c r="GC850" s="239"/>
      <c r="GD850" s="239"/>
      <c r="GE850" s="239"/>
      <c r="GF850" s="239"/>
      <c r="GG850" s="239"/>
      <c r="GH850" s="186"/>
      <c r="GI850" s="186"/>
      <c r="GJ850" s="239"/>
    </row>
    <row r="851" spans="2:192" ht="15">
      <c r="B851" s="240" t="s">
        <v>5208</v>
      </c>
      <c r="C851" s="240" t="s">
        <v>4443</v>
      </c>
      <c r="D851" s="240" t="s">
        <v>277</v>
      </c>
      <c r="E851" s="235" t="s">
        <v>5215</v>
      </c>
      <c r="F851" s="181">
        <v>61.3</v>
      </c>
      <c r="G851" s="237"/>
      <c r="H851" s="187"/>
      <c r="I851" s="187"/>
      <c r="J851" s="237"/>
      <c r="K851" s="237"/>
      <c r="L851" s="237"/>
      <c r="M851" s="237"/>
      <c r="N851" s="237"/>
      <c r="O851" s="187"/>
      <c r="P851" s="187"/>
      <c r="Q851" s="237"/>
      <c r="R851" s="237"/>
      <c r="S851" s="237"/>
      <c r="T851" s="237"/>
      <c r="U851" s="237"/>
      <c r="V851" s="187"/>
      <c r="W851" s="187"/>
      <c r="X851" s="237"/>
      <c r="Y851" s="237"/>
      <c r="Z851" s="237"/>
      <c r="AA851" s="237"/>
      <c r="AB851" s="237"/>
      <c r="AC851" s="187"/>
      <c r="AD851" s="187"/>
      <c r="AE851" s="237"/>
      <c r="AF851" s="237"/>
      <c r="AG851" s="187"/>
      <c r="AH851" s="237"/>
      <c r="AI851" s="237"/>
      <c r="AJ851" s="187"/>
      <c r="AK851" s="187"/>
      <c r="AL851" s="187"/>
      <c r="AM851" s="187"/>
      <c r="AN851" s="187"/>
      <c r="AO851" s="237"/>
      <c r="AP851" s="237"/>
      <c r="AQ851" s="187"/>
      <c r="AR851" s="187"/>
      <c r="AS851" s="237"/>
      <c r="AT851" s="237"/>
      <c r="AU851" s="237"/>
      <c r="AV851" s="237"/>
      <c r="AW851" s="237"/>
      <c r="AX851" s="187"/>
      <c r="AY851" s="187"/>
      <c r="AZ851" s="237"/>
      <c r="BA851" s="237"/>
      <c r="BB851" s="237"/>
      <c r="BC851" s="237"/>
      <c r="BD851" s="237"/>
      <c r="BE851" s="187"/>
      <c r="BF851" s="187"/>
      <c r="BG851" s="237"/>
      <c r="BH851" s="237"/>
      <c r="BI851" s="237"/>
      <c r="BJ851" s="237"/>
      <c r="BK851" s="237"/>
      <c r="BL851" s="187"/>
      <c r="BM851" s="187"/>
      <c r="BN851" s="237"/>
      <c r="BO851" s="237"/>
      <c r="BP851" s="237"/>
      <c r="BQ851" s="237"/>
      <c r="BR851" s="237"/>
      <c r="BS851" s="187"/>
      <c r="BT851" s="187"/>
      <c r="BU851" s="237"/>
      <c r="BV851" s="237"/>
      <c r="BW851" s="237"/>
      <c r="BX851" s="237"/>
      <c r="BY851" s="237"/>
      <c r="BZ851" s="187"/>
      <c r="CA851" s="187"/>
      <c r="CB851" s="237"/>
      <c r="CC851" s="237"/>
      <c r="CD851" s="237"/>
      <c r="CE851" s="237"/>
      <c r="CF851" s="237"/>
      <c r="CG851" s="187"/>
      <c r="CH851" s="187"/>
      <c r="CI851" s="237"/>
      <c r="CJ851" s="237"/>
      <c r="CK851" s="237"/>
      <c r="CL851" s="237"/>
      <c r="CM851" s="237"/>
      <c r="CN851" s="187"/>
      <c r="CO851" s="187"/>
      <c r="CP851" s="237"/>
      <c r="CQ851" s="237"/>
      <c r="CR851" s="237"/>
      <c r="CS851" s="237"/>
      <c r="CT851" s="237"/>
      <c r="CU851" s="187"/>
      <c r="CV851" s="187"/>
      <c r="CW851" s="237"/>
      <c r="CX851" s="237"/>
      <c r="CY851" s="237"/>
      <c r="CZ851" s="237"/>
      <c r="DA851" s="237"/>
      <c r="DB851" s="187"/>
      <c r="DC851" s="187"/>
      <c r="DD851" s="237"/>
      <c r="DE851" s="237"/>
      <c r="DF851" s="237"/>
      <c r="DG851" s="237"/>
      <c r="DH851" s="237"/>
      <c r="DI851" s="187"/>
      <c r="DJ851" s="187"/>
      <c r="DK851" s="187"/>
      <c r="DL851" s="237"/>
      <c r="DM851" s="237"/>
      <c r="DN851" s="237"/>
      <c r="DO851" s="237"/>
      <c r="DP851" s="187"/>
      <c r="DQ851" s="187"/>
      <c r="DR851" s="237"/>
      <c r="DS851" s="237"/>
      <c r="DT851" s="237"/>
      <c r="DU851" s="237"/>
      <c r="DV851" s="237"/>
      <c r="DW851" s="187"/>
      <c r="DX851" s="187"/>
      <c r="DY851" s="237"/>
      <c r="DZ851" s="237"/>
      <c r="EA851" s="237"/>
      <c r="EB851" s="237"/>
      <c r="EC851" s="237"/>
      <c r="ED851" s="187"/>
      <c r="EE851" s="187"/>
      <c r="EF851" s="237"/>
      <c r="EG851" s="187"/>
      <c r="EH851" s="237"/>
      <c r="EI851" s="237"/>
      <c r="EJ851" s="237"/>
      <c r="EK851" s="187"/>
      <c r="EL851" s="187"/>
      <c r="EM851" s="237"/>
      <c r="EN851" s="237"/>
      <c r="EO851" s="237"/>
      <c r="EP851" s="237"/>
      <c r="EQ851" s="237"/>
      <c r="ER851" s="187"/>
      <c r="ES851" s="187"/>
      <c r="ET851" s="237"/>
      <c r="EU851" s="237"/>
      <c r="EV851" s="237"/>
      <c r="EW851" s="237"/>
      <c r="EX851" s="237"/>
      <c r="EY851" s="187"/>
      <c r="EZ851" s="187"/>
      <c r="FA851" s="237"/>
      <c r="FB851" s="237"/>
      <c r="FC851" s="237"/>
      <c r="FD851" s="237"/>
      <c r="FE851" s="237"/>
      <c r="FF851" s="187"/>
      <c r="FG851" s="187"/>
      <c r="FH851" s="237">
        <v>61.3</v>
      </c>
      <c r="FI851" s="237"/>
      <c r="FJ851" s="237"/>
      <c r="FK851" s="237"/>
      <c r="FL851" s="237"/>
      <c r="FM851" s="187"/>
      <c r="FN851" s="187"/>
      <c r="FO851" s="237"/>
      <c r="FP851" s="237"/>
      <c r="FQ851" s="237"/>
      <c r="FR851" s="237"/>
      <c r="FS851" s="237"/>
      <c r="FT851" s="187"/>
      <c r="FU851" s="187"/>
      <c r="FV851" s="187"/>
      <c r="FW851" s="187"/>
      <c r="FX851" s="187"/>
      <c r="FY851" s="237"/>
      <c r="FZ851" s="237"/>
      <c r="GA851" s="187"/>
      <c r="GB851" s="187"/>
      <c r="GC851" s="237"/>
      <c r="GD851" s="237"/>
      <c r="GE851" s="237"/>
      <c r="GF851" s="237"/>
      <c r="GG851" s="237"/>
      <c r="GH851" s="187"/>
      <c r="GI851" s="187"/>
      <c r="GJ851" s="237"/>
    </row>
    <row r="852" spans="2:192" ht="15">
      <c r="B852" s="240" t="s">
        <v>5208</v>
      </c>
      <c r="C852" s="240" t="s">
        <v>4443</v>
      </c>
      <c r="D852" s="240" t="s">
        <v>277</v>
      </c>
      <c r="E852" s="241" t="s">
        <v>5216</v>
      </c>
      <c r="F852" s="182"/>
      <c r="G852" s="242"/>
      <c r="H852" s="188"/>
      <c r="I852" s="188"/>
      <c r="J852" s="242"/>
      <c r="K852" s="242"/>
      <c r="L852" s="242"/>
      <c r="M852" s="242"/>
      <c r="N852" s="242"/>
      <c r="O852" s="188"/>
      <c r="P852" s="188"/>
      <c r="Q852" s="242"/>
      <c r="R852" s="242"/>
      <c r="S852" s="242"/>
      <c r="T852" s="242"/>
      <c r="U852" s="242"/>
      <c r="V852" s="188"/>
      <c r="W852" s="188"/>
      <c r="X852" s="242"/>
      <c r="Y852" s="242"/>
      <c r="Z852" s="242"/>
      <c r="AA852" s="242"/>
      <c r="AB852" s="242"/>
      <c r="AC852" s="188"/>
      <c r="AD852" s="188"/>
      <c r="AE852" s="242"/>
      <c r="AF852" s="242"/>
      <c r="AG852" s="188"/>
      <c r="AH852" s="242"/>
      <c r="AI852" s="242"/>
      <c r="AJ852" s="188"/>
      <c r="AK852" s="188"/>
      <c r="AL852" s="188"/>
      <c r="AM852" s="188"/>
      <c r="AN852" s="188"/>
      <c r="AO852" s="242"/>
      <c r="AP852" s="242"/>
      <c r="AQ852" s="188"/>
      <c r="AR852" s="188"/>
      <c r="AS852" s="242"/>
      <c r="AT852" s="242"/>
      <c r="AU852" s="242"/>
      <c r="AV852" s="242"/>
      <c r="AW852" s="242"/>
      <c r="AX852" s="188"/>
      <c r="AY852" s="188"/>
      <c r="AZ852" s="242"/>
      <c r="BA852" s="242"/>
      <c r="BB852" s="242"/>
      <c r="BC852" s="242"/>
      <c r="BD852" s="242"/>
      <c r="BE852" s="188"/>
      <c r="BF852" s="188"/>
      <c r="BG852" s="242"/>
      <c r="BH852" s="242"/>
      <c r="BI852" s="242"/>
      <c r="BJ852" s="242"/>
      <c r="BK852" s="242"/>
      <c r="BL852" s="188"/>
      <c r="BM852" s="188"/>
      <c r="BN852" s="242"/>
      <c r="BO852" s="242"/>
      <c r="BP852" s="242"/>
      <c r="BQ852" s="242"/>
      <c r="BR852" s="242"/>
      <c r="BS852" s="188"/>
      <c r="BT852" s="188"/>
      <c r="BU852" s="242"/>
      <c r="BV852" s="242"/>
      <c r="BW852" s="242"/>
      <c r="BX852" s="242"/>
      <c r="BY852" s="242"/>
      <c r="BZ852" s="188"/>
      <c r="CA852" s="188"/>
      <c r="CB852" s="242"/>
      <c r="CC852" s="242"/>
      <c r="CD852" s="242"/>
      <c r="CE852" s="242"/>
      <c r="CF852" s="242"/>
      <c r="CG852" s="188"/>
      <c r="CH852" s="188"/>
      <c r="CI852" s="242"/>
      <c r="CJ852" s="242"/>
      <c r="CK852" s="242"/>
      <c r="CL852" s="242"/>
      <c r="CM852" s="242"/>
      <c r="CN852" s="188"/>
      <c r="CO852" s="188"/>
      <c r="CP852" s="242"/>
      <c r="CQ852" s="242"/>
      <c r="CR852" s="242"/>
      <c r="CS852" s="242"/>
      <c r="CT852" s="242"/>
      <c r="CU852" s="188"/>
      <c r="CV852" s="188"/>
      <c r="CW852" s="242"/>
      <c r="CX852" s="242"/>
      <c r="CY852" s="242"/>
      <c r="CZ852" s="242"/>
      <c r="DA852" s="242"/>
      <c r="DB852" s="188"/>
      <c r="DC852" s="188"/>
      <c r="DD852" s="242"/>
      <c r="DE852" s="242"/>
      <c r="DF852" s="242"/>
      <c r="DG852" s="242"/>
      <c r="DH852" s="242"/>
      <c r="DI852" s="188"/>
      <c r="DJ852" s="188"/>
      <c r="DK852" s="188"/>
      <c r="DL852" s="242"/>
      <c r="DM852" s="242"/>
      <c r="DN852" s="242"/>
      <c r="DO852" s="242"/>
      <c r="DP852" s="188"/>
      <c r="DQ852" s="188"/>
      <c r="DR852" s="242"/>
      <c r="DS852" s="242"/>
      <c r="DT852" s="242"/>
      <c r="DU852" s="242"/>
      <c r="DV852" s="242"/>
      <c r="DW852" s="188"/>
      <c r="DX852" s="188"/>
      <c r="DY852" s="242"/>
      <c r="DZ852" s="242"/>
      <c r="EA852" s="242"/>
      <c r="EB852" s="242"/>
      <c r="EC852" s="242"/>
      <c r="ED852" s="188"/>
      <c r="EE852" s="188"/>
      <c r="EF852" s="242"/>
      <c r="EG852" s="188"/>
      <c r="EH852" s="242"/>
      <c r="EI852" s="242"/>
      <c r="EJ852" s="242"/>
      <c r="EK852" s="188"/>
      <c r="EL852" s="188"/>
      <c r="EM852" s="242"/>
      <c r="EN852" s="242"/>
      <c r="EO852" s="242"/>
      <c r="EP852" s="242"/>
      <c r="EQ852" s="242"/>
      <c r="ER852" s="188"/>
      <c r="ES852" s="188"/>
      <c r="ET852" s="242"/>
      <c r="EU852" s="242"/>
      <c r="EV852" s="242"/>
      <c r="EW852" s="242"/>
      <c r="EX852" s="242"/>
      <c r="EY852" s="188"/>
      <c r="EZ852" s="188"/>
      <c r="FA852" s="242"/>
      <c r="FB852" s="242"/>
      <c r="FC852" s="242"/>
      <c r="FD852" s="242"/>
      <c r="FE852" s="242"/>
      <c r="FF852" s="188"/>
      <c r="FG852" s="188"/>
      <c r="FH852" s="242"/>
      <c r="FI852" s="242"/>
      <c r="FJ852" s="242"/>
      <c r="FK852" s="242"/>
      <c r="FL852" s="242"/>
      <c r="FM852" s="188"/>
      <c r="FN852" s="188"/>
      <c r="FO852" s="242"/>
      <c r="FP852" s="242"/>
      <c r="FQ852" s="242"/>
      <c r="FR852" s="242"/>
      <c r="FS852" s="242"/>
      <c r="FT852" s="188"/>
      <c r="FU852" s="188"/>
      <c r="FV852" s="188"/>
      <c r="FW852" s="188"/>
      <c r="FX852" s="188"/>
      <c r="FY852" s="242"/>
      <c r="FZ852" s="242"/>
      <c r="GA852" s="188"/>
      <c r="GB852" s="188"/>
      <c r="GC852" s="242"/>
      <c r="GD852" s="242"/>
      <c r="GE852" s="242"/>
      <c r="GF852" s="242"/>
      <c r="GG852" s="242"/>
      <c r="GH852" s="188"/>
      <c r="GI852" s="188"/>
      <c r="GJ852" s="242"/>
    </row>
    <row r="853" spans="2:192" ht="15.75" thickBot="1">
      <c r="B853" s="243" t="s">
        <v>5208</v>
      </c>
      <c r="C853" s="243" t="s">
        <v>4443</v>
      </c>
      <c r="D853" s="243" t="s">
        <v>277</v>
      </c>
      <c r="E853" s="244" t="s">
        <v>5217</v>
      </c>
      <c r="F853" s="183"/>
      <c r="G853" s="245"/>
      <c r="H853" s="189"/>
      <c r="I853" s="189"/>
      <c r="J853" s="245"/>
      <c r="K853" s="245"/>
      <c r="L853" s="245"/>
      <c r="M853" s="245"/>
      <c r="N853" s="245"/>
      <c r="O853" s="189"/>
      <c r="P853" s="189"/>
      <c r="Q853" s="245"/>
      <c r="R853" s="245"/>
      <c r="S853" s="245"/>
      <c r="T853" s="245"/>
      <c r="U853" s="245"/>
      <c r="V853" s="189"/>
      <c r="W853" s="189"/>
      <c r="X853" s="245"/>
      <c r="Y853" s="245"/>
      <c r="Z853" s="245"/>
      <c r="AA853" s="245"/>
      <c r="AB853" s="245"/>
      <c r="AC853" s="189"/>
      <c r="AD853" s="189"/>
      <c r="AE853" s="245"/>
      <c r="AF853" s="245"/>
      <c r="AG853" s="189"/>
      <c r="AH853" s="245"/>
      <c r="AI853" s="245"/>
      <c r="AJ853" s="189"/>
      <c r="AK853" s="189"/>
      <c r="AL853" s="189"/>
      <c r="AM853" s="189"/>
      <c r="AN853" s="189"/>
      <c r="AO853" s="245"/>
      <c r="AP853" s="245"/>
      <c r="AQ853" s="189"/>
      <c r="AR853" s="189"/>
      <c r="AS853" s="245"/>
      <c r="AT853" s="245"/>
      <c r="AU853" s="245"/>
      <c r="AV853" s="245"/>
      <c r="AW853" s="245"/>
      <c r="AX853" s="189"/>
      <c r="AY853" s="189"/>
      <c r="AZ853" s="245"/>
      <c r="BA853" s="245"/>
      <c r="BB853" s="245"/>
      <c r="BC853" s="245"/>
      <c r="BD853" s="245"/>
      <c r="BE853" s="189"/>
      <c r="BF853" s="189"/>
      <c r="BG853" s="245"/>
      <c r="BH853" s="245"/>
      <c r="BI853" s="245"/>
      <c r="BJ853" s="245"/>
      <c r="BK853" s="245"/>
      <c r="BL853" s="189"/>
      <c r="BM853" s="189"/>
      <c r="BN853" s="245"/>
      <c r="BO853" s="245"/>
      <c r="BP853" s="245"/>
      <c r="BQ853" s="245"/>
      <c r="BR853" s="245"/>
      <c r="BS853" s="189"/>
      <c r="BT853" s="189"/>
      <c r="BU853" s="245"/>
      <c r="BV853" s="245"/>
      <c r="BW853" s="245"/>
      <c r="BX853" s="245"/>
      <c r="BY853" s="245"/>
      <c r="BZ853" s="189"/>
      <c r="CA853" s="189"/>
      <c r="CB853" s="245"/>
      <c r="CC853" s="245"/>
      <c r="CD853" s="245"/>
      <c r="CE853" s="245"/>
      <c r="CF853" s="245"/>
      <c r="CG853" s="189"/>
      <c r="CH853" s="189"/>
      <c r="CI853" s="245"/>
      <c r="CJ853" s="245"/>
      <c r="CK853" s="245"/>
      <c r="CL853" s="245"/>
      <c r="CM853" s="245"/>
      <c r="CN853" s="189"/>
      <c r="CO853" s="189"/>
      <c r="CP853" s="245"/>
      <c r="CQ853" s="245"/>
      <c r="CR853" s="245"/>
      <c r="CS853" s="245"/>
      <c r="CT853" s="245"/>
      <c r="CU853" s="189"/>
      <c r="CV853" s="189"/>
      <c r="CW853" s="245"/>
      <c r="CX853" s="245"/>
      <c r="CY853" s="245"/>
      <c r="CZ853" s="245"/>
      <c r="DA853" s="245"/>
      <c r="DB853" s="189"/>
      <c r="DC853" s="189"/>
      <c r="DD853" s="245"/>
      <c r="DE853" s="245"/>
      <c r="DF853" s="245"/>
      <c r="DG853" s="245"/>
      <c r="DH853" s="245"/>
      <c r="DI853" s="189"/>
      <c r="DJ853" s="189"/>
      <c r="DK853" s="189"/>
      <c r="DL853" s="245"/>
      <c r="DM853" s="245"/>
      <c r="DN853" s="245"/>
      <c r="DO853" s="245"/>
      <c r="DP853" s="189"/>
      <c r="DQ853" s="189"/>
      <c r="DR853" s="245"/>
      <c r="DS853" s="245"/>
      <c r="DT853" s="245"/>
      <c r="DU853" s="245"/>
      <c r="DV853" s="245"/>
      <c r="DW853" s="189"/>
      <c r="DX853" s="189"/>
      <c r="DY853" s="245"/>
      <c r="DZ853" s="245"/>
      <c r="EA853" s="245"/>
      <c r="EB853" s="245"/>
      <c r="EC853" s="245"/>
      <c r="ED853" s="189"/>
      <c r="EE853" s="189"/>
      <c r="EF853" s="245"/>
      <c r="EG853" s="189"/>
      <c r="EH853" s="245"/>
      <c r="EI853" s="245"/>
      <c r="EJ853" s="245"/>
      <c r="EK853" s="189"/>
      <c r="EL853" s="189"/>
      <c r="EM853" s="245"/>
      <c r="EN853" s="245"/>
      <c r="EO853" s="245"/>
      <c r="EP853" s="245"/>
      <c r="EQ853" s="245"/>
      <c r="ER853" s="189"/>
      <c r="ES853" s="189"/>
      <c r="ET853" s="245"/>
      <c r="EU853" s="245"/>
      <c r="EV853" s="245"/>
      <c r="EW853" s="245"/>
      <c r="EX853" s="245"/>
      <c r="EY853" s="189"/>
      <c r="EZ853" s="189"/>
      <c r="FA853" s="245"/>
      <c r="FB853" s="245"/>
      <c r="FC853" s="245"/>
      <c r="FD853" s="245"/>
      <c r="FE853" s="245"/>
      <c r="FF853" s="189"/>
      <c r="FG853" s="189"/>
      <c r="FH853" s="245"/>
      <c r="FI853" s="245"/>
      <c r="FJ853" s="245"/>
      <c r="FK853" s="245"/>
      <c r="FL853" s="245"/>
      <c r="FM853" s="189"/>
      <c r="FN853" s="189"/>
      <c r="FO853" s="245"/>
      <c r="FP853" s="245"/>
      <c r="FQ853" s="245"/>
      <c r="FR853" s="245"/>
      <c r="FS853" s="245"/>
      <c r="FT853" s="189"/>
      <c r="FU853" s="189"/>
      <c r="FV853" s="189"/>
      <c r="FW853" s="189"/>
      <c r="FX853" s="189"/>
      <c r="FY853" s="245"/>
      <c r="FZ853" s="245"/>
      <c r="GA853" s="189"/>
      <c r="GB853" s="189"/>
      <c r="GC853" s="245"/>
      <c r="GD853" s="245"/>
      <c r="GE853" s="245"/>
      <c r="GF853" s="245"/>
      <c r="GG853" s="245"/>
      <c r="GH853" s="189"/>
      <c r="GI853" s="189"/>
      <c r="GJ853" s="245"/>
    </row>
    <row r="854" spans="2:192" ht="15">
      <c r="B854" s="238" t="s">
        <v>5208</v>
      </c>
      <c r="C854" s="238" t="s">
        <v>275</v>
      </c>
      <c r="D854" s="238" t="s">
        <v>277</v>
      </c>
      <c r="E854" s="238" t="s">
        <v>5214</v>
      </c>
      <c r="F854" s="180">
        <v>74</v>
      </c>
      <c r="G854" s="239">
        <v>2</v>
      </c>
      <c r="H854" s="186"/>
      <c r="I854" s="186"/>
      <c r="J854" s="239"/>
      <c r="K854" s="239"/>
      <c r="L854" s="239"/>
      <c r="M854" s="239"/>
      <c r="N854" s="239">
        <v>3</v>
      </c>
      <c r="O854" s="186"/>
      <c r="P854" s="186"/>
      <c r="Q854" s="239"/>
      <c r="R854" s="239">
        <v>1</v>
      </c>
      <c r="S854" s="239">
        <v>1</v>
      </c>
      <c r="T854" s="239"/>
      <c r="U854" s="239"/>
      <c r="V854" s="186"/>
      <c r="W854" s="186"/>
      <c r="X854" s="239">
        <v>3</v>
      </c>
      <c r="Y854" s="239"/>
      <c r="Z854" s="239">
        <v>3</v>
      </c>
      <c r="AA854" s="239"/>
      <c r="AB854" s="239">
        <v>1</v>
      </c>
      <c r="AC854" s="186"/>
      <c r="AD854" s="186"/>
      <c r="AE854" s="239">
        <v>2</v>
      </c>
      <c r="AF854" s="239"/>
      <c r="AG854" s="186"/>
      <c r="AH854" s="239"/>
      <c r="AI854" s="239"/>
      <c r="AJ854" s="186"/>
      <c r="AK854" s="186"/>
      <c r="AL854" s="186"/>
      <c r="AM854" s="186"/>
      <c r="AN854" s="186"/>
      <c r="AO854" s="239"/>
      <c r="AP854" s="239"/>
      <c r="AQ854" s="186"/>
      <c r="AR854" s="186"/>
      <c r="AS854" s="239">
        <v>1</v>
      </c>
      <c r="AT854" s="239">
        <v>3</v>
      </c>
      <c r="AU854" s="239"/>
      <c r="AV854" s="239"/>
      <c r="AW854" s="239">
        <v>2</v>
      </c>
      <c r="AX854" s="186"/>
      <c r="AY854" s="186"/>
      <c r="AZ854" s="239"/>
      <c r="BA854" s="239">
        <v>2</v>
      </c>
      <c r="BB854" s="239">
        <v>2</v>
      </c>
      <c r="BC854" s="239"/>
      <c r="BD854" s="239">
        <v>3</v>
      </c>
      <c r="BE854" s="186"/>
      <c r="BF854" s="186"/>
      <c r="BG854" s="239"/>
      <c r="BH854" s="239"/>
      <c r="BI854" s="239">
        <v>2</v>
      </c>
      <c r="BJ854" s="239"/>
      <c r="BK854" s="239"/>
      <c r="BL854" s="186"/>
      <c r="BM854" s="186"/>
      <c r="BN854" s="239"/>
      <c r="BO854" s="239">
        <v>3</v>
      </c>
      <c r="BP854" s="239"/>
      <c r="BQ854" s="239"/>
      <c r="BR854" s="239"/>
      <c r="BS854" s="186"/>
      <c r="BT854" s="186"/>
      <c r="BU854" s="239"/>
      <c r="BV854" s="239"/>
      <c r="BW854" s="239"/>
      <c r="BX854" s="239"/>
      <c r="BY854" s="239"/>
      <c r="BZ854" s="186"/>
      <c r="CA854" s="186"/>
      <c r="CB854" s="239">
        <v>1</v>
      </c>
      <c r="CC854" s="239"/>
      <c r="CD854" s="239">
        <v>3</v>
      </c>
      <c r="CE854" s="239"/>
      <c r="CF854" s="239"/>
      <c r="CG854" s="186"/>
      <c r="CH854" s="186"/>
      <c r="CI854" s="239"/>
      <c r="CJ854" s="239"/>
      <c r="CK854" s="239">
        <v>2</v>
      </c>
      <c r="CL854" s="239"/>
      <c r="CM854" s="239"/>
      <c r="CN854" s="186"/>
      <c r="CO854" s="186"/>
      <c r="CP854" s="239">
        <v>2</v>
      </c>
      <c r="CQ854" s="239"/>
      <c r="CR854" s="239">
        <v>1</v>
      </c>
      <c r="CS854" s="239"/>
      <c r="CT854" s="239"/>
      <c r="CU854" s="186"/>
      <c r="CV854" s="186"/>
      <c r="CW854" s="239"/>
      <c r="CX854" s="239"/>
      <c r="CY854" s="239"/>
      <c r="CZ854" s="239"/>
      <c r="DA854" s="239"/>
      <c r="DB854" s="186"/>
      <c r="DC854" s="186"/>
      <c r="DD854" s="239"/>
      <c r="DE854" s="239">
        <v>2</v>
      </c>
      <c r="DF854" s="239">
        <v>1</v>
      </c>
      <c r="DG854" s="239"/>
      <c r="DH854" s="239">
        <v>2</v>
      </c>
      <c r="DI854" s="186"/>
      <c r="DJ854" s="186"/>
      <c r="DK854" s="186"/>
      <c r="DL854" s="239"/>
      <c r="DM854" s="239"/>
      <c r="DN854" s="239"/>
      <c r="DO854" s="239"/>
      <c r="DP854" s="186"/>
      <c r="DQ854" s="186"/>
      <c r="DR854" s="239"/>
      <c r="DS854" s="239"/>
      <c r="DT854" s="239"/>
      <c r="DU854" s="239"/>
      <c r="DV854" s="239">
        <v>2</v>
      </c>
      <c r="DW854" s="186"/>
      <c r="DX854" s="186"/>
      <c r="DY854" s="239"/>
      <c r="DZ854" s="239">
        <v>2</v>
      </c>
      <c r="EA854" s="239"/>
      <c r="EB854" s="239"/>
      <c r="EC854" s="239">
        <v>2</v>
      </c>
      <c r="ED854" s="186"/>
      <c r="EE854" s="186"/>
      <c r="EF854" s="239"/>
      <c r="EG854" s="186"/>
      <c r="EH854" s="239"/>
      <c r="EI854" s="239"/>
      <c r="EJ854" s="239"/>
      <c r="EK854" s="186"/>
      <c r="EL854" s="186"/>
      <c r="EM854" s="239"/>
      <c r="EN854" s="239"/>
      <c r="EO854" s="239"/>
      <c r="EP854" s="239"/>
      <c r="EQ854" s="239">
        <v>1</v>
      </c>
      <c r="ER854" s="186"/>
      <c r="ES854" s="186"/>
      <c r="ET854" s="239"/>
      <c r="EU854" s="239">
        <v>2</v>
      </c>
      <c r="EV854" s="239">
        <v>1</v>
      </c>
      <c r="EW854" s="239"/>
      <c r="EX854" s="239">
        <v>3</v>
      </c>
      <c r="EY854" s="186"/>
      <c r="EZ854" s="186"/>
      <c r="FA854" s="239"/>
      <c r="FB854" s="239"/>
      <c r="FC854" s="239">
        <v>3</v>
      </c>
      <c r="FD854" s="239"/>
      <c r="FE854" s="239"/>
      <c r="FF854" s="186"/>
      <c r="FG854" s="186"/>
      <c r="FH854" s="239"/>
      <c r="FI854" s="239">
        <v>2</v>
      </c>
      <c r="FJ854" s="239"/>
      <c r="FK854" s="239"/>
      <c r="FL854" s="239">
        <v>2</v>
      </c>
      <c r="FM854" s="186"/>
      <c r="FN854" s="186"/>
      <c r="FO854" s="239">
        <v>2</v>
      </c>
      <c r="FP854" s="239"/>
      <c r="FQ854" s="239"/>
      <c r="FR854" s="239"/>
      <c r="FS854" s="239">
        <v>1</v>
      </c>
      <c r="FT854" s="186"/>
      <c r="FU854" s="186"/>
      <c r="FV854" s="186"/>
      <c r="FW854" s="186"/>
      <c r="FX854" s="186"/>
      <c r="FY854" s="239"/>
      <c r="FZ854" s="239">
        <v>1</v>
      </c>
      <c r="GA854" s="186"/>
      <c r="GB854" s="186"/>
      <c r="GC854" s="239"/>
      <c r="GD854" s="239"/>
      <c r="GE854" s="239">
        <v>2</v>
      </c>
      <c r="GF854" s="239"/>
      <c r="GG854" s="239"/>
      <c r="GH854" s="186"/>
      <c r="GI854" s="186"/>
      <c r="GJ854" s="239"/>
    </row>
    <row r="855" spans="2:192" ht="15">
      <c r="B855" s="240" t="s">
        <v>5208</v>
      </c>
      <c r="C855" s="240" t="s">
        <v>275</v>
      </c>
      <c r="D855" s="240" t="s">
        <v>277</v>
      </c>
      <c r="E855" s="235" t="s">
        <v>5215</v>
      </c>
      <c r="F855" s="181">
        <v>2479.1999999999998</v>
      </c>
      <c r="G855" s="237">
        <v>60.6</v>
      </c>
      <c r="H855" s="187"/>
      <c r="I855" s="187"/>
      <c r="J855" s="237"/>
      <c r="K855" s="237"/>
      <c r="L855" s="237"/>
      <c r="M855" s="237"/>
      <c r="N855" s="237">
        <v>66.8</v>
      </c>
      <c r="O855" s="187"/>
      <c r="P855" s="187"/>
      <c r="Q855" s="237"/>
      <c r="R855" s="237">
        <v>39.799999999999997</v>
      </c>
      <c r="S855" s="237">
        <v>42.1</v>
      </c>
      <c r="T855" s="237"/>
      <c r="U855" s="237"/>
      <c r="V855" s="187"/>
      <c r="W855" s="187"/>
      <c r="X855" s="237">
        <v>64.2</v>
      </c>
      <c r="Y855" s="237"/>
      <c r="Z855" s="237">
        <v>71.400000000000006</v>
      </c>
      <c r="AA855" s="237"/>
      <c r="AB855" s="237">
        <v>52</v>
      </c>
      <c r="AC855" s="187"/>
      <c r="AD855" s="187"/>
      <c r="AE855" s="237">
        <v>67.5</v>
      </c>
      <c r="AF855" s="237"/>
      <c r="AG855" s="187"/>
      <c r="AH855" s="237"/>
      <c r="AI855" s="237"/>
      <c r="AJ855" s="187"/>
      <c r="AK855" s="187"/>
      <c r="AL855" s="187"/>
      <c r="AM855" s="187"/>
      <c r="AN855" s="187"/>
      <c r="AO855" s="237"/>
      <c r="AP855" s="237"/>
      <c r="AQ855" s="187"/>
      <c r="AR855" s="187"/>
      <c r="AS855" s="237">
        <v>61.5</v>
      </c>
      <c r="AT855" s="237">
        <v>82.7</v>
      </c>
      <c r="AU855" s="237"/>
      <c r="AV855" s="237"/>
      <c r="AW855" s="237">
        <v>65.3</v>
      </c>
      <c r="AX855" s="187"/>
      <c r="AY855" s="187"/>
      <c r="AZ855" s="237"/>
      <c r="BA855" s="237">
        <v>65</v>
      </c>
      <c r="BB855" s="237">
        <v>73.900000000000006</v>
      </c>
      <c r="BC855" s="237"/>
      <c r="BD855" s="237">
        <v>80.8</v>
      </c>
      <c r="BE855" s="187"/>
      <c r="BF855" s="187"/>
      <c r="BG855" s="237"/>
      <c r="BH855" s="237"/>
      <c r="BI855" s="237">
        <v>62.7</v>
      </c>
      <c r="BJ855" s="237"/>
      <c r="BK855" s="237"/>
      <c r="BL855" s="187"/>
      <c r="BM855" s="187"/>
      <c r="BN855" s="237"/>
      <c r="BO855" s="237">
        <v>78.2</v>
      </c>
      <c r="BP855" s="237"/>
      <c r="BQ855" s="237"/>
      <c r="BR855" s="237"/>
      <c r="BS855" s="187"/>
      <c r="BT855" s="187"/>
      <c r="BU855" s="237"/>
      <c r="BV855" s="237"/>
      <c r="BW855" s="237"/>
      <c r="BX855" s="237"/>
      <c r="BY855" s="237"/>
      <c r="BZ855" s="187"/>
      <c r="CA855" s="187"/>
      <c r="CB855" s="237">
        <v>60</v>
      </c>
      <c r="CC855" s="237"/>
      <c r="CD855" s="237">
        <v>79</v>
      </c>
      <c r="CE855" s="237"/>
      <c r="CF855" s="237"/>
      <c r="CG855" s="187"/>
      <c r="CH855" s="187"/>
      <c r="CI855" s="237"/>
      <c r="CJ855" s="237"/>
      <c r="CK855" s="237">
        <v>67.3</v>
      </c>
      <c r="CL855" s="237"/>
      <c r="CM855" s="237"/>
      <c r="CN855" s="187"/>
      <c r="CO855" s="187"/>
      <c r="CP855" s="237">
        <v>65.8</v>
      </c>
      <c r="CQ855" s="237"/>
      <c r="CR855" s="237">
        <v>59.5</v>
      </c>
      <c r="CS855" s="237"/>
      <c r="CT855" s="237"/>
      <c r="CU855" s="187"/>
      <c r="CV855" s="187"/>
      <c r="CW855" s="237"/>
      <c r="CX855" s="237"/>
      <c r="CY855" s="237"/>
      <c r="CZ855" s="237"/>
      <c r="DA855" s="237"/>
      <c r="DB855" s="187"/>
      <c r="DC855" s="187"/>
      <c r="DD855" s="237"/>
      <c r="DE855" s="237">
        <v>79.099999999999994</v>
      </c>
      <c r="DF855" s="237">
        <v>56.2</v>
      </c>
      <c r="DG855" s="237"/>
      <c r="DH855" s="237">
        <v>70.900000000000006</v>
      </c>
      <c r="DI855" s="187"/>
      <c r="DJ855" s="187"/>
      <c r="DK855" s="187"/>
      <c r="DL855" s="237"/>
      <c r="DM855" s="237"/>
      <c r="DN855" s="237"/>
      <c r="DO855" s="237"/>
      <c r="DP855" s="187"/>
      <c r="DQ855" s="187"/>
      <c r="DR855" s="237"/>
      <c r="DS855" s="237"/>
      <c r="DT855" s="237"/>
      <c r="DU855" s="237"/>
      <c r="DV855" s="237">
        <v>69.400000000000006</v>
      </c>
      <c r="DW855" s="187"/>
      <c r="DX855" s="187"/>
      <c r="DY855" s="237"/>
      <c r="DZ855" s="237">
        <v>60.1</v>
      </c>
      <c r="EA855" s="237"/>
      <c r="EB855" s="237"/>
      <c r="EC855" s="237">
        <v>74.900000000000006</v>
      </c>
      <c r="ED855" s="187"/>
      <c r="EE855" s="187"/>
      <c r="EF855" s="237"/>
      <c r="EG855" s="187"/>
      <c r="EH855" s="237"/>
      <c r="EI855" s="237"/>
      <c r="EJ855" s="237"/>
      <c r="EK855" s="187"/>
      <c r="EL855" s="187"/>
      <c r="EM855" s="237"/>
      <c r="EN855" s="237"/>
      <c r="EO855" s="237"/>
      <c r="EP855" s="237"/>
      <c r="EQ855" s="237">
        <v>13.7</v>
      </c>
      <c r="ER855" s="187"/>
      <c r="ES855" s="187"/>
      <c r="ET855" s="237"/>
      <c r="EU855" s="237">
        <v>70.7</v>
      </c>
      <c r="EV855" s="237">
        <v>59.7</v>
      </c>
      <c r="EW855" s="237"/>
      <c r="EX855" s="237">
        <v>80.099999999999994</v>
      </c>
      <c r="EY855" s="187"/>
      <c r="EZ855" s="187"/>
      <c r="FA855" s="237"/>
      <c r="FB855" s="237"/>
      <c r="FC855" s="237">
        <v>79.900000000000006</v>
      </c>
      <c r="FD855" s="237"/>
      <c r="FE855" s="237"/>
      <c r="FF855" s="187"/>
      <c r="FG855" s="187"/>
      <c r="FH855" s="237"/>
      <c r="FI855" s="237">
        <v>70.099999999999994</v>
      </c>
      <c r="FJ855" s="237"/>
      <c r="FK855" s="237"/>
      <c r="FL855" s="237">
        <v>65.8</v>
      </c>
      <c r="FM855" s="187"/>
      <c r="FN855" s="187"/>
      <c r="FO855" s="237">
        <v>68.8</v>
      </c>
      <c r="FP855" s="237"/>
      <c r="FQ855" s="237"/>
      <c r="FR855" s="237"/>
      <c r="FS855" s="237">
        <v>56.1</v>
      </c>
      <c r="FT855" s="187"/>
      <c r="FU855" s="187"/>
      <c r="FV855" s="187"/>
      <c r="FW855" s="187"/>
      <c r="FX855" s="187"/>
      <c r="FY855" s="237"/>
      <c r="FZ855" s="237">
        <v>60</v>
      </c>
      <c r="GA855" s="187"/>
      <c r="GB855" s="187"/>
      <c r="GC855" s="237"/>
      <c r="GD855" s="237"/>
      <c r="GE855" s="237">
        <v>77.8</v>
      </c>
      <c r="GF855" s="237"/>
      <c r="GG855" s="237"/>
      <c r="GH855" s="187"/>
      <c r="GI855" s="187"/>
      <c r="GJ855" s="237"/>
    </row>
    <row r="856" spans="2:192" ht="15">
      <c r="B856" s="240" t="s">
        <v>5208</v>
      </c>
      <c r="C856" s="240" t="s">
        <v>275</v>
      </c>
      <c r="D856" s="240" t="s">
        <v>277</v>
      </c>
      <c r="E856" s="241" t="s">
        <v>5216</v>
      </c>
      <c r="F856" s="182"/>
      <c r="G856" s="242"/>
      <c r="H856" s="188"/>
      <c r="I856" s="188"/>
      <c r="J856" s="242"/>
      <c r="K856" s="242"/>
      <c r="L856" s="242"/>
      <c r="M856" s="242"/>
      <c r="N856" s="242"/>
      <c r="O856" s="188"/>
      <c r="P856" s="188"/>
      <c r="Q856" s="242"/>
      <c r="R856" s="242"/>
      <c r="S856" s="242"/>
      <c r="T856" s="242"/>
      <c r="U856" s="242"/>
      <c r="V856" s="188"/>
      <c r="W856" s="188"/>
      <c r="X856" s="242"/>
      <c r="Y856" s="242"/>
      <c r="Z856" s="242"/>
      <c r="AA856" s="242"/>
      <c r="AB856" s="242"/>
      <c r="AC856" s="188"/>
      <c r="AD856" s="188"/>
      <c r="AE856" s="242"/>
      <c r="AF856" s="242"/>
      <c r="AG856" s="188"/>
      <c r="AH856" s="242"/>
      <c r="AI856" s="242"/>
      <c r="AJ856" s="188"/>
      <c r="AK856" s="188"/>
      <c r="AL856" s="188"/>
      <c r="AM856" s="188"/>
      <c r="AN856" s="188"/>
      <c r="AO856" s="242"/>
      <c r="AP856" s="242"/>
      <c r="AQ856" s="188"/>
      <c r="AR856" s="188"/>
      <c r="AS856" s="242"/>
      <c r="AT856" s="242"/>
      <c r="AU856" s="242"/>
      <c r="AV856" s="242"/>
      <c r="AW856" s="242"/>
      <c r="AX856" s="188"/>
      <c r="AY856" s="188"/>
      <c r="AZ856" s="242"/>
      <c r="BA856" s="242"/>
      <c r="BB856" s="242"/>
      <c r="BC856" s="242"/>
      <c r="BD856" s="242"/>
      <c r="BE856" s="188"/>
      <c r="BF856" s="188"/>
      <c r="BG856" s="242"/>
      <c r="BH856" s="242"/>
      <c r="BI856" s="242"/>
      <c r="BJ856" s="242"/>
      <c r="BK856" s="242"/>
      <c r="BL856" s="188"/>
      <c r="BM856" s="188"/>
      <c r="BN856" s="242"/>
      <c r="BO856" s="242"/>
      <c r="BP856" s="242"/>
      <c r="BQ856" s="242"/>
      <c r="BR856" s="242"/>
      <c r="BS856" s="188"/>
      <c r="BT856" s="188"/>
      <c r="BU856" s="242"/>
      <c r="BV856" s="242"/>
      <c r="BW856" s="242"/>
      <c r="BX856" s="242"/>
      <c r="BY856" s="242"/>
      <c r="BZ856" s="188"/>
      <c r="CA856" s="188"/>
      <c r="CB856" s="242"/>
      <c r="CC856" s="242"/>
      <c r="CD856" s="242"/>
      <c r="CE856" s="242"/>
      <c r="CF856" s="242"/>
      <c r="CG856" s="188"/>
      <c r="CH856" s="188"/>
      <c r="CI856" s="242"/>
      <c r="CJ856" s="242"/>
      <c r="CK856" s="242"/>
      <c r="CL856" s="242"/>
      <c r="CM856" s="242"/>
      <c r="CN856" s="188"/>
      <c r="CO856" s="188"/>
      <c r="CP856" s="242"/>
      <c r="CQ856" s="242"/>
      <c r="CR856" s="242"/>
      <c r="CS856" s="242"/>
      <c r="CT856" s="242"/>
      <c r="CU856" s="188"/>
      <c r="CV856" s="188"/>
      <c r="CW856" s="242"/>
      <c r="CX856" s="242"/>
      <c r="CY856" s="242"/>
      <c r="CZ856" s="242"/>
      <c r="DA856" s="242"/>
      <c r="DB856" s="188"/>
      <c r="DC856" s="188"/>
      <c r="DD856" s="242"/>
      <c r="DE856" s="242"/>
      <c r="DF856" s="242"/>
      <c r="DG856" s="242"/>
      <c r="DH856" s="242"/>
      <c r="DI856" s="188"/>
      <c r="DJ856" s="188"/>
      <c r="DK856" s="188"/>
      <c r="DL856" s="242"/>
      <c r="DM856" s="242"/>
      <c r="DN856" s="242"/>
      <c r="DO856" s="242"/>
      <c r="DP856" s="188"/>
      <c r="DQ856" s="188"/>
      <c r="DR856" s="242"/>
      <c r="DS856" s="242"/>
      <c r="DT856" s="242"/>
      <c r="DU856" s="242"/>
      <c r="DV856" s="242"/>
      <c r="DW856" s="188"/>
      <c r="DX856" s="188"/>
      <c r="DY856" s="242"/>
      <c r="DZ856" s="242"/>
      <c r="EA856" s="242"/>
      <c r="EB856" s="242"/>
      <c r="EC856" s="242"/>
      <c r="ED856" s="188"/>
      <c r="EE856" s="188"/>
      <c r="EF856" s="242"/>
      <c r="EG856" s="188"/>
      <c r="EH856" s="242"/>
      <c r="EI856" s="242"/>
      <c r="EJ856" s="242"/>
      <c r="EK856" s="188"/>
      <c r="EL856" s="188"/>
      <c r="EM856" s="242"/>
      <c r="EN856" s="242"/>
      <c r="EO856" s="242"/>
      <c r="EP856" s="242"/>
      <c r="EQ856" s="242"/>
      <c r="ER856" s="188"/>
      <c r="ES856" s="188"/>
      <c r="ET856" s="242"/>
      <c r="EU856" s="242"/>
      <c r="EV856" s="242"/>
      <c r="EW856" s="242"/>
      <c r="EX856" s="242"/>
      <c r="EY856" s="188"/>
      <c r="EZ856" s="188"/>
      <c r="FA856" s="242"/>
      <c r="FB856" s="242"/>
      <c r="FC856" s="242"/>
      <c r="FD856" s="242"/>
      <c r="FE856" s="242"/>
      <c r="FF856" s="188"/>
      <c r="FG856" s="188"/>
      <c r="FH856" s="242"/>
      <c r="FI856" s="242"/>
      <c r="FJ856" s="242"/>
      <c r="FK856" s="242"/>
      <c r="FL856" s="242"/>
      <c r="FM856" s="188"/>
      <c r="FN856" s="188"/>
      <c r="FO856" s="242"/>
      <c r="FP856" s="242"/>
      <c r="FQ856" s="242"/>
      <c r="FR856" s="242"/>
      <c r="FS856" s="242"/>
      <c r="FT856" s="188"/>
      <c r="FU856" s="188"/>
      <c r="FV856" s="188"/>
      <c r="FW856" s="188"/>
      <c r="FX856" s="188"/>
      <c r="FY856" s="242"/>
      <c r="FZ856" s="242"/>
      <c r="GA856" s="188"/>
      <c r="GB856" s="188"/>
      <c r="GC856" s="242"/>
      <c r="GD856" s="242"/>
      <c r="GE856" s="242"/>
      <c r="GF856" s="242"/>
      <c r="GG856" s="242"/>
      <c r="GH856" s="188"/>
      <c r="GI856" s="188"/>
      <c r="GJ856" s="242"/>
    </row>
    <row r="857" spans="2:192" ht="15.75" thickBot="1">
      <c r="B857" s="243" t="s">
        <v>5208</v>
      </c>
      <c r="C857" s="243" t="s">
        <v>275</v>
      </c>
      <c r="D857" s="243" t="s">
        <v>277</v>
      </c>
      <c r="E857" s="244" t="s">
        <v>5217</v>
      </c>
      <c r="F857" s="183"/>
      <c r="G857" s="245"/>
      <c r="H857" s="189"/>
      <c r="I857" s="189"/>
      <c r="J857" s="245"/>
      <c r="K857" s="245"/>
      <c r="L857" s="245"/>
      <c r="M857" s="245"/>
      <c r="N857" s="245"/>
      <c r="O857" s="189"/>
      <c r="P857" s="189"/>
      <c r="Q857" s="245"/>
      <c r="R857" s="245"/>
      <c r="S857" s="245"/>
      <c r="T857" s="245"/>
      <c r="U857" s="245"/>
      <c r="V857" s="189"/>
      <c r="W857" s="189"/>
      <c r="X857" s="245"/>
      <c r="Y857" s="245"/>
      <c r="Z857" s="245"/>
      <c r="AA857" s="245"/>
      <c r="AB857" s="245"/>
      <c r="AC857" s="189"/>
      <c r="AD857" s="189"/>
      <c r="AE857" s="245"/>
      <c r="AF857" s="245"/>
      <c r="AG857" s="189"/>
      <c r="AH857" s="245"/>
      <c r="AI857" s="245"/>
      <c r="AJ857" s="189"/>
      <c r="AK857" s="189"/>
      <c r="AL857" s="189"/>
      <c r="AM857" s="189"/>
      <c r="AN857" s="189"/>
      <c r="AO857" s="245"/>
      <c r="AP857" s="245"/>
      <c r="AQ857" s="189"/>
      <c r="AR857" s="189"/>
      <c r="AS857" s="245"/>
      <c r="AT857" s="245"/>
      <c r="AU857" s="245"/>
      <c r="AV857" s="245"/>
      <c r="AW857" s="245"/>
      <c r="AX857" s="189"/>
      <c r="AY857" s="189"/>
      <c r="AZ857" s="245"/>
      <c r="BA857" s="245"/>
      <c r="BB857" s="245"/>
      <c r="BC857" s="245"/>
      <c r="BD857" s="245"/>
      <c r="BE857" s="189"/>
      <c r="BF857" s="189"/>
      <c r="BG857" s="245"/>
      <c r="BH857" s="245"/>
      <c r="BI857" s="245"/>
      <c r="BJ857" s="245"/>
      <c r="BK857" s="245"/>
      <c r="BL857" s="189"/>
      <c r="BM857" s="189"/>
      <c r="BN857" s="245"/>
      <c r="BO857" s="245"/>
      <c r="BP857" s="245"/>
      <c r="BQ857" s="245"/>
      <c r="BR857" s="245"/>
      <c r="BS857" s="189"/>
      <c r="BT857" s="189"/>
      <c r="BU857" s="245"/>
      <c r="BV857" s="245"/>
      <c r="BW857" s="245"/>
      <c r="BX857" s="245"/>
      <c r="BY857" s="245"/>
      <c r="BZ857" s="189"/>
      <c r="CA857" s="189"/>
      <c r="CB857" s="245"/>
      <c r="CC857" s="245"/>
      <c r="CD857" s="245"/>
      <c r="CE857" s="245"/>
      <c r="CF857" s="245"/>
      <c r="CG857" s="189"/>
      <c r="CH857" s="189"/>
      <c r="CI857" s="245"/>
      <c r="CJ857" s="245"/>
      <c r="CK857" s="245"/>
      <c r="CL857" s="245"/>
      <c r="CM857" s="245"/>
      <c r="CN857" s="189"/>
      <c r="CO857" s="189"/>
      <c r="CP857" s="245"/>
      <c r="CQ857" s="245"/>
      <c r="CR857" s="245"/>
      <c r="CS857" s="245"/>
      <c r="CT857" s="245"/>
      <c r="CU857" s="189"/>
      <c r="CV857" s="189"/>
      <c r="CW857" s="245"/>
      <c r="CX857" s="245"/>
      <c r="CY857" s="245"/>
      <c r="CZ857" s="245"/>
      <c r="DA857" s="245"/>
      <c r="DB857" s="189"/>
      <c r="DC857" s="189"/>
      <c r="DD857" s="245"/>
      <c r="DE857" s="245"/>
      <c r="DF857" s="245"/>
      <c r="DG857" s="245"/>
      <c r="DH857" s="245"/>
      <c r="DI857" s="189"/>
      <c r="DJ857" s="189"/>
      <c r="DK857" s="189"/>
      <c r="DL857" s="245"/>
      <c r="DM857" s="245"/>
      <c r="DN857" s="245"/>
      <c r="DO857" s="245"/>
      <c r="DP857" s="189"/>
      <c r="DQ857" s="189"/>
      <c r="DR857" s="245"/>
      <c r="DS857" s="245"/>
      <c r="DT857" s="245"/>
      <c r="DU857" s="245"/>
      <c r="DV857" s="245"/>
      <c r="DW857" s="189"/>
      <c r="DX857" s="189"/>
      <c r="DY857" s="245"/>
      <c r="DZ857" s="245"/>
      <c r="EA857" s="245"/>
      <c r="EB857" s="245"/>
      <c r="EC857" s="245"/>
      <c r="ED857" s="189"/>
      <c r="EE857" s="189"/>
      <c r="EF857" s="245"/>
      <c r="EG857" s="189"/>
      <c r="EH857" s="245"/>
      <c r="EI857" s="245"/>
      <c r="EJ857" s="245"/>
      <c r="EK857" s="189"/>
      <c r="EL857" s="189"/>
      <c r="EM857" s="245"/>
      <c r="EN857" s="245"/>
      <c r="EO857" s="245"/>
      <c r="EP857" s="245"/>
      <c r="EQ857" s="245"/>
      <c r="ER857" s="189"/>
      <c r="ES857" s="189"/>
      <c r="ET857" s="245"/>
      <c r="EU857" s="245"/>
      <c r="EV857" s="245"/>
      <c r="EW857" s="245"/>
      <c r="EX857" s="245"/>
      <c r="EY857" s="189"/>
      <c r="EZ857" s="189"/>
      <c r="FA857" s="245"/>
      <c r="FB857" s="245"/>
      <c r="FC857" s="245"/>
      <c r="FD857" s="245"/>
      <c r="FE857" s="245"/>
      <c r="FF857" s="189"/>
      <c r="FG857" s="189"/>
      <c r="FH857" s="245"/>
      <c r="FI857" s="245"/>
      <c r="FJ857" s="245"/>
      <c r="FK857" s="245"/>
      <c r="FL857" s="245"/>
      <c r="FM857" s="189"/>
      <c r="FN857" s="189"/>
      <c r="FO857" s="245"/>
      <c r="FP857" s="245"/>
      <c r="FQ857" s="245"/>
      <c r="FR857" s="245"/>
      <c r="FS857" s="245"/>
      <c r="FT857" s="189"/>
      <c r="FU857" s="189"/>
      <c r="FV857" s="189"/>
      <c r="FW857" s="189"/>
      <c r="FX857" s="189"/>
      <c r="FY857" s="245"/>
      <c r="FZ857" s="245"/>
      <c r="GA857" s="189"/>
      <c r="GB857" s="189"/>
      <c r="GC857" s="245"/>
      <c r="GD857" s="245"/>
      <c r="GE857" s="245"/>
      <c r="GF857" s="245"/>
      <c r="GG857" s="245"/>
      <c r="GH857" s="189"/>
      <c r="GI857" s="189"/>
      <c r="GJ857" s="245"/>
    </row>
    <row r="858" spans="2:192" ht="15">
      <c r="B858" s="238" t="s">
        <v>5208</v>
      </c>
      <c r="C858" s="238" t="s">
        <v>454</v>
      </c>
      <c r="D858" s="238" t="s">
        <v>277</v>
      </c>
      <c r="E858" s="238" t="s">
        <v>5214</v>
      </c>
      <c r="F858" s="180">
        <v>32</v>
      </c>
      <c r="G858" s="239"/>
      <c r="H858" s="186"/>
      <c r="I858" s="186"/>
      <c r="J858" s="239"/>
      <c r="K858" s="239">
        <v>3</v>
      </c>
      <c r="L858" s="239"/>
      <c r="M858" s="239"/>
      <c r="N858" s="239"/>
      <c r="O858" s="186"/>
      <c r="P858" s="186"/>
      <c r="Q858" s="239"/>
      <c r="R858" s="239"/>
      <c r="S858" s="239"/>
      <c r="T858" s="239"/>
      <c r="U858" s="239"/>
      <c r="V858" s="186"/>
      <c r="W858" s="186"/>
      <c r="X858" s="239"/>
      <c r="Y858" s="239"/>
      <c r="Z858" s="239"/>
      <c r="AA858" s="239"/>
      <c r="AB858" s="239">
        <v>1</v>
      </c>
      <c r="AC858" s="186"/>
      <c r="AD858" s="186"/>
      <c r="AE858" s="239"/>
      <c r="AF858" s="239"/>
      <c r="AG858" s="186"/>
      <c r="AH858" s="239"/>
      <c r="AI858" s="239"/>
      <c r="AJ858" s="186"/>
      <c r="AK858" s="186"/>
      <c r="AL858" s="186"/>
      <c r="AM858" s="186"/>
      <c r="AN858" s="186"/>
      <c r="AO858" s="239"/>
      <c r="AP858" s="239"/>
      <c r="AQ858" s="186"/>
      <c r="AR858" s="186"/>
      <c r="AS858" s="239"/>
      <c r="AT858" s="239"/>
      <c r="AU858" s="239"/>
      <c r="AV858" s="239"/>
      <c r="AW858" s="239"/>
      <c r="AX858" s="186"/>
      <c r="AY858" s="186"/>
      <c r="AZ858" s="239"/>
      <c r="BA858" s="239"/>
      <c r="BB858" s="239"/>
      <c r="BC858" s="239"/>
      <c r="BD858" s="239"/>
      <c r="BE858" s="186"/>
      <c r="BF858" s="186"/>
      <c r="BG858" s="239"/>
      <c r="BH858" s="239">
        <v>2</v>
      </c>
      <c r="BI858" s="239"/>
      <c r="BJ858" s="239"/>
      <c r="BK858" s="239"/>
      <c r="BL858" s="186"/>
      <c r="BM858" s="186"/>
      <c r="BN858" s="239"/>
      <c r="BO858" s="239"/>
      <c r="BP858" s="239"/>
      <c r="BQ858" s="239"/>
      <c r="BR858" s="239">
        <v>3</v>
      </c>
      <c r="BS858" s="186"/>
      <c r="BT858" s="186"/>
      <c r="BU858" s="239"/>
      <c r="BV858" s="239">
        <v>2</v>
      </c>
      <c r="BW858" s="239"/>
      <c r="BX858" s="239"/>
      <c r="BY858" s="239"/>
      <c r="BZ858" s="186"/>
      <c r="CA858" s="186"/>
      <c r="CB858" s="239"/>
      <c r="CC858" s="239"/>
      <c r="CD858" s="239"/>
      <c r="CE858" s="239"/>
      <c r="CF858" s="239"/>
      <c r="CG858" s="186"/>
      <c r="CH858" s="186"/>
      <c r="CI858" s="239"/>
      <c r="CJ858" s="239"/>
      <c r="CK858" s="239"/>
      <c r="CL858" s="239"/>
      <c r="CM858" s="239"/>
      <c r="CN858" s="186"/>
      <c r="CO858" s="186"/>
      <c r="CP858" s="239"/>
      <c r="CQ858" s="239"/>
      <c r="CR858" s="239"/>
      <c r="CS858" s="239"/>
      <c r="CT858" s="239"/>
      <c r="CU858" s="186"/>
      <c r="CV858" s="186"/>
      <c r="CW858" s="239"/>
      <c r="CX858" s="239"/>
      <c r="CY858" s="239">
        <v>3</v>
      </c>
      <c r="CZ858" s="239"/>
      <c r="DA858" s="239"/>
      <c r="DB858" s="186"/>
      <c r="DC858" s="186"/>
      <c r="DD858" s="239">
        <v>1</v>
      </c>
      <c r="DE858" s="239"/>
      <c r="DF858" s="239"/>
      <c r="DG858" s="239"/>
      <c r="DH858" s="239"/>
      <c r="DI858" s="186"/>
      <c r="DJ858" s="186"/>
      <c r="DK858" s="186"/>
      <c r="DL858" s="239"/>
      <c r="DM858" s="239">
        <v>2</v>
      </c>
      <c r="DN858" s="239"/>
      <c r="DO858" s="239"/>
      <c r="DP858" s="186"/>
      <c r="DQ858" s="186"/>
      <c r="DR858" s="239">
        <v>2</v>
      </c>
      <c r="DS858" s="239"/>
      <c r="DT858" s="239">
        <v>2</v>
      </c>
      <c r="DU858" s="239"/>
      <c r="DV858" s="239"/>
      <c r="DW858" s="186"/>
      <c r="DX858" s="186"/>
      <c r="DY858" s="239"/>
      <c r="DZ858" s="239"/>
      <c r="EA858" s="239">
        <v>2</v>
      </c>
      <c r="EB858" s="239"/>
      <c r="EC858" s="239"/>
      <c r="ED858" s="186"/>
      <c r="EE858" s="186"/>
      <c r="EF858" s="239"/>
      <c r="EG858" s="186"/>
      <c r="EH858" s="239"/>
      <c r="EI858" s="239"/>
      <c r="EJ858" s="239"/>
      <c r="EK858" s="186"/>
      <c r="EL858" s="186"/>
      <c r="EM858" s="239"/>
      <c r="EN858" s="239">
        <v>2</v>
      </c>
      <c r="EO858" s="239"/>
      <c r="EP858" s="239"/>
      <c r="EQ858" s="239">
        <v>1</v>
      </c>
      <c r="ER858" s="186"/>
      <c r="ES858" s="186"/>
      <c r="ET858" s="239"/>
      <c r="EU858" s="239"/>
      <c r="EV858" s="239"/>
      <c r="EW858" s="239"/>
      <c r="EX858" s="239"/>
      <c r="EY858" s="186"/>
      <c r="EZ858" s="186"/>
      <c r="FA858" s="239"/>
      <c r="FB858" s="239"/>
      <c r="FC858" s="239"/>
      <c r="FD858" s="239"/>
      <c r="FE858" s="239"/>
      <c r="FF858" s="186"/>
      <c r="FG858" s="186"/>
      <c r="FH858" s="239"/>
      <c r="FI858" s="239"/>
      <c r="FJ858" s="239">
        <v>2</v>
      </c>
      <c r="FK858" s="239"/>
      <c r="FL858" s="239"/>
      <c r="FM858" s="186"/>
      <c r="FN858" s="186"/>
      <c r="FO858" s="239"/>
      <c r="FP858" s="239"/>
      <c r="FQ858" s="239">
        <v>2</v>
      </c>
      <c r="FR858" s="239"/>
      <c r="FS858" s="239"/>
      <c r="FT858" s="186"/>
      <c r="FU858" s="186"/>
      <c r="FV858" s="186"/>
      <c r="FW858" s="186"/>
      <c r="FX858" s="186"/>
      <c r="FY858" s="239"/>
      <c r="FZ858" s="239"/>
      <c r="GA858" s="186"/>
      <c r="GB858" s="186"/>
      <c r="GC858" s="239"/>
      <c r="GD858" s="239">
        <v>1</v>
      </c>
      <c r="GE858" s="239"/>
      <c r="GF858" s="239"/>
      <c r="GG858" s="239">
        <v>1</v>
      </c>
      <c r="GH858" s="186"/>
      <c r="GI858" s="186"/>
      <c r="GJ858" s="239"/>
    </row>
    <row r="859" spans="2:192" ht="15">
      <c r="B859" s="240" t="s">
        <v>5208</v>
      </c>
      <c r="C859" s="240" t="s">
        <v>454</v>
      </c>
      <c r="D859" s="240" t="s">
        <v>277</v>
      </c>
      <c r="E859" s="235" t="s">
        <v>5215</v>
      </c>
      <c r="F859" s="181">
        <v>1084.8</v>
      </c>
      <c r="G859" s="237"/>
      <c r="H859" s="187"/>
      <c r="I859" s="187"/>
      <c r="J859" s="237"/>
      <c r="K859" s="237">
        <v>60.9</v>
      </c>
      <c r="L859" s="237"/>
      <c r="M859" s="237"/>
      <c r="N859" s="237"/>
      <c r="O859" s="187"/>
      <c r="P859" s="187"/>
      <c r="Q859" s="237"/>
      <c r="R859" s="237"/>
      <c r="S859" s="237"/>
      <c r="T859" s="237"/>
      <c r="U859" s="237"/>
      <c r="V859" s="187"/>
      <c r="W859" s="187"/>
      <c r="X859" s="237"/>
      <c r="Y859" s="237"/>
      <c r="Z859" s="237"/>
      <c r="AA859" s="237"/>
      <c r="AB859" s="237">
        <v>8.4</v>
      </c>
      <c r="AC859" s="187"/>
      <c r="AD859" s="187"/>
      <c r="AE859" s="237"/>
      <c r="AF859" s="237"/>
      <c r="AG859" s="187"/>
      <c r="AH859" s="237"/>
      <c r="AI859" s="237"/>
      <c r="AJ859" s="187"/>
      <c r="AK859" s="187"/>
      <c r="AL859" s="187"/>
      <c r="AM859" s="187"/>
      <c r="AN859" s="187"/>
      <c r="AO859" s="237"/>
      <c r="AP859" s="237"/>
      <c r="AQ859" s="187"/>
      <c r="AR859" s="187"/>
      <c r="AS859" s="237"/>
      <c r="AT859" s="237"/>
      <c r="AU859" s="237"/>
      <c r="AV859" s="237"/>
      <c r="AW859" s="237"/>
      <c r="AX859" s="187"/>
      <c r="AY859" s="187"/>
      <c r="AZ859" s="237"/>
      <c r="BA859" s="237"/>
      <c r="BB859" s="237"/>
      <c r="BC859" s="237"/>
      <c r="BD859" s="237"/>
      <c r="BE859" s="187"/>
      <c r="BF859" s="187"/>
      <c r="BG859" s="237"/>
      <c r="BH859" s="237">
        <v>66.599999999999994</v>
      </c>
      <c r="BI859" s="237"/>
      <c r="BJ859" s="237"/>
      <c r="BK859" s="237"/>
      <c r="BL859" s="187"/>
      <c r="BM859" s="187"/>
      <c r="BN859" s="237"/>
      <c r="BO859" s="237"/>
      <c r="BP859" s="237"/>
      <c r="BQ859" s="237"/>
      <c r="BR859" s="237">
        <v>79.099999999999994</v>
      </c>
      <c r="BS859" s="187"/>
      <c r="BT859" s="187"/>
      <c r="BU859" s="237"/>
      <c r="BV859" s="237">
        <v>64.099999999999994</v>
      </c>
      <c r="BW859" s="237"/>
      <c r="BX859" s="237"/>
      <c r="BY859" s="237"/>
      <c r="BZ859" s="187"/>
      <c r="CA859" s="187"/>
      <c r="CB859" s="237"/>
      <c r="CC859" s="237"/>
      <c r="CD859" s="237"/>
      <c r="CE859" s="237"/>
      <c r="CF859" s="237"/>
      <c r="CG859" s="187"/>
      <c r="CH859" s="187"/>
      <c r="CI859" s="237"/>
      <c r="CJ859" s="237"/>
      <c r="CK859" s="237"/>
      <c r="CL859" s="237"/>
      <c r="CM859" s="237"/>
      <c r="CN859" s="187"/>
      <c r="CO859" s="187"/>
      <c r="CP859" s="237"/>
      <c r="CQ859" s="237"/>
      <c r="CR859" s="237"/>
      <c r="CS859" s="237"/>
      <c r="CT859" s="237"/>
      <c r="CU859" s="187"/>
      <c r="CV859" s="187"/>
      <c r="CW859" s="237"/>
      <c r="CX859" s="237"/>
      <c r="CY859" s="237">
        <v>82.8</v>
      </c>
      <c r="CZ859" s="237"/>
      <c r="DA859" s="237"/>
      <c r="DB859" s="187"/>
      <c r="DC859" s="187"/>
      <c r="DD859" s="237">
        <v>61.3</v>
      </c>
      <c r="DE859" s="237"/>
      <c r="DF859" s="237"/>
      <c r="DG859" s="237"/>
      <c r="DH859" s="237"/>
      <c r="DI859" s="187"/>
      <c r="DJ859" s="187"/>
      <c r="DK859" s="187"/>
      <c r="DL859" s="237"/>
      <c r="DM859" s="237">
        <v>75.400000000000006</v>
      </c>
      <c r="DN859" s="237"/>
      <c r="DO859" s="237"/>
      <c r="DP859" s="187"/>
      <c r="DQ859" s="187"/>
      <c r="DR859" s="237">
        <v>68.8</v>
      </c>
      <c r="DS859" s="237"/>
      <c r="DT859" s="237">
        <v>69.7</v>
      </c>
      <c r="DU859" s="237"/>
      <c r="DV859" s="237"/>
      <c r="DW859" s="187"/>
      <c r="DX859" s="187"/>
      <c r="DY859" s="237"/>
      <c r="DZ859" s="237"/>
      <c r="EA859" s="237">
        <v>77</v>
      </c>
      <c r="EB859" s="237"/>
      <c r="EC859" s="237"/>
      <c r="ED859" s="187"/>
      <c r="EE859" s="187"/>
      <c r="EF859" s="237"/>
      <c r="EG859" s="187"/>
      <c r="EH859" s="237"/>
      <c r="EI859" s="237"/>
      <c r="EJ859" s="237"/>
      <c r="EK859" s="187"/>
      <c r="EL859" s="187"/>
      <c r="EM859" s="237"/>
      <c r="EN859" s="237">
        <v>70.599999999999994</v>
      </c>
      <c r="EO859" s="237"/>
      <c r="EP859" s="237"/>
      <c r="EQ859" s="237">
        <v>60.6</v>
      </c>
      <c r="ER859" s="187"/>
      <c r="ES859" s="187"/>
      <c r="ET859" s="237"/>
      <c r="EU859" s="237"/>
      <c r="EV859" s="237"/>
      <c r="EW859" s="237"/>
      <c r="EX859" s="237"/>
      <c r="EY859" s="187"/>
      <c r="EZ859" s="187"/>
      <c r="FA859" s="237"/>
      <c r="FB859" s="237"/>
      <c r="FC859" s="237"/>
      <c r="FD859" s="237"/>
      <c r="FE859" s="237"/>
      <c r="FF859" s="187"/>
      <c r="FG859" s="187"/>
      <c r="FH859" s="237"/>
      <c r="FI859" s="237"/>
      <c r="FJ859" s="237">
        <v>67</v>
      </c>
      <c r="FK859" s="237"/>
      <c r="FL859" s="237"/>
      <c r="FM859" s="187"/>
      <c r="FN859" s="187"/>
      <c r="FO859" s="237"/>
      <c r="FP859" s="237"/>
      <c r="FQ859" s="237">
        <v>59.2</v>
      </c>
      <c r="FR859" s="237"/>
      <c r="FS859" s="237"/>
      <c r="FT859" s="187"/>
      <c r="FU859" s="187"/>
      <c r="FV859" s="187"/>
      <c r="FW859" s="187"/>
      <c r="FX859" s="187"/>
      <c r="FY859" s="237"/>
      <c r="FZ859" s="237"/>
      <c r="GA859" s="187"/>
      <c r="GB859" s="187"/>
      <c r="GC859" s="237"/>
      <c r="GD859" s="237">
        <v>57.2</v>
      </c>
      <c r="GE859" s="237"/>
      <c r="GF859" s="237"/>
      <c r="GG859" s="237">
        <v>56.3</v>
      </c>
      <c r="GH859" s="187"/>
      <c r="GI859" s="187"/>
      <c r="GJ859" s="237"/>
    </row>
    <row r="860" spans="2:192" ht="15">
      <c r="B860" s="240" t="s">
        <v>5208</v>
      </c>
      <c r="C860" s="240" t="s">
        <v>454</v>
      </c>
      <c r="D860" s="240" t="s">
        <v>277</v>
      </c>
      <c r="E860" s="241" t="s">
        <v>5216</v>
      </c>
      <c r="F860" s="182"/>
      <c r="G860" s="242"/>
      <c r="H860" s="188"/>
      <c r="I860" s="188"/>
      <c r="J860" s="242"/>
      <c r="K860" s="242"/>
      <c r="L860" s="242"/>
      <c r="M860" s="242"/>
      <c r="N860" s="242"/>
      <c r="O860" s="188"/>
      <c r="P860" s="188"/>
      <c r="Q860" s="242"/>
      <c r="R860" s="242"/>
      <c r="S860" s="242"/>
      <c r="T860" s="242"/>
      <c r="U860" s="242"/>
      <c r="V860" s="188"/>
      <c r="W860" s="188"/>
      <c r="X860" s="242"/>
      <c r="Y860" s="242"/>
      <c r="Z860" s="242"/>
      <c r="AA860" s="242"/>
      <c r="AB860" s="242"/>
      <c r="AC860" s="188"/>
      <c r="AD860" s="188"/>
      <c r="AE860" s="242"/>
      <c r="AF860" s="242"/>
      <c r="AG860" s="188"/>
      <c r="AH860" s="242"/>
      <c r="AI860" s="242"/>
      <c r="AJ860" s="188"/>
      <c r="AK860" s="188"/>
      <c r="AL860" s="188"/>
      <c r="AM860" s="188"/>
      <c r="AN860" s="188"/>
      <c r="AO860" s="242"/>
      <c r="AP860" s="242"/>
      <c r="AQ860" s="188"/>
      <c r="AR860" s="188"/>
      <c r="AS860" s="242"/>
      <c r="AT860" s="242"/>
      <c r="AU860" s="242"/>
      <c r="AV860" s="242"/>
      <c r="AW860" s="242"/>
      <c r="AX860" s="188"/>
      <c r="AY860" s="188"/>
      <c r="AZ860" s="242"/>
      <c r="BA860" s="242"/>
      <c r="BB860" s="242"/>
      <c r="BC860" s="242"/>
      <c r="BD860" s="242"/>
      <c r="BE860" s="188"/>
      <c r="BF860" s="188"/>
      <c r="BG860" s="242"/>
      <c r="BH860" s="242"/>
      <c r="BI860" s="242"/>
      <c r="BJ860" s="242"/>
      <c r="BK860" s="242"/>
      <c r="BL860" s="188"/>
      <c r="BM860" s="188"/>
      <c r="BN860" s="242"/>
      <c r="BO860" s="242"/>
      <c r="BP860" s="242"/>
      <c r="BQ860" s="242"/>
      <c r="BR860" s="242"/>
      <c r="BS860" s="188"/>
      <c r="BT860" s="188"/>
      <c r="BU860" s="242"/>
      <c r="BV860" s="242"/>
      <c r="BW860" s="242"/>
      <c r="BX860" s="242"/>
      <c r="BY860" s="242"/>
      <c r="BZ860" s="188"/>
      <c r="CA860" s="188"/>
      <c r="CB860" s="242"/>
      <c r="CC860" s="242"/>
      <c r="CD860" s="242"/>
      <c r="CE860" s="242"/>
      <c r="CF860" s="242"/>
      <c r="CG860" s="188"/>
      <c r="CH860" s="188"/>
      <c r="CI860" s="242"/>
      <c r="CJ860" s="242"/>
      <c r="CK860" s="242"/>
      <c r="CL860" s="242"/>
      <c r="CM860" s="242"/>
      <c r="CN860" s="188"/>
      <c r="CO860" s="188"/>
      <c r="CP860" s="242"/>
      <c r="CQ860" s="242"/>
      <c r="CR860" s="242"/>
      <c r="CS860" s="242"/>
      <c r="CT860" s="242"/>
      <c r="CU860" s="188"/>
      <c r="CV860" s="188"/>
      <c r="CW860" s="242"/>
      <c r="CX860" s="242"/>
      <c r="CY860" s="242"/>
      <c r="CZ860" s="242"/>
      <c r="DA860" s="242"/>
      <c r="DB860" s="188"/>
      <c r="DC860" s="188"/>
      <c r="DD860" s="242"/>
      <c r="DE860" s="242"/>
      <c r="DF860" s="242"/>
      <c r="DG860" s="242"/>
      <c r="DH860" s="242"/>
      <c r="DI860" s="188"/>
      <c r="DJ860" s="188"/>
      <c r="DK860" s="188"/>
      <c r="DL860" s="242"/>
      <c r="DM860" s="242"/>
      <c r="DN860" s="242"/>
      <c r="DO860" s="242"/>
      <c r="DP860" s="188"/>
      <c r="DQ860" s="188"/>
      <c r="DR860" s="242"/>
      <c r="DS860" s="242"/>
      <c r="DT860" s="242"/>
      <c r="DU860" s="242"/>
      <c r="DV860" s="242"/>
      <c r="DW860" s="188"/>
      <c r="DX860" s="188"/>
      <c r="DY860" s="242"/>
      <c r="DZ860" s="242"/>
      <c r="EA860" s="242"/>
      <c r="EB860" s="242"/>
      <c r="EC860" s="242"/>
      <c r="ED860" s="188"/>
      <c r="EE860" s="188"/>
      <c r="EF860" s="242"/>
      <c r="EG860" s="188"/>
      <c r="EH860" s="242"/>
      <c r="EI860" s="242"/>
      <c r="EJ860" s="242"/>
      <c r="EK860" s="188"/>
      <c r="EL860" s="188"/>
      <c r="EM860" s="242"/>
      <c r="EN860" s="242"/>
      <c r="EO860" s="242"/>
      <c r="EP860" s="242"/>
      <c r="EQ860" s="242"/>
      <c r="ER860" s="188"/>
      <c r="ES860" s="188"/>
      <c r="ET860" s="242"/>
      <c r="EU860" s="242"/>
      <c r="EV860" s="242"/>
      <c r="EW860" s="242"/>
      <c r="EX860" s="242"/>
      <c r="EY860" s="188"/>
      <c r="EZ860" s="188"/>
      <c r="FA860" s="242"/>
      <c r="FB860" s="242"/>
      <c r="FC860" s="242"/>
      <c r="FD860" s="242"/>
      <c r="FE860" s="242"/>
      <c r="FF860" s="188"/>
      <c r="FG860" s="188"/>
      <c r="FH860" s="242"/>
      <c r="FI860" s="242"/>
      <c r="FJ860" s="242"/>
      <c r="FK860" s="242"/>
      <c r="FL860" s="242"/>
      <c r="FM860" s="188"/>
      <c r="FN860" s="188"/>
      <c r="FO860" s="242"/>
      <c r="FP860" s="242"/>
      <c r="FQ860" s="242"/>
      <c r="FR860" s="242"/>
      <c r="FS860" s="242"/>
      <c r="FT860" s="188"/>
      <c r="FU860" s="188"/>
      <c r="FV860" s="188"/>
      <c r="FW860" s="188"/>
      <c r="FX860" s="188"/>
      <c r="FY860" s="242"/>
      <c r="FZ860" s="242"/>
      <c r="GA860" s="188"/>
      <c r="GB860" s="188"/>
      <c r="GC860" s="242"/>
      <c r="GD860" s="242"/>
      <c r="GE860" s="242"/>
      <c r="GF860" s="242"/>
      <c r="GG860" s="242"/>
      <c r="GH860" s="188"/>
      <c r="GI860" s="188"/>
      <c r="GJ860" s="242"/>
    </row>
    <row r="861" spans="2:192" ht="15.75" thickBot="1">
      <c r="B861" s="243" t="s">
        <v>5208</v>
      </c>
      <c r="C861" s="243" t="s">
        <v>454</v>
      </c>
      <c r="D861" s="243" t="s">
        <v>277</v>
      </c>
      <c r="E861" s="244" t="s">
        <v>5217</v>
      </c>
      <c r="F861" s="183"/>
      <c r="G861" s="245"/>
      <c r="H861" s="189"/>
      <c r="I861" s="189"/>
      <c r="J861" s="245"/>
      <c r="K861" s="245"/>
      <c r="L861" s="245"/>
      <c r="M861" s="245"/>
      <c r="N861" s="245"/>
      <c r="O861" s="189"/>
      <c r="P861" s="189"/>
      <c r="Q861" s="245"/>
      <c r="R861" s="245"/>
      <c r="S861" s="245"/>
      <c r="T861" s="245"/>
      <c r="U861" s="245"/>
      <c r="V861" s="189"/>
      <c r="W861" s="189"/>
      <c r="X861" s="245"/>
      <c r="Y861" s="245"/>
      <c r="Z861" s="245"/>
      <c r="AA861" s="245"/>
      <c r="AB861" s="245"/>
      <c r="AC861" s="189"/>
      <c r="AD861" s="189"/>
      <c r="AE861" s="245"/>
      <c r="AF861" s="245"/>
      <c r="AG861" s="189"/>
      <c r="AH861" s="245"/>
      <c r="AI861" s="245"/>
      <c r="AJ861" s="189"/>
      <c r="AK861" s="189"/>
      <c r="AL861" s="189"/>
      <c r="AM861" s="189"/>
      <c r="AN861" s="189"/>
      <c r="AO861" s="245"/>
      <c r="AP861" s="245"/>
      <c r="AQ861" s="189"/>
      <c r="AR861" s="189"/>
      <c r="AS861" s="245"/>
      <c r="AT861" s="245"/>
      <c r="AU861" s="245"/>
      <c r="AV861" s="245"/>
      <c r="AW861" s="245"/>
      <c r="AX861" s="189"/>
      <c r="AY861" s="189"/>
      <c r="AZ861" s="245"/>
      <c r="BA861" s="245"/>
      <c r="BB861" s="245"/>
      <c r="BC861" s="245"/>
      <c r="BD861" s="245"/>
      <c r="BE861" s="189"/>
      <c r="BF861" s="189"/>
      <c r="BG861" s="245"/>
      <c r="BH861" s="245"/>
      <c r="BI861" s="245"/>
      <c r="BJ861" s="245"/>
      <c r="BK861" s="245"/>
      <c r="BL861" s="189"/>
      <c r="BM861" s="189"/>
      <c r="BN861" s="245"/>
      <c r="BO861" s="245"/>
      <c r="BP861" s="245"/>
      <c r="BQ861" s="245"/>
      <c r="BR861" s="245"/>
      <c r="BS861" s="189"/>
      <c r="BT861" s="189"/>
      <c r="BU861" s="245"/>
      <c r="BV861" s="245"/>
      <c r="BW861" s="245"/>
      <c r="BX861" s="245"/>
      <c r="BY861" s="245"/>
      <c r="BZ861" s="189"/>
      <c r="CA861" s="189"/>
      <c r="CB861" s="245"/>
      <c r="CC861" s="245"/>
      <c r="CD861" s="245"/>
      <c r="CE861" s="245"/>
      <c r="CF861" s="245"/>
      <c r="CG861" s="189"/>
      <c r="CH861" s="189"/>
      <c r="CI861" s="245"/>
      <c r="CJ861" s="245"/>
      <c r="CK861" s="245"/>
      <c r="CL861" s="245"/>
      <c r="CM861" s="245"/>
      <c r="CN861" s="189"/>
      <c r="CO861" s="189"/>
      <c r="CP861" s="245"/>
      <c r="CQ861" s="245"/>
      <c r="CR861" s="245"/>
      <c r="CS861" s="245"/>
      <c r="CT861" s="245"/>
      <c r="CU861" s="189"/>
      <c r="CV861" s="189"/>
      <c r="CW861" s="245"/>
      <c r="CX861" s="245"/>
      <c r="CY861" s="245"/>
      <c r="CZ861" s="245"/>
      <c r="DA861" s="245"/>
      <c r="DB861" s="189"/>
      <c r="DC861" s="189"/>
      <c r="DD861" s="245"/>
      <c r="DE861" s="245"/>
      <c r="DF861" s="245"/>
      <c r="DG861" s="245"/>
      <c r="DH861" s="245"/>
      <c r="DI861" s="189"/>
      <c r="DJ861" s="189"/>
      <c r="DK861" s="189"/>
      <c r="DL861" s="245"/>
      <c r="DM861" s="245"/>
      <c r="DN861" s="245"/>
      <c r="DO861" s="245"/>
      <c r="DP861" s="189"/>
      <c r="DQ861" s="189"/>
      <c r="DR861" s="245"/>
      <c r="DS861" s="245"/>
      <c r="DT861" s="245"/>
      <c r="DU861" s="245"/>
      <c r="DV861" s="245"/>
      <c r="DW861" s="189"/>
      <c r="DX861" s="189"/>
      <c r="DY861" s="245"/>
      <c r="DZ861" s="245"/>
      <c r="EA861" s="245"/>
      <c r="EB861" s="245"/>
      <c r="EC861" s="245"/>
      <c r="ED861" s="189"/>
      <c r="EE861" s="189"/>
      <c r="EF861" s="245"/>
      <c r="EG861" s="189"/>
      <c r="EH861" s="245"/>
      <c r="EI861" s="245"/>
      <c r="EJ861" s="245"/>
      <c r="EK861" s="189"/>
      <c r="EL861" s="189"/>
      <c r="EM861" s="245"/>
      <c r="EN861" s="245"/>
      <c r="EO861" s="245"/>
      <c r="EP861" s="245"/>
      <c r="EQ861" s="245"/>
      <c r="ER861" s="189"/>
      <c r="ES861" s="189"/>
      <c r="ET861" s="245"/>
      <c r="EU861" s="245"/>
      <c r="EV861" s="245"/>
      <c r="EW861" s="245"/>
      <c r="EX861" s="245"/>
      <c r="EY861" s="189"/>
      <c r="EZ861" s="189"/>
      <c r="FA861" s="245"/>
      <c r="FB861" s="245"/>
      <c r="FC861" s="245"/>
      <c r="FD861" s="245"/>
      <c r="FE861" s="245"/>
      <c r="FF861" s="189"/>
      <c r="FG861" s="189"/>
      <c r="FH861" s="245"/>
      <c r="FI861" s="245"/>
      <c r="FJ861" s="245"/>
      <c r="FK861" s="245"/>
      <c r="FL861" s="245"/>
      <c r="FM861" s="189"/>
      <c r="FN861" s="189"/>
      <c r="FO861" s="245"/>
      <c r="FP861" s="245"/>
      <c r="FQ861" s="245"/>
      <c r="FR861" s="245"/>
      <c r="FS861" s="245"/>
      <c r="FT861" s="189"/>
      <c r="FU861" s="189"/>
      <c r="FV861" s="189"/>
      <c r="FW861" s="189"/>
      <c r="FX861" s="189"/>
      <c r="FY861" s="245"/>
      <c r="FZ861" s="245"/>
      <c r="GA861" s="189"/>
      <c r="GB861" s="189"/>
      <c r="GC861" s="245"/>
      <c r="GD861" s="245"/>
      <c r="GE861" s="245"/>
      <c r="GF861" s="245"/>
      <c r="GG861" s="245"/>
      <c r="GH861" s="189"/>
      <c r="GI861" s="189"/>
      <c r="GJ861" s="245"/>
    </row>
    <row r="862" spans="2:192" ht="15">
      <c r="B862" s="238" t="s">
        <v>5208</v>
      </c>
      <c r="C862" s="238" t="s">
        <v>374</v>
      </c>
      <c r="D862" s="238" t="s">
        <v>277</v>
      </c>
      <c r="E862" s="238" t="s">
        <v>5214</v>
      </c>
      <c r="F862" s="180">
        <v>36</v>
      </c>
      <c r="G862" s="239"/>
      <c r="H862" s="186"/>
      <c r="I862" s="186"/>
      <c r="J862" s="239">
        <v>2</v>
      </c>
      <c r="K862" s="239"/>
      <c r="L862" s="239">
        <v>2</v>
      </c>
      <c r="M862" s="239"/>
      <c r="N862" s="239"/>
      <c r="O862" s="186"/>
      <c r="P862" s="186"/>
      <c r="Q862" s="239"/>
      <c r="R862" s="239"/>
      <c r="S862" s="239"/>
      <c r="T862" s="239"/>
      <c r="U862" s="239">
        <v>2</v>
      </c>
      <c r="V862" s="186"/>
      <c r="W862" s="186"/>
      <c r="X862" s="239"/>
      <c r="Y862" s="239"/>
      <c r="Z862" s="239"/>
      <c r="AA862" s="239"/>
      <c r="AB862" s="239"/>
      <c r="AC862" s="186"/>
      <c r="AD862" s="186"/>
      <c r="AE862" s="239"/>
      <c r="AF862" s="239">
        <v>1</v>
      </c>
      <c r="AG862" s="186"/>
      <c r="AH862" s="239"/>
      <c r="AI862" s="239">
        <v>2</v>
      </c>
      <c r="AJ862" s="186"/>
      <c r="AK862" s="186"/>
      <c r="AL862" s="186"/>
      <c r="AM862" s="186"/>
      <c r="AN862" s="186"/>
      <c r="AO862" s="239"/>
      <c r="AP862" s="239">
        <v>3</v>
      </c>
      <c r="AQ862" s="186"/>
      <c r="AR862" s="186"/>
      <c r="AS862" s="239"/>
      <c r="AT862" s="239"/>
      <c r="AU862" s="239">
        <v>1</v>
      </c>
      <c r="AV862" s="239"/>
      <c r="AW862" s="239"/>
      <c r="AX862" s="186"/>
      <c r="AY862" s="186"/>
      <c r="AZ862" s="239">
        <v>2</v>
      </c>
      <c r="BA862" s="239"/>
      <c r="BB862" s="239"/>
      <c r="BC862" s="239"/>
      <c r="BD862" s="239"/>
      <c r="BE862" s="186"/>
      <c r="BF862" s="186"/>
      <c r="BG862" s="239">
        <v>1</v>
      </c>
      <c r="BH862" s="239"/>
      <c r="BI862" s="239"/>
      <c r="BJ862" s="239"/>
      <c r="BK862" s="239"/>
      <c r="BL862" s="186"/>
      <c r="BM862" s="186"/>
      <c r="BN862" s="239"/>
      <c r="BO862" s="239"/>
      <c r="BP862" s="239"/>
      <c r="BQ862" s="239"/>
      <c r="BR862" s="239"/>
      <c r="BS862" s="186"/>
      <c r="BT862" s="186"/>
      <c r="BU862" s="239">
        <v>2</v>
      </c>
      <c r="BV862" s="239"/>
      <c r="BW862" s="239"/>
      <c r="BX862" s="239"/>
      <c r="BY862" s="239"/>
      <c r="BZ862" s="186"/>
      <c r="CA862" s="186"/>
      <c r="CB862" s="239"/>
      <c r="CC862" s="239">
        <v>1</v>
      </c>
      <c r="CD862" s="239"/>
      <c r="CE862" s="239"/>
      <c r="CF862" s="239">
        <v>1</v>
      </c>
      <c r="CG862" s="186"/>
      <c r="CH862" s="186"/>
      <c r="CI862" s="239"/>
      <c r="CJ862" s="239"/>
      <c r="CK862" s="239"/>
      <c r="CL862" s="239">
        <v>1</v>
      </c>
      <c r="CM862" s="239">
        <v>1</v>
      </c>
      <c r="CN862" s="186"/>
      <c r="CO862" s="186"/>
      <c r="CP862" s="239"/>
      <c r="CQ862" s="239">
        <v>1</v>
      </c>
      <c r="CR862" s="239"/>
      <c r="CS862" s="239"/>
      <c r="CT862" s="239">
        <v>3</v>
      </c>
      <c r="CU862" s="186"/>
      <c r="CV862" s="186"/>
      <c r="CW862" s="239"/>
      <c r="CX862" s="239">
        <v>1</v>
      </c>
      <c r="CY862" s="239"/>
      <c r="CZ862" s="239"/>
      <c r="DA862" s="239"/>
      <c r="DB862" s="186"/>
      <c r="DC862" s="186"/>
      <c r="DD862" s="239"/>
      <c r="DE862" s="239"/>
      <c r="DF862" s="239"/>
      <c r="DG862" s="239"/>
      <c r="DH862" s="239"/>
      <c r="DI862" s="186"/>
      <c r="DJ862" s="186"/>
      <c r="DK862" s="186"/>
      <c r="DL862" s="239"/>
      <c r="DM862" s="239"/>
      <c r="DN862" s="239"/>
      <c r="DO862" s="239"/>
      <c r="DP862" s="186"/>
      <c r="DQ862" s="186"/>
      <c r="DR862" s="239"/>
      <c r="DS862" s="239"/>
      <c r="DT862" s="239"/>
      <c r="DU862" s="239"/>
      <c r="DV862" s="239"/>
      <c r="DW862" s="186"/>
      <c r="DX862" s="186"/>
      <c r="DY862" s="239"/>
      <c r="DZ862" s="239"/>
      <c r="EA862" s="239"/>
      <c r="EB862" s="239"/>
      <c r="EC862" s="239"/>
      <c r="ED862" s="186"/>
      <c r="EE862" s="186"/>
      <c r="EF862" s="239"/>
      <c r="EG862" s="186"/>
      <c r="EH862" s="239"/>
      <c r="EI862" s="239"/>
      <c r="EJ862" s="239"/>
      <c r="EK862" s="186"/>
      <c r="EL862" s="186"/>
      <c r="EM862" s="239"/>
      <c r="EN862" s="239"/>
      <c r="EO862" s="239"/>
      <c r="EP862" s="239"/>
      <c r="EQ862" s="239"/>
      <c r="ER862" s="186"/>
      <c r="ES862" s="186"/>
      <c r="ET862" s="239"/>
      <c r="EU862" s="239"/>
      <c r="EV862" s="239"/>
      <c r="EW862" s="239"/>
      <c r="EX862" s="239"/>
      <c r="EY862" s="186"/>
      <c r="EZ862" s="186"/>
      <c r="FA862" s="239"/>
      <c r="FB862" s="239"/>
      <c r="FC862" s="239"/>
      <c r="FD862" s="239"/>
      <c r="FE862" s="239">
        <v>3</v>
      </c>
      <c r="FF862" s="186"/>
      <c r="FG862" s="186"/>
      <c r="FH862" s="239">
        <v>1</v>
      </c>
      <c r="FI862" s="239"/>
      <c r="FJ862" s="239"/>
      <c r="FK862" s="239"/>
      <c r="FL862" s="239"/>
      <c r="FM862" s="186"/>
      <c r="FN862" s="186"/>
      <c r="FO862" s="239"/>
      <c r="FP862" s="239">
        <v>2</v>
      </c>
      <c r="FQ862" s="239"/>
      <c r="FR862" s="239"/>
      <c r="FS862" s="239"/>
      <c r="FT862" s="186"/>
      <c r="FU862" s="186"/>
      <c r="FV862" s="186"/>
      <c r="FW862" s="186"/>
      <c r="FX862" s="186"/>
      <c r="FY862" s="239"/>
      <c r="FZ862" s="239"/>
      <c r="GA862" s="186"/>
      <c r="GB862" s="186"/>
      <c r="GC862" s="239">
        <v>1</v>
      </c>
      <c r="GD862" s="239"/>
      <c r="GE862" s="239"/>
      <c r="GF862" s="239"/>
      <c r="GG862" s="239"/>
      <c r="GH862" s="186"/>
      <c r="GI862" s="186"/>
      <c r="GJ862" s="239">
        <v>2</v>
      </c>
    </row>
    <row r="863" spans="2:192" ht="15">
      <c r="B863" s="240" t="s">
        <v>5208</v>
      </c>
      <c r="C863" s="240" t="s">
        <v>374</v>
      </c>
      <c r="D863" s="240" t="s">
        <v>277</v>
      </c>
      <c r="E863" s="235" t="s">
        <v>5215</v>
      </c>
      <c r="F863" s="181">
        <v>1284.3</v>
      </c>
      <c r="G863" s="237"/>
      <c r="H863" s="187"/>
      <c r="I863" s="187"/>
      <c r="J863" s="237">
        <v>43.3</v>
      </c>
      <c r="K863" s="237"/>
      <c r="L863" s="237">
        <v>67.7</v>
      </c>
      <c r="M863" s="237"/>
      <c r="N863" s="237"/>
      <c r="O863" s="187"/>
      <c r="P863" s="187"/>
      <c r="Q863" s="237"/>
      <c r="R863" s="237"/>
      <c r="S863" s="237"/>
      <c r="T863" s="237"/>
      <c r="U863" s="237">
        <v>53.9</v>
      </c>
      <c r="V863" s="187"/>
      <c r="W863" s="187"/>
      <c r="X863" s="237"/>
      <c r="Y863" s="237"/>
      <c r="Z863" s="237"/>
      <c r="AA863" s="237"/>
      <c r="AB863" s="237"/>
      <c r="AC863" s="187"/>
      <c r="AD863" s="187"/>
      <c r="AE863" s="237"/>
      <c r="AF863" s="237">
        <v>61.6</v>
      </c>
      <c r="AG863" s="187"/>
      <c r="AH863" s="237"/>
      <c r="AI863" s="237">
        <v>70.3</v>
      </c>
      <c r="AJ863" s="187"/>
      <c r="AK863" s="187"/>
      <c r="AL863" s="187"/>
      <c r="AM863" s="187"/>
      <c r="AN863" s="187"/>
      <c r="AO863" s="237"/>
      <c r="AP863" s="237">
        <v>70.599999999999994</v>
      </c>
      <c r="AQ863" s="187"/>
      <c r="AR863" s="187"/>
      <c r="AS863" s="237"/>
      <c r="AT863" s="237"/>
      <c r="AU863" s="237">
        <v>9.4</v>
      </c>
      <c r="AV863" s="237"/>
      <c r="AW863" s="237"/>
      <c r="AX863" s="187"/>
      <c r="AY863" s="187"/>
      <c r="AZ863" s="237">
        <v>71</v>
      </c>
      <c r="BA863" s="237"/>
      <c r="BB863" s="237"/>
      <c r="BC863" s="237"/>
      <c r="BD863" s="237"/>
      <c r="BE863" s="187"/>
      <c r="BF863" s="187"/>
      <c r="BG863" s="237">
        <v>52.6</v>
      </c>
      <c r="BH863" s="237"/>
      <c r="BI863" s="237"/>
      <c r="BJ863" s="237"/>
      <c r="BK863" s="237"/>
      <c r="BL863" s="187"/>
      <c r="BM863" s="187"/>
      <c r="BN863" s="237"/>
      <c r="BO863" s="237"/>
      <c r="BP863" s="237"/>
      <c r="BQ863" s="237"/>
      <c r="BR863" s="237"/>
      <c r="BS863" s="187"/>
      <c r="BT863" s="187"/>
      <c r="BU863" s="237">
        <v>65.2</v>
      </c>
      <c r="BV863" s="237"/>
      <c r="BW863" s="237"/>
      <c r="BX863" s="237"/>
      <c r="BY863" s="237"/>
      <c r="BZ863" s="187"/>
      <c r="CA863" s="187"/>
      <c r="CB863" s="237"/>
      <c r="CC863" s="237">
        <v>56.6</v>
      </c>
      <c r="CD863" s="237"/>
      <c r="CE863" s="237"/>
      <c r="CF863" s="237">
        <v>60.4</v>
      </c>
      <c r="CG863" s="187"/>
      <c r="CH863" s="187"/>
      <c r="CI863" s="237"/>
      <c r="CJ863" s="237"/>
      <c r="CK863" s="237"/>
      <c r="CL863" s="237">
        <v>59.9</v>
      </c>
      <c r="CM863" s="237">
        <v>58.3</v>
      </c>
      <c r="CN863" s="187"/>
      <c r="CO863" s="187"/>
      <c r="CP863" s="237"/>
      <c r="CQ863" s="237">
        <v>59.9</v>
      </c>
      <c r="CR863" s="237"/>
      <c r="CS863" s="237"/>
      <c r="CT863" s="237">
        <v>76</v>
      </c>
      <c r="CU863" s="187"/>
      <c r="CV863" s="187"/>
      <c r="CW863" s="237"/>
      <c r="CX863" s="237">
        <v>62</v>
      </c>
      <c r="CY863" s="237"/>
      <c r="CZ863" s="237"/>
      <c r="DA863" s="237"/>
      <c r="DB863" s="187"/>
      <c r="DC863" s="187"/>
      <c r="DD863" s="237"/>
      <c r="DE863" s="237"/>
      <c r="DF863" s="237"/>
      <c r="DG863" s="237"/>
      <c r="DH863" s="237"/>
      <c r="DI863" s="187"/>
      <c r="DJ863" s="187"/>
      <c r="DK863" s="187"/>
      <c r="DL863" s="237"/>
      <c r="DM863" s="237"/>
      <c r="DN863" s="237"/>
      <c r="DO863" s="237"/>
      <c r="DP863" s="187"/>
      <c r="DQ863" s="187"/>
      <c r="DR863" s="237"/>
      <c r="DS863" s="237"/>
      <c r="DT863" s="237"/>
      <c r="DU863" s="237"/>
      <c r="DV863" s="237"/>
      <c r="DW863" s="187"/>
      <c r="DX863" s="187"/>
      <c r="DY863" s="237"/>
      <c r="DZ863" s="237"/>
      <c r="EA863" s="237"/>
      <c r="EB863" s="237"/>
      <c r="EC863" s="237"/>
      <c r="ED863" s="187"/>
      <c r="EE863" s="187"/>
      <c r="EF863" s="237"/>
      <c r="EG863" s="187"/>
      <c r="EH863" s="237"/>
      <c r="EI863" s="237"/>
      <c r="EJ863" s="237"/>
      <c r="EK863" s="187"/>
      <c r="EL863" s="187"/>
      <c r="EM863" s="237"/>
      <c r="EN863" s="237"/>
      <c r="EO863" s="237"/>
      <c r="EP863" s="237"/>
      <c r="EQ863" s="237"/>
      <c r="ER863" s="187"/>
      <c r="ES863" s="187"/>
      <c r="ET863" s="237"/>
      <c r="EU863" s="237"/>
      <c r="EV863" s="237"/>
      <c r="EW863" s="237"/>
      <c r="EX863" s="237"/>
      <c r="EY863" s="187"/>
      <c r="EZ863" s="187"/>
      <c r="FA863" s="237"/>
      <c r="FB863" s="237"/>
      <c r="FC863" s="237"/>
      <c r="FD863" s="237"/>
      <c r="FE863" s="237">
        <v>81.3</v>
      </c>
      <c r="FF863" s="187"/>
      <c r="FG863" s="187"/>
      <c r="FH863" s="237">
        <v>15.1</v>
      </c>
      <c r="FI863" s="237"/>
      <c r="FJ863" s="237"/>
      <c r="FK863" s="237"/>
      <c r="FL863" s="237"/>
      <c r="FM863" s="187"/>
      <c r="FN863" s="187"/>
      <c r="FO863" s="237"/>
      <c r="FP863" s="237">
        <v>67.8</v>
      </c>
      <c r="FQ863" s="237"/>
      <c r="FR863" s="237"/>
      <c r="FS863" s="237"/>
      <c r="FT863" s="187"/>
      <c r="FU863" s="187"/>
      <c r="FV863" s="187"/>
      <c r="FW863" s="187"/>
      <c r="FX863" s="187"/>
      <c r="FY863" s="237"/>
      <c r="FZ863" s="237"/>
      <c r="GA863" s="187"/>
      <c r="GB863" s="187"/>
      <c r="GC863" s="237">
        <v>56.5</v>
      </c>
      <c r="GD863" s="237"/>
      <c r="GE863" s="237"/>
      <c r="GF863" s="237"/>
      <c r="GG863" s="237"/>
      <c r="GH863" s="187"/>
      <c r="GI863" s="187"/>
      <c r="GJ863" s="237">
        <v>65.099999999999994</v>
      </c>
    </row>
    <row r="864" spans="2:192" ht="15">
      <c r="B864" s="240" t="s">
        <v>5208</v>
      </c>
      <c r="C864" s="240" t="s">
        <v>374</v>
      </c>
      <c r="D864" s="240" t="s">
        <v>277</v>
      </c>
      <c r="E864" s="241" t="s">
        <v>5216</v>
      </c>
      <c r="F864" s="182"/>
      <c r="G864" s="242"/>
      <c r="H864" s="188"/>
      <c r="I864" s="188"/>
      <c r="J864" s="242"/>
      <c r="K864" s="242"/>
      <c r="L864" s="242"/>
      <c r="M864" s="242"/>
      <c r="N864" s="242"/>
      <c r="O864" s="188"/>
      <c r="P864" s="188"/>
      <c r="Q864" s="242"/>
      <c r="R864" s="242"/>
      <c r="S864" s="242"/>
      <c r="T864" s="242"/>
      <c r="U864" s="242"/>
      <c r="V864" s="188"/>
      <c r="W864" s="188"/>
      <c r="X864" s="242"/>
      <c r="Y864" s="242"/>
      <c r="Z864" s="242"/>
      <c r="AA864" s="242"/>
      <c r="AB864" s="242"/>
      <c r="AC864" s="188"/>
      <c r="AD864" s="188"/>
      <c r="AE864" s="242"/>
      <c r="AF864" s="242"/>
      <c r="AG864" s="188"/>
      <c r="AH864" s="242"/>
      <c r="AI864" s="242"/>
      <c r="AJ864" s="188"/>
      <c r="AK864" s="188"/>
      <c r="AL864" s="188"/>
      <c r="AM864" s="188"/>
      <c r="AN864" s="188"/>
      <c r="AO864" s="242"/>
      <c r="AP864" s="242"/>
      <c r="AQ864" s="188"/>
      <c r="AR864" s="188"/>
      <c r="AS864" s="242"/>
      <c r="AT864" s="242"/>
      <c r="AU864" s="242"/>
      <c r="AV864" s="242"/>
      <c r="AW864" s="242"/>
      <c r="AX864" s="188"/>
      <c r="AY864" s="188"/>
      <c r="AZ864" s="242"/>
      <c r="BA864" s="242"/>
      <c r="BB864" s="242"/>
      <c r="BC864" s="242"/>
      <c r="BD864" s="242"/>
      <c r="BE864" s="188"/>
      <c r="BF864" s="188"/>
      <c r="BG864" s="242"/>
      <c r="BH864" s="242"/>
      <c r="BI864" s="242"/>
      <c r="BJ864" s="242"/>
      <c r="BK864" s="242"/>
      <c r="BL864" s="188"/>
      <c r="BM864" s="188"/>
      <c r="BN864" s="242"/>
      <c r="BO864" s="242"/>
      <c r="BP864" s="242"/>
      <c r="BQ864" s="242"/>
      <c r="BR864" s="242"/>
      <c r="BS864" s="188"/>
      <c r="BT864" s="188"/>
      <c r="BU864" s="242"/>
      <c r="BV864" s="242"/>
      <c r="BW864" s="242"/>
      <c r="BX864" s="242"/>
      <c r="BY864" s="242"/>
      <c r="BZ864" s="188"/>
      <c r="CA864" s="188"/>
      <c r="CB864" s="242"/>
      <c r="CC864" s="242"/>
      <c r="CD864" s="242"/>
      <c r="CE864" s="242"/>
      <c r="CF864" s="242"/>
      <c r="CG864" s="188"/>
      <c r="CH864" s="188"/>
      <c r="CI864" s="242"/>
      <c r="CJ864" s="242"/>
      <c r="CK864" s="242"/>
      <c r="CL864" s="242"/>
      <c r="CM864" s="242"/>
      <c r="CN864" s="188"/>
      <c r="CO864" s="188"/>
      <c r="CP864" s="242"/>
      <c r="CQ864" s="242"/>
      <c r="CR864" s="242"/>
      <c r="CS864" s="242"/>
      <c r="CT864" s="242"/>
      <c r="CU864" s="188"/>
      <c r="CV864" s="188"/>
      <c r="CW864" s="242"/>
      <c r="CX864" s="242"/>
      <c r="CY864" s="242"/>
      <c r="CZ864" s="242"/>
      <c r="DA864" s="242"/>
      <c r="DB864" s="188"/>
      <c r="DC864" s="188"/>
      <c r="DD864" s="242"/>
      <c r="DE864" s="242"/>
      <c r="DF864" s="242"/>
      <c r="DG864" s="242"/>
      <c r="DH864" s="242"/>
      <c r="DI864" s="188"/>
      <c r="DJ864" s="188"/>
      <c r="DK864" s="188"/>
      <c r="DL864" s="242"/>
      <c r="DM864" s="242"/>
      <c r="DN864" s="242"/>
      <c r="DO864" s="242"/>
      <c r="DP864" s="188"/>
      <c r="DQ864" s="188"/>
      <c r="DR864" s="242"/>
      <c r="DS864" s="242"/>
      <c r="DT864" s="242"/>
      <c r="DU864" s="242"/>
      <c r="DV864" s="242"/>
      <c r="DW864" s="188"/>
      <c r="DX864" s="188"/>
      <c r="DY864" s="242"/>
      <c r="DZ864" s="242"/>
      <c r="EA864" s="242"/>
      <c r="EB864" s="242"/>
      <c r="EC864" s="242"/>
      <c r="ED864" s="188"/>
      <c r="EE864" s="188"/>
      <c r="EF864" s="242"/>
      <c r="EG864" s="188"/>
      <c r="EH864" s="242"/>
      <c r="EI864" s="242"/>
      <c r="EJ864" s="242"/>
      <c r="EK864" s="188"/>
      <c r="EL864" s="188"/>
      <c r="EM864" s="242"/>
      <c r="EN864" s="242"/>
      <c r="EO864" s="242"/>
      <c r="EP864" s="242"/>
      <c r="EQ864" s="242"/>
      <c r="ER864" s="188"/>
      <c r="ES864" s="188"/>
      <c r="ET864" s="242"/>
      <c r="EU864" s="242"/>
      <c r="EV864" s="242"/>
      <c r="EW864" s="242"/>
      <c r="EX864" s="242"/>
      <c r="EY864" s="188"/>
      <c r="EZ864" s="188"/>
      <c r="FA864" s="242"/>
      <c r="FB864" s="242"/>
      <c r="FC864" s="242"/>
      <c r="FD864" s="242"/>
      <c r="FE864" s="242"/>
      <c r="FF864" s="188"/>
      <c r="FG864" s="188"/>
      <c r="FH864" s="242"/>
      <c r="FI864" s="242"/>
      <c r="FJ864" s="242"/>
      <c r="FK864" s="242"/>
      <c r="FL864" s="242"/>
      <c r="FM864" s="188"/>
      <c r="FN864" s="188"/>
      <c r="FO864" s="242"/>
      <c r="FP864" s="242"/>
      <c r="FQ864" s="242"/>
      <c r="FR864" s="242"/>
      <c r="FS864" s="242"/>
      <c r="FT864" s="188"/>
      <c r="FU864" s="188"/>
      <c r="FV864" s="188"/>
      <c r="FW864" s="188"/>
      <c r="FX864" s="188"/>
      <c r="FY864" s="242"/>
      <c r="FZ864" s="242"/>
      <c r="GA864" s="188"/>
      <c r="GB864" s="188"/>
      <c r="GC864" s="242"/>
      <c r="GD864" s="242"/>
      <c r="GE864" s="242"/>
      <c r="GF864" s="242"/>
      <c r="GG864" s="242"/>
      <c r="GH864" s="188"/>
      <c r="GI864" s="188"/>
      <c r="GJ864" s="242"/>
    </row>
    <row r="865" spans="2:192" ht="15.75" thickBot="1">
      <c r="B865" s="243" t="s">
        <v>5208</v>
      </c>
      <c r="C865" s="243" t="s">
        <v>374</v>
      </c>
      <c r="D865" s="243" t="s">
        <v>277</v>
      </c>
      <c r="E865" s="244" t="s">
        <v>5217</v>
      </c>
      <c r="F865" s="183"/>
      <c r="G865" s="245"/>
      <c r="H865" s="189"/>
      <c r="I865" s="189"/>
      <c r="J865" s="245"/>
      <c r="K865" s="245"/>
      <c r="L865" s="245"/>
      <c r="M865" s="245"/>
      <c r="N865" s="245"/>
      <c r="O865" s="189"/>
      <c r="P865" s="189"/>
      <c r="Q865" s="245"/>
      <c r="R865" s="245"/>
      <c r="S865" s="245"/>
      <c r="T865" s="245"/>
      <c r="U865" s="245"/>
      <c r="V865" s="189"/>
      <c r="W865" s="189"/>
      <c r="X865" s="245"/>
      <c r="Y865" s="245"/>
      <c r="Z865" s="245"/>
      <c r="AA865" s="245"/>
      <c r="AB865" s="245"/>
      <c r="AC865" s="189"/>
      <c r="AD865" s="189"/>
      <c r="AE865" s="245"/>
      <c r="AF865" s="245"/>
      <c r="AG865" s="189"/>
      <c r="AH865" s="245"/>
      <c r="AI865" s="245"/>
      <c r="AJ865" s="189"/>
      <c r="AK865" s="189"/>
      <c r="AL865" s="189"/>
      <c r="AM865" s="189"/>
      <c r="AN865" s="189"/>
      <c r="AO865" s="245"/>
      <c r="AP865" s="245"/>
      <c r="AQ865" s="189"/>
      <c r="AR865" s="189"/>
      <c r="AS865" s="245"/>
      <c r="AT865" s="245"/>
      <c r="AU865" s="245"/>
      <c r="AV865" s="245"/>
      <c r="AW865" s="245"/>
      <c r="AX865" s="189"/>
      <c r="AY865" s="189"/>
      <c r="AZ865" s="245"/>
      <c r="BA865" s="245"/>
      <c r="BB865" s="245"/>
      <c r="BC865" s="245"/>
      <c r="BD865" s="245"/>
      <c r="BE865" s="189"/>
      <c r="BF865" s="189"/>
      <c r="BG865" s="245"/>
      <c r="BH865" s="245"/>
      <c r="BI865" s="245"/>
      <c r="BJ865" s="245"/>
      <c r="BK865" s="245"/>
      <c r="BL865" s="189"/>
      <c r="BM865" s="189"/>
      <c r="BN865" s="245"/>
      <c r="BO865" s="245"/>
      <c r="BP865" s="245"/>
      <c r="BQ865" s="245"/>
      <c r="BR865" s="245"/>
      <c r="BS865" s="189"/>
      <c r="BT865" s="189"/>
      <c r="BU865" s="245"/>
      <c r="BV865" s="245"/>
      <c r="BW865" s="245"/>
      <c r="BX865" s="245"/>
      <c r="BY865" s="245"/>
      <c r="BZ865" s="189"/>
      <c r="CA865" s="189"/>
      <c r="CB865" s="245"/>
      <c r="CC865" s="245"/>
      <c r="CD865" s="245"/>
      <c r="CE865" s="245"/>
      <c r="CF865" s="245"/>
      <c r="CG865" s="189"/>
      <c r="CH865" s="189"/>
      <c r="CI865" s="245"/>
      <c r="CJ865" s="245"/>
      <c r="CK865" s="245"/>
      <c r="CL865" s="245"/>
      <c r="CM865" s="245"/>
      <c r="CN865" s="189"/>
      <c r="CO865" s="189"/>
      <c r="CP865" s="245"/>
      <c r="CQ865" s="245"/>
      <c r="CR865" s="245"/>
      <c r="CS865" s="245"/>
      <c r="CT865" s="245"/>
      <c r="CU865" s="189"/>
      <c r="CV865" s="189"/>
      <c r="CW865" s="245"/>
      <c r="CX865" s="245"/>
      <c r="CY865" s="245"/>
      <c r="CZ865" s="245"/>
      <c r="DA865" s="245"/>
      <c r="DB865" s="189"/>
      <c r="DC865" s="189"/>
      <c r="DD865" s="245"/>
      <c r="DE865" s="245"/>
      <c r="DF865" s="245"/>
      <c r="DG865" s="245"/>
      <c r="DH865" s="245"/>
      <c r="DI865" s="189"/>
      <c r="DJ865" s="189"/>
      <c r="DK865" s="189"/>
      <c r="DL865" s="245"/>
      <c r="DM865" s="245"/>
      <c r="DN865" s="245"/>
      <c r="DO865" s="245"/>
      <c r="DP865" s="189"/>
      <c r="DQ865" s="189"/>
      <c r="DR865" s="245"/>
      <c r="DS865" s="245"/>
      <c r="DT865" s="245"/>
      <c r="DU865" s="245"/>
      <c r="DV865" s="245"/>
      <c r="DW865" s="189"/>
      <c r="DX865" s="189"/>
      <c r="DY865" s="245"/>
      <c r="DZ865" s="245"/>
      <c r="EA865" s="245"/>
      <c r="EB865" s="245"/>
      <c r="EC865" s="245"/>
      <c r="ED865" s="189"/>
      <c r="EE865" s="189"/>
      <c r="EF865" s="245"/>
      <c r="EG865" s="189"/>
      <c r="EH865" s="245"/>
      <c r="EI865" s="245"/>
      <c r="EJ865" s="245"/>
      <c r="EK865" s="189"/>
      <c r="EL865" s="189"/>
      <c r="EM865" s="245"/>
      <c r="EN865" s="245"/>
      <c r="EO865" s="245"/>
      <c r="EP865" s="245"/>
      <c r="EQ865" s="245"/>
      <c r="ER865" s="189"/>
      <c r="ES865" s="189"/>
      <c r="ET865" s="245"/>
      <c r="EU865" s="245"/>
      <c r="EV865" s="245"/>
      <c r="EW865" s="245"/>
      <c r="EX865" s="245"/>
      <c r="EY865" s="189"/>
      <c r="EZ865" s="189"/>
      <c r="FA865" s="245"/>
      <c r="FB865" s="245"/>
      <c r="FC865" s="245"/>
      <c r="FD865" s="245"/>
      <c r="FE865" s="245"/>
      <c r="FF865" s="189"/>
      <c r="FG865" s="189"/>
      <c r="FH865" s="245"/>
      <c r="FI865" s="245"/>
      <c r="FJ865" s="245"/>
      <c r="FK865" s="245"/>
      <c r="FL865" s="245"/>
      <c r="FM865" s="189"/>
      <c r="FN865" s="189"/>
      <c r="FO865" s="245"/>
      <c r="FP865" s="245"/>
      <c r="FQ865" s="245"/>
      <c r="FR865" s="245"/>
      <c r="FS865" s="245"/>
      <c r="FT865" s="189"/>
      <c r="FU865" s="189"/>
      <c r="FV865" s="189"/>
      <c r="FW865" s="189"/>
      <c r="FX865" s="189"/>
      <c r="FY865" s="245"/>
      <c r="FZ865" s="245"/>
      <c r="GA865" s="189"/>
      <c r="GB865" s="189"/>
      <c r="GC865" s="245"/>
      <c r="GD865" s="245"/>
      <c r="GE865" s="245"/>
      <c r="GF865" s="245"/>
      <c r="GG865" s="245"/>
      <c r="GH865" s="189"/>
      <c r="GI865" s="189"/>
      <c r="GJ865" s="245"/>
    </row>
    <row r="866" spans="2:192" ht="15">
      <c r="B866" s="238" t="s">
        <v>5208</v>
      </c>
      <c r="C866" s="238" t="s">
        <v>949</v>
      </c>
      <c r="D866" s="238" t="s">
        <v>277</v>
      </c>
      <c r="E866" s="238" t="s">
        <v>5214</v>
      </c>
      <c r="F866" s="180">
        <v>23</v>
      </c>
      <c r="G866" s="239"/>
      <c r="H866" s="186"/>
      <c r="I866" s="186"/>
      <c r="J866" s="239"/>
      <c r="K866" s="239"/>
      <c r="L866" s="239"/>
      <c r="M866" s="239"/>
      <c r="N866" s="239"/>
      <c r="O866" s="186"/>
      <c r="P866" s="186"/>
      <c r="Q866" s="239"/>
      <c r="R866" s="239"/>
      <c r="S866" s="239"/>
      <c r="T866" s="239"/>
      <c r="U866" s="239"/>
      <c r="V866" s="186"/>
      <c r="W866" s="186"/>
      <c r="X866" s="239"/>
      <c r="Y866" s="239">
        <v>3</v>
      </c>
      <c r="Z866" s="239"/>
      <c r="AA866" s="239"/>
      <c r="AB866" s="239"/>
      <c r="AC866" s="186"/>
      <c r="AD866" s="186"/>
      <c r="AE866" s="239"/>
      <c r="AF866" s="239"/>
      <c r="AG866" s="186"/>
      <c r="AH866" s="239"/>
      <c r="AI866" s="239"/>
      <c r="AJ866" s="186"/>
      <c r="AK866" s="186"/>
      <c r="AL866" s="186"/>
      <c r="AM866" s="186"/>
      <c r="AN866" s="186"/>
      <c r="AO866" s="239"/>
      <c r="AP866" s="239"/>
      <c r="AQ866" s="186"/>
      <c r="AR866" s="186"/>
      <c r="AS866" s="239"/>
      <c r="AT866" s="239"/>
      <c r="AU866" s="239"/>
      <c r="AV866" s="239"/>
      <c r="AW866" s="239"/>
      <c r="AX866" s="186"/>
      <c r="AY866" s="186"/>
      <c r="AZ866" s="239"/>
      <c r="BA866" s="239"/>
      <c r="BB866" s="239"/>
      <c r="BC866" s="239"/>
      <c r="BD866" s="239"/>
      <c r="BE866" s="186"/>
      <c r="BF866" s="186"/>
      <c r="BG866" s="239">
        <v>2</v>
      </c>
      <c r="BH866" s="239"/>
      <c r="BI866" s="239"/>
      <c r="BJ866" s="239"/>
      <c r="BK866" s="239">
        <v>1</v>
      </c>
      <c r="BL866" s="186"/>
      <c r="BM866" s="186"/>
      <c r="BN866" s="239">
        <v>1</v>
      </c>
      <c r="BO866" s="239"/>
      <c r="BP866" s="239">
        <v>1</v>
      </c>
      <c r="BQ866" s="239"/>
      <c r="BR866" s="239"/>
      <c r="BS866" s="186"/>
      <c r="BT866" s="186"/>
      <c r="BU866" s="239"/>
      <c r="BV866" s="239"/>
      <c r="BW866" s="239"/>
      <c r="BX866" s="239"/>
      <c r="BY866" s="239">
        <v>3</v>
      </c>
      <c r="BZ866" s="186"/>
      <c r="CA866" s="186"/>
      <c r="CB866" s="239"/>
      <c r="CC866" s="239"/>
      <c r="CD866" s="239"/>
      <c r="CE866" s="239"/>
      <c r="CF866" s="239"/>
      <c r="CG866" s="186"/>
      <c r="CH866" s="186"/>
      <c r="CI866" s="239"/>
      <c r="CJ866" s="239"/>
      <c r="CK866" s="239"/>
      <c r="CL866" s="239"/>
      <c r="CM866" s="239">
        <v>1</v>
      </c>
      <c r="CN866" s="186"/>
      <c r="CO866" s="186"/>
      <c r="CP866" s="239"/>
      <c r="CQ866" s="239"/>
      <c r="CR866" s="239"/>
      <c r="CS866" s="239"/>
      <c r="CT866" s="239"/>
      <c r="CU866" s="186"/>
      <c r="CV866" s="186"/>
      <c r="CW866" s="239"/>
      <c r="CX866" s="239">
        <v>2</v>
      </c>
      <c r="CY866" s="239"/>
      <c r="CZ866" s="239"/>
      <c r="DA866" s="239"/>
      <c r="DB866" s="186"/>
      <c r="DC866" s="186"/>
      <c r="DD866" s="239"/>
      <c r="DE866" s="239"/>
      <c r="DF866" s="239"/>
      <c r="DG866" s="239"/>
      <c r="DH866" s="239"/>
      <c r="DI866" s="186"/>
      <c r="DJ866" s="186"/>
      <c r="DK866" s="186"/>
      <c r="DL866" s="239">
        <v>3</v>
      </c>
      <c r="DM866" s="239"/>
      <c r="DN866" s="239"/>
      <c r="DO866" s="239">
        <v>3</v>
      </c>
      <c r="DP866" s="186"/>
      <c r="DQ866" s="186"/>
      <c r="DR866" s="239"/>
      <c r="DS866" s="239">
        <v>3</v>
      </c>
      <c r="DT866" s="239"/>
      <c r="DU866" s="239"/>
      <c r="DV866" s="239"/>
      <c r="DW866" s="186"/>
      <c r="DX866" s="186"/>
      <c r="DY866" s="239"/>
      <c r="DZ866" s="239"/>
      <c r="EA866" s="239"/>
      <c r="EB866" s="239"/>
      <c r="EC866" s="239"/>
      <c r="ED866" s="186"/>
      <c r="EE866" s="186"/>
      <c r="EF866" s="239"/>
      <c r="EG866" s="186"/>
      <c r="EH866" s="239"/>
      <c r="EI866" s="239"/>
      <c r="EJ866" s="239"/>
      <c r="EK866" s="186"/>
      <c r="EL866" s="186"/>
      <c r="EM866" s="239"/>
      <c r="EN866" s="239"/>
      <c r="EO866" s="239"/>
      <c r="EP866" s="239"/>
      <c r="EQ866" s="239"/>
      <c r="ER866" s="186"/>
      <c r="ES866" s="186"/>
      <c r="ET866" s="239"/>
      <c r="EU866" s="239"/>
      <c r="EV866" s="239"/>
      <c r="EW866" s="239"/>
      <c r="EX866" s="239"/>
      <c r="EY866" s="186"/>
      <c r="EZ866" s="186"/>
      <c r="FA866" s="239"/>
      <c r="FB866" s="239"/>
      <c r="FC866" s="239"/>
      <c r="FD866" s="239"/>
      <c r="FE866" s="239"/>
      <c r="FF866" s="186"/>
      <c r="FG866" s="186"/>
      <c r="FH866" s="239"/>
      <c r="FI866" s="239"/>
      <c r="FJ866" s="239"/>
      <c r="FK866" s="239"/>
      <c r="FL866" s="239"/>
      <c r="FM866" s="186"/>
      <c r="FN866" s="186"/>
      <c r="FO866" s="239"/>
      <c r="FP866" s="239"/>
      <c r="FQ866" s="239"/>
      <c r="FR866" s="239"/>
      <c r="FS866" s="239"/>
      <c r="FT866" s="186"/>
      <c r="FU866" s="186"/>
      <c r="FV866" s="186"/>
      <c r="FW866" s="186"/>
      <c r="FX866" s="186"/>
      <c r="FY866" s="239"/>
      <c r="FZ866" s="239"/>
      <c r="GA866" s="186"/>
      <c r="GB866" s="186"/>
      <c r="GC866" s="239"/>
      <c r="GD866" s="239"/>
      <c r="GE866" s="239"/>
      <c r="GF866" s="239"/>
      <c r="GG866" s="239"/>
      <c r="GH866" s="186"/>
      <c r="GI866" s="186"/>
      <c r="GJ866" s="239"/>
    </row>
    <row r="867" spans="2:192" ht="15">
      <c r="B867" s="240" t="s">
        <v>5208</v>
      </c>
      <c r="C867" s="240" t="s">
        <v>949</v>
      </c>
      <c r="D867" s="240" t="s">
        <v>277</v>
      </c>
      <c r="E867" s="235" t="s">
        <v>5215</v>
      </c>
      <c r="F867" s="181">
        <v>635.70000000000005</v>
      </c>
      <c r="G867" s="237"/>
      <c r="H867" s="187"/>
      <c r="I867" s="187"/>
      <c r="J867" s="237"/>
      <c r="K867" s="237"/>
      <c r="L867" s="237"/>
      <c r="M867" s="237"/>
      <c r="N867" s="237"/>
      <c r="O867" s="187"/>
      <c r="P867" s="187"/>
      <c r="Q867" s="237"/>
      <c r="R867" s="237"/>
      <c r="S867" s="237"/>
      <c r="T867" s="237"/>
      <c r="U867" s="237"/>
      <c r="V867" s="187"/>
      <c r="W867" s="187"/>
      <c r="X867" s="237"/>
      <c r="Y867" s="237">
        <v>70.400000000000006</v>
      </c>
      <c r="Z867" s="237"/>
      <c r="AA867" s="237"/>
      <c r="AB867" s="237"/>
      <c r="AC867" s="187"/>
      <c r="AD867" s="187"/>
      <c r="AE867" s="237"/>
      <c r="AF867" s="237"/>
      <c r="AG867" s="187"/>
      <c r="AH867" s="237"/>
      <c r="AI867" s="237"/>
      <c r="AJ867" s="187"/>
      <c r="AK867" s="187"/>
      <c r="AL867" s="187"/>
      <c r="AM867" s="187"/>
      <c r="AN867" s="187"/>
      <c r="AO867" s="237"/>
      <c r="AP867" s="237"/>
      <c r="AQ867" s="187"/>
      <c r="AR867" s="187"/>
      <c r="AS867" s="237"/>
      <c r="AT867" s="237"/>
      <c r="AU867" s="237"/>
      <c r="AV867" s="237"/>
      <c r="AW867" s="237"/>
      <c r="AX867" s="187"/>
      <c r="AY867" s="187"/>
      <c r="AZ867" s="237"/>
      <c r="BA867" s="237"/>
      <c r="BB867" s="237"/>
      <c r="BC867" s="237"/>
      <c r="BD867" s="237"/>
      <c r="BE867" s="187"/>
      <c r="BF867" s="187"/>
      <c r="BG867" s="237">
        <v>17.100000000000001</v>
      </c>
      <c r="BH867" s="237"/>
      <c r="BI867" s="237"/>
      <c r="BJ867" s="237"/>
      <c r="BK867" s="237">
        <v>59.8</v>
      </c>
      <c r="BL867" s="187"/>
      <c r="BM867" s="187"/>
      <c r="BN867" s="237">
        <v>60.7</v>
      </c>
      <c r="BO867" s="237"/>
      <c r="BP867" s="237">
        <v>57.4</v>
      </c>
      <c r="BQ867" s="237"/>
      <c r="BR867" s="237"/>
      <c r="BS867" s="187"/>
      <c r="BT867" s="187"/>
      <c r="BU867" s="237"/>
      <c r="BV867" s="237"/>
      <c r="BW867" s="237"/>
      <c r="BX867" s="237"/>
      <c r="BY867" s="237">
        <v>79.3</v>
      </c>
      <c r="BZ867" s="187"/>
      <c r="CA867" s="187"/>
      <c r="CB867" s="237"/>
      <c r="CC867" s="237"/>
      <c r="CD867" s="237"/>
      <c r="CE867" s="237"/>
      <c r="CF867" s="237"/>
      <c r="CG867" s="187"/>
      <c r="CH867" s="187"/>
      <c r="CI867" s="237"/>
      <c r="CJ867" s="237"/>
      <c r="CK867" s="237"/>
      <c r="CL867" s="237"/>
      <c r="CM867" s="237">
        <v>13.9</v>
      </c>
      <c r="CN867" s="187"/>
      <c r="CO867" s="187"/>
      <c r="CP867" s="237"/>
      <c r="CQ867" s="237"/>
      <c r="CR867" s="237"/>
      <c r="CS867" s="237"/>
      <c r="CT867" s="237"/>
      <c r="CU867" s="187"/>
      <c r="CV867" s="187"/>
      <c r="CW867" s="237"/>
      <c r="CX867" s="237">
        <v>24.6</v>
      </c>
      <c r="CY867" s="237"/>
      <c r="CZ867" s="237"/>
      <c r="DA867" s="237"/>
      <c r="DB867" s="187"/>
      <c r="DC867" s="187"/>
      <c r="DD867" s="237"/>
      <c r="DE867" s="237"/>
      <c r="DF867" s="237"/>
      <c r="DG867" s="237"/>
      <c r="DH867" s="237"/>
      <c r="DI867" s="187"/>
      <c r="DJ867" s="187"/>
      <c r="DK867" s="187"/>
      <c r="DL867" s="237">
        <v>82</v>
      </c>
      <c r="DM867" s="237"/>
      <c r="DN867" s="237"/>
      <c r="DO867" s="237">
        <v>83.8</v>
      </c>
      <c r="DP867" s="187"/>
      <c r="DQ867" s="187"/>
      <c r="DR867" s="237"/>
      <c r="DS867" s="237">
        <v>86.7</v>
      </c>
      <c r="DT867" s="237"/>
      <c r="DU867" s="237"/>
      <c r="DV867" s="237"/>
      <c r="DW867" s="187"/>
      <c r="DX867" s="187"/>
      <c r="DY867" s="237"/>
      <c r="DZ867" s="237"/>
      <c r="EA867" s="237"/>
      <c r="EB867" s="237"/>
      <c r="EC867" s="237"/>
      <c r="ED867" s="187"/>
      <c r="EE867" s="187"/>
      <c r="EF867" s="237"/>
      <c r="EG867" s="187"/>
      <c r="EH867" s="237"/>
      <c r="EI867" s="237"/>
      <c r="EJ867" s="237"/>
      <c r="EK867" s="187"/>
      <c r="EL867" s="187"/>
      <c r="EM867" s="237"/>
      <c r="EN867" s="237"/>
      <c r="EO867" s="237"/>
      <c r="EP867" s="237"/>
      <c r="EQ867" s="237"/>
      <c r="ER867" s="187"/>
      <c r="ES867" s="187"/>
      <c r="ET867" s="237"/>
      <c r="EU867" s="237"/>
      <c r="EV867" s="237"/>
      <c r="EW867" s="237"/>
      <c r="EX867" s="237"/>
      <c r="EY867" s="187"/>
      <c r="EZ867" s="187"/>
      <c r="FA867" s="237"/>
      <c r="FB867" s="237"/>
      <c r="FC867" s="237"/>
      <c r="FD867" s="237"/>
      <c r="FE867" s="237"/>
      <c r="FF867" s="187"/>
      <c r="FG867" s="187"/>
      <c r="FH867" s="237"/>
      <c r="FI867" s="237"/>
      <c r="FJ867" s="237"/>
      <c r="FK867" s="237"/>
      <c r="FL867" s="237"/>
      <c r="FM867" s="187"/>
      <c r="FN867" s="187"/>
      <c r="FO867" s="237"/>
      <c r="FP867" s="237"/>
      <c r="FQ867" s="237"/>
      <c r="FR867" s="237"/>
      <c r="FS867" s="237"/>
      <c r="FT867" s="187"/>
      <c r="FU867" s="187"/>
      <c r="FV867" s="187"/>
      <c r="FW867" s="187"/>
      <c r="FX867" s="187"/>
      <c r="FY867" s="237"/>
      <c r="FZ867" s="237"/>
      <c r="GA867" s="187"/>
      <c r="GB867" s="187"/>
      <c r="GC867" s="237"/>
      <c r="GD867" s="237"/>
      <c r="GE867" s="237"/>
      <c r="GF867" s="237"/>
      <c r="GG867" s="237"/>
      <c r="GH867" s="187"/>
      <c r="GI867" s="187"/>
      <c r="GJ867" s="237"/>
    </row>
    <row r="868" spans="2:192" ht="15">
      <c r="B868" s="240" t="s">
        <v>5208</v>
      </c>
      <c r="C868" s="240" t="s">
        <v>949</v>
      </c>
      <c r="D868" s="240" t="s">
        <v>277</v>
      </c>
      <c r="E868" s="241" t="s">
        <v>5216</v>
      </c>
      <c r="F868" s="182"/>
      <c r="G868" s="242"/>
      <c r="H868" s="188"/>
      <c r="I868" s="188"/>
      <c r="J868" s="242"/>
      <c r="K868" s="242"/>
      <c r="L868" s="242"/>
      <c r="M868" s="242"/>
      <c r="N868" s="242"/>
      <c r="O868" s="188"/>
      <c r="P868" s="188"/>
      <c r="Q868" s="242"/>
      <c r="R868" s="242"/>
      <c r="S868" s="242"/>
      <c r="T868" s="242"/>
      <c r="U868" s="242"/>
      <c r="V868" s="188"/>
      <c r="W868" s="188"/>
      <c r="X868" s="242"/>
      <c r="Y868" s="242"/>
      <c r="Z868" s="242"/>
      <c r="AA868" s="242"/>
      <c r="AB868" s="242"/>
      <c r="AC868" s="188"/>
      <c r="AD868" s="188"/>
      <c r="AE868" s="242"/>
      <c r="AF868" s="242"/>
      <c r="AG868" s="188"/>
      <c r="AH868" s="242"/>
      <c r="AI868" s="242"/>
      <c r="AJ868" s="188"/>
      <c r="AK868" s="188"/>
      <c r="AL868" s="188"/>
      <c r="AM868" s="188"/>
      <c r="AN868" s="188"/>
      <c r="AO868" s="242"/>
      <c r="AP868" s="242"/>
      <c r="AQ868" s="188"/>
      <c r="AR868" s="188"/>
      <c r="AS868" s="242"/>
      <c r="AT868" s="242"/>
      <c r="AU868" s="242"/>
      <c r="AV868" s="242"/>
      <c r="AW868" s="242"/>
      <c r="AX868" s="188"/>
      <c r="AY868" s="188"/>
      <c r="AZ868" s="242"/>
      <c r="BA868" s="242"/>
      <c r="BB868" s="242"/>
      <c r="BC868" s="242"/>
      <c r="BD868" s="242"/>
      <c r="BE868" s="188"/>
      <c r="BF868" s="188"/>
      <c r="BG868" s="242"/>
      <c r="BH868" s="242"/>
      <c r="BI868" s="242"/>
      <c r="BJ868" s="242"/>
      <c r="BK868" s="242"/>
      <c r="BL868" s="188"/>
      <c r="BM868" s="188"/>
      <c r="BN868" s="242"/>
      <c r="BO868" s="242"/>
      <c r="BP868" s="242"/>
      <c r="BQ868" s="242"/>
      <c r="BR868" s="242"/>
      <c r="BS868" s="188"/>
      <c r="BT868" s="188"/>
      <c r="BU868" s="242"/>
      <c r="BV868" s="242"/>
      <c r="BW868" s="242"/>
      <c r="BX868" s="242"/>
      <c r="BY868" s="242"/>
      <c r="BZ868" s="188"/>
      <c r="CA868" s="188"/>
      <c r="CB868" s="242"/>
      <c r="CC868" s="242"/>
      <c r="CD868" s="242"/>
      <c r="CE868" s="242"/>
      <c r="CF868" s="242"/>
      <c r="CG868" s="188"/>
      <c r="CH868" s="188"/>
      <c r="CI868" s="242"/>
      <c r="CJ868" s="242"/>
      <c r="CK868" s="242"/>
      <c r="CL868" s="242"/>
      <c r="CM868" s="242"/>
      <c r="CN868" s="188"/>
      <c r="CO868" s="188"/>
      <c r="CP868" s="242"/>
      <c r="CQ868" s="242"/>
      <c r="CR868" s="242"/>
      <c r="CS868" s="242"/>
      <c r="CT868" s="242"/>
      <c r="CU868" s="188"/>
      <c r="CV868" s="188"/>
      <c r="CW868" s="242"/>
      <c r="CX868" s="242"/>
      <c r="CY868" s="242"/>
      <c r="CZ868" s="242"/>
      <c r="DA868" s="242"/>
      <c r="DB868" s="188"/>
      <c r="DC868" s="188"/>
      <c r="DD868" s="242"/>
      <c r="DE868" s="242"/>
      <c r="DF868" s="242"/>
      <c r="DG868" s="242"/>
      <c r="DH868" s="242"/>
      <c r="DI868" s="188"/>
      <c r="DJ868" s="188"/>
      <c r="DK868" s="188"/>
      <c r="DL868" s="242"/>
      <c r="DM868" s="242"/>
      <c r="DN868" s="242"/>
      <c r="DO868" s="242"/>
      <c r="DP868" s="188"/>
      <c r="DQ868" s="188"/>
      <c r="DR868" s="242"/>
      <c r="DS868" s="242"/>
      <c r="DT868" s="242"/>
      <c r="DU868" s="242"/>
      <c r="DV868" s="242"/>
      <c r="DW868" s="188"/>
      <c r="DX868" s="188"/>
      <c r="DY868" s="242"/>
      <c r="DZ868" s="242"/>
      <c r="EA868" s="242"/>
      <c r="EB868" s="242"/>
      <c r="EC868" s="242"/>
      <c r="ED868" s="188"/>
      <c r="EE868" s="188"/>
      <c r="EF868" s="242"/>
      <c r="EG868" s="188"/>
      <c r="EH868" s="242"/>
      <c r="EI868" s="242"/>
      <c r="EJ868" s="242"/>
      <c r="EK868" s="188"/>
      <c r="EL868" s="188"/>
      <c r="EM868" s="242"/>
      <c r="EN868" s="242"/>
      <c r="EO868" s="242"/>
      <c r="EP868" s="242"/>
      <c r="EQ868" s="242"/>
      <c r="ER868" s="188"/>
      <c r="ES868" s="188"/>
      <c r="ET868" s="242"/>
      <c r="EU868" s="242"/>
      <c r="EV868" s="242"/>
      <c r="EW868" s="242"/>
      <c r="EX868" s="242"/>
      <c r="EY868" s="188"/>
      <c r="EZ868" s="188"/>
      <c r="FA868" s="242"/>
      <c r="FB868" s="242"/>
      <c r="FC868" s="242"/>
      <c r="FD868" s="242"/>
      <c r="FE868" s="242"/>
      <c r="FF868" s="188"/>
      <c r="FG868" s="188"/>
      <c r="FH868" s="242"/>
      <c r="FI868" s="242"/>
      <c r="FJ868" s="242"/>
      <c r="FK868" s="242"/>
      <c r="FL868" s="242"/>
      <c r="FM868" s="188"/>
      <c r="FN868" s="188"/>
      <c r="FO868" s="242"/>
      <c r="FP868" s="242"/>
      <c r="FQ868" s="242"/>
      <c r="FR868" s="242"/>
      <c r="FS868" s="242"/>
      <c r="FT868" s="188"/>
      <c r="FU868" s="188"/>
      <c r="FV868" s="188"/>
      <c r="FW868" s="188"/>
      <c r="FX868" s="188"/>
      <c r="FY868" s="242"/>
      <c r="FZ868" s="242"/>
      <c r="GA868" s="188"/>
      <c r="GB868" s="188"/>
      <c r="GC868" s="242"/>
      <c r="GD868" s="242"/>
      <c r="GE868" s="242"/>
      <c r="GF868" s="242"/>
      <c r="GG868" s="242"/>
      <c r="GH868" s="188"/>
      <c r="GI868" s="188"/>
      <c r="GJ868" s="242"/>
    </row>
    <row r="869" spans="2:192" ht="15">
      <c r="B869" s="240" t="s">
        <v>5208</v>
      </c>
      <c r="C869" s="240" t="s">
        <v>949</v>
      </c>
      <c r="D869" s="240" t="s">
        <v>277</v>
      </c>
      <c r="E869" s="235" t="s">
        <v>5217</v>
      </c>
      <c r="F869" s="182"/>
      <c r="G869" s="236"/>
      <c r="H869" s="190"/>
      <c r="I869" s="190"/>
      <c r="J869" s="236"/>
      <c r="K869" s="236"/>
      <c r="L869" s="236"/>
      <c r="M869" s="236"/>
      <c r="N869" s="236"/>
      <c r="O869" s="190"/>
      <c r="P869" s="190"/>
      <c r="Q869" s="236"/>
      <c r="R869" s="236"/>
      <c r="S869" s="236"/>
      <c r="T869" s="236"/>
      <c r="U869" s="236"/>
      <c r="V869" s="190"/>
      <c r="W869" s="190"/>
      <c r="X869" s="236"/>
      <c r="Y869" s="236"/>
      <c r="Z869" s="236"/>
      <c r="AA869" s="236"/>
      <c r="AB869" s="236"/>
      <c r="AC869" s="190"/>
      <c r="AD869" s="190"/>
      <c r="AE869" s="236"/>
      <c r="AF869" s="236"/>
      <c r="AG869" s="190"/>
      <c r="AH869" s="236"/>
      <c r="AI869" s="236"/>
      <c r="AJ869" s="190"/>
      <c r="AK869" s="190"/>
      <c r="AL869" s="190"/>
      <c r="AM869" s="190"/>
      <c r="AN869" s="190"/>
      <c r="AO869" s="236"/>
      <c r="AP869" s="236"/>
      <c r="AQ869" s="190"/>
      <c r="AR869" s="190"/>
      <c r="AS869" s="236"/>
      <c r="AT869" s="236"/>
      <c r="AU869" s="236"/>
      <c r="AV869" s="236"/>
      <c r="AW869" s="236"/>
      <c r="AX869" s="190"/>
      <c r="AY869" s="190"/>
      <c r="AZ869" s="236"/>
      <c r="BA869" s="236"/>
      <c r="BB869" s="236"/>
      <c r="BC869" s="236"/>
      <c r="BD869" s="236"/>
      <c r="BE869" s="190"/>
      <c r="BF869" s="190"/>
      <c r="BG869" s="236"/>
      <c r="BH869" s="236"/>
      <c r="BI869" s="236"/>
      <c r="BJ869" s="236"/>
      <c r="BK869" s="236"/>
      <c r="BL869" s="190"/>
      <c r="BM869" s="190"/>
      <c r="BN869" s="236"/>
      <c r="BO869" s="236"/>
      <c r="BP869" s="236"/>
      <c r="BQ869" s="236"/>
      <c r="BR869" s="236"/>
      <c r="BS869" s="190"/>
      <c r="BT869" s="190"/>
      <c r="BU869" s="236"/>
      <c r="BV869" s="236"/>
      <c r="BW869" s="236"/>
      <c r="BX869" s="236"/>
      <c r="BY869" s="236"/>
      <c r="BZ869" s="190"/>
      <c r="CA869" s="190"/>
      <c r="CB869" s="236"/>
      <c r="CC869" s="236"/>
      <c r="CD869" s="236"/>
      <c r="CE869" s="236"/>
      <c r="CF869" s="236"/>
      <c r="CG869" s="190"/>
      <c r="CH869" s="190"/>
      <c r="CI869" s="236"/>
      <c r="CJ869" s="236"/>
      <c r="CK869" s="236"/>
      <c r="CL869" s="236"/>
      <c r="CM869" s="236"/>
      <c r="CN869" s="190"/>
      <c r="CO869" s="190"/>
      <c r="CP869" s="236"/>
      <c r="CQ869" s="236"/>
      <c r="CR869" s="236"/>
      <c r="CS869" s="236"/>
      <c r="CT869" s="236"/>
      <c r="CU869" s="190"/>
      <c r="CV869" s="190"/>
      <c r="CW869" s="236"/>
      <c r="CX869" s="236"/>
      <c r="CY869" s="236"/>
      <c r="CZ869" s="236"/>
      <c r="DA869" s="236"/>
      <c r="DB869" s="190"/>
      <c r="DC869" s="190"/>
      <c r="DD869" s="236"/>
      <c r="DE869" s="236"/>
      <c r="DF869" s="236"/>
      <c r="DG869" s="236"/>
      <c r="DH869" s="236"/>
      <c r="DI869" s="190"/>
      <c r="DJ869" s="190"/>
      <c r="DK869" s="190"/>
      <c r="DL869" s="236"/>
      <c r="DM869" s="236"/>
      <c r="DN869" s="236"/>
      <c r="DO869" s="236"/>
      <c r="DP869" s="190"/>
      <c r="DQ869" s="190"/>
      <c r="DR869" s="236"/>
      <c r="DS869" s="236"/>
      <c r="DT869" s="236"/>
      <c r="DU869" s="236"/>
      <c r="DV869" s="236"/>
      <c r="DW869" s="190"/>
      <c r="DX869" s="190"/>
      <c r="DY869" s="236"/>
      <c r="DZ869" s="236"/>
      <c r="EA869" s="236"/>
      <c r="EB869" s="236"/>
      <c r="EC869" s="236"/>
      <c r="ED869" s="190"/>
      <c r="EE869" s="190"/>
      <c r="EF869" s="236"/>
      <c r="EG869" s="190"/>
      <c r="EH869" s="236"/>
      <c r="EI869" s="236"/>
      <c r="EJ869" s="236"/>
      <c r="EK869" s="190"/>
      <c r="EL869" s="190"/>
      <c r="EM869" s="236"/>
      <c r="EN869" s="236"/>
      <c r="EO869" s="236"/>
      <c r="EP869" s="236"/>
      <c r="EQ869" s="236"/>
      <c r="ER869" s="190"/>
      <c r="ES869" s="190"/>
      <c r="ET869" s="236"/>
      <c r="EU869" s="236"/>
      <c r="EV869" s="236"/>
      <c r="EW869" s="236"/>
      <c r="EX869" s="236"/>
      <c r="EY869" s="190"/>
      <c r="EZ869" s="190"/>
      <c r="FA869" s="236"/>
      <c r="FB869" s="236"/>
      <c r="FC869" s="236"/>
      <c r="FD869" s="236"/>
      <c r="FE869" s="236"/>
      <c r="FF869" s="190"/>
      <c r="FG869" s="190"/>
      <c r="FH869" s="236"/>
      <c r="FI869" s="236"/>
      <c r="FJ869" s="236"/>
      <c r="FK869" s="236"/>
      <c r="FL869" s="236"/>
      <c r="FM869" s="190"/>
      <c r="FN869" s="190"/>
      <c r="FO869" s="236"/>
      <c r="FP869" s="236"/>
      <c r="FQ869" s="236"/>
      <c r="FR869" s="236"/>
      <c r="FS869" s="236"/>
      <c r="FT869" s="190"/>
      <c r="FU869" s="190"/>
      <c r="FV869" s="190"/>
      <c r="FW869" s="190"/>
      <c r="FX869" s="190"/>
      <c r="FY869" s="236"/>
      <c r="FZ869" s="236"/>
      <c r="GA869" s="190"/>
      <c r="GB869" s="190"/>
      <c r="GC869" s="236"/>
      <c r="GD869" s="236"/>
      <c r="GE869" s="236"/>
      <c r="GF869" s="236"/>
      <c r="GG869" s="236"/>
      <c r="GH869" s="190"/>
      <c r="GI869" s="190"/>
      <c r="GJ869" s="236"/>
    </row>
  </sheetData>
  <mergeCells count="2">
    <mergeCell ref="B2:F2"/>
    <mergeCell ref="B3:F3"/>
  </mergeCells>
  <phoneticPr fontId="8"/>
  <conditionalFormatting sqref="G5:GJ869">
    <cfRule type="expression" dxfId="1" priority="2" stopIfTrue="1">
      <formula>AND(ISNUMBER(G$4),G$4=TODAY())</formula>
    </cfRule>
  </conditionalFormatting>
  <conditionalFormatting sqref="G4:GJ4">
    <cfRule type="expression" dxfId="0" priority="1" stopIfTrue="1">
      <formula>AND(ISNUMBER(G$4),G$4=TODAY())</formula>
    </cfRule>
  </conditionalFormatting>
  <hyperlinks>
    <hyperlink ref="E1" location="'操作'!A1" display="▶ 操作へ戻る" xr:uid="{1DF204E8-2AB8-44C4-8218-9836741E303F}"/>
    <hyperlink ref="F1" location="'業務マスタ'!A1" display="▶ マスタ" xr:uid="{65CE6DC5-2718-4B36-9613-87454D460DDE}"/>
    <hyperlink ref="B6" location="'稼働実績'!B8" display="全員" xr:uid="{DE94FA96-0299-40B1-8C18-78E5C350ED6A}"/>
    <hyperlink ref="E8" location="'稼働実績'!B5" display="▲ 一覧へ戻る" xr:uid="{87BA0F75-4111-4FB0-8DF5-B82C0F563B37}"/>
    <hyperlink ref="B7" location="'稼働実績'!B439" display="mika.shima" xr:uid="{2943A871-4F70-4A9F-981E-7AB8C3616AE5}"/>
    <hyperlink ref="E439" location="'稼働実績'!B5" display="▲ 一覧へ戻る" xr:uid="{F4A2A795-40AE-4B7E-96A7-F53055724D1C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245FD-16C9-4989-B99F-4665A1DC3FBA}">
  <sheetPr codeName="Sheet19">
    <tabColor rgb="FF007070"/>
  </sheetPr>
  <dimension ref="B1:J103"/>
  <sheetViews>
    <sheetView showGridLines="0" workbookViewId="0">
      <pane ySplit="4" topLeftCell="A5" activePane="bottomLeft" state="frozen"/>
      <selection pane="bottomLeft"/>
    </sheetView>
  </sheetViews>
  <sheetFormatPr defaultRowHeight="14.25"/>
  <cols>
    <col min="1" max="1" width="2.625" style="18" customWidth="1"/>
    <col min="2" max="2" width="11.625" style="171" customWidth="1"/>
    <col min="3" max="3" width="44.625" style="18" customWidth="1"/>
    <col min="4" max="4" width="9.625" style="18" customWidth="1"/>
    <col min="5" max="5" width="8.625" style="18" customWidth="1"/>
    <col min="6" max="7" width="10.625" style="18" customWidth="1"/>
    <col min="8" max="8" width="18.625" style="18" customWidth="1"/>
    <col min="9" max="10" width="11.625" style="18" customWidth="1"/>
    <col min="11" max="16384" width="9" style="18"/>
  </cols>
  <sheetData>
    <row r="1" spans="2:10" ht="21">
      <c r="B1" s="168" t="s">
        <v>5186</v>
      </c>
      <c r="H1" s="17" t="s">
        <v>5187</v>
      </c>
    </row>
    <row r="2" spans="2:10">
      <c r="B2" s="169" t="s">
        <v>5188</v>
      </c>
    </row>
    <row r="3" spans="2:10">
      <c r="B3" s="169" t="s">
        <v>5189</v>
      </c>
    </row>
    <row r="4" spans="2:10" ht="30" customHeight="1">
      <c r="B4" s="170" t="s">
        <v>86</v>
      </c>
      <c r="C4" s="129" t="s">
        <v>92</v>
      </c>
      <c r="D4" s="167" t="s">
        <v>5165</v>
      </c>
      <c r="E4" s="167" t="s">
        <v>5190</v>
      </c>
      <c r="F4" s="167" t="s">
        <v>5191</v>
      </c>
      <c r="G4" s="167" t="s">
        <v>5192</v>
      </c>
      <c r="H4" s="129" t="s">
        <v>33</v>
      </c>
      <c r="I4" s="129" t="s">
        <v>5193</v>
      </c>
      <c r="J4" s="129" t="s">
        <v>5194</v>
      </c>
    </row>
    <row r="5" spans="2:10">
      <c r="B5" s="173" t="s">
        <v>1878</v>
      </c>
      <c r="C5" s="78" t="s">
        <v>1880</v>
      </c>
      <c r="D5" s="133" t="s">
        <v>147</v>
      </c>
      <c r="E5" s="133" t="s">
        <v>5219</v>
      </c>
      <c r="F5" s="133" t="s">
        <v>5205</v>
      </c>
      <c r="G5" s="133"/>
      <c r="H5" s="78" t="s">
        <v>5204</v>
      </c>
      <c r="I5" s="174">
        <v>46168</v>
      </c>
      <c r="J5" s="174">
        <v>46297</v>
      </c>
    </row>
    <row r="6" spans="2:10">
      <c r="B6" s="173" t="s">
        <v>532</v>
      </c>
      <c r="C6" s="78" t="s">
        <v>534</v>
      </c>
      <c r="D6" s="133" t="s">
        <v>156</v>
      </c>
      <c r="E6" s="133" t="s">
        <v>5219</v>
      </c>
      <c r="F6" s="133" t="s">
        <v>5205</v>
      </c>
      <c r="G6" s="133"/>
      <c r="H6" s="78" t="s">
        <v>5204</v>
      </c>
      <c r="I6" s="174">
        <v>46120</v>
      </c>
      <c r="J6" s="174">
        <v>46300</v>
      </c>
    </row>
    <row r="7" spans="2:10">
      <c r="B7" s="173" t="s">
        <v>351</v>
      </c>
      <c r="C7" s="78" t="s">
        <v>352</v>
      </c>
      <c r="D7" s="133" t="s">
        <v>156</v>
      </c>
      <c r="E7" s="133" t="s">
        <v>5219</v>
      </c>
      <c r="F7" s="133" t="s">
        <v>5205</v>
      </c>
      <c r="G7" s="133"/>
      <c r="H7" s="78" t="s">
        <v>5204</v>
      </c>
      <c r="I7" s="174">
        <v>46118</v>
      </c>
      <c r="J7" s="174">
        <v>46293</v>
      </c>
    </row>
    <row r="8" spans="2:10">
      <c r="B8" s="173" t="s">
        <v>4464</v>
      </c>
      <c r="C8" s="78" t="s">
        <v>956</v>
      </c>
      <c r="D8" s="133" t="s">
        <v>156</v>
      </c>
      <c r="E8" s="133" t="s">
        <v>5219</v>
      </c>
      <c r="F8" s="133" t="s">
        <v>5205</v>
      </c>
      <c r="G8" s="133"/>
      <c r="H8" s="78" t="s">
        <v>5204</v>
      </c>
      <c r="I8" s="174">
        <v>46272</v>
      </c>
      <c r="J8" s="174">
        <v>46272</v>
      </c>
    </row>
    <row r="9" spans="2:10">
      <c r="B9" s="173" t="s">
        <v>345</v>
      </c>
      <c r="C9" s="78" t="s">
        <v>347</v>
      </c>
      <c r="D9" s="133" t="s">
        <v>156</v>
      </c>
      <c r="E9" s="133" t="s">
        <v>5219</v>
      </c>
      <c r="F9" s="133" t="s">
        <v>5205</v>
      </c>
      <c r="G9" s="133"/>
      <c r="H9" s="78" t="s">
        <v>5204</v>
      </c>
      <c r="I9" s="174">
        <v>46118</v>
      </c>
      <c r="J9" s="174">
        <v>46300</v>
      </c>
    </row>
    <row r="10" spans="2:10">
      <c r="B10" s="173" t="s">
        <v>797</v>
      </c>
      <c r="C10" s="78" t="s">
        <v>799</v>
      </c>
      <c r="D10" s="133" t="s">
        <v>156</v>
      </c>
      <c r="E10" s="133" t="s">
        <v>5219</v>
      </c>
      <c r="F10" s="133" t="s">
        <v>5205</v>
      </c>
      <c r="G10" s="133"/>
      <c r="H10" s="78" t="s">
        <v>5204</v>
      </c>
      <c r="I10" s="174">
        <v>46129</v>
      </c>
      <c r="J10" s="174">
        <v>46300</v>
      </c>
    </row>
    <row r="11" spans="2:10">
      <c r="B11" s="173" t="s">
        <v>556</v>
      </c>
      <c r="C11" s="78" t="s">
        <v>558</v>
      </c>
      <c r="D11" s="133" t="s">
        <v>156</v>
      </c>
      <c r="E11" s="133" t="s">
        <v>5219</v>
      </c>
      <c r="F11" s="133" t="s">
        <v>5205</v>
      </c>
      <c r="G11" s="133"/>
      <c r="H11" s="78" t="s">
        <v>5204</v>
      </c>
      <c r="I11" s="174">
        <v>46120</v>
      </c>
      <c r="J11" s="174">
        <v>46300</v>
      </c>
    </row>
    <row r="12" spans="2:10">
      <c r="B12" s="173" t="s">
        <v>368</v>
      </c>
      <c r="C12" s="78" t="s">
        <v>370</v>
      </c>
      <c r="D12" s="133" t="s">
        <v>156</v>
      </c>
      <c r="E12" s="133" t="s">
        <v>5219</v>
      </c>
      <c r="F12" s="133" t="s">
        <v>5205</v>
      </c>
      <c r="G12" s="133"/>
      <c r="H12" s="78" t="s">
        <v>5204</v>
      </c>
      <c r="I12" s="174">
        <v>46118</v>
      </c>
      <c r="J12" s="174">
        <v>46118</v>
      </c>
    </row>
    <row r="13" spans="2:10">
      <c r="B13" s="173" t="s">
        <v>944</v>
      </c>
      <c r="C13" s="78" t="s">
        <v>534</v>
      </c>
      <c r="D13" s="133" t="s">
        <v>156</v>
      </c>
      <c r="E13" s="133" t="s">
        <v>5219</v>
      </c>
      <c r="F13" s="133" t="s">
        <v>5205</v>
      </c>
      <c r="G13" s="133"/>
      <c r="H13" s="78" t="s">
        <v>5204</v>
      </c>
      <c r="I13" s="174">
        <v>46133</v>
      </c>
      <c r="J13" s="174">
        <v>46167</v>
      </c>
    </row>
    <row r="14" spans="2:10">
      <c r="B14" s="173" t="s">
        <v>930</v>
      </c>
      <c r="C14" s="78" t="s">
        <v>352</v>
      </c>
      <c r="D14" s="133" t="s">
        <v>156</v>
      </c>
      <c r="E14" s="133" t="s">
        <v>5219</v>
      </c>
      <c r="F14" s="133" t="s">
        <v>5205</v>
      </c>
      <c r="G14" s="133"/>
      <c r="H14" s="78" t="s">
        <v>5204</v>
      </c>
      <c r="I14" s="174">
        <v>46133</v>
      </c>
      <c r="J14" s="174">
        <v>46231</v>
      </c>
    </row>
    <row r="15" spans="2:10">
      <c r="B15" s="173" t="s">
        <v>954</v>
      </c>
      <c r="C15" s="78" t="s">
        <v>956</v>
      </c>
      <c r="D15" s="133" t="s">
        <v>156</v>
      </c>
      <c r="E15" s="133" t="s">
        <v>5219</v>
      </c>
      <c r="F15" s="133" t="s">
        <v>5205</v>
      </c>
      <c r="G15" s="133"/>
      <c r="H15" s="78" t="s">
        <v>5204</v>
      </c>
      <c r="I15" s="174">
        <v>46133</v>
      </c>
      <c r="J15" s="174">
        <v>46133</v>
      </c>
    </row>
    <row r="16" spans="2:10">
      <c r="B16" s="173" t="s">
        <v>969</v>
      </c>
      <c r="C16" s="78" t="s">
        <v>347</v>
      </c>
      <c r="D16" s="133" t="s">
        <v>156</v>
      </c>
      <c r="E16" s="133" t="s">
        <v>5219</v>
      </c>
      <c r="F16" s="133" t="s">
        <v>5205</v>
      </c>
      <c r="G16" s="133"/>
      <c r="H16" s="78" t="s">
        <v>5204</v>
      </c>
      <c r="I16" s="174">
        <v>46133</v>
      </c>
      <c r="J16" s="174">
        <v>46199</v>
      </c>
    </row>
    <row r="17" spans="2:10">
      <c r="B17" s="173" t="s">
        <v>238</v>
      </c>
      <c r="C17" s="78" t="s">
        <v>240</v>
      </c>
      <c r="D17" s="133" t="s">
        <v>154</v>
      </c>
      <c r="E17" s="133" t="s">
        <v>5219</v>
      </c>
      <c r="F17" s="133" t="s">
        <v>5205</v>
      </c>
      <c r="G17" s="133"/>
      <c r="H17" s="78" t="s">
        <v>5204</v>
      </c>
      <c r="I17" s="174">
        <v>46115</v>
      </c>
      <c r="J17" s="174">
        <v>46238</v>
      </c>
    </row>
    <row r="18" spans="2:10">
      <c r="B18" s="173" t="s">
        <v>632</v>
      </c>
      <c r="C18" s="78" t="s">
        <v>634</v>
      </c>
      <c r="D18" s="133" t="s">
        <v>154</v>
      </c>
      <c r="E18" s="133" t="s">
        <v>5219</v>
      </c>
      <c r="F18" s="133" t="s">
        <v>5205</v>
      </c>
      <c r="G18" s="133"/>
      <c r="H18" s="78" t="s">
        <v>5204</v>
      </c>
      <c r="I18" s="174">
        <v>46122</v>
      </c>
      <c r="J18" s="174">
        <v>46297</v>
      </c>
    </row>
    <row r="19" spans="2:10">
      <c r="B19" s="173" t="s">
        <v>4975</v>
      </c>
      <c r="C19" s="78" t="s">
        <v>4977</v>
      </c>
      <c r="D19" s="133" t="s">
        <v>154</v>
      </c>
      <c r="E19" s="133" t="s">
        <v>5219</v>
      </c>
      <c r="F19" s="133" t="s">
        <v>5205</v>
      </c>
      <c r="G19" s="133"/>
      <c r="H19" s="78" t="s">
        <v>5204</v>
      </c>
      <c r="I19" s="174">
        <v>46295</v>
      </c>
      <c r="J19" s="174">
        <v>46295</v>
      </c>
    </row>
    <row r="20" spans="2:10">
      <c r="B20" s="173" t="s">
        <v>777</v>
      </c>
      <c r="C20" s="78" t="s">
        <v>779</v>
      </c>
      <c r="D20" s="133" t="s">
        <v>154</v>
      </c>
      <c r="E20" s="133" t="s">
        <v>5219</v>
      </c>
      <c r="F20" s="133" t="s">
        <v>5205</v>
      </c>
      <c r="G20" s="133"/>
      <c r="H20" s="78" t="s">
        <v>5204</v>
      </c>
      <c r="I20" s="174">
        <v>46127</v>
      </c>
      <c r="J20" s="174">
        <v>46283</v>
      </c>
    </row>
    <row r="21" spans="2:10">
      <c r="B21" s="173" t="s">
        <v>1800</v>
      </c>
      <c r="C21" s="78" t="s">
        <v>1801</v>
      </c>
      <c r="D21" s="133" t="s">
        <v>154</v>
      </c>
      <c r="E21" s="133" t="s">
        <v>5219</v>
      </c>
      <c r="F21" s="133" t="s">
        <v>5205</v>
      </c>
      <c r="G21" s="133"/>
      <c r="H21" s="78" t="s">
        <v>5204</v>
      </c>
      <c r="I21" s="174">
        <v>46164</v>
      </c>
      <c r="J21" s="174">
        <v>46279</v>
      </c>
    </row>
    <row r="22" spans="2:10">
      <c r="B22" s="173" t="s">
        <v>730</v>
      </c>
      <c r="C22" s="78" t="s">
        <v>732</v>
      </c>
      <c r="D22" s="133" t="s">
        <v>154</v>
      </c>
      <c r="E22" s="133" t="s">
        <v>5219</v>
      </c>
      <c r="F22" s="133" t="s">
        <v>5205</v>
      </c>
      <c r="G22" s="133"/>
      <c r="H22" s="78" t="s">
        <v>5204</v>
      </c>
      <c r="I22" s="174">
        <v>46127</v>
      </c>
      <c r="J22" s="174">
        <v>46295</v>
      </c>
    </row>
    <row r="23" spans="2:10">
      <c r="B23" s="173" t="s">
        <v>317</v>
      </c>
      <c r="C23" s="78" t="s">
        <v>319</v>
      </c>
      <c r="D23" s="133" t="s">
        <v>154</v>
      </c>
      <c r="E23" s="133" t="s">
        <v>5219</v>
      </c>
      <c r="F23" s="133" t="s">
        <v>5205</v>
      </c>
      <c r="G23" s="133"/>
      <c r="H23" s="78" t="s">
        <v>5204</v>
      </c>
      <c r="I23" s="174">
        <v>46115</v>
      </c>
      <c r="J23" s="174">
        <v>46276</v>
      </c>
    </row>
    <row r="24" spans="2:10">
      <c r="B24" s="173" t="s">
        <v>1616</v>
      </c>
      <c r="C24" s="78" t="s">
        <v>1618</v>
      </c>
      <c r="D24" s="133" t="s">
        <v>154</v>
      </c>
      <c r="E24" s="133" t="s">
        <v>5219</v>
      </c>
      <c r="F24" s="133" t="s">
        <v>5205</v>
      </c>
      <c r="G24" s="133"/>
      <c r="H24" s="78" t="s">
        <v>5204</v>
      </c>
      <c r="I24" s="174">
        <v>46161</v>
      </c>
      <c r="J24" s="174">
        <v>46283</v>
      </c>
    </row>
    <row r="25" spans="2:10">
      <c r="B25" s="173" t="s">
        <v>1630</v>
      </c>
      <c r="C25" s="78" t="s">
        <v>1632</v>
      </c>
      <c r="D25" s="133" t="s">
        <v>154</v>
      </c>
      <c r="E25" s="133" t="s">
        <v>5219</v>
      </c>
      <c r="F25" s="133" t="s">
        <v>5205</v>
      </c>
      <c r="G25" s="133"/>
      <c r="H25" s="78" t="s">
        <v>5204</v>
      </c>
      <c r="I25" s="174">
        <v>46161</v>
      </c>
      <c r="J25" s="174">
        <v>46188</v>
      </c>
    </row>
    <row r="26" spans="2:10">
      <c r="B26" s="173" t="s">
        <v>2699</v>
      </c>
      <c r="C26" s="78" t="s">
        <v>2700</v>
      </c>
      <c r="D26" s="133" t="s">
        <v>154</v>
      </c>
      <c r="E26" s="133" t="s">
        <v>5219</v>
      </c>
      <c r="F26" s="133" t="s">
        <v>5205</v>
      </c>
      <c r="G26" s="133"/>
      <c r="H26" s="78" t="s">
        <v>5204</v>
      </c>
      <c r="I26" s="174">
        <v>46197</v>
      </c>
      <c r="J26" s="174">
        <v>46197</v>
      </c>
    </row>
    <row r="27" spans="2:10">
      <c r="B27" s="173" t="s">
        <v>717</v>
      </c>
      <c r="C27" s="78" t="s">
        <v>719</v>
      </c>
      <c r="D27" s="133" t="s">
        <v>154</v>
      </c>
      <c r="E27" s="133" t="s">
        <v>5219</v>
      </c>
      <c r="F27" s="133" t="s">
        <v>5205</v>
      </c>
      <c r="G27" s="133"/>
      <c r="H27" s="78" t="s">
        <v>5204</v>
      </c>
      <c r="I27" s="174">
        <v>46127</v>
      </c>
      <c r="J27" s="174">
        <v>46139</v>
      </c>
    </row>
    <row r="28" spans="2:10">
      <c r="B28" s="173" t="s">
        <v>1686</v>
      </c>
      <c r="C28" s="78" t="s">
        <v>1688</v>
      </c>
      <c r="D28" s="133" t="s">
        <v>154</v>
      </c>
      <c r="E28" s="133" t="s">
        <v>5219</v>
      </c>
      <c r="F28" s="133" t="s">
        <v>5205</v>
      </c>
      <c r="G28" s="133"/>
      <c r="H28" s="78" t="s">
        <v>5204</v>
      </c>
      <c r="I28" s="174">
        <v>46162</v>
      </c>
      <c r="J28" s="174">
        <v>46162</v>
      </c>
    </row>
    <row r="29" spans="2:10">
      <c r="B29" s="173" t="s">
        <v>1711</v>
      </c>
      <c r="C29" s="78" t="s">
        <v>1713</v>
      </c>
      <c r="D29" s="133" t="s">
        <v>154</v>
      </c>
      <c r="E29" s="133" t="s">
        <v>5219</v>
      </c>
      <c r="F29" s="133" t="s">
        <v>5205</v>
      </c>
      <c r="G29" s="133"/>
      <c r="H29" s="78" t="s">
        <v>5204</v>
      </c>
      <c r="I29" s="174">
        <v>46162</v>
      </c>
      <c r="J29" s="174">
        <v>46241</v>
      </c>
    </row>
    <row r="30" spans="2:10">
      <c r="B30" s="173" t="s">
        <v>1988</v>
      </c>
      <c r="C30" s="78" t="s">
        <v>1990</v>
      </c>
      <c r="D30" s="133" t="s">
        <v>154</v>
      </c>
      <c r="E30" s="133" t="s">
        <v>5219</v>
      </c>
      <c r="F30" s="133" t="s">
        <v>5205</v>
      </c>
      <c r="G30" s="133"/>
      <c r="H30" s="78" t="s">
        <v>5204</v>
      </c>
      <c r="I30" s="174">
        <v>46169</v>
      </c>
      <c r="J30" s="174">
        <v>46295</v>
      </c>
    </row>
    <row r="31" spans="2:10">
      <c r="B31" s="173" t="s">
        <v>1491</v>
      </c>
      <c r="C31" s="78" t="s">
        <v>1493</v>
      </c>
      <c r="D31" s="133" t="s">
        <v>154</v>
      </c>
      <c r="E31" s="133" t="s">
        <v>5219</v>
      </c>
      <c r="F31" s="133" t="s">
        <v>5205</v>
      </c>
      <c r="G31" s="133"/>
      <c r="H31" s="78" t="s">
        <v>5204</v>
      </c>
      <c r="I31" s="174">
        <v>46157</v>
      </c>
      <c r="J31" s="174">
        <v>46273</v>
      </c>
    </row>
    <row r="32" spans="2:10">
      <c r="B32" s="173" t="s">
        <v>1962</v>
      </c>
      <c r="C32" s="78" t="s">
        <v>1964</v>
      </c>
      <c r="D32" s="133" t="s">
        <v>154</v>
      </c>
      <c r="E32" s="133" t="s">
        <v>5219</v>
      </c>
      <c r="F32" s="133" t="s">
        <v>5205</v>
      </c>
      <c r="G32" s="133"/>
      <c r="H32" s="78" t="s">
        <v>5204</v>
      </c>
      <c r="I32" s="174">
        <v>46169</v>
      </c>
      <c r="J32" s="174">
        <v>46290</v>
      </c>
    </row>
    <row r="33" spans="2:10">
      <c r="B33" s="173" t="s">
        <v>3866</v>
      </c>
      <c r="C33" s="78" t="s">
        <v>3868</v>
      </c>
      <c r="D33" s="133" t="s">
        <v>154</v>
      </c>
      <c r="E33" s="133" t="s">
        <v>5219</v>
      </c>
      <c r="F33" s="133" t="s">
        <v>5205</v>
      </c>
      <c r="G33" s="133"/>
      <c r="H33" s="78" t="s">
        <v>5204</v>
      </c>
      <c r="I33" s="174">
        <v>46234</v>
      </c>
      <c r="J33" s="174">
        <v>46234</v>
      </c>
    </row>
    <row r="34" spans="2:10">
      <c r="B34" s="173" t="s">
        <v>617</v>
      </c>
      <c r="C34" s="78" t="s">
        <v>619</v>
      </c>
      <c r="D34" s="133" t="s">
        <v>154</v>
      </c>
      <c r="E34" s="133" t="s">
        <v>5219</v>
      </c>
      <c r="F34" s="133" t="s">
        <v>5205</v>
      </c>
      <c r="G34" s="133"/>
      <c r="H34" s="78" t="s">
        <v>5204</v>
      </c>
      <c r="I34" s="174">
        <v>46122</v>
      </c>
      <c r="J34" s="174">
        <v>46273</v>
      </c>
    </row>
    <row r="35" spans="2:10">
      <c r="B35" s="173" t="s">
        <v>623</v>
      </c>
      <c r="C35" s="78" t="s">
        <v>625</v>
      </c>
      <c r="D35" s="133" t="s">
        <v>154</v>
      </c>
      <c r="E35" s="133" t="s">
        <v>5219</v>
      </c>
      <c r="F35" s="133" t="s">
        <v>5205</v>
      </c>
      <c r="G35" s="133"/>
      <c r="H35" s="78" t="s">
        <v>5204</v>
      </c>
      <c r="I35" s="174">
        <v>46122</v>
      </c>
      <c r="J35" s="174">
        <v>46295</v>
      </c>
    </row>
    <row r="36" spans="2:10">
      <c r="B36" s="173" t="s">
        <v>293</v>
      </c>
      <c r="C36" s="78" t="s">
        <v>295</v>
      </c>
      <c r="D36" s="133" t="s">
        <v>154</v>
      </c>
      <c r="E36" s="133" t="s">
        <v>5219</v>
      </c>
      <c r="F36" s="133" t="s">
        <v>5205</v>
      </c>
      <c r="G36" s="133"/>
      <c r="H36" s="78" t="s">
        <v>5204</v>
      </c>
      <c r="I36" s="174">
        <v>46115</v>
      </c>
      <c r="J36" s="174">
        <v>46260</v>
      </c>
    </row>
    <row r="37" spans="2:10">
      <c r="B37" s="173" t="s">
        <v>3005</v>
      </c>
      <c r="C37" s="78" t="s">
        <v>3007</v>
      </c>
      <c r="D37" s="133" t="s">
        <v>154</v>
      </c>
      <c r="E37" s="133" t="s">
        <v>5219</v>
      </c>
      <c r="F37" s="133" t="s">
        <v>5205</v>
      </c>
      <c r="G37" s="133"/>
      <c r="H37" s="78" t="s">
        <v>5204</v>
      </c>
      <c r="I37" s="174">
        <v>46204</v>
      </c>
      <c r="J37" s="174">
        <v>46204</v>
      </c>
    </row>
    <row r="38" spans="2:10">
      <c r="B38" s="173" t="s">
        <v>1791</v>
      </c>
      <c r="C38" s="78" t="s">
        <v>1793</v>
      </c>
      <c r="D38" s="133" t="s">
        <v>154</v>
      </c>
      <c r="E38" s="133" t="s">
        <v>5219</v>
      </c>
      <c r="F38" s="133" t="s">
        <v>5205</v>
      </c>
      <c r="G38" s="133"/>
      <c r="H38" s="78" t="s">
        <v>5204</v>
      </c>
      <c r="I38" s="174">
        <v>46164</v>
      </c>
      <c r="J38" s="174">
        <v>46217</v>
      </c>
    </row>
    <row r="39" spans="2:10">
      <c r="B39" s="173" t="s">
        <v>269</v>
      </c>
      <c r="C39" s="78" t="s">
        <v>271</v>
      </c>
      <c r="D39" s="133" t="s">
        <v>154</v>
      </c>
      <c r="E39" s="133" t="s">
        <v>5219</v>
      </c>
      <c r="F39" s="133" t="s">
        <v>5205</v>
      </c>
      <c r="G39" s="133"/>
      <c r="H39" s="78" t="s">
        <v>5204</v>
      </c>
      <c r="I39" s="174">
        <v>46115</v>
      </c>
      <c r="J39" s="174">
        <v>46115</v>
      </c>
    </row>
    <row r="40" spans="2:10">
      <c r="B40" s="173" t="s">
        <v>441</v>
      </c>
      <c r="C40" s="78" t="s">
        <v>443</v>
      </c>
      <c r="D40" s="133" t="s">
        <v>150</v>
      </c>
      <c r="E40" s="133" t="s">
        <v>5219</v>
      </c>
      <c r="F40" s="133" t="s">
        <v>5205</v>
      </c>
      <c r="G40" s="133"/>
      <c r="H40" s="78" t="s">
        <v>5204</v>
      </c>
      <c r="I40" s="174">
        <v>46119</v>
      </c>
      <c r="J40" s="174">
        <v>46294</v>
      </c>
    </row>
    <row r="41" spans="2:10">
      <c r="B41" s="173" t="s">
        <v>448</v>
      </c>
      <c r="C41" s="78" t="s">
        <v>450</v>
      </c>
      <c r="D41" s="133" t="s">
        <v>150</v>
      </c>
      <c r="E41" s="133" t="s">
        <v>5219</v>
      </c>
      <c r="F41" s="133" t="s">
        <v>5205</v>
      </c>
      <c r="G41" s="133"/>
      <c r="H41" s="78" t="s">
        <v>5204</v>
      </c>
      <c r="I41" s="174">
        <v>46119</v>
      </c>
      <c r="J41" s="174">
        <v>46294</v>
      </c>
    </row>
    <row r="42" spans="2:10">
      <c r="B42" s="173" t="s">
        <v>459</v>
      </c>
      <c r="C42" s="78" t="s">
        <v>461</v>
      </c>
      <c r="D42" s="133" t="s">
        <v>150</v>
      </c>
      <c r="E42" s="133" t="s">
        <v>5219</v>
      </c>
      <c r="F42" s="133" t="s">
        <v>5205</v>
      </c>
      <c r="G42" s="133"/>
      <c r="H42" s="78" t="s">
        <v>5204</v>
      </c>
      <c r="I42" s="174">
        <v>46119</v>
      </c>
      <c r="J42" s="174">
        <v>46297</v>
      </c>
    </row>
    <row r="43" spans="2:10">
      <c r="B43" s="173" t="s">
        <v>3262</v>
      </c>
      <c r="C43" s="78" t="s">
        <v>3264</v>
      </c>
      <c r="D43" s="133" t="s">
        <v>150</v>
      </c>
      <c r="E43" s="133" t="s">
        <v>5219</v>
      </c>
      <c r="F43" s="133" t="s">
        <v>5205</v>
      </c>
      <c r="G43" s="133"/>
      <c r="H43" s="78" t="s">
        <v>5204</v>
      </c>
      <c r="I43" s="174">
        <v>46216</v>
      </c>
      <c r="J43" s="174">
        <v>46230</v>
      </c>
    </row>
    <row r="44" spans="2:10">
      <c r="B44" s="173" t="s">
        <v>433</v>
      </c>
      <c r="C44" s="78" t="s">
        <v>435</v>
      </c>
      <c r="D44" s="133" t="s">
        <v>150</v>
      </c>
      <c r="E44" s="133" t="s">
        <v>5219</v>
      </c>
      <c r="F44" s="133" t="s">
        <v>5205</v>
      </c>
      <c r="G44" s="133"/>
      <c r="H44" s="78" t="s">
        <v>5204</v>
      </c>
      <c r="I44" s="174">
        <v>46119</v>
      </c>
      <c r="J44" s="174">
        <v>46297</v>
      </c>
    </row>
    <row r="45" spans="2:10">
      <c r="B45" s="173" t="s">
        <v>1057</v>
      </c>
      <c r="C45" s="78" t="s">
        <v>1059</v>
      </c>
      <c r="D45" s="133" t="s">
        <v>150</v>
      </c>
      <c r="E45" s="133" t="s">
        <v>5219</v>
      </c>
      <c r="F45" s="133" t="s">
        <v>5205</v>
      </c>
      <c r="G45" s="133"/>
      <c r="H45" s="78" t="s">
        <v>5204</v>
      </c>
      <c r="I45" s="174">
        <v>46136</v>
      </c>
      <c r="J45" s="174">
        <v>46294</v>
      </c>
    </row>
    <row r="46" spans="2:10">
      <c r="B46" s="173" t="s">
        <v>263</v>
      </c>
      <c r="C46" s="78" t="s">
        <v>265</v>
      </c>
      <c r="D46" s="133" t="s">
        <v>5207</v>
      </c>
      <c r="E46" s="133" t="s">
        <v>5219</v>
      </c>
      <c r="F46" s="133" t="s">
        <v>5205</v>
      </c>
      <c r="G46" s="133"/>
      <c r="H46" s="78" t="s">
        <v>5204</v>
      </c>
      <c r="I46" s="174">
        <v>46115</v>
      </c>
      <c r="J46" s="174">
        <v>46283</v>
      </c>
    </row>
    <row r="47" spans="2:10">
      <c r="B47" s="173" t="s">
        <v>299</v>
      </c>
      <c r="C47" s="78" t="s">
        <v>301</v>
      </c>
      <c r="D47" s="133" t="s">
        <v>5207</v>
      </c>
      <c r="E47" s="133" t="s">
        <v>5219</v>
      </c>
      <c r="F47" s="133" t="s">
        <v>5205</v>
      </c>
      <c r="G47" s="133"/>
      <c r="H47" s="78" t="s">
        <v>5204</v>
      </c>
      <c r="I47" s="174">
        <v>46115</v>
      </c>
      <c r="J47" s="174">
        <v>46283</v>
      </c>
    </row>
    <row r="48" spans="2:10">
      <c r="B48" s="173" t="s">
        <v>245</v>
      </c>
      <c r="C48" s="78" t="s">
        <v>247</v>
      </c>
      <c r="D48" s="133" t="s">
        <v>5202</v>
      </c>
      <c r="E48" s="133" t="s">
        <v>5202</v>
      </c>
      <c r="F48" s="133" t="s">
        <v>5203</v>
      </c>
      <c r="G48" s="133"/>
      <c r="H48" s="78" t="s">
        <v>5204</v>
      </c>
      <c r="I48" s="174">
        <v>46115</v>
      </c>
      <c r="J48" s="174">
        <v>46295</v>
      </c>
    </row>
    <row r="49" spans="2:10">
      <c r="B49" s="173" t="s">
        <v>251</v>
      </c>
      <c r="C49" s="78" t="s">
        <v>253</v>
      </c>
      <c r="D49" s="133" t="s">
        <v>5202</v>
      </c>
      <c r="E49" s="133" t="s">
        <v>5202</v>
      </c>
      <c r="F49" s="133" t="s">
        <v>5203</v>
      </c>
      <c r="G49" s="133"/>
      <c r="H49" s="78" t="s">
        <v>5204</v>
      </c>
      <c r="I49" s="174">
        <v>46115</v>
      </c>
      <c r="J49" s="174">
        <v>46290</v>
      </c>
    </row>
    <row r="50" spans="2:10">
      <c r="B50" s="173" t="s">
        <v>644</v>
      </c>
      <c r="C50" s="78" t="s">
        <v>397</v>
      </c>
      <c r="D50" s="133" t="s">
        <v>5202</v>
      </c>
      <c r="E50" s="133" t="s">
        <v>5202</v>
      </c>
      <c r="F50" s="133" t="s">
        <v>5203</v>
      </c>
      <c r="G50" s="133"/>
      <c r="H50" s="78" t="s">
        <v>5204</v>
      </c>
      <c r="I50" s="174">
        <v>46122</v>
      </c>
      <c r="J50" s="174">
        <v>46295</v>
      </c>
    </row>
    <row r="51" spans="2:10">
      <c r="B51" s="173" t="s">
        <v>4957</v>
      </c>
      <c r="C51" s="78" t="s">
        <v>4150</v>
      </c>
      <c r="D51" s="133" t="s">
        <v>5202</v>
      </c>
      <c r="E51" s="133" t="s">
        <v>5202</v>
      </c>
      <c r="F51" s="133" t="s">
        <v>5203</v>
      </c>
      <c r="G51" s="133"/>
      <c r="H51" s="78" t="s">
        <v>5204</v>
      </c>
      <c r="I51" s="174">
        <v>46295</v>
      </c>
      <c r="J51" s="174">
        <v>46295</v>
      </c>
    </row>
    <row r="52" spans="2:10">
      <c r="B52" s="173" t="s">
        <v>649</v>
      </c>
      <c r="C52" s="78" t="s">
        <v>651</v>
      </c>
      <c r="D52" s="133" t="s">
        <v>5202</v>
      </c>
      <c r="E52" s="133" t="s">
        <v>5202</v>
      </c>
      <c r="F52" s="133" t="s">
        <v>5203</v>
      </c>
      <c r="G52" s="133"/>
      <c r="H52" s="78" t="s">
        <v>5204</v>
      </c>
      <c r="I52" s="174">
        <v>46122</v>
      </c>
      <c r="J52" s="174">
        <v>46295</v>
      </c>
    </row>
    <row r="53" spans="2:10">
      <c r="B53" s="173" t="s">
        <v>281</v>
      </c>
      <c r="C53" s="78" t="s">
        <v>283</v>
      </c>
      <c r="D53" s="133" t="s">
        <v>5202</v>
      </c>
      <c r="E53" s="133" t="s">
        <v>5202</v>
      </c>
      <c r="F53" s="133" t="s">
        <v>5203</v>
      </c>
      <c r="G53" s="133"/>
      <c r="H53" s="78" t="s">
        <v>5204</v>
      </c>
      <c r="I53" s="174">
        <v>46115</v>
      </c>
      <c r="J53" s="174">
        <v>46295</v>
      </c>
    </row>
    <row r="54" spans="2:10">
      <c r="B54" s="173" t="s">
        <v>4264</v>
      </c>
      <c r="C54" s="78" t="s">
        <v>1182</v>
      </c>
      <c r="D54" s="133" t="s">
        <v>5202</v>
      </c>
      <c r="E54" s="133" t="s">
        <v>5202</v>
      </c>
      <c r="F54" s="133" t="s">
        <v>5203</v>
      </c>
      <c r="G54" s="133"/>
      <c r="H54" s="78" t="s">
        <v>5204</v>
      </c>
      <c r="I54" s="174">
        <v>46260</v>
      </c>
      <c r="J54" s="174">
        <v>46273</v>
      </c>
    </row>
    <row r="55" spans="2:10">
      <c r="B55" s="173" t="s">
        <v>323</v>
      </c>
      <c r="C55" s="78" t="s">
        <v>325</v>
      </c>
      <c r="D55" s="133" t="s">
        <v>5202</v>
      </c>
      <c r="E55" s="133" t="s">
        <v>5202</v>
      </c>
      <c r="F55" s="133" t="s">
        <v>5203</v>
      </c>
      <c r="G55" s="133"/>
      <c r="H55" s="78" t="s">
        <v>5204</v>
      </c>
      <c r="I55" s="174">
        <v>46115</v>
      </c>
      <c r="J55" s="174">
        <v>46295</v>
      </c>
    </row>
    <row r="56" spans="2:10">
      <c r="B56" s="173" t="s">
        <v>471</v>
      </c>
      <c r="C56" s="78" t="s">
        <v>247</v>
      </c>
      <c r="D56" s="133" t="s">
        <v>5202</v>
      </c>
      <c r="E56" s="133" t="s">
        <v>5202</v>
      </c>
      <c r="F56" s="133" t="s">
        <v>5203</v>
      </c>
      <c r="G56" s="133"/>
      <c r="H56" s="78" t="s">
        <v>5204</v>
      </c>
      <c r="I56" s="174">
        <v>46119</v>
      </c>
      <c r="J56" s="174">
        <v>46297</v>
      </c>
    </row>
    <row r="57" spans="2:10">
      <c r="B57" s="173" t="s">
        <v>476</v>
      </c>
      <c r="C57" s="78" t="s">
        <v>253</v>
      </c>
      <c r="D57" s="133" t="s">
        <v>5202</v>
      </c>
      <c r="E57" s="133" t="s">
        <v>5202</v>
      </c>
      <c r="F57" s="133" t="s">
        <v>5203</v>
      </c>
      <c r="G57" s="133"/>
      <c r="H57" s="78" t="s">
        <v>5204</v>
      </c>
      <c r="I57" s="174">
        <v>46119</v>
      </c>
      <c r="J57" s="174">
        <v>46297</v>
      </c>
    </row>
    <row r="58" spans="2:10">
      <c r="B58" s="173" t="s">
        <v>1916</v>
      </c>
      <c r="C58" s="78" t="s">
        <v>397</v>
      </c>
      <c r="D58" s="133" t="s">
        <v>5202</v>
      </c>
      <c r="E58" s="133" t="s">
        <v>5202</v>
      </c>
      <c r="F58" s="133" t="s">
        <v>5203</v>
      </c>
      <c r="G58" s="133"/>
      <c r="H58" s="78" t="s">
        <v>5204</v>
      </c>
      <c r="I58" s="174">
        <v>46168</v>
      </c>
      <c r="J58" s="174">
        <v>46294</v>
      </c>
    </row>
    <row r="59" spans="2:10">
      <c r="B59" s="173" t="s">
        <v>4149</v>
      </c>
      <c r="C59" s="78" t="s">
        <v>4150</v>
      </c>
      <c r="D59" s="133" t="s">
        <v>5202</v>
      </c>
      <c r="E59" s="133" t="s">
        <v>5202</v>
      </c>
      <c r="F59" s="133" t="s">
        <v>5203</v>
      </c>
      <c r="G59" s="133"/>
      <c r="H59" s="78" t="s">
        <v>5204</v>
      </c>
      <c r="I59" s="174">
        <v>46255</v>
      </c>
      <c r="J59" s="174">
        <v>46255</v>
      </c>
    </row>
    <row r="60" spans="2:10">
      <c r="B60" s="173" t="s">
        <v>1921</v>
      </c>
      <c r="C60" s="78" t="s">
        <v>651</v>
      </c>
      <c r="D60" s="133" t="s">
        <v>5202</v>
      </c>
      <c r="E60" s="133" t="s">
        <v>5202</v>
      </c>
      <c r="F60" s="133" t="s">
        <v>5203</v>
      </c>
      <c r="G60" s="133"/>
      <c r="H60" s="78" t="s">
        <v>5204</v>
      </c>
      <c r="I60" s="174">
        <v>46168</v>
      </c>
      <c r="J60" s="174">
        <v>46255</v>
      </c>
    </row>
    <row r="61" spans="2:10">
      <c r="B61" s="173" t="s">
        <v>3200</v>
      </c>
      <c r="C61" s="78" t="s">
        <v>283</v>
      </c>
      <c r="D61" s="133" t="s">
        <v>5202</v>
      </c>
      <c r="E61" s="133" t="s">
        <v>5202</v>
      </c>
      <c r="F61" s="133" t="s">
        <v>5203</v>
      </c>
      <c r="G61" s="133"/>
      <c r="H61" s="78" t="s">
        <v>5204</v>
      </c>
      <c r="I61" s="174">
        <v>46211</v>
      </c>
      <c r="J61" s="174">
        <v>46297</v>
      </c>
    </row>
    <row r="62" spans="2:10">
      <c r="B62" s="173" t="s">
        <v>3255</v>
      </c>
      <c r="C62" s="78" t="s">
        <v>1182</v>
      </c>
      <c r="D62" s="133" t="s">
        <v>5202</v>
      </c>
      <c r="E62" s="133" t="s">
        <v>5202</v>
      </c>
      <c r="F62" s="133" t="s">
        <v>5203</v>
      </c>
      <c r="G62" s="133"/>
      <c r="H62" s="78" t="s">
        <v>5204</v>
      </c>
      <c r="I62" s="174">
        <v>46216</v>
      </c>
      <c r="J62" s="174">
        <v>46216</v>
      </c>
    </row>
    <row r="63" spans="2:10">
      <c r="B63" s="173" t="s">
        <v>509</v>
      </c>
      <c r="C63" s="78" t="s">
        <v>325</v>
      </c>
      <c r="D63" s="133" t="s">
        <v>5202</v>
      </c>
      <c r="E63" s="133" t="s">
        <v>5202</v>
      </c>
      <c r="F63" s="133" t="s">
        <v>5203</v>
      </c>
      <c r="G63" s="133"/>
      <c r="H63" s="78" t="s">
        <v>5204</v>
      </c>
      <c r="I63" s="174">
        <v>46119</v>
      </c>
      <c r="J63" s="174">
        <v>46297</v>
      </c>
    </row>
    <row r="64" spans="2:10">
      <c r="B64" s="173" t="s">
        <v>385</v>
      </c>
      <c r="C64" s="78" t="s">
        <v>247</v>
      </c>
      <c r="D64" s="133" t="s">
        <v>5202</v>
      </c>
      <c r="E64" s="133" t="s">
        <v>5202</v>
      </c>
      <c r="F64" s="133" t="s">
        <v>5203</v>
      </c>
      <c r="G64" s="133"/>
      <c r="H64" s="78" t="s">
        <v>5204</v>
      </c>
      <c r="I64" s="174">
        <v>46118</v>
      </c>
      <c r="J64" s="174">
        <v>46300</v>
      </c>
    </row>
    <row r="65" spans="2:10">
      <c r="B65" s="173" t="s">
        <v>390</v>
      </c>
      <c r="C65" s="78" t="s">
        <v>253</v>
      </c>
      <c r="D65" s="133" t="s">
        <v>5202</v>
      </c>
      <c r="E65" s="133" t="s">
        <v>5202</v>
      </c>
      <c r="F65" s="133" t="s">
        <v>5203</v>
      </c>
      <c r="G65" s="133"/>
      <c r="H65" s="78" t="s">
        <v>5204</v>
      </c>
      <c r="I65" s="174">
        <v>46118</v>
      </c>
      <c r="J65" s="174">
        <v>46293</v>
      </c>
    </row>
    <row r="66" spans="2:10">
      <c r="B66" s="173" t="s">
        <v>395</v>
      </c>
      <c r="C66" s="78" t="s">
        <v>397</v>
      </c>
      <c r="D66" s="133" t="s">
        <v>5202</v>
      </c>
      <c r="E66" s="133" t="s">
        <v>5202</v>
      </c>
      <c r="F66" s="133" t="s">
        <v>5203</v>
      </c>
      <c r="G66" s="133"/>
      <c r="H66" s="78" t="s">
        <v>5204</v>
      </c>
      <c r="I66" s="174">
        <v>46118</v>
      </c>
      <c r="J66" s="174">
        <v>46300</v>
      </c>
    </row>
    <row r="67" spans="2:10">
      <c r="B67" s="173" t="s">
        <v>4410</v>
      </c>
      <c r="C67" s="78" t="s">
        <v>4150</v>
      </c>
      <c r="D67" s="133" t="s">
        <v>5202</v>
      </c>
      <c r="E67" s="133" t="s">
        <v>5202</v>
      </c>
      <c r="F67" s="133" t="s">
        <v>5203</v>
      </c>
      <c r="G67" s="133"/>
      <c r="H67" s="78" t="s">
        <v>5204</v>
      </c>
      <c r="I67" s="174">
        <v>46269</v>
      </c>
      <c r="J67" s="174">
        <v>46269</v>
      </c>
    </row>
    <row r="68" spans="2:10">
      <c r="B68" s="173" t="s">
        <v>4453</v>
      </c>
      <c r="C68" s="78" t="s">
        <v>651</v>
      </c>
      <c r="D68" s="133" t="s">
        <v>5202</v>
      </c>
      <c r="E68" s="133" t="s">
        <v>5202</v>
      </c>
      <c r="F68" s="133" t="s">
        <v>5203</v>
      </c>
      <c r="G68" s="133"/>
      <c r="H68" s="78" t="s">
        <v>5204</v>
      </c>
      <c r="I68" s="174">
        <v>46272</v>
      </c>
      <c r="J68" s="174">
        <v>46293</v>
      </c>
    </row>
    <row r="69" spans="2:10">
      <c r="B69" s="173" t="s">
        <v>1288</v>
      </c>
      <c r="C69" s="78" t="s">
        <v>283</v>
      </c>
      <c r="D69" s="133" t="s">
        <v>5202</v>
      </c>
      <c r="E69" s="133" t="s">
        <v>5202</v>
      </c>
      <c r="F69" s="133" t="s">
        <v>5203</v>
      </c>
      <c r="G69" s="133"/>
      <c r="H69" s="78" t="s">
        <v>5204</v>
      </c>
      <c r="I69" s="174">
        <v>46150</v>
      </c>
      <c r="J69" s="174">
        <v>46150</v>
      </c>
    </row>
    <row r="70" spans="2:10">
      <c r="B70" s="173" t="s">
        <v>1180</v>
      </c>
      <c r="C70" s="78" t="s">
        <v>1182</v>
      </c>
      <c r="D70" s="133" t="s">
        <v>5202</v>
      </c>
      <c r="E70" s="133" t="s">
        <v>5202</v>
      </c>
      <c r="F70" s="133" t="s">
        <v>5203</v>
      </c>
      <c r="G70" s="133"/>
      <c r="H70" s="78" t="s">
        <v>5204</v>
      </c>
      <c r="I70" s="174">
        <v>46140</v>
      </c>
      <c r="J70" s="174">
        <v>46300</v>
      </c>
    </row>
    <row r="71" spans="2:10">
      <c r="B71" s="173" t="s">
        <v>424</v>
      </c>
      <c r="C71" s="78" t="s">
        <v>325</v>
      </c>
      <c r="D71" s="133" t="s">
        <v>5202</v>
      </c>
      <c r="E71" s="133" t="s">
        <v>5202</v>
      </c>
      <c r="F71" s="133" t="s">
        <v>5203</v>
      </c>
      <c r="G71" s="133"/>
      <c r="H71" s="78" t="s">
        <v>5204</v>
      </c>
      <c r="I71" s="174">
        <v>46118</v>
      </c>
      <c r="J71" s="174">
        <v>46293</v>
      </c>
    </row>
    <row r="72" spans="2:10">
      <c r="B72" s="173" t="s">
        <v>2408</v>
      </c>
      <c r="C72" s="78" t="s">
        <v>2410</v>
      </c>
      <c r="D72" s="133" t="s">
        <v>5202</v>
      </c>
      <c r="E72" s="133" t="s">
        <v>5202</v>
      </c>
      <c r="F72" s="133" t="s">
        <v>5203</v>
      </c>
      <c r="G72" s="133"/>
      <c r="H72" s="78" t="s">
        <v>5204</v>
      </c>
      <c r="I72" s="174">
        <v>46185</v>
      </c>
      <c r="J72" s="174">
        <v>46220</v>
      </c>
    </row>
    <row r="73" spans="2:10">
      <c r="B73" s="173" t="s">
        <v>3598</v>
      </c>
      <c r="C73" s="78" t="s">
        <v>3600</v>
      </c>
      <c r="D73" s="133" t="s">
        <v>5202</v>
      </c>
      <c r="E73" s="133" t="s">
        <v>5202</v>
      </c>
      <c r="F73" s="133" t="s">
        <v>5203</v>
      </c>
      <c r="G73" s="133"/>
      <c r="H73" s="78" t="s">
        <v>5204</v>
      </c>
      <c r="I73" s="174">
        <v>46225</v>
      </c>
      <c r="J73" s="174">
        <v>46251</v>
      </c>
    </row>
    <row r="74" spans="2:10">
      <c r="B74" s="173" t="s">
        <v>4443</v>
      </c>
      <c r="C74" s="78" t="s">
        <v>277</v>
      </c>
      <c r="D74" s="133" t="s">
        <v>5202</v>
      </c>
      <c r="E74" s="133" t="s">
        <v>5202</v>
      </c>
      <c r="F74" s="133" t="s">
        <v>5208</v>
      </c>
      <c r="G74" s="133"/>
      <c r="H74" s="78" t="s">
        <v>5204</v>
      </c>
      <c r="I74" s="174">
        <v>46272</v>
      </c>
      <c r="J74" s="174">
        <v>46272</v>
      </c>
    </row>
    <row r="75" spans="2:10">
      <c r="B75" s="173" t="s">
        <v>275</v>
      </c>
      <c r="C75" s="78" t="s">
        <v>277</v>
      </c>
      <c r="D75" s="133" t="s">
        <v>5202</v>
      </c>
      <c r="E75" s="133" t="s">
        <v>5202</v>
      </c>
      <c r="F75" s="133" t="s">
        <v>5208</v>
      </c>
      <c r="G75" s="133"/>
      <c r="H75" s="78" t="s">
        <v>5204</v>
      </c>
      <c r="I75" s="174">
        <v>46115</v>
      </c>
      <c r="J75" s="174">
        <v>46295</v>
      </c>
    </row>
    <row r="76" spans="2:10">
      <c r="B76" s="173" t="s">
        <v>454</v>
      </c>
      <c r="C76" s="78" t="s">
        <v>277</v>
      </c>
      <c r="D76" s="133" t="s">
        <v>5202</v>
      </c>
      <c r="E76" s="133" t="s">
        <v>5202</v>
      </c>
      <c r="F76" s="133" t="s">
        <v>5208</v>
      </c>
      <c r="G76" s="133"/>
      <c r="H76" s="78" t="s">
        <v>5204</v>
      </c>
      <c r="I76" s="174">
        <v>46119</v>
      </c>
      <c r="J76" s="174">
        <v>46297</v>
      </c>
    </row>
    <row r="77" spans="2:10">
      <c r="B77" s="173" t="s">
        <v>374</v>
      </c>
      <c r="C77" s="78" t="s">
        <v>277</v>
      </c>
      <c r="D77" s="133" t="s">
        <v>5202</v>
      </c>
      <c r="E77" s="133" t="s">
        <v>5202</v>
      </c>
      <c r="F77" s="133" t="s">
        <v>5208</v>
      </c>
      <c r="G77" s="133"/>
      <c r="H77" s="78" t="s">
        <v>5204</v>
      </c>
      <c r="I77" s="174">
        <v>46118</v>
      </c>
      <c r="J77" s="174">
        <v>46300</v>
      </c>
    </row>
    <row r="78" spans="2:10">
      <c r="B78" s="173" t="s">
        <v>949</v>
      </c>
      <c r="C78" s="78" t="s">
        <v>277</v>
      </c>
      <c r="D78" s="133" t="s">
        <v>5202</v>
      </c>
      <c r="E78" s="133" t="s">
        <v>5202</v>
      </c>
      <c r="F78" s="133" t="s">
        <v>5208</v>
      </c>
      <c r="G78" s="133"/>
      <c r="H78" s="78" t="s">
        <v>5204</v>
      </c>
      <c r="I78" s="174">
        <v>46133</v>
      </c>
      <c r="J78" s="174">
        <v>46231</v>
      </c>
    </row>
    <row r="79" spans="2:10">
      <c r="B79" s="173" t="s">
        <v>4439</v>
      </c>
      <c r="C79" s="78" t="s">
        <v>1590</v>
      </c>
      <c r="D79" s="133" t="s">
        <v>5202</v>
      </c>
      <c r="E79" s="133" t="s">
        <v>5202</v>
      </c>
      <c r="F79" s="133" t="s">
        <v>5206</v>
      </c>
      <c r="G79" s="133"/>
      <c r="H79" s="78" t="s">
        <v>5204</v>
      </c>
      <c r="I79" s="174">
        <v>46272</v>
      </c>
      <c r="J79" s="174">
        <v>46272</v>
      </c>
    </row>
    <row r="80" spans="2:10">
      <c r="B80" s="173" t="s">
        <v>232</v>
      </c>
      <c r="C80" s="78" t="s">
        <v>234</v>
      </c>
      <c r="D80" s="133" t="s">
        <v>5202</v>
      </c>
      <c r="E80" s="133" t="s">
        <v>5202</v>
      </c>
      <c r="F80" s="133" t="s">
        <v>5206</v>
      </c>
      <c r="G80" s="133"/>
      <c r="H80" s="78" t="s">
        <v>5204</v>
      </c>
      <c r="I80" s="174">
        <v>46115</v>
      </c>
      <c r="J80" s="174">
        <v>46273</v>
      </c>
    </row>
    <row r="81" spans="2:10">
      <c r="B81" s="173" t="s">
        <v>1588</v>
      </c>
      <c r="C81" s="78" t="s">
        <v>1590</v>
      </c>
      <c r="D81" s="133" t="s">
        <v>5202</v>
      </c>
      <c r="E81" s="133" t="s">
        <v>5202</v>
      </c>
      <c r="F81" s="133" t="s">
        <v>5206</v>
      </c>
      <c r="G81" s="133"/>
      <c r="H81" s="78" t="s">
        <v>5204</v>
      </c>
      <c r="I81" s="174">
        <v>46161</v>
      </c>
      <c r="J81" s="174">
        <v>46276</v>
      </c>
    </row>
    <row r="82" spans="2:10">
      <c r="B82" s="173" t="s">
        <v>329</v>
      </c>
      <c r="C82" s="78" t="s">
        <v>330</v>
      </c>
      <c r="D82" s="133" t="s">
        <v>5202</v>
      </c>
      <c r="E82" s="133" t="s">
        <v>5202</v>
      </c>
      <c r="F82" s="133" t="s">
        <v>5206</v>
      </c>
      <c r="G82" s="133"/>
      <c r="H82" s="78" t="s">
        <v>5204</v>
      </c>
      <c r="I82" s="174">
        <v>46115</v>
      </c>
      <c r="J82" s="174">
        <v>46297</v>
      </c>
    </row>
    <row r="83" spans="2:10">
      <c r="B83" s="173" t="s">
        <v>224</v>
      </c>
      <c r="C83" s="78" t="s">
        <v>226</v>
      </c>
      <c r="D83" s="133" t="s">
        <v>5202</v>
      </c>
      <c r="E83" s="133" t="s">
        <v>5202</v>
      </c>
      <c r="F83" s="133" t="s">
        <v>5206</v>
      </c>
      <c r="G83" s="133"/>
      <c r="H83" s="78" t="s">
        <v>5204</v>
      </c>
      <c r="I83" s="174">
        <v>46115</v>
      </c>
      <c r="J83" s="174">
        <v>46297</v>
      </c>
    </row>
    <row r="84" spans="2:10">
      <c r="B84" s="173" t="s">
        <v>1661</v>
      </c>
      <c r="C84" s="78" t="s">
        <v>234</v>
      </c>
      <c r="D84" s="133" t="s">
        <v>5202</v>
      </c>
      <c r="E84" s="133" t="s">
        <v>5202</v>
      </c>
      <c r="F84" s="133" t="s">
        <v>5206</v>
      </c>
      <c r="G84" s="133"/>
      <c r="H84" s="78" t="s">
        <v>5204</v>
      </c>
      <c r="I84" s="174">
        <v>46162</v>
      </c>
      <c r="J84" s="174">
        <v>46274</v>
      </c>
    </row>
    <row r="85" spans="2:10">
      <c r="B85" s="173" t="s">
        <v>1869</v>
      </c>
      <c r="C85" s="78" t="s">
        <v>1590</v>
      </c>
      <c r="D85" s="133" t="s">
        <v>5202</v>
      </c>
      <c r="E85" s="133" t="s">
        <v>5202</v>
      </c>
      <c r="F85" s="133" t="s">
        <v>5206</v>
      </c>
      <c r="G85" s="133"/>
      <c r="H85" s="78" t="s">
        <v>5204</v>
      </c>
      <c r="I85" s="174">
        <v>46168</v>
      </c>
      <c r="J85" s="174">
        <v>46274</v>
      </c>
    </row>
    <row r="86" spans="2:10">
      <c r="B86" s="173" t="s">
        <v>517</v>
      </c>
      <c r="C86" s="78" t="s">
        <v>330</v>
      </c>
      <c r="D86" s="133" t="s">
        <v>5202</v>
      </c>
      <c r="E86" s="133" t="s">
        <v>5202</v>
      </c>
      <c r="F86" s="133" t="s">
        <v>5206</v>
      </c>
      <c r="G86" s="133"/>
      <c r="H86" s="78" t="s">
        <v>5204</v>
      </c>
      <c r="I86" s="174">
        <v>46119</v>
      </c>
      <c r="J86" s="174">
        <v>46297</v>
      </c>
    </row>
    <row r="87" spans="2:10">
      <c r="B87" s="173" t="s">
        <v>428</v>
      </c>
      <c r="C87" s="78" t="s">
        <v>226</v>
      </c>
      <c r="D87" s="133" t="s">
        <v>5202</v>
      </c>
      <c r="E87" s="133" t="s">
        <v>5202</v>
      </c>
      <c r="F87" s="133" t="s">
        <v>5206</v>
      </c>
      <c r="G87" s="133"/>
      <c r="H87" s="78" t="s">
        <v>5204</v>
      </c>
      <c r="I87" s="174">
        <v>46119</v>
      </c>
      <c r="J87" s="174">
        <v>46297</v>
      </c>
    </row>
    <row r="88" spans="2:10">
      <c r="B88" s="173" t="s">
        <v>340</v>
      </c>
      <c r="C88" s="78" t="s">
        <v>234</v>
      </c>
      <c r="D88" s="133" t="s">
        <v>5202</v>
      </c>
      <c r="E88" s="133" t="s">
        <v>5202</v>
      </c>
      <c r="F88" s="133" t="s">
        <v>5206</v>
      </c>
      <c r="G88" s="133"/>
      <c r="H88" s="78" t="s">
        <v>5204</v>
      </c>
      <c r="I88" s="174">
        <v>46118</v>
      </c>
      <c r="J88" s="174">
        <v>46280</v>
      </c>
    </row>
    <row r="89" spans="2:10">
      <c r="B89" s="173" t="s">
        <v>4389</v>
      </c>
      <c r="C89" s="78" t="s">
        <v>1590</v>
      </c>
      <c r="D89" s="133" t="s">
        <v>5202</v>
      </c>
      <c r="E89" s="133" t="s">
        <v>5202</v>
      </c>
      <c r="F89" s="133" t="s">
        <v>5206</v>
      </c>
      <c r="G89" s="133"/>
      <c r="H89" s="78" t="s">
        <v>5204</v>
      </c>
      <c r="I89" s="174">
        <v>46269</v>
      </c>
      <c r="J89" s="174">
        <v>46269</v>
      </c>
    </row>
    <row r="90" spans="2:10">
      <c r="B90" s="173" t="s">
        <v>420</v>
      </c>
      <c r="C90" s="78" t="s">
        <v>330</v>
      </c>
      <c r="D90" s="133" t="s">
        <v>5202</v>
      </c>
      <c r="E90" s="133" t="s">
        <v>5202</v>
      </c>
      <c r="F90" s="133" t="s">
        <v>5206</v>
      </c>
      <c r="G90" s="133"/>
      <c r="H90" s="78" t="s">
        <v>5204</v>
      </c>
      <c r="I90" s="174">
        <v>46118</v>
      </c>
      <c r="J90" s="174">
        <v>46300</v>
      </c>
    </row>
    <row r="91" spans="2:10">
      <c r="B91" s="173" t="s">
        <v>334</v>
      </c>
      <c r="C91" s="78" t="s">
        <v>226</v>
      </c>
      <c r="D91" s="133" t="s">
        <v>5202</v>
      </c>
      <c r="E91" s="133" t="s">
        <v>5202</v>
      </c>
      <c r="F91" s="133" t="s">
        <v>5206</v>
      </c>
      <c r="G91" s="133"/>
      <c r="H91" s="78" t="s">
        <v>5204</v>
      </c>
      <c r="I91" s="174">
        <v>46118</v>
      </c>
      <c r="J91" s="174">
        <v>46300</v>
      </c>
    </row>
    <row r="92" spans="2:10">
      <c r="B92" s="173" t="s">
        <v>2941</v>
      </c>
      <c r="C92" s="78" t="s">
        <v>234</v>
      </c>
      <c r="D92" s="133" t="s">
        <v>5202</v>
      </c>
      <c r="E92" s="133" t="s">
        <v>5202</v>
      </c>
      <c r="F92" s="133" t="s">
        <v>5206</v>
      </c>
      <c r="G92" s="133"/>
      <c r="H92" s="78" t="s">
        <v>5204</v>
      </c>
      <c r="I92" s="174">
        <v>46203</v>
      </c>
      <c r="J92" s="174">
        <v>46227</v>
      </c>
    </row>
    <row r="93" spans="2:10">
      <c r="B93" s="173" t="s">
        <v>3740</v>
      </c>
      <c r="C93" s="78" t="s">
        <v>330</v>
      </c>
      <c r="D93" s="133" t="s">
        <v>5202</v>
      </c>
      <c r="E93" s="133" t="s">
        <v>5202</v>
      </c>
      <c r="F93" s="133" t="s">
        <v>5206</v>
      </c>
      <c r="G93" s="133"/>
      <c r="H93" s="78" t="s">
        <v>5204</v>
      </c>
      <c r="I93" s="174">
        <v>46231</v>
      </c>
      <c r="J93" s="174">
        <v>46231</v>
      </c>
    </row>
    <row r="94" spans="2:10">
      <c r="B94" s="173" t="s">
        <v>1817</v>
      </c>
      <c r="C94" s="78" t="s">
        <v>226</v>
      </c>
      <c r="D94" s="133" t="s">
        <v>5202</v>
      </c>
      <c r="E94" s="133" t="s">
        <v>5202</v>
      </c>
      <c r="F94" s="133" t="s">
        <v>5206</v>
      </c>
      <c r="G94" s="133"/>
      <c r="H94" s="78" t="s">
        <v>5204</v>
      </c>
      <c r="I94" s="174">
        <v>46167</v>
      </c>
      <c r="J94" s="174">
        <v>46231</v>
      </c>
    </row>
    <row r="95" spans="2:10">
      <c r="B95" s="173" t="s">
        <v>3894</v>
      </c>
      <c r="C95" s="78" t="s">
        <v>2063</v>
      </c>
      <c r="D95" s="133" t="s">
        <v>5202</v>
      </c>
      <c r="E95" s="133" t="s">
        <v>5202</v>
      </c>
      <c r="F95" s="133" t="s">
        <v>5206</v>
      </c>
      <c r="G95" s="133"/>
      <c r="H95" s="78" t="s">
        <v>5204</v>
      </c>
      <c r="I95" s="174">
        <v>46238</v>
      </c>
      <c r="J95" s="174">
        <v>46260</v>
      </c>
    </row>
    <row r="96" spans="2:10">
      <c r="B96" s="173" t="s">
        <v>257</v>
      </c>
      <c r="C96" s="78" t="s">
        <v>259</v>
      </c>
      <c r="D96" s="133" t="s">
        <v>5202</v>
      </c>
      <c r="E96" s="133" t="s">
        <v>5202</v>
      </c>
      <c r="F96" s="133" t="s">
        <v>5206</v>
      </c>
      <c r="G96" s="133"/>
      <c r="H96" s="78" t="s">
        <v>5204</v>
      </c>
      <c r="I96" s="174">
        <v>46115</v>
      </c>
      <c r="J96" s="174">
        <v>46297</v>
      </c>
    </row>
    <row r="97" spans="2:10">
      <c r="B97" s="173" t="s">
        <v>1320</v>
      </c>
      <c r="C97" s="78" t="s">
        <v>1322</v>
      </c>
      <c r="D97" s="133" t="s">
        <v>5202</v>
      </c>
      <c r="E97" s="133" t="s">
        <v>5202</v>
      </c>
      <c r="F97" s="133" t="s">
        <v>5206</v>
      </c>
      <c r="G97" s="133"/>
      <c r="H97" s="78" t="s">
        <v>5204</v>
      </c>
      <c r="I97" s="174">
        <v>46153</v>
      </c>
      <c r="J97" s="174">
        <v>46153</v>
      </c>
    </row>
    <row r="98" spans="2:10">
      <c r="B98" s="173" t="s">
        <v>1048</v>
      </c>
      <c r="C98" s="78" t="s">
        <v>259</v>
      </c>
      <c r="D98" s="133" t="s">
        <v>5202</v>
      </c>
      <c r="E98" s="133" t="s">
        <v>5202</v>
      </c>
      <c r="F98" s="133" t="s">
        <v>5206</v>
      </c>
      <c r="G98" s="133"/>
      <c r="H98" s="78" t="s">
        <v>5204</v>
      </c>
      <c r="I98" s="174">
        <v>46136</v>
      </c>
      <c r="J98" s="174">
        <v>46290</v>
      </c>
    </row>
    <row r="99" spans="2:10">
      <c r="B99" s="173" t="s">
        <v>2062</v>
      </c>
      <c r="C99" s="78" t="s">
        <v>2063</v>
      </c>
      <c r="D99" s="133" t="s">
        <v>5202</v>
      </c>
      <c r="E99" s="133" t="s">
        <v>5202</v>
      </c>
      <c r="F99" s="133" t="s">
        <v>5206</v>
      </c>
      <c r="G99" s="133"/>
      <c r="H99" s="78" t="s">
        <v>5204</v>
      </c>
      <c r="I99" s="174">
        <v>46171</v>
      </c>
      <c r="J99" s="174">
        <v>46171</v>
      </c>
    </row>
    <row r="100" spans="2:10">
      <c r="B100" s="173" t="s">
        <v>791</v>
      </c>
      <c r="C100" s="78" t="s">
        <v>259</v>
      </c>
      <c r="D100" s="133" t="s">
        <v>5202</v>
      </c>
      <c r="E100" s="133" t="s">
        <v>5202</v>
      </c>
      <c r="F100" s="133" t="s">
        <v>5206</v>
      </c>
      <c r="G100" s="133"/>
      <c r="H100" s="78" t="s">
        <v>5204</v>
      </c>
      <c r="I100" s="174">
        <v>46129</v>
      </c>
      <c r="J100" s="174">
        <v>46189</v>
      </c>
    </row>
    <row r="101" spans="2:10">
      <c r="B101" s="173" t="s">
        <v>1408</v>
      </c>
      <c r="C101" s="78" t="s">
        <v>1322</v>
      </c>
      <c r="D101" s="133" t="s">
        <v>5202</v>
      </c>
      <c r="E101" s="133" t="s">
        <v>5202</v>
      </c>
      <c r="F101" s="133" t="s">
        <v>5206</v>
      </c>
      <c r="G101" s="133"/>
      <c r="H101" s="78" t="s">
        <v>5204</v>
      </c>
      <c r="I101" s="174">
        <v>46155</v>
      </c>
      <c r="J101" s="174">
        <v>46155</v>
      </c>
    </row>
    <row r="102" spans="2:10">
      <c r="B102" s="173" t="s">
        <v>4889</v>
      </c>
      <c r="C102" s="78" t="s">
        <v>4890</v>
      </c>
      <c r="D102" s="133" t="s">
        <v>5202</v>
      </c>
      <c r="E102" s="133" t="s">
        <v>5202</v>
      </c>
      <c r="F102" s="133" t="s">
        <v>5206</v>
      </c>
      <c r="G102" s="133"/>
      <c r="H102" s="78" t="s">
        <v>5204</v>
      </c>
      <c r="I102" s="174">
        <v>46293</v>
      </c>
      <c r="J102" s="174">
        <v>46293</v>
      </c>
    </row>
    <row r="103" spans="2:10">
      <c r="B103" s="173" t="s">
        <v>2095</v>
      </c>
      <c r="C103" s="78" t="s">
        <v>259</v>
      </c>
      <c r="D103" s="133" t="s">
        <v>5202</v>
      </c>
      <c r="E103" s="133" t="s">
        <v>5202</v>
      </c>
      <c r="F103" s="133" t="s">
        <v>5206</v>
      </c>
      <c r="G103" s="133"/>
      <c r="H103" s="78" t="s">
        <v>5204</v>
      </c>
      <c r="I103" s="174">
        <v>46174</v>
      </c>
      <c r="J103" s="174">
        <v>46174</v>
      </c>
    </row>
  </sheetData>
  <autoFilter ref="B4:J4" xr:uid="{D5F245FD-16C9-4989-B99F-4665A1DC3FBA}">
    <sortState xmlns:xlrd2="http://schemas.microsoft.com/office/spreadsheetml/2017/richdata2" ref="B5:J103">
      <sortCondition ref="F4"/>
    </sortState>
  </autoFilter>
  <sortState xmlns:xlrd2="http://schemas.microsoft.com/office/spreadsheetml/2017/richdata2" ref="B5:J103">
    <sortCondition ref="B5"/>
  </sortState>
  <phoneticPr fontId="8"/>
  <conditionalFormatting sqref="D5:E1000">
    <cfRule type="cellIs" dxfId="10" priority="1" stopIfTrue="1" operator="equal">
      <formula>"未設定"</formula>
    </cfRule>
  </conditionalFormatting>
  <dataValidations count="3">
    <dataValidation type="list" allowBlank="1" showInputMessage="1" sqref="D5:D1000" xr:uid="{74ACA538-6015-4099-B488-CD71155C64E2}">
      <formula1>"給与口座,住居,通勤,扶養,児童,－,未設定"</formula1>
    </dataValidation>
    <dataValidation type="list" allowBlank="1" showInputMessage="1" sqref="E5:E1000" xr:uid="{A576A756-6F01-48A6-B199-6E8EA5A92990}">
      <formula1>"1次,2次,3次,－,未設定"</formula1>
    </dataValidation>
    <dataValidation type="list" allowBlank="1" showInputMessage="1" sqref="F5:F1000" xr:uid="{1DDDEA24-E0D5-4744-81F4-5D1DE774B0A7}">
      <formula1>"案件処理,間接作業,社内業務,休憩,その他"</formula1>
    </dataValidation>
  </dataValidations>
  <hyperlinks>
    <hyperlink ref="H1" location="'稼働実績'!A1" tooltip="稼働実績へ" display="▶ 稼働実績へ" xr:uid="{E3320A43-0B77-4A57-8904-B58DC32D437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1"/>
  <sheetViews>
    <sheetView workbookViewId="0">
      <pane xSplit="2" ySplit="7" topLeftCell="E8" activePane="bottomRight" state="frozen"/>
      <selection pane="topRight"/>
      <selection pane="bottomLeft"/>
      <selection pane="bottomRight" activeCell="I11" sqref="I11"/>
    </sheetView>
  </sheetViews>
  <sheetFormatPr defaultRowHeight="13.5"/>
  <cols>
    <col min="1" max="1" width="13.625" customWidth="1"/>
    <col min="2" max="2" width="16" customWidth="1"/>
    <col min="3" max="3" width="18" customWidth="1"/>
    <col min="4" max="4" width="22" customWidth="1"/>
    <col min="5" max="5" width="40" customWidth="1"/>
    <col min="6" max="6" width="16" customWidth="1"/>
    <col min="7" max="7" width="10" customWidth="1"/>
    <col min="8" max="8" width="26" customWidth="1"/>
    <col min="9" max="9" width="18" customWidth="1"/>
    <col min="10" max="10" width="8" customWidth="1"/>
    <col min="11" max="12" width="10" customWidth="1"/>
    <col min="13" max="13" width="9" customWidth="1"/>
    <col min="14" max="14" width="14" customWidth="1"/>
    <col min="15" max="15" width="7" customWidth="1"/>
    <col min="16" max="16" width="8" customWidth="1"/>
    <col min="17" max="18" width="16.625" customWidth="1"/>
    <col min="19" max="19" width="16" customWidth="1"/>
    <col min="20" max="20" width="24.625" customWidth="1"/>
    <col min="21" max="21" width="12" customWidth="1"/>
    <col min="22" max="22" width="7" customWidth="1"/>
    <col min="23" max="23" width="16" customWidth="1"/>
    <col min="24" max="24" width="34" customWidth="1"/>
    <col min="25" max="25" width="22" customWidth="1"/>
    <col min="26" max="26" width="9" customWidth="1"/>
    <col min="27" max="27" width="30" customWidth="1"/>
  </cols>
  <sheetData>
    <row r="1" spans="1:27" ht="19.5">
      <c r="A1" s="1" t="s">
        <v>5244</v>
      </c>
    </row>
    <row r="2" spans="1:27" ht="15">
      <c r="A2" s="2"/>
      <c r="C2" s="203" t="s">
        <v>0</v>
      </c>
    </row>
    <row r="4" spans="1:27" ht="30" customHeight="1">
      <c r="A4" s="3" t="s">
        <v>1</v>
      </c>
      <c r="B4" s="4" t="s">
        <v>129</v>
      </c>
      <c r="C4" s="5" t="s">
        <v>2</v>
      </c>
      <c r="E4" s="3" t="s">
        <v>3</v>
      </c>
      <c r="F4" s="6" t="s">
        <v>4</v>
      </c>
      <c r="G4" s="7" t="s">
        <v>5</v>
      </c>
      <c r="H4" s="8" t="s">
        <v>6</v>
      </c>
    </row>
    <row r="5" spans="1:27" ht="15">
      <c r="A5" s="3" t="s">
        <v>7</v>
      </c>
      <c r="B5" s="4" t="s">
        <v>130</v>
      </c>
    </row>
    <row r="6" spans="1:27">
      <c r="A6" s="231" t="s">
        <v>8</v>
      </c>
      <c r="B6" s="232"/>
      <c r="C6" s="232"/>
      <c r="D6" s="232"/>
      <c r="E6" s="232"/>
      <c r="F6" s="232"/>
      <c r="G6" s="232"/>
      <c r="H6" s="234" t="s">
        <v>9</v>
      </c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3" t="s">
        <v>10</v>
      </c>
      <c r="X6" s="232"/>
      <c r="Y6" s="232"/>
      <c r="Z6" s="232"/>
      <c r="AA6" s="232"/>
    </row>
    <row r="7" spans="1:27" ht="45" customHeight="1">
      <c r="A7" s="9" t="s">
        <v>11</v>
      </c>
      <c r="B7" s="9" t="s">
        <v>12</v>
      </c>
      <c r="C7" s="9" t="s">
        <v>13</v>
      </c>
      <c r="D7" s="9" t="s">
        <v>14</v>
      </c>
      <c r="E7" s="9" t="s">
        <v>15</v>
      </c>
      <c r="F7" s="9" t="s">
        <v>16</v>
      </c>
      <c r="G7" s="9" t="s">
        <v>17</v>
      </c>
      <c r="H7" s="10" t="s">
        <v>18</v>
      </c>
      <c r="I7" s="10" t="s">
        <v>19</v>
      </c>
      <c r="J7" s="10" t="s">
        <v>20</v>
      </c>
      <c r="K7" s="10" t="s">
        <v>21</v>
      </c>
      <c r="L7" s="10" t="s">
        <v>22</v>
      </c>
      <c r="M7" s="10" t="s">
        <v>23</v>
      </c>
      <c r="N7" s="10" t="s">
        <v>24</v>
      </c>
      <c r="O7" s="10" t="s">
        <v>25</v>
      </c>
      <c r="P7" s="10" t="s">
        <v>26</v>
      </c>
      <c r="Q7" s="10" t="s">
        <v>131</v>
      </c>
      <c r="R7" s="10" t="s">
        <v>132</v>
      </c>
      <c r="S7" s="10" t="s">
        <v>27</v>
      </c>
      <c r="T7" s="10" t="s">
        <v>5091</v>
      </c>
      <c r="U7" s="10" t="s">
        <v>28</v>
      </c>
      <c r="V7" s="10" t="s">
        <v>29</v>
      </c>
      <c r="W7" s="11" t="s">
        <v>30</v>
      </c>
      <c r="X7" s="11" t="s">
        <v>31</v>
      </c>
      <c r="Y7" s="11" t="s">
        <v>5092</v>
      </c>
      <c r="Z7" s="11" t="s">
        <v>32</v>
      </c>
      <c r="AA7" s="9" t="s">
        <v>33</v>
      </c>
    </row>
    <row r="8" spans="1:27" ht="36" customHeight="1">
      <c r="A8" s="12">
        <v>1</v>
      </c>
      <c r="B8" s="13" t="s">
        <v>34</v>
      </c>
      <c r="C8" s="13" t="s">
        <v>35</v>
      </c>
      <c r="D8" s="13" t="s">
        <v>116</v>
      </c>
      <c r="E8" s="13"/>
      <c r="F8" s="13"/>
      <c r="G8" s="13"/>
      <c r="H8" s="13" t="s">
        <v>36</v>
      </c>
      <c r="I8" s="13" t="s">
        <v>37</v>
      </c>
      <c r="J8" s="13" t="s">
        <v>38</v>
      </c>
      <c r="K8" s="14" t="s">
        <v>39</v>
      </c>
      <c r="L8" s="14" t="s">
        <v>40</v>
      </c>
      <c r="M8" s="14"/>
      <c r="N8" s="13"/>
      <c r="O8" s="14">
        <v>1</v>
      </c>
      <c r="P8" s="14">
        <v>2</v>
      </c>
      <c r="Q8" s="14" t="s">
        <v>64</v>
      </c>
      <c r="R8" s="14"/>
      <c r="S8" s="13" t="s">
        <v>133</v>
      </c>
      <c r="T8" s="13" t="s">
        <v>5089</v>
      </c>
      <c r="U8" s="13" t="s">
        <v>41</v>
      </c>
      <c r="V8" s="14" t="s">
        <v>42</v>
      </c>
      <c r="W8" s="32">
        <v>46309.803796296299</v>
      </c>
      <c r="X8" s="15" t="s">
        <v>149</v>
      </c>
      <c r="Y8" s="15" t="s">
        <v>5085</v>
      </c>
      <c r="Z8" s="15">
        <v>77</v>
      </c>
      <c r="AA8" s="13"/>
    </row>
    <row r="9" spans="1:27" ht="36" customHeight="1">
      <c r="A9" s="12">
        <v>2</v>
      </c>
      <c r="B9" s="13" t="s">
        <v>43</v>
      </c>
      <c r="C9" s="13" t="s">
        <v>44</v>
      </c>
      <c r="D9" s="13" t="s">
        <v>117</v>
      </c>
      <c r="E9" s="13"/>
      <c r="F9" s="13"/>
      <c r="G9" s="13"/>
      <c r="H9" s="13" t="s">
        <v>45</v>
      </c>
      <c r="I9" s="13" t="s">
        <v>46</v>
      </c>
      <c r="J9" s="13" t="s">
        <v>47</v>
      </c>
      <c r="K9" s="14" t="s">
        <v>48</v>
      </c>
      <c r="L9" s="14"/>
      <c r="M9" s="14"/>
      <c r="N9" s="13" t="s">
        <v>49</v>
      </c>
      <c r="O9" s="14">
        <v>1</v>
      </c>
      <c r="P9" s="14">
        <v>2</v>
      </c>
      <c r="Q9" s="14" t="s">
        <v>71</v>
      </c>
      <c r="R9" s="14"/>
      <c r="S9" s="13" t="s">
        <v>134</v>
      </c>
      <c r="T9" s="13" t="s">
        <v>5090</v>
      </c>
      <c r="U9" s="13" t="s">
        <v>41</v>
      </c>
      <c r="V9" s="14" t="s">
        <v>42</v>
      </c>
      <c r="W9" s="32">
        <v>46309.803796296299</v>
      </c>
      <c r="X9" s="15" t="s">
        <v>180</v>
      </c>
      <c r="Y9" s="15" t="s">
        <v>5086</v>
      </c>
      <c r="Z9" s="15">
        <v>4030</v>
      </c>
      <c r="AA9" s="13"/>
    </row>
    <row r="10" spans="1:27" ht="36" customHeight="1">
      <c r="A10" s="12">
        <v>3</v>
      </c>
      <c r="B10" s="13" t="s">
        <v>50</v>
      </c>
      <c r="C10" s="13" t="s">
        <v>51</v>
      </c>
      <c r="D10" s="13" t="s">
        <v>118</v>
      </c>
      <c r="E10" s="13"/>
      <c r="F10" s="13"/>
      <c r="G10" s="13"/>
      <c r="H10" s="13" t="s">
        <v>52</v>
      </c>
      <c r="I10" s="13" t="s">
        <v>53</v>
      </c>
      <c r="J10" s="13" t="s">
        <v>47</v>
      </c>
      <c r="K10" s="14" t="s">
        <v>48</v>
      </c>
      <c r="L10" s="14"/>
      <c r="M10" s="14"/>
      <c r="N10" s="13" t="s">
        <v>54</v>
      </c>
      <c r="O10" s="14">
        <v>1</v>
      </c>
      <c r="P10" s="14">
        <v>2</v>
      </c>
      <c r="Q10" s="14" t="s">
        <v>85</v>
      </c>
      <c r="R10" s="14" t="s">
        <v>84</v>
      </c>
      <c r="S10" s="13" t="s">
        <v>135</v>
      </c>
      <c r="T10" s="13" t="s">
        <v>5089</v>
      </c>
      <c r="U10" s="13" t="s">
        <v>41</v>
      </c>
      <c r="V10" s="14" t="s">
        <v>42</v>
      </c>
      <c r="W10" s="32">
        <v>46309.803796296299</v>
      </c>
      <c r="X10" s="15" t="s">
        <v>231</v>
      </c>
      <c r="Y10" s="15" t="s">
        <v>5087</v>
      </c>
      <c r="Z10" s="15">
        <v>1733</v>
      </c>
      <c r="AA10" s="13"/>
    </row>
    <row r="11" spans="1:27" ht="36" customHeight="1">
      <c r="A11" s="12">
        <v>4</v>
      </c>
      <c r="B11" s="13" t="s">
        <v>55</v>
      </c>
      <c r="C11" s="13" t="s">
        <v>119</v>
      </c>
      <c r="D11" s="13" t="s">
        <v>120</v>
      </c>
      <c r="E11" s="13"/>
      <c r="F11" s="13"/>
      <c r="G11" s="13"/>
      <c r="H11" s="13" t="s">
        <v>56</v>
      </c>
      <c r="I11" s="13" t="s">
        <v>46</v>
      </c>
      <c r="J11" s="13" t="s">
        <v>57</v>
      </c>
      <c r="K11" s="14" t="s">
        <v>58</v>
      </c>
      <c r="L11" s="14" t="s">
        <v>40</v>
      </c>
      <c r="M11" s="14" t="s">
        <v>59</v>
      </c>
      <c r="N11" s="13"/>
      <c r="O11" s="14">
        <v>1</v>
      </c>
      <c r="P11" s="14">
        <v>2</v>
      </c>
      <c r="Q11" s="14" t="s">
        <v>100</v>
      </c>
      <c r="R11" s="14"/>
      <c r="S11" s="13" t="s">
        <v>136</v>
      </c>
      <c r="T11" s="13" t="s">
        <v>5089</v>
      </c>
      <c r="U11" s="13" t="s">
        <v>41</v>
      </c>
      <c r="V11" s="14" t="s">
        <v>42</v>
      </c>
      <c r="W11" s="32"/>
      <c r="X11" s="15"/>
      <c r="Y11" s="15"/>
      <c r="Z11" s="15">
        <v>0</v>
      </c>
      <c r="AA11" s="13"/>
    </row>
    <row r="12" spans="1:27" ht="36" customHeight="1">
      <c r="A12" s="12">
        <v>5</v>
      </c>
      <c r="B12" s="13"/>
      <c r="C12" s="13"/>
      <c r="D12" s="13"/>
      <c r="E12" s="13"/>
      <c r="F12" s="13"/>
      <c r="G12" s="13"/>
      <c r="H12" s="13"/>
      <c r="I12" s="13"/>
      <c r="J12" s="13"/>
      <c r="K12" s="14"/>
      <c r="L12" s="14"/>
      <c r="M12" s="14"/>
      <c r="N12" s="13"/>
      <c r="O12" s="14"/>
      <c r="P12" s="14"/>
      <c r="Q12" s="14"/>
      <c r="R12" s="14"/>
      <c r="S12" s="13"/>
      <c r="T12" s="13"/>
      <c r="U12" s="13"/>
      <c r="V12" s="14"/>
      <c r="W12" s="15"/>
      <c r="X12" s="15"/>
      <c r="Y12" s="15"/>
      <c r="Z12" s="15"/>
      <c r="AA12" s="13"/>
    </row>
    <row r="13" spans="1:27" ht="36" customHeight="1">
      <c r="A13" s="12">
        <v>6</v>
      </c>
      <c r="B13" s="13"/>
      <c r="C13" s="13"/>
      <c r="D13" s="13"/>
      <c r="E13" s="13"/>
      <c r="F13" s="13"/>
      <c r="G13" s="13"/>
      <c r="H13" s="13"/>
      <c r="I13" s="13"/>
      <c r="J13" s="13"/>
      <c r="K13" s="14"/>
      <c r="L13" s="14"/>
      <c r="M13" s="14"/>
      <c r="N13" s="13"/>
      <c r="O13" s="14"/>
      <c r="P13" s="14"/>
      <c r="Q13" s="14"/>
      <c r="R13" s="14"/>
      <c r="S13" s="13"/>
      <c r="T13" s="13"/>
      <c r="U13" s="13"/>
      <c r="V13" s="14"/>
      <c r="W13" s="15"/>
      <c r="X13" s="15"/>
      <c r="Y13" s="15"/>
      <c r="Z13" s="15"/>
      <c r="AA13" s="13"/>
    </row>
    <row r="14" spans="1:27" ht="36" customHeight="1">
      <c r="A14" s="12">
        <v>7</v>
      </c>
      <c r="B14" s="13"/>
      <c r="C14" s="13"/>
      <c r="D14" s="13"/>
      <c r="E14" s="13"/>
      <c r="F14" s="13"/>
      <c r="G14" s="13"/>
      <c r="H14" s="13"/>
      <c r="I14" s="13"/>
      <c r="J14" s="13"/>
      <c r="K14" s="14"/>
      <c r="L14" s="14"/>
      <c r="M14" s="14"/>
      <c r="N14" s="13"/>
      <c r="O14" s="14"/>
      <c r="P14" s="14"/>
      <c r="Q14" s="14"/>
      <c r="R14" s="14"/>
      <c r="S14" s="13"/>
      <c r="T14" s="13"/>
      <c r="U14" s="13"/>
      <c r="V14" s="14"/>
      <c r="W14" s="15"/>
      <c r="X14" s="15"/>
      <c r="Y14" s="15"/>
      <c r="Z14" s="15"/>
      <c r="AA14" s="13"/>
    </row>
    <row r="15" spans="1:27" ht="36" customHeight="1">
      <c r="A15" s="12">
        <v>8</v>
      </c>
      <c r="B15" s="13"/>
      <c r="C15" s="13"/>
      <c r="D15" s="13"/>
      <c r="E15" s="13"/>
      <c r="F15" s="13"/>
      <c r="G15" s="13"/>
      <c r="H15" s="13"/>
      <c r="I15" s="13"/>
      <c r="J15" s="13"/>
      <c r="K15" s="14"/>
      <c r="L15" s="14"/>
      <c r="M15" s="14"/>
      <c r="N15" s="13"/>
      <c r="O15" s="14"/>
      <c r="P15" s="14"/>
      <c r="Q15" s="14"/>
      <c r="R15" s="14"/>
      <c r="S15" s="13"/>
      <c r="T15" s="13"/>
      <c r="U15" s="13"/>
      <c r="V15" s="14"/>
      <c r="W15" s="15"/>
      <c r="X15" s="15"/>
      <c r="Y15" s="15"/>
      <c r="Z15" s="15"/>
      <c r="AA15" s="13"/>
    </row>
    <row r="16" spans="1:27" ht="36" customHeight="1">
      <c r="A16" s="12">
        <v>9</v>
      </c>
      <c r="B16" s="13"/>
      <c r="C16" s="13"/>
      <c r="D16" s="13"/>
      <c r="E16" s="13"/>
      <c r="F16" s="13"/>
      <c r="G16" s="13"/>
      <c r="H16" s="13"/>
      <c r="I16" s="13"/>
      <c r="J16" s="13"/>
      <c r="K16" s="14"/>
      <c r="L16" s="14"/>
      <c r="M16" s="14"/>
      <c r="N16" s="13"/>
      <c r="O16" s="14"/>
      <c r="P16" s="14"/>
      <c r="Q16" s="14"/>
      <c r="R16" s="14"/>
      <c r="S16" s="13"/>
      <c r="T16" s="13"/>
      <c r="U16" s="13"/>
      <c r="V16" s="14"/>
      <c r="W16" s="15"/>
      <c r="X16" s="15"/>
      <c r="Y16" s="15"/>
      <c r="Z16" s="15"/>
      <c r="AA16" s="13"/>
    </row>
    <row r="17" spans="1:27" ht="36" customHeight="1">
      <c r="A17" s="12">
        <v>10</v>
      </c>
      <c r="B17" s="13"/>
      <c r="C17" s="13"/>
      <c r="D17" s="13"/>
      <c r="E17" s="13"/>
      <c r="F17" s="13"/>
      <c r="G17" s="13"/>
      <c r="H17" s="13"/>
      <c r="I17" s="13"/>
      <c r="J17" s="13"/>
      <c r="K17" s="14"/>
      <c r="L17" s="14"/>
      <c r="M17" s="14"/>
      <c r="N17" s="13"/>
      <c r="O17" s="14"/>
      <c r="P17" s="14"/>
      <c r="Q17" s="14"/>
      <c r="R17" s="14"/>
      <c r="S17" s="13"/>
      <c r="T17" s="13"/>
      <c r="U17" s="13"/>
      <c r="V17" s="14"/>
      <c r="W17" s="15"/>
      <c r="X17" s="15"/>
      <c r="Y17" s="15"/>
      <c r="Z17" s="15"/>
      <c r="AA17" s="13"/>
    </row>
    <row r="18" spans="1:27" ht="36" customHeight="1">
      <c r="A18" s="12">
        <v>11</v>
      </c>
      <c r="B18" s="13"/>
      <c r="C18" s="13"/>
      <c r="D18" s="13"/>
      <c r="E18" s="13"/>
      <c r="F18" s="13"/>
      <c r="G18" s="13"/>
      <c r="H18" s="13"/>
      <c r="I18" s="13"/>
      <c r="J18" s="13"/>
      <c r="K18" s="14"/>
      <c r="L18" s="14"/>
      <c r="M18" s="14"/>
      <c r="N18" s="13"/>
      <c r="O18" s="14"/>
      <c r="P18" s="14"/>
      <c r="Q18" s="14"/>
      <c r="R18" s="14"/>
      <c r="S18" s="13"/>
      <c r="T18" s="13"/>
      <c r="U18" s="13"/>
      <c r="V18" s="14"/>
      <c r="W18" s="15"/>
      <c r="X18" s="15"/>
      <c r="Y18" s="15"/>
      <c r="Z18" s="15"/>
      <c r="AA18" s="13"/>
    </row>
    <row r="19" spans="1:27" ht="36" customHeight="1">
      <c r="A19" s="12">
        <v>12</v>
      </c>
      <c r="B19" s="13"/>
      <c r="C19" s="13"/>
      <c r="D19" s="13"/>
      <c r="E19" s="13"/>
      <c r="F19" s="13"/>
      <c r="G19" s="13"/>
      <c r="H19" s="13"/>
      <c r="I19" s="13"/>
      <c r="J19" s="13"/>
      <c r="K19" s="14"/>
      <c r="L19" s="14"/>
      <c r="M19" s="14"/>
      <c r="N19" s="13"/>
      <c r="O19" s="14"/>
      <c r="P19" s="14"/>
      <c r="Q19" s="14"/>
      <c r="R19" s="14"/>
      <c r="S19" s="13"/>
      <c r="T19" s="13"/>
      <c r="U19" s="13"/>
      <c r="V19" s="14"/>
      <c r="W19" s="15"/>
      <c r="X19" s="15"/>
      <c r="Y19" s="15"/>
      <c r="Z19" s="15"/>
      <c r="AA19" s="13"/>
    </row>
    <row r="20" spans="1:27" ht="36" customHeight="1">
      <c r="A20" s="12">
        <v>13</v>
      </c>
      <c r="B20" s="13"/>
      <c r="C20" s="13"/>
      <c r="D20" s="13"/>
      <c r="E20" s="13"/>
      <c r="F20" s="13"/>
      <c r="G20" s="13"/>
      <c r="H20" s="13"/>
      <c r="I20" s="13"/>
      <c r="J20" s="13"/>
      <c r="K20" s="14"/>
      <c r="L20" s="14"/>
      <c r="M20" s="14"/>
      <c r="N20" s="13"/>
      <c r="O20" s="14"/>
      <c r="P20" s="14"/>
      <c r="Q20" s="14"/>
      <c r="R20" s="14"/>
      <c r="S20" s="13"/>
      <c r="T20" s="13"/>
      <c r="U20" s="13"/>
      <c r="V20" s="14"/>
      <c r="W20" s="15"/>
      <c r="X20" s="15"/>
      <c r="Y20" s="15"/>
      <c r="Z20" s="15"/>
      <c r="AA20" s="13"/>
    </row>
    <row r="21" spans="1:27" ht="36" customHeight="1">
      <c r="A21" s="12">
        <v>14</v>
      </c>
      <c r="B21" s="13"/>
      <c r="C21" s="13"/>
      <c r="D21" s="13"/>
      <c r="E21" s="13"/>
      <c r="F21" s="13"/>
      <c r="G21" s="13"/>
      <c r="H21" s="13"/>
      <c r="I21" s="13"/>
      <c r="J21" s="13"/>
      <c r="K21" s="14"/>
      <c r="L21" s="14"/>
      <c r="M21" s="14"/>
      <c r="N21" s="13"/>
      <c r="O21" s="14"/>
      <c r="P21" s="14"/>
      <c r="Q21" s="14"/>
      <c r="R21" s="14"/>
      <c r="S21" s="13"/>
      <c r="T21" s="13"/>
      <c r="U21" s="13"/>
      <c r="V21" s="14"/>
      <c r="W21" s="15"/>
      <c r="X21" s="15"/>
      <c r="Y21" s="15"/>
      <c r="Z21" s="15"/>
      <c r="AA21" s="13"/>
    </row>
    <row r="22" spans="1:27" ht="36" customHeight="1">
      <c r="A22" s="12">
        <v>15</v>
      </c>
      <c r="B22" s="13"/>
      <c r="C22" s="13"/>
      <c r="D22" s="13"/>
      <c r="E22" s="13"/>
      <c r="F22" s="13"/>
      <c r="G22" s="13"/>
      <c r="H22" s="13"/>
      <c r="I22" s="13"/>
      <c r="J22" s="13"/>
      <c r="K22" s="14"/>
      <c r="L22" s="14"/>
      <c r="M22" s="14"/>
      <c r="N22" s="13"/>
      <c r="O22" s="14"/>
      <c r="P22" s="14"/>
      <c r="Q22" s="14"/>
      <c r="R22" s="14"/>
      <c r="S22" s="13"/>
      <c r="T22" s="13"/>
      <c r="U22" s="13"/>
      <c r="V22" s="14"/>
      <c r="W22" s="15"/>
      <c r="X22" s="15"/>
      <c r="Y22" s="15"/>
      <c r="Z22" s="15"/>
      <c r="AA22" s="13"/>
    </row>
    <row r="24" spans="1:27" ht="15">
      <c r="A24" s="3"/>
      <c r="C24" s="204" t="s">
        <v>60</v>
      </c>
    </row>
    <row r="25" spans="1:27" ht="15">
      <c r="A25" s="2"/>
      <c r="C25" s="203" t="s">
        <v>61</v>
      </c>
    </row>
    <row r="26" spans="1:27" ht="15">
      <c r="A26" s="2"/>
      <c r="C26" s="203" t="s">
        <v>5237</v>
      </c>
    </row>
    <row r="27" spans="1:27" ht="15">
      <c r="A27" s="2"/>
      <c r="C27" s="203" t="s">
        <v>62</v>
      </c>
    </row>
    <row r="28" spans="1:27" ht="15">
      <c r="A28" s="2"/>
      <c r="C28" s="203" t="s">
        <v>5238</v>
      </c>
    </row>
    <row r="29" spans="1:27" ht="15">
      <c r="A29" s="2"/>
      <c r="C29" s="203" t="s">
        <v>63</v>
      </c>
    </row>
    <row r="30" spans="1:27" ht="15">
      <c r="A30" s="18"/>
      <c r="C30" s="203" t="s">
        <v>5239</v>
      </c>
    </row>
    <row r="31" spans="1:27" ht="15">
      <c r="A31" s="18"/>
      <c r="C31" s="203" t="s">
        <v>5240</v>
      </c>
    </row>
  </sheetData>
  <autoFilter ref="A7:AA22" xr:uid="{00000000-0009-0000-0000-000000000000}"/>
  <mergeCells count="3">
    <mergeCell ref="A6:G6"/>
    <mergeCell ref="W6:AA6"/>
    <mergeCell ref="H6:V6"/>
  </mergeCells>
  <phoneticPr fontId="8"/>
  <dataValidations count="6">
    <dataValidation type="list" allowBlank="1" sqref="K8:K22" xr:uid="{00000000-0002-0000-0000-000000000000}">
      <formula1>"Excel,HTML表,CSV,テキスト"</formula1>
    </dataValidation>
    <dataValidation type="list" allowBlank="1" sqref="L8:L22" xr:uid="{00000000-0002-0000-0000-000001000000}">
      <formula1>"Shift-JIS,UTF-8,UTF-8(BOM)"</formula1>
    </dataValidation>
    <dataValidation type="list" allowBlank="1" sqref="M8:M22" xr:uid="{00000000-0002-0000-0000-000002000000}">
      <formula1>"タブ,カンマ"</formula1>
    </dataValidation>
    <dataValidation type="list" allowBlank="1" sqref="U8:U22" xr:uid="{00000000-0002-0000-0000-000004000000}">
      <formula1>"取込済,移動しない"</formula1>
    </dataValidation>
    <dataValidation type="list" allowBlank="1" sqref="V8:V22" xr:uid="{00000000-0002-0000-0000-000005000000}">
      <formula1>"○,×"</formula1>
    </dataValidation>
    <dataValidation type="list" allowBlank="1" showInputMessage="1" showErrorMessage="1" sqref="T8:T22" xr:uid="{A4A6DA3F-90D1-4C00-83F1-87B11683383E}">
      <formula1>"書き換え（毎回全件クリア）,蓄積（同じ期間は上書き）,蓄積（そのまま追加）"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0BDBE-F55A-44BA-B777-797CBB608F02}">
  <sheetPr codeName="Sheet12">
    <tabColor rgb="FFBFBFBF"/>
  </sheetPr>
  <dimension ref="A1:G127"/>
  <sheetViews>
    <sheetView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12.625" style="18" customWidth="1"/>
    <col min="2" max="2" width="17.625" style="18" customWidth="1"/>
    <col min="3" max="3" width="14.625" style="18" customWidth="1"/>
    <col min="4" max="4" width="11.625" style="18" customWidth="1"/>
    <col min="5" max="5" width="16.625" style="18" customWidth="1"/>
    <col min="6" max="7" width="8.625" style="18" customWidth="1"/>
    <col min="8" max="16384" width="9" style="18"/>
  </cols>
  <sheetData>
    <row r="1" spans="1:7">
      <c r="A1" s="56" t="s">
        <v>5140</v>
      </c>
      <c r="B1" s="56" t="s">
        <v>5141</v>
      </c>
      <c r="C1" s="56" t="s">
        <v>72</v>
      </c>
      <c r="D1" s="56" t="s">
        <v>5101</v>
      </c>
      <c r="E1" s="56" t="s">
        <v>5142</v>
      </c>
      <c r="F1" s="56" t="s">
        <v>140</v>
      </c>
      <c r="G1" s="56" t="s">
        <v>5143</v>
      </c>
    </row>
    <row r="2" spans="1:7">
      <c r="A2" s="57">
        <v>46309</v>
      </c>
      <c r="B2" s="58">
        <v>46309.902604166666</v>
      </c>
      <c r="C2" s="18" t="s">
        <v>147</v>
      </c>
      <c r="D2" s="18" t="s">
        <v>73</v>
      </c>
      <c r="E2" s="18" t="s">
        <v>183</v>
      </c>
      <c r="F2" s="59">
        <v>11</v>
      </c>
      <c r="G2" s="18">
        <v>1003</v>
      </c>
    </row>
    <row r="3" spans="1:7">
      <c r="A3" s="57">
        <v>46309</v>
      </c>
      <c r="B3" s="58">
        <v>46309.902604166666</v>
      </c>
      <c r="C3" s="18" t="s">
        <v>147</v>
      </c>
      <c r="D3" s="18" t="s">
        <v>73</v>
      </c>
      <c r="E3" s="18" t="s">
        <v>189</v>
      </c>
      <c r="F3" s="59">
        <v>0</v>
      </c>
      <c r="G3" s="18">
        <v>1004</v>
      </c>
    </row>
    <row r="4" spans="1:7">
      <c r="A4" s="57">
        <v>46309</v>
      </c>
      <c r="B4" s="58">
        <v>46309.902604166666</v>
      </c>
      <c r="C4" s="18" t="s">
        <v>147</v>
      </c>
      <c r="D4" s="18" t="s">
        <v>73</v>
      </c>
      <c r="E4" s="18" t="s">
        <v>177</v>
      </c>
      <c r="F4" s="59">
        <v>4</v>
      </c>
      <c r="G4" s="18">
        <v>1005</v>
      </c>
    </row>
    <row r="5" spans="1:7">
      <c r="A5" s="57">
        <v>46309</v>
      </c>
      <c r="B5" s="58">
        <v>46309.902604166666</v>
      </c>
      <c r="C5" s="18" t="s">
        <v>147</v>
      </c>
      <c r="D5" s="18" t="s">
        <v>73</v>
      </c>
      <c r="E5" s="18" t="s">
        <v>181</v>
      </c>
      <c r="F5" s="59">
        <v>1</v>
      </c>
      <c r="G5" s="18">
        <v>1006</v>
      </c>
    </row>
    <row r="6" spans="1:7">
      <c r="A6" s="57">
        <v>46309</v>
      </c>
      <c r="B6" s="58">
        <v>46309.902604166666</v>
      </c>
      <c r="C6" s="18" t="s">
        <v>147</v>
      </c>
      <c r="D6" s="18" t="s">
        <v>73</v>
      </c>
      <c r="E6" s="18" t="s">
        <v>184</v>
      </c>
      <c r="F6" s="59">
        <v>17</v>
      </c>
      <c r="G6" s="18">
        <v>1007</v>
      </c>
    </row>
    <row r="7" spans="1:7">
      <c r="A7" s="57">
        <v>46309</v>
      </c>
      <c r="B7" s="58">
        <v>46309.902604166666</v>
      </c>
      <c r="C7" s="18" t="s">
        <v>147</v>
      </c>
      <c r="D7" s="18" t="s">
        <v>73</v>
      </c>
      <c r="E7" s="18" t="s">
        <v>5133</v>
      </c>
      <c r="F7" s="59">
        <v>33</v>
      </c>
      <c r="G7" s="18">
        <v>1008</v>
      </c>
    </row>
    <row r="8" spans="1:7">
      <c r="A8" s="57">
        <v>46309</v>
      </c>
      <c r="B8" s="58">
        <v>46309.902604166666</v>
      </c>
      <c r="C8" s="18" t="s">
        <v>147</v>
      </c>
      <c r="D8" s="18" t="s">
        <v>5178</v>
      </c>
      <c r="E8" s="18" t="s">
        <v>5171</v>
      </c>
      <c r="F8" s="59">
        <v>46120</v>
      </c>
      <c r="G8" s="18">
        <v>1009</v>
      </c>
    </row>
    <row r="9" spans="1:7">
      <c r="A9" s="57">
        <v>46309</v>
      </c>
      <c r="B9" s="58">
        <v>46309.902604166666</v>
      </c>
      <c r="C9" s="18" t="s">
        <v>147</v>
      </c>
      <c r="D9" s="18" t="s">
        <v>5148</v>
      </c>
      <c r="E9" s="18" t="s">
        <v>185</v>
      </c>
      <c r="F9" s="59">
        <v>1</v>
      </c>
      <c r="G9" s="18">
        <v>1011</v>
      </c>
    </row>
    <row r="10" spans="1:7">
      <c r="A10" s="57">
        <v>46309</v>
      </c>
      <c r="B10" s="58">
        <v>46309.902604166666</v>
      </c>
      <c r="C10" s="18" t="s">
        <v>147</v>
      </c>
      <c r="D10" s="18" t="s">
        <v>5148</v>
      </c>
      <c r="E10" s="18" t="s">
        <v>182</v>
      </c>
      <c r="F10" s="59">
        <v>1</v>
      </c>
      <c r="G10" s="18">
        <v>1012</v>
      </c>
    </row>
    <row r="11" spans="1:7">
      <c r="A11" s="57">
        <v>46309</v>
      </c>
      <c r="B11" s="58">
        <v>46309.902604166666</v>
      </c>
      <c r="C11" s="18" t="s">
        <v>147</v>
      </c>
      <c r="D11" s="18" t="s">
        <v>5148</v>
      </c>
      <c r="E11" s="18" t="s">
        <v>178</v>
      </c>
      <c r="F11" s="59">
        <v>22</v>
      </c>
      <c r="G11" s="18">
        <v>1013</v>
      </c>
    </row>
    <row r="12" spans="1:7">
      <c r="A12" s="57">
        <v>46309</v>
      </c>
      <c r="B12" s="58">
        <v>46309.902604166666</v>
      </c>
      <c r="C12" s="18" t="s">
        <v>147</v>
      </c>
      <c r="D12" s="18" t="s">
        <v>5148</v>
      </c>
      <c r="E12" s="18" t="s">
        <v>212</v>
      </c>
      <c r="F12" s="59">
        <v>0</v>
      </c>
      <c r="G12" s="18">
        <v>1014</v>
      </c>
    </row>
    <row r="13" spans="1:7">
      <c r="A13" s="57">
        <v>46309</v>
      </c>
      <c r="B13" s="58">
        <v>46309.902604166666</v>
      </c>
      <c r="C13" s="18" t="s">
        <v>147</v>
      </c>
      <c r="D13" s="18" t="s">
        <v>5148</v>
      </c>
      <c r="E13" s="18" t="s">
        <v>214</v>
      </c>
      <c r="F13" s="59">
        <v>0</v>
      </c>
      <c r="G13" s="18">
        <v>1015</v>
      </c>
    </row>
    <row r="14" spans="1:7">
      <c r="A14" s="57">
        <v>46309</v>
      </c>
      <c r="B14" s="58">
        <v>46309.902604166666</v>
      </c>
      <c r="C14" s="18" t="s">
        <v>147</v>
      </c>
      <c r="D14" s="18" t="s">
        <v>5148</v>
      </c>
      <c r="E14" s="18" t="s">
        <v>191</v>
      </c>
      <c r="F14" s="59">
        <v>0</v>
      </c>
      <c r="G14" s="18">
        <v>1016</v>
      </c>
    </row>
    <row r="15" spans="1:7">
      <c r="A15" s="57">
        <v>46309</v>
      </c>
      <c r="B15" s="58">
        <v>46309.902604166666</v>
      </c>
      <c r="C15" s="18" t="s">
        <v>147</v>
      </c>
      <c r="D15" s="18" t="s">
        <v>5148</v>
      </c>
      <c r="E15" s="18" t="s">
        <v>192</v>
      </c>
      <c r="F15" s="59">
        <v>1</v>
      </c>
      <c r="G15" s="18">
        <v>1017</v>
      </c>
    </row>
    <row r="16" spans="1:7">
      <c r="A16" s="57">
        <v>46309</v>
      </c>
      <c r="B16" s="58">
        <v>46309.902604166666</v>
      </c>
      <c r="C16" s="18" t="s">
        <v>147</v>
      </c>
      <c r="D16" s="18" t="s">
        <v>5148</v>
      </c>
      <c r="E16" s="18" t="s">
        <v>193</v>
      </c>
      <c r="F16" s="59">
        <v>0</v>
      </c>
      <c r="G16" s="18">
        <v>1018</v>
      </c>
    </row>
    <row r="17" spans="1:7">
      <c r="A17" s="57">
        <v>46309</v>
      </c>
      <c r="B17" s="58">
        <v>46309.902604166666</v>
      </c>
      <c r="C17" s="18" t="s">
        <v>147</v>
      </c>
      <c r="D17" s="18" t="s">
        <v>5148</v>
      </c>
      <c r="E17" s="18" t="s">
        <v>196</v>
      </c>
      <c r="F17" s="59">
        <v>0</v>
      </c>
      <c r="G17" s="18">
        <v>1019</v>
      </c>
    </row>
    <row r="18" spans="1:7">
      <c r="A18" s="57">
        <v>46309</v>
      </c>
      <c r="B18" s="58">
        <v>46309.902604166666</v>
      </c>
      <c r="C18" s="18" t="s">
        <v>147</v>
      </c>
      <c r="D18" s="18" t="s">
        <v>5148</v>
      </c>
      <c r="E18" s="18" t="s">
        <v>5134</v>
      </c>
      <c r="F18" s="59">
        <v>0</v>
      </c>
      <c r="G18" s="18">
        <v>1020</v>
      </c>
    </row>
    <row r="19" spans="1:7">
      <c r="A19" s="57">
        <v>46309</v>
      </c>
      <c r="B19" s="58">
        <v>46309.902604166666</v>
      </c>
      <c r="C19" s="18" t="s">
        <v>147</v>
      </c>
      <c r="D19" s="18" t="s">
        <v>5148</v>
      </c>
      <c r="E19" s="18" t="s">
        <v>5135</v>
      </c>
      <c r="F19" s="59">
        <v>25</v>
      </c>
      <c r="G19" s="18">
        <v>1021</v>
      </c>
    </row>
    <row r="20" spans="1:7">
      <c r="A20" s="57">
        <v>46309</v>
      </c>
      <c r="B20" s="58">
        <v>46309.902604166666</v>
      </c>
      <c r="C20" s="18" t="s">
        <v>150</v>
      </c>
      <c r="D20" s="18" t="s">
        <v>73</v>
      </c>
      <c r="E20" s="18" t="s">
        <v>183</v>
      </c>
      <c r="F20" s="59">
        <v>27</v>
      </c>
      <c r="G20" s="18">
        <v>2003</v>
      </c>
    </row>
    <row r="21" spans="1:7">
      <c r="A21" s="57">
        <v>46309</v>
      </c>
      <c r="B21" s="58">
        <v>46309.902604166666</v>
      </c>
      <c r="C21" s="18" t="s">
        <v>150</v>
      </c>
      <c r="D21" s="18" t="s">
        <v>73</v>
      </c>
      <c r="E21" s="18" t="s">
        <v>189</v>
      </c>
      <c r="F21" s="59">
        <v>20</v>
      </c>
      <c r="G21" s="18">
        <v>2004</v>
      </c>
    </row>
    <row r="22" spans="1:7">
      <c r="A22" s="57">
        <v>46309</v>
      </c>
      <c r="B22" s="58">
        <v>46309.902604166666</v>
      </c>
      <c r="C22" s="18" t="s">
        <v>150</v>
      </c>
      <c r="D22" s="18" t="s">
        <v>73</v>
      </c>
      <c r="E22" s="18" t="s">
        <v>177</v>
      </c>
      <c r="F22" s="59">
        <v>22</v>
      </c>
      <c r="G22" s="18">
        <v>2005</v>
      </c>
    </row>
    <row r="23" spans="1:7">
      <c r="A23" s="57">
        <v>46309</v>
      </c>
      <c r="B23" s="58">
        <v>46309.902604166666</v>
      </c>
      <c r="C23" s="18" t="s">
        <v>150</v>
      </c>
      <c r="D23" s="18" t="s">
        <v>73</v>
      </c>
      <c r="E23" s="18" t="s">
        <v>181</v>
      </c>
      <c r="F23" s="59">
        <v>53</v>
      </c>
      <c r="G23" s="18">
        <v>2006</v>
      </c>
    </row>
    <row r="24" spans="1:7">
      <c r="A24" s="57">
        <v>46309</v>
      </c>
      <c r="B24" s="58">
        <v>46309.902604166666</v>
      </c>
      <c r="C24" s="18" t="s">
        <v>150</v>
      </c>
      <c r="D24" s="18" t="s">
        <v>73</v>
      </c>
      <c r="E24" s="18" t="s">
        <v>184</v>
      </c>
      <c r="F24" s="59">
        <v>7</v>
      </c>
      <c r="G24" s="18">
        <v>2007</v>
      </c>
    </row>
    <row r="25" spans="1:7">
      <c r="A25" s="57">
        <v>46309</v>
      </c>
      <c r="B25" s="58">
        <v>46309.902604166666</v>
      </c>
      <c r="C25" s="18" t="s">
        <v>150</v>
      </c>
      <c r="D25" s="18" t="s">
        <v>73</v>
      </c>
      <c r="E25" s="18" t="s">
        <v>5133</v>
      </c>
      <c r="F25" s="59">
        <v>129</v>
      </c>
      <c r="G25" s="18">
        <v>2008</v>
      </c>
    </row>
    <row r="26" spans="1:7">
      <c r="A26" s="57">
        <v>46309</v>
      </c>
      <c r="B26" s="58">
        <v>46309.902604166666</v>
      </c>
      <c r="C26" s="18" t="s">
        <v>150</v>
      </c>
      <c r="D26" s="18" t="s">
        <v>5178</v>
      </c>
      <c r="E26" s="18" t="s">
        <v>5171</v>
      </c>
      <c r="F26" s="59">
        <v>45971</v>
      </c>
      <c r="G26" s="18">
        <v>2009</v>
      </c>
    </row>
    <row r="27" spans="1:7">
      <c r="A27" s="57">
        <v>46309</v>
      </c>
      <c r="B27" s="58">
        <v>46309.902604166666</v>
      </c>
      <c r="C27" s="18" t="s">
        <v>150</v>
      </c>
      <c r="D27" s="18" t="s">
        <v>5148</v>
      </c>
      <c r="E27" s="18" t="s">
        <v>185</v>
      </c>
      <c r="F27" s="59">
        <v>9</v>
      </c>
      <c r="G27" s="18">
        <v>2011</v>
      </c>
    </row>
    <row r="28" spans="1:7">
      <c r="A28" s="57">
        <v>46309</v>
      </c>
      <c r="B28" s="58">
        <v>46309.902604166666</v>
      </c>
      <c r="C28" s="18" t="s">
        <v>150</v>
      </c>
      <c r="D28" s="18" t="s">
        <v>5148</v>
      </c>
      <c r="E28" s="18" t="s">
        <v>182</v>
      </c>
      <c r="F28" s="59">
        <v>3</v>
      </c>
      <c r="G28" s="18">
        <v>2012</v>
      </c>
    </row>
    <row r="29" spans="1:7">
      <c r="A29" s="57">
        <v>46309</v>
      </c>
      <c r="B29" s="58">
        <v>46309.902604166666</v>
      </c>
      <c r="C29" s="18" t="s">
        <v>150</v>
      </c>
      <c r="D29" s="18" t="s">
        <v>5148</v>
      </c>
      <c r="E29" s="18" t="s">
        <v>178</v>
      </c>
      <c r="F29" s="59">
        <v>30</v>
      </c>
      <c r="G29" s="18">
        <v>2013</v>
      </c>
    </row>
    <row r="30" spans="1:7">
      <c r="A30" s="57">
        <v>46309</v>
      </c>
      <c r="B30" s="58">
        <v>46309.902604166666</v>
      </c>
      <c r="C30" s="18" t="s">
        <v>150</v>
      </c>
      <c r="D30" s="18" t="s">
        <v>5148</v>
      </c>
      <c r="E30" s="18" t="s">
        <v>212</v>
      </c>
      <c r="F30" s="59">
        <v>0</v>
      </c>
      <c r="G30" s="18">
        <v>2014</v>
      </c>
    </row>
    <row r="31" spans="1:7">
      <c r="A31" s="57">
        <v>46309</v>
      </c>
      <c r="B31" s="58">
        <v>46309.902604166666</v>
      </c>
      <c r="C31" s="18" t="s">
        <v>150</v>
      </c>
      <c r="D31" s="18" t="s">
        <v>5148</v>
      </c>
      <c r="E31" s="18" t="s">
        <v>214</v>
      </c>
      <c r="F31" s="59">
        <v>0</v>
      </c>
      <c r="G31" s="18">
        <v>2015</v>
      </c>
    </row>
    <row r="32" spans="1:7">
      <c r="A32" s="57">
        <v>46309</v>
      </c>
      <c r="B32" s="58">
        <v>46309.902604166666</v>
      </c>
      <c r="C32" s="18" t="s">
        <v>150</v>
      </c>
      <c r="D32" s="18" t="s">
        <v>5148</v>
      </c>
      <c r="E32" s="18" t="s">
        <v>191</v>
      </c>
      <c r="F32" s="59">
        <v>0</v>
      </c>
      <c r="G32" s="18">
        <v>2016</v>
      </c>
    </row>
    <row r="33" spans="1:7">
      <c r="A33" s="57">
        <v>46309</v>
      </c>
      <c r="B33" s="58">
        <v>46309.902604166666</v>
      </c>
      <c r="C33" s="18" t="s">
        <v>150</v>
      </c>
      <c r="D33" s="18" t="s">
        <v>5148</v>
      </c>
      <c r="E33" s="18" t="s">
        <v>192</v>
      </c>
      <c r="F33" s="59">
        <v>0</v>
      </c>
      <c r="G33" s="18">
        <v>2017</v>
      </c>
    </row>
    <row r="34" spans="1:7">
      <c r="A34" s="57">
        <v>46309</v>
      </c>
      <c r="B34" s="58">
        <v>46309.902604166666</v>
      </c>
      <c r="C34" s="18" t="s">
        <v>150</v>
      </c>
      <c r="D34" s="18" t="s">
        <v>5148</v>
      </c>
      <c r="E34" s="18" t="s">
        <v>193</v>
      </c>
      <c r="F34" s="59">
        <v>0</v>
      </c>
      <c r="G34" s="18">
        <v>2018</v>
      </c>
    </row>
    <row r="35" spans="1:7">
      <c r="A35" s="57">
        <v>46309</v>
      </c>
      <c r="B35" s="58">
        <v>46309.902604166666</v>
      </c>
      <c r="C35" s="18" t="s">
        <v>150</v>
      </c>
      <c r="D35" s="18" t="s">
        <v>5148</v>
      </c>
      <c r="E35" s="18" t="s">
        <v>196</v>
      </c>
      <c r="F35" s="59">
        <v>0</v>
      </c>
      <c r="G35" s="18">
        <v>2019</v>
      </c>
    </row>
    <row r="36" spans="1:7">
      <c r="A36" s="57">
        <v>46309</v>
      </c>
      <c r="B36" s="58">
        <v>46309.902604166666</v>
      </c>
      <c r="C36" s="18" t="s">
        <v>150</v>
      </c>
      <c r="D36" s="18" t="s">
        <v>5148</v>
      </c>
      <c r="E36" s="18" t="s">
        <v>5134</v>
      </c>
      <c r="F36" s="59">
        <v>0</v>
      </c>
      <c r="G36" s="18">
        <v>2020</v>
      </c>
    </row>
    <row r="37" spans="1:7">
      <c r="A37" s="57">
        <v>46309</v>
      </c>
      <c r="B37" s="58">
        <v>46309.902604166666</v>
      </c>
      <c r="C37" s="18" t="s">
        <v>150</v>
      </c>
      <c r="D37" s="18" t="s">
        <v>5148</v>
      </c>
      <c r="E37" s="18" t="s">
        <v>5135</v>
      </c>
      <c r="F37" s="59">
        <v>42</v>
      </c>
      <c r="G37" s="18">
        <v>2021</v>
      </c>
    </row>
    <row r="38" spans="1:7">
      <c r="A38" s="57">
        <v>46309</v>
      </c>
      <c r="B38" s="58">
        <v>46309.902604166666</v>
      </c>
      <c r="C38" s="18" t="s">
        <v>156</v>
      </c>
      <c r="D38" s="18" t="s">
        <v>73</v>
      </c>
      <c r="E38" s="18" t="s">
        <v>183</v>
      </c>
      <c r="F38" s="59">
        <v>2090</v>
      </c>
      <c r="G38" s="18">
        <v>3003</v>
      </c>
    </row>
    <row r="39" spans="1:7">
      <c r="A39" s="57">
        <v>46309</v>
      </c>
      <c r="B39" s="58">
        <v>46309.902604166666</v>
      </c>
      <c r="C39" s="18" t="s">
        <v>156</v>
      </c>
      <c r="D39" s="18" t="s">
        <v>73</v>
      </c>
      <c r="E39" s="18" t="s">
        <v>189</v>
      </c>
      <c r="F39" s="59">
        <v>59</v>
      </c>
      <c r="G39" s="18">
        <v>3004</v>
      </c>
    </row>
    <row r="40" spans="1:7">
      <c r="A40" s="57">
        <v>46309</v>
      </c>
      <c r="B40" s="58">
        <v>46309.902604166666</v>
      </c>
      <c r="C40" s="18" t="s">
        <v>156</v>
      </c>
      <c r="D40" s="18" t="s">
        <v>73</v>
      </c>
      <c r="E40" s="18" t="s">
        <v>177</v>
      </c>
      <c r="F40" s="59">
        <v>538</v>
      </c>
      <c r="G40" s="18">
        <v>3005</v>
      </c>
    </row>
    <row r="41" spans="1:7">
      <c r="A41" s="57">
        <v>46309</v>
      </c>
      <c r="B41" s="58">
        <v>46309.902604166666</v>
      </c>
      <c r="C41" s="18" t="s">
        <v>156</v>
      </c>
      <c r="D41" s="18" t="s">
        <v>73</v>
      </c>
      <c r="E41" s="18" t="s">
        <v>181</v>
      </c>
      <c r="F41" s="59">
        <v>318</v>
      </c>
      <c r="G41" s="18">
        <v>3006</v>
      </c>
    </row>
    <row r="42" spans="1:7">
      <c r="A42" s="57">
        <v>46309</v>
      </c>
      <c r="B42" s="58">
        <v>46309.902604166666</v>
      </c>
      <c r="C42" s="18" t="s">
        <v>156</v>
      </c>
      <c r="D42" s="18" t="s">
        <v>73</v>
      </c>
      <c r="E42" s="18" t="s">
        <v>184</v>
      </c>
      <c r="F42" s="59">
        <v>9</v>
      </c>
      <c r="G42" s="18">
        <v>3007</v>
      </c>
    </row>
    <row r="43" spans="1:7">
      <c r="A43" s="57">
        <v>46309</v>
      </c>
      <c r="B43" s="58">
        <v>46309.902604166666</v>
      </c>
      <c r="C43" s="18" t="s">
        <v>156</v>
      </c>
      <c r="D43" s="18" t="s">
        <v>73</v>
      </c>
      <c r="E43" s="18" t="s">
        <v>5133</v>
      </c>
      <c r="F43" s="59">
        <v>3014</v>
      </c>
      <c r="G43" s="18">
        <v>3008</v>
      </c>
    </row>
    <row r="44" spans="1:7">
      <c r="A44" s="57">
        <v>46309</v>
      </c>
      <c r="B44" s="58">
        <v>46309.902604166666</v>
      </c>
      <c r="C44" s="18" t="s">
        <v>156</v>
      </c>
      <c r="D44" s="18" t="s">
        <v>5178</v>
      </c>
      <c r="E44" s="18" t="s">
        <v>5171</v>
      </c>
      <c r="F44" s="59">
        <v>45804</v>
      </c>
      <c r="G44" s="18">
        <v>3009</v>
      </c>
    </row>
    <row r="45" spans="1:7">
      <c r="A45" s="57">
        <v>46309</v>
      </c>
      <c r="B45" s="58">
        <v>46309.902604166666</v>
      </c>
      <c r="C45" s="18" t="s">
        <v>156</v>
      </c>
      <c r="D45" s="18" t="s">
        <v>5148</v>
      </c>
      <c r="E45" s="18" t="s">
        <v>185</v>
      </c>
      <c r="F45" s="59">
        <v>6</v>
      </c>
      <c r="G45" s="18">
        <v>3011</v>
      </c>
    </row>
    <row r="46" spans="1:7">
      <c r="A46" s="57">
        <v>46309</v>
      </c>
      <c r="B46" s="58">
        <v>46309.902604166666</v>
      </c>
      <c r="C46" s="18" t="s">
        <v>156</v>
      </c>
      <c r="D46" s="18" t="s">
        <v>5148</v>
      </c>
      <c r="E46" s="18" t="s">
        <v>182</v>
      </c>
      <c r="F46" s="59">
        <v>41</v>
      </c>
      <c r="G46" s="18">
        <v>3012</v>
      </c>
    </row>
    <row r="47" spans="1:7">
      <c r="A47" s="57">
        <v>46309</v>
      </c>
      <c r="B47" s="58">
        <v>46309.902604166666</v>
      </c>
      <c r="C47" s="18" t="s">
        <v>156</v>
      </c>
      <c r="D47" s="18" t="s">
        <v>5148</v>
      </c>
      <c r="E47" s="18" t="s">
        <v>178</v>
      </c>
      <c r="F47" s="59">
        <v>84</v>
      </c>
      <c r="G47" s="18">
        <v>3013</v>
      </c>
    </row>
    <row r="48" spans="1:7">
      <c r="A48" s="57">
        <v>46309</v>
      </c>
      <c r="B48" s="58">
        <v>46309.902604166666</v>
      </c>
      <c r="C48" s="18" t="s">
        <v>156</v>
      </c>
      <c r="D48" s="18" t="s">
        <v>5148</v>
      </c>
      <c r="E48" s="18" t="s">
        <v>212</v>
      </c>
      <c r="F48" s="59">
        <v>72</v>
      </c>
      <c r="G48" s="18">
        <v>3014</v>
      </c>
    </row>
    <row r="49" spans="1:7">
      <c r="A49" s="57">
        <v>46309</v>
      </c>
      <c r="B49" s="58">
        <v>46309.902604166666</v>
      </c>
      <c r="C49" s="18" t="s">
        <v>156</v>
      </c>
      <c r="D49" s="18" t="s">
        <v>5148</v>
      </c>
      <c r="E49" s="18" t="s">
        <v>214</v>
      </c>
      <c r="F49" s="59">
        <v>4</v>
      </c>
      <c r="G49" s="18">
        <v>3015</v>
      </c>
    </row>
    <row r="50" spans="1:7">
      <c r="A50" s="57">
        <v>46309</v>
      </c>
      <c r="B50" s="58">
        <v>46309.902604166666</v>
      </c>
      <c r="C50" s="18" t="s">
        <v>156</v>
      </c>
      <c r="D50" s="18" t="s">
        <v>5148</v>
      </c>
      <c r="E50" s="18" t="s">
        <v>191</v>
      </c>
      <c r="F50" s="59">
        <v>12</v>
      </c>
      <c r="G50" s="18">
        <v>3016</v>
      </c>
    </row>
    <row r="51" spans="1:7">
      <c r="A51" s="57">
        <v>46309</v>
      </c>
      <c r="B51" s="58">
        <v>46309.902604166666</v>
      </c>
      <c r="C51" s="18" t="s">
        <v>156</v>
      </c>
      <c r="D51" s="18" t="s">
        <v>5148</v>
      </c>
      <c r="E51" s="18" t="s">
        <v>192</v>
      </c>
      <c r="F51" s="59">
        <v>13</v>
      </c>
      <c r="G51" s="18">
        <v>3017</v>
      </c>
    </row>
    <row r="52" spans="1:7">
      <c r="A52" s="57">
        <v>46309</v>
      </c>
      <c r="B52" s="58">
        <v>46309.902604166666</v>
      </c>
      <c r="C52" s="18" t="s">
        <v>156</v>
      </c>
      <c r="D52" s="18" t="s">
        <v>5148</v>
      </c>
      <c r="E52" s="18" t="s">
        <v>193</v>
      </c>
      <c r="F52" s="59">
        <v>4</v>
      </c>
      <c r="G52" s="18">
        <v>3018</v>
      </c>
    </row>
    <row r="53" spans="1:7">
      <c r="A53" s="57">
        <v>46309</v>
      </c>
      <c r="B53" s="58">
        <v>46309.902604166666</v>
      </c>
      <c r="C53" s="18" t="s">
        <v>156</v>
      </c>
      <c r="D53" s="18" t="s">
        <v>5148</v>
      </c>
      <c r="E53" s="18" t="s">
        <v>196</v>
      </c>
      <c r="F53" s="59">
        <v>2</v>
      </c>
      <c r="G53" s="18">
        <v>3019</v>
      </c>
    </row>
    <row r="54" spans="1:7">
      <c r="A54" s="57">
        <v>46309</v>
      </c>
      <c r="B54" s="58">
        <v>46309.902604166666</v>
      </c>
      <c r="C54" s="18" t="s">
        <v>156</v>
      </c>
      <c r="D54" s="18" t="s">
        <v>5148</v>
      </c>
      <c r="E54" s="18" t="s">
        <v>5134</v>
      </c>
      <c r="F54" s="59">
        <v>0</v>
      </c>
      <c r="G54" s="18">
        <v>3020</v>
      </c>
    </row>
    <row r="55" spans="1:7">
      <c r="A55" s="57">
        <v>46309</v>
      </c>
      <c r="B55" s="58">
        <v>46309.902604166666</v>
      </c>
      <c r="C55" s="18" t="s">
        <v>156</v>
      </c>
      <c r="D55" s="18" t="s">
        <v>5148</v>
      </c>
      <c r="E55" s="18" t="s">
        <v>5135</v>
      </c>
      <c r="F55" s="59">
        <v>238</v>
      </c>
      <c r="G55" s="18">
        <v>3021</v>
      </c>
    </row>
    <row r="56" spans="1:7">
      <c r="A56" s="57">
        <v>46309</v>
      </c>
      <c r="B56" s="58">
        <v>46309.902604166666</v>
      </c>
      <c r="C56" s="18" t="s">
        <v>154</v>
      </c>
      <c r="D56" s="18" t="s">
        <v>73</v>
      </c>
      <c r="E56" s="18" t="s">
        <v>183</v>
      </c>
      <c r="F56" s="59">
        <v>104</v>
      </c>
      <c r="G56" s="18">
        <v>4003</v>
      </c>
    </row>
    <row r="57" spans="1:7">
      <c r="A57" s="57">
        <v>46309</v>
      </c>
      <c r="B57" s="58">
        <v>46309.902604166666</v>
      </c>
      <c r="C57" s="18" t="s">
        <v>154</v>
      </c>
      <c r="D57" s="18" t="s">
        <v>73</v>
      </c>
      <c r="E57" s="18" t="s">
        <v>189</v>
      </c>
      <c r="F57" s="59">
        <v>14</v>
      </c>
      <c r="G57" s="18">
        <v>4004</v>
      </c>
    </row>
    <row r="58" spans="1:7">
      <c r="A58" s="57">
        <v>46309</v>
      </c>
      <c r="B58" s="58">
        <v>46309.902604166666</v>
      </c>
      <c r="C58" s="18" t="s">
        <v>154</v>
      </c>
      <c r="D58" s="18" t="s">
        <v>73</v>
      </c>
      <c r="E58" s="18" t="s">
        <v>177</v>
      </c>
      <c r="F58" s="59">
        <v>85</v>
      </c>
      <c r="G58" s="18">
        <v>4005</v>
      </c>
    </row>
    <row r="59" spans="1:7">
      <c r="A59" s="57">
        <v>46309</v>
      </c>
      <c r="B59" s="58">
        <v>46309.902604166666</v>
      </c>
      <c r="C59" s="18" t="s">
        <v>154</v>
      </c>
      <c r="D59" s="18" t="s">
        <v>73</v>
      </c>
      <c r="E59" s="18" t="s">
        <v>181</v>
      </c>
      <c r="F59" s="59">
        <v>93</v>
      </c>
      <c r="G59" s="18">
        <v>4006</v>
      </c>
    </row>
    <row r="60" spans="1:7">
      <c r="A60" s="57">
        <v>46309</v>
      </c>
      <c r="B60" s="58">
        <v>46309.902604166666</v>
      </c>
      <c r="C60" s="18" t="s">
        <v>154</v>
      </c>
      <c r="D60" s="18" t="s">
        <v>73</v>
      </c>
      <c r="E60" s="18" t="s">
        <v>184</v>
      </c>
      <c r="F60" s="59">
        <v>0</v>
      </c>
      <c r="G60" s="18">
        <v>4007</v>
      </c>
    </row>
    <row r="61" spans="1:7">
      <c r="A61" s="57">
        <v>46309</v>
      </c>
      <c r="B61" s="58">
        <v>46309.902604166666</v>
      </c>
      <c r="C61" s="18" t="s">
        <v>154</v>
      </c>
      <c r="D61" s="18" t="s">
        <v>73</v>
      </c>
      <c r="E61" s="18" t="s">
        <v>5133</v>
      </c>
      <c r="F61" s="59">
        <v>296</v>
      </c>
      <c r="G61" s="18">
        <v>4008</v>
      </c>
    </row>
    <row r="62" spans="1:7">
      <c r="A62" s="57">
        <v>46309</v>
      </c>
      <c r="B62" s="58">
        <v>46309.902604166666</v>
      </c>
      <c r="C62" s="18" t="s">
        <v>154</v>
      </c>
      <c r="D62" s="18" t="s">
        <v>5178</v>
      </c>
      <c r="E62" s="18" t="s">
        <v>5171</v>
      </c>
      <c r="F62" s="59">
        <v>45757</v>
      </c>
      <c r="G62" s="18">
        <v>4009</v>
      </c>
    </row>
    <row r="63" spans="1:7">
      <c r="A63" s="57">
        <v>46309</v>
      </c>
      <c r="B63" s="58">
        <v>46309.902604166666</v>
      </c>
      <c r="C63" s="18" t="s">
        <v>154</v>
      </c>
      <c r="D63" s="18" t="s">
        <v>5148</v>
      </c>
      <c r="E63" s="18" t="s">
        <v>185</v>
      </c>
      <c r="F63" s="59">
        <v>6</v>
      </c>
      <c r="G63" s="18">
        <v>4011</v>
      </c>
    </row>
    <row r="64" spans="1:7">
      <c r="A64" s="57">
        <v>46309</v>
      </c>
      <c r="B64" s="58">
        <v>46309.902604166666</v>
      </c>
      <c r="C64" s="18" t="s">
        <v>154</v>
      </c>
      <c r="D64" s="18" t="s">
        <v>5148</v>
      </c>
      <c r="E64" s="18" t="s">
        <v>182</v>
      </c>
      <c r="F64" s="59">
        <v>8</v>
      </c>
      <c r="G64" s="18">
        <v>4012</v>
      </c>
    </row>
    <row r="65" spans="1:7">
      <c r="A65" s="57">
        <v>46309</v>
      </c>
      <c r="B65" s="58">
        <v>46309.902604166666</v>
      </c>
      <c r="C65" s="18" t="s">
        <v>154</v>
      </c>
      <c r="D65" s="18" t="s">
        <v>5148</v>
      </c>
      <c r="E65" s="18" t="s">
        <v>178</v>
      </c>
      <c r="F65" s="59">
        <v>27</v>
      </c>
      <c r="G65" s="18">
        <v>4013</v>
      </c>
    </row>
    <row r="66" spans="1:7">
      <c r="A66" s="57">
        <v>46309</v>
      </c>
      <c r="B66" s="58">
        <v>46309.902604166666</v>
      </c>
      <c r="C66" s="18" t="s">
        <v>154</v>
      </c>
      <c r="D66" s="18" t="s">
        <v>5148</v>
      </c>
      <c r="E66" s="18" t="s">
        <v>212</v>
      </c>
      <c r="F66" s="59">
        <v>0</v>
      </c>
      <c r="G66" s="18">
        <v>4014</v>
      </c>
    </row>
    <row r="67" spans="1:7">
      <c r="A67" s="57">
        <v>46309</v>
      </c>
      <c r="B67" s="58">
        <v>46309.902604166666</v>
      </c>
      <c r="C67" s="18" t="s">
        <v>154</v>
      </c>
      <c r="D67" s="18" t="s">
        <v>5148</v>
      </c>
      <c r="E67" s="18" t="s">
        <v>214</v>
      </c>
      <c r="F67" s="59">
        <v>0</v>
      </c>
      <c r="G67" s="18">
        <v>4015</v>
      </c>
    </row>
    <row r="68" spans="1:7">
      <c r="A68" s="57">
        <v>46309</v>
      </c>
      <c r="B68" s="58">
        <v>46309.902604166666</v>
      </c>
      <c r="C68" s="18" t="s">
        <v>154</v>
      </c>
      <c r="D68" s="18" t="s">
        <v>5148</v>
      </c>
      <c r="E68" s="18" t="s">
        <v>191</v>
      </c>
      <c r="F68" s="59">
        <v>0</v>
      </c>
      <c r="G68" s="18">
        <v>4016</v>
      </c>
    </row>
    <row r="69" spans="1:7">
      <c r="A69" s="57">
        <v>46309</v>
      </c>
      <c r="B69" s="58">
        <v>46309.902604166666</v>
      </c>
      <c r="C69" s="18" t="s">
        <v>154</v>
      </c>
      <c r="D69" s="18" t="s">
        <v>5148</v>
      </c>
      <c r="E69" s="18" t="s">
        <v>192</v>
      </c>
      <c r="F69" s="59">
        <v>1</v>
      </c>
      <c r="G69" s="18">
        <v>4017</v>
      </c>
    </row>
    <row r="70" spans="1:7">
      <c r="A70" s="57">
        <v>46309</v>
      </c>
      <c r="B70" s="58">
        <v>46309.902604166666</v>
      </c>
      <c r="C70" s="18" t="s">
        <v>154</v>
      </c>
      <c r="D70" s="18" t="s">
        <v>5148</v>
      </c>
      <c r="E70" s="18" t="s">
        <v>193</v>
      </c>
      <c r="F70" s="59">
        <v>0</v>
      </c>
      <c r="G70" s="18">
        <v>4018</v>
      </c>
    </row>
    <row r="71" spans="1:7">
      <c r="A71" s="57">
        <v>46309</v>
      </c>
      <c r="B71" s="58">
        <v>46309.902604166666</v>
      </c>
      <c r="C71" s="18" t="s">
        <v>154</v>
      </c>
      <c r="D71" s="18" t="s">
        <v>5148</v>
      </c>
      <c r="E71" s="18" t="s">
        <v>196</v>
      </c>
      <c r="F71" s="59">
        <v>1</v>
      </c>
      <c r="G71" s="18">
        <v>4019</v>
      </c>
    </row>
    <row r="72" spans="1:7">
      <c r="A72" s="57">
        <v>46309</v>
      </c>
      <c r="B72" s="58">
        <v>46309.902604166666</v>
      </c>
      <c r="C72" s="18" t="s">
        <v>154</v>
      </c>
      <c r="D72" s="18" t="s">
        <v>5148</v>
      </c>
      <c r="E72" s="18" t="s">
        <v>5134</v>
      </c>
      <c r="F72" s="59">
        <v>0</v>
      </c>
      <c r="G72" s="18">
        <v>4020</v>
      </c>
    </row>
    <row r="73" spans="1:7">
      <c r="A73" s="57">
        <v>46309</v>
      </c>
      <c r="B73" s="58">
        <v>46309.902604166666</v>
      </c>
      <c r="C73" s="18" t="s">
        <v>154</v>
      </c>
      <c r="D73" s="18" t="s">
        <v>5148</v>
      </c>
      <c r="E73" s="18" t="s">
        <v>5135</v>
      </c>
      <c r="F73" s="59">
        <v>43</v>
      </c>
      <c r="G73" s="18">
        <v>4021</v>
      </c>
    </row>
    <row r="74" spans="1:7">
      <c r="A74" s="57">
        <v>46309</v>
      </c>
      <c r="B74" s="58">
        <v>46309.902604166666</v>
      </c>
      <c r="C74" s="18" t="s">
        <v>186</v>
      </c>
      <c r="D74" s="18" t="s">
        <v>73</v>
      </c>
      <c r="E74" s="18" t="s">
        <v>183</v>
      </c>
      <c r="F74" s="59">
        <v>61</v>
      </c>
      <c r="G74" s="18">
        <v>5003</v>
      </c>
    </row>
    <row r="75" spans="1:7">
      <c r="A75" s="57">
        <v>46309</v>
      </c>
      <c r="B75" s="58">
        <v>46309.902604166666</v>
      </c>
      <c r="C75" s="18" t="s">
        <v>186</v>
      </c>
      <c r="D75" s="18" t="s">
        <v>73</v>
      </c>
      <c r="E75" s="18" t="s">
        <v>189</v>
      </c>
      <c r="F75" s="59">
        <v>0</v>
      </c>
      <c r="G75" s="18">
        <v>5004</v>
      </c>
    </row>
    <row r="76" spans="1:7">
      <c r="A76" s="57">
        <v>46309</v>
      </c>
      <c r="B76" s="58">
        <v>46309.902604166666</v>
      </c>
      <c r="C76" s="18" t="s">
        <v>186</v>
      </c>
      <c r="D76" s="18" t="s">
        <v>73</v>
      </c>
      <c r="E76" s="18" t="s">
        <v>177</v>
      </c>
      <c r="F76" s="59">
        <v>12</v>
      </c>
      <c r="G76" s="18">
        <v>5005</v>
      </c>
    </row>
    <row r="77" spans="1:7">
      <c r="A77" s="57">
        <v>46309</v>
      </c>
      <c r="B77" s="58">
        <v>46309.902604166666</v>
      </c>
      <c r="C77" s="18" t="s">
        <v>186</v>
      </c>
      <c r="D77" s="18" t="s">
        <v>73</v>
      </c>
      <c r="E77" s="18" t="s">
        <v>181</v>
      </c>
      <c r="F77" s="59">
        <v>8</v>
      </c>
      <c r="G77" s="18">
        <v>5006</v>
      </c>
    </row>
    <row r="78" spans="1:7">
      <c r="A78" s="57">
        <v>46309</v>
      </c>
      <c r="B78" s="58">
        <v>46309.902604166666</v>
      </c>
      <c r="C78" s="18" t="s">
        <v>186</v>
      </c>
      <c r="D78" s="18" t="s">
        <v>73</v>
      </c>
      <c r="E78" s="18" t="s">
        <v>184</v>
      </c>
      <c r="F78" s="59">
        <v>7</v>
      </c>
      <c r="G78" s="18">
        <v>5007</v>
      </c>
    </row>
    <row r="79" spans="1:7">
      <c r="A79" s="57">
        <v>46309</v>
      </c>
      <c r="B79" s="58">
        <v>46309.902604166666</v>
      </c>
      <c r="C79" s="18" t="s">
        <v>186</v>
      </c>
      <c r="D79" s="18" t="s">
        <v>73</v>
      </c>
      <c r="E79" s="18" t="s">
        <v>5133</v>
      </c>
      <c r="F79" s="59">
        <v>88</v>
      </c>
      <c r="G79" s="18">
        <v>5008</v>
      </c>
    </row>
    <row r="80" spans="1:7">
      <c r="A80" s="57">
        <v>46309</v>
      </c>
      <c r="B80" s="58">
        <v>46309.902604166666</v>
      </c>
      <c r="C80" s="18" t="s">
        <v>186</v>
      </c>
      <c r="D80" s="18" t="s">
        <v>5178</v>
      </c>
      <c r="E80" s="18" t="s">
        <v>5171</v>
      </c>
      <c r="F80" s="59">
        <v>46092</v>
      </c>
      <c r="G80" s="18">
        <v>5009</v>
      </c>
    </row>
    <row r="81" spans="1:7">
      <c r="A81" s="57">
        <v>46309</v>
      </c>
      <c r="B81" s="58">
        <v>46309.902604166666</v>
      </c>
      <c r="C81" s="18" t="s">
        <v>186</v>
      </c>
      <c r="D81" s="18" t="s">
        <v>5148</v>
      </c>
      <c r="E81" s="18" t="s">
        <v>185</v>
      </c>
      <c r="F81" s="59">
        <v>0</v>
      </c>
      <c r="G81" s="18">
        <v>5011</v>
      </c>
    </row>
    <row r="82" spans="1:7">
      <c r="A82" s="57">
        <v>46309</v>
      </c>
      <c r="B82" s="58">
        <v>46309.902604166666</v>
      </c>
      <c r="C82" s="18" t="s">
        <v>186</v>
      </c>
      <c r="D82" s="18" t="s">
        <v>5148</v>
      </c>
      <c r="E82" s="18" t="s">
        <v>182</v>
      </c>
      <c r="F82" s="59">
        <v>9</v>
      </c>
      <c r="G82" s="18">
        <v>5012</v>
      </c>
    </row>
    <row r="83" spans="1:7">
      <c r="A83" s="57">
        <v>46309</v>
      </c>
      <c r="B83" s="58">
        <v>46309.902604166666</v>
      </c>
      <c r="C83" s="18" t="s">
        <v>186</v>
      </c>
      <c r="D83" s="18" t="s">
        <v>5148</v>
      </c>
      <c r="E83" s="18" t="s">
        <v>178</v>
      </c>
      <c r="F83" s="59">
        <v>5</v>
      </c>
      <c r="G83" s="18">
        <v>5013</v>
      </c>
    </row>
    <row r="84" spans="1:7">
      <c r="A84" s="57">
        <v>46309</v>
      </c>
      <c r="B84" s="58">
        <v>46309.902604166666</v>
      </c>
      <c r="C84" s="18" t="s">
        <v>186</v>
      </c>
      <c r="D84" s="18" t="s">
        <v>5148</v>
      </c>
      <c r="E84" s="18" t="s">
        <v>212</v>
      </c>
      <c r="F84" s="59">
        <v>0</v>
      </c>
      <c r="G84" s="18">
        <v>5014</v>
      </c>
    </row>
    <row r="85" spans="1:7">
      <c r="A85" s="57">
        <v>46309</v>
      </c>
      <c r="B85" s="58">
        <v>46309.902604166666</v>
      </c>
      <c r="C85" s="18" t="s">
        <v>186</v>
      </c>
      <c r="D85" s="18" t="s">
        <v>5148</v>
      </c>
      <c r="E85" s="18" t="s">
        <v>214</v>
      </c>
      <c r="F85" s="59">
        <v>0</v>
      </c>
      <c r="G85" s="18">
        <v>5015</v>
      </c>
    </row>
    <row r="86" spans="1:7">
      <c r="A86" s="57">
        <v>46309</v>
      </c>
      <c r="B86" s="58">
        <v>46309.902604166666</v>
      </c>
      <c r="C86" s="18" t="s">
        <v>186</v>
      </c>
      <c r="D86" s="18" t="s">
        <v>5148</v>
      </c>
      <c r="E86" s="18" t="s">
        <v>191</v>
      </c>
      <c r="F86" s="59">
        <v>0</v>
      </c>
      <c r="G86" s="18">
        <v>5016</v>
      </c>
    </row>
    <row r="87" spans="1:7">
      <c r="A87" s="57">
        <v>46309</v>
      </c>
      <c r="B87" s="58">
        <v>46309.902604166666</v>
      </c>
      <c r="C87" s="18" t="s">
        <v>186</v>
      </c>
      <c r="D87" s="18" t="s">
        <v>5148</v>
      </c>
      <c r="E87" s="18" t="s">
        <v>192</v>
      </c>
      <c r="F87" s="59">
        <v>0</v>
      </c>
      <c r="G87" s="18">
        <v>5017</v>
      </c>
    </row>
    <row r="88" spans="1:7">
      <c r="A88" s="57">
        <v>46309</v>
      </c>
      <c r="B88" s="58">
        <v>46309.902604166666</v>
      </c>
      <c r="C88" s="18" t="s">
        <v>186</v>
      </c>
      <c r="D88" s="18" t="s">
        <v>5148</v>
      </c>
      <c r="E88" s="18" t="s">
        <v>193</v>
      </c>
      <c r="F88" s="59">
        <v>0</v>
      </c>
      <c r="G88" s="18">
        <v>5018</v>
      </c>
    </row>
    <row r="89" spans="1:7">
      <c r="A89" s="57">
        <v>46309</v>
      </c>
      <c r="B89" s="58">
        <v>46309.902604166666</v>
      </c>
      <c r="C89" s="18" t="s">
        <v>186</v>
      </c>
      <c r="D89" s="18" t="s">
        <v>5148</v>
      </c>
      <c r="E89" s="18" t="s">
        <v>196</v>
      </c>
      <c r="F89" s="59">
        <v>0</v>
      </c>
      <c r="G89" s="18">
        <v>5019</v>
      </c>
    </row>
    <row r="90" spans="1:7">
      <c r="A90" s="57">
        <v>46309</v>
      </c>
      <c r="B90" s="58">
        <v>46309.902604166666</v>
      </c>
      <c r="C90" s="18" t="s">
        <v>186</v>
      </c>
      <c r="D90" s="18" t="s">
        <v>5148</v>
      </c>
      <c r="E90" s="18" t="s">
        <v>5134</v>
      </c>
      <c r="F90" s="59">
        <v>0</v>
      </c>
      <c r="G90" s="18">
        <v>5020</v>
      </c>
    </row>
    <row r="91" spans="1:7">
      <c r="A91" s="57">
        <v>46309</v>
      </c>
      <c r="B91" s="58">
        <v>46309.902604166666</v>
      </c>
      <c r="C91" s="18" t="s">
        <v>186</v>
      </c>
      <c r="D91" s="18" t="s">
        <v>5148</v>
      </c>
      <c r="E91" s="18" t="s">
        <v>5135</v>
      </c>
      <c r="F91" s="59">
        <v>14</v>
      </c>
      <c r="G91" s="18">
        <v>5021</v>
      </c>
    </row>
    <row r="92" spans="1:7">
      <c r="A92" s="57">
        <v>46309</v>
      </c>
      <c r="B92" s="58">
        <v>46309.902604166666</v>
      </c>
      <c r="C92" s="18" t="s">
        <v>188</v>
      </c>
      <c r="D92" s="18" t="s">
        <v>73</v>
      </c>
      <c r="E92" s="18" t="s">
        <v>183</v>
      </c>
      <c r="F92" s="59">
        <v>32</v>
      </c>
      <c r="G92" s="18">
        <v>6003</v>
      </c>
    </row>
    <row r="93" spans="1:7">
      <c r="A93" s="57">
        <v>46309</v>
      </c>
      <c r="B93" s="58">
        <v>46309.902604166666</v>
      </c>
      <c r="C93" s="18" t="s">
        <v>188</v>
      </c>
      <c r="D93" s="18" t="s">
        <v>73</v>
      </c>
      <c r="E93" s="18" t="s">
        <v>189</v>
      </c>
      <c r="F93" s="59">
        <v>0</v>
      </c>
      <c r="G93" s="18">
        <v>6004</v>
      </c>
    </row>
    <row r="94" spans="1:7">
      <c r="A94" s="57">
        <v>46309</v>
      </c>
      <c r="B94" s="58">
        <v>46309.902604166666</v>
      </c>
      <c r="C94" s="18" t="s">
        <v>188</v>
      </c>
      <c r="D94" s="18" t="s">
        <v>73</v>
      </c>
      <c r="E94" s="18" t="s">
        <v>177</v>
      </c>
      <c r="F94" s="59">
        <v>23</v>
      </c>
      <c r="G94" s="18">
        <v>6005</v>
      </c>
    </row>
    <row r="95" spans="1:7">
      <c r="A95" s="57">
        <v>46309</v>
      </c>
      <c r="B95" s="58">
        <v>46309.902604166666</v>
      </c>
      <c r="C95" s="18" t="s">
        <v>188</v>
      </c>
      <c r="D95" s="18" t="s">
        <v>73</v>
      </c>
      <c r="E95" s="18" t="s">
        <v>181</v>
      </c>
      <c r="F95" s="59">
        <v>10</v>
      </c>
      <c r="G95" s="18">
        <v>6006</v>
      </c>
    </row>
    <row r="96" spans="1:7">
      <c r="A96" s="57">
        <v>46309</v>
      </c>
      <c r="B96" s="58">
        <v>46309.902604166666</v>
      </c>
      <c r="C96" s="18" t="s">
        <v>188</v>
      </c>
      <c r="D96" s="18" t="s">
        <v>73</v>
      </c>
      <c r="E96" s="18" t="s">
        <v>184</v>
      </c>
      <c r="F96" s="59">
        <v>30</v>
      </c>
      <c r="G96" s="18">
        <v>6007</v>
      </c>
    </row>
    <row r="97" spans="1:7">
      <c r="A97" s="57">
        <v>46309</v>
      </c>
      <c r="B97" s="58">
        <v>46309.902604166666</v>
      </c>
      <c r="C97" s="18" t="s">
        <v>188</v>
      </c>
      <c r="D97" s="18" t="s">
        <v>73</v>
      </c>
      <c r="E97" s="18" t="s">
        <v>5133</v>
      </c>
      <c r="F97" s="59">
        <v>95</v>
      </c>
      <c r="G97" s="18">
        <v>6008</v>
      </c>
    </row>
    <row r="98" spans="1:7">
      <c r="A98" s="57">
        <v>46309</v>
      </c>
      <c r="B98" s="58">
        <v>46309.902604166666</v>
      </c>
      <c r="C98" s="18" t="s">
        <v>188</v>
      </c>
      <c r="D98" s="18" t="s">
        <v>5178</v>
      </c>
      <c r="E98" s="18" t="s">
        <v>5171</v>
      </c>
      <c r="F98" s="59">
        <v>46099</v>
      </c>
      <c r="G98" s="18">
        <v>6009</v>
      </c>
    </row>
    <row r="99" spans="1:7">
      <c r="A99" s="57">
        <v>46309</v>
      </c>
      <c r="B99" s="58">
        <v>46309.902604166666</v>
      </c>
      <c r="C99" s="18" t="s">
        <v>188</v>
      </c>
      <c r="D99" s="18" t="s">
        <v>5148</v>
      </c>
      <c r="E99" s="18" t="s">
        <v>185</v>
      </c>
      <c r="F99" s="59">
        <v>1</v>
      </c>
      <c r="G99" s="18">
        <v>6011</v>
      </c>
    </row>
    <row r="100" spans="1:7">
      <c r="A100" s="57">
        <v>46309</v>
      </c>
      <c r="B100" s="58">
        <v>46309.902604166666</v>
      </c>
      <c r="C100" s="18" t="s">
        <v>188</v>
      </c>
      <c r="D100" s="18" t="s">
        <v>5148</v>
      </c>
      <c r="E100" s="18" t="s">
        <v>182</v>
      </c>
      <c r="F100" s="59">
        <v>12</v>
      </c>
      <c r="G100" s="18">
        <v>6012</v>
      </c>
    </row>
    <row r="101" spans="1:7">
      <c r="A101" s="57">
        <v>46309</v>
      </c>
      <c r="B101" s="58">
        <v>46309.902604166666</v>
      </c>
      <c r="C101" s="18" t="s">
        <v>188</v>
      </c>
      <c r="D101" s="18" t="s">
        <v>5148</v>
      </c>
      <c r="E101" s="18" t="s">
        <v>178</v>
      </c>
      <c r="F101" s="59">
        <v>0</v>
      </c>
      <c r="G101" s="18">
        <v>6013</v>
      </c>
    </row>
    <row r="102" spans="1:7">
      <c r="A102" s="57">
        <v>46309</v>
      </c>
      <c r="B102" s="58">
        <v>46309.902604166666</v>
      </c>
      <c r="C102" s="18" t="s">
        <v>188</v>
      </c>
      <c r="D102" s="18" t="s">
        <v>5148</v>
      </c>
      <c r="E102" s="18" t="s">
        <v>212</v>
      </c>
      <c r="F102" s="59">
        <v>0</v>
      </c>
      <c r="G102" s="18">
        <v>6014</v>
      </c>
    </row>
    <row r="103" spans="1:7">
      <c r="A103" s="57">
        <v>46309</v>
      </c>
      <c r="B103" s="58">
        <v>46309.902604166666</v>
      </c>
      <c r="C103" s="18" t="s">
        <v>188</v>
      </c>
      <c r="D103" s="18" t="s">
        <v>5148</v>
      </c>
      <c r="E103" s="18" t="s">
        <v>214</v>
      </c>
      <c r="F103" s="59">
        <v>0</v>
      </c>
      <c r="G103" s="18">
        <v>6015</v>
      </c>
    </row>
    <row r="104" spans="1:7">
      <c r="A104" s="57">
        <v>46309</v>
      </c>
      <c r="B104" s="58">
        <v>46309.902604166666</v>
      </c>
      <c r="C104" s="18" t="s">
        <v>188</v>
      </c>
      <c r="D104" s="18" t="s">
        <v>5148</v>
      </c>
      <c r="E104" s="18" t="s">
        <v>191</v>
      </c>
      <c r="F104" s="59">
        <v>0</v>
      </c>
      <c r="G104" s="18">
        <v>6016</v>
      </c>
    </row>
    <row r="105" spans="1:7">
      <c r="A105" s="57">
        <v>46309</v>
      </c>
      <c r="B105" s="58">
        <v>46309.902604166666</v>
      </c>
      <c r="C105" s="18" t="s">
        <v>188</v>
      </c>
      <c r="D105" s="18" t="s">
        <v>5148</v>
      </c>
      <c r="E105" s="18" t="s">
        <v>192</v>
      </c>
      <c r="F105" s="59">
        <v>0</v>
      </c>
      <c r="G105" s="18">
        <v>6017</v>
      </c>
    </row>
    <row r="106" spans="1:7">
      <c r="A106" s="57">
        <v>46309</v>
      </c>
      <c r="B106" s="58">
        <v>46309.902604166666</v>
      </c>
      <c r="C106" s="18" t="s">
        <v>188</v>
      </c>
      <c r="D106" s="18" t="s">
        <v>5148</v>
      </c>
      <c r="E106" s="18" t="s">
        <v>193</v>
      </c>
      <c r="F106" s="59">
        <v>0</v>
      </c>
      <c r="G106" s="18">
        <v>6018</v>
      </c>
    </row>
    <row r="107" spans="1:7">
      <c r="A107" s="57">
        <v>46309</v>
      </c>
      <c r="B107" s="58">
        <v>46309.902604166666</v>
      </c>
      <c r="C107" s="18" t="s">
        <v>188</v>
      </c>
      <c r="D107" s="18" t="s">
        <v>5148</v>
      </c>
      <c r="E107" s="18" t="s">
        <v>196</v>
      </c>
      <c r="F107" s="59">
        <v>0</v>
      </c>
      <c r="G107" s="18">
        <v>6019</v>
      </c>
    </row>
    <row r="108" spans="1:7">
      <c r="A108" s="57">
        <v>46309</v>
      </c>
      <c r="B108" s="58">
        <v>46309.902604166666</v>
      </c>
      <c r="C108" s="18" t="s">
        <v>188</v>
      </c>
      <c r="D108" s="18" t="s">
        <v>5148</v>
      </c>
      <c r="E108" s="18" t="s">
        <v>5134</v>
      </c>
      <c r="F108" s="59">
        <v>0</v>
      </c>
      <c r="G108" s="18">
        <v>6020</v>
      </c>
    </row>
    <row r="109" spans="1:7">
      <c r="A109" s="57">
        <v>46309</v>
      </c>
      <c r="B109" s="58">
        <v>46309.902604166666</v>
      </c>
      <c r="C109" s="18" t="s">
        <v>188</v>
      </c>
      <c r="D109" s="18" t="s">
        <v>5148</v>
      </c>
      <c r="E109" s="18" t="s">
        <v>5135</v>
      </c>
      <c r="F109" s="59">
        <v>13</v>
      </c>
      <c r="G109" s="18">
        <v>6021</v>
      </c>
    </row>
    <row r="110" spans="1:7">
      <c r="A110" s="57">
        <v>46309</v>
      </c>
      <c r="B110" s="58">
        <v>46309.902604166666</v>
      </c>
      <c r="C110" s="18" t="s">
        <v>5136</v>
      </c>
      <c r="D110" s="18" t="s">
        <v>73</v>
      </c>
      <c r="E110" s="18" t="s">
        <v>183</v>
      </c>
      <c r="F110" s="59">
        <v>2325</v>
      </c>
      <c r="G110" s="18">
        <v>7003</v>
      </c>
    </row>
    <row r="111" spans="1:7">
      <c r="A111" s="57">
        <v>46309</v>
      </c>
      <c r="B111" s="58">
        <v>46309.902604166666</v>
      </c>
      <c r="C111" s="18" t="s">
        <v>5136</v>
      </c>
      <c r="D111" s="18" t="s">
        <v>73</v>
      </c>
      <c r="E111" s="18" t="s">
        <v>189</v>
      </c>
      <c r="F111" s="59">
        <v>93</v>
      </c>
      <c r="G111" s="18">
        <v>7004</v>
      </c>
    </row>
    <row r="112" spans="1:7">
      <c r="A112" s="57">
        <v>46309</v>
      </c>
      <c r="B112" s="58">
        <v>46309.902604166666</v>
      </c>
      <c r="C112" s="18" t="s">
        <v>5136</v>
      </c>
      <c r="D112" s="18" t="s">
        <v>73</v>
      </c>
      <c r="E112" s="18" t="s">
        <v>177</v>
      </c>
      <c r="F112" s="59">
        <v>684</v>
      </c>
      <c r="G112" s="18">
        <v>7005</v>
      </c>
    </row>
    <row r="113" spans="1:7">
      <c r="A113" s="57">
        <v>46309</v>
      </c>
      <c r="B113" s="58">
        <v>46309.902604166666</v>
      </c>
      <c r="C113" s="18" t="s">
        <v>5136</v>
      </c>
      <c r="D113" s="18" t="s">
        <v>73</v>
      </c>
      <c r="E113" s="18" t="s">
        <v>181</v>
      </c>
      <c r="F113" s="59">
        <v>483</v>
      </c>
      <c r="G113" s="18">
        <v>7006</v>
      </c>
    </row>
    <row r="114" spans="1:7">
      <c r="A114" s="57">
        <v>46309</v>
      </c>
      <c r="B114" s="58">
        <v>46309.902604166666</v>
      </c>
      <c r="C114" s="18" t="s">
        <v>5136</v>
      </c>
      <c r="D114" s="18" t="s">
        <v>73</v>
      </c>
      <c r="E114" s="18" t="s">
        <v>184</v>
      </c>
      <c r="F114" s="59">
        <v>70</v>
      </c>
      <c r="G114" s="18">
        <v>7007</v>
      </c>
    </row>
    <row r="115" spans="1:7">
      <c r="A115" s="57">
        <v>46309</v>
      </c>
      <c r="B115" s="58">
        <v>46309.902604166666</v>
      </c>
      <c r="C115" s="18" t="s">
        <v>5136</v>
      </c>
      <c r="D115" s="18" t="s">
        <v>73</v>
      </c>
      <c r="E115" s="18" t="s">
        <v>5133</v>
      </c>
      <c r="F115" s="59">
        <v>3655</v>
      </c>
      <c r="G115" s="18">
        <v>7008</v>
      </c>
    </row>
    <row r="116" spans="1:7">
      <c r="A116" s="57">
        <v>46309</v>
      </c>
      <c r="B116" s="58">
        <v>46309.902604166666</v>
      </c>
      <c r="C116" s="18" t="s">
        <v>5136</v>
      </c>
      <c r="D116" s="18" t="s">
        <v>5178</v>
      </c>
      <c r="E116" s="18" t="s">
        <v>5171</v>
      </c>
      <c r="F116" s="59">
        <v>45757</v>
      </c>
      <c r="G116" s="18">
        <v>7009</v>
      </c>
    </row>
    <row r="117" spans="1:7">
      <c r="A117" s="57">
        <v>46309</v>
      </c>
      <c r="B117" s="58">
        <v>46309.902604166666</v>
      </c>
      <c r="C117" s="18" t="s">
        <v>5136</v>
      </c>
      <c r="D117" s="18" t="s">
        <v>5148</v>
      </c>
      <c r="E117" s="18" t="s">
        <v>185</v>
      </c>
      <c r="F117" s="59">
        <v>23</v>
      </c>
      <c r="G117" s="18">
        <v>7011</v>
      </c>
    </row>
    <row r="118" spans="1:7">
      <c r="A118" s="57">
        <v>46309</v>
      </c>
      <c r="B118" s="58">
        <v>46309.902604166666</v>
      </c>
      <c r="C118" s="18" t="s">
        <v>5136</v>
      </c>
      <c r="D118" s="18" t="s">
        <v>5148</v>
      </c>
      <c r="E118" s="18" t="s">
        <v>182</v>
      </c>
      <c r="F118" s="59">
        <v>74</v>
      </c>
      <c r="G118" s="18">
        <v>7012</v>
      </c>
    </row>
    <row r="119" spans="1:7">
      <c r="A119" s="57">
        <v>46309</v>
      </c>
      <c r="B119" s="58">
        <v>46309.902604166666</v>
      </c>
      <c r="C119" s="18" t="s">
        <v>5136</v>
      </c>
      <c r="D119" s="18" t="s">
        <v>5148</v>
      </c>
      <c r="E119" s="18" t="s">
        <v>178</v>
      </c>
      <c r="F119" s="59">
        <v>168</v>
      </c>
      <c r="G119" s="18">
        <v>7013</v>
      </c>
    </row>
    <row r="120" spans="1:7">
      <c r="A120" s="57">
        <v>46309</v>
      </c>
      <c r="B120" s="58">
        <v>46309.902604166666</v>
      </c>
      <c r="C120" s="18" t="s">
        <v>5136</v>
      </c>
      <c r="D120" s="18" t="s">
        <v>5148</v>
      </c>
      <c r="E120" s="18" t="s">
        <v>212</v>
      </c>
      <c r="F120" s="59">
        <v>72</v>
      </c>
      <c r="G120" s="18">
        <v>7014</v>
      </c>
    </row>
    <row r="121" spans="1:7">
      <c r="A121" s="57">
        <v>46309</v>
      </c>
      <c r="B121" s="58">
        <v>46309.902604166666</v>
      </c>
      <c r="C121" s="18" t="s">
        <v>5136</v>
      </c>
      <c r="D121" s="18" t="s">
        <v>5148</v>
      </c>
      <c r="E121" s="18" t="s">
        <v>214</v>
      </c>
      <c r="F121" s="59">
        <v>4</v>
      </c>
      <c r="G121" s="18">
        <v>7015</v>
      </c>
    </row>
    <row r="122" spans="1:7">
      <c r="A122" s="57">
        <v>46309</v>
      </c>
      <c r="B122" s="58">
        <v>46309.902604166666</v>
      </c>
      <c r="C122" s="18" t="s">
        <v>5136</v>
      </c>
      <c r="D122" s="18" t="s">
        <v>5148</v>
      </c>
      <c r="E122" s="18" t="s">
        <v>191</v>
      </c>
      <c r="F122" s="59">
        <v>12</v>
      </c>
      <c r="G122" s="18">
        <v>7016</v>
      </c>
    </row>
    <row r="123" spans="1:7">
      <c r="A123" s="57">
        <v>46309</v>
      </c>
      <c r="B123" s="58">
        <v>46309.902604166666</v>
      </c>
      <c r="C123" s="18" t="s">
        <v>5136</v>
      </c>
      <c r="D123" s="18" t="s">
        <v>5148</v>
      </c>
      <c r="E123" s="18" t="s">
        <v>192</v>
      </c>
      <c r="F123" s="59">
        <v>15</v>
      </c>
      <c r="G123" s="18">
        <v>7017</v>
      </c>
    </row>
    <row r="124" spans="1:7">
      <c r="A124" s="57">
        <v>46309</v>
      </c>
      <c r="B124" s="58">
        <v>46309.902604166666</v>
      </c>
      <c r="C124" s="18" t="s">
        <v>5136</v>
      </c>
      <c r="D124" s="18" t="s">
        <v>5148</v>
      </c>
      <c r="E124" s="18" t="s">
        <v>193</v>
      </c>
      <c r="F124" s="59">
        <v>4</v>
      </c>
      <c r="G124" s="18">
        <v>7018</v>
      </c>
    </row>
    <row r="125" spans="1:7">
      <c r="A125" s="57">
        <v>46309</v>
      </c>
      <c r="B125" s="58">
        <v>46309.902604166666</v>
      </c>
      <c r="C125" s="18" t="s">
        <v>5136</v>
      </c>
      <c r="D125" s="18" t="s">
        <v>5148</v>
      </c>
      <c r="E125" s="18" t="s">
        <v>196</v>
      </c>
      <c r="F125" s="59">
        <v>3</v>
      </c>
      <c r="G125" s="18">
        <v>7019</v>
      </c>
    </row>
    <row r="126" spans="1:7">
      <c r="A126" s="57">
        <v>46309</v>
      </c>
      <c r="B126" s="58">
        <v>46309.902604166666</v>
      </c>
      <c r="C126" s="18" t="s">
        <v>5136</v>
      </c>
      <c r="D126" s="18" t="s">
        <v>5148</v>
      </c>
      <c r="E126" s="18" t="s">
        <v>5134</v>
      </c>
      <c r="F126" s="59">
        <v>0</v>
      </c>
      <c r="G126" s="18">
        <v>7020</v>
      </c>
    </row>
    <row r="127" spans="1:7">
      <c r="A127" s="57">
        <v>46309</v>
      </c>
      <c r="B127" s="58">
        <v>46309.902604166666</v>
      </c>
      <c r="C127" s="18" t="s">
        <v>5136</v>
      </c>
      <c r="D127" s="18" t="s">
        <v>5148</v>
      </c>
      <c r="E127" s="18" t="s">
        <v>5135</v>
      </c>
      <c r="F127" s="59">
        <v>375</v>
      </c>
      <c r="G127" s="18">
        <v>7021</v>
      </c>
    </row>
  </sheetData>
  <phoneticPr fontId="8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718D1-ECF3-4D20-BADF-C5E19CD34AC3}">
  <sheetPr codeName="Sheet5"/>
  <dimension ref="A1:C400"/>
  <sheetViews>
    <sheetView workbookViewId="0">
      <pane ySplit="4" topLeftCell="A5" activePane="bottomLeft" state="frozen"/>
      <selection pane="bottomLeft" activeCell="A5" sqref="A5"/>
    </sheetView>
  </sheetViews>
  <sheetFormatPr defaultRowHeight="14.25"/>
  <cols>
    <col min="1" max="1" width="16.625" style="18" customWidth="1"/>
    <col min="2" max="2" width="18.625" style="18" customWidth="1"/>
    <col min="3" max="3" width="14.625" style="18" customWidth="1"/>
    <col min="4" max="16384" width="9" style="18"/>
  </cols>
  <sheetData>
    <row r="1" spans="1:3" ht="19.5">
      <c r="A1" s="34" t="s">
        <v>5098</v>
      </c>
    </row>
    <row r="2" spans="1:3">
      <c r="A2" s="18" t="s">
        <v>5099</v>
      </c>
    </row>
    <row r="4" spans="1:3">
      <c r="A4" s="36" t="s">
        <v>85</v>
      </c>
      <c r="B4" s="36" t="s">
        <v>5100</v>
      </c>
      <c r="C4" s="36" t="s">
        <v>5101</v>
      </c>
    </row>
    <row r="5" spans="1:3">
      <c r="A5" s="37">
        <v>45658</v>
      </c>
      <c r="B5" s="38" t="s">
        <v>5102</v>
      </c>
      <c r="C5" s="38" t="s">
        <v>5103</v>
      </c>
    </row>
    <row r="6" spans="1:3">
      <c r="A6" s="37">
        <v>45670</v>
      </c>
      <c r="B6" s="38" t="s">
        <v>5104</v>
      </c>
      <c r="C6" s="38" t="s">
        <v>5103</v>
      </c>
    </row>
    <row r="7" spans="1:3">
      <c r="A7" s="37">
        <v>45699</v>
      </c>
      <c r="B7" s="38" t="s">
        <v>5105</v>
      </c>
      <c r="C7" s="38" t="s">
        <v>5103</v>
      </c>
    </row>
    <row r="8" spans="1:3">
      <c r="A8" s="37">
        <v>45711</v>
      </c>
      <c r="B8" s="38" t="s">
        <v>5106</v>
      </c>
      <c r="C8" s="38" t="s">
        <v>5103</v>
      </c>
    </row>
    <row r="9" spans="1:3">
      <c r="A9" s="37">
        <v>45712</v>
      </c>
      <c r="B9" s="38" t="s">
        <v>5107</v>
      </c>
      <c r="C9" s="38" t="s">
        <v>5103</v>
      </c>
    </row>
    <row r="10" spans="1:3">
      <c r="A10" s="37">
        <v>45736</v>
      </c>
      <c r="B10" s="38" t="s">
        <v>5108</v>
      </c>
      <c r="C10" s="38" t="s">
        <v>5103</v>
      </c>
    </row>
    <row r="11" spans="1:3">
      <c r="A11" s="37">
        <v>45776</v>
      </c>
      <c r="B11" s="38" t="s">
        <v>5109</v>
      </c>
      <c r="C11" s="38" t="s">
        <v>5103</v>
      </c>
    </row>
    <row r="12" spans="1:3">
      <c r="A12" s="37">
        <v>45780</v>
      </c>
      <c r="B12" s="38" t="s">
        <v>5110</v>
      </c>
      <c r="C12" s="38" t="s">
        <v>5103</v>
      </c>
    </row>
    <row r="13" spans="1:3">
      <c r="A13" s="37">
        <v>45781</v>
      </c>
      <c r="B13" s="38" t="s">
        <v>5111</v>
      </c>
      <c r="C13" s="38" t="s">
        <v>5103</v>
      </c>
    </row>
    <row r="14" spans="1:3">
      <c r="A14" s="37">
        <v>45782</v>
      </c>
      <c r="B14" s="38" t="s">
        <v>5112</v>
      </c>
      <c r="C14" s="38" t="s">
        <v>5103</v>
      </c>
    </row>
    <row r="15" spans="1:3">
      <c r="A15" s="37">
        <v>45783</v>
      </c>
      <c r="B15" s="38" t="s">
        <v>5107</v>
      </c>
      <c r="C15" s="38" t="s">
        <v>5103</v>
      </c>
    </row>
    <row r="16" spans="1:3">
      <c r="A16" s="37">
        <v>45859</v>
      </c>
      <c r="B16" s="38" t="s">
        <v>5113</v>
      </c>
      <c r="C16" s="38" t="s">
        <v>5103</v>
      </c>
    </row>
    <row r="17" spans="1:3">
      <c r="A17" s="37">
        <v>45880</v>
      </c>
      <c r="B17" s="38" t="s">
        <v>5114</v>
      </c>
      <c r="C17" s="38" t="s">
        <v>5103</v>
      </c>
    </row>
    <row r="18" spans="1:3">
      <c r="A18" s="37">
        <v>45915</v>
      </c>
      <c r="B18" s="38" t="s">
        <v>5115</v>
      </c>
      <c r="C18" s="38" t="s">
        <v>5103</v>
      </c>
    </row>
    <row r="19" spans="1:3">
      <c r="A19" s="37">
        <v>45923</v>
      </c>
      <c r="B19" s="38" t="s">
        <v>5116</v>
      </c>
      <c r="C19" s="38" t="s">
        <v>5103</v>
      </c>
    </row>
    <row r="20" spans="1:3">
      <c r="A20" s="37">
        <v>45943</v>
      </c>
      <c r="B20" s="38" t="s">
        <v>5117</v>
      </c>
      <c r="C20" s="38" t="s">
        <v>5103</v>
      </c>
    </row>
    <row r="21" spans="1:3">
      <c r="A21" s="37">
        <v>45964</v>
      </c>
      <c r="B21" s="38" t="s">
        <v>5118</v>
      </c>
      <c r="C21" s="38" t="s">
        <v>5103</v>
      </c>
    </row>
    <row r="22" spans="1:3">
      <c r="A22" s="37">
        <v>45984</v>
      </c>
      <c r="B22" s="38" t="s">
        <v>5119</v>
      </c>
      <c r="C22" s="38" t="s">
        <v>5103</v>
      </c>
    </row>
    <row r="23" spans="1:3">
      <c r="A23" s="37">
        <v>45985</v>
      </c>
      <c r="B23" s="38" t="s">
        <v>5107</v>
      </c>
      <c r="C23" s="38" t="s">
        <v>5103</v>
      </c>
    </row>
    <row r="24" spans="1:3">
      <c r="A24" s="37">
        <v>46023</v>
      </c>
      <c r="B24" s="38" t="s">
        <v>5102</v>
      </c>
      <c r="C24" s="38" t="s">
        <v>5103</v>
      </c>
    </row>
    <row r="25" spans="1:3">
      <c r="A25" s="37">
        <v>46034</v>
      </c>
      <c r="B25" s="38" t="s">
        <v>5104</v>
      </c>
      <c r="C25" s="38" t="s">
        <v>5103</v>
      </c>
    </row>
    <row r="26" spans="1:3">
      <c r="A26" s="37">
        <v>46064</v>
      </c>
      <c r="B26" s="38" t="s">
        <v>5105</v>
      </c>
      <c r="C26" s="38" t="s">
        <v>5103</v>
      </c>
    </row>
    <row r="27" spans="1:3">
      <c r="A27" s="37">
        <v>46076</v>
      </c>
      <c r="B27" s="38" t="s">
        <v>5106</v>
      </c>
      <c r="C27" s="38" t="s">
        <v>5103</v>
      </c>
    </row>
    <row r="28" spans="1:3">
      <c r="A28" s="37">
        <v>46101</v>
      </c>
      <c r="B28" s="38" t="s">
        <v>5108</v>
      </c>
      <c r="C28" s="38" t="s">
        <v>5103</v>
      </c>
    </row>
    <row r="29" spans="1:3">
      <c r="A29" s="37">
        <v>46141</v>
      </c>
      <c r="B29" s="38" t="s">
        <v>5109</v>
      </c>
      <c r="C29" s="38" t="s">
        <v>5103</v>
      </c>
    </row>
    <row r="30" spans="1:3">
      <c r="A30" s="37">
        <v>46145</v>
      </c>
      <c r="B30" s="38" t="s">
        <v>5110</v>
      </c>
      <c r="C30" s="38" t="s">
        <v>5103</v>
      </c>
    </row>
    <row r="31" spans="1:3">
      <c r="A31" s="37">
        <v>46146</v>
      </c>
      <c r="B31" s="38" t="s">
        <v>5111</v>
      </c>
      <c r="C31" s="38" t="s">
        <v>5103</v>
      </c>
    </row>
    <row r="32" spans="1:3">
      <c r="A32" s="37">
        <v>46147</v>
      </c>
      <c r="B32" s="38" t="s">
        <v>5112</v>
      </c>
      <c r="C32" s="38" t="s">
        <v>5103</v>
      </c>
    </row>
    <row r="33" spans="1:3">
      <c r="A33" s="37">
        <v>46148</v>
      </c>
      <c r="B33" s="38" t="s">
        <v>5107</v>
      </c>
      <c r="C33" s="38" t="s">
        <v>5103</v>
      </c>
    </row>
    <row r="34" spans="1:3">
      <c r="A34" s="37">
        <v>46223</v>
      </c>
      <c r="B34" s="38" t="s">
        <v>5113</v>
      </c>
      <c r="C34" s="38" t="s">
        <v>5103</v>
      </c>
    </row>
    <row r="35" spans="1:3">
      <c r="A35" s="37">
        <v>46245</v>
      </c>
      <c r="B35" s="38" t="s">
        <v>5114</v>
      </c>
      <c r="C35" s="38" t="s">
        <v>5103</v>
      </c>
    </row>
    <row r="36" spans="1:3">
      <c r="A36" s="37">
        <v>46286</v>
      </c>
      <c r="B36" s="38" t="s">
        <v>5115</v>
      </c>
      <c r="C36" s="38" t="s">
        <v>5103</v>
      </c>
    </row>
    <row r="37" spans="1:3">
      <c r="A37" s="37">
        <v>46287</v>
      </c>
      <c r="B37" s="38" t="s">
        <v>5120</v>
      </c>
      <c r="C37" s="38" t="s">
        <v>5103</v>
      </c>
    </row>
    <row r="38" spans="1:3">
      <c r="A38" s="37">
        <v>46288</v>
      </c>
      <c r="B38" s="38" t="s">
        <v>5116</v>
      </c>
      <c r="C38" s="38" t="s">
        <v>5103</v>
      </c>
    </row>
    <row r="39" spans="1:3">
      <c r="A39" s="37">
        <v>46307</v>
      </c>
      <c r="B39" s="38" t="s">
        <v>5117</v>
      </c>
      <c r="C39" s="38" t="s">
        <v>5103</v>
      </c>
    </row>
    <row r="40" spans="1:3">
      <c r="A40" s="37">
        <v>46329</v>
      </c>
      <c r="B40" s="38" t="s">
        <v>5118</v>
      </c>
      <c r="C40" s="38" t="s">
        <v>5103</v>
      </c>
    </row>
    <row r="41" spans="1:3">
      <c r="A41" s="37">
        <v>46349</v>
      </c>
      <c r="B41" s="38" t="s">
        <v>5119</v>
      </c>
      <c r="C41" s="38" t="s">
        <v>5103</v>
      </c>
    </row>
    <row r="42" spans="1:3">
      <c r="A42" s="37">
        <v>46388</v>
      </c>
      <c r="B42" s="38" t="s">
        <v>5102</v>
      </c>
      <c r="C42" s="38" t="s">
        <v>5103</v>
      </c>
    </row>
    <row r="43" spans="1:3">
      <c r="A43" s="37">
        <v>46398</v>
      </c>
      <c r="B43" s="38" t="s">
        <v>5104</v>
      </c>
      <c r="C43" s="38" t="s">
        <v>5103</v>
      </c>
    </row>
    <row r="44" spans="1:3">
      <c r="A44" s="37">
        <v>46429</v>
      </c>
      <c r="B44" s="38" t="s">
        <v>5105</v>
      </c>
      <c r="C44" s="38" t="s">
        <v>5103</v>
      </c>
    </row>
    <row r="45" spans="1:3">
      <c r="A45" s="37">
        <v>46441</v>
      </c>
      <c r="B45" s="38" t="s">
        <v>5106</v>
      </c>
      <c r="C45" s="38" t="s">
        <v>5103</v>
      </c>
    </row>
    <row r="46" spans="1:3">
      <c r="A46" s="37">
        <v>46467</v>
      </c>
      <c r="B46" s="38" t="s">
        <v>5108</v>
      </c>
      <c r="C46" s="38" t="s">
        <v>5103</v>
      </c>
    </row>
    <row r="47" spans="1:3">
      <c r="A47" s="37">
        <v>46468</v>
      </c>
      <c r="B47" s="38" t="s">
        <v>5107</v>
      </c>
      <c r="C47" s="38" t="s">
        <v>5103</v>
      </c>
    </row>
    <row r="48" spans="1:3">
      <c r="A48" s="37">
        <v>46506</v>
      </c>
      <c r="B48" s="38" t="s">
        <v>5109</v>
      </c>
      <c r="C48" s="38" t="s">
        <v>5103</v>
      </c>
    </row>
    <row r="49" spans="1:3">
      <c r="A49" s="37">
        <v>46510</v>
      </c>
      <c r="B49" s="38" t="s">
        <v>5110</v>
      </c>
      <c r="C49" s="38" t="s">
        <v>5103</v>
      </c>
    </row>
    <row r="50" spans="1:3">
      <c r="A50" s="37">
        <v>46511</v>
      </c>
      <c r="B50" s="38" t="s">
        <v>5111</v>
      </c>
      <c r="C50" s="38" t="s">
        <v>5103</v>
      </c>
    </row>
    <row r="51" spans="1:3">
      <c r="A51" s="37">
        <v>46512</v>
      </c>
      <c r="B51" s="38" t="s">
        <v>5112</v>
      </c>
      <c r="C51" s="38" t="s">
        <v>5103</v>
      </c>
    </row>
    <row r="52" spans="1:3">
      <c r="A52" s="37">
        <v>46587</v>
      </c>
      <c r="B52" s="38" t="s">
        <v>5113</v>
      </c>
      <c r="C52" s="38" t="s">
        <v>5103</v>
      </c>
    </row>
    <row r="53" spans="1:3">
      <c r="A53" s="37">
        <v>46610</v>
      </c>
      <c r="B53" s="38" t="s">
        <v>5114</v>
      </c>
      <c r="C53" s="38" t="s">
        <v>5103</v>
      </c>
    </row>
    <row r="54" spans="1:3">
      <c r="A54" s="37">
        <v>46650</v>
      </c>
      <c r="B54" s="38" t="s">
        <v>5115</v>
      </c>
      <c r="C54" s="38" t="s">
        <v>5103</v>
      </c>
    </row>
    <row r="55" spans="1:3">
      <c r="A55" s="37">
        <v>46653</v>
      </c>
      <c r="B55" s="38" t="s">
        <v>5116</v>
      </c>
      <c r="C55" s="38" t="s">
        <v>5103</v>
      </c>
    </row>
    <row r="56" spans="1:3">
      <c r="A56" s="37">
        <v>46671</v>
      </c>
      <c r="B56" s="38" t="s">
        <v>5117</v>
      </c>
      <c r="C56" s="38" t="s">
        <v>5103</v>
      </c>
    </row>
    <row r="57" spans="1:3">
      <c r="A57" s="37">
        <v>46694</v>
      </c>
      <c r="B57" s="38" t="s">
        <v>5118</v>
      </c>
      <c r="C57" s="38" t="s">
        <v>5103</v>
      </c>
    </row>
    <row r="58" spans="1:3">
      <c r="A58" s="37">
        <v>46714</v>
      </c>
      <c r="B58" s="38" t="s">
        <v>5119</v>
      </c>
      <c r="C58" s="38" t="s">
        <v>5103</v>
      </c>
    </row>
    <row r="59" spans="1:3">
      <c r="A59" s="39"/>
      <c r="B59" s="40"/>
      <c r="C59" s="40"/>
    </row>
    <row r="60" spans="1:3">
      <c r="A60" s="39"/>
      <c r="B60" s="40"/>
      <c r="C60" s="40"/>
    </row>
    <row r="61" spans="1:3">
      <c r="A61" s="39"/>
      <c r="B61" s="40"/>
      <c r="C61" s="40"/>
    </row>
    <row r="62" spans="1:3">
      <c r="A62" s="39"/>
      <c r="B62" s="40"/>
      <c r="C62" s="40"/>
    </row>
    <row r="63" spans="1:3">
      <c r="A63" s="39"/>
      <c r="B63" s="40"/>
      <c r="C63" s="40"/>
    </row>
    <row r="64" spans="1:3">
      <c r="A64" s="39"/>
      <c r="B64" s="40"/>
      <c r="C64" s="40"/>
    </row>
    <row r="65" spans="1:3">
      <c r="A65" s="39"/>
      <c r="B65" s="40"/>
      <c r="C65" s="40"/>
    </row>
    <row r="66" spans="1:3">
      <c r="A66" s="39"/>
      <c r="B66" s="40"/>
      <c r="C66" s="40"/>
    </row>
    <row r="67" spans="1:3">
      <c r="A67" s="39"/>
      <c r="B67" s="40"/>
      <c r="C67" s="40"/>
    </row>
    <row r="68" spans="1:3">
      <c r="A68" s="39"/>
      <c r="B68" s="40"/>
      <c r="C68" s="40"/>
    </row>
    <row r="69" spans="1:3">
      <c r="A69" s="39"/>
      <c r="B69" s="40"/>
      <c r="C69" s="40"/>
    </row>
    <row r="70" spans="1:3">
      <c r="A70" s="39"/>
      <c r="B70" s="40"/>
      <c r="C70" s="40"/>
    </row>
    <row r="71" spans="1:3">
      <c r="A71" s="39"/>
      <c r="B71" s="40"/>
      <c r="C71" s="40"/>
    </row>
    <row r="72" spans="1:3">
      <c r="A72" s="39"/>
      <c r="B72" s="40"/>
      <c r="C72" s="40"/>
    </row>
    <row r="73" spans="1:3">
      <c r="A73" s="39"/>
      <c r="B73" s="40"/>
      <c r="C73" s="40"/>
    </row>
    <row r="74" spans="1:3">
      <c r="A74" s="39"/>
      <c r="B74" s="40"/>
      <c r="C74" s="40"/>
    </row>
    <row r="75" spans="1:3">
      <c r="A75" s="39"/>
      <c r="B75" s="40"/>
      <c r="C75" s="40"/>
    </row>
    <row r="76" spans="1:3">
      <c r="A76" s="39"/>
      <c r="B76" s="40"/>
      <c r="C76" s="40"/>
    </row>
    <row r="77" spans="1:3">
      <c r="A77" s="39"/>
      <c r="B77" s="40"/>
      <c r="C77" s="40"/>
    </row>
    <row r="78" spans="1:3">
      <c r="A78" s="39"/>
      <c r="B78" s="40"/>
      <c r="C78" s="40"/>
    </row>
    <row r="79" spans="1:3">
      <c r="A79" s="39"/>
      <c r="B79" s="40"/>
      <c r="C79" s="40"/>
    </row>
    <row r="80" spans="1:3">
      <c r="A80" s="39"/>
      <c r="B80" s="40"/>
      <c r="C80" s="40"/>
    </row>
    <row r="81" spans="1:3">
      <c r="A81" s="39"/>
      <c r="B81" s="40"/>
      <c r="C81" s="40"/>
    </row>
    <row r="82" spans="1:3">
      <c r="A82" s="39"/>
      <c r="B82" s="40"/>
      <c r="C82" s="40"/>
    </row>
    <row r="83" spans="1:3">
      <c r="A83" s="39"/>
      <c r="B83" s="40"/>
      <c r="C83" s="40"/>
    </row>
    <row r="84" spans="1:3">
      <c r="A84" s="39"/>
      <c r="B84" s="40"/>
      <c r="C84" s="40"/>
    </row>
    <row r="85" spans="1:3">
      <c r="A85" s="39"/>
      <c r="B85" s="40"/>
      <c r="C85" s="40"/>
    </row>
    <row r="86" spans="1:3">
      <c r="A86" s="39"/>
      <c r="B86" s="40"/>
      <c r="C86" s="40"/>
    </row>
    <row r="87" spans="1:3">
      <c r="A87" s="39"/>
      <c r="B87" s="40"/>
      <c r="C87" s="40"/>
    </row>
    <row r="88" spans="1:3">
      <c r="A88" s="39"/>
      <c r="B88" s="40"/>
      <c r="C88" s="40"/>
    </row>
    <row r="89" spans="1:3">
      <c r="A89" s="39"/>
      <c r="B89" s="40"/>
      <c r="C89" s="40"/>
    </row>
    <row r="90" spans="1:3">
      <c r="A90" s="35"/>
    </row>
    <row r="91" spans="1:3">
      <c r="A91" s="35"/>
    </row>
    <row r="92" spans="1:3">
      <c r="A92" s="35"/>
    </row>
    <row r="93" spans="1:3">
      <c r="A93" s="35"/>
    </row>
    <row r="94" spans="1:3">
      <c r="A94" s="35"/>
    </row>
    <row r="95" spans="1:3">
      <c r="A95" s="35"/>
    </row>
    <row r="96" spans="1:3">
      <c r="A96" s="35"/>
    </row>
    <row r="97" spans="1:1">
      <c r="A97" s="35"/>
    </row>
    <row r="98" spans="1:1">
      <c r="A98" s="35"/>
    </row>
    <row r="99" spans="1:1">
      <c r="A99" s="35"/>
    </row>
    <row r="100" spans="1:1">
      <c r="A100" s="35"/>
    </row>
    <row r="101" spans="1:1">
      <c r="A101" s="35"/>
    </row>
    <row r="102" spans="1:1">
      <c r="A102" s="35"/>
    </row>
    <row r="103" spans="1:1">
      <c r="A103" s="35"/>
    </row>
    <row r="104" spans="1:1">
      <c r="A104" s="35"/>
    </row>
    <row r="105" spans="1:1">
      <c r="A105" s="35"/>
    </row>
    <row r="106" spans="1:1">
      <c r="A106" s="35"/>
    </row>
    <row r="107" spans="1:1">
      <c r="A107" s="35"/>
    </row>
    <row r="108" spans="1:1">
      <c r="A108" s="35"/>
    </row>
    <row r="109" spans="1:1">
      <c r="A109" s="35"/>
    </row>
    <row r="110" spans="1:1">
      <c r="A110" s="35"/>
    </row>
    <row r="111" spans="1:1">
      <c r="A111" s="35"/>
    </row>
    <row r="112" spans="1:1">
      <c r="A112" s="35"/>
    </row>
    <row r="113" spans="1:1">
      <c r="A113" s="35"/>
    </row>
    <row r="114" spans="1:1">
      <c r="A114" s="35"/>
    </row>
    <row r="115" spans="1:1">
      <c r="A115" s="35"/>
    </row>
    <row r="116" spans="1:1">
      <c r="A116" s="35"/>
    </row>
    <row r="117" spans="1:1">
      <c r="A117" s="35"/>
    </row>
    <row r="118" spans="1:1">
      <c r="A118" s="35"/>
    </row>
    <row r="119" spans="1:1">
      <c r="A119" s="35"/>
    </row>
    <row r="120" spans="1:1">
      <c r="A120" s="35"/>
    </row>
    <row r="121" spans="1:1">
      <c r="A121" s="35"/>
    </row>
    <row r="122" spans="1:1">
      <c r="A122" s="35"/>
    </row>
    <row r="123" spans="1:1">
      <c r="A123" s="35"/>
    </row>
    <row r="124" spans="1:1">
      <c r="A124" s="35"/>
    </row>
    <row r="125" spans="1:1">
      <c r="A125" s="35"/>
    </row>
    <row r="126" spans="1:1">
      <c r="A126" s="35"/>
    </row>
    <row r="127" spans="1:1">
      <c r="A127" s="35"/>
    </row>
    <row r="128" spans="1:1">
      <c r="A128" s="35"/>
    </row>
    <row r="129" spans="1:1">
      <c r="A129" s="35"/>
    </row>
    <row r="130" spans="1:1">
      <c r="A130" s="35"/>
    </row>
    <row r="131" spans="1:1">
      <c r="A131" s="35"/>
    </row>
    <row r="132" spans="1:1">
      <c r="A132" s="35"/>
    </row>
    <row r="133" spans="1:1">
      <c r="A133" s="35"/>
    </row>
    <row r="134" spans="1:1">
      <c r="A134" s="35"/>
    </row>
    <row r="135" spans="1:1">
      <c r="A135" s="35"/>
    </row>
    <row r="136" spans="1:1">
      <c r="A136" s="35"/>
    </row>
    <row r="137" spans="1:1">
      <c r="A137" s="35"/>
    </row>
    <row r="138" spans="1:1">
      <c r="A138" s="35"/>
    </row>
    <row r="139" spans="1:1">
      <c r="A139" s="35"/>
    </row>
    <row r="140" spans="1:1">
      <c r="A140" s="35"/>
    </row>
    <row r="141" spans="1:1">
      <c r="A141" s="35"/>
    </row>
    <row r="142" spans="1:1">
      <c r="A142" s="35"/>
    </row>
    <row r="143" spans="1:1">
      <c r="A143" s="35"/>
    </row>
    <row r="144" spans="1:1">
      <c r="A144" s="35"/>
    </row>
    <row r="145" spans="1:1">
      <c r="A145" s="35"/>
    </row>
    <row r="146" spans="1:1">
      <c r="A146" s="35"/>
    </row>
    <row r="147" spans="1:1">
      <c r="A147" s="35"/>
    </row>
    <row r="148" spans="1:1">
      <c r="A148" s="35"/>
    </row>
    <row r="149" spans="1:1">
      <c r="A149" s="35"/>
    </row>
    <row r="150" spans="1:1">
      <c r="A150" s="35"/>
    </row>
    <row r="151" spans="1:1">
      <c r="A151" s="35"/>
    </row>
    <row r="152" spans="1:1">
      <c r="A152" s="35"/>
    </row>
    <row r="153" spans="1:1">
      <c r="A153" s="35"/>
    </row>
    <row r="154" spans="1:1">
      <c r="A154" s="35"/>
    </row>
    <row r="155" spans="1:1">
      <c r="A155" s="35"/>
    </row>
    <row r="156" spans="1:1">
      <c r="A156" s="35"/>
    </row>
    <row r="157" spans="1:1">
      <c r="A157" s="35"/>
    </row>
    <row r="158" spans="1:1">
      <c r="A158" s="35"/>
    </row>
    <row r="159" spans="1:1">
      <c r="A159" s="35"/>
    </row>
    <row r="160" spans="1:1">
      <c r="A160" s="35"/>
    </row>
    <row r="161" spans="1:1">
      <c r="A161" s="35"/>
    </row>
    <row r="162" spans="1:1">
      <c r="A162" s="35"/>
    </row>
    <row r="163" spans="1:1">
      <c r="A163" s="35"/>
    </row>
    <row r="164" spans="1:1">
      <c r="A164" s="35"/>
    </row>
    <row r="165" spans="1:1">
      <c r="A165" s="35"/>
    </row>
    <row r="166" spans="1:1">
      <c r="A166" s="35"/>
    </row>
    <row r="167" spans="1:1">
      <c r="A167" s="35"/>
    </row>
    <row r="168" spans="1:1">
      <c r="A168" s="35"/>
    </row>
    <row r="169" spans="1:1">
      <c r="A169" s="35"/>
    </row>
    <row r="170" spans="1:1">
      <c r="A170" s="35"/>
    </row>
    <row r="171" spans="1:1">
      <c r="A171" s="35"/>
    </row>
    <row r="172" spans="1:1">
      <c r="A172" s="35"/>
    </row>
    <row r="173" spans="1:1">
      <c r="A173" s="35"/>
    </row>
    <row r="174" spans="1:1">
      <c r="A174" s="35"/>
    </row>
    <row r="175" spans="1:1">
      <c r="A175" s="35"/>
    </row>
    <row r="176" spans="1:1">
      <c r="A176" s="35"/>
    </row>
    <row r="177" spans="1:1">
      <c r="A177" s="35"/>
    </row>
    <row r="178" spans="1:1">
      <c r="A178" s="35"/>
    </row>
    <row r="179" spans="1:1">
      <c r="A179" s="35"/>
    </row>
    <row r="180" spans="1:1">
      <c r="A180" s="35"/>
    </row>
    <row r="181" spans="1:1">
      <c r="A181" s="35"/>
    </row>
    <row r="182" spans="1:1">
      <c r="A182" s="35"/>
    </row>
    <row r="183" spans="1:1">
      <c r="A183" s="35"/>
    </row>
    <row r="184" spans="1:1">
      <c r="A184" s="35"/>
    </row>
    <row r="185" spans="1:1">
      <c r="A185" s="35"/>
    </row>
    <row r="186" spans="1:1">
      <c r="A186" s="35"/>
    </row>
    <row r="187" spans="1:1">
      <c r="A187" s="35"/>
    </row>
    <row r="188" spans="1:1">
      <c r="A188" s="35"/>
    </row>
    <row r="189" spans="1:1">
      <c r="A189" s="35"/>
    </row>
    <row r="190" spans="1:1">
      <c r="A190" s="35"/>
    </row>
    <row r="191" spans="1:1">
      <c r="A191" s="35"/>
    </row>
    <row r="192" spans="1:1">
      <c r="A192" s="35"/>
    </row>
    <row r="193" spans="1:1">
      <c r="A193" s="35"/>
    </row>
    <row r="194" spans="1:1">
      <c r="A194" s="35"/>
    </row>
    <row r="195" spans="1:1">
      <c r="A195" s="35"/>
    </row>
    <row r="196" spans="1:1">
      <c r="A196" s="35"/>
    </row>
    <row r="197" spans="1:1">
      <c r="A197" s="35"/>
    </row>
    <row r="198" spans="1:1">
      <c r="A198" s="35"/>
    </row>
    <row r="199" spans="1:1">
      <c r="A199" s="35"/>
    </row>
    <row r="200" spans="1:1">
      <c r="A200" s="35"/>
    </row>
    <row r="201" spans="1:1">
      <c r="A201" s="35"/>
    </row>
    <row r="202" spans="1:1">
      <c r="A202" s="35"/>
    </row>
    <row r="203" spans="1:1">
      <c r="A203" s="35"/>
    </row>
    <row r="204" spans="1:1">
      <c r="A204" s="35"/>
    </row>
    <row r="205" spans="1:1">
      <c r="A205" s="35"/>
    </row>
    <row r="206" spans="1:1">
      <c r="A206" s="35"/>
    </row>
    <row r="207" spans="1:1">
      <c r="A207" s="35"/>
    </row>
    <row r="208" spans="1:1">
      <c r="A208" s="35"/>
    </row>
    <row r="209" spans="1:1">
      <c r="A209" s="35"/>
    </row>
    <row r="210" spans="1:1">
      <c r="A210" s="35"/>
    </row>
    <row r="211" spans="1:1">
      <c r="A211" s="35"/>
    </row>
    <row r="212" spans="1:1">
      <c r="A212" s="35"/>
    </row>
    <row r="213" spans="1:1">
      <c r="A213" s="35"/>
    </row>
    <row r="214" spans="1:1">
      <c r="A214" s="35"/>
    </row>
    <row r="215" spans="1:1">
      <c r="A215" s="35"/>
    </row>
    <row r="216" spans="1:1">
      <c r="A216" s="35"/>
    </row>
    <row r="217" spans="1:1">
      <c r="A217" s="35"/>
    </row>
    <row r="218" spans="1:1">
      <c r="A218" s="35"/>
    </row>
    <row r="219" spans="1:1">
      <c r="A219" s="35"/>
    </row>
    <row r="220" spans="1:1">
      <c r="A220" s="35"/>
    </row>
    <row r="221" spans="1:1">
      <c r="A221" s="35"/>
    </row>
    <row r="222" spans="1:1">
      <c r="A222" s="35"/>
    </row>
    <row r="223" spans="1:1">
      <c r="A223" s="35"/>
    </row>
    <row r="224" spans="1:1">
      <c r="A224" s="35"/>
    </row>
    <row r="225" spans="1:1">
      <c r="A225" s="35"/>
    </row>
    <row r="226" spans="1:1">
      <c r="A226" s="35"/>
    </row>
    <row r="227" spans="1:1">
      <c r="A227" s="35"/>
    </row>
    <row r="228" spans="1:1">
      <c r="A228" s="35"/>
    </row>
    <row r="229" spans="1:1">
      <c r="A229" s="35"/>
    </row>
    <row r="230" spans="1:1">
      <c r="A230" s="35"/>
    </row>
    <row r="231" spans="1:1">
      <c r="A231" s="35"/>
    </row>
    <row r="232" spans="1:1">
      <c r="A232" s="35"/>
    </row>
    <row r="233" spans="1:1">
      <c r="A233" s="35"/>
    </row>
    <row r="234" spans="1:1">
      <c r="A234" s="35"/>
    </row>
    <row r="235" spans="1:1">
      <c r="A235" s="35"/>
    </row>
    <row r="236" spans="1:1">
      <c r="A236" s="35"/>
    </row>
    <row r="237" spans="1:1">
      <c r="A237" s="35"/>
    </row>
    <row r="238" spans="1:1">
      <c r="A238" s="35"/>
    </row>
    <row r="239" spans="1:1">
      <c r="A239" s="35"/>
    </row>
    <row r="240" spans="1:1">
      <c r="A240" s="35"/>
    </row>
    <row r="241" spans="1:1">
      <c r="A241" s="35"/>
    </row>
    <row r="242" spans="1:1">
      <c r="A242" s="35"/>
    </row>
    <row r="243" spans="1:1">
      <c r="A243" s="35"/>
    </row>
    <row r="244" spans="1:1">
      <c r="A244" s="35"/>
    </row>
    <row r="245" spans="1:1">
      <c r="A245" s="35"/>
    </row>
    <row r="246" spans="1:1">
      <c r="A246" s="35"/>
    </row>
    <row r="247" spans="1:1">
      <c r="A247" s="35"/>
    </row>
    <row r="248" spans="1:1">
      <c r="A248" s="35"/>
    </row>
    <row r="249" spans="1:1">
      <c r="A249" s="35"/>
    </row>
    <row r="250" spans="1:1">
      <c r="A250" s="35"/>
    </row>
    <row r="251" spans="1:1">
      <c r="A251" s="35"/>
    </row>
    <row r="252" spans="1:1">
      <c r="A252" s="35"/>
    </row>
    <row r="253" spans="1:1">
      <c r="A253" s="35"/>
    </row>
    <row r="254" spans="1:1">
      <c r="A254" s="35"/>
    </row>
    <row r="255" spans="1:1">
      <c r="A255" s="35"/>
    </row>
    <row r="256" spans="1:1">
      <c r="A256" s="35"/>
    </row>
    <row r="257" spans="1:1">
      <c r="A257" s="35"/>
    </row>
    <row r="258" spans="1:1">
      <c r="A258" s="35"/>
    </row>
    <row r="259" spans="1:1">
      <c r="A259" s="35"/>
    </row>
    <row r="260" spans="1:1">
      <c r="A260" s="35"/>
    </row>
    <row r="261" spans="1:1">
      <c r="A261" s="35"/>
    </row>
    <row r="262" spans="1:1">
      <c r="A262" s="35"/>
    </row>
    <row r="263" spans="1:1">
      <c r="A263" s="35"/>
    </row>
    <row r="264" spans="1:1">
      <c r="A264" s="35"/>
    </row>
    <row r="265" spans="1:1">
      <c r="A265" s="35"/>
    </row>
    <row r="266" spans="1:1">
      <c r="A266" s="35"/>
    </row>
    <row r="267" spans="1:1">
      <c r="A267" s="35"/>
    </row>
    <row r="268" spans="1:1">
      <c r="A268" s="35"/>
    </row>
    <row r="269" spans="1:1">
      <c r="A269" s="35"/>
    </row>
    <row r="270" spans="1:1">
      <c r="A270" s="35"/>
    </row>
    <row r="271" spans="1:1">
      <c r="A271" s="35"/>
    </row>
    <row r="272" spans="1:1">
      <c r="A272" s="35"/>
    </row>
    <row r="273" spans="1:1">
      <c r="A273" s="35"/>
    </row>
    <row r="274" spans="1:1">
      <c r="A274" s="35"/>
    </row>
    <row r="275" spans="1:1">
      <c r="A275" s="35"/>
    </row>
    <row r="276" spans="1:1">
      <c r="A276" s="35"/>
    </row>
    <row r="277" spans="1:1">
      <c r="A277" s="35"/>
    </row>
    <row r="278" spans="1:1">
      <c r="A278" s="35"/>
    </row>
    <row r="279" spans="1:1">
      <c r="A279" s="35"/>
    </row>
    <row r="280" spans="1:1">
      <c r="A280" s="35"/>
    </row>
    <row r="281" spans="1:1">
      <c r="A281" s="35"/>
    </row>
    <row r="282" spans="1:1">
      <c r="A282" s="35"/>
    </row>
    <row r="283" spans="1:1">
      <c r="A283" s="35"/>
    </row>
    <row r="284" spans="1:1">
      <c r="A284" s="35"/>
    </row>
    <row r="285" spans="1:1">
      <c r="A285" s="35"/>
    </row>
    <row r="286" spans="1:1">
      <c r="A286" s="35"/>
    </row>
    <row r="287" spans="1:1">
      <c r="A287" s="35"/>
    </row>
    <row r="288" spans="1:1">
      <c r="A288" s="35"/>
    </row>
    <row r="289" spans="1:1">
      <c r="A289" s="35"/>
    </row>
    <row r="290" spans="1:1">
      <c r="A290" s="35"/>
    </row>
    <row r="291" spans="1:1">
      <c r="A291" s="35"/>
    </row>
    <row r="292" spans="1:1">
      <c r="A292" s="35"/>
    </row>
    <row r="293" spans="1:1">
      <c r="A293" s="35"/>
    </row>
    <row r="294" spans="1:1">
      <c r="A294" s="35"/>
    </row>
    <row r="295" spans="1:1">
      <c r="A295" s="35"/>
    </row>
    <row r="296" spans="1:1">
      <c r="A296" s="35"/>
    </row>
    <row r="297" spans="1:1">
      <c r="A297" s="35"/>
    </row>
    <row r="298" spans="1:1">
      <c r="A298" s="35"/>
    </row>
    <row r="299" spans="1:1">
      <c r="A299" s="35"/>
    </row>
    <row r="300" spans="1:1">
      <c r="A300" s="35"/>
    </row>
    <row r="301" spans="1:1">
      <c r="A301" s="35"/>
    </row>
    <row r="302" spans="1:1">
      <c r="A302" s="35"/>
    </row>
    <row r="303" spans="1:1">
      <c r="A303" s="35"/>
    </row>
    <row r="304" spans="1:1">
      <c r="A304" s="35"/>
    </row>
    <row r="305" spans="1:1">
      <c r="A305" s="35"/>
    </row>
    <row r="306" spans="1:1">
      <c r="A306" s="35"/>
    </row>
    <row r="307" spans="1:1">
      <c r="A307" s="35"/>
    </row>
    <row r="308" spans="1:1">
      <c r="A308" s="35"/>
    </row>
    <row r="309" spans="1:1">
      <c r="A309" s="35"/>
    </row>
    <row r="310" spans="1:1">
      <c r="A310" s="35"/>
    </row>
    <row r="311" spans="1:1">
      <c r="A311" s="35"/>
    </row>
    <row r="312" spans="1:1">
      <c r="A312" s="35"/>
    </row>
    <row r="313" spans="1:1">
      <c r="A313" s="35"/>
    </row>
    <row r="314" spans="1:1">
      <c r="A314" s="35"/>
    </row>
    <row r="315" spans="1:1">
      <c r="A315" s="35"/>
    </row>
    <row r="316" spans="1:1">
      <c r="A316" s="35"/>
    </row>
    <row r="317" spans="1:1">
      <c r="A317" s="35"/>
    </row>
    <row r="318" spans="1:1">
      <c r="A318" s="35"/>
    </row>
    <row r="319" spans="1:1">
      <c r="A319" s="35"/>
    </row>
    <row r="320" spans="1:1">
      <c r="A320" s="35"/>
    </row>
    <row r="321" spans="1:1">
      <c r="A321" s="35"/>
    </row>
    <row r="322" spans="1:1">
      <c r="A322" s="35"/>
    </row>
    <row r="323" spans="1:1">
      <c r="A323" s="35"/>
    </row>
    <row r="324" spans="1:1">
      <c r="A324" s="35"/>
    </row>
    <row r="325" spans="1:1">
      <c r="A325" s="35"/>
    </row>
    <row r="326" spans="1:1">
      <c r="A326" s="35"/>
    </row>
    <row r="327" spans="1:1">
      <c r="A327" s="35"/>
    </row>
    <row r="328" spans="1:1">
      <c r="A328" s="35"/>
    </row>
    <row r="329" spans="1:1">
      <c r="A329" s="35"/>
    </row>
    <row r="330" spans="1:1">
      <c r="A330" s="35"/>
    </row>
    <row r="331" spans="1:1">
      <c r="A331" s="35"/>
    </row>
    <row r="332" spans="1:1">
      <c r="A332" s="35"/>
    </row>
    <row r="333" spans="1:1">
      <c r="A333" s="35"/>
    </row>
    <row r="334" spans="1:1">
      <c r="A334" s="35"/>
    </row>
    <row r="335" spans="1:1">
      <c r="A335" s="35"/>
    </row>
    <row r="336" spans="1:1">
      <c r="A336" s="35"/>
    </row>
    <row r="337" spans="1:1">
      <c r="A337" s="35"/>
    </row>
    <row r="338" spans="1:1">
      <c r="A338" s="35"/>
    </row>
    <row r="339" spans="1:1">
      <c r="A339" s="35"/>
    </row>
    <row r="340" spans="1:1">
      <c r="A340" s="35"/>
    </row>
    <row r="341" spans="1:1">
      <c r="A341" s="35"/>
    </row>
    <row r="342" spans="1:1">
      <c r="A342" s="35"/>
    </row>
    <row r="343" spans="1:1">
      <c r="A343" s="35"/>
    </row>
    <row r="344" spans="1:1">
      <c r="A344" s="35"/>
    </row>
    <row r="345" spans="1:1">
      <c r="A345" s="35"/>
    </row>
    <row r="346" spans="1:1">
      <c r="A346" s="35"/>
    </row>
    <row r="347" spans="1:1">
      <c r="A347" s="35"/>
    </row>
    <row r="348" spans="1:1">
      <c r="A348" s="35"/>
    </row>
    <row r="349" spans="1:1">
      <c r="A349" s="35"/>
    </row>
    <row r="350" spans="1:1">
      <c r="A350" s="35"/>
    </row>
    <row r="351" spans="1:1">
      <c r="A351" s="35"/>
    </row>
    <row r="352" spans="1:1">
      <c r="A352" s="35"/>
    </row>
    <row r="353" spans="1:1">
      <c r="A353" s="35"/>
    </row>
    <row r="354" spans="1:1">
      <c r="A354" s="35"/>
    </row>
    <row r="355" spans="1:1">
      <c r="A355" s="35"/>
    </row>
    <row r="356" spans="1:1">
      <c r="A356" s="35"/>
    </row>
    <row r="357" spans="1:1">
      <c r="A357" s="35"/>
    </row>
    <row r="358" spans="1:1">
      <c r="A358" s="35"/>
    </row>
    <row r="359" spans="1:1">
      <c r="A359" s="35"/>
    </row>
    <row r="360" spans="1:1">
      <c r="A360" s="35"/>
    </row>
    <row r="361" spans="1:1">
      <c r="A361" s="35"/>
    </row>
    <row r="362" spans="1:1">
      <c r="A362" s="35"/>
    </row>
    <row r="363" spans="1:1">
      <c r="A363" s="35"/>
    </row>
    <row r="364" spans="1:1">
      <c r="A364" s="35"/>
    </row>
    <row r="365" spans="1:1">
      <c r="A365" s="35"/>
    </row>
    <row r="366" spans="1:1">
      <c r="A366" s="35"/>
    </row>
    <row r="367" spans="1:1">
      <c r="A367" s="35"/>
    </row>
    <row r="368" spans="1:1">
      <c r="A368" s="35"/>
    </row>
    <row r="369" spans="1:1">
      <c r="A369" s="35"/>
    </row>
    <row r="370" spans="1:1">
      <c r="A370" s="35"/>
    </row>
    <row r="371" spans="1:1">
      <c r="A371" s="35"/>
    </row>
    <row r="372" spans="1:1">
      <c r="A372" s="35"/>
    </row>
    <row r="373" spans="1:1">
      <c r="A373" s="35"/>
    </row>
    <row r="374" spans="1:1">
      <c r="A374" s="35"/>
    </row>
    <row r="375" spans="1:1">
      <c r="A375" s="35"/>
    </row>
    <row r="376" spans="1:1">
      <c r="A376" s="35"/>
    </row>
    <row r="377" spans="1:1">
      <c r="A377" s="35"/>
    </row>
    <row r="378" spans="1:1">
      <c r="A378" s="35"/>
    </row>
    <row r="379" spans="1:1">
      <c r="A379" s="35"/>
    </row>
    <row r="380" spans="1:1">
      <c r="A380" s="35"/>
    </row>
    <row r="381" spans="1:1">
      <c r="A381" s="35"/>
    </row>
    <row r="382" spans="1:1">
      <c r="A382" s="35"/>
    </row>
    <row r="383" spans="1:1">
      <c r="A383" s="35"/>
    </row>
    <row r="384" spans="1:1">
      <c r="A384" s="35"/>
    </row>
    <row r="385" spans="1:1">
      <c r="A385" s="35"/>
    </row>
    <row r="386" spans="1:1">
      <c r="A386" s="35"/>
    </row>
    <row r="387" spans="1:1">
      <c r="A387" s="35"/>
    </row>
    <row r="388" spans="1:1">
      <c r="A388" s="35"/>
    </row>
    <row r="389" spans="1:1">
      <c r="A389" s="35"/>
    </row>
    <row r="390" spans="1:1">
      <c r="A390" s="35"/>
    </row>
    <row r="391" spans="1:1">
      <c r="A391" s="35"/>
    </row>
    <row r="392" spans="1:1">
      <c r="A392" s="35"/>
    </row>
    <row r="393" spans="1:1">
      <c r="A393" s="35"/>
    </row>
    <row r="394" spans="1:1">
      <c r="A394" s="35"/>
    </row>
    <row r="395" spans="1:1">
      <c r="A395" s="35"/>
    </row>
    <row r="396" spans="1:1">
      <c r="A396" s="35"/>
    </row>
    <row r="397" spans="1:1">
      <c r="A397" s="35"/>
    </row>
    <row r="398" spans="1:1">
      <c r="A398" s="35"/>
    </row>
    <row r="399" spans="1:1">
      <c r="A399" s="35"/>
    </row>
    <row r="400" spans="1:1">
      <c r="A400" s="35"/>
    </row>
  </sheetData>
  <phoneticPr fontId="8"/>
  <dataValidations count="1">
    <dataValidation type="list" allowBlank="1" showInputMessage="1" showErrorMessage="1" sqref="C5:C400" xr:uid="{E7145767-C375-46EA-B5B3-627AF8CB3310}">
      <formula1>"祝日,会社休業日"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1A682-349A-4F5F-9B5E-4F212ED91A20}">
  <sheetPr codeName="Sheet13"/>
  <dimension ref="A1"/>
  <sheetViews>
    <sheetView workbookViewId="0"/>
  </sheetViews>
  <sheetFormatPr defaultRowHeight="13.5"/>
  <sheetData/>
  <phoneticPr fontId="8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A12F2-3E1A-4B16-B214-597976693659}">
  <sheetPr codeName="Sheet6">
    <tabColor rgb="FFBFBFBF"/>
  </sheetPr>
  <dimension ref="A1:H78"/>
  <sheetViews>
    <sheetView workbookViewId="0"/>
  </sheetViews>
  <sheetFormatPr defaultRowHeight="13.5"/>
  <cols>
    <col min="1" max="1" width="13.375" bestFit="1" customWidth="1"/>
    <col min="2" max="2" width="22.5" bestFit="1" customWidth="1"/>
    <col min="3" max="3" width="21.125" bestFit="1" customWidth="1"/>
    <col min="4" max="4" width="12.125" bestFit="1" customWidth="1"/>
    <col min="5" max="5" width="17.25" bestFit="1" customWidth="1"/>
    <col min="6" max="6" width="15.125" bestFit="1" customWidth="1"/>
    <col min="7" max="7" width="29.5" bestFit="1" customWidth="1"/>
    <col min="8" max="8" width="19.875" bestFit="1" customWidth="1"/>
  </cols>
  <sheetData>
    <row r="1" spans="1:8" s="23" customFormat="1">
      <c r="A1" s="26" t="s">
        <v>64</v>
      </c>
      <c r="B1" s="26" t="s">
        <v>65</v>
      </c>
      <c r="C1" s="26" t="s">
        <v>66</v>
      </c>
      <c r="D1" s="26" t="s">
        <v>67</v>
      </c>
      <c r="E1" s="26" t="s">
        <v>68</v>
      </c>
      <c r="F1" s="26" t="s">
        <v>69</v>
      </c>
      <c r="G1" s="27" t="s">
        <v>144</v>
      </c>
      <c r="H1" s="27" t="s">
        <v>145</v>
      </c>
    </row>
    <row r="2" spans="1:8">
      <c r="A2" s="24">
        <v>46301</v>
      </c>
      <c r="B2">
        <v>30024096</v>
      </c>
      <c r="C2" s="23" t="s">
        <v>146</v>
      </c>
      <c r="D2" s="23" t="s">
        <v>147</v>
      </c>
      <c r="E2" s="23" t="s">
        <v>148</v>
      </c>
      <c r="F2">
        <v>2</v>
      </c>
      <c r="G2" s="23" t="s">
        <v>149</v>
      </c>
      <c r="H2" s="25">
        <v>46309.803796296299</v>
      </c>
    </row>
    <row r="3" spans="1:8">
      <c r="A3" s="24">
        <v>46301</v>
      </c>
      <c r="B3">
        <v>30024096</v>
      </c>
      <c r="C3" s="23" t="s">
        <v>146</v>
      </c>
      <c r="D3" s="23" t="s">
        <v>150</v>
      </c>
      <c r="E3" s="23" t="s">
        <v>148</v>
      </c>
      <c r="F3">
        <v>4</v>
      </c>
      <c r="G3" s="23" t="s">
        <v>149</v>
      </c>
      <c r="H3" s="25">
        <v>46309.803796296299</v>
      </c>
    </row>
    <row r="4" spans="1:8">
      <c r="A4" s="24">
        <v>46300</v>
      </c>
      <c r="B4">
        <v>10019099</v>
      </c>
      <c r="C4" s="23" t="s">
        <v>151</v>
      </c>
      <c r="D4" s="23" t="s">
        <v>147</v>
      </c>
      <c r="E4" s="23" t="s">
        <v>152</v>
      </c>
      <c r="F4">
        <v>5</v>
      </c>
      <c r="G4" s="23" t="s">
        <v>149</v>
      </c>
      <c r="H4" s="25">
        <v>46309.803796296299</v>
      </c>
    </row>
    <row r="5" spans="1:8">
      <c r="A5" s="24">
        <v>46300</v>
      </c>
      <c r="B5">
        <v>10019099</v>
      </c>
      <c r="C5" s="23" t="s">
        <v>151</v>
      </c>
      <c r="D5" s="23" t="s">
        <v>153</v>
      </c>
      <c r="E5" s="23" t="s">
        <v>152</v>
      </c>
      <c r="F5">
        <v>12</v>
      </c>
      <c r="G5" s="23" t="s">
        <v>149</v>
      </c>
      <c r="H5" s="25">
        <v>46309.803796296299</v>
      </c>
    </row>
    <row r="6" spans="1:8">
      <c r="A6" s="24">
        <v>46300</v>
      </c>
      <c r="B6">
        <v>10019099</v>
      </c>
      <c r="C6" s="23" t="s">
        <v>151</v>
      </c>
      <c r="D6" s="23" t="s">
        <v>150</v>
      </c>
      <c r="E6" s="23" t="s">
        <v>152</v>
      </c>
      <c r="F6">
        <v>36</v>
      </c>
      <c r="G6" s="23" t="s">
        <v>149</v>
      </c>
      <c r="H6" s="25">
        <v>46309.803796296299</v>
      </c>
    </row>
    <row r="7" spans="1:8">
      <c r="A7" s="24">
        <v>46300</v>
      </c>
      <c r="B7">
        <v>10019099</v>
      </c>
      <c r="C7" s="23" t="s">
        <v>151</v>
      </c>
      <c r="D7" s="23" t="s">
        <v>154</v>
      </c>
      <c r="E7" s="23" t="s">
        <v>152</v>
      </c>
      <c r="F7">
        <v>22</v>
      </c>
      <c r="G7" s="23" t="s">
        <v>149</v>
      </c>
      <c r="H7" s="25">
        <v>46309.803796296299</v>
      </c>
    </row>
    <row r="8" spans="1:8">
      <c r="A8" s="24">
        <v>46300</v>
      </c>
      <c r="B8">
        <v>10025010</v>
      </c>
      <c r="C8" s="23" t="s">
        <v>155</v>
      </c>
      <c r="D8" s="23" t="s">
        <v>153</v>
      </c>
      <c r="E8" s="23" t="s">
        <v>152</v>
      </c>
      <c r="F8">
        <v>8</v>
      </c>
      <c r="G8" s="23" t="s">
        <v>149</v>
      </c>
      <c r="H8" s="25">
        <v>46309.803796296299</v>
      </c>
    </row>
    <row r="9" spans="1:8">
      <c r="A9" s="24">
        <v>46300</v>
      </c>
      <c r="B9">
        <v>10025010</v>
      </c>
      <c r="C9" s="23" t="s">
        <v>155</v>
      </c>
      <c r="D9" s="23" t="s">
        <v>156</v>
      </c>
      <c r="E9" s="23" t="s">
        <v>152</v>
      </c>
      <c r="F9">
        <v>22</v>
      </c>
      <c r="G9" s="23" t="s">
        <v>149</v>
      </c>
      <c r="H9" s="25">
        <v>46309.803796296299</v>
      </c>
    </row>
    <row r="10" spans="1:8">
      <c r="A10" s="24">
        <v>46300</v>
      </c>
      <c r="B10">
        <v>20008200</v>
      </c>
      <c r="C10" s="23" t="s">
        <v>157</v>
      </c>
      <c r="D10" s="23" t="s">
        <v>156</v>
      </c>
      <c r="E10" s="23" t="s">
        <v>158</v>
      </c>
      <c r="F10">
        <v>1</v>
      </c>
      <c r="G10" s="23" t="s">
        <v>149</v>
      </c>
      <c r="H10" s="25">
        <v>46309.803796296299</v>
      </c>
    </row>
    <row r="11" spans="1:8">
      <c r="A11" s="24">
        <v>46300</v>
      </c>
      <c r="B11">
        <v>20008313</v>
      </c>
      <c r="C11" s="23" t="s">
        <v>159</v>
      </c>
      <c r="D11" s="23" t="s">
        <v>156</v>
      </c>
      <c r="E11" s="23" t="s">
        <v>158</v>
      </c>
      <c r="F11">
        <v>7</v>
      </c>
      <c r="G11" s="23" t="s">
        <v>149</v>
      </c>
      <c r="H11" s="25">
        <v>46309.803796296299</v>
      </c>
    </row>
    <row r="12" spans="1:8">
      <c r="A12" s="24">
        <v>46300</v>
      </c>
      <c r="B12">
        <v>20009346</v>
      </c>
      <c r="C12" s="23" t="s">
        <v>160</v>
      </c>
      <c r="D12" s="23" t="s">
        <v>156</v>
      </c>
      <c r="E12" s="23" t="s">
        <v>158</v>
      </c>
      <c r="F12">
        <v>17</v>
      </c>
      <c r="G12" s="23" t="s">
        <v>149</v>
      </c>
      <c r="H12" s="25">
        <v>46309.803796296299</v>
      </c>
    </row>
    <row r="13" spans="1:8">
      <c r="A13" s="24">
        <v>46300</v>
      </c>
      <c r="B13">
        <v>20022032</v>
      </c>
      <c r="C13" s="23" t="s">
        <v>161</v>
      </c>
      <c r="D13" s="23" t="s">
        <v>147</v>
      </c>
      <c r="E13" s="23" t="s">
        <v>158</v>
      </c>
      <c r="F13">
        <v>3</v>
      </c>
      <c r="G13" s="23" t="s">
        <v>149</v>
      </c>
      <c r="H13" s="25">
        <v>46309.803796296299</v>
      </c>
    </row>
    <row r="14" spans="1:8">
      <c r="A14" s="24">
        <v>46300</v>
      </c>
      <c r="B14">
        <v>20022032</v>
      </c>
      <c r="C14" s="23" t="s">
        <v>161</v>
      </c>
      <c r="D14" s="23" t="s">
        <v>150</v>
      </c>
      <c r="E14" s="23" t="s">
        <v>158</v>
      </c>
      <c r="F14">
        <v>13</v>
      </c>
      <c r="G14" s="23" t="s">
        <v>149</v>
      </c>
      <c r="H14" s="25">
        <v>46309.803796296299</v>
      </c>
    </row>
    <row r="15" spans="1:8">
      <c r="A15" s="24">
        <v>46300</v>
      </c>
      <c r="B15">
        <v>20022032</v>
      </c>
      <c r="C15" s="23" t="s">
        <v>161</v>
      </c>
      <c r="D15" s="23" t="s">
        <v>154</v>
      </c>
      <c r="E15" s="23" t="s">
        <v>158</v>
      </c>
      <c r="F15">
        <v>8</v>
      </c>
      <c r="G15" s="23" t="s">
        <v>149</v>
      </c>
      <c r="H15" s="25">
        <v>46309.803796296299</v>
      </c>
    </row>
    <row r="16" spans="1:8">
      <c r="A16" s="24">
        <v>46300</v>
      </c>
      <c r="B16">
        <v>20023056</v>
      </c>
      <c r="C16" s="23" t="s">
        <v>162</v>
      </c>
      <c r="D16" s="23" t="s">
        <v>153</v>
      </c>
      <c r="E16" s="23" t="s">
        <v>158</v>
      </c>
      <c r="F16">
        <v>1</v>
      </c>
      <c r="G16" s="23" t="s">
        <v>149</v>
      </c>
      <c r="H16" s="25">
        <v>46309.803796296299</v>
      </c>
    </row>
    <row r="17" spans="1:8">
      <c r="A17" s="24">
        <v>46300</v>
      </c>
      <c r="B17">
        <v>20023056</v>
      </c>
      <c r="C17" s="23" t="s">
        <v>162</v>
      </c>
      <c r="D17" s="23" t="s">
        <v>154</v>
      </c>
      <c r="E17" s="23" t="s">
        <v>158</v>
      </c>
      <c r="F17">
        <v>5</v>
      </c>
      <c r="G17" s="23" t="s">
        <v>149</v>
      </c>
      <c r="H17" s="25">
        <v>46309.803796296299</v>
      </c>
    </row>
    <row r="18" spans="1:8">
      <c r="A18" s="24">
        <v>46300</v>
      </c>
      <c r="B18">
        <v>30008200</v>
      </c>
      <c r="C18" s="23" t="s">
        <v>163</v>
      </c>
      <c r="D18" s="23" t="s">
        <v>156</v>
      </c>
      <c r="E18" s="23" t="s">
        <v>148</v>
      </c>
      <c r="F18">
        <v>1</v>
      </c>
      <c r="G18" s="23" t="s">
        <v>149</v>
      </c>
      <c r="H18" s="25">
        <v>46309.803796296299</v>
      </c>
    </row>
    <row r="19" spans="1:8">
      <c r="A19" s="24">
        <v>46300</v>
      </c>
      <c r="B19">
        <v>30008200</v>
      </c>
      <c r="C19" s="23" t="s">
        <v>163</v>
      </c>
      <c r="D19" s="23" t="s">
        <v>154</v>
      </c>
      <c r="E19" s="23" t="s">
        <v>148</v>
      </c>
      <c r="F19">
        <v>13</v>
      </c>
      <c r="G19" s="23" t="s">
        <v>149</v>
      </c>
      <c r="H19" s="25">
        <v>46309.803796296299</v>
      </c>
    </row>
    <row r="20" spans="1:8">
      <c r="A20" s="24">
        <v>46300</v>
      </c>
      <c r="B20">
        <v>30008304</v>
      </c>
      <c r="C20" s="23" t="s">
        <v>164</v>
      </c>
      <c r="D20" s="23" t="s">
        <v>153</v>
      </c>
      <c r="E20" s="23" t="s">
        <v>148</v>
      </c>
      <c r="F20">
        <v>2</v>
      </c>
      <c r="G20" s="23" t="s">
        <v>149</v>
      </c>
      <c r="H20" s="25">
        <v>46309.803796296299</v>
      </c>
    </row>
    <row r="21" spans="1:8">
      <c r="A21" s="24">
        <v>46300</v>
      </c>
      <c r="B21">
        <v>30008304</v>
      </c>
      <c r="C21" s="23" t="s">
        <v>164</v>
      </c>
      <c r="D21" s="23" t="s">
        <v>154</v>
      </c>
      <c r="E21" s="23" t="s">
        <v>148</v>
      </c>
      <c r="F21">
        <v>4</v>
      </c>
      <c r="G21" s="23" t="s">
        <v>149</v>
      </c>
      <c r="H21" s="25">
        <v>46309.803796296299</v>
      </c>
    </row>
    <row r="22" spans="1:8">
      <c r="A22" s="24">
        <v>46300</v>
      </c>
      <c r="B22">
        <v>30008305</v>
      </c>
      <c r="C22" s="23" t="s">
        <v>165</v>
      </c>
      <c r="D22" s="23" t="s">
        <v>156</v>
      </c>
      <c r="E22" s="23" t="s">
        <v>148</v>
      </c>
      <c r="F22">
        <v>10</v>
      </c>
      <c r="G22" s="23" t="s">
        <v>149</v>
      </c>
      <c r="H22" s="25">
        <v>46309.803796296299</v>
      </c>
    </row>
    <row r="23" spans="1:8">
      <c r="A23" s="24">
        <v>46300</v>
      </c>
      <c r="B23">
        <v>30011389</v>
      </c>
      <c r="C23" s="23" t="s">
        <v>166</v>
      </c>
      <c r="D23" s="23" t="s">
        <v>154</v>
      </c>
      <c r="E23" s="23" t="s">
        <v>148</v>
      </c>
      <c r="F23">
        <v>1</v>
      </c>
      <c r="G23" s="23" t="s">
        <v>149</v>
      </c>
      <c r="H23" s="25">
        <v>46309.803796296299</v>
      </c>
    </row>
    <row r="24" spans="1:8">
      <c r="A24" s="24">
        <v>46300</v>
      </c>
      <c r="B24">
        <v>30016544</v>
      </c>
      <c r="C24" s="23" t="s">
        <v>167</v>
      </c>
      <c r="D24" s="23" t="s">
        <v>153</v>
      </c>
      <c r="E24" s="23" t="s">
        <v>148</v>
      </c>
      <c r="F24">
        <v>1</v>
      </c>
      <c r="G24" s="23" t="s">
        <v>149</v>
      </c>
      <c r="H24" s="25">
        <v>46309.803796296299</v>
      </c>
    </row>
    <row r="25" spans="1:8">
      <c r="A25" s="24">
        <v>46300</v>
      </c>
      <c r="B25">
        <v>30016544</v>
      </c>
      <c r="C25" s="23" t="s">
        <v>167</v>
      </c>
      <c r="D25" s="23" t="s">
        <v>154</v>
      </c>
      <c r="E25" s="23" t="s">
        <v>148</v>
      </c>
      <c r="F25">
        <v>1</v>
      </c>
      <c r="G25" s="23" t="s">
        <v>149</v>
      </c>
      <c r="H25" s="25">
        <v>46309.803796296299</v>
      </c>
    </row>
    <row r="26" spans="1:8">
      <c r="A26" s="24">
        <v>46300</v>
      </c>
      <c r="B26">
        <v>30019592</v>
      </c>
      <c r="C26" s="23" t="s">
        <v>168</v>
      </c>
      <c r="D26" s="23" t="s">
        <v>150</v>
      </c>
      <c r="E26" s="23" t="s">
        <v>148</v>
      </c>
      <c r="F26">
        <v>6</v>
      </c>
      <c r="G26" s="23" t="s">
        <v>149</v>
      </c>
      <c r="H26" s="25">
        <v>46309.803796296299</v>
      </c>
    </row>
    <row r="27" spans="1:8">
      <c r="A27" s="24">
        <v>46300</v>
      </c>
      <c r="B27">
        <v>30024096</v>
      </c>
      <c r="C27" s="23" t="s">
        <v>146</v>
      </c>
      <c r="D27" s="23" t="s">
        <v>156</v>
      </c>
      <c r="E27" s="23" t="s">
        <v>148</v>
      </c>
      <c r="F27">
        <v>10</v>
      </c>
      <c r="G27" s="23" t="s">
        <v>149</v>
      </c>
      <c r="H27" s="25">
        <v>46309.803796296299</v>
      </c>
    </row>
    <row r="28" spans="1:8">
      <c r="A28" s="24">
        <v>46297</v>
      </c>
      <c r="B28">
        <v>10019099</v>
      </c>
      <c r="C28" s="23" t="s">
        <v>151</v>
      </c>
      <c r="D28" s="23" t="s">
        <v>147</v>
      </c>
      <c r="E28" s="23" t="s">
        <v>152</v>
      </c>
      <c r="F28">
        <v>5</v>
      </c>
      <c r="G28" s="23" t="s">
        <v>149</v>
      </c>
      <c r="H28" s="25">
        <v>46309.803796296299</v>
      </c>
    </row>
    <row r="29" spans="1:8">
      <c r="A29" s="24">
        <v>46297</v>
      </c>
      <c r="B29">
        <v>10019099</v>
      </c>
      <c r="C29" s="23" t="s">
        <v>151</v>
      </c>
      <c r="D29" s="23" t="s">
        <v>153</v>
      </c>
      <c r="E29" s="23" t="s">
        <v>152</v>
      </c>
      <c r="F29">
        <v>4</v>
      </c>
      <c r="G29" s="23" t="s">
        <v>149</v>
      </c>
      <c r="H29" s="25">
        <v>46309.803796296299</v>
      </c>
    </row>
    <row r="30" spans="1:8">
      <c r="A30" s="24">
        <v>46297</v>
      </c>
      <c r="B30">
        <v>10019099</v>
      </c>
      <c r="C30" s="23" t="s">
        <v>151</v>
      </c>
      <c r="D30" s="23" t="s">
        <v>153</v>
      </c>
      <c r="E30" s="23" t="s">
        <v>152</v>
      </c>
      <c r="F30">
        <v>13</v>
      </c>
      <c r="G30" s="23" t="s">
        <v>149</v>
      </c>
      <c r="H30" s="25">
        <v>46309.803796296299</v>
      </c>
    </row>
    <row r="31" spans="1:8">
      <c r="A31" s="24">
        <v>46297</v>
      </c>
      <c r="B31">
        <v>10019099</v>
      </c>
      <c r="C31" s="23" t="s">
        <v>151</v>
      </c>
      <c r="D31" s="23" t="s">
        <v>150</v>
      </c>
      <c r="E31" s="23" t="s">
        <v>152</v>
      </c>
      <c r="F31">
        <v>26</v>
      </c>
      <c r="G31" s="23" t="s">
        <v>149</v>
      </c>
      <c r="H31" s="25">
        <v>46309.803796296299</v>
      </c>
    </row>
    <row r="32" spans="1:8">
      <c r="A32" s="24">
        <v>46297</v>
      </c>
      <c r="B32">
        <v>10019099</v>
      </c>
      <c r="C32" s="23" t="s">
        <v>151</v>
      </c>
      <c r="D32" s="23" t="s">
        <v>154</v>
      </c>
      <c r="E32" s="23" t="s">
        <v>152</v>
      </c>
      <c r="F32">
        <v>7</v>
      </c>
      <c r="G32" s="23" t="s">
        <v>149</v>
      </c>
      <c r="H32" s="25">
        <v>46309.803796296299</v>
      </c>
    </row>
    <row r="33" spans="1:8">
      <c r="A33" s="24">
        <v>46297</v>
      </c>
      <c r="B33">
        <v>10025010</v>
      </c>
      <c r="C33" s="23" t="s">
        <v>155</v>
      </c>
      <c r="D33" s="23" t="s">
        <v>156</v>
      </c>
      <c r="E33" s="23" t="s">
        <v>152</v>
      </c>
      <c r="F33">
        <v>12</v>
      </c>
      <c r="G33" s="23" t="s">
        <v>149</v>
      </c>
      <c r="H33" s="25">
        <v>46309.803796296299</v>
      </c>
    </row>
    <row r="34" spans="1:8">
      <c r="A34" s="24">
        <v>46297</v>
      </c>
      <c r="B34">
        <v>20009346</v>
      </c>
      <c r="C34" s="23" t="s">
        <v>160</v>
      </c>
      <c r="D34" s="23" t="s">
        <v>156</v>
      </c>
      <c r="E34" s="23" t="s">
        <v>158</v>
      </c>
      <c r="F34">
        <v>7</v>
      </c>
      <c r="G34" s="23" t="s">
        <v>149</v>
      </c>
      <c r="H34" s="25">
        <v>46309.803796296299</v>
      </c>
    </row>
    <row r="35" spans="1:8">
      <c r="A35" s="24">
        <v>46297</v>
      </c>
      <c r="B35">
        <v>20022032</v>
      </c>
      <c r="C35" s="23" t="s">
        <v>161</v>
      </c>
      <c r="D35" s="23" t="s">
        <v>147</v>
      </c>
      <c r="E35" s="23" t="s">
        <v>158</v>
      </c>
      <c r="F35">
        <v>5</v>
      </c>
      <c r="G35" s="23" t="s">
        <v>149</v>
      </c>
      <c r="H35" s="25">
        <v>46309.803796296299</v>
      </c>
    </row>
    <row r="36" spans="1:8">
      <c r="A36" s="24">
        <v>46297</v>
      </c>
      <c r="B36">
        <v>20022032</v>
      </c>
      <c r="C36" s="23" t="s">
        <v>161</v>
      </c>
      <c r="D36" s="23" t="s">
        <v>150</v>
      </c>
      <c r="E36" s="23" t="s">
        <v>158</v>
      </c>
      <c r="F36">
        <v>19</v>
      </c>
      <c r="G36" s="23" t="s">
        <v>149</v>
      </c>
      <c r="H36" s="25">
        <v>46309.803796296299</v>
      </c>
    </row>
    <row r="37" spans="1:8">
      <c r="A37" s="24">
        <v>46297</v>
      </c>
      <c r="B37">
        <v>20023056</v>
      </c>
      <c r="C37" s="23" t="s">
        <v>162</v>
      </c>
      <c r="D37" s="23" t="s">
        <v>153</v>
      </c>
      <c r="E37" s="23" t="s">
        <v>158</v>
      </c>
      <c r="F37">
        <v>5</v>
      </c>
      <c r="G37" s="23" t="s">
        <v>149</v>
      </c>
      <c r="H37" s="25">
        <v>46309.803796296299</v>
      </c>
    </row>
    <row r="38" spans="1:8">
      <c r="A38" s="24">
        <v>46297</v>
      </c>
      <c r="B38">
        <v>20023056</v>
      </c>
      <c r="C38" s="23" t="s">
        <v>162</v>
      </c>
      <c r="D38" s="23" t="s">
        <v>153</v>
      </c>
      <c r="E38" s="23" t="s">
        <v>158</v>
      </c>
      <c r="F38">
        <v>1</v>
      </c>
      <c r="G38" s="23" t="s">
        <v>149</v>
      </c>
      <c r="H38" s="25">
        <v>46309.803796296299</v>
      </c>
    </row>
    <row r="39" spans="1:8">
      <c r="A39" s="24">
        <v>46297</v>
      </c>
      <c r="B39">
        <v>20023056</v>
      </c>
      <c r="C39" s="23" t="s">
        <v>162</v>
      </c>
      <c r="D39" s="23" t="s">
        <v>154</v>
      </c>
      <c r="E39" s="23" t="s">
        <v>158</v>
      </c>
      <c r="F39">
        <v>21</v>
      </c>
      <c r="G39" s="23" t="s">
        <v>149</v>
      </c>
      <c r="H39" s="25">
        <v>46309.803796296299</v>
      </c>
    </row>
    <row r="40" spans="1:8">
      <c r="A40" s="24">
        <v>46297</v>
      </c>
      <c r="B40">
        <v>30008200</v>
      </c>
      <c r="C40" s="23" t="s">
        <v>163</v>
      </c>
      <c r="D40" s="23" t="s">
        <v>156</v>
      </c>
      <c r="E40" s="23" t="s">
        <v>148</v>
      </c>
      <c r="F40">
        <v>2</v>
      </c>
      <c r="G40" s="23" t="s">
        <v>149</v>
      </c>
      <c r="H40" s="25">
        <v>46309.803796296299</v>
      </c>
    </row>
    <row r="41" spans="1:8">
      <c r="A41" s="24">
        <v>46297</v>
      </c>
      <c r="B41">
        <v>30008200</v>
      </c>
      <c r="C41" s="23" t="s">
        <v>163</v>
      </c>
      <c r="D41" s="23" t="s">
        <v>154</v>
      </c>
      <c r="E41" s="23" t="s">
        <v>148</v>
      </c>
      <c r="F41">
        <v>5</v>
      </c>
      <c r="G41" s="23" t="s">
        <v>149</v>
      </c>
      <c r="H41" s="25">
        <v>46309.803796296299</v>
      </c>
    </row>
    <row r="42" spans="1:8">
      <c r="A42" s="24">
        <v>46297</v>
      </c>
      <c r="B42">
        <v>30008304</v>
      </c>
      <c r="C42" s="23" t="s">
        <v>164</v>
      </c>
      <c r="D42" s="23" t="s">
        <v>156</v>
      </c>
      <c r="E42" s="23" t="s">
        <v>148</v>
      </c>
      <c r="F42">
        <v>5</v>
      </c>
      <c r="G42" s="23" t="s">
        <v>149</v>
      </c>
      <c r="H42" s="25">
        <v>46309.803796296299</v>
      </c>
    </row>
    <row r="43" spans="1:8">
      <c r="A43" s="24">
        <v>46297</v>
      </c>
      <c r="B43">
        <v>30008305</v>
      </c>
      <c r="C43" s="23" t="s">
        <v>165</v>
      </c>
      <c r="D43" s="23" t="s">
        <v>147</v>
      </c>
      <c r="E43" s="23" t="s">
        <v>148</v>
      </c>
      <c r="F43">
        <v>3</v>
      </c>
      <c r="G43" s="23" t="s">
        <v>149</v>
      </c>
      <c r="H43" s="25">
        <v>46309.803796296299</v>
      </c>
    </row>
    <row r="44" spans="1:8">
      <c r="A44" s="24">
        <v>46297</v>
      </c>
      <c r="B44">
        <v>30008305</v>
      </c>
      <c r="C44" s="23" t="s">
        <v>165</v>
      </c>
      <c r="D44" s="23" t="s">
        <v>150</v>
      </c>
      <c r="E44" s="23" t="s">
        <v>148</v>
      </c>
      <c r="F44">
        <v>3</v>
      </c>
      <c r="G44" s="23" t="s">
        <v>149</v>
      </c>
      <c r="H44" s="25">
        <v>46309.803796296299</v>
      </c>
    </row>
    <row r="45" spans="1:8">
      <c r="A45" s="24">
        <v>46297</v>
      </c>
      <c r="B45">
        <v>30008313</v>
      </c>
      <c r="C45" s="23" t="s">
        <v>169</v>
      </c>
      <c r="D45" s="23" t="s">
        <v>156</v>
      </c>
      <c r="E45" s="23" t="s">
        <v>148</v>
      </c>
      <c r="F45">
        <v>4</v>
      </c>
      <c r="G45" s="23" t="s">
        <v>149</v>
      </c>
      <c r="H45" s="25">
        <v>46309.803796296299</v>
      </c>
    </row>
    <row r="46" spans="1:8">
      <c r="A46" s="24">
        <v>46297</v>
      </c>
      <c r="B46">
        <v>30009346</v>
      </c>
      <c r="C46" s="23" t="s">
        <v>170</v>
      </c>
      <c r="D46" s="23" t="s">
        <v>156</v>
      </c>
      <c r="E46" s="23" t="s">
        <v>148</v>
      </c>
      <c r="F46">
        <v>5</v>
      </c>
      <c r="G46" s="23" t="s">
        <v>149</v>
      </c>
      <c r="H46" s="25">
        <v>46309.803796296299</v>
      </c>
    </row>
    <row r="47" spans="1:8">
      <c r="A47" s="24">
        <v>46297</v>
      </c>
      <c r="B47">
        <v>30012433</v>
      </c>
      <c r="C47" s="23" t="s">
        <v>171</v>
      </c>
      <c r="D47" s="23" t="s">
        <v>153</v>
      </c>
      <c r="E47" s="23" t="s">
        <v>148</v>
      </c>
      <c r="F47">
        <v>4</v>
      </c>
      <c r="G47" s="23" t="s">
        <v>149</v>
      </c>
      <c r="H47" s="25">
        <v>46309.803796296299</v>
      </c>
    </row>
    <row r="48" spans="1:8">
      <c r="A48" s="24">
        <v>46297</v>
      </c>
      <c r="B48">
        <v>30012433</v>
      </c>
      <c r="C48" s="23" t="s">
        <v>171</v>
      </c>
      <c r="D48" s="23" t="s">
        <v>154</v>
      </c>
      <c r="E48" s="23" t="s">
        <v>148</v>
      </c>
      <c r="F48">
        <v>2</v>
      </c>
      <c r="G48" s="23" t="s">
        <v>149</v>
      </c>
      <c r="H48" s="25">
        <v>46309.803796296299</v>
      </c>
    </row>
    <row r="49" spans="1:8">
      <c r="A49" s="24">
        <v>46297</v>
      </c>
      <c r="B49">
        <v>30016544</v>
      </c>
      <c r="C49" s="23" t="s">
        <v>167</v>
      </c>
      <c r="D49" s="23" t="s">
        <v>153</v>
      </c>
      <c r="E49" s="23" t="s">
        <v>148</v>
      </c>
      <c r="F49">
        <v>2</v>
      </c>
      <c r="G49" s="23" t="s">
        <v>149</v>
      </c>
      <c r="H49" s="25">
        <v>46309.803796296299</v>
      </c>
    </row>
    <row r="50" spans="1:8">
      <c r="A50" s="24">
        <v>46297</v>
      </c>
      <c r="B50">
        <v>30016544</v>
      </c>
      <c r="C50" s="23" t="s">
        <v>167</v>
      </c>
      <c r="D50" s="23" t="s">
        <v>154</v>
      </c>
      <c r="E50" s="23" t="s">
        <v>148</v>
      </c>
      <c r="F50">
        <v>4</v>
      </c>
      <c r="G50" s="23" t="s">
        <v>149</v>
      </c>
      <c r="H50" s="25">
        <v>46309.803796296299</v>
      </c>
    </row>
    <row r="51" spans="1:8">
      <c r="A51" s="24">
        <v>46297</v>
      </c>
      <c r="B51">
        <v>30019592</v>
      </c>
      <c r="C51" s="23" t="s">
        <v>168</v>
      </c>
      <c r="D51" s="23" t="s">
        <v>150</v>
      </c>
      <c r="E51" s="23" t="s">
        <v>148</v>
      </c>
      <c r="F51">
        <v>7</v>
      </c>
      <c r="G51" s="23" t="s">
        <v>149</v>
      </c>
      <c r="H51" s="25">
        <v>46309.803796296299</v>
      </c>
    </row>
    <row r="52" spans="1:8">
      <c r="A52" s="24">
        <v>46296</v>
      </c>
      <c r="B52">
        <v>10019099</v>
      </c>
      <c r="C52" s="23" t="s">
        <v>151</v>
      </c>
      <c r="D52" s="23" t="s">
        <v>147</v>
      </c>
      <c r="E52" s="23" t="s">
        <v>152</v>
      </c>
      <c r="F52">
        <v>3</v>
      </c>
      <c r="G52" s="23" t="s">
        <v>149</v>
      </c>
      <c r="H52" s="25">
        <v>46309.803796296299</v>
      </c>
    </row>
    <row r="53" spans="1:8">
      <c r="A53" s="24">
        <v>46296</v>
      </c>
      <c r="B53">
        <v>10019099</v>
      </c>
      <c r="C53" s="23" t="s">
        <v>151</v>
      </c>
      <c r="D53" s="23" t="s">
        <v>150</v>
      </c>
      <c r="E53" s="23" t="s">
        <v>152</v>
      </c>
      <c r="F53">
        <v>25</v>
      </c>
      <c r="G53" s="23" t="s">
        <v>149</v>
      </c>
      <c r="H53" s="25">
        <v>46309.803796296299</v>
      </c>
    </row>
    <row r="54" spans="1:8">
      <c r="A54" s="24">
        <v>46296</v>
      </c>
      <c r="B54">
        <v>10019099</v>
      </c>
      <c r="C54" s="23" t="s">
        <v>151</v>
      </c>
      <c r="D54" s="23" t="s">
        <v>154</v>
      </c>
      <c r="E54" s="23" t="s">
        <v>152</v>
      </c>
      <c r="F54">
        <v>5</v>
      </c>
      <c r="G54" s="23" t="s">
        <v>149</v>
      </c>
      <c r="H54" s="25">
        <v>46309.803796296299</v>
      </c>
    </row>
    <row r="55" spans="1:8">
      <c r="A55" s="24">
        <v>46296</v>
      </c>
      <c r="B55">
        <v>10025010</v>
      </c>
      <c r="C55" s="23" t="s">
        <v>155</v>
      </c>
      <c r="D55" s="23" t="s">
        <v>156</v>
      </c>
      <c r="E55" s="23" t="s">
        <v>152</v>
      </c>
      <c r="F55">
        <v>13</v>
      </c>
      <c r="G55" s="23" t="s">
        <v>149</v>
      </c>
      <c r="H55" s="25">
        <v>46309.803796296299</v>
      </c>
    </row>
    <row r="56" spans="1:8">
      <c r="A56" s="24">
        <v>46296</v>
      </c>
      <c r="B56">
        <v>20008200</v>
      </c>
      <c r="C56" s="23" t="s">
        <v>157</v>
      </c>
      <c r="D56" s="23" t="s">
        <v>156</v>
      </c>
      <c r="E56" s="23" t="s">
        <v>158</v>
      </c>
      <c r="F56">
        <v>3</v>
      </c>
      <c r="G56" s="23" t="s">
        <v>149</v>
      </c>
      <c r="H56" s="25">
        <v>46309.803796296299</v>
      </c>
    </row>
    <row r="57" spans="1:8">
      <c r="A57" s="24">
        <v>46296</v>
      </c>
      <c r="B57">
        <v>20008304</v>
      </c>
      <c r="C57" s="23" t="s">
        <v>172</v>
      </c>
      <c r="D57" s="23" t="s">
        <v>156</v>
      </c>
      <c r="E57" s="23" t="s">
        <v>158</v>
      </c>
      <c r="F57">
        <v>1</v>
      </c>
      <c r="G57" s="23" t="s">
        <v>149</v>
      </c>
      <c r="H57" s="25">
        <v>46309.803796296299</v>
      </c>
    </row>
    <row r="58" spans="1:8">
      <c r="A58" s="24">
        <v>46296</v>
      </c>
      <c r="B58">
        <v>20008313</v>
      </c>
      <c r="C58" s="23" t="s">
        <v>159</v>
      </c>
      <c r="D58" s="23" t="s">
        <v>156</v>
      </c>
      <c r="E58" s="23" t="s">
        <v>158</v>
      </c>
      <c r="F58">
        <v>2</v>
      </c>
      <c r="G58" s="23" t="s">
        <v>149</v>
      </c>
      <c r="H58" s="25">
        <v>46309.803796296299</v>
      </c>
    </row>
    <row r="59" spans="1:8">
      <c r="A59" s="24">
        <v>46296</v>
      </c>
      <c r="B59">
        <v>20009346</v>
      </c>
      <c r="C59" s="23" t="s">
        <v>160</v>
      </c>
      <c r="D59" s="23" t="s">
        <v>156</v>
      </c>
      <c r="E59" s="23" t="s">
        <v>158</v>
      </c>
      <c r="F59">
        <v>11</v>
      </c>
      <c r="G59" s="23" t="s">
        <v>149</v>
      </c>
      <c r="H59" s="25">
        <v>46309.803796296299</v>
      </c>
    </row>
    <row r="60" spans="1:8">
      <c r="A60" s="24">
        <v>46296</v>
      </c>
      <c r="B60">
        <v>20012433</v>
      </c>
      <c r="C60" s="23" t="s">
        <v>173</v>
      </c>
      <c r="D60" s="23" t="s">
        <v>156</v>
      </c>
      <c r="E60" s="23" t="s">
        <v>158</v>
      </c>
      <c r="F60">
        <v>1</v>
      </c>
      <c r="G60" s="23" t="s">
        <v>149</v>
      </c>
      <c r="H60" s="25">
        <v>46309.803796296299</v>
      </c>
    </row>
    <row r="61" spans="1:8">
      <c r="A61" s="24">
        <v>46296</v>
      </c>
      <c r="B61">
        <v>20019099</v>
      </c>
      <c r="C61" s="23" t="s">
        <v>174</v>
      </c>
      <c r="D61" s="23" t="s">
        <v>147</v>
      </c>
      <c r="E61" s="23" t="s">
        <v>158</v>
      </c>
      <c r="F61">
        <v>13</v>
      </c>
      <c r="G61" s="23" t="s">
        <v>149</v>
      </c>
      <c r="H61" s="25">
        <v>46309.803796296299</v>
      </c>
    </row>
    <row r="62" spans="1:8">
      <c r="A62" s="24">
        <v>46296</v>
      </c>
      <c r="B62">
        <v>20022032</v>
      </c>
      <c r="C62" s="23" t="s">
        <v>161</v>
      </c>
      <c r="D62" s="23" t="s">
        <v>147</v>
      </c>
      <c r="E62" s="23" t="s">
        <v>158</v>
      </c>
      <c r="F62">
        <v>15</v>
      </c>
      <c r="G62" s="23" t="s">
        <v>149</v>
      </c>
      <c r="H62" s="25">
        <v>46309.803796296299</v>
      </c>
    </row>
    <row r="63" spans="1:8">
      <c r="A63" s="24">
        <v>46296</v>
      </c>
      <c r="B63">
        <v>20022032</v>
      </c>
      <c r="C63" s="23" t="s">
        <v>161</v>
      </c>
      <c r="D63" s="23" t="s">
        <v>150</v>
      </c>
      <c r="E63" s="23" t="s">
        <v>158</v>
      </c>
      <c r="F63">
        <v>21</v>
      </c>
      <c r="G63" s="23" t="s">
        <v>149</v>
      </c>
      <c r="H63" s="25">
        <v>46309.803796296299</v>
      </c>
    </row>
    <row r="64" spans="1:8">
      <c r="A64" s="24">
        <v>46296</v>
      </c>
      <c r="B64">
        <v>20023056</v>
      </c>
      <c r="C64" s="23" t="s">
        <v>162</v>
      </c>
      <c r="D64" s="23" t="s">
        <v>153</v>
      </c>
      <c r="E64" s="23" t="s">
        <v>158</v>
      </c>
      <c r="F64">
        <v>9</v>
      </c>
      <c r="G64" s="23" t="s">
        <v>149</v>
      </c>
      <c r="H64" s="25">
        <v>46309.803796296299</v>
      </c>
    </row>
    <row r="65" spans="1:8">
      <c r="A65" s="24">
        <v>46296</v>
      </c>
      <c r="B65">
        <v>20023056</v>
      </c>
      <c r="C65" s="23" t="s">
        <v>162</v>
      </c>
      <c r="D65" s="23" t="s">
        <v>153</v>
      </c>
      <c r="E65" s="23" t="s">
        <v>158</v>
      </c>
      <c r="F65">
        <v>2</v>
      </c>
      <c r="G65" s="23" t="s">
        <v>149</v>
      </c>
      <c r="H65" s="25">
        <v>46309.803796296299</v>
      </c>
    </row>
    <row r="66" spans="1:8">
      <c r="A66" s="24">
        <v>46296</v>
      </c>
      <c r="B66">
        <v>20023056</v>
      </c>
      <c r="C66" s="23" t="s">
        <v>162</v>
      </c>
      <c r="D66" s="23" t="s">
        <v>150</v>
      </c>
      <c r="E66" s="23" t="s">
        <v>158</v>
      </c>
      <c r="F66">
        <v>1</v>
      </c>
      <c r="G66" s="23" t="s">
        <v>149</v>
      </c>
      <c r="H66" s="25">
        <v>46309.803796296299</v>
      </c>
    </row>
    <row r="67" spans="1:8">
      <c r="A67" s="24">
        <v>46296</v>
      </c>
      <c r="B67">
        <v>20023056</v>
      </c>
      <c r="C67" s="23" t="s">
        <v>162</v>
      </c>
      <c r="D67" s="23" t="s">
        <v>154</v>
      </c>
      <c r="E67" s="23" t="s">
        <v>158</v>
      </c>
      <c r="F67">
        <v>6</v>
      </c>
      <c r="G67" s="23" t="s">
        <v>149</v>
      </c>
      <c r="H67" s="25">
        <v>46309.803796296299</v>
      </c>
    </row>
    <row r="68" spans="1:8">
      <c r="A68" s="24">
        <v>46296</v>
      </c>
      <c r="B68">
        <v>30008200</v>
      </c>
      <c r="C68" s="23" t="s">
        <v>163</v>
      </c>
      <c r="D68" s="23" t="s">
        <v>156</v>
      </c>
      <c r="E68" s="23" t="s">
        <v>148</v>
      </c>
      <c r="F68">
        <v>1</v>
      </c>
      <c r="G68" s="23" t="s">
        <v>149</v>
      </c>
      <c r="H68" s="25">
        <v>46309.803796296299</v>
      </c>
    </row>
    <row r="69" spans="1:8">
      <c r="A69" s="24">
        <v>46296</v>
      </c>
      <c r="B69">
        <v>30008200</v>
      </c>
      <c r="C69" s="23" t="s">
        <v>163</v>
      </c>
      <c r="D69" s="23" t="s">
        <v>154</v>
      </c>
      <c r="E69" s="23" t="s">
        <v>148</v>
      </c>
      <c r="F69">
        <v>4</v>
      </c>
      <c r="G69" s="23" t="s">
        <v>149</v>
      </c>
      <c r="H69" s="25">
        <v>46309.803796296299</v>
      </c>
    </row>
    <row r="70" spans="1:8">
      <c r="A70" s="24">
        <v>46296</v>
      </c>
      <c r="B70">
        <v>30008304</v>
      </c>
      <c r="C70" s="23" t="s">
        <v>164</v>
      </c>
      <c r="D70" s="23" t="s">
        <v>153</v>
      </c>
      <c r="E70" s="23" t="s">
        <v>148</v>
      </c>
      <c r="F70">
        <v>1</v>
      </c>
      <c r="G70" s="23" t="s">
        <v>149</v>
      </c>
      <c r="H70" s="25">
        <v>46309.803796296299</v>
      </c>
    </row>
    <row r="71" spans="1:8">
      <c r="A71" s="24">
        <v>46296</v>
      </c>
      <c r="B71">
        <v>30008304</v>
      </c>
      <c r="C71" s="23" t="s">
        <v>164</v>
      </c>
      <c r="D71" s="23" t="s">
        <v>153</v>
      </c>
      <c r="E71" s="23" t="s">
        <v>148</v>
      </c>
      <c r="F71">
        <v>1</v>
      </c>
      <c r="G71" s="23" t="s">
        <v>149</v>
      </c>
      <c r="H71" s="25">
        <v>46309.803796296299</v>
      </c>
    </row>
    <row r="72" spans="1:8">
      <c r="A72" s="24">
        <v>46296</v>
      </c>
      <c r="B72">
        <v>30008304</v>
      </c>
      <c r="C72" s="23" t="s">
        <v>164</v>
      </c>
      <c r="D72" s="23" t="s">
        <v>154</v>
      </c>
      <c r="E72" s="23" t="s">
        <v>148</v>
      </c>
      <c r="F72">
        <v>2</v>
      </c>
      <c r="G72" s="23" t="s">
        <v>149</v>
      </c>
      <c r="H72" s="25">
        <v>46309.803796296299</v>
      </c>
    </row>
    <row r="73" spans="1:8">
      <c r="A73" s="24">
        <v>46296</v>
      </c>
      <c r="B73">
        <v>30011389</v>
      </c>
      <c r="C73" s="23" t="s">
        <v>166</v>
      </c>
      <c r="D73" s="23" t="s">
        <v>153</v>
      </c>
      <c r="E73" s="23" t="s">
        <v>148</v>
      </c>
      <c r="F73">
        <v>1</v>
      </c>
      <c r="G73" s="23" t="s">
        <v>149</v>
      </c>
      <c r="H73" s="25">
        <v>46309.803796296299</v>
      </c>
    </row>
    <row r="74" spans="1:8">
      <c r="A74" s="24">
        <v>46296</v>
      </c>
      <c r="B74">
        <v>30011389</v>
      </c>
      <c r="C74" s="23" t="s">
        <v>166</v>
      </c>
      <c r="D74" s="23" t="s">
        <v>154</v>
      </c>
      <c r="E74" s="23" t="s">
        <v>148</v>
      </c>
      <c r="F74">
        <v>1</v>
      </c>
      <c r="G74" s="23" t="s">
        <v>149</v>
      </c>
      <c r="H74" s="25">
        <v>46309.803796296299</v>
      </c>
    </row>
    <row r="75" spans="1:8">
      <c r="A75" s="24">
        <v>46296</v>
      </c>
      <c r="B75">
        <v>30012433</v>
      </c>
      <c r="C75" s="23" t="s">
        <v>171</v>
      </c>
      <c r="D75" s="23" t="s">
        <v>147</v>
      </c>
      <c r="E75" s="23" t="s">
        <v>148</v>
      </c>
      <c r="F75">
        <v>15</v>
      </c>
      <c r="G75" s="23" t="s">
        <v>149</v>
      </c>
      <c r="H75" s="25">
        <v>46309.803796296299</v>
      </c>
    </row>
    <row r="76" spans="1:8">
      <c r="A76" s="24">
        <v>46296</v>
      </c>
      <c r="B76">
        <v>30012433</v>
      </c>
      <c r="C76" s="23" t="s">
        <v>171</v>
      </c>
      <c r="D76" s="23" t="s">
        <v>150</v>
      </c>
      <c r="E76" s="23" t="s">
        <v>148</v>
      </c>
      <c r="F76">
        <v>2</v>
      </c>
      <c r="G76" s="23" t="s">
        <v>149</v>
      </c>
      <c r="H76" s="25">
        <v>46309.803796296299</v>
      </c>
    </row>
    <row r="77" spans="1:8">
      <c r="A77" s="24">
        <v>46296</v>
      </c>
      <c r="B77">
        <v>30019592</v>
      </c>
      <c r="C77" s="23" t="s">
        <v>168</v>
      </c>
      <c r="D77" s="23" t="s">
        <v>150</v>
      </c>
      <c r="E77" s="23" t="s">
        <v>148</v>
      </c>
      <c r="F77">
        <v>7</v>
      </c>
      <c r="G77" s="23" t="s">
        <v>149</v>
      </c>
      <c r="H77" s="25">
        <v>46309.803796296299</v>
      </c>
    </row>
    <row r="78" spans="1:8">
      <c r="A78" s="24">
        <v>46296</v>
      </c>
      <c r="B78">
        <v>33333333</v>
      </c>
      <c r="C78" s="23" t="s">
        <v>175</v>
      </c>
      <c r="D78" s="23" t="s">
        <v>147</v>
      </c>
      <c r="E78" s="23" t="s">
        <v>148</v>
      </c>
      <c r="F78">
        <v>13</v>
      </c>
      <c r="G78" s="23" t="s">
        <v>149</v>
      </c>
      <c r="H78" s="25">
        <v>46309.803796296299</v>
      </c>
    </row>
  </sheetData>
  <phoneticPr fontId="8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00714-41FF-4E99-8E5C-29A32FA5B889}">
  <sheetPr codeName="Sheet7">
    <tabColor rgb="FFBFBFBF"/>
  </sheetPr>
  <dimension ref="A1:M4031"/>
  <sheetViews>
    <sheetView workbookViewId="0">
      <selection activeCell="D1" sqref="D1"/>
    </sheetView>
  </sheetViews>
  <sheetFormatPr defaultRowHeight="13.5"/>
  <cols>
    <col min="1" max="1" width="11.625" bestFit="1" customWidth="1"/>
    <col min="2" max="2" width="14.125" bestFit="1" customWidth="1"/>
    <col min="3" max="3" width="11.625" bestFit="1" customWidth="1"/>
    <col min="4" max="4" width="11.125" bestFit="1" customWidth="1"/>
    <col min="5" max="5" width="10.625" bestFit="1" customWidth="1"/>
    <col min="6" max="6" width="14.875" bestFit="1" customWidth="1"/>
    <col min="7" max="7" width="17.25" bestFit="1" customWidth="1"/>
    <col min="8" max="8" width="14.125" bestFit="1" customWidth="1"/>
    <col min="9" max="9" width="9.75" bestFit="1" customWidth="1"/>
    <col min="10" max="10" width="5.75" bestFit="1" customWidth="1"/>
    <col min="11" max="11" width="7.75" bestFit="1" customWidth="1"/>
    <col min="12" max="12" width="19" bestFit="1" customWidth="1"/>
    <col min="13" max="13" width="19.875" bestFit="1" customWidth="1"/>
  </cols>
  <sheetData>
    <row r="1" spans="1:13" s="23" customFormat="1">
      <c r="A1" s="26" t="s">
        <v>5159</v>
      </c>
      <c r="B1" s="26" t="s">
        <v>70</v>
      </c>
      <c r="C1" s="26" t="s">
        <v>71</v>
      </c>
      <c r="D1" s="26" t="s">
        <v>72</v>
      </c>
      <c r="E1" s="26" t="s">
        <v>73</v>
      </c>
      <c r="F1" s="26" t="s">
        <v>74</v>
      </c>
      <c r="G1" s="26" t="s">
        <v>75</v>
      </c>
      <c r="H1" s="26" t="s">
        <v>76</v>
      </c>
      <c r="I1" s="26" t="s">
        <v>77</v>
      </c>
      <c r="J1" s="26" t="s">
        <v>78</v>
      </c>
      <c r="K1" s="26" t="s">
        <v>79</v>
      </c>
      <c r="L1" s="27" t="s">
        <v>144</v>
      </c>
      <c r="M1" s="27" t="s">
        <v>145</v>
      </c>
    </row>
    <row r="2" spans="1:13">
      <c r="A2">
        <v>202510000793</v>
      </c>
      <c r="B2">
        <v>1111083</v>
      </c>
      <c r="C2" s="24">
        <v>45866</v>
      </c>
      <c r="D2" s="23" t="s">
        <v>147</v>
      </c>
      <c r="E2" s="23" t="s">
        <v>177</v>
      </c>
      <c r="F2" s="23" t="s">
        <v>178</v>
      </c>
      <c r="G2" s="23" t="s">
        <v>179</v>
      </c>
      <c r="H2" s="23"/>
      <c r="I2" s="23"/>
      <c r="J2" s="23"/>
      <c r="K2" s="23"/>
      <c r="L2" s="23" t="s">
        <v>180</v>
      </c>
      <c r="M2" s="25">
        <v>46309.803796296299</v>
      </c>
    </row>
    <row r="3" spans="1:13">
      <c r="A3">
        <v>202510001619</v>
      </c>
      <c r="B3">
        <v>1122110</v>
      </c>
      <c r="C3" s="24">
        <v>46016</v>
      </c>
      <c r="D3" s="23" t="s">
        <v>147</v>
      </c>
      <c r="E3" s="23" t="s">
        <v>181</v>
      </c>
      <c r="F3" s="23" t="s">
        <v>182</v>
      </c>
      <c r="G3" s="23" t="s">
        <v>179</v>
      </c>
      <c r="H3" s="23"/>
      <c r="I3" s="23"/>
      <c r="J3" s="23"/>
      <c r="K3" s="23"/>
      <c r="L3" s="23" t="s">
        <v>180</v>
      </c>
      <c r="M3" s="25">
        <v>46309.803796296299</v>
      </c>
    </row>
    <row r="4" spans="1:13">
      <c r="A4">
        <v>202510001748</v>
      </c>
      <c r="B4">
        <v>1256125</v>
      </c>
      <c r="C4" s="24">
        <v>46057</v>
      </c>
      <c r="D4" s="23" t="s">
        <v>147</v>
      </c>
      <c r="E4" s="23" t="s">
        <v>177</v>
      </c>
      <c r="F4" s="23" t="s">
        <v>178</v>
      </c>
      <c r="G4" s="23" t="s">
        <v>179</v>
      </c>
      <c r="H4" s="23"/>
      <c r="I4" s="23"/>
      <c r="J4" s="23"/>
      <c r="K4" s="23"/>
      <c r="L4" s="23" t="s">
        <v>180</v>
      </c>
      <c r="M4" s="25">
        <v>46309.803796296299</v>
      </c>
    </row>
    <row r="5" spans="1:13">
      <c r="A5">
        <v>202510001923</v>
      </c>
      <c r="B5">
        <v>1211445</v>
      </c>
      <c r="C5" s="24">
        <v>46069</v>
      </c>
      <c r="D5" s="23" t="s">
        <v>147</v>
      </c>
      <c r="E5" s="23" t="s">
        <v>177</v>
      </c>
      <c r="F5" s="23" t="s">
        <v>178</v>
      </c>
      <c r="G5" s="23" t="s">
        <v>179</v>
      </c>
      <c r="H5" s="23"/>
      <c r="I5" s="23"/>
      <c r="J5" s="23"/>
      <c r="K5" s="23"/>
      <c r="L5" s="23" t="s">
        <v>180</v>
      </c>
      <c r="M5" s="25">
        <v>46309.803796296299</v>
      </c>
    </row>
    <row r="6" spans="1:13">
      <c r="A6">
        <v>202510002028</v>
      </c>
      <c r="B6">
        <v>1256115</v>
      </c>
      <c r="C6" s="24">
        <v>46084</v>
      </c>
      <c r="D6" s="23" t="s">
        <v>147</v>
      </c>
      <c r="E6" s="23" t="s">
        <v>177</v>
      </c>
      <c r="F6" s="23" t="s">
        <v>178</v>
      </c>
      <c r="G6" s="23" t="s">
        <v>179</v>
      </c>
      <c r="H6" s="23"/>
      <c r="I6" s="23"/>
      <c r="J6" s="23"/>
      <c r="K6" s="23"/>
      <c r="L6" s="23" t="s">
        <v>180</v>
      </c>
      <c r="M6" s="25">
        <v>46309.803796296299</v>
      </c>
    </row>
    <row r="7" spans="1:13">
      <c r="A7">
        <v>202510002029</v>
      </c>
      <c r="B7">
        <v>1256115</v>
      </c>
      <c r="C7" s="24">
        <v>46084</v>
      </c>
      <c r="D7" s="23" t="s">
        <v>147</v>
      </c>
      <c r="E7" s="23" t="s">
        <v>177</v>
      </c>
      <c r="F7" s="23" t="s">
        <v>178</v>
      </c>
      <c r="G7" s="23" t="s">
        <v>179</v>
      </c>
      <c r="H7" s="23"/>
      <c r="I7" s="23"/>
      <c r="J7" s="23"/>
      <c r="K7" s="23"/>
      <c r="L7" s="23" t="s">
        <v>180</v>
      </c>
      <c r="M7" s="25">
        <v>46309.803796296299</v>
      </c>
    </row>
    <row r="8" spans="1:13">
      <c r="A8">
        <v>202510002056</v>
      </c>
      <c r="B8">
        <v>1176101</v>
      </c>
      <c r="C8" s="24">
        <v>46128</v>
      </c>
      <c r="D8" s="23" t="s">
        <v>147</v>
      </c>
      <c r="E8" s="23" t="s">
        <v>183</v>
      </c>
      <c r="F8" s="23"/>
      <c r="G8" s="23" t="s">
        <v>179</v>
      </c>
      <c r="H8" s="23"/>
      <c r="I8" s="23"/>
      <c r="J8" s="23"/>
      <c r="K8" s="23"/>
      <c r="L8" s="23" t="s">
        <v>180</v>
      </c>
      <c r="M8" s="25">
        <v>46309.803796296299</v>
      </c>
    </row>
    <row r="9" spans="1:13">
      <c r="A9">
        <v>202510002069</v>
      </c>
      <c r="B9">
        <v>1182055</v>
      </c>
      <c r="C9" s="24">
        <v>46090</v>
      </c>
      <c r="D9" s="23" t="s">
        <v>147</v>
      </c>
      <c r="E9" s="23" t="s">
        <v>177</v>
      </c>
      <c r="F9" s="23" t="s">
        <v>178</v>
      </c>
      <c r="G9" s="23" t="s">
        <v>179</v>
      </c>
      <c r="H9" s="23"/>
      <c r="I9" s="23"/>
      <c r="J9" s="23"/>
      <c r="K9" s="23"/>
      <c r="L9" s="23" t="s">
        <v>180</v>
      </c>
      <c r="M9" s="25">
        <v>46309.803796296299</v>
      </c>
    </row>
    <row r="10" spans="1:13">
      <c r="A10">
        <v>202510002115</v>
      </c>
      <c r="B10">
        <v>1201456</v>
      </c>
      <c r="C10" s="24">
        <v>46097</v>
      </c>
      <c r="D10" s="23" t="s">
        <v>147</v>
      </c>
      <c r="E10" s="23" t="s">
        <v>177</v>
      </c>
      <c r="F10" s="23" t="s">
        <v>178</v>
      </c>
      <c r="G10" s="23" t="s">
        <v>179</v>
      </c>
      <c r="H10" s="23"/>
      <c r="I10" s="23"/>
      <c r="J10" s="23"/>
      <c r="K10" s="23"/>
      <c r="L10" s="23" t="s">
        <v>180</v>
      </c>
      <c r="M10" s="25">
        <v>46309.803796296299</v>
      </c>
    </row>
    <row r="11" spans="1:13">
      <c r="A11">
        <v>202510002128</v>
      </c>
      <c r="B11">
        <v>1111168</v>
      </c>
      <c r="C11" s="24">
        <v>46099</v>
      </c>
      <c r="D11" s="23" t="s">
        <v>147</v>
      </c>
      <c r="E11" s="23" t="s">
        <v>177</v>
      </c>
      <c r="F11" s="23" t="s">
        <v>178</v>
      </c>
      <c r="G11" s="23" t="s">
        <v>179</v>
      </c>
      <c r="H11" s="23"/>
      <c r="I11" s="23"/>
      <c r="J11" s="23"/>
      <c r="K11" s="23"/>
      <c r="L11" s="23" t="s">
        <v>180</v>
      </c>
      <c r="M11" s="25">
        <v>46309.803796296299</v>
      </c>
    </row>
    <row r="12" spans="1:13">
      <c r="A12">
        <v>202510002155</v>
      </c>
      <c r="B12">
        <v>1126064</v>
      </c>
      <c r="C12" s="24">
        <v>46104</v>
      </c>
      <c r="D12" s="23" t="s">
        <v>147</v>
      </c>
      <c r="E12" s="23" t="s">
        <v>184</v>
      </c>
      <c r="F12" s="23"/>
      <c r="G12" s="23" t="s">
        <v>179</v>
      </c>
      <c r="H12" s="23"/>
      <c r="I12" s="23"/>
      <c r="J12" s="23"/>
      <c r="K12" s="23"/>
      <c r="L12" s="23" t="s">
        <v>180</v>
      </c>
      <c r="M12" s="25">
        <v>46309.803796296299</v>
      </c>
    </row>
    <row r="13" spans="1:13">
      <c r="A13">
        <v>202510002164</v>
      </c>
      <c r="B13">
        <v>1081458</v>
      </c>
      <c r="C13" s="24">
        <v>46105</v>
      </c>
      <c r="D13" s="23" t="s">
        <v>147</v>
      </c>
      <c r="E13" s="23" t="s">
        <v>177</v>
      </c>
      <c r="F13" s="23" t="s">
        <v>178</v>
      </c>
      <c r="G13" s="23" t="s">
        <v>179</v>
      </c>
      <c r="H13" s="23"/>
      <c r="I13" s="23"/>
      <c r="J13" s="23"/>
      <c r="K13" s="23"/>
      <c r="L13" s="23" t="s">
        <v>180</v>
      </c>
      <c r="M13" s="25">
        <v>46309.803796296299</v>
      </c>
    </row>
    <row r="14" spans="1:13">
      <c r="A14">
        <v>202510002216</v>
      </c>
      <c r="B14">
        <v>1122110</v>
      </c>
      <c r="C14" s="24">
        <v>46111</v>
      </c>
      <c r="D14" s="23" t="s">
        <v>147</v>
      </c>
      <c r="E14" s="23" t="s">
        <v>181</v>
      </c>
      <c r="F14" s="23" t="s">
        <v>185</v>
      </c>
      <c r="G14" s="23" t="s">
        <v>179</v>
      </c>
      <c r="H14" s="23"/>
      <c r="I14" s="23"/>
      <c r="J14" s="23"/>
      <c r="K14" s="23"/>
      <c r="L14" s="23" t="s">
        <v>180</v>
      </c>
      <c r="M14" s="25">
        <v>46309.803796296299</v>
      </c>
    </row>
    <row r="15" spans="1:13">
      <c r="A15">
        <v>202520000560</v>
      </c>
      <c r="B15">
        <v>1186140</v>
      </c>
      <c r="C15" s="24">
        <v>46053</v>
      </c>
      <c r="D15" s="23" t="s">
        <v>186</v>
      </c>
      <c r="E15" s="23" t="s">
        <v>177</v>
      </c>
      <c r="F15" s="23" t="s">
        <v>182</v>
      </c>
      <c r="G15" s="23" t="s">
        <v>179</v>
      </c>
      <c r="H15" s="23"/>
      <c r="I15" s="23"/>
      <c r="J15" s="23"/>
      <c r="K15" s="23"/>
      <c r="L15" s="23" t="s">
        <v>180</v>
      </c>
      <c r="M15" s="25">
        <v>46309.803796296299</v>
      </c>
    </row>
    <row r="16" spans="1:13">
      <c r="A16">
        <v>202520000561</v>
      </c>
      <c r="B16">
        <v>1156002</v>
      </c>
      <c r="C16" s="24">
        <v>46059</v>
      </c>
      <c r="D16" s="23" t="s">
        <v>186</v>
      </c>
      <c r="E16" s="23" t="s">
        <v>184</v>
      </c>
      <c r="F16" s="23"/>
      <c r="G16" s="23" t="s">
        <v>179</v>
      </c>
      <c r="H16" s="23"/>
      <c r="I16" s="23"/>
      <c r="J16" s="23"/>
      <c r="K16" s="23"/>
      <c r="L16" s="23" t="s">
        <v>180</v>
      </c>
      <c r="M16" s="25">
        <v>46309.803796296299</v>
      </c>
    </row>
    <row r="17" spans="1:13">
      <c r="A17">
        <v>202520000585</v>
      </c>
      <c r="B17">
        <v>1251245</v>
      </c>
      <c r="C17" s="24">
        <v>46079</v>
      </c>
      <c r="D17" s="23" t="s">
        <v>186</v>
      </c>
      <c r="E17" s="23" t="s">
        <v>183</v>
      </c>
      <c r="F17" s="23" t="s">
        <v>178</v>
      </c>
      <c r="G17" s="23" t="s">
        <v>179</v>
      </c>
      <c r="H17" s="23"/>
      <c r="I17" s="23"/>
      <c r="J17" s="23"/>
      <c r="K17" s="23"/>
      <c r="L17" s="23" t="s">
        <v>180</v>
      </c>
      <c r="M17" s="25">
        <v>46309.803796296299</v>
      </c>
    </row>
    <row r="18" spans="1:13">
      <c r="A18">
        <v>202520000591</v>
      </c>
      <c r="B18">
        <v>1192017</v>
      </c>
      <c r="C18" s="24">
        <v>46084</v>
      </c>
      <c r="D18" s="23" t="s">
        <v>186</v>
      </c>
      <c r="E18" s="23" t="s">
        <v>184</v>
      </c>
      <c r="F18" s="23" t="s">
        <v>182</v>
      </c>
      <c r="G18" s="23" t="s">
        <v>179</v>
      </c>
      <c r="H18" s="23"/>
      <c r="I18" s="23"/>
      <c r="J18" s="23"/>
      <c r="K18" s="23"/>
      <c r="L18" s="23" t="s">
        <v>180</v>
      </c>
      <c r="M18" s="25">
        <v>46309.803796296299</v>
      </c>
    </row>
    <row r="19" spans="1:13">
      <c r="A19">
        <v>202520000600</v>
      </c>
      <c r="B19">
        <v>1211166</v>
      </c>
      <c r="C19" s="24">
        <v>46091</v>
      </c>
      <c r="D19" s="23" t="s">
        <v>186</v>
      </c>
      <c r="E19" s="23" t="s">
        <v>177</v>
      </c>
      <c r="F19" s="23" t="s">
        <v>182</v>
      </c>
      <c r="G19" s="23" t="s">
        <v>179</v>
      </c>
      <c r="H19" s="23"/>
      <c r="I19" s="23"/>
      <c r="J19" s="23"/>
      <c r="K19" s="23"/>
      <c r="L19" s="23" t="s">
        <v>180</v>
      </c>
      <c r="M19" s="25">
        <v>46309.803796296299</v>
      </c>
    </row>
    <row r="20" spans="1:13">
      <c r="A20">
        <v>202520000603</v>
      </c>
      <c r="B20">
        <v>920331</v>
      </c>
      <c r="C20" s="24">
        <v>46091</v>
      </c>
      <c r="D20" s="23" t="s">
        <v>186</v>
      </c>
      <c r="E20" s="23" t="s">
        <v>184</v>
      </c>
      <c r="F20" s="23"/>
      <c r="G20" s="23" t="s">
        <v>179</v>
      </c>
      <c r="H20" s="23"/>
      <c r="I20" s="23"/>
      <c r="J20" s="23"/>
      <c r="K20" s="23"/>
      <c r="L20" s="23" t="s">
        <v>180</v>
      </c>
      <c r="M20" s="25">
        <v>46309.803796296299</v>
      </c>
    </row>
    <row r="21" spans="1:13">
      <c r="A21">
        <v>202520000605</v>
      </c>
      <c r="B21">
        <v>1161250</v>
      </c>
      <c r="C21" s="24">
        <v>46092</v>
      </c>
      <c r="D21" s="23" t="s">
        <v>186</v>
      </c>
      <c r="E21" s="23" t="s">
        <v>184</v>
      </c>
      <c r="F21" s="23" t="s">
        <v>182</v>
      </c>
      <c r="G21" s="23" t="s">
        <v>179</v>
      </c>
      <c r="H21" s="23"/>
      <c r="I21" s="23"/>
      <c r="J21" s="23"/>
      <c r="K21" s="23"/>
      <c r="L21" s="23" t="s">
        <v>180</v>
      </c>
      <c r="M21" s="25">
        <v>46309.803796296299</v>
      </c>
    </row>
    <row r="22" spans="1:13">
      <c r="A22">
        <v>202520000616</v>
      </c>
      <c r="B22">
        <v>1111437</v>
      </c>
      <c r="C22" s="24">
        <v>46104</v>
      </c>
      <c r="D22" s="23" t="s">
        <v>186</v>
      </c>
      <c r="E22" s="23" t="s">
        <v>181</v>
      </c>
      <c r="F22" s="23" t="s">
        <v>187</v>
      </c>
      <c r="G22" s="23" t="s">
        <v>179</v>
      </c>
      <c r="H22" s="23"/>
      <c r="I22" s="23"/>
      <c r="J22" s="23"/>
      <c r="K22" s="23"/>
      <c r="L22" s="23" t="s">
        <v>180</v>
      </c>
      <c r="M22" s="25">
        <v>46309.803796296299</v>
      </c>
    </row>
    <row r="23" spans="1:13">
      <c r="A23">
        <v>202520000617</v>
      </c>
      <c r="B23">
        <v>1156093</v>
      </c>
      <c r="C23" s="24">
        <v>46106</v>
      </c>
      <c r="D23" s="23" t="s">
        <v>186</v>
      </c>
      <c r="E23" s="23" t="s">
        <v>183</v>
      </c>
      <c r="F23" s="23" t="s">
        <v>178</v>
      </c>
      <c r="G23" s="23" t="s">
        <v>179</v>
      </c>
      <c r="H23" s="23"/>
      <c r="I23" s="23"/>
      <c r="J23" s="23"/>
      <c r="K23" s="23"/>
      <c r="L23" s="23" t="s">
        <v>180</v>
      </c>
      <c r="M23" s="25">
        <v>46309.803796296299</v>
      </c>
    </row>
    <row r="24" spans="1:13">
      <c r="A24">
        <v>202520000618</v>
      </c>
      <c r="B24">
        <v>1206045</v>
      </c>
      <c r="C24" s="24">
        <v>46107</v>
      </c>
      <c r="D24" s="23" t="s">
        <v>186</v>
      </c>
      <c r="E24" s="23" t="s">
        <v>183</v>
      </c>
      <c r="F24" s="23" t="s">
        <v>178</v>
      </c>
      <c r="G24" s="23" t="s">
        <v>179</v>
      </c>
      <c r="H24" s="23"/>
      <c r="I24" s="23"/>
      <c r="J24" s="23"/>
      <c r="K24" s="23"/>
      <c r="L24" s="23" t="s">
        <v>180</v>
      </c>
      <c r="M24" s="25">
        <v>46309.803796296299</v>
      </c>
    </row>
    <row r="25" spans="1:13">
      <c r="A25">
        <v>202520000621</v>
      </c>
      <c r="B25">
        <v>1151461</v>
      </c>
      <c r="C25" s="24">
        <v>46127</v>
      </c>
      <c r="D25" s="23" t="s">
        <v>186</v>
      </c>
      <c r="E25" s="23" t="s">
        <v>183</v>
      </c>
      <c r="F25" s="23"/>
      <c r="G25" s="23" t="s">
        <v>179</v>
      </c>
      <c r="H25" s="23"/>
      <c r="I25" s="23"/>
      <c r="J25" s="23"/>
      <c r="K25" s="23"/>
      <c r="L25" s="23" t="s">
        <v>180</v>
      </c>
      <c r="M25" s="25">
        <v>46309.803796296299</v>
      </c>
    </row>
    <row r="26" spans="1:13">
      <c r="A26">
        <v>202520000622</v>
      </c>
      <c r="B26">
        <v>1194097</v>
      </c>
      <c r="C26" s="24">
        <v>46118</v>
      </c>
      <c r="D26" s="23" t="s">
        <v>186</v>
      </c>
      <c r="E26" s="23" t="s">
        <v>184</v>
      </c>
      <c r="F26" s="23" t="s">
        <v>182</v>
      </c>
      <c r="G26" s="23" t="s">
        <v>179</v>
      </c>
      <c r="H26" s="23"/>
      <c r="I26" s="23"/>
      <c r="J26" s="23"/>
      <c r="K26" s="23"/>
      <c r="L26" s="23" t="s">
        <v>180</v>
      </c>
      <c r="M26" s="25">
        <v>46309.803796296299</v>
      </c>
    </row>
    <row r="27" spans="1:13">
      <c r="A27">
        <v>202520000623</v>
      </c>
      <c r="B27">
        <v>1131048</v>
      </c>
      <c r="C27" s="24">
        <v>46111</v>
      </c>
      <c r="D27" s="23" t="s">
        <v>186</v>
      </c>
      <c r="E27" s="23" t="s">
        <v>184</v>
      </c>
      <c r="F27" s="23" t="s">
        <v>182</v>
      </c>
      <c r="G27" s="23" t="s">
        <v>179</v>
      </c>
      <c r="H27" s="23"/>
      <c r="I27" s="23"/>
      <c r="J27" s="23"/>
      <c r="K27" s="23"/>
      <c r="L27" s="23" t="s">
        <v>180</v>
      </c>
      <c r="M27" s="25">
        <v>46309.803796296299</v>
      </c>
    </row>
    <row r="28" spans="1:13">
      <c r="A28">
        <v>202530000153</v>
      </c>
      <c r="B28">
        <v>1071006</v>
      </c>
      <c r="C28" s="24">
        <v>45804</v>
      </c>
      <c r="D28" s="23" t="s">
        <v>188</v>
      </c>
      <c r="E28" s="23" t="s">
        <v>184</v>
      </c>
      <c r="F28" s="23"/>
      <c r="G28" s="23" t="s">
        <v>179</v>
      </c>
      <c r="H28" s="23"/>
      <c r="I28" s="23"/>
      <c r="J28" s="23"/>
      <c r="K28" s="23"/>
      <c r="L28" s="23" t="s">
        <v>180</v>
      </c>
      <c r="M28" s="25">
        <v>46309.803796296299</v>
      </c>
    </row>
    <row r="29" spans="1:13">
      <c r="A29">
        <v>202530000259</v>
      </c>
      <c r="B29">
        <v>1034029</v>
      </c>
      <c r="C29" s="24">
        <v>45863</v>
      </c>
      <c r="D29" s="23" t="s">
        <v>188</v>
      </c>
      <c r="E29" s="23" t="s">
        <v>189</v>
      </c>
      <c r="F29" s="23" t="s">
        <v>185</v>
      </c>
      <c r="G29" s="23" t="s">
        <v>179</v>
      </c>
      <c r="H29" s="23"/>
      <c r="I29" s="23"/>
      <c r="J29" s="23"/>
      <c r="K29" s="23"/>
      <c r="L29" s="23" t="s">
        <v>180</v>
      </c>
      <c r="M29" s="25">
        <v>46309.803796296299</v>
      </c>
    </row>
    <row r="30" spans="1:13">
      <c r="A30">
        <v>202530000456</v>
      </c>
      <c r="B30">
        <v>1146122</v>
      </c>
      <c r="C30" s="24">
        <v>46099</v>
      </c>
      <c r="D30" s="23" t="s">
        <v>188</v>
      </c>
      <c r="E30" s="23" t="s">
        <v>184</v>
      </c>
      <c r="F30" s="23" t="s">
        <v>182</v>
      </c>
      <c r="G30" s="23" t="s">
        <v>179</v>
      </c>
      <c r="H30" s="23"/>
      <c r="I30" s="23"/>
      <c r="J30" s="23"/>
      <c r="K30" s="23"/>
      <c r="L30" s="23" t="s">
        <v>180</v>
      </c>
      <c r="M30" s="25">
        <v>46309.803796296299</v>
      </c>
    </row>
    <row r="31" spans="1:13">
      <c r="A31">
        <v>202530000458</v>
      </c>
      <c r="B31">
        <v>1186125</v>
      </c>
      <c r="C31" s="24">
        <v>46090</v>
      </c>
      <c r="D31" s="23" t="s">
        <v>188</v>
      </c>
      <c r="E31" s="23" t="s">
        <v>184</v>
      </c>
      <c r="F31" s="23" t="s">
        <v>182</v>
      </c>
      <c r="G31" s="23" t="s">
        <v>179</v>
      </c>
      <c r="H31" s="23"/>
      <c r="I31" s="23"/>
      <c r="J31" s="23"/>
      <c r="K31" s="23"/>
      <c r="L31" s="23" t="s">
        <v>180</v>
      </c>
      <c r="M31" s="25">
        <v>46309.803796296299</v>
      </c>
    </row>
    <row r="32" spans="1:13">
      <c r="A32">
        <v>202530000459</v>
      </c>
      <c r="B32">
        <v>1082041</v>
      </c>
      <c r="C32" s="24">
        <v>46080</v>
      </c>
      <c r="D32" s="23" t="s">
        <v>188</v>
      </c>
      <c r="E32" s="23" t="s">
        <v>184</v>
      </c>
      <c r="F32" s="23"/>
      <c r="G32" s="23" t="s">
        <v>179</v>
      </c>
      <c r="H32" s="23"/>
      <c r="I32" s="23"/>
      <c r="J32" s="23"/>
      <c r="K32" s="23"/>
      <c r="L32" s="23" t="s">
        <v>180</v>
      </c>
      <c r="M32" s="25">
        <v>46309.803796296299</v>
      </c>
    </row>
    <row r="33" spans="1:13">
      <c r="A33">
        <v>202530000462</v>
      </c>
      <c r="B33">
        <v>1126005</v>
      </c>
      <c r="C33" s="24">
        <v>46092</v>
      </c>
      <c r="D33" s="23" t="s">
        <v>188</v>
      </c>
      <c r="E33" s="23" t="s">
        <v>184</v>
      </c>
      <c r="F33" s="23"/>
      <c r="G33" s="23" t="s">
        <v>179</v>
      </c>
      <c r="H33" s="23"/>
      <c r="I33" s="23"/>
      <c r="J33" s="23"/>
      <c r="K33" s="23"/>
      <c r="L33" s="23" t="s">
        <v>180</v>
      </c>
      <c r="M33" s="25">
        <v>46309.803796296299</v>
      </c>
    </row>
    <row r="34" spans="1:13">
      <c r="A34">
        <v>202530000464</v>
      </c>
      <c r="B34">
        <v>1126011</v>
      </c>
      <c r="C34" s="24">
        <v>46097</v>
      </c>
      <c r="D34" s="23" t="s">
        <v>188</v>
      </c>
      <c r="E34" s="23" t="s">
        <v>184</v>
      </c>
      <c r="F34" s="23" t="s">
        <v>182</v>
      </c>
      <c r="G34" s="23" t="s">
        <v>179</v>
      </c>
      <c r="H34" s="23"/>
      <c r="I34" s="23"/>
      <c r="J34" s="23"/>
      <c r="K34" s="23"/>
      <c r="L34" s="23" t="s">
        <v>180</v>
      </c>
      <c r="M34" s="25">
        <v>46309.803796296299</v>
      </c>
    </row>
    <row r="35" spans="1:13">
      <c r="A35">
        <v>202530000465</v>
      </c>
      <c r="B35">
        <v>1191466</v>
      </c>
      <c r="C35" s="24">
        <v>46099</v>
      </c>
      <c r="D35" s="23" t="s">
        <v>188</v>
      </c>
      <c r="E35" s="23" t="s">
        <v>181</v>
      </c>
      <c r="F35" s="23"/>
      <c r="G35" s="23" t="s">
        <v>179</v>
      </c>
      <c r="H35" s="23"/>
      <c r="I35" s="23"/>
      <c r="J35" s="23"/>
      <c r="K35" s="23"/>
      <c r="L35" s="23" t="s">
        <v>180</v>
      </c>
      <c r="M35" s="25">
        <v>46309.803796296299</v>
      </c>
    </row>
    <row r="36" spans="1:13">
      <c r="A36">
        <v>202530000468</v>
      </c>
      <c r="B36">
        <v>1193025</v>
      </c>
      <c r="C36" s="24">
        <v>46099</v>
      </c>
      <c r="D36" s="23" t="s">
        <v>188</v>
      </c>
      <c r="E36" s="23" t="s">
        <v>184</v>
      </c>
      <c r="F36" s="23" t="s">
        <v>182</v>
      </c>
      <c r="G36" s="23" t="s">
        <v>179</v>
      </c>
      <c r="H36" s="23"/>
      <c r="I36" s="23"/>
      <c r="J36" s="23"/>
      <c r="K36" s="23"/>
      <c r="L36" s="23" t="s">
        <v>180</v>
      </c>
      <c r="M36" s="25">
        <v>46309.803796296299</v>
      </c>
    </row>
    <row r="37" spans="1:13">
      <c r="A37">
        <v>202530000469</v>
      </c>
      <c r="B37">
        <v>974169</v>
      </c>
      <c r="C37" s="24">
        <v>46115</v>
      </c>
      <c r="D37" s="23" t="s">
        <v>188</v>
      </c>
      <c r="E37" s="23" t="s">
        <v>183</v>
      </c>
      <c r="F37" s="23"/>
      <c r="G37" s="23" t="s">
        <v>179</v>
      </c>
      <c r="H37" s="23"/>
      <c r="I37" s="23"/>
      <c r="J37" s="23"/>
      <c r="K37" s="23"/>
      <c r="L37" s="23" t="s">
        <v>180</v>
      </c>
      <c r="M37" s="25">
        <v>46309.803796296299</v>
      </c>
    </row>
    <row r="38" spans="1:13">
      <c r="A38">
        <v>202530000470</v>
      </c>
      <c r="B38">
        <v>1162079</v>
      </c>
      <c r="C38" s="24">
        <v>46105</v>
      </c>
      <c r="D38" s="23" t="s">
        <v>188</v>
      </c>
      <c r="E38" s="23" t="s">
        <v>184</v>
      </c>
      <c r="F38" s="23"/>
      <c r="G38" s="23" t="s">
        <v>179</v>
      </c>
      <c r="H38" s="23"/>
      <c r="I38" s="23"/>
      <c r="J38" s="23"/>
      <c r="K38" s="23"/>
      <c r="L38" s="23" t="s">
        <v>180</v>
      </c>
      <c r="M38" s="25">
        <v>46309.803796296299</v>
      </c>
    </row>
    <row r="39" spans="1:13">
      <c r="A39">
        <v>202530000471</v>
      </c>
      <c r="B39">
        <v>1176039</v>
      </c>
      <c r="C39" s="24">
        <v>46104</v>
      </c>
      <c r="D39" s="23" t="s">
        <v>188</v>
      </c>
      <c r="E39" s="23" t="s">
        <v>177</v>
      </c>
      <c r="F39" s="23" t="s">
        <v>182</v>
      </c>
      <c r="G39" s="23" t="s">
        <v>179</v>
      </c>
      <c r="H39" s="23"/>
      <c r="I39" s="23"/>
      <c r="J39" s="23"/>
      <c r="K39" s="23"/>
      <c r="L39" s="23" t="s">
        <v>180</v>
      </c>
      <c r="M39" s="25">
        <v>46309.803796296299</v>
      </c>
    </row>
    <row r="40" spans="1:13">
      <c r="A40">
        <v>202530000475</v>
      </c>
      <c r="B40">
        <v>1201040</v>
      </c>
      <c r="C40" s="24">
        <v>46108</v>
      </c>
      <c r="D40" s="23" t="s">
        <v>188</v>
      </c>
      <c r="E40" s="23" t="s">
        <v>184</v>
      </c>
      <c r="F40" s="23" t="s">
        <v>182</v>
      </c>
      <c r="G40" s="23" t="s">
        <v>179</v>
      </c>
      <c r="H40" s="23"/>
      <c r="I40" s="23"/>
      <c r="J40" s="23"/>
      <c r="K40" s="23"/>
      <c r="L40" s="23" t="s">
        <v>180</v>
      </c>
      <c r="M40" s="25">
        <v>46309.803796296299</v>
      </c>
    </row>
    <row r="41" spans="1:13">
      <c r="A41">
        <v>202530000476</v>
      </c>
      <c r="B41">
        <v>996031</v>
      </c>
      <c r="C41" s="24">
        <v>46108</v>
      </c>
      <c r="D41" s="23" t="s">
        <v>188</v>
      </c>
      <c r="E41" s="23" t="s">
        <v>183</v>
      </c>
      <c r="F41" s="23" t="s">
        <v>182</v>
      </c>
      <c r="G41" s="23" t="s">
        <v>179</v>
      </c>
      <c r="H41" s="23"/>
      <c r="I41" s="23"/>
      <c r="J41" s="23"/>
      <c r="K41" s="23"/>
      <c r="L41" s="23" t="s">
        <v>180</v>
      </c>
      <c r="M41" s="25">
        <v>46309.803796296299</v>
      </c>
    </row>
    <row r="42" spans="1:13">
      <c r="A42">
        <v>202530000478</v>
      </c>
      <c r="B42">
        <v>1176067</v>
      </c>
      <c r="C42" s="24">
        <v>46107</v>
      </c>
      <c r="D42" s="23" t="s">
        <v>188</v>
      </c>
      <c r="E42" s="23" t="s">
        <v>177</v>
      </c>
      <c r="F42" s="23" t="s">
        <v>182</v>
      </c>
      <c r="G42" s="23" t="s">
        <v>179</v>
      </c>
      <c r="H42" s="23"/>
      <c r="I42" s="23"/>
      <c r="J42" s="23"/>
      <c r="K42" s="23"/>
      <c r="L42" s="23" t="s">
        <v>180</v>
      </c>
      <c r="M42" s="25">
        <v>46309.803796296299</v>
      </c>
    </row>
    <row r="43" spans="1:13">
      <c r="A43">
        <v>202530000479</v>
      </c>
      <c r="B43">
        <v>1181211</v>
      </c>
      <c r="C43" s="24">
        <v>46112</v>
      </c>
      <c r="D43" s="23" t="s">
        <v>188</v>
      </c>
      <c r="E43" s="23" t="s">
        <v>184</v>
      </c>
      <c r="F43" s="23" t="s">
        <v>182</v>
      </c>
      <c r="G43" s="23" t="s">
        <v>179</v>
      </c>
      <c r="H43" s="23"/>
      <c r="I43" s="23"/>
      <c r="J43" s="23"/>
      <c r="K43" s="23"/>
      <c r="L43" s="23" t="s">
        <v>180</v>
      </c>
      <c r="M43" s="25">
        <v>46309.803796296299</v>
      </c>
    </row>
    <row r="44" spans="1:13">
      <c r="A44">
        <v>202540000188</v>
      </c>
      <c r="B44">
        <v>1221176</v>
      </c>
      <c r="C44" s="24">
        <v>45770</v>
      </c>
      <c r="D44" s="23" t="s">
        <v>150</v>
      </c>
      <c r="E44" s="23" t="s">
        <v>184</v>
      </c>
      <c r="F44" s="23" t="s">
        <v>190</v>
      </c>
      <c r="G44" s="23" t="s">
        <v>179</v>
      </c>
      <c r="H44" s="23"/>
      <c r="I44" s="23"/>
      <c r="J44" s="23"/>
      <c r="K44" s="23"/>
      <c r="L44" s="23" t="s">
        <v>180</v>
      </c>
      <c r="M44" s="25">
        <v>46309.803796296299</v>
      </c>
    </row>
    <row r="45" spans="1:13">
      <c r="A45">
        <v>202540001533</v>
      </c>
      <c r="B45">
        <v>1231105</v>
      </c>
      <c r="C45" s="24">
        <v>46115</v>
      </c>
      <c r="D45" s="23" t="s">
        <v>150</v>
      </c>
      <c r="E45" s="23" t="s">
        <v>183</v>
      </c>
      <c r="F45" s="23" t="s">
        <v>182</v>
      </c>
      <c r="G45" s="23" t="s">
        <v>179</v>
      </c>
      <c r="H45" s="23"/>
      <c r="I45" s="23"/>
      <c r="J45" s="23"/>
      <c r="K45" s="23"/>
      <c r="L45" s="23" t="s">
        <v>180</v>
      </c>
      <c r="M45" s="25">
        <v>46309.803796296299</v>
      </c>
    </row>
    <row r="46" spans="1:13">
      <c r="A46">
        <v>202540001567</v>
      </c>
      <c r="B46">
        <v>1096099</v>
      </c>
      <c r="C46" s="24">
        <v>45955</v>
      </c>
      <c r="D46" s="23" t="s">
        <v>150</v>
      </c>
      <c r="E46" s="23" t="s">
        <v>184</v>
      </c>
      <c r="F46" s="23" t="s">
        <v>182</v>
      </c>
      <c r="G46" s="23" t="s">
        <v>179</v>
      </c>
      <c r="H46" s="23"/>
      <c r="I46" s="23"/>
      <c r="J46" s="23"/>
      <c r="K46" s="23"/>
      <c r="L46" s="23" t="s">
        <v>180</v>
      </c>
      <c r="M46" s="25">
        <v>46309.803796296299</v>
      </c>
    </row>
    <row r="47" spans="1:13">
      <c r="A47">
        <v>202540001727</v>
      </c>
      <c r="B47">
        <v>1223027</v>
      </c>
      <c r="C47" s="24">
        <v>45971</v>
      </c>
      <c r="D47" s="23" t="s">
        <v>150</v>
      </c>
      <c r="E47" s="23" t="s">
        <v>181</v>
      </c>
      <c r="F47" s="23"/>
      <c r="G47" s="23" t="s">
        <v>179</v>
      </c>
      <c r="H47" s="23"/>
      <c r="I47" s="23"/>
      <c r="J47" s="23"/>
      <c r="K47" s="23"/>
      <c r="L47" s="23" t="s">
        <v>180</v>
      </c>
      <c r="M47" s="25">
        <v>46309.803796296299</v>
      </c>
    </row>
    <row r="48" spans="1:13">
      <c r="A48">
        <v>202540001858</v>
      </c>
      <c r="B48">
        <v>1241228</v>
      </c>
      <c r="C48" s="24">
        <v>46023</v>
      </c>
      <c r="D48" s="23" t="s">
        <v>150</v>
      </c>
      <c r="E48" s="23" t="s">
        <v>183</v>
      </c>
      <c r="F48" s="23" t="s">
        <v>185</v>
      </c>
      <c r="G48" s="23" t="s">
        <v>179</v>
      </c>
      <c r="H48" s="23"/>
      <c r="I48" s="23"/>
      <c r="J48" s="23"/>
      <c r="K48" s="23"/>
      <c r="L48" s="23" t="s">
        <v>180</v>
      </c>
      <c r="M48" s="25">
        <v>46309.803796296299</v>
      </c>
    </row>
    <row r="49" spans="1:13">
      <c r="A49">
        <v>202540002042</v>
      </c>
      <c r="B49">
        <v>1234027</v>
      </c>
      <c r="C49" s="24">
        <v>46113</v>
      </c>
      <c r="D49" s="23" t="s">
        <v>150</v>
      </c>
      <c r="E49" s="23" t="s">
        <v>183</v>
      </c>
      <c r="F49" s="23"/>
      <c r="G49" s="23" t="s">
        <v>179</v>
      </c>
      <c r="H49" s="23"/>
      <c r="I49" s="23"/>
      <c r="J49" s="23"/>
      <c r="K49" s="23"/>
      <c r="L49" s="23" t="s">
        <v>180</v>
      </c>
      <c r="M49" s="25">
        <v>46309.803796296299</v>
      </c>
    </row>
    <row r="50" spans="1:13">
      <c r="A50">
        <v>202540002060</v>
      </c>
      <c r="B50">
        <v>1096099</v>
      </c>
      <c r="C50" s="24">
        <v>46002</v>
      </c>
      <c r="D50" s="23" t="s">
        <v>150</v>
      </c>
      <c r="E50" s="23" t="s">
        <v>183</v>
      </c>
      <c r="F50" s="23" t="s">
        <v>187</v>
      </c>
      <c r="G50" s="23" t="s">
        <v>179</v>
      </c>
      <c r="H50" s="23"/>
      <c r="I50" s="23"/>
      <c r="J50" s="23"/>
      <c r="K50" s="23"/>
      <c r="L50" s="23" t="s">
        <v>180</v>
      </c>
      <c r="M50" s="25">
        <v>46309.803796296299</v>
      </c>
    </row>
    <row r="51" spans="1:13">
      <c r="A51">
        <v>202540002273</v>
      </c>
      <c r="B51">
        <v>1146049</v>
      </c>
      <c r="C51" s="24">
        <v>46038</v>
      </c>
      <c r="D51" s="23" t="s">
        <v>150</v>
      </c>
      <c r="E51" s="23" t="s">
        <v>183</v>
      </c>
      <c r="F51" s="23"/>
      <c r="G51" s="23" t="s">
        <v>179</v>
      </c>
      <c r="H51" s="23"/>
      <c r="I51" s="23"/>
      <c r="J51" s="23"/>
      <c r="K51" s="23"/>
      <c r="L51" s="23" t="s">
        <v>180</v>
      </c>
      <c r="M51" s="25">
        <v>46309.803796296299</v>
      </c>
    </row>
    <row r="52" spans="1:13">
      <c r="A52">
        <v>202540002292</v>
      </c>
      <c r="B52">
        <v>1182055</v>
      </c>
      <c r="C52" s="24">
        <v>46041</v>
      </c>
      <c r="D52" s="23" t="s">
        <v>150</v>
      </c>
      <c r="E52" s="23" t="s">
        <v>184</v>
      </c>
      <c r="F52" s="23"/>
      <c r="G52" s="23" t="s">
        <v>179</v>
      </c>
      <c r="H52" s="23"/>
      <c r="I52" s="23"/>
      <c r="J52" s="23"/>
      <c r="K52" s="23"/>
      <c r="L52" s="23" t="s">
        <v>180</v>
      </c>
      <c r="M52" s="25">
        <v>46309.803796296299</v>
      </c>
    </row>
    <row r="53" spans="1:13">
      <c r="A53">
        <v>202540002373</v>
      </c>
      <c r="B53">
        <v>1221303</v>
      </c>
      <c r="C53" s="24">
        <v>46111</v>
      </c>
      <c r="D53" s="23" t="s">
        <v>150</v>
      </c>
      <c r="E53" s="23" t="s">
        <v>183</v>
      </c>
      <c r="F53" s="23" t="s">
        <v>178</v>
      </c>
      <c r="G53" s="23" t="s">
        <v>179</v>
      </c>
      <c r="H53" s="23"/>
      <c r="I53" s="23"/>
      <c r="J53" s="23"/>
      <c r="K53" s="23"/>
      <c r="L53" s="23" t="s">
        <v>180</v>
      </c>
      <c r="M53" s="25">
        <v>46309.803796296299</v>
      </c>
    </row>
    <row r="54" spans="1:13">
      <c r="A54">
        <v>202540002377</v>
      </c>
      <c r="B54">
        <v>1251086</v>
      </c>
      <c r="C54" s="24">
        <v>46127</v>
      </c>
      <c r="D54" s="23" t="s">
        <v>150</v>
      </c>
      <c r="E54" s="23" t="s">
        <v>183</v>
      </c>
      <c r="F54" s="23"/>
      <c r="G54" s="23" t="s">
        <v>179</v>
      </c>
      <c r="H54" s="23"/>
      <c r="I54" s="23"/>
      <c r="J54" s="23"/>
      <c r="K54" s="23"/>
      <c r="L54" s="23" t="s">
        <v>180</v>
      </c>
      <c r="M54" s="25">
        <v>46309.803796296299</v>
      </c>
    </row>
    <row r="55" spans="1:13">
      <c r="A55">
        <v>202540002394</v>
      </c>
      <c r="B55">
        <v>1221129</v>
      </c>
      <c r="C55" s="24">
        <v>46052</v>
      </c>
      <c r="D55" s="23" t="s">
        <v>150</v>
      </c>
      <c r="E55" s="23" t="s">
        <v>177</v>
      </c>
      <c r="F55" s="23" t="s">
        <v>178</v>
      </c>
      <c r="G55" s="23" t="s">
        <v>179</v>
      </c>
      <c r="H55" s="23"/>
      <c r="I55" s="23"/>
      <c r="J55" s="23"/>
      <c r="K55" s="23"/>
      <c r="L55" s="23" t="s">
        <v>180</v>
      </c>
      <c r="M55" s="25">
        <v>46309.803796296299</v>
      </c>
    </row>
    <row r="56" spans="1:13">
      <c r="A56">
        <v>202540002395</v>
      </c>
      <c r="B56">
        <v>1251145</v>
      </c>
      <c r="C56" s="24">
        <v>46084</v>
      </c>
      <c r="D56" s="23" t="s">
        <v>150</v>
      </c>
      <c r="E56" s="23" t="s">
        <v>183</v>
      </c>
      <c r="F56" s="23" t="s">
        <v>178</v>
      </c>
      <c r="G56" s="23" t="s">
        <v>179</v>
      </c>
      <c r="H56" s="23"/>
      <c r="I56" s="23"/>
      <c r="J56" s="23"/>
      <c r="K56" s="23"/>
      <c r="L56" s="23" t="s">
        <v>180</v>
      </c>
      <c r="M56" s="25">
        <v>46309.803796296299</v>
      </c>
    </row>
    <row r="57" spans="1:13">
      <c r="A57">
        <v>202540002480</v>
      </c>
      <c r="B57">
        <v>1131092</v>
      </c>
      <c r="C57" s="24">
        <v>46062</v>
      </c>
      <c r="D57" s="23" t="s">
        <v>150</v>
      </c>
      <c r="E57" s="23" t="s">
        <v>183</v>
      </c>
      <c r="F57" s="23" t="s">
        <v>178</v>
      </c>
      <c r="G57" s="23" t="s">
        <v>179</v>
      </c>
      <c r="H57" s="23"/>
      <c r="I57" s="23"/>
      <c r="J57" s="23"/>
      <c r="K57" s="23"/>
      <c r="L57" s="23" t="s">
        <v>180</v>
      </c>
      <c r="M57" s="25">
        <v>46309.803796296299</v>
      </c>
    </row>
    <row r="58" spans="1:13">
      <c r="A58">
        <v>202540002483</v>
      </c>
      <c r="B58">
        <v>1114002</v>
      </c>
      <c r="C58" s="24">
        <v>46060</v>
      </c>
      <c r="D58" s="23" t="s">
        <v>150</v>
      </c>
      <c r="E58" s="23" t="s">
        <v>184</v>
      </c>
      <c r="F58" s="23"/>
      <c r="G58" s="23" t="s">
        <v>179</v>
      </c>
      <c r="H58" s="23"/>
      <c r="I58" s="23"/>
      <c r="J58" s="23"/>
      <c r="K58" s="23"/>
      <c r="L58" s="23" t="s">
        <v>180</v>
      </c>
      <c r="M58" s="25">
        <v>46309.803796296299</v>
      </c>
    </row>
    <row r="59" spans="1:13">
      <c r="A59">
        <v>202540002515</v>
      </c>
      <c r="B59">
        <v>1222023</v>
      </c>
      <c r="C59" s="24">
        <v>46066</v>
      </c>
      <c r="D59" s="23" t="s">
        <v>150</v>
      </c>
      <c r="E59" s="23" t="s">
        <v>181</v>
      </c>
      <c r="F59" s="23"/>
      <c r="G59" s="23" t="s">
        <v>179</v>
      </c>
      <c r="H59" s="23"/>
      <c r="I59" s="23"/>
      <c r="J59" s="23"/>
      <c r="K59" s="23"/>
      <c r="L59" s="23" t="s">
        <v>180</v>
      </c>
      <c r="M59" s="25">
        <v>46309.803796296299</v>
      </c>
    </row>
    <row r="60" spans="1:13">
      <c r="A60">
        <v>202540002523</v>
      </c>
      <c r="B60">
        <v>1252092</v>
      </c>
      <c r="C60" s="24">
        <v>46083</v>
      </c>
      <c r="D60" s="23" t="s">
        <v>150</v>
      </c>
      <c r="E60" s="23" t="s">
        <v>181</v>
      </c>
      <c r="F60" s="23"/>
      <c r="G60" s="23" t="s">
        <v>179</v>
      </c>
      <c r="H60" s="23"/>
      <c r="I60" s="23"/>
      <c r="J60" s="23"/>
      <c r="K60" s="23"/>
      <c r="L60" s="23" t="s">
        <v>180</v>
      </c>
      <c r="M60" s="25">
        <v>46309.803796296299</v>
      </c>
    </row>
    <row r="61" spans="1:13">
      <c r="A61">
        <v>202540002551</v>
      </c>
      <c r="B61">
        <v>1234067</v>
      </c>
      <c r="C61" s="24">
        <v>46073</v>
      </c>
      <c r="D61" s="23" t="s">
        <v>150</v>
      </c>
      <c r="E61" s="23" t="s">
        <v>183</v>
      </c>
      <c r="F61" s="23" t="s">
        <v>178</v>
      </c>
      <c r="G61" s="23" t="s">
        <v>179</v>
      </c>
      <c r="H61" s="23"/>
      <c r="I61" s="23"/>
      <c r="J61" s="23"/>
      <c r="K61" s="23"/>
      <c r="L61" s="23" t="s">
        <v>180</v>
      </c>
      <c r="M61" s="25">
        <v>46309.803796296299</v>
      </c>
    </row>
    <row r="62" spans="1:13">
      <c r="A62">
        <v>202540002587</v>
      </c>
      <c r="B62">
        <v>1234070</v>
      </c>
      <c r="C62" s="24">
        <v>46074</v>
      </c>
      <c r="D62" s="23" t="s">
        <v>150</v>
      </c>
      <c r="E62" s="23" t="s">
        <v>183</v>
      </c>
      <c r="F62" s="23" t="s">
        <v>187</v>
      </c>
      <c r="G62" s="23" t="s">
        <v>179</v>
      </c>
      <c r="H62" s="23"/>
      <c r="I62" s="23"/>
      <c r="J62" s="23"/>
      <c r="K62" s="23"/>
      <c r="L62" s="23" t="s">
        <v>180</v>
      </c>
      <c r="M62" s="25">
        <v>46309.803796296299</v>
      </c>
    </row>
    <row r="63" spans="1:13">
      <c r="A63">
        <v>202540002621</v>
      </c>
      <c r="B63">
        <v>1191168</v>
      </c>
      <c r="C63" s="24">
        <v>46098</v>
      </c>
      <c r="D63" s="23" t="s">
        <v>150</v>
      </c>
      <c r="E63" s="23" t="s">
        <v>181</v>
      </c>
      <c r="F63" s="23"/>
      <c r="G63" s="23" t="s">
        <v>179</v>
      </c>
      <c r="H63" s="23"/>
      <c r="I63" s="23"/>
      <c r="J63" s="23"/>
      <c r="K63" s="23"/>
      <c r="L63" s="23" t="s">
        <v>180</v>
      </c>
      <c r="M63" s="25">
        <v>46309.803796296299</v>
      </c>
    </row>
    <row r="64" spans="1:13">
      <c r="A64">
        <v>202540002634</v>
      </c>
      <c r="B64">
        <v>1086105</v>
      </c>
      <c r="C64" s="24">
        <v>46090</v>
      </c>
      <c r="D64" s="23" t="s">
        <v>150</v>
      </c>
      <c r="E64" s="23" t="s">
        <v>189</v>
      </c>
      <c r="F64" s="23"/>
      <c r="G64" s="23" t="s">
        <v>179</v>
      </c>
      <c r="H64" s="23"/>
      <c r="I64" s="23"/>
      <c r="J64" s="23"/>
      <c r="K64" s="23"/>
      <c r="L64" s="23" t="s">
        <v>180</v>
      </c>
      <c r="M64" s="25">
        <v>46309.803796296299</v>
      </c>
    </row>
    <row r="65" spans="1:13">
      <c r="A65">
        <v>202540002647</v>
      </c>
      <c r="B65">
        <v>1191028</v>
      </c>
      <c r="C65" s="24">
        <v>46083</v>
      </c>
      <c r="D65" s="23" t="s">
        <v>150</v>
      </c>
      <c r="E65" s="23" t="s">
        <v>181</v>
      </c>
      <c r="F65" s="23"/>
      <c r="G65" s="23" t="s">
        <v>179</v>
      </c>
      <c r="H65" s="23"/>
      <c r="I65" s="23"/>
      <c r="J65" s="23"/>
      <c r="K65" s="23"/>
      <c r="L65" s="23" t="s">
        <v>180</v>
      </c>
      <c r="M65" s="25">
        <v>46309.803796296299</v>
      </c>
    </row>
    <row r="66" spans="1:13">
      <c r="A66">
        <v>202540002650</v>
      </c>
      <c r="B66">
        <v>1101204</v>
      </c>
      <c r="C66" s="24">
        <v>46083</v>
      </c>
      <c r="D66" s="23" t="s">
        <v>150</v>
      </c>
      <c r="E66" s="23" t="s">
        <v>181</v>
      </c>
      <c r="F66" s="23"/>
      <c r="G66" s="23" t="s">
        <v>179</v>
      </c>
      <c r="H66" s="23"/>
      <c r="I66" s="23"/>
      <c r="J66" s="23"/>
      <c r="K66" s="23"/>
      <c r="L66" s="23" t="s">
        <v>180</v>
      </c>
      <c r="M66" s="25">
        <v>46309.803796296299</v>
      </c>
    </row>
    <row r="67" spans="1:13">
      <c r="A67">
        <v>202540002655</v>
      </c>
      <c r="B67">
        <v>1166137</v>
      </c>
      <c r="C67" s="24">
        <v>46083</v>
      </c>
      <c r="D67" s="23" t="s">
        <v>150</v>
      </c>
      <c r="E67" s="23" t="s">
        <v>183</v>
      </c>
      <c r="F67" s="23" t="s">
        <v>178</v>
      </c>
      <c r="G67" s="23" t="s">
        <v>179</v>
      </c>
      <c r="H67" s="23"/>
      <c r="I67" s="23"/>
      <c r="J67" s="23"/>
      <c r="K67" s="23"/>
      <c r="L67" s="23" t="s">
        <v>180</v>
      </c>
      <c r="M67" s="25">
        <v>46309.803796296299</v>
      </c>
    </row>
    <row r="68" spans="1:13">
      <c r="A68">
        <v>202540002675</v>
      </c>
      <c r="B68">
        <v>1243005</v>
      </c>
      <c r="C68" s="24">
        <v>46085</v>
      </c>
      <c r="D68" s="23" t="s">
        <v>150</v>
      </c>
      <c r="E68" s="23" t="s">
        <v>181</v>
      </c>
      <c r="F68" s="23"/>
      <c r="G68" s="23" t="s">
        <v>179</v>
      </c>
      <c r="H68" s="23"/>
      <c r="I68" s="23"/>
      <c r="J68" s="23"/>
      <c r="K68" s="23"/>
      <c r="L68" s="23" t="s">
        <v>180</v>
      </c>
      <c r="M68" s="25">
        <v>46309.803796296299</v>
      </c>
    </row>
    <row r="69" spans="1:13">
      <c r="A69">
        <v>202540002685</v>
      </c>
      <c r="B69">
        <v>1201382</v>
      </c>
      <c r="C69" s="24">
        <v>46086</v>
      </c>
      <c r="D69" s="23" t="s">
        <v>150</v>
      </c>
      <c r="E69" s="23" t="s">
        <v>181</v>
      </c>
      <c r="F69" s="23"/>
      <c r="G69" s="23" t="s">
        <v>179</v>
      </c>
      <c r="H69" s="23"/>
      <c r="I69" s="23"/>
      <c r="J69" s="23"/>
      <c r="K69" s="23"/>
      <c r="L69" s="23" t="s">
        <v>180</v>
      </c>
      <c r="M69" s="25">
        <v>46309.803796296299</v>
      </c>
    </row>
    <row r="70" spans="1:13">
      <c r="A70">
        <v>202540002686</v>
      </c>
      <c r="B70">
        <v>1201057</v>
      </c>
      <c r="C70" s="24">
        <v>46085</v>
      </c>
      <c r="D70" s="23" t="s">
        <v>150</v>
      </c>
      <c r="E70" s="23" t="s">
        <v>181</v>
      </c>
      <c r="F70" s="23"/>
      <c r="G70" s="23" t="s">
        <v>179</v>
      </c>
      <c r="H70" s="23"/>
      <c r="I70" s="23"/>
      <c r="J70" s="23"/>
      <c r="K70" s="23"/>
      <c r="L70" s="23" t="s">
        <v>180</v>
      </c>
      <c r="M70" s="25">
        <v>46309.803796296299</v>
      </c>
    </row>
    <row r="71" spans="1:13">
      <c r="A71">
        <v>202540002703</v>
      </c>
      <c r="B71">
        <v>1081380</v>
      </c>
      <c r="C71" s="24">
        <v>46098</v>
      </c>
      <c r="D71" s="23" t="s">
        <v>150</v>
      </c>
      <c r="E71" s="23" t="s">
        <v>181</v>
      </c>
      <c r="F71" s="23"/>
      <c r="G71" s="23" t="s">
        <v>179</v>
      </c>
      <c r="H71" s="23"/>
      <c r="I71" s="23"/>
      <c r="J71" s="23"/>
      <c r="K71" s="23"/>
      <c r="L71" s="23" t="s">
        <v>180</v>
      </c>
      <c r="M71" s="25">
        <v>46309.803796296299</v>
      </c>
    </row>
    <row r="72" spans="1:13">
      <c r="A72">
        <v>202540002704</v>
      </c>
      <c r="B72">
        <v>1221154</v>
      </c>
      <c r="C72" s="24">
        <v>46087</v>
      </c>
      <c r="D72" s="23" t="s">
        <v>150</v>
      </c>
      <c r="E72" s="23" t="s">
        <v>181</v>
      </c>
      <c r="F72" s="23"/>
      <c r="G72" s="23" t="s">
        <v>179</v>
      </c>
      <c r="H72" s="23"/>
      <c r="I72" s="23"/>
      <c r="J72" s="23"/>
      <c r="K72" s="23"/>
      <c r="L72" s="23" t="s">
        <v>180</v>
      </c>
      <c r="M72" s="25">
        <v>46309.803796296299</v>
      </c>
    </row>
    <row r="73" spans="1:13">
      <c r="A73">
        <v>202540002706</v>
      </c>
      <c r="B73">
        <v>1201271</v>
      </c>
      <c r="C73" s="24">
        <v>46087</v>
      </c>
      <c r="D73" s="23" t="s">
        <v>150</v>
      </c>
      <c r="E73" s="23" t="s">
        <v>181</v>
      </c>
      <c r="F73" s="23"/>
      <c r="G73" s="23" t="s">
        <v>179</v>
      </c>
      <c r="H73" s="23"/>
      <c r="I73" s="23"/>
      <c r="J73" s="23"/>
      <c r="K73" s="23"/>
      <c r="L73" s="23" t="s">
        <v>180</v>
      </c>
      <c r="M73" s="25">
        <v>46309.803796296299</v>
      </c>
    </row>
    <row r="74" spans="1:13">
      <c r="A74">
        <v>202540002709</v>
      </c>
      <c r="B74">
        <v>1201519</v>
      </c>
      <c r="C74" s="24">
        <v>46087</v>
      </c>
      <c r="D74" s="23" t="s">
        <v>150</v>
      </c>
      <c r="E74" s="23" t="s">
        <v>183</v>
      </c>
      <c r="F74" s="23" t="s">
        <v>178</v>
      </c>
      <c r="G74" s="23" t="s">
        <v>179</v>
      </c>
      <c r="H74" s="23"/>
      <c r="I74" s="23"/>
      <c r="J74" s="23"/>
      <c r="K74" s="23"/>
      <c r="L74" s="23" t="s">
        <v>180</v>
      </c>
      <c r="M74" s="25">
        <v>46309.803796296299</v>
      </c>
    </row>
    <row r="75" spans="1:13">
      <c r="A75">
        <v>202540002710</v>
      </c>
      <c r="B75">
        <v>1191055</v>
      </c>
      <c r="C75" s="24">
        <v>46087</v>
      </c>
      <c r="D75" s="23" t="s">
        <v>150</v>
      </c>
      <c r="E75" s="23" t="s">
        <v>181</v>
      </c>
      <c r="F75" s="23"/>
      <c r="G75" s="23" t="s">
        <v>179</v>
      </c>
      <c r="H75" s="23"/>
      <c r="I75" s="23"/>
      <c r="J75" s="23"/>
      <c r="K75" s="23"/>
      <c r="L75" s="23" t="s">
        <v>180</v>
      </c>
      <c r="M75" s="25">
        <v>46309.803796296299</v>
      </c>
    </row>
    <row r="76" spans="1:13">
      <c r="A76">
        <v>202540002717</v>
      </c>
      <c r="B76">
        <v>1201328</v>
      </c>
      <c r="C76" s="24">
        <v>46090</v>
      </c>
      <c r="D76" s="23" t="s">
        <v>150</v>
      </c>
      <c r="E76" s="23" t="s">
        <v>181</v>
      </c>
      <c r="F76" s="23"/>
      <c r="G76" s="23" t="s">
        <v>179</v>
      </c>
      <c r="H76" s="23"/>
      <c r="I76" s="23"/>
      <c r="J76" s="23"/>
      <c r="K76" s="23"/>
      <c r="L76" s="23" t="s">
        <v>180</v>
      </c>
      <c r="M76" s="25">
        <v>46309.803796296299</v>
      </c>
    </row>
    <row r="77" spans="1:13">
      <c r="A77">
        <v>202540002718</v>
      </c>
      <c r="B77">
        <v>1254047</v>
      </c>
      <c r="C77" s="24">
        <v>46090</v>
      </c>
      <c r="D77" s="23" t="s">
        <v>150</v>
      </c>
      <c r="E77" s="23" t="s">
        <v>189</v>
      </c>
      <c r="F77" s="23"/>
      <c r="G77" s="23" t="s">
        <v>179</v>
      </c>
      <c r="H77" s="23"/>
      <c r="I77" s="23"/>
      <c r="J77" s="23"/>
      <c r="K77" s="23"/>
      <c r="L77" s="23" t="s">
        <v>180</v>
      </c>
      <c r="M77" s="25">
        <v>46309.803796296299</v>
      </c>
    </row>
    <row r="78" spans="1:13">
      <c r="A78">
        <v>202540002727</v>
      </c>
      <c r="B78">
        <v>1233006</v>
      </c>
      <c r="C78" s="24">
        <v>46090</v>
      </c>
      <c r="D78" s="23" t="s">
        <v>150</v>
      </c>
      <c r="E78" s="23" t="s">
        <v>181</v>
      </c>
      <c r="F78" s="23"/>
      <c r="G78" s="23" t="s">
        <v>179</v>
      </c>
      <c r="H78" s="23"/>
      <c r="I78" s="23"/>
      <c r="J78" s="23"/>
      <c r="K78" s="23"/>
      <c r="L78" s="23" t="s">
        <v>180</v>
      </c>
      <c r="M78" s="25">
        <v>46309.803796296299</v>
      </c>
    </row>
    <row r="79" spans="1:13">
      <c r="A79">
        <v>202540002731</v>
      </c>
      <c r="B79">
        <v>1211374</v>
      </c>
      <c r="C79" s="24">
        <v>46115</v>
      </c>
      <c r="D79" s="23" t="s">
        <v>150</v>
      </c>
      <c r="E79" s="23" t="s">
        <v>189</v>
      </c>
      <c r="F79" s="23" t="s">
        <v>185</v>
      </c>
      <c r="G79" s="23" t="s">
        <v>179</v>
      </c>
      <c r="H79" s="23"/>
      <c r="I79" s="23"/>
      <c r="J79" s="23"/>
      <c r="K79" s="23"/>
      <c r="L79" s="23" t="s">
        <v>180</v>
      </c>
      <c r="M79" s="25">
        <v>46309.803796296299</v>
      </c>
    </row>
    <row r="80" spans="1:13">
      <c r="A80">
        <v>202540002733</v>
      </c>
      <c r="B80">
        <v>1226096</v>
      </c>
      <c r="C80" s="24">
        <v>46091</v>
      </c>
      <c r="D80" s="23" t="s">
        <v>150</v>
      </c>
      <c r="E80" s="23" t="s">
        <v>181</v>
      </c>
      <c r="F80" s="23"/>
      <c r="G80" s="23" t="s">
        <v>179</v>
      </c>
      <c r="H80" s="23"/>
      <c r="I80" s="23"/>
      <c r="J80" s="23"/>
      <c r="K80" s="23"/>
      <c r="L80" s="23" t="s">
        <v>180</v>
      </c>
      <c r="M80" s="25">
        <v>46309.803796296299</v>
      </c>
    </row>
    <row r="81" spans="1:13">
      <c r="A81">
        <v>202540002742</v>
      </c>
      <c r="B81">
        <v>1201070</v>
      </c>
      <c r="C81" s="24">
        <v>46091</v>
      </c>
      <c r="D81" s="23" t="s">
        <v>150</v>
      </c>
      <c r="E81" s="23" t="s">
        <v>184</v>
      </c>
      <c r="F81" s="23"/>
      <c r="G81" s="23" t="s">
        <v>179</v>
      </c>
      <c r="H81" s="23"/>
      <c r="I81" s="23"/>
      <c r="J81" s="23"/>
      <c r="K81" s="23"/>
      <c r="L81" s="23" t="s">
        <v>180</v>
      </c>
      <c r="M81" s="25">
        <v>46309.803796296299</v>
      </c>
    </row>
    <row r="82" spans="1:13">
      <c r="A82">
        <v>202540002745</v>
      </c>
      <c r="B82">
        <v>1211467</v>
      </c>
      <c r="C82" s="24">
        <v>46092</v>
      </c>
      <c r="D82" s="23" t="s">
        <v>150</v>
      </c>
      <c r="E82" s="23" t="s">
        <v>181</v>
      </c>
      <c r="F82" s="23"/>
      <c r="G82" s="23" t="s">
        <v>179</v>
      </c>
      <c r="H82" s="23"/>
      <c r="I82" s="23"/>
      <c r="J82" s="23"/>
      <c r="K82" s="23"/>
      <c r="L82" s="23" t="s">
        <v>180</v>
      </c>
      <c r="M82" s="25">
        <v>46309.803796296299</v>
      </c>
    </row>
    <row r="83" spans="1:13">
      <c r="A83">
        <v>202540002755</v>
      </c>
      <c r="B83">
        <v>1186065</v>
      </c>
      <c r="C83" s="24">
        <v>46093</v>
      </c>
      <c r="D83" s="23" t="s">
        <v>150</v>
      </c>
      <c r="E83" s="23" t="s">
        <v>181</v>
      </c>
      <c r="F83" s="23"/>
      <c r="G83" s="23" t="s">
        <v>179</v>
      </c>
      <c r="H83" s="23"/>
      <c r="I83" s="23"/>
      <c r="J83" s="23"/>
      <c r="K83" s="23"/>
      <c r="L83" s="23" t="s">
        <v>180</v>
      </c>
      <c r="M83" s="25">
        <v>46309.803796296299</v>
      </c>
    </row>
    <row r="84" spans="1:13">
      <c r="A84">
        <v>202540002764</v>
      </c>
      <c r="B84">
        <v>910964</v>
      </c>
      <c r="C84" s="24">
        <v>46093</v>
      </c>
      <c r="D84" s="23" t="s">
        <v>150</v>
      </c>
      <c r="E84" s="23" t="s">
        <v>189</v>
      </c>
      <c r="F84" s="23" t="s">
        <v>185</v>
      </c>
      <c r="G84" s="23" t="s">
        <v>179</v>
      </c>
      <c r="H84" s="23"/>
      <c r="I84" s="23"/>
      <c r="J84" s="23"/>
      <c r="K84" s="23"/>
      <c r="L84" s="23" t="s">
        <v>180</v>
      </c>
      <c r="M84" s="25">
        <v>46309.803796296299</v>
      </c>
    </row>
    <row r="85" spans="1:13">
      <c r="A85">
        <v>202540002776</v>
      </c>
      <c r="B85">
        <v>1226129</v>
      </c>
      <c r="C85" s="24">
        <v>46094</v>
      </c>
      <c r="D85" s="23" t="s">
        <v>150</v>
      </c>
      <c r="E85" s="23" t="s">
        <v>181</v>
      </c>
      <c r="F85" s="23"/>
      <c r="G85" s="23" t="s">
        <v>179</v>
      </c>
      <c r="H85" s="23"/>
      <c r="I85" s="23"/>
      <c r="J85" s="23"/>
      <c r="K85" s="23"/>
      <c r="L85" s="23" t="s">
        <v>180</v>
      </c>
      <c r="M85" s="25">
        <v>46309.803796296299</v>
      </c>
    </row>
    <row r="86" spans="1:13">
      <c r="A86">
        <v>202540002786</v>
      </c>
      <c r="B86">
        <v>1186154</v>
      </c>
      <c r="C86" s="24">
        <v>46098</v>
      </c>
      <c r="D86" s="23" t="s">
        <v>150</v>
      </c>
      <c r="E86" s="23" t="s">
        <v>181</v>
      </c>
      <c r="F86" s="23"/>
      <c r="G86" s="23" t="s">
        <v>179</v>
      </c>
      <c r="H86" s="23"/>
      <c r="I86" s="23"/>
      <c r="J86" s="23"/>
      <c r="K86" s="23"/>
      <c r="L86" s="23" t="s">
        <v>180</v>
      </c>
      <c r="M86" s="25">
        <v>46309.803796296299</v>
      </c>
    </row>
    <row r="87" spans="1:13">
      <c r="A87">
        <v>202540002792</v>
      </c>
      <c r="B87">
        <v>930600</v>
      </c>
      <c r="C87" s="24">
        <v>46125</v>
      </c>
      <c r="D87" s="23" t="s">
        <v>150</v>
      </c>
      <c r="E87" s="23" t="s">
        <v>177</v>
      </c>
      <c r="F87" s="23"/>
      <c r="G87" s="23" t="s">
        <v>179</v>
      </c>
      <c r="H87" s="23"/>
      <c r="I87" s="23"/>
      <c r="J87" s="23"/>
      <c r="K87" s="23"/>
      <c r="L87" s="23" t="s">
        <v>180</v>
      </c>
      <c r="M87" s="25">
        <v>46309.803796296299</v>
      </c>
    </row>
    <row r="88" spans="1:13">
      <c r="A88">
        <v>202540002794</v>
      </c>
      <c r="B88">
        <v>1191365</v>
      </c>
      <c r="C88" s="24">
        <v>46097</v>
      </c>
      <c r="D88" s="23" t="s">
        <v>150</v>
      </c>
      <c r="E88" s="23" t="s">
        <v>181</v>
      </c>
      <c r="F88" s="23"/>
      <c r="G88" s="23" t="s">
        <v>179</v>
      </c>
      <c r="H88" s="23"/>
      <c r="I88" s="23"/>
      <c r="J88" s="23"/>
      <c r="K88" s="23"/>
      <c r="L88" s="23" t="s">
        <v>180</v>
      </c>
      <c r="M88" s="25">
        <v>46309.803796296299</v>
      </c>
    </row>
    <row r="89" spans="1:13">
      <c r="A89">
        <v>202540002797</v>
      </c>
      <c r="B89">
        <v>1201456</v>
      </c>
      <c r="C89" s="24">
        <v>46097</v>
      </c>
      <c r="D89" s="23" t="s">
        <v>150</v>
      </c>
      <c r="E89" s="23" t="s">
        <v>181</v>
      </c>
      <c r="F89" s="23"/>
      <c r="G89" s="23" t="s">
        <v>179</v>
      </c>
      <c r="H89" s="23"/>
      <c r="I89" s="23"/>
      <c r="J89" s="23"/>
      <c r="K89" s="23"/>
      <c r="L89" s="23" t="s">
        <v>180</v>
      </c>
      <c r="M89" s="25">
        <v>46309.803796296299</v>
      </c>
    </row>
    <row r="90" spans="1:13">
      <c r="A90">
        <v>202540002801</v>
      </c>
      <c r="B90">
        <v>1102111</v>
      </c>
      <c r="C90" s="24">
        <v>46098</v>
      </c>
      <c r="D90" s="23" t="s">
        <v>150</v>
      </c>
      <c r="E90" s="23" t="s">
        <v>183</v>
      </c>
      <c r="F90" s="23" t="s">
        <v>178</v>
      </c>
      <c r="G90" s="23" t="s">
        <v>179</v>
      </c>
      <c r="H90" s="23"/>
      <c r="I90" s="23"/>
      <c r="J90" s="23"/>
      <c r="K90" s="23"/>
      <c r="L90" s="23" t="s">
        <v>180</v>
      </c>
      <c r="M90" s="25">
        <v>46309.803796296299</v>
      </c>
    </row>
    <row r="91" spans="1:13">
      <c r="A91">
        <v>202540002817</v>
      </c>
      <c r="B91">
        <v>1221491</v>
      </c>
      <c r="C91" s="24">
        <v>46098</v>
      </c>
      <c r="D91" s="23" t="s">
        <v>150</v>
      </c>
      <c r="E91" s="23" t="s">
        <v>181</v>
      </c>
      <c r="F91" s="23"/>
      <c r="G91" s="23" t="s">
        <v>179</v>
      </c>
      <c r="H91" s="23"/>
      <c r="I91" s="23"/>
      <c r="J91" s="23"/>
      <c r="K91" s="23"/>
      <c r="L91" s="23" t="s">
        <v>180</v>
      </c>
      <c r="M91" s="25">
        <v>46309.803796296299</v>
      </c>
    </row>
    <row r="92" spans="1:13">
      <c r="A92">
        <v>202540002818</v>
      </c>
      <c r="B92">
        <v>1232017</v>
      </c>
      <c r="C92" s="24">
        <v>46098</v>
      </c>
      <c r="D92" s="23" t="s">
        <v>150</v>
      </c>
      <c r="E92" s="23" t="s">
        <v>183</v>
      </c>
      <c r="F92" s="23" t="s">
        <v>178</v>
      </c>
      <c r="G92" s="23" t="s">
        <v>179</v>
      </c>
      <c r="H92" s="23"/>
      <c r="I92" s="23"/>
      <c r="J92" s="23"/>
      <c r="K92" s="23"/>
      <c r="L92" s="23" t="s">
        <v>180</v>
      </c>
      <c r="M92" s="25">
        <v>46309.803796296299</v>
      </c>
    </row>
    <row r="93" spans="1:13">
      <c r="A93">
        <v>202540002819</v>
      </c>
      <c r="B93">
        <v>1251296</v>
      </c>
      <c r="C93" s="24">
        <v>46098</v>
      </c>
      <c r="D93" s="23" t="s">
        <v>150</v>
      </c>
      <c r="E93" s="23" t="s">
        <v>181</v>
      </c>
      <c r="F93" s="23"/>
      <c r="G93" s="23" t="s">
        <v>179</v>
      </c>
      <c r="H93" s="23"/>
      <c r="I93" s="23"/>
      <c r="J93" s="23"/>
      <c r="K93" s="23"/>
      <c r="L93" s="23" t="s">
        <v>180</v>
      </c>
      <c r="M93" s="25">
        <v>46309.803796296299</v>
      </c>
    </row>
    <row r="94" spans="1:13">
      <c r="A94">
        <v>202540002821</v>
      </c>
      <c r="B94">
        <v>1206033</v>
      </c>
      <c r="C94" s="24">
        <v>46100</v>
      </c>
      <c r="D94" s="23" t="s">
        <v>150</v>
      </c>
      <c r="E94" s="23" t="s">
        <v>183</v>
      </c>
      <c r="F94" s="23" t="s">
        <v>178</v>
      </c>
      <c r="G94" s="23" t="s">
        <v>179</v>
      </c>
      <c r="H94" s="23"/>
      <c r="I94" s="23"/>
      <c r="J94" s="23"/>
      <c r="K94" s="23"/>
      <c r="L94" s="23" t="s">
        <v>180</v>
      </c>
      <c r="M94" s="25">
        <v>46309.803796296299</v>
      </c>
    </row>
    <row r="95" spans="1:13">
      <c r="A95">
        <v>202540002827</v>
      </c>
      <c r="B95">
        <v>1144034</v>
      </c>
      <c r="C95" s="24">
        <v>46100</v>
      </c>
      <c r="D95" s="23" t="s">
        <v>150</v>
      </c>
      <c r="E95" s="23" t="s">
        <v>183</v>
      </c>
      <c r="F95" s="23" t="s">
        <v>178</v>
      </c>
      <c r="G95" s="23" t="s">
        <v>179</v>
      </c>
      <c r="H95" s="23"/>
      <c r="I95" s="23"/>
      <c r="J95" s="23"/>
      <c r="K95" s="23"/>
      <c r="L95" s="23" t="s">
        <v>180</v>
      </c>
      <c r="M95" s="25">
        <v>46309.803796296299</v>
      </c>
    </row>
    <row r="96" spans="1:13">
      <c r="A96">
        <v>202540002828</v>
      </c>
      <c r="B96">
        <v>1226077</v>
      </c>
      <c r="C96" s="24">
        <v>46100</v>
      </c>
      <c r="D96" s="23" t="s">
        <v>150</v>
      </c>
      <c r="E96" s="23" t="s">
        <v>189</v>
      </c>
      <c r="F96" s="23"/>
      <c r="G96" s="23" t="s">
        <v>179</v>
      </c>
      <c r="H96" s="23"/>
      <c r="I96" s="23"/>
      <c r="J96" s="23"/>
      <c r="K96" s="23"/>
      <c r="L96" s="23" t="s">
        <v>180</v>
      </c>
      <c r="M96" s="25">
        <v>46309.803796296299</v>
      </c>
    </row>
    <row r="97" spans="1:13">
      <c r="A97">
        <v>202540002829</v>
      </c>
      <c r="B97">
        <v>1253013</v>
      </c>
      <c r="C97" s="24">
        <v>46100</v>
      </c>
      <c r="D97" s="23" t="s">
        <v>150</v>
      </c>
      <c r="E97" s="23" t="s">
        <v>189</v>
      </c>
      <c r="F97" s="23"/>
      <c r="G97" s="23" t="s">
        <v>179</v>
      </c>
      <c r="H97" s="23"/>
      <c r="I97" s="23"/>
      <c r="J97" s="23"/>
      <c r="K97" s="23"/>
      <c r="L97" s="23" t="s">
        <v>180</v>
      </c>
      <c r="M97" s="25">
        <v>46309.803796296299</v>
      </c>
    </row>
    <row r="98" spans="1:13">
      <c r="A98">
        <v>202540002838</v>
      </c>
      <c r="B98">
        <v>1106098</v>
      </c>
      <c r="C98" s="24">
        <v>46102</v>
      </c>
      <c r="D98" s="23" t="s">
        <v>150</v>
      </c>
      <c r="E98" s="23" t="s">
        <v>181</v>
      </c>
      <c r="F98" s="23"/>
      <c r="G98" s="23" t="s">
        <v>179</v>
      </c>
      <c r="H98" s="23"/>
      <c r="I98" s="23"/>
      <c r="J98" s="23"/>
      <c r="K98" s="23"/>
      <c r="L98" s="23" t="s">
        <v>180</v>
      </c>
      <c r="M98" s="25">
        <v>46309.803796296299</v>
      </c>
    </row>
    <row r="99" spans="1:13">
      <c r="A99">
        <v>202540002857</v>
      </c>
      <c r="B99">
        <v>1216111</v>
      </c>
      <c r="C99" s="24">
        <v>46104</v>
      </c>
      <c r="D99" s="23" t="s">
        <v>150</v>
      </c>
      <c r="E99" s="23" t="s">
        <v>183</v>
      </c>
      <c r="F99" s="23" t="s">
        <v>178</v>
      </c>
      <c r="G99" s="23" t="s">
        <v>179</v>
      </c>
      <c r="H99" s="23"/>
      <c r="I99" s="23"/>
      <c r="J99" s="23"/>
      <c r="K99" s="23"/>
      <c r="L99" s="23" t="s">
        <v>180</v>
      </c>
      <c r="M99" s="25">
        <v>46309.803796296299</v>
      </c>
    </row>
    <row r="100" spans="1:13">
      <c r="A100">
        <v>202540002861</v>
      </c>
      <c r="B100">
        <v>1234124</v>
      </c>
      <c r="C100" s="24">
        <v>46105</v>
      </c>
      <c r="D100" s="23" t="s">
        <v>150</v>
      </c>
      <c r="E100" s="23" t="s">
        <v>181</v>
      </c>
      <c r="F100" s="23" t="s">
        <v>182</v>
      </c>
      <c r="G100" s="23" t="s">
        <v>179</v>
      </c>
      <c r="H100" s="23"/>
      <c r="I100" s="23"/>
      <c r="J100" s="23"/>
      <c r="K100" s="23"/>
      <c r="L100" s="23" t="s">
        <v>180</v>
      </c>
      <c r="M100" s="25">
        <v>46309.803796296299</v>
      </c>
    </row>
    <row r="101" spans="1:13">
      <c r="A101">
        <v>202540002870</v>
      </c>
      <c r="B101">
        <v>1191312</v>
      </c>
      <c r="C101" s="24">
        <v>46118</v>
      </c>
      <c r="D101" s="23" t="s">
        <v>150</v>
      </c>
      <c r="E101" s="23" t="s">
        <v>183</v>
      </c>
      <c r="F101" s="23" t="s">
        <v>185</v>
      </c>
      <c r="G101" s="23" t="s">
        <v>179</v>
      </c>
      <c r="H101" s="23"/>
      <c r="I101" s="23"/>
      <c r="J101" s="23"/>
      <c r="K101" s="23"/>
      <c r="L101" s="23" t="s">
        <v>180</v>
      </c>
      <c r="M101" s="25">
        <v>46309.803796296299</v>
      </c>
    </row>
    <row r="102" spans="1:13">
      <c r="A102">
        <v>202540002871</v>
      </c>
      <c r="B102">
        <v>1181090</v>
      </c>
      <c r="C102" s="24">
        <v>46105</v>
      </c>
      <c r="D102" s="23" t="s">
        <v>150</v>
      </c>
      <c r="E102" s="23" t="s">
        <v>189</v>
      </c>
      <c r="F102" s="23"/>
      <c r="G102" s="23" t="s">
        <v>179</v>
      </c>
      <c r="H102" s="23"/>
      <c r="I102" s="23"/>
      <c r="J102" s="23"/>
      <c r="K102" s="23"/>
      <c r="L102" s="23" t="s">
        <v>180</v>
      </c>
      <c r="M102" s="25">
        <v>46309.803796296299</v>
      </c>
    </row>
    <row r="103" spans="1:13">
      <c r="A103">
        <v>202540002879</v>
      </c>
      <c r="B103">
        <v>1240011</v>
      </c>
      <c r="C103" s="24">
        <v>46106</v>
      </c>
      <c r="D103" s="23" t="s">
        <v>150</v>
      </c>
      <c r="E103" s="23" t="s">
        <v>189</v>
      </c>
      <c r="F103" s="23"/>
      <c r="G103" s="23" t="s">
        <v>179</v>
      </c>
      <c r="H103" s="23"/>
      <c r="I103" s="23"/>
      <c r="J103" s="23"/>
      <c r="K103" s="23"/>
      <c r="L103" s="23" t="s">
        <v>180</v>
      </c>
      <c r="M103" s="25">
        <v>46309.803796296299</v>
      </c>
    </row>
    <row r="104" spans="1:13">
      <c r="A104">
        <v>202540002881</v>
      </c>
      <c r="B104">
        <v>1241128</v>
      </c>
      <c r="C104" s="24">
        <v>46106</v>
      </c>
      <c r="D104" s="23" t="s">
        <v>150</v>
      </c>
      <c r="E104" s="23" t="s">
        <v>189</v>
      </c>
      <c r="F104" s="23"/>
      <c r="G104" s="23" t="s">
        <v>179</v>
      </c>
      <c r="H104" s="23"/>
      <c r="I104" s="23"/>
      <c r="J104" s="23"/>
      <c r="K104" s="23"/>
      <c r="L104" s="23" t="s">
        <v>180</v>
      </c>
      <c r="M104" s="25">
        <v>46309.803796296299</v>
      </c>
    </row>
    <row r="105" spans="1:13">
      <c r="A105">
        <v>202540002882</v>
      </c>
      <c r="B105">
        <v>1202508</v>
      </c>
      <c r="C105" s="24">
        <v>46106</v>
      </c>
      <c r="D105" s="23" t="s">
        <v>150</v>
      </c>
      <c r="E105" s="23" t="s">
        <v>189</v>
      </c>
      <c r="F105" s="23"/>
      <c r="G105" s="23" t="s">
        <v>179</v>
      </c>
      <c r="H105" s="23"/>
      <c r="I105" s="23"/>
      <c r="J105" s="23"/>
      <c r="K105" s="23"/>
      <c r="L105" s="23" t="s">
        <v>180</v>
      </c>
      <c r="M105" s="25">
        <v>46309.803796296299</v>
      </c>
    </row>
    <row r="106" spans="1:13">
      <c r="A106">
        <v>202540002891</v>
      </c>
      <c r="B106">
        <v>1222081</v>
      </c>
      <c r="C106" s="24">
        <v>46106</v>
      </c>
      <c r="D106" s="23" t="s">
        <v>150</v>
      </c>
      <c r="E106" s="23" t="s">
        <v>183</v>
      </c>
      <c r="F106" s="23" t="s">
        <v>178</v>
      </c>
      <c r="G106" s="23" t="s">
        <v>179</v>
      </c>
      <c r="H106" s="23"/>
      <c r="I106" s="23"/>
      <c r="J106" s="23"/>
      <c r="K106" s="23"/>
      <c r="L106" s="23" t="s">
        <v>180</v>
      </c>
      <c r="M106" s="25">
        <v>46309.803796296299</v>
      </c>
    </row>
    <row r="107" spans="1:13">
      <c r="A107">
        <v>202540002897</v>
      </c>
      <c r="B107">
        <v>1116086</v>
      </c>
      <c r="C107" s="24">
        <v>46119</v>
      </c>
      <c r="D107" s="23" t="s">
        <v>150</v>
      </c>
      <c r="E107" s="23" t="s">
        <v>184</v>
      </c>
      <c r="F107" s="23"/>
      <c r="G107" s="23" t="s">
        <v>179</v>
      </c>
      <c r="H107" s="23"/>
      <c r="I107" s="23"/>
      <c r="J107" s="23"/>
      <c r="K107" s="23"/>
      <c r="L107" s="23" t="s">
        <v>180</v>
      </c>
      <c r="M107" s="25">
        <v>46309.803796296299</v>
      </c>
    </row>
    <row r="108" spans="1:13">
      <c r="A108">
        <v>202540002900</v>
      </c>
      <c r="B108">
        <v>1241257</v>
      </c>
      <c r="C108" s="24">
        <v>46127</v>
      </c>
      <c r="D108" s="23" t="s">
        <v>150</v>
      </c>
      <c r="E108" s="23" t="s">
        <v>183</v>
      </c>
      <c r="F108" s="23"/>
      <c r="G108" s="23" t="s">
        <v>179</v>
      </c>
      <c r="H108" s="23"/>
      <c r="I108" s="23"/>
      <c r="J108" s="23"/>
      <c r="K108" s="23"/>
      <c r="L108" s="23" t="s">
        <v>180</v>
      </c>
      <c r="M108" s="25">
        <v>46309.803796296299</v>
      </c>
    </row>
    <row r="109" spans="1:13">
      <c r="A109">
        <v>202540002906</v>
      </c>
      <c r="B109">
        <v>1246033</v>
      </c>
      <c r="C109" s="24">
        <v>46108</v>
      </c>
      <c r="D109" s="23" t="s">
        <v>150</v>
      </c>
      <c r="E109" s="23" t="s">
        <v>189</v>
      </c>
      <c r="F109" s="23"/>
      <c r="G109" s="23" t="s">
        <v>179</v>
      </c>
      <c r="H109" s="23"/>
      <c r="I109" s="23"/>
      <c r="J109" s="23"/>
      <c r="K109" s="23"/>
      <c r="L109" s="23" t="s">
        <v>180</v>
      </c>
      <c r="M109" s="25">
        <v>46309.803796296299</v>
      </c>
    </row>
    <row r="110" spans="1:13">
      <c r="A110">
        <v>202540002912</v>
      </c>
      <c r="B110">
        <v>1256006</v>
      </c>
      <c r="C110" s="24">
        <v>46110</v>
      </c>
      <c r="D110" s="23" t="s">
        <v>150</v>
      </c>
      <c r="E110" s="23" t="s">
        <v>177</v>
      </c>
      <c r="F110" s="23"/>
      <c r="G110" s="23" t="s">
        <v>179</v>
      </c>
      <c r="H110" s="23"/>
      <c r="I110" s="23"/>
      <c r="J110" s="23"/>
      <c r="K110" s="23"/>
      <c r="L110" s="23" t="s">
        <v>180</v>
      </c>
      <c r="M110" s="25">
        <v>46309.803796296299</v>
      </c>
    </row>
    <row r="111" spans="1:13">
      <c r="A111">
        <v>202540002916</v>
      </c>
      <c r="B111">
        <v>1061110</v>
      </c>
      <c r="C111" s="24">
        <v>46111</v>
      </c>
      <c r="D111" s="23" t="s">
        <v>150</v>
      </c>
      <c r="E111" s="23" t="s">
        <v>183</v>
      </c>
      <c r="F111" s="23" t="s">
        <v>178</v>
      </c>
      <c r="G111" s="23" t="s">
        <v>179</v>
      </c>
      <c r="H111" s="23"/>
      <c r="I111" s="23"/>
      <c r="J111" s="23"/>
      <c r="K111" s="23"/>
      <c r="L111" s="23" t="s">
        <v>180</v>
      </c>
      <c r="M111" s="25">
        <v>46309.803796296299</v>
      </c>
    </row>
    <row r="112" spans="1:13">
      <c r="A112">
        <v>202540002921</v>
      </c>
      <c r="B112">
        <v>1191291</v>
      </c>
      <c r="C112" s="24">
        <v>46118</v>
      </c>
      <c r="D112" s="23" t="s">
        <v>150</v>
      </c>
      <c r="E112" s="23" t="s">
        <v>189</v>
      </c>
      <c r="F112" s="23" t="s">
        <v>185</v>
      </c>
      <c r="G112" s="23" t="s">
        <v>179</v>
      </c>
      <c r="H112" s="23"/>
      <c r="I112" s="23"/>
      <c r="J112" s="23"/>
      <c r="K112" s="23"/>
      <c r="L112" s="23" t="s">
        <v>180</v>
      </c>
      <c r="M112" s="25">
        <v>46309.803796296299</v>
      </c>
    </row>
    <row r="113" spans="1:13">
      <c r="A113">
        <v>202540002928</v>
      </c>
      <c r="B113">
        <v>1221075</v>
      </c>
      <c r="C113" s="24">
        <v>46115</v>
      </c>
      <c r="D113" s="23" t="s">
        <v>150</v>
      </c>
      <c r="E113" s="23" t="s">
        <v>189</v>
      </c>
      <c r="F113" s="23"/>
      <c r="G113" s="23" t="s">
        <v>179</v>
      </c>
      <c r="H113" s="23"/>
      <c r="I113" s="23"/>
      <c r="J113" s="23"/>
      <c r="K113" s="23"/>
      <c r="L113" s="23" t="s">
        <v>180</v>
      </c>
      <c r="M113" s="25">
        <v>46309.803796296299</v>
      </c>
    </row>
    <row r="114" spans="1:13">
      <c r="A114">
        <v>202540002929</v>
      </c>
      <c r="B114">
        <v>1191544</v>
      </c>
      <c r="C114" s="24">
        <v>46111</v>
      </c>
      <c r="D114" s="23" t="s">
        <v>150</v>
      </c>
      <c r="E114" s="23" t="s">
        <v>189</v>
      </c>
      <c r="F114" s="23"/>
      <c r="G114" s="23" t="s">
        <v>179</v>
      </c>
      <c r="H114" s="23"/>
      <c r="I114" s="23"/>
      <c r="J114" s="23"/>
      <c r="K114" s="23"/>
      <c r="L114" s="23" t="s">
        <v>180</v>
      </c>
      <c r="M114" s="25">
        <v>46309.803796296299</v>
      </c>
    </row>
    <row r="115" spans="1:13">
      <c r="A115">
        <v>202540002933</v>
      </c>
      <c r="B115">
        <v>1221315</v>
      </c>
      <c r="C115" s="24">
        <v>46125</v>
      </c>
      <c r="D115" s="23" t="s">
        <v>150</v>
      </c>
      <c r="E115" s="23" t="s">
        <v>184</v>
      </c>
      <c r="F115" s="23"/>
      <c r="G115" s="23" t="s">
        <v>179</v>
      </c>
      <c r="H115" s="23"/>
      <c r="I115" s="23"/>
      <c r="J115" s="23"/>
      <c r="K115" s="23"/>
      <c r="L115" s="23" t="s">
        <v>180</v>
      </c>
      <c r="M115" s="25">
        <v>46309.803796296299</v>
      </c>
    </row>
    <row r="116" spans="1:13">
      <c r="A116">
        <v>202540002938</v>
      </c>
      <c r="B116">
        <v>1201053</v>
      </c>
      <c r="C116" s="24">
        <v>46112</v>
      </c>
      <c r="D116" s="23" t="s">
        <v>150</v>
      </c>
      <c r="E116" s="23" t="s">
        <v>189</v>
      </c>
      <c r="F116" s="23"/>
      <c r="G116" s="23" t="s">
        <v>179</v>
      </c>
      <c r="H116" s="23"/>
      <c r="I116" s="23"/>
      <c r="J116" s="23"/>
      <c r="K116" s="23"/>
      <c r="L116" s="23" t="s">
        <v>180</v>
      </c>
      <c r="M116" s="25">
        <v>46309.803796296299</v>
      </c>
    </row>
    <row r="117" spans="1:13">
      <c r="A117">
        <v>202540002940</v>
      </c>
      <c r="B117">
        <v>1196081</v>
      </c>
      <c r="C117" s="24">
        <v>46112</v>
      </c>
      <c r="D117" s="23" t="s">
        <v>150</v>
      </c>
      <c r="E117" s="23" t="s">
        <v>181</v>
      </c>
      <c r="F117" s="23"/>
      <c r="G117" s="23" t="s">
        <v>179</v>
      </c>
      <c r="H117" s="23"/>
      <c r="I117" s="23"/>
      <c r="J117" s="23"/>
      <c r="K117" s="23"/>
      <c r="L117" s="23" t="s">
        <v>180</v>
      </c>
      <c r="M117" s="25">
        <v>46309.803796296299</v>
      </c>
    </row>
    <row r="118" spans="1:13">
      <c r="A118">
        <v>202540002941</v>
      </c>
      <c r="B118">
        <v>1251452</v>
      </c>
      <c r="C118" s="24">
        <v>46112</v>
      </c>
      <c r="D118" s="23" t="s">
        <v>150</v>
      </c>
      <c r="E118" s="23" t="s">
        <v>181</v>
      </c>
      <c r="F118" s="23"/>
      <c r="G118" s="23" t="s">
        <v>179</v>
      </c>
      <c r="H118" s="23"/>
      <c r="I118" s="23"/>
      <c r="J118" s="23"/>
      <c r="K118" s="23"/>
      <c r="L118" s="23" t="s">
        <v>180</v>
      </c>
      <c r="M118" s="25">
        <v>46309.803796296299</v>
      </c>
    </row>
    <row r="119" spans="1:13">
      <c r="A119">
        <v>202550004289</v>
      </c>
      <c r="B119">
        <v>1250049</v>
      </c>
      <c r="C119" s="24">
        <v>45804</v>
      </c>
      <c r="D119" s="23" t="s">
        <v>156</v>
      </c>
      <c r="E119" s="23" t="s">
        <v>181</v>
      </c>
      <c r="F119" s="23"/>
      <c r="G119" s="23" t="s">
        <v>179</v>
      </c>
      <c r="H119" s="23"/>
      <c r="I119" s="23"/>
      <c r="J119" s="23"/>
      <c r="K119" s="23"/>
      <c r="L119" s="23" t="s">
        <v>180</v>
      </c>
      <c r="M119" s="25">
        <v>46309.803796296299</v>
      </c>
    </row>
    <row r="120" spans="1:13">
      <c r="A120">
        <v>202550005100</v>
      </c>
      <c r="B120">
        <v>1096061</v>
      </c>
      <c r="C120" s="24">
        <v>46097</v>
      </c>
      <c r="D120" s="23" t="s">
        <v>156</v>
      </c>
      <c r="E120" s="23" t="s">
        <v>177</v>
      </c>
      <c r="F120" s="23" t="s">
        <v>178</v>
      </c>
      <c r="G120" s="23" t="s">
        <v>179</v>
      </c>
      <c r="H120" s="23"/>
      <c r="I120" s="23"/>
      <c r="J120" s="23"/>
      <c r="K120" s="23"/>
      <c r="L120" s="23" t="s">
        <v>180</v>
      </c>
      <c r="M120" s="25">
        <v>46309.803796296299</v>
      </c>
    </row>
    <row r="121" spans="1:13">
      <c r="A121">
        <v>202550006112</v>
      </c>
      <c r="B121">
        <v>1216080</v>
      </c>
      <c r="C121" s="24">
        <v>45988</v>
      </c>
      <c r="D121" s="23" t="s">
        <v>156</v>
      </c>
      <c r="E121" s="23" t="s">
        <v>177</v>
      </c>
      <c r="F121" s="23" t="s">
        <v>178</v>
      </c>
      <c r="G121" s="23" t="s">
        <v>179</v>
      </c>
      <c r="H121" s="23"/>
      <c r="I121" s="23"/>
      <c r="J121" s="23"/>
      <c r="K121" s="23"/>
      <c r="L121" s="23" t="s">
        <v>180</v>
      </c>
      <c r="M121" s="25">
        <v>46309.803796296299</v>
      </c>
    </row>
    <row r="122" spans="1:13">
      <c r="A122">
        <v>202550006671</v>
      </c>
      <c r="B122">
        <v>1242062</v>
      </c>
      <c r="C122" s="24">
        <v>46070</v>
      </c>
      <c r="D122" s="23" t="s">
        <v>156</v>
      </c>
      <c r="E122" s="23" t="s">
        <v>181</v>
      </c>
      <c r="F122" s="23" t="s">
        <v>182</v>
      </c>
      <c r="G122" s="23" t="s">
        <v>179</v>
      </c>
      <c r="H122" s="23"/>
      <c r="I122" s="23"/>
      <c r="J122" s="23"/>
      <c r="K122" s="23"/>
      <c r="L122" s="23" t="s">
        <v>180</v>
      </c>
      <c r="M122" s="25">
        <v>46309.803796296299</v>
      </c>
    </row>
    <row r="123" spans="1:13">
      <c r="A123">
        <v>202550006738</v>
      </c>
      <c r="B123">
        <v>1201473</v>
      </c>
      <c r="C123" s="24">
        <v>46080</v>
      </c>
      <c r="D123" s="23" t="s">
        <v>156</v>
      </c>
      <c r="E123" s="23" t="s">
        <v>177</v>
      </c>
      <c r="F123" s="23"/>
      <c r="G123" s="23" t="s">
        <v>179</v>
      </c>
      <c r="H123" s="23"/>
      <c r="I123" s="23"/>
      <c r="J123" s="23"/>
      <c r="K123" s="23"/>
      <c r="L123" s="23" t="s">
        <v>180</v>
      </c>
      <c r="M123" s="25">
        <v>46309.803796296299</v>
      </c>
    </row>
    <row r="124" spans="1:13">
      <c r="A124">
        <v>202550006778</v>
      </c>
      <c r="B124">
        <v>1251145</v>
      </c>
      <c r="C124" s="24">
        <v>46084</v>
      </c>
      <c r="D124" s="23" t="s">
        <v>156</v>
      </c>
      <c r="E124" s="23" t="s">
        <v>183</v>
      </c>
      <c r="F124" s="23" t="s">
        <v>191</v>
      </c>
      <c r="G124" s="23" t="s">
        <v>179</v>
      </c>
      <c r="H124" s="23"/>
      <c r="I124" s="23"/>
      <c r="J124" s="23"/>
      <c r="K124" s="23"/>
      <c r="L124" s="23" t="s">
        <v>180</v>
      </c>
      <c r="M124" s="25">
        <v>46309.803796296299</v>
      </c>
    </row>
    <row r="125" spans="1:13">
      <c r="A125">
        <v>202550006781</v>
      </c>
      <c r="B125">
        <v>1192017</v>
      </c>
      <c r="C125" s="24">
        <v>46084</v>
      </c>
      <c r="D125" s="23" t="s">
        <v>156</v>
      </c>
      <c r="E125" s="23" t="s">
        <v>183</v>
      </c>
      <c r="F125" s="23" t="s">
        <v>178</v>
      </c>
      <c r="G125" s="23" t="s">
        <v>179</v>
      </c>
      <c r="H125" s="23"/>
      <c r="I125" s="23"/>
      <c r="J125" s="23"/>
      <c r="K125" s="23"/>
      <c r="L125" s="23" t="s">
        <v>180</v>
      </c>
      <c r="M125" s="25">
        <v>46309.803796296299</v>
      </c>
    </row>
    <row r="126" spans="1:13">
      <c r="A126">
        <v>202550006822</v>
      </c>
      <c r="B126">
        <v>1182055</v>
      </c>
      <c r="C126" s="24">
        <v>46090</v>
      </c>
      <c r="D126" s="23" t="s">
        <v>156</v>
      </c>
      <c r="E126" s="23" t="s">
        <v>177</v>
      </c>
      <c r="F126" s="23"/>
      <c r="G126" s="23" t="s">
        <v>179</v>
      </c>
      <c r="H126" s="23"/>
      <c r="I126" s="23"/>
      <c r="J126" s="23"/>
      <c r="K126" s="23"/>
      <c r="L126" s="23" t="s">
        <v>180</v>
      </c>
      <c r="M126" s="25">
        <v>46309.803796296299</v>
      </c>
    </row>
    <row r="127" spans="1:13">
      <c r="A127">
        <v>202550006831</v>
      </c>
      <c r="B127">
        <v>1206027</v>
      </c>
      <c r="C127" s="24">
        <v>46091</v>
      </c>
      <c r="D127" s="23" t="s">
        <v>156</v>
      </c>
      <c r="E127" s="23" t="s">
        <v>181</v>
      </c>
      <c r="F127" s="23"/>
      <c r="G127" s="23" t="s">
        <v>179</v>
      </c>
      <c r="H127" s="23"/>
      <c r="I127" s="23"/>
      <c r="J127" s="23"/>
      <c r="K127" s="23"/>
      <c r="L127" s="23" t="s">
        <v>180</v>
      </c>
      <c r="M127" s="25">
        <v>46309.803796296299</v>
      </c>
    </row>
    <row r="128" spans="1:13">
      <c r="A128">
        <v>202550006856</v>
      </c>
      <c r="B128">
        <v>1161401</v>
      </c>
      <c r="C128" s="24">
        <v>46111</v>
      </c>
      <c r="D128" s="23" t="s">
        <v>156</v>
      </c>
      <c r="E128" s="23" t="s">
        <v>181</v>
      </c>
      <c r="F128" s="23" t="s">
        <v>178</v>
      </c>
      <c r="G128" s="23" t="s">
        <v>179</v>
      </c>
      <c r="H128" s="23"/>
      <c r="I128" s="23"/>
      <c r="J128" s="23"/>
      <c r="K128" s="23"/>
      <c r="L128" s="23" t="s">
        <v>180</v>
      </c>
      <c r="M128" s="25">
        <v>46309.803796296299</v>
      </c>
    </row>
    <row r="129" spans="1:13">
      <c r="A129">
        <v>202550006859</v>
      </c>
      <c r="B129">
        <v>1096065</v>
      </c>
      <c r="C129" s="24">
        <v>46120</v>
      </c>
      <c r="D129" s="23" t="s">
        <v>156</v>
      </c>
      <c r="E129" s="23" t="s">
        <v>183</v>
      </c>
      <c r="F129" s="23"/>
      <c r="G129" s="23" t="s">
        <v>179</v>
      </c>
      <c r="H129" s="23"/>
      <c r="I129" s="23"/>
      <c r="J129" s="23"/>
      <c r="K129" s="23"/>
      <c r="L129" s="23" t="s">
        <v>180</v>
      </c>
      <c r="M129" s="25">
        <v>46309.803796296299</v>
      </c>
    </row>
    <row r="130" spans="1:13">
      <c r="A130">
        <v>202550006871</v>
      </c>
      <c r="B130">
        <v>1086007</v>
      </c>
      <c r="C130" s="24">
        <v>46094</v>
      </c>
      <c r="D130" s="23" t="s">
        <v>156</v>
      </c>
      <c r="E130" s="23" t="s">
        <v>181</v>
      </c>
      <c r="F130" s="23" t="s">
        <v>178</v>
      </c>
      <c r="G130" s="23" t="s">
        <v>179</v>
      </c>
      <c r="H130" s="23"/>
      <c r="I130" s="23"/>
      <c r="J130" s="23"/>
      <c r="K130" s="23"/>
      <c r="L130" s="23" t="s">
        <v>180</v>
      </c>
      <c r="M130" s="25">
        <v>46309.803796296299</v>
      </c>
    </row>
    <row r="131" spans="1:13">
      <c r="A131">
        <v>202550006880</v>
      </c>
      <c r="B131">
        <v>1201391</v>
      </c>
      <c r="C131" s="24">
        <v>46095</v>
      </c>
      <c r="D131" s="23" t="s">
        <v>156</v>
      </c>
      <c r="E131" s="23" t="s">
        <v>177</v>
      </c>
      <c r="F131" s="23"/>
      <c r="G131" s="23" t="s">
        <v>179</v>
      </c>
      <c r="H131" s="23"/>
      <c r="I131" s="23"/>
      <c r="J131" s="23"/>
      <c r="K131" s="23"/>
      <c r="L131" s="23" t="s">
        <v>180</v>
      </c>
      <c r="M131" s="25">
        <v>46309.803796296299</v>
      </c>
    </row>
    <row r="132" spans="1:13">
      <c r="A132">
        <v>202550006884</v>
      </c>
      <c r="B132">
        <v>1216038</v>
      </c>
      <c r="C132" s="24">
        <v>46096</v>
      </c>
      <c r="D132" s="23" t="s">
        <v>156</v>
      </c>
      <c r="E132" s="23" t="s">
        <v>181</v>
      </c>
      <c r="F132" s="23" t="s">
        <v>182</v>
      </c>
      <c r="G132" s="23" t="s">
        <v>179</v>
      </c>
      <c r="H132" s="23"/>
      <c r="I132" s="23"/>
      <c r="J132" s="23"/>
      <c r="K132" s="23"/>
      <c r="L132" s="23" t="s">
        <v>180</v>
      </c>
      <c r="M132" s="25">
        <v>46309.803796296299</v>
      </c>
    </row>
    <row r="133" spans="1:13">
      <c r="A133">
        <v>202550006899</v>
      </c>
      <c r="B133">
        <v>1182310</v>
      </c>
      <c r="C133" s="24">
        <v>46098</v>
      </c>
      <c r="D133" s="23" t="s">
        <v>156</v>
      </c>
      <c r="E133" s="23" t="s">
        <v>181</v>
      </c>
      <c r="F133" s="23"/>
      <c r="G133" s="23" t="s">
        <v>179</v>
      </c>
      <c r="H133" s="23"/>
      <c r="I133" s="23"/>
      <c r="J133" s="23"/>
      <c r="K133" s="23"/>
      <c r="L133" s="23" t="s">
        <v>180</v>
      </c>
      <c r="M133" s="25">
        <v>46309.803796296299</v>
      </c>
    </row>
    <row r="134" spans="1:13">
      <c r="A134">
        <v>202550006902</v>
      </c>
      <c r="B134">
        <v>1136023</v>
      </c>
      <c r="C134" s="24">
        <v>46122</v>
      </c>
      <c r="D134" s="23" t="s">
        <v>156</v>
      </c>
      <c r="E134" s="23" t="s">
        <v>183</v>
      </c>
      <c r="F134" s="23" t="s">
        <v>178</v>
      </c>
      <c r="G134" s="23" t="s">
        <v>179</v>
      </c>
      <c r="H134" s="23"/>
      <c r="I134" s="23"/>
      <c r="J134" s="23"/>
      <c r="K134" s="23"/>
      <c r="L134" s="23" t="s">
        <v>180</v>
      </c>
      <c r="M134" s="25">
        <v>46309.803796296299</v>
      </c>
    </row>
    <row r="135" spans="1:13">
      <c r="A135">
        <v>202550006909</v>
      </c>
      <c r="B135">
        <v>1221070</v>
      </c>
      <c r="C135" s="24">
        <v>46098</v>
      </c>
      <c r="D135" s="23" t="s">
        <v>156</v>
      </c>
      <c r="E135" s="23" t="s">
        <v>181</v>
      </c>
      <c r="F135" s="23" t="s">
        <v>185</v>
      </c>
      <c r="G135" s="23" t="s">
        <v>179</v>
      </c>
      <c r="H135" s="23"/>
      <c r="I135" s="23"/>
      <c r="J135" s="23"/>
      <c r="K135" s="23"/>
      <c r="L135" s="23" t="s">
        <v>180</v>
      </c>
      <c r="M135" s="25">
        <v>46309.803796296299</v>
      </c>
    </row>
    <row r="136" spans="1:13">
      <c r="A136">
        <v>202550006924</v>
      </c>
      <c r="B136">
        <v>1101259</v>
      </c>
      <c r="C136" s="24">
        <v>46100</v>
      </c>
      <c r="D136" s="23" t="s">
        <v>156</v>
      </c>
      <c r="E136" s="23" t="s">
        <v>181</v>
      </c>
      <c r="F136" s="23"/>
      <c r="G136" s="23" t="s">
        <v>179</v>
      </c>
      <c r="H136" s="23"/>
      <c r="I136" s="23"/>
      <c r="J136" s="23"/>
      <c r="K136" s="23"/>
      <c r="L136" s="23" t="s">
        <v>180</v>
      </c>
      <c r="M136" s="25">
        <v>46309.803796296299</v>
      </c>
    </row>
    <row r="137" spans="1:13">
      <c r="A137">
        <v>202550006929</v>
      </c>
      <c r="B137">
        <v>930052</v>
      </c>
      <c r="C137" s="24">
        <v>46100</v>
      </c>
      <c r="D137" s="23" t="s">
        <v>156</v>
      </c>
      <c r="E137" s="23" t="s">
        <v>177</v>
      </c>
      <c r="F137" s="23"/>
      <c r="G137" s="23" t="s">
        <v>179</v>
      </c>
      <c r="H137" s="23"/>
      <c r="I137" s="23"/>
      <c r="J137" s="23"/>
      <c r="K137" s="23"/>
      <c r="L137" s="23" t="s">
        <v>180</v>
      </c>
      <c r="M137" s="25">
        <v>46309.803796296299</v>
      </c>
    </row>
    <row r="138" spans="1:13">
      <c r="A138">
        <v>202550006936</v>
      </c>
      <c r="B138">
        <v>1216085</v>
      </c>
      <c r="C138" s="24">
        <v>46100</v>
      </c>
      <c r="D138" s="23" t="s">
        <v>156</v>
      </c>
      <c r="E138" s="23" t="s">
        <v>181</v>
      </c>
      <c r="F138" s="23" t="s">
        <v>192</v>
      </c>
      <c r="G138" s="23" t="s">
        <v>179</v>
      </c>
      <c r="H138" s="23"/>
      <c r="I138" s="23"/>
      <c r="J138" s="23"/>
      <c r="K138" s="23"/>
      <c r="L138" s="23" t="s">
        <v>180</v>
      </c>
      <c r="M138" s="25">
        <v>46309.803796296299</v>
      </c>
    </row>
    <row r="139" spans="1:13">
      <c r="A139">
        <v>202550006938</v>
      </c>
      <c r="B139">
        <v>1102111</v>
      </c>
      <c r="C139" s="24">
        <v>46100</v>
      </c>
      <c r="D139" s="23" t="s">
        <v>156</v>
      </c>
      <c r="E139" s="23" t="s">
        <v>183</v>
      </c>
      <c r="F139" s="23" t="s">
        <v>191</v>
      </c>
      <c r="G139" s="23" t="s">
        <v>179</v>
      </c>
      <c r="H139" s="23"/>
      <c r="I139" s="23"/>
      <c r="J139" s="23"/>
      <c r="K139" s="23"/>
      <c r="L139" s="23" t="s">
        <v>180</v>
      </c>
      <c r="M139" s="25">
        <v>46309.803796296299</v>
      </c>
    </row>
    <row r="140" spans="1:13">
      <c r="A140">
        <v>202550006939</v>
      </c>
      <c r="B140">
        <v>1206033</v>
      </c>
      <c r="C140" s="24">
        <v>46100</v>
      </c>
      <c r="D140" s="23" t="s">
        <v>156</v>
      </c>
      <c r="E140" s="23" t="s">
        <v>183</v>
      </c>
      <c r="F140" s="23" t="s">
        <v>191</v>
      </c>
      <c r="G140" s="23" t="s">
        <v>179</v>
      </c>
      <c r="H140" s="23"/>
      <c r="I140" s="23"/>
      <c r="J140" s="23"/>
      <c r="K140" s="23"/>
      <c r="L140" s="23" t="s">
        <v>180</v>
      </c>
      <c r="M140" s="25">
        <v>46309.803796296299</v>
      </c>
    </row>
    <row r="141" spans="1:13">
      <c r="A141">
        <v>202550006946</v>
      </c>
      <c r="B141">
        <v>920093</v>
      </c>
      <c r="C141" s="24">
        <v>46105</v>
      </c>
      <c r="D141" s="23" t="s">
        <v>156</v>
      </c>
      <c r="E141" s="23" t="s">
        <v>183</v>
      </c>
      <c r="F141" s="23" t="s">
        <v>178</v>
      </c>
      <c r="G141" s="23" t="s">
        <v>179</v>
      </c>
      <c r="H141" s="23"/>
      <c r="I141" s="23"/>
      <c r="J141" s="23"/>
      <c r="K141" s="23"/>
      <c r="L141" s="23" t="s">
        <v>180</v>
      </c>
      <c r="M141" s="25">
        <v>46309.803796296299</v>
      </c>
    </row>
    <row r="142" spans="1:13">
      <c r="A142">
        <v>202550006949</v>
      </c>
      <c r="B142">
        <v>1106098</v>
      </c>
      <c r="C142" s="24">
        <v>46102</v>
      </c>
      <c r="D142" s="23" t="s">
        <v>156</v>
      </c>
      <c r="E142" s="23" t="s">
        <v>181</v>
      </c>
      <c r="F142" s="23"/>
      <c r="G142" s="23" t="s">
        <v>179</v>
      </c>
      <c r="H142" s="23"/>
      <c r="I142" s="23"/>
      <c r="J142" s="23"/>
      <c r="K142" s="23"/>
      <c r="L142" s="23" t="s">
        <v>180</v>
      </c>
      <c r="M142" s="25">
        <v>46309.803796296299</v>
      </c>
    </row>
    <row r="143" spans="1:13">
      <c r="A143">
        <v>202550006954</v>
      </c>
      <c r="B143">
        <v>1016048</v>
      </c>
      <c r="C143" s="24">
        <v>46115</v>
      </c>
      <c r="D143" s="23" t="s">
        <v>156</v>
      </c>
      <c r="E143" s="23" t="s">
        <v>183</v>
      </c>
      <c r="F143" s="23"/>
      <c r="G143" s="23" t="s">
        <v>179</v>
      </c>
      <c r="H143" s="23"/>
      <c r="I143" s="23"/>
      <c r="J143" s="23"/>
      <c r="K143" s="23"/>
      <c r="L143" s="23" t="s">
        <v>180</v>
      </c>
      <c r="M143" s="25">
        <v>46309.803796296299</v>
      </c>
    </row>
    <row r="144" spans="1:13">
      <c r="A144">
        <v>202550006957</v>
      </c>
      <c r="B144">
        <v>1116052</v>
      </c>
      <c r="C144" s="24">
        <v>46117</v>
      </c>
      <c r="D144" s="23" t="s">
        <v>156</v>
      </c>
      <c r="E144" s="23" t="s">
        <v>183</v>
      </c>
      <c r="F144" s="23" t="s">
        <v>178</v>
      </c>
      <c r="G144" s="23" t="s">
        <v>179</v>
      </c>
      <c r="H144" s="23"/>
      <c r="I144" s="23"/>
      <c r="J144" s="23"/>
      <c r="K144" s="23"/>
      <c r="L144" s="23" t="s">
        <v>180</v>
      </c>
      <c r="M144" s="25">
        <v>46309.803796296299</v>
      </c>
    </row>
    <row r="145" spans="1:13">
      <c r="A145">
        <v>202550006966</v>
      </c>
      <c r="B145">
        <v>1056025</v>
      </c>
      <c r="C145" s="24">
        <v>46116</v>
      </c>
      <c r="D145" s="23" t="s">
        <v>156</v>
      </c>
      <c r="E145" s="23" t="s">
        <v>183</v>
      </c>
      <c r="F145" s="23" t="s">
        <v>178</v>
      </c>
      <c r="G145" s="23" t="s">
        <v>179</v>
      </c>
      <c r="H145" s="23"/>
      <c r="I145" s="23"/>
      <c r="J145" s="23"/>
      <c r="K145" s="23"/>
      <c r="L145" s="23" t="s">
        <v>180</v>
      </c>
      <c r="M145" s="25">
        <v>46309.803796296299</v>
      </c>
    </row>
    <row r="146" spans="1:13">
      <c r="A146">
        <v>202550006967</v>
      </c>
      <c r="B146">
        <v>986022</v>
      </c>
      <c r="C146" s="24">
        <v>46118</v>
      </c>
      <c r="D146" s="23" t="s">
        <v>156</v>
      </c>
      <c r="E146" s="23" t="s">
        <v>177</v>
      </c>
      <c r="F146" s="23"/>
      <c r="G146" s="23" t="s">
        <v>179</v>
      </c>
      <c r="H146" s="23"/>
      <c r="I146" s="23"/>
      <c r="J146" s="23"/>
      <c r="K146" s="23"/>
      <c r="L146" s="23" t="s">
        <v>180</v>
      </c>
      <c r="M146" s="25">
        <v>46309.803796296299</v>
      </c>
    </row>
    <row r="147" spans="1:13">
      <c r="A147">
        <v>202550006969</v>
      </c>
      <c r="B147">
        <v>1146076</v>
      </c>
      <c r="C147" s="24">
        <v>46117</v>
      </c>
      <c r="D147" s="23" t="s">
        <v>156</v>
      </c>
      <c r="E147" s="23" t="s">
        <v>181</v>
      </c>
      <c r="F147" s="23" t="s">
        <v>192</v>
      </c>
      <c r="G147" s="23" t="s">
        <v>179</v>
      </c>
      <c r="H147" s="23"/>
      <c r="I147" s="23"/>
      <c r="J147" s="23"/>
      <c r="K147" s="23"/>
      <c r="L147" s="23" t="s">
        <v>180</v>
      </c>
      <c r="M147" s="25">
        <v>46309.803796296299</v>
      </c>
    </row>
    <row r="148" spans="1:13">
      <c r="A148">
        <v>202550006976</v>
      </c>
      <c r="B148">
        <v>1101221</v>
      </c>
      <c r="C148" s="24">
        <v>46122</v>
      </c>
      <c r="D148" s="23" t="s">
        <v>156</v>
      </c>
      <c r="E148" s="23" t="s">
        <v>184</v>
      </c>
      <c r="F148" s="23"/>
      <c r="G148" s="23" t="s">
        <v>179</v>
      </c>
      <c r="H148" s="23"/>
      <c r="I148" s="23"/>
      <c r="J148" s="23"/>
      <c r="K148" s="23"/>
      <c r="L148" s="23" t="s">
        <v>180</v>
      </c>
      <c r="M148" s="25">
        <v>46309.803796296299</v>
      </c>
    </row>
    <row r="149" spans="1:13">
      <c r="A149">
        <v>202550006977</v>
      </c>
      <c r="B149">
        <v>1216111</v>
      </c>
      <c r="C149" s="24">
        <v>46115</v>
      </c>
      <c r="D149" s="23" t="s">
        <v>156</v>
      </c>
      <c r="E149" s="23" t="s">
        <v>183</v>
      </c>
      <c r="F149" s="23" t="s">
        <v>191</v>
      </c>
      <c r="G149" s="23" t="s">
        <v>179</v>
      </c>
      <c r="H149" s="23"/>
      <c r="I149" s="23"/>
      <c r="J149" s="23"/>
      <c r="K149" s="23"/>
      <c r="L149" s="23" t="s">
        <v>180</v>
      </c>
      <c r="M149" s="25">
        <v>46309.803796296299</v>
      </c>
    </row>
    <row r="150" spans="1:13">
      <c r="A150">
        <v>202550006979</v>
      </c>
      <c r="B150">
        <v>1221270</v>
      </c>
      <c r="C150" s="24">
        <v>46105</v>
      </c>
      <c r="D150" s="23" t="s">
        <v>156</v>
      </c>
      <c r="E150" s="23" t="s">
        <v>181</v>
      </c>
      <c r="F150" s="23"/>
      <c r="G150" s="23" t="s">
        <v>179</v>
      </c>
      <c r="H150" s="23"/>
      <c r="I150" s="23"/>
      <c r="J150" s="23"/>
      <c r="K150" s="23"/>
      <c r="L150" s="23" t="s">
        <v>180</v>
      </c>
      <c r="M150" s="25">
        <v>46309.803796296299</v>
      </c>
    </row>
    <row r="151" spans="1:13">
      <c r="A151">
        <v>202550006997</v>
      </c>
      <c r="B151">
        <v>981183</v>
      </c>
      <c r="C151" s="24">
        <v>46106</v>
      </c>
      <c r="D151" s="23" t="s">
        <v>156</v>
      </c>
      <c r="E151" s="23" t="s">
        <v>181</v>
      </c>
      <c r="F151" s="23"/>
      <c r="G151" s="23" t="s">
        <v>179</v>
      </c>
      <c r="H151" s="23"/>
      <c r="I151" s="23"/>
      <c r="J151" s="23"/>
      <c r="K151" s="23"/>
      <c r="L151" s="23" t="s">
        <v>180</v>
      </c>
      <c r="M151" s="25">
        <v>46309.803796296299</v>
      </c>
    </row>
    <row r="152" spans="1:13">
      <c r="A152">
        <v>202550007004</v>
      </c>
      <c r="B152">
        <v>1146103</v>
      </c>
      <c r="C152" s="24">
        <v>46116</v>
      </c>
      <c r="D152" s="23" t="s">
        <v>156</v>
      </c>
      <c r="E152" s="23" t="s">
        <v>181</v>
      </c>
      <c r="F152" s="23" t="s">
        <v>193</v>
      </c>
      <c r="G152" s="23" t="s">
        <v>179</v>
      </c>
      <c r="H152" s="23"/>
      <c r="I152" s="23"/>
      <c r="J152" s="23"/>
      <c r="K152" s="23"/>
      <c r="L152" s="23" t="s">
        <v>180</v>
      </c>
      <c r="M152" s="25">
        <v>46309.803796296299</v>
      </c>
    </row>
    <row r="153" spans="1:13">
      <c r="A153">
        <v>202550007007</v>
      </c>
      <c r="B153">
        <v>1222081</v>
      </c>
      <c r="C153" s="24">
        <v>46106</v>
      </c>
      <c r="D153" s="23" t="s">
        <v>156</v>
      </c>
      <c r="E153" s="23" t="s">
        <v>183</v>
      </c>
      <c r="F153" s="23" t="s">
        <v>191</v>
      </c>
      <c r="G153" s="23" t="s">
        <v>179</v>
      </c>
      <c r="H153" s="23"/>
      <c r="I153" s="23"/>
      <c r="J153" s="23"/>
      <c r="K153" s="23"/>
      <c r="L153" s="23" t="s">
        <v>180</v>
      </c>
      <c r="M153" s="25">
        <v>46309.803796296299</v>
      </c>
    </row>
    <row r="154" spans="1:13">
      <c r="A154">
        <v>202550007017</v>
      </c>
      <c r="B154">
        <v>1116086</v>
      </c>
      <c r="C154" s="24">
        <v>46115</v>
      </c>
      <c r="D154" s="23" t="s">
        <v>156</v>
      </c>
      <c r="E154" s="23" t="s">
        <v>177</v>
      </c>
      <c r="F154" s="23"/>
      <c r="G154" s="23" t="s">
        <v>179</v>
      </c>
      <c r="H154" s="23"/>
      <c r="I154" s="23"/>
      <c r="J154" s="23"/>
      <c r="K154" s="23"/>
      <c r="L154" s="23" t="s">
        <v>180</v>
      </c>
      <c r="M154" s="25">
        <v>46309.803796296299</v>
      </c>
    </row>
    <row r="155" spans="1:13">
      <c r="A155">
        <v>202550007018</v>
      </c>
      <c r="B155">
        <v>1116159</v>
      </c>
      <c r="C155" s="24">
        <v>46115</v>
      </c>
      <c r="D155" s="23" t="s">
        <v>156</v>
      </c>
      <c r="E155" s="23" t="s">
        <v>181</v>
      </c>
      <c r="F155" s="23" t="s">
        <v>185</v>
      </c>
      <c r="G155" s="23" t="s">
        <v>179</v>
      </c>
      <c r="H155" s="23"/>
      <c r="I155" s="23"/>
      <c r="J155" s="23"/>
      <c r="K155" s="23"/>
      <c r="L155" s="23" t="s">
        <v>180</v>
      </c>
      <c r="M155" s="25">
        <v>46309.803796296299</v>
      </c>
    </row>
    <row r="156" spans="1:13">
      <c r="A156">
        <v>202550007024</v>
      </c>
      <c r="B156">
        <v>1211029</v>
      </c>
      <c r="C156" s="24">
        <v>46108</v>
      </c>
      <c r="D156" s="23" t="s">
        <v>156</v>
      </c>
      <c r="E156" s="23" t="s">
        <v>177</v>
      </c>
      <c r="F156" s="23"/>
      <c r="G156" s="23" t="s">
        <v>179</v>
      </c>
      <c r="H156" s="23"/>
      <c r="I156" s="23"/>
      <c r="J156" s="23"/>
      <c r="K156" s="23"/>
      <c r="L156" s="23" t="s">
        <v>180</v>
      </c>
      <c r="M156" s="25">
        <v>46309.803796296299</v>
      </c>
    </row>
    <row r="157" spans="1:13">
      <c r="A157">
        <v>202550007030</v>
      </c>
      <c r="B157">
        <v>1256066</v>
      </c>
      <c r="C157" s="24">
        <v>46116</v>
      </c>
      <c r="D157" s="23" t="s">
        <v>156</v>
      </c>
      <c r="E157" s="23" t="s">
        <v>183</v>
      </c>
      <c r="F157" s="23" t="s">
        <v>178</v>
      </c>
      <c r="G157" s="23" t="s">
        <v>179</v>
      </c>
      <c r="H157" s="23"/>
      <c r="I157" s="23"/>
      <c r="J157" s="23"/>
      <c r="K157" s="23"/>
      <c r="L157" s="23" t="s">
        <v>180</v>
      </c>
      <c r="M157" s="25">
        <v>46309.803796296299</v>
      </c>
    </row>
    <row r="158" spans="1:13">
      <c r="A158">
        <v>202550007034</v>
      </c>
      <c r="B158">
        <v>1191545</v>
      </c>
      <c r="C158" s="24">
        <v>46108</v>
      </c>
      <c r="D158" s="23" t="s">
        <v>156</v>
      </c>
      <c r="E158" s="23" t="s">
        <v>177</v>
      </c>
      <c r="F158" s="23"/>
      <c r="G158" s="23" t="s">
        <v>179</v>
      </c>
      <c r="H158" s="23"/>
      <c r="I158" s="23"/>
      <c r="J158" s="23"/>
      <c r="K158" s="23"/>
      <c r="L158" s="23" t="s">
        <v>180</v>
      </c>
      <c r="M158" s="25">
        <v>46309.803796296299</v>
      </c>
    </row>
    <row r="159" spans="1:13">
      <c r="A159">
        <v>202550007037</v>
      </c>
      <c r="B159">
        <v>1236055</v>
      </c>
      <c r="C159" s="24">
        <v>46116</v>
      </c>
      <c r="D159" s="23" t="s">
        <v>156</v>
      </c>
      <c r="E159" s="23" t="s">
        <v>183</v>
      </c>
      <c r="F159" s="23" t="s">
        <v>178</v>
      </c>
      <c r="G159" s="23" t="s">
        <v>179</v>
      </c>
      <c r="H159" s="23"/>
      <c r="I159" s="23"/>
      <c r="J159" s="23"/>
      <c r="K159" s="23"/>
      <c r="L159" s="23" t="s">
        <v>180</v>
      </c>
      <c r="M159" s="25">
        <v>46309.803796296299</v>
      </c>
    </row>
    <row r="160" spans="1:13">
      <c r="A160">
        <v>202550007040</v>
      </c>
      <c r="B160">
        <v>1196045</v>
      </c>
      <c r="C160" s="24">
        <v>46115</v>
      </c>
      <c r="D160" s="23" t="s">
        <v>156</v>
      </c>
      <c r="E160" s="23" t="s">
        <v>181</v>
      </c>
      <c r="F160" s="23" t="s">
        <v>192</v>
      </c>
      <c r="G160" s="23" t="s">
        <v>179</v>
      </c>
      <c r="H160" s="23"/>
      <c r="I160" s="23"/>
      <c r="J160" s="23"/>
      <c r="K160" s="23"/>
      <c r="L160" s="23" t="s">
        <v>180</v>
      </c>
      <c r="M160" s="25">
        <v>46309.803796296299</v>
      </c>
    </row>
    <row r="161" spans="1:13">
      <c r="A161">
        <v>202550007041</v>
      </c>
      <c r="B161">
        <v>974158</v>
      </c>
      <c r="C161" s="24">
        <v>46113</v>
      </c>
      <c r="D161" s="23" t="s">
        <v>156</v>
      </c>
      <c r="E161" s="23" t="s">
        <v>177</v>
      </c>
      <c r="F161" s="23" t="s">
        <v>193</v>
      </c>
      <c r="G161" s="23" t="s">
        <v>179</v>
      </c>
      <c r="H161" s="23"/>
      <c r="I161" s="23"/>
      <c r="J161" s="23"/>
      <c r="K161" s="23"/>
      <c r="L161" s="23" t="s">
        <v>180</v>
      </c>
      <c r="M161" s="25">
        <v>46309.803796296299</v>
      </c>
    </row>
    <row r="162" spans="1:13">
      <c r="A162">
        <v>202550007043</v>
      </c>
      <c r="B162">
        <v>1256006</v>
      </c>
      <c r="C162" s="24">
        <v>46110</v>
      </c>
      <c r="D162" s="23" t="s">
        <v>156</v>
      </c>
      <c r="E162" s="23" t="s">
        <v>181</v>
      </c>
      <c r="F162" s="23"/>
      <c r="G162" s="23" t="s">
        <v>179</v>
      </c>
      <c r="H162" s="23"/>
      <c r="I162" s="23"/>
      <c r="J162" s="23"/>
      <c r="K162" s="23"/>
      <c r="L162" s="23" t="s">
        <v>180</v>
      </c>
      <c r="M162" s="25">
        <v>46309.803796296299</v>
      </c>
    </row>
    <row r="163" spans="1:13">
      <c r="A163">
        <v>202550007044</v>
      </c>
      <c r="B163">
        <v>1102055</v>
      </c>
      <c r="C163" s="24">
        <v>46115</v>
      </c>
      <c r="D163" s="23" t="s">
        <v>156</v>
      </c>
      <c r="E163" s="23" t="s">
        <v>183</v>
      </c>
      <c r="F163" s="23" t="s">
        <v>191</v>
      </c>
      <c r="G163" s="23" t="s">
        <v>179</v>
      </c>
      <c r="H163" s="23"/>
      <c r="I163" s="23"/>
      <c r="J163" s="23"/>
      <c r="K163" s="23"/>
      <c r="L163" s="23" t="s">
        <v>180</v>
      </c>
      <c r="M163" s="25">
        <v>46309.803796296299</v>
      </c>
    </row>
    <row r="164" spans="1:13">
      <c r="A164">
        <v>202550007046</v>
      </c>
      <c r="B164">
        <v>1191374</v>
      </c>
      <c r="C164" s="24">
        <v>46111</v>
      </c>
      <c r="D164" s="23" t="s">
        <v>156</v>
      </c>
      <c r="E164" s="23" t="s">
        <v>181</v>
      </c>
      <c r="F164" s="23"/>
      <c r="G164" s="23" t="s">
        <v>179</v>
      </c>
      <c r="H164" s="23"/>
      <c r="I164" s="23"/>
      <c r="J164" s="23"/>
      <c r="K164" s="23"/>
      <c r="L164" s="23" t="s">
        <v>180</v>
      </c>
      <c r="M164" s="25">
        <v>46309.803796296299</v>
      </c>
    </row>
    <row r="165" spans="1:13">
      <c r="A165">
        <v>202550007048</v>
      </c>
      <c r="B165">
        <v>1061110</v>
      </c>
      <c r="C165" s="24">
        <v>46111</v>
      </c>
      <c r="D165" s="23" t="s">
        <v>156</v>
      </c>
      <c r="E165" s="23" t="s">
        <v>183</v>
      </c>
      <c r="F165" s="23" t="s">
        <v>191</v>
      </c>
      <c r="G165" s="23" t="s">
        <v>179</v>
      </c>
      <c r="H165" s="23"/>
      <c r="I165" s="23"/>
      <c r="J165" s="23"/>
      <c r="K165" s="23"/>
      <c r="L165" s="23" t="s">
        <v>180</v>
      </c>
      <c r="M165" s="25">
        <v>46309.803796296299</v>
      </c>
    </row>
    <row r="166" spans="1:13">
      <c r="A166">
        <v>202550007052</v>
      </c>
      <c r="B166">
        <v>1176011</v>
      </c>
      <c r="C166" s="24">
        <v>46115</v>
      </c>
      <c r="D166" s="23" t="s">
        <v>156</v>
      </c>
      <c r="E166" s="23" t="s">
        <v>177</v>
      </c>
      <c r="F166" s="23"/>
      <c r="G166" s="23" t="s">
        <v>179</v>
      </c>
      <c r="H166" s="23"/>
      <c r="I166" s="23"/>
      <c r="J166" s="23"/>
      <c r="K166" s="23"/>
      <c r="L166" s="23" t="s">
        <v>180</v>
      </c>
      <c r="M166" s="25">
        <v>46309.803796296299</v>
      </c>
    </row>
    <row r="167" spans="1:13">
      <c r="A167">
        <v>202550007056</v>
      </c>
      <c r="B167">
        <v>1211409</v>
      </c>
      <c r="C167" s="24">
        <v>46111</v>
      </c>
      <c r="D167" s="23" t="s">
        <v>156</v>
      </c>
      <c r="E167" s="23" t="s">
        <v>177</v>
      </c>
      <c r="F167" s="23"/>
      <c r="G167" s="23" t="s">
        <v>179</v>
      </c>
      <c r="H167" s="23"/>
      <c r="I167" s="23"/>
      <c r="J167" s="23"/>
      <c r="K167" s="23"/>
      <c r="L167" s="23" t="s">
        <v>180</v>
      </c>
      <c r="M167" s="25">
        <v>46309.803796296299</v>
      </c>
    </row>
    <row r="168" spans="1:13">
      <c r="A168">
        <v>202550007057</v>
      </c>
      <c r="B168">
        <v>1244020</v>
      </c>
      <c r="C168" s="24">
        <v>46111</v>
      </c>
      <c r="D168" s="23" t="s">
        <v>156</v>
      </c>
      <c r="E168" s="23" t="s">
        <v>181</v>
      </c>
      <c r="F168" s="23" t="s">
        <v>178</v>
      </c>
      <c r="G168" s="23" t="s">
        <v>179</v>
      </c>
      <c r="H168" s="23"/>
      <c r="I168" s="23"/>
      <c r="J168" s="23"/>
      <c r="K168" s="23"/>
      <c r="L168" s="23" t="s">
        <v>180</v>
      </c>
      <c r="M168" s="25">
        <v>46309.803796296299</v>
      </c>
    </row>
    <row r="169" spans="1:13">
      <c r="A169">
        <v>202550007059</v>
      </c>
      <c r="B169">
        <v>1106110</v>
      </c>
      <c r="C169" s="24">
        <v>46118</v>
      </c>
      <c r="D169" s="23" t="s">
        <v>156</v>
      </c>
      <c r="E169" s="23" t="s">
        <v>177</v>
      </c>
      <c r="F169" s="23"/>
      <c r="G169" s="23" t="s">
        <v>179</v>
      </c>
      <c r="H169" s="23"/>
      <c r="I169" s="23"/>
      <c r="J169" s="23"/>
      <c r="K169" s="23"/>
      <c r="L169" s="23" t="s">
        <v>180</v>
      </c>
      <c r="M169" s="25">
        <v>46309.803796296299</v>
      </c>
    </row>
    <row r="170" spans="1:13">
      <c r="A170">
        <v>202550007068</v>
      </c>
      <c r="B170">
        <v>910456</v>
      </c>
      <c r="C170" s="24">
        <v>46111</v>
      </c>
      <c r="D170" s="23" t="s">
        <v>156</v>
      </c>
      <c r="E170" s="23" t="s">
        <v>181</v>
      </c>
      <c r="F170" s="23"/>
      <c r="G170" s="23" t="s">
        <v>179</v>
      </c>
      <c r="H170" s="23"/>
      <c r="I170" s="23"/>
      <c r="J170" s="23"/>
      <c r="K170" s="23"/>
      <c r="L170" s="23" t="s">
        <v>180</v>
      </c>
      <c r="M170" s="25">
        <v>46309.803796296299</v>
      </c>
    </row>
    <row r="171" spans="1:13">
      <c r="A171">
        <v>202550007070</v>
      </c>
      <c r="B171">
        <v>1231121</v>
      </c>
      <c r="C171" s="24">
        <v>46111</v>
      </c>
      <c r="D171" s="23" t="s">
        <v>156</v>
      </c>
      <c r="E171" s="23" t="s">
        <v>184</v>
      </c>
      <c r="F171" s="23"/>
      <c r="G171" s="23" t="s">
        <v>179</v>
      </c>
      <c r="H171" s="23"/>
      <c r="I171" s="23"/>
      <c r="J171" s="23"/>
      <c r="K171" s="23"/>
      <c r="L171" s="23" t="s">
        <v>180</v>
      </c>
      <c r="M171" s="25">
        <v>46309.803796296299</v>
      </c>
    </row>
    <row r="172" spans="1:13">
      <c r="A172">
        <v>202550007071</v>
      </c>
      <c r="B172">
        <v>1241115</v>
      </c>
      <c r="C172" s="24">
        <v>46111</v>
      </c>
      <c r="D172" s="23" t="s">
        <v>156</v>
      </c>
      <c r="E172" s="23" t="s">
        <v>184</v>
      </c>
      <c r="F172" s="23"/>
      <c r="G172" s="23" t="s">
        <v>179</v>
      </c>
      <c r="H172" s="23"/>
      <c r="I172" s="23"/>
      <c r="J172" s="23"/>
      <c r="K172" s="23"/>
      <c r="L172" s="23" t="s">
        <v>180</v>
      </c>
      <c r="M172" s="25">
        <v>46309.803796296299</v>
      </c>
    </row>
    <row r="173" spans="1:13">
      <c r="A173">
        <v>202550007076</v>
      </c>
      <c r="B173">
        <v>1221303</v>
      </c>
      <c r="C173" s="24">
        <v>46112</v>
      </c>
      <c r="D173" s="23" t="s">
        <v>156</v>
      </c>
      <c r="E173" s="23" t="s">
        <v>183</v>
      </c>
      <c r="F173" s="23" t="s">
        <v>191</v>
      </c>
      <c r="G173" s="23" t="s">
        <v>179</v>
      </c>
      <c r="H173" s="23"/>
      <c r="I173" s="23"/>
      <c r="J173" s="23"/>
      <c r="K173" s="23"/>
      <c r="L173" s="23" t="s">
        <v>180</v>
      </c>
      <c r="M173" s="25">
        <v>46309.803796296299</v>
      </c>
    </row>
    <row r="174" spans="1:13">
      <c r="A174">
        <v>202550007077</v>
      </c>
      <c r="B174">
        <v>1110061</v>
      </c>
      <c r="C174" s="24">
        <v>46111</v>
      </c>
      <c r="D174" s="23" t="s">
        <v>156</v>
      </c>
      <c r="E174" s="23" t="s">
        <v>177</v>
      </c>
      <c r="F174" s="23"/>
      <c r="G174" s="23" t="s">
        <v>179</v>
      </c>
      <c r="H174" s="23"/>
      <c r="I174" s="23"/>
      <c r="J174" s="23"/>
      <c r="K174" s="23"/>
      <c r="L174" s="23" t="s">
        <v>180</v>
      </c>
      <c r="M174" s="25">
        <v>46309.803796296299</v>
      </c>
    </row>
    <row r="175" spans="1:13">
      <c r="A175">
        <v>202550007078</v>
      </c>
      <c r="B175">
        <v>1231340</v>
      </c>
      <c r="C175" s="24">
        <v>46112</v>
      </c>
      <c r="D175" s="23" t="s">
        <v>156</v>
      </c>
      <c r="E175" s="23" t="s">
        <v>184</v>
      </c>
      <c r="F175" s="23"/>
      <c r="G175" s="23" t="s">
        <v>179</v>
      </c>
      <c r="H175" s="23"/>
      <c r="I175" s="23"/>
      <c r="J175" s="23"/>
      <c r="K175" s="23"/>
      <c r="L175" s="23" t="s">
        <v>180</v>
      </c>
      <c r="M175" s="25">
        <v>46309.803796296299</v>
      </c>
    </row>
    <row r="176" spans="1:13">
      <c r="A176">
        <v>202550007080</v>
      </c>
      <c r="B176">
        <v>1186004</v>
      </c>
      <c r="C176" s="24">
        <v>46115</v>
      </c>
      <c r="D176" s="23" t="s">
        <v>156</v>
      </c>
      <c r="E176" s="23" t="s">
        <v>177</v>
      </c>
      <c r="F176" s="23"/>
      <c r="G176" s="23" t="s">
        <v>179</v>
      </c>
      <c r="H176" s="23"/>
      <c r="I176" s="23"/>
      <c r="J176" s="23"/>
      <c r="K176" s="23"/>
      <c r="L176" s="23" t="s">
        <v>180</v>
      </c>
      <c r="M176" s="25">
        <v>46309.803796296299</v>
      </c>
    </row>
    <row r="177" spans="1:13">
      <c r="A177">
        <v>202550007084</v>
      </c>
      <c r="B177">
        <v>1154015</v>
      </c>
      <c r="C177" s="24">
        <v>46112</v>
      </c>
      <c r="D177" s="23" t="s">
        <v>156</v>
      </c>
      <c r="E177" s="23" t="s">
        <v>177</v>
      </c>
      <c r="F177" s="23"/>
      <c r="G177" s="23" t="s">
        <v>179</v>
      </c>
      <c r="H177" s="23"/>
      <c r="I177" s="23"/>
      <c r="J177" s="23"/>
      <c r="K177" s="23"/>
      <c r="L177" s="23" t="s">
        <v>180</v>
      </c>
      <c r="M177" s="25">
        <v>46309.803796296299</v>
      </c>
    </row>
    <row r="178" spans="1:13">
      <c r="A178">
        <v>202550007086</v>
      </c>
      <c r="B178">
        <v>960223</v>
      </c>
      <c r="C178" s="24">
        <v>46127</v>
      </c>
      <c r="D178" s="23" t="s">
        <v>156</v>
      </c>
      <c r="E178" s="23" t="s">
        <v>181</v>
      </c>
      <c r="F178" s="23"/>
      <c r="G178" s="23" t="s">
        <v>179</v>
      </c>
      <c r="H178" s="23"/>
      <c r="I178" s="23"/>
      <c r="J178" s="23"/>
      <c r="K178" s="23"/>
      <c r="L178" s="23" t="s">
        <v>180</v>
      </c>
      <c r="M178" s="25">
        <v>46309.803796296299</v>
      </c>
    </row>
    <row r="179" spans="1:13">
      <c r="A179">
        <v>202550007087</v>
      </c>
      <c r="B179">
        <v>5037609</v>
      </c>
      <c r="C179" s="24">
        <v>46112</v>
      </c>
      <c r="D179" s="23" t="s">
        <v>156</v>
      </c>
      <c r="E179" s="23" t="s">
        <v>181</v>
      </c>
      <c r="F179" s="23" t="s">
        <v>182</v>
      </c>
      <c r="G179" s="23" t="s">
        <v>179</v>
      </c>
      <c r="H179" s="23"/>
      <c r="I179" s="23"/>
      <c r="J179" s="23"/>
      <c r="K179" s="23"/>
      <c r="L179" s="23" t="s">
        <v>180</v>
      </c>
      <c r="M179" s="25">
        <v>46309.803796296299</v>
      </c>
    </row>
    <row r="180" spans="1:13">
      <c r="A180">
        <v>202550007090</v>
      </c>
      <c r="B180">
        <v>1196081</v>
      </c>
      <c r="C180" s="24">
        <v>46112</v>
      </c>
      <c r="D180" s="23" t="s">
        <v>156</v>
      </c>
      <c r="E180" s="23" t="s">
        <v>183</v>
      </c>
      <c r="F180" s="23" t="s">
        <v>191</v>
      </c>
      <c r="G180" s="23" t="s">
        <v>179</v>
      </c>
      <c r="H180" s="23"/>
      <c r="I180" s="23"/>
      <c r="J180" s="23"/>
      <c r="K180" s="23"/>
      <c r="L180" s="23" t="s">
        <v>180</v>
      </c>
      <c r="M180" s="25">
        <v>46309.803796296299</v>
      </c>
    </row>
    <row r="181" spans="1:13">
      <c r="A181">
        <v>202550007092</v>
      </c>
      <c r="B181">
        <v>830396</v>
      </c>
      <c r="C181" s="24">
        <v>46115</v>
      </c>
      <c r="D181" s="23" t="s">
        <v>156</v>
      </c>
      <c r="E181" s="23" t="s">
        <v>183</v>
      </c>
      <c r="F181" s="23" t="s">
        <v>178</v>
      </c>
      <c r="G181" s="23" t="s">
        <v>179</v>
      </c>
      <c r="H181" s="23"/>
      <c r="I181" s="23"/>
      <c r="J181" s="23"/>
      <c r="K181" s="23"/>
      <c r="L181" s="23" t="s">
        <v>180</v>
      </c>
      <c r="M181" s="25">
        <v>46309.803796296299</v>
      </c>
    </row>
    <row r="182" spans="1:13">
      <c r="A182">
        <v>202550007093</v>
      </c>
      <c r="B182">
        <v>1011134</v>
      </c>
      <c r="C182" s="24">
        <v>46127</v>
      </c>
      <c r="D182" s="23" t="s">
        <v>156</v>
      </c>
      <c r="E182" s="23" t="s">
        <v>181</v>
      </c>
      <c r="F182" s="23"/>
      <c r="G182" s="23" t="s">
        <v>179</v>
      </c>
      <c r="H182" s="23"/>
      <c r="I182" s="23"/>
      <c r="J182" s="23"/>
      <c r="K182" s="23"/>
      <c r="L182" s="23" t="s">
        <v>180</v>
      </c>
      <c r="M182" s="25">
        <v>46309.803796296299</v>
      </c>
    </row>
    <row r="183" spans="1:13">
      <c r="A183">
        <v>202550007094</v>
      </c>
      <c r="B183">
        <v>1251452</v>
      </c>
      <c r="C183" s="24">
        <v>46112</v>
      </c>
      <c r="D183" s="23" t="s">
        <v>156</v>
      </c>
      <c r="E183" s="23" t="s">
        <v>177</v>
      </c>
      <c r="F183" s="23" t="s">
        <v>191</v>
      </c>
      <c r="G183" s="23" t="s">
        <v>179</v>
      </c>
      <c r="H183" s="23"/>
      <c r="I183" s="23"/>
      <c r="J183" s="23"/>
      <c r="K183" s="23"/>
      <c r="L183" s="23" t="s">
        <v>180</v>
      </c>
      <c r="M183" s="25">
        <v>46309.803796296299</v>
      </c>
    </row>
    <row r="184" spans="1:13">
      <c r="A184">
        <v>202560000309</v>
      </c>
      <c r="B184">
        <v>1026051</v>
      </c>
      <c r="C184" s="24">
        <v>45757</v>
      </c>
      <c r="D184" s="23" t="s">
        <v>154</v>
      </c>
      <c r="E184" s="23" t="s">
        <v>177</v>
      </c>
      <c r="F184" s="23" t="s">
        <v>187</v>
      </c>
      <c r="G184" s="23" t="s">
        <v>194</v>
      </c>
      <c r="H184" s="23" t="s">
        <v>195</v>
      </c>
      <c r="I184" s="23" t="s">
        <v>195</v>
      </c>
      <c r="J184" s="23" t="s">
        <v>195</v>
      </c>
      <c r="K184" s="23"/>
      <c r="L184" s="23" t="s">
        <v>180</v>
      </c>
      <c r="M184" s="25">
        <v>46309.803796296299</v>
      </c>
    </row>
    <row r="185" spans="1:13">
      <c r="A185">
        <v>202560000773</v>
      </c>
      <c r="B185">
        <v>1071006</v>
      </c>
      <c r="C185" s="24">
        <v>45804</v>
      </c>
      <c r="D185" s="23" t="s">
        <v>154</v>
      </c>
      <c r="E185" s="23" t="s">
        <v>181</v>
      </c>
      <c r="F185" s="23" t="s">
        <v>196</v>
      </c>
      <c r="G185" s="23" t="s">
        <v>197</v>
      </c>
      <c r="H185" s="23" t="s">
        <v>195</v>
      </c>
      <c r="I185" s="23" t="s">
        <v>195</v>
      </c>
      <c r="J185" s="23" t="s">
        <v>195</v>
      </c>
      <c r="K185" s="23" t="s">
        <v>195</v>
      </c>
      <c r="L185" s="23" t="s">
        <v>180</v>
      </c>
      <c r="M185" s="25">
        <v>46309.803796296299</v>
      </c>
    </row>
    <row r="186" spans="1:13">
      <c r="A186">
        <v>202560001201</v>
      </c>
      <c r="B186">
        <v>1034029</v>
      </c>
      <c r="C186" s="24">
        <v>45875</v>
      </c>
      <c r="D186" s="23" t="s">
        <v>154</v>
      </c>
      <c r="E186" s="23" t="s">
        <v>177</v>
      </c>
      <c r="F186" s="23"/>
      <c r="G186" s="23" t="s">
        <v>198</v>
      </c>
      <c r="H186" s="23" t="s">
        <v>195</v>
      </c>
      <c r="I186" s="23" t="s">
        <v>195</v>
      </c>
      <c r="J186" s="23" t="s">
        <v>195</v>
      </c>
      <c r="K186" s="23" t="s">
        <v>195</v>
      </c>
      <c r="L186" s="23" t="s">
        <v>180</v>
      </c>
      <c r="M186" s="25">
        <v>46309.803796296299</v>
      </c>
    </row>
    <row r="187" spans="1:13">
      <c r="A187">
        <v>202560001724</v>
      </c>
      <c r="B187">
        <v>1191537</v>
      </c>
      <c r="C187" s="24">
        <v>45951</v>
      </c>
      <c r="D187" s="23" t="s">
        <v>154</v>
      </c>
      <c r="E187" s="23" t="s">
        <v>177</v>
      </c>
      <c r="F187" s="23" t="s">
        <v>178</v>
      </c>
      <c r="G187" s="23" t="s">
        <v>197</v>
      </c>
      <c r="H187" s="23" t="s">
        <v>199</v>
      </c>
      <c r="I187" s="23" t="s">
        <v>199</v>
      </c>
      <c r="J187" s="23"/>
      <c r="K187" s="23"/>
      <c r="L187" s="23" t="s">
        <v>180</v>
      </c>
      <c r="M187" s="25">
        <v>46309.803796296299</v>
      </c>
    </row>
    <row r="188" spans="1:13">
      <c r="A188">
        <v>202560002469</v>
      </c>
      <c r="B188">
        <v>930342</v>
      </c>
      <c r="C188" s="24">
        <v>46009</v>
      </c>
      <c r="D188" s="23" t="s">
        <v>154</v>
      </c>
      <c r="E188" s="23" t="s">
        <v>177</v>
      </c>
      <c r="F188" s="23" t="s">
        <v>187</v>
      </c>
      <c r="G188" s="23" t="s">
        <v>200</v>
      </c>
      <c r="H188" s="23" t="s">
        <v>199</v>
      </c>
      <c r="I188" s="23"/>
      <c r="J188" s="23" t="s">
        <v>199</v>
      </c>
      <c r="K188" s="23"/>
      <c r="L188" s="23" t="s">
        <v>180</v>
      </c>
      <c r="M188" s="25">
        <v>46309.803796296299</v>
      </c>
    </row>
    <row r="189" spans="1:13">
      <c r="A189">
        <v>202560002495</v>
      </c>
      <c r="B189">
        <v>1206026</v>
      </c>
      <c r="C189" s="24">
        <v>46026</v>
      </c>
      <c r="D189" s="23" t="s">
        <v>154</v>
      </c>
      <c r="E189" s="23" t="s">
        <v>177</v>
      </c>
      <c r="F189" s="23" t="s">
        <v>187</v>
      </c>
      <c r="G189" s="23" t="s">
        <v>194</v>
      </c>
      <c r="H189" s="23" t="s">
        <v>195</v>
      </c>
      <c r="I189" s="23" t="s">
        <v>195</v>
      </c>
      <c r="J189" s="23" t="s">
        <v>195</v>
      </c>
      <c r="K189" s="23"/>
      <c r="L189" s="23" t="s">
        <v>180</v>
      </c>
      <c r="M189" s="25">
        <v>46309.803796296299</v>
      </c>
    </row>
    <row r="190" spans="1:13">
      <c r="A190">
        <v>202560002505</v>
      </c>
      <c r="B190">
        <v>1246014</v>
      </c>
      <c r="C190" s="24">
        <v>46017</v>
      </c>
      <c r="D190" s="23" t="s">
        <v>154</v>
      </c>
      <c r="E190" s="23" t="s">
        <v>183</v>
      </c>
      <c r="F190" s="23" t="s">
        <v>178</v>
      </c>
      <c r="G190" s="23" t="s">
        <v>201</v>
      </c>
      <c r="H190" s="23" t="s">
        <v>199</v>
      </c>
      <c r="I190" s="23" t="s">
        <v>199</v>
      </c>
      <c r="J190" s="23" t="s">
        <v>199</v>
      </c>
      <c r="K190" s="23"/>
      <c r="L190" s="23" t="s">
        <v>180</v>
      </c>
      <c r="M190" s="25">
        <v>46309.803796296299</v>
      </c>
    </row>
    <row r="191" spans="1:13">
      <c r="A191">
        <v>202560002647</v>
      </c>
      <c r="B191">
        <v>930614</v>
      </c>
      <c r="C191" s="24">
        <v>46044</v>
      </c>
      <c r="D191" s="23" t="s">
        <v>154</v>
      </c>
      <c r="E191" s="23" t="s">
        <v>181</v>
      </c>
      <c r="F191" s="23"/>
      <c r="G191" s="23" t="s">
        <v>194</v>
      </c>
      <c r="H191" s="23" t="s">
        <v>195</v>
      </c>
      <c r="I191" s="23"/>
      <c r="J191" s="23"/>
      <c r="K191" s="23" t="s">
        <v>195</v>
      </c>
      <c r="L191" s="23" t="s">
        <v>180</v>
      </c>
      <c r="M191" s="25">
        <v>46309.803796296299</v>
      </c>
    </row>
    <row r="192" spans="1:13">
      <c r="A192">
        <v>202560002657</v>
      </c>
      <c r="B192">
        <v>1102098</v>
      </c>
      <c r="C192" s="24">
        <v>46043</v>
      </c>
      <c r="D192" s="23" t="s">
        <v>154</v>
      </c>
      <c r="E192" s="23" t="s">
        <v>183</v>
      </c>
      <c r="F192" s="23" t="s">
        <v>187</v>
      </c>
      <c r="G192" s="23" t="s">
        <v>194</v>
      </c>
      <c r="H192" s="23" t="s">
        <v>195</v>
      </c>
      <c r="I192" s="23" t="s">
        <v>195</v>
      </c>
      <c r="J192" s="23" t="s">
        <v>195</v>
      </c>
      <c r="K192" s="23" t="s">
        <v>195</v>
      </c>
      <c r="L192" s="23" t="s">
        <v>180</v>
      </c>
      <c r="M192" s="25">
        <v>46309.803796296299</v>
      </c>
    </row>
    <row r="193" spans="1:13">
      <c r="A193">
        <v>202560002666</v>
      </c>
      <c r="B193">
        <v>1246014</v>
      </c>
      <c r="C193" s="24">
        <v>46079</v>
      </c>
      <c r="D193" s="23" t="s">
        <v>154</v>
      </c>
      <c r="E193" s="23" t="s">
        <v>183</v>
      </c>
      <c r="F193" s="23" t="s">
        <v>178</v>
      </c>
      <c r="G193" s="23" t="s">
        <v>201</v>
      </c>
      <c r="H193" s="23" t="s">
        <v>199</v>
      </c>
      <c r="I193" s="23"/>
      <c r="J193" s="23"/>
      <c r="K193" s="23" t="s">
        <v>199</v>
      </c>
      <c r="L193" s="23" t="s">
        <v>180</v>
      </c>
      <c r="M193" s="25">
        <v>46309.803796296299</v>
      </c>
    </row>
    <row r="194" spans="1:13">
      <c r="A194">
        <v>202560002743</v>
      </c>
      <c r="B194">
        <v>1166118</v>
      </c>
      <c r="C194" s="24">
        <v>46059</v>
      </c>
      <c r="D194" s="23" t="s">
        <v>154</v>
      </c>
      <c r="E194" s="23" t="s">
        <v>177</v>
      </c>
      <c r="F194" s="23" t="s">
        <v>185</v>
      </c>
      <c r="G194" s="23" t="s">
        <v>202</v>
      </c>
      <c r="H194" s="23" t="s">
        <v>199</v>
      </c>
      <c r="I194" s="23" t="s">
        <v>199</v>
      </c>
      <c r="J194" s="23" t="s">
        <v>199</v>
      </c>
      <c r="K194" s="23" t="s">
        <v>199</v>
      </c>
      <c r="L194" s="23" t="s">
        <v>180</v>
      </c>
      <c r="M194" s="25">
        <v>46309.803796296299</v>
      </c>
    </row>
    <row r="195" spans="1:13">
      <c r="A195">
        <v>202560002767</v>
      </c>
      <c r="B195">
        <v>1134002</v>
      </c>
      <c r="C195" s="24">
        <v>46113</v>
      </c>
      <c r="D195" s="23" t="s">
        <v>154</v>
      </c>
      <c r="E195" s="23" t="s">
        <v>181</v>
      </c>
      <c r="F195" s="23"/>
      <c r="G195" s="23" t="s">
        <v>200</v>
      </c>
      <c r="H195" s="23" t="s">
        <v>199</v>
      </c>
      <c r="I195" s="23" t="s">
        <v>199</v>
      </c>
      <c r="J195" s="23" t="s">
        <v>199</v>
      </c>
      <c r="K195" s="23" t="s">
        <v>199</v>
      </c>
      <c r="L195" s="23" t="s">
        <v>180</v>
      </c>
      <c r="M195" s="25">
        <v>46309.803796296299</v>
      </c>
    </row>
    <row r="196" spans="1:13">
      <c r="A196">
        <v>202560002776</v>
      </c>
      <c r="B196">
        <v>1156075</v>
      </c>
      <c r="C196" s="24">
        <v>46066</v>
      </c>
      <c r="D196" s="23" t="s">
        <v>154</v>
      </c>
      <c r="E196" s="23" t="s">
        <v>183</v>
      </c>
      <c r="F196" s="23" t="s">
        <v>178</v>
      </c>
      <c r="G196" s="23" t="s">
        <v>202</v>
      </c>
      <c r="H196" s="23" t="s">
        <v>199</v>
      </c>
      <c r="I196" s="23" t="s">
        <v>199</v>
      </c>
      <c r="J196" s="23" t="s">
        <v>199</v>
      </c>
      <c r="K196" s="23"/>
      <c r="L196" s="23" t="s">
        <v>180</v>
      </c>
      <c r="M196" s="25">
        <v>46309.803796296299</v>
      </c>
    </row>
    <row r="197" spans="1:13">
      <c r="A197">
        <v>202560002821</v>
      </c>
      <c r="B197">
        <v>1106097</v>
      </c>
      <c r="C197" s="24">
        <v>46078</v>
      </c>
      <c r="D197" s="23" t="s">
        <v>154</v>
      </c>
      <c r="E197" s="23" t="s">
        <v>181</v>
      </c>
      <c r="F197" s="23" t="s">
        <v>192</v>
      </c>
      <c r="G197" s="23" t="s">
        <v>203</v>
      </c>
      <c r="H197" s="23" t="s">
        <v>199</v>
      </c>
      <c r="I197" s="23" t="s">
        <v>199</v>
      </c>
      <c r="J197" s="23" t="s">
        <v>199</v>
      </c>
      <c r="K197" s="23" t="s">
        <v>199</v>
      </c>
      <c r="L197" s="23" t="s">
        <v>180</v>
      </c>
      <c r="M197" s="25">
        <v>46309.803796296299</v>
      </c>
    </row>
    <row r="198" spans="1:13">
      <c r="A198">
        <v>202560002827</v>
      </c>
      <c r="B198">
        <v>1141151</v>
      </c>
      <c r="C198" s="24">
        <v>46084</v>
      </c>
      <c r="D198" s="23" t="s">
        <v>154</v>
      </c>
      <c r="E198" s="23" t="s">
        <v>183</v>
      </c>
      <c r="F198" s="23" t="s">
        <v>178</v>
      </c>
      <c r="G198" s="23" t="s">
        <v>203</v>
      </c>
      <c r="H198" s="23" t="s">
        <v>199</v>
      </c>
      <c r="I198" s="23" t="s">
        <v>199</v>
      </c>
      <c r="J198" s="23" t="s">
        <v>199</v>
      </c>
      <c r="K198" s="23" t="s">
        <v>199</v>
      </c>
      <c r="L198" s="23" t="s">
        <v>180</v>
      </c>
      <c r="M198" s="25">
        <v>46309.803796296299</v>
      </c>
    </row>
    <row r="199" spans="1:13">
      <c r="A199">
        <v>202560002829</v>
      </c>
      <c r="B199">
        <v>1234070</v>
      </c>
      <c r="C199" s="24">
        <v>46074</v>
      </c>
      <c r="D199" s="23" t="s">
        <v>154</v>
      </c>
      <c r="E199" s="23" t="s">
        <v>183</v>
      </c>
      <c r="F199" s="23" t="s">
        <v>178</v>
      </c>
      <c r="G199" s="23" t="s">
        <v>204</v>
      </c>
      <c r="H199" s="23" t="s">
        <v>199</v>
      </c>
      <c r="I199" s="23" t="s">
        <v>199</v>
      </c>
      <c r="J199" s="23" t="s">
        <v>199</v>
      </c>
      <c r="K199" s="23"/>
      <c r="L199" s="23" t="s">
        <v>180</v>
      </c>
      <c r="M199" s="25">
        <v>46309.803796296299</v>
      </c>
    </row>
    <row r="200" spans="1:13">
      <c r="A200">
        <v>202560002836</v>
      </c>
      <c r="B200">
        <v>890321</v>
      </c>
      <c r="C200" s="24">
        <v>46115</v>
      </c>
      <c r="D200" s="23" t="s">
        <v>154</v>
      </c>
      <c r="E200" s="23" t="s">
        <v>183</v>
      </c>
      <c r="F200" s="23" t="s">
        <v>178</v>
      </c>
      <c r="G200" s="23" t="s">
        <v>205</v>
      </c>
      <c r="H200" s="23" t="s">
        <v>195</v>
      </c>
      <c r="I200" s="23"/>
      <c r="J200" s="23" t="s">
        <v>195</v>
      </c>
      <c r="K200" s="23" t="s">
        <v>195</v>
      </c>
      <c r="L200" s="23" t="s">
        <v>180</v>
      </c>
      <c r="M200" s="25">
        <v>46309.803796296299</v>
      </c>
    </row>
    <row r="201" spans="1:13">
      <c r="A201">
        <v>202560002842</v>
      </c>
      <c r="B201">
        <v>1191168</v>
      </c>
      <c r="C201" s="24">
        <v>46098</v>
      </c>
      <c r="D201" s="23" t="s">
        <v>154</v>
      </c>
      <c r="E201" s="23" t="s">
        <v>181</v>
      </c>
      <c r="F201" s="23"/>
      <c r="G201" s="23" t="s">
        <v>201</v>
      </c>
      <c r="H201" s="23" t="s">
        <v>199</v>
      </c>
      <c r="I201" s="23"/>
      <c r="J201" s="23"/>
      <c r="K201" s="23"/>
      <c r="L201" s="23" t="s">
        <v>180</v>
      </c>
      <c r="M201" s="25">
        <v>46309.803796296299</v>
      </c>
    </row>
    <row r="202" spans="1:13">
      <c r="A202">
        <v>202560002846</v>
      </c>
      <c r="B202">
        <v>1191291</v>
      </c>
      <c r="C202" s="24">
        <v>46090</v>
      </c>
      <c r="D202" s="23" t="s">
        <v>154</v>
      </c>
      <c r="E202" s="23" t="s">
        <v>181</v>
      </c>
      <c r="F202" s="23"/>
      <c r="G202" s="23" t="s">
        <v>201</v>
      </c>
      <c r="H202" s="23" t="s">
        <v>199</v>
      </c>
      <c r="I202" s="23"/>
      <c r="J202" s="23"/>
      <c r="K202" s="23"/>
      <c r="L202" s="23" t="s">
        <v>180</v>
      </c>
      <c r="M202" s="25">
        <v>46309.803796296299</v>
      </c>
    </row>
    <row r="203" spans="1:13">
      <c r="A203">
        <v>202560002860</v>
      </c>
      <c r="B203">
        <v>1071021</v>
      </c>
      <c r="C203" s="24">
        <v>46083</v>
      </c>
      <c r="D203" s="23" t="s">
        <v>154</v>
      </c>
      <c r="E203" s="23" t="s">
        <v>181</v>
      </c>
      <c r="F203" s="23"/>
      <c r="G203" s="23" t="s">
        <v>202</v>
      </c>
      <c r="H203" s="23" t="s">
        <v>199</v>
      </c>
      <c r="I203" s="23" t="s">
        <v>199</v>
      </c>
      <c r="J203" s="23" t="s">
        <v>199</v>
      </c>
      <c r="K203" s="23"/>
      <c r="L203" s="23" t="s">
        <v>180</v>
      </c>
      <c r="M203" s="25">
        <v>46309.803796296299</v>
      </c>
    </row>
    <row r="204" spans="1:13">
      <c r="A204">
        <v>202560002862</v>
      </c>
      <c r="B204">
        <v>1231258</v>
      </c>
      <c r="C204" s="24">
        <v>46083</v>
      </c>
      <c r="D204" s="23" t="s">
        <v>154</v>
      </c>
      <c r="E204" s="23" t="s">
        <v>189</v>
      </c>
      <c r="F204" s="23"/>
      <c r="G204" s="23" t="s">
        <v>206</v>
      </c>
      <c r="H204" s="23" t="s">
        <v>195</v>
      </c>
      <c r="I204" s="23"/>
      <c r="J204" s="23"/>
      <c r="K204" s="23" t="s">
        <v>195</v>
      </c>
      <c r="L204" s="23" t="s">
        <v>180</v>
      </c>
      <c r="M204" s="25">
        <v>46309.803796296299</v>
      </c>
    </row>
    <row r="205" spans="1:13">
      <c r="A205">
        <v>202560002872</v>
      </c>
      <c r="B205">
        <v>1244084</v>
      </c>
      <c r="C205" s="24">
        <v>46084</v>
      </c>
      <c r="D205" s="23" t="s">
        <v>154</v>
      </c>
      <c r="E205" s="23" t="s">
        <v>177</v>
      </c>
      <c r="F205" s="23"/>
      <c r="G205" s="23" t="s">
        <v>205</v>
      </c>
      <c r="H205" s="23" t="s">
        <v>195</v>
      </c>
      <c r="I205" s="23" t="s">
        <v>195</v>
      </c>
      <c r="J205" s="23" t="s">
        <v>195</v>
      </c>
      <c r="K205" s="23"/>
      <c r="L205" s="23" t="s">
        <v>180</v>
      </c>
      <c r="M205" s="25">
        <v>46309.803796296299</v>
      </c>
    </row>
    <row r="206" spans="1:13">
      <c r="A206">
        <v>202560002878</v>
      </c>
      <c r="B206">
        <v>1162074</v>
      </c>
      <c r="C206" s="24">
        <v>46092</v>
      </c>
      <c r="D206" s="23" t="s">
        <v>154</v>
      </c>
      <c r="E206" s="23" t="s">
        <v>183</v>
      </c>
      <c r="F206" s="23" t="s">
        <v>178</v>
      </c>
      <c r="G206" s="23" t="s">
        <v>207</v>
      </c>
      <c r="H206" s="23" t="s">
        <v>199</v>
      </c>
      <c r="I206" s="23" t="s">
        <v>199</v>
      </c>
      <c r="J206" s="23"/>
      <c r="K206" s="23" t="s">
        <v>199</v>
      </c>
      <c r="L206" s="23" t="s">
        <v>180</v>
      </c>
      <c r="M206" s="25">
        <v>46309.803796296299</v>
      </c>
    </row>
    <row r="207" spans="1:13">
      <c r="A207">
        <v>202560002882</v>
      </c>
      <c r="B207">
        <v>1081380</v>
      </c>
      <c r="C207" s="24">
        <v>46087</v>
      </c>
      <c r="D207" s="23" t="s">
        <v>154</v>
      </c>
      <c r="E207" s="23" t="s">
        <v>181</v>
      </c>
      <c r="F207" s="23"/>
      <c r="G207" s="23" t="s">
        <v>201</v>
      </c>
      <c r="H207" s="23" t="s">
        <v>199</v>
      </c>
      <c r="I207" s="23"/>
      <c r="J207" s="23"/>
      <c r="K207" s="23"/>
      <c r="L207" s="23" t="s">
        <v>180</v>
      </c>
      <c r="M207" s="25">
        <v>46309.803796296299</v>
      </c>
    </row>
    <row r="208" spans="1:13">
      <c r="A208">
        <v>202560002891</v>
      </c>
      <c r="B208">
        <v>900095</v>
      </c>
      <c r="C208" s="24">
        <v>46115</v>
      </c>
      <c r="D208" s="23" t="s">
        <v>154</v>
      </c>
      <c r="E208" s="23" t="s">
        <v>181</v>
      </c>
      <c r="F208" s="23"/>
      <c r="G208" s="23" t="s">
        <v>205</v>
      </c>
      <c r="H208" s="23" t="s">
        <v>195</v>
      </c>
      <c r="I208" s="23" t="s">
        <v>195</v>
      </c>
      <c r="J208" s="23" t="s">
        <v>195</v>
      </c>
      <c r="K208" s="23" t="s">
        <v>195</v>
      </c>
      <c r="L208" s="23" t="s">
        <v>180</v>
      </c>
      <c r="M208" s="25">
        <v>46309.803796296299</v>
      </c>
    </row>
    <row r="209" spans="1:13">
      <c r="A209">
        <v>202560002896</v>
      </c>
      <c r="B209">
        <v>910422</v>
      </c>
      <c r="C209" s="24">
        <v>46098</v>
      </c>
      <c r="D209" s="23" t="s">
        <v>154</v>
      </c>
      <c r="E209" s="23" t="s">
        <v>181</v>
      </c>
      <c r="F209" s="23"/>
      <c r="G209" s="23" t="s">
        <v>203</v>
      </c>
      <c r="H209" s="23" t="s">
        <v>199</v>
      </c>
      <c r="I209" s="23" t="s">
        <v>199</v>
      </c>
      <c r="J209" s="23" t="s">
        <v>199</v>
      </c>
      <c r="K209" s="23" t="s">
        <v>199</v>
      </c>
      <c r="L209" s="23" t="s">
        <v>180</v>
      </c>
      <c r="M209" s="25">
        <v>46309.803796296299</v>
      </c>
    </row>
    <row r="210" spans="1:13">
      <c r="A210">
        <v>202560002897</v>
      </c>
      <c r="B210">
        <v>1081183</v>
      </c>
      <c r="C210" s="24">
        <v>46086</v>
      </c>
      <c r="D210" s="23" t="s">
        <v>154</v>
      </c>
      <c r="E210" s="23" t="s">
        <v>184</v>
      </c>
      <c r="F210" s="23" t="s">
        <v>182</v>
      </c>
      <c r="G210" s="23" t="s">
        <v>197</v>
      </c>
      <c r="H210" s="23" t="s">
        <v>195</v>
      </c>
      <c r="I210" s="23" t="s">
        <v>195</v>
      </c>
      <c r="J210" s="23" t="s">
        <v>195</v>
      </c>
      <c r="K210" s="23" t="s">
        <v>195</v>
      </c>
      <c r="L210" s="23" t="s">
        <v>180</v>
      </c>
      <c r="M210" s="25">
        <v>46309.803796296299</v>
      </c>
    </row>
    <row r="211" spans="1:13">
      <c r="A211">
        <v>202560002902</v>
      </c>
      <c r="B211">
        <v>1221154</v>
      </c>
      <c r="C211" s="24">
        <v>46087</v>
      </c>
      <c r="D211" s="23" t="s">
        <v>154</v>
      </c>
      <c r="E211" s="23" t="s">
        <v>181</v>
      </c>
      <c r="F211" s="23"/>
      <c r="G211" s="23" t="s">
        <v>201</v>
      </c>
      <c r="H211" s="23" t="s">
        <v>199</v>
      </c>
      <c r="I211" s="23"/>
      <c r="J211" s="23"/>
      <c r="K211" s="23"/>
      <c r="L211" s="23" t="s">
        <v>180</v>
      </c>
      <c r="M211" s="25">
        <v>46309.803796296299</v>
      </c>
    </row>
    <row r="212" spans="1:13">
      <c r="A212">
        <v>202560002903</v>
      </c>
      <c r="B212">
        <v>1201271</v>
      </c>
      <c r="C212" s="24">
        <v>46087</v>
      </c>
      <c r="D212" s="23" t="s">
        <v>154</v>
      </c>
      <c r="E212" s="23" t="s">
        <v>181</v>
      </c>
      <c r="F212" s="23"/>
      <c r="G212" s="23" t="s">
        <v>201</v>
      </c>
      <c r="H212" s="23" t="s">
        <v>199</v>
      </c>
      <c r="I212" s="23"/>
      <c r="J212" s="23"/>
      <c r="K212" s="23"/>
      <c r="L212" s="23" t="s">
        <v>180</v>
      </c>
      <c r="M212" s="25">
        <v>46309.803796296299</v>
      </c>
    </row>
    <row r="213" spans="1:13">
      <c r="A213">
        <v>202560002908</v>
      </c>
      <c r="B213">
        <v>1191055</v>
      </c>
      <c r="C213" s="24">
        <v>46087</v>
      </c>
      <c r="D213" s="23" t="s">
        <v>154</v>
      </c>
      <c r="E213" s="23" t="s">
        <v>181</v>
      </c>
      <c r="F213" s="23"/>
      <c r="G213" s="23" t="s">
        <v>201</v>
      </c>
      <c r="H213" s="23" t="s">
        <v>199</v>
      </c>
      <c r="I213" s="23"/>
      <c r="J213" s="23"/>
      <c r="K213" s="23"/>
      <c r="L213" s="23" t="s">
        <v>180</v>
      </c>
      <c r="M213" s="25">
        <v>46309.803796296299</v>
      </c>
    </row>
    <row r="214" spans="1:13">
      <c r="A214">
        <v>202560002910</v>
      </c>
      <c r="B214">
        <v>830542</v>
      </c>
      <c r="C214" s="24">
        <v>46119</v>
      </c>
      <c r="D214" s="23" t="s">
        <v>154</v>
      </c>
      <c r="E214" s="23" t="s">
        <v>183</v>
      </c>
      <c r="F214" s="23"/>
      <c r="G214" s="23" t="s">
        <v>205</v>
      </c>
      <c r="H214" s="23" t="s">
        <v>195</v>
      </c>
      <c r="I214" s="23"/>
      <c r="J214" s="23" t="s">
        <v>195</v>
      </c>
      <c r="K214" s="23" t="s">
        <v>195</v>
      </c>
      <c r="L214" s="23" t="s">
        <v>180</v>
      </c>
      <c r="M214" s="25">
        <v>46309.803796296299</v>
      </c>
    </row>
    <row r="215" spans="1:13">
      <c r="A215">
        <v>202560002913</v>
      </c>
      <c r="B215">
        <v>1254047</v>
      </c>
      <c r="C215" s="24">
        <v>46090</v>
      </c>
      <c r="D215" s="23" t="s">
        <v>154</v>
      </c>
      <c r="E215" s="23" t="s">
        <v>181</v>
      </c>
      <c r="F215" s="23"/>
      <c r="G215" s="23" t="s">
        <v>201</v>
      </c>
      <c r="H215" s="23" t="s">
        <v>199</v>
      </c>
      <c r="I215" s="23"/>
      <c r="J215" s="23"/>
      <c r="K215" s="23"/>
      <c r="L215" s="23" t="s">
        <v>180</v>
      </c>
      <c r="M215" s="25">
        <v>46309.803796296299</v>
      </c>
    </row>
    <row r="216" spans="1:13">
      <c r="A216">
        <v>202560002914</v>
      </c>
      <c r="B216">
        <v>1182055</v>
      </c>
      <c r="C216" s="24">
        <v>46090</v>
      </c>
      <c r="D216" s="23" t="s">
        <v>154</v>
      </c>
      <c r="E216" s="23" t="s">
        <v>181</v>
      </c>
      <c r="F216" s="23"/>
      <c r="G216" s="23" t="s">
        <v>201</v>
      </c>
      <c r="H216" s="23" t="s">
        <v>199</v>
      </c>
      <c r="I216" s="23"/>
      <c r="J216" s="23"/>
      <c r="K216" s="23"/>
      <c r="L216" s="23" t="s">
        <v>180</v>
      </c>
      <c r="M216" s="25">
        <v>46309.803796296299</v>
      </c>
    </row>
    <row r="217" spans="1:13">
      <c r="A217">
        <v>202560002919</v>
      </c>
      <c r="B217">
        <v>1181206</v>
      </c>
      <c r="C217" s="24">
        <v>46097</v>
      </c>
      <c r="D217" s="23" t="s">
        <v>154</v>
      </c>
      <c r="E217" s="23" t="s">
        <v>181</v>
      </c>
      <c r="F217" s="23"/>
      <c r="G217" s="23" t="s">
        <v>201</v>
      </c>
      <c r="H217" s="23" t="s">
        <v>199</v>
      </c>
      <c r="I217" s="23"/>
      <c r="J217" s="23"/>
      <c r="K217" s="23"/>
      <c r="L217" s="23" t="s">
        <v>180</v>
      </c>
      <c r="M217" s="25">
        <v>46309.803796296299</v>
      </c>
    </row>
    <row r="218" spans="1:13">
      <c r="A218">
        <v>202560002924</v>
      </c>
      <c r="B218">
        <v>920047</v>
      </c>
      <c r="C218" s="24">
        <v>46124</v>
      </c>
      <c r="D218" s="23" t="s">
        <v>154</v>
      </c>
      <c r="E218" s="23" t="s">
        <v>177</v>
      </c>
      <c r="F218" s="23"/>
      <c r="G218" s="23" t="s">
        <v>205</v>
      </c>
      <c r="H218" s="23" t="s">
        <v>195</v>
      </c>
      <c r="I218" s="23"/>
      <c r="J218" s="23" t="s">
        <v>195</v>
      </c>
      <c r="K218" s="23" t="s">
        <v>195</v>
      </c>
      <c r="L218" s="23" t="s">
        <v>180</v>
      </c>
      <c r="M218" s="25">
        <v>46309.803796296299</v>
      </c>
    </row>
    <row r="219" spans="1:13">
      <c r="A219">
        <v>202560002926</v>
      </c>
      <c r="B219">
        <v>974051</v>
      </c>
      <c r="C219" s="24">
        <v>46127</v>
      </c>
      <c r="D219" s="23" t="s">
        <v>154</v>
      </c>
      <c r="E219" s="23" t="s">
        <v>183</v>
      </c>
      <c r="F219" s="23"/>
      <c r="G219" s="23" t="s">
        <v>205</v>
      </c>
      <c r="H219" s="23" t="s">
        <v>195</v>
      </c>
      <c r="I219" s="23" t="s">
        <v>195</v>
      </c>
      <c r="J219" s="23" t="s">
        <v>195</v>
      </c>
      <c r="K219" s="23" t="s">
        <v>195</v>
      </c>
      <c r="L219" s="23" t="s">
        <v>180</v>
      </c>
      <c r="M219" s="25">
        <v>46309.803796296299</v>
      </c>
    </row>
    <row r="220" spans="1:13">
      <c r="A220">
        <v>202560002930</v>
      </c>
      <c r="B220">
        <v>1226096</v>
      </c>
      <c r="C220" s="24">
        <v>46091</v>
      </c>
      <c r="D220" s="23" t="s">
        <v>154</v>
      </c>
      <c r="E220" s="23" t="s">
        <v>181</v>
      </c>
      <c r="F220" s="23"/>
      <c r="G220" s="23" t="s">
        <v>201</v>
      </c>
      <c r="H220" s="23" t="s">
        <v>199</v>
      </c>
      <c r="I220" s="23"/>
      <c r="J220" s="23"/>
      <c r="K220" s="23"/>
      <c r="L220" s="23" t="s">
        <v>180</v>
      </c>
      <c r="M220" s="25">
        <v>46309.803796296299</v>
      </c>
    </row>
    <row r="221" spans="1:13">
      <c r="A221">
        <v>202560002935</v>
      </c>
      <c r="B221">
        <v>1132504</v>
      </c>
      <c r="C221" s="24">
        <v>46091</v>
      </c>
      <c r="D221" s="23" t="s">
        <v>154</v>
      </c>
      <c r="E221" s="23" t="s">
        <v>189</v>
      </c>
      <c r="F221" s="23"/>
      <c r="G221" s="23" t="s">
        <v>197</v>
      </c>
      <c r="H221" s="23" t="s">
        <v>195</v>
      </c>
      <c r="I221" s="23"/>
      <c r="J221" s="23"/>
      <c r="K221" s="23" t="s">
        <v>195</v>
      </c>
      <c r="L221" s="23" t="s">
        <v>180</v>
      </c>
      <c r="M221" s="25">
        <v>46309.803796296299</v>
      </c>
    </row>
    <row r="222" spans="1:13">
      <c r="A222">
        <v>202560002937</v>
      </c>
      <c r="B222">
        <v>984109</v>
      </c>
      <c r="C222" s="24">
        <v>46091</v>
      </c>
      <c r="D222" s="23" t="s">
        <v>154</v>
      </c>
      <c r="E222" s="23" t="s">
        <v>181</v>
      </c>
      <c r="F222" s="23"/>
      <c r="G222" s="23" t="s">
        <v>205</v>
      </c>
      <c r="H222" s="23" t="s">
        <v>195</v>
      </c>
      <c r="I222" s="23" t="s">
        <v>195</v>
      </c>
      <c r="J222" s="23" t="s">
        <v>195</v>
      </c>
      <c r="K222" s="23" t="s">
        <v>195</v>
      </c>
      <c r="L222" s="23" t="s">
        <v>180</v>
      </c>
      <c r="M222" s="25">
        <v>46309.803796296299</v>
      </c>
    </row>
    <row r="223" spans="1:13">
      <c r="A223">
        <v>202560002939</v>
      </c>
      <c r="B223">
        <v>1134059</v>
      </c>
      <c r="C223" s="24">
        <v>46091</v>
      </c>
      <c r="D223" s="23" t="s">
        <v>154</v>
      </c>
      <c r="E223" s="23" t="s">
        <v>177</v>
      </c>
      <c r="F223" s="23" t="s">
        <v>182</v>
      </c>
      <c r="G223" s="23" t="s">
        <v>200</v>
      </c>
      <c r="H223" s="23" t="s">
        <v>199</v>
      </c>
      <c r="I223" s="23" t="s">
        <v>199</v>
      </c>
      <c r="J223" s="23" t="s">
        <v>199</v>
      </c>
      <c r="K223" s="23" t="s">
        <v>199</v>
      </c>
      <c r="L223" s="23" t="s">
        <v>180</v>
      </c>
      <c r="M223" s="25">
        <v>46309.803796296299</v>
      </c>
    </row>
    <row r="224" spans="1:13">
      <c r="A224">
        <v>202560002941</v>
      </c>
      <c r="B224">
        <v>1211467</v>
      </c>
      <c r="C224" s="24">
        <v>46092</v>
      </c>
      <c r="D224" s="23" t="s">
        <v>154</v>
      </c>
      <c r="E224" s="23" t="s">
        <v>181</v>
      </c>
      <c r="F224" s="23"/>
      <c r="G224" s="23" t="s">
        <v>201</v>
      </c>
      <c r="H224" s="23" t="s">
        <v>199</v>
      </c>
      <c r="I224" s="23"/>
      <c r="J224" s="23"/>
      <c r="K224" s="23"/>
      <c r="L224" s="23" t="s">
        <v>180</v>
      </c>
      <c r="M224" s="25">
        <v>46309.803796296299</v>
      </c>
    </row>
    <row r="225" spans="1:13">
      <c r="A225">
        <v>202560002944</v>
      </c>
      <c r="B225">
        <v>930505</v>
      </c>
      <c r="C225" s="24">
        <v>46119</v>
      </c>
      <c r="D225" s="23" t="s">
        <v>154</v>
      </c>
      <c r="E225" s="23" t="s">
        <v>181</v>
      </c>
      <c r="F225" s="23"/>
      <c r="G225" s="23" t="s">
        <v>205</v>
      </c>
      <c r="H225" s="23" t="s">
        <v>195</v>
      </c>
      <c r="I225" s="23" t="s">
        <v>195</v>
      </c>
      <c r="J225" s="23" t="s">
        <v>195</v>
      </c>
      <c r="K225" s="23" t="s">
        <v>195</v>
      </c>
      <c r="L225" s="23" t="s">
        <v>180</v>
      </c>
      <c r="M225" s="25">
        <v>46309.803796296299</v>
      </c>
    </row>
    <row r="226" spans="1:13">
      <c r="A226">
        <v>202560002949</v>
      </c>
      <c r="B226">
        <v>971181</v>
      </c>
      <c r="C226" s="24">
        <v>46093</v>
      </c>
      <c r="D226" s="23" t="s">
        <v>154</v>
      </c>
      <c r="E226" s="23" t="s">
        <v>181</v>
      </c>
      <c r="F226" s="23"/>
      <c r="G226" s="23" t="s">
        <v>208</v>
      </c>
      <c r="H226" s="23" t="s">
        <v>199</v>
      </c>
      <c r="I226" s="23"/>
      <c r="J226" s="23"/>
      <c r="K226" s="23"/>
      <c r="L226" s="23" t="s">
        <v>180</v>
      </c>
      <c r="M226" s="25">
        <v>46309.803796296299</v>
      </c>
    </row>
    <row r="227" spans="1:13">
      <c r="A227">
        <v>202560002952</v>
      </c>
      <c r="B227">
        <v>920106</v>
      </c>
      <c r="C227" s="24">
        <v>46115</v>
      </c>
      <c r="D227" s="23" t="s">
        <v>154</v>
      </c>
      <c r="E227" s="23" t="s">
        <v>183</v>
      </c>
      <c r="F227" s="23" t="s">
        <v>178</v>
      </c>
      <c r="G227" s="23" t="s">
        <v>205</v>
      </c>
      <c r="H227" s="23" t="s">
        <v>195</v>
      </c>
      <c r="I227" s="23" t="s">
        <v>195</v>
      </c>
      <c r="J227" s="23" t="s">
        <v>195</v>
      </c>
      <c r="K227" s="23" t="s">
        <v>195</v>
      </c>
      <c r="L227" s="23" t="s">
        <v>180</v>
      </c>
      <c r="M227" s="25">
        <v>46309.803796296299</v>
      </c>
    </row>
    <row r="228" spans="1:13">
      <c r="A228">
        <v>202560002954</v>
      </c>
      <c r="B228">
        <v>1226129</v>
      </c>
      <c r="C228" s="24">
        <v>46094</v>
      </c>
      <c r="D228" s="23" t="s">
        <v>154</v>
      </c>
      <c r="E228" s="23" t="s">
        <v>181</v>
      </c>
      <c r="F228" s="23"/>
      <c r="G228" s="23" t="s">
        <v>201</v>
      </c>
      <c r="H228" s="23" t="s">
        <v>199</v>
      </c>
      <c r="I228" s="23"/>
      <c r="J228" s="23"/>
      <c r="K228" s="23"/>
      <c r="L228" s="23" t="s">
        <v>180</v>
      </c>
      <c r="M228" s="25">
        <v>46309.803796296299</v>
      </c>
    </row>
    <row r="229" spans="1:13">
      <c r="A229">
        <v>202560002956</v>
      </c>
      <c r="B229">
        <v>1186154</v>
      </c>
      <c r="C229" s="24">
        <v>46096</v>
      </c>
      <c r="D229" s="23" t="s">
        <v>154</v>
      </c>
      <c r="E229" s="23" t="s">
        <v>181</v>
      </c>
      <c r="F229" s="23"/>
      <c r="G229" s="23" t="s">
        <v>201</v>
      </c>
      <c r="H229" s="23" t="s">
        <v>199</v>
      </c>
      <c r="I229" s="23"/>
      <c r="J229" s="23"/>
      <c r="K229" s="23"/>
      <c r="L229" s="23" t="s">
        <v>180</v>
      </c>
      <c r="M229" s="25">
        <v>46309.803796296299</v>
      </c>
    </row>
    <row r="230" spans="1:13">
      <c r="A230">
        <v>202560002960</v>
      </c>
      <c r="B230">
        <v>1191365</v>
      </c>
      <c r="C230" s="24">
        <v>46097</v>
      </c>
      <c r="D230" s="23" t="s">
        <v>154</v>
      </c>
      <c r="E230" s="23" t="s">
        <v>181</v>
      </c>
      <c r="F230" s="23"/>
      <c r="G230" s="23" t="s">
        <v>201</v>
      </c>
      <c r="H230" s="23" t="s">
        <v>199</v>
      </c>
      <c r="I230" s="23"/>
      <c r="J230" s="23"/>
      <c r="K230" s="23"/>
      <c r="L230" s="23" t="s">
        <v>180</v>
      </c>
      <c r="M230" s="25">
        <v>46309.803796296299</v>
      </c>
    </row>
    <row r="231" spans="1:13">
      <c r="A231">
        <v>202560002965</v>
      </c>
      <c r="B231">
        <v>960341</v>
      </c>
      <c r="C231" s="24">
        <v>46104</v>
      </c>
      <c r="D231" s="23" t="s">
        <v>154</v>
      </c>
      <c r="E231" s="23" t="s">
        <v>177</v>
      </c>
      <c r="F231" s="23"/>
      <c r="G231" s="23" t="s">
        <v>209</v>
      </c>
      <c r="H231" s="23" t="s">
        <v>195</v>
      </c>
      <c r="I231" s="23"/>
      <c r="J231" s="23"/>
      <c r="K231" s="23" t="s">
        <v>195</v>
      </c>
      <c r="L231" s="23" t="s">
        <v>180</v>
      </c>
      <c r="M231" s="25">
        <v>46309.803796296299</v>
      </c>
    </row>
    <row r="232" spans="1:13">
      <c r="A232">
        <v>202560002968</v>
      </c>
      <c r="B232">
        <v>1201456</v>
      </c>
      <c r="C232" s="24">
        <v>46097</v>
      </c>
      <c r="D232" s="23" t="s">
        <v>154</v>
      </c>
      <c r="E232" s="23" t="s">
        <v>181</v>
      </c>
      <c r="F232" s="23"/>
      <c r="G232" s="23" t="s">
        <v>201</v>
      </c>
      <c r="H232" s="23" t="s">
        <v>199</v>
      </c>
      <c r="I232" s="23"/>
      <c r="J232" s="23"/>
      <c r="K232" s="23"/>
      <c r="L232" s="23" t="s">
        <v>180</v>
      </c>
      <c r="M232" s="25">
        <v>46309.803796296299</v>
      </c>
    </row>
    <row r="233" spans="1:13">
      <c r="A233">
        <v>202560002969</v>
      </c>
      <c r="B233">
        <v>1076089</v>
      </c>
      <c r="C233" s="24">
        <v>46099</v>
      </c>
      <c r="D233" s="23" t="s">
        <v>154</v>
      </c>
      <c r="E233" s="23" t="s">
        <v>177</v>
      </c>
      <c r="F233" s="23"/>
      <c r="G233" s="23" t="s">
        <v>203</v>
      </c>
      <c r="H233" s="23" t="s">
        <v>199</v>
      </c>
      <c r="I233" s="23" t="s">
        <v>199</v>
      </c>
      <c r="J233" s="23" t="s">
        <v>199</v>
      </c>
      <c r="K233" s="23"/>
      <c r="L233" s="23" t="s">
        <v>180</v>
      </c>
      <c r="M233" s="25">
        <v>46309.803796296299</v>
      </c>
    </row>
    <row r="234" spans="1:13">
      <c r="A234">
        <v>202560002970</v>
      </c>
      <c r="B234">
        <v>1161335</v>
      </c>
      <c r="C234" s="24">
        <v>46092</v>
      </c>
      <c r="D234" s="23" t="s">
        <v>154</v>
      </c>
      <c r="E234" s="23" t="s">
        <v>177</v>
      </c>
      <c r="F234" s="23"/>
      <c r="G234" s="23" t="s">
        <v>204</v>
      </c>
      <c r="H234" s="23" t="s">
        <v>199</v>
      </c>
      <c r="I234" s="23" t="s">
        <v>199</v>
      </c>
      <c r="J234" s="23" t="s">
        <v>199</v>
      </c>
      <c r="K234" s="23" t="s">
        <v>199</v>
      </c>
      <c r="L234" s="23" t="s">
        <v>180</v>
      </c>
      <c r="M234" s="25">
        <v>46309.803796296299</v>
      </c>
    </row>
    <row r="235" spans="1:13">
      <c r="A235">
        <v>202560002972</v>
      </c>
      <c r="B235">
        <v>1253013</v>
      </c>
      <c r="C235" s="24">
        <v>46098</v>
      </c>
      <c r="D235" s="23" t="s">
        <v>154</v>
      </c>
      <c r="E235" s="23" t="s">
        <v>181</v>
      </c>
      <c r="F235" s="23"/>
      <c r="G235" s="23" t="s">
        <v>201</v>
      </c>
      <c r="H235" s="23" t="s">
        <v>199</v>
      </c>
      <c r="I235" s="23"/>
      <c r="J235" s="23"/>
      <c r="K235" s="23"/>
      <c r="L235" s="23" t="s">
        <v>180</v>
      </c>
      <c r="M235" s="25">
        <v>46309.803796296299</v>
      </c>
    </row>
    <row r="236" spans="1:13">
      <c r="A236">
        <v>202560002973</v>
      </c>
      <c r="B236">
        <v>1193012</v>
      </c>
      <c r="C236" s="24">
        <v>46098</v>
      </c>
      <c r="D236" s="23" t="s">
        <v>154</v>
      </c>
      <c r="E236" s="23" t="s">
        <v>181</v>
      </c>
      <c r="F236" s="23"/>
      <c r="G236" s="23" t="s">
        <v>201</v>
      </c>
      <c r="H236" s="23" t="s">
        <v>199</v>
      </c>
      <c r="I236" s="23"/>
      <c r="J236" s="23"/>
      <c r="K236" s="23"/>
      <c r="L236" s="23" t="s">
        <v>180</v>
      </c>
      <c r="M236" s="25">
        <v>46309.803796296299</v>
      </c>
    </row>
    <row r="237" spans="1:13">
      <c r="A237">
        <v>202560002978</v>
      </c>
      <c r="B237">
        <v>900398</v>
      </c>
      <c r="C237" s="24">
        <v>46118</v>
      </c>
      <c r="D237" s="23" t="s">
        <v>154</v>
      </c>
      <c r="E237" s="23" t="s">
        <v>183</v>
      </c>
      <c r="F237" s="23" t="s">
        <v>178</v>
      </c>
      <c r="G237" s="23" t="s">
        <v>203</v>
      </c>
      <c r="H237" s="23" t="s">
        <v>199</v>
      </c>
      <c r="I237" s="23" t="s">
        <v>199</v>
      </c>
      <c r="J237" s="23" t="s">
        <v>199</v>
      </c>
      <c r="K237" s="23"/>
      <c r="L237" s="23" t="s">
        <v>180</v>
      </c>
      <c r="M237" s="25">
        <v>46309.803796296299</v>
      </c>
    </row>
    <row r="238" spans="1:13">
      <c r="A238">
        <v>202560002979</v>
      </c>
      <c r="B238">
        <v>1221491</v>
      </c>
      <c r="C238" s="24">
        <v>46098</v>
      </c>
      <c r="D238" s="23" t="s">
        <v>154</v>
      </c>
      <c r="E238" s="23" t="s">
        <v>181</v>
      </c>
      <c r="F238" s="23"/>
      <c r="G238" s="23" t="s">
        <v>201</v>
      </c>
      <c r="H238" s="23" t="s">
        <v>199</v>
      </c>
      <c r="I238" s="23"/>
      <c r="J238" s="23"/>
      <c r="K238" s="23"/>
      <c r="L238" s="23" t="s">
        <v>180</v>
      </c>
      <c r="M238" s="25">
        <v>46309.803796296299</v>
      </c>
    </row>
    <row r="239" spans="1:13">
      <c r="A239">
        <v>202560002980</v>
      </c>
      <c r="B239">
        <v>1251296</v>
      </c>
      <c r="C239" s="24">
        <v>46098</v>
      </c>
      <c r="D239" s="23" t="s">
        <v>154</v>
      </c>
      <c r="E239" s="23" t="s">
        <v>181</v>
      </c>
      <c r="F239" s="23"/>
      <c r="G239" s="23" t="s">
        <v>201</v>
      </c>
      <c r="H239" s="23" t="s">
        <v>199</v>
      </c>
      <c r="I239" s="23"/>
      <c r="J239" s="23"/>
      <c r="K239" s="23"/>
      <c r="L239" s="23" t="s">
        <v>180</v>
      </c>
      <c r="M239" s="25">
        <v>46309.803796296299</v>
      </c>
    </row>
    <row r="240" spans="1:13">
      <c r="A240">
        <v>202560002984</v>
      </c>
      <c r="B240">
        <v>1193025</v>
      </c>
      <c r="C240" s="24">
        <v>46099</v>
      </c>
      <c r="D240" s="23" t="s">
        <v>154</v>
      </c>
      <c r="E240" s="23" t="s">
        <v>183</v>
      </c>
      <c r="F240" s="23" t="s">
        <v>178</v>
      </c>
      <c r="G240" s="23" t="s">
        <v>204</v>
      </c>
      <c r="H240" s="23" t="s">
        <v>199</v>
      </c>
      <c r="I240" s="23" t="s">
        <v>199</v>
      </c>
      <c r="J240" s="23" t="s">
        <v>199</v>
      </c>
      <c r="K240" s="23" t="s">
        <v>199</v>
      </c>
      <c r="L240" s="23" t="s">
        <v>180</v>
      </c>
      <c r="M240" s="25">
        <v>46309.803796296299</v>
      </c>
    </row>
    <row r="241" spans="1:13">
      <c r="A241">
        <v>202560002987</v>
      </c>
      <c r="B241">
        <v>1226077</v>
      </c>
      <c r="C241" s="24">
        <v>46100</v>
      </c>
      <c r="D241" s="23" t="s">
        <v>154</v>
      </c>
      <c r="E241" s="23" t="s">
        <v>181</v>
      </c>
      <c r="F241" s="23"/>
      <c r="G241" s="23" t="s">
        <v>201</v>
      </c>
      <c r="H241" s="23" t="s">
        <v>199</v>
      </c>
      <c r="I241" s="23"/>
      <c r="J241" s="23"/>
      <c r="K241" s="23"/>
      <c r="L241" s="23" t="s">
        <v>180</v>
      </c>
      <c r="M241" s="25">
        <v>46309.803796296299</v>
      </c>
    </row>
    <row r="242" spans="1:13">
      <c r="A242">
        <v>202560002991</v>
      </c>
      <c r="B242">
        <v>950040</v>
      </c>
      <c r="C242" s="24">
        <v>46102</v>
      </c>
      <c r="D242" s="23" t="s">
        <v>154</v>
      </c>
      <c r="E242" s="23" t="s">
        <v>181</v>
      </c>
      <c r="F242" s="23" t="s">
        <v>185</v>
      </c>
      <c r="G242" s="23" t="s">
        <v>194</v>
      </c>
      <c r="H242" s="23" t="s">
        <v>195</v>
      </c>
      <c r="I242" s="23" t="s">
        <v>195</v>
      </c>
      <c r="J242" s="23" t="s">
        <v>195</v>
      </c>
      <c r="K242" s="23"/>
      <c r="L242" s="23" t="s">
        <v>180</v>
      </c>
      <c r="M242" s="25">
        <v>46309.803796296299</v>
      </c>
    </row>
    <row r="243" spans="1:13">
      <c r="A243">
        <v>202560002996</v>
      </c>
      <c r="B243">
        <v>1042099</v>
      </c>
      <c r="C243" s="24">
        <v>46105</v>
      </c>
      <c r="D243" s="23" t="s">
        <v>154</v>
      </c>
      <c r="E243" s="23" t="s">
        <v>177</v>
      </c>
      <c r="F243" s="23" t="s">
        <v>185</v>
      </c>
      <c r="G243" s="23" t="s">
        <v>153</v>
      </c>
      <c r="H243" s="23" t="s">
        <v>195</v>
      </c>
      <c r="I243" s="23"/>
      <c r="J243" s="23" t="s">
        <v>195</v>
      </c>
      <c r="K243" s="23"/>
      <c r="L243" s="23" t="s">
        <v>180</v>
      </c>
      <c r="M243" s="25">
        <v>46309.803796296299</v>
      </c>
    </row>
    <row r="244" spans="1:13">
      <c r="A244">
        <v>202560002997</v>
      </c>
      <c r="B244">
        <v>1246033</v>
      </c>
      <c r="C244" s="24">
        <v>46104</v>
      </c>
      <c r="D244" s="23" t="s">
        <v>154</v>
      </c>
      <c r="E244" s="23" t="s">
        <v>181</v>
      </c>
      <c r="F244" s="23"/>
      <c r="G244" s="23" t="s">
        <v>201</v>
      </c>
      <c r="H244" s="23" t="s">
        <v>199</v>
      </c>
      <c r="I244" s="23"/>
      <c r="J244" s="23"/>
      <c r="K244" s="23"/>
      <c r="L244" s="23" t="s">
        <v>180</v>
      </c>
      <c r="M244" s="25">
        <v>46309.803796296299</v>
      </c>
    </row>
    <row r="245" spans="1:13">
      <c r="A245">
        <v>202560003000</v>
      </c>
      <c r="B245">
        <v>1061117</v>
      </c>
      <c r="C245" s="24">
        <v>46104</v>
      </c>
      <c r="D245" s="23" t="s">
        <v>154</v>
      </c>
      <c r="E245" s="23" t="s">
        <v>177</v>
      </c>
      <c r="F245" s="23" t="s">
        <v>185</v>
      </c>
      <c r="G245" s="23" t="s">
        <v>205</v>
      </c>
      <c r="H245" s="23" t="s">
        <v>195</v>
      </c>
      <c r="I245" s="23" t="s">
        <v>195</v>
      </c>
      <c r="J245" s="23" t="s">
        <v>195</v>
      </c>
      <c r="K245" s="23"/>
      <c r="L245" s="23" t="s">
        <v>180</v>
      </c>
      <c r="M245" s="25">
        <v>46309.803796296299</v>
      </c>
    </row>
    <row r="246" spans="1:13">
      <c r="A246">
        <v>202560003001</v>
      </c>
      <c r="B246">
        <v>1250015</v>
      </c>
      <c r="C246" s="24">
        <v>46119</v>
      </c>
      <c r="D246" s="23" t="s">
        <v>154</v>
      </c>
      <c r="E246" s="23" t="s">
        <v>183</v>
      </c>
      <c r="F246" s="23"/>
      <c r="G246" s="23" t="s">
        <v>205</v>
      </c>
      <c r="H246" s="23" t="s">
        <v>195</v>
      </c>
      <c r="I246" s="23" t="s">
        <v>195</v>
      </c>
      <c r="J246" s="23" t="s">
        <v>195</v>
      </c>
      <c r="K246" s="23" t="s">
        <v>195</v>
      </c>
      <c r="L246" s="23" t="s">
        <v>180</v>
      </c>
      <c r="M246" s="25">
        <v>46309.803796296299</v>
      </c>
    </row>
    <row r="247" spans="1:13">
      <c r="A247">
        <v>202560003002</v>
      </c>
      <c r="B247">
        <v>1202508</v>
      </c>
      <c r="C247" s="24">
        <v>46104</v>
      </c>
      <c r="D247" s="23" t="s">
        <v>154</v>
      </c>
      <c r="E247" s="23" t="s">
        <v>181</v>
      </c>
      <c r="F247" s="23"/>
      <c r="G247" s="23" t="s">
        <v>201</v>
      </c>
      <c r="H247" s="23" t="s">
        <v>199</v>
      </c>
      <c r="I247" s="23"/>
      <c r="J247" s="23"/>
      <c r="K247" s="23"/>
      <c r="L247" s="23" t="s">
        <v>180</v>
      </c>
      <c r="M247" s="25">
        <v>46309.803796296299</v>
      </c>
    </row>
    <row r="248" spans="1:13">
      <c r="A248">
        <v>202560003003</v>
      </c>
      <c r="B248">
        <v>1191544</v>
      </c>
      <c r="C248" s="24">
        <v>46104</v>
      </c>
      <c r="D248" s="23" t="s">
        <v>154</v>
      </c>
      <c r="E248" s="23" t="s">
        <v>181</v>
      </c>
      <c r="F248" s="23"/>
      <c r="G248" s="23" t="s">
        <v>201</v>
      </c>
      <c r="H248" s="23" t="s">
        <v>199</v>
      </c>
      <c r="I248" s="23"/>
      <c r="J248" s="23"/>
      <c r="K248" s="23"/>
      <c r="L248" s="23" t="s">
        <v>180</v>
      </c>
      <c r="M248" s="25">
        <v>46309.803796296299</v>
      </c>
    </row>
    <row r="249" spans="1:13">
      <c r="A249">
        <v>202560003004</v>
      </c>
      <c r="B249">
        <v>1231071</v>
      </c>
      <c r="C249" s="24">
        <v>46104</v>
      </c>
      <c r="D249" s="23" t="s">
        <v>154</v>
      </c>
      <c r="E249" s="23" t="s">
        <v>183</v>
      </c>
      <c r="F249" s="23" t="s">
        <v>178</v>
      </c>
      <c r="G249" s="23" t="s">
        <v>201</v>
      </c>
      <c r="H249" s="23" t="s">
        <v>199</v>
      </c>
      <c r="I249" s="23" t="s">
        <v>199</v>
      </c>
      <c r="J249" s="23" t="s">
        <v>199</v>
      </c>
      <c r="K249" s="23" t="s">
        <v>199</v>
      </c>
      <c r="L249" s="23" t="s">
        <v>180</v>
      </c>
      <c r="M249" s="25">
        <v>46309.803796296299</v>
      </c>
    </row>
    <row r="250" spans="1:13">
      <c r="A250">
        <v>202560003005</v>
      </c>
      <c r="B250">
        <v>1251412</v>
      </c>
      <c r="C250" s="24">
        <v>46104</v>
      </c>
      <c r="D250" s="23" t="s">
        <v>154</v>
      </c>
      <c r="E250" s="23" t="s">
        <v>181</v>
      </c>
      <c r="F250" s="23"/>
      <c r="G250" s="23" t="s">
        <v>201</v>
      </c>
      <c r="H250" s="23" t="s">
        <v>199</v>
      </c>
      <c r="I250" s="23"/>
      <c r="J250" s="23"/>
      <c r="K250" s="23"/>
      <c r="L250" s="23" t="s">
        <v>180</v>
      </c>
      <c r="M250" s="25">
        <v>46309.803796296299</v>
      </c>
    </row>
    <row r="251" spans="1:13">
      <c r="A251">
        <v>202560003006</v>
      </c>
      <c r="B251">
        <v>1111437</v>
      </c>
      <c r="C251" s="24">
        <v>46105</v>
      </c>
      <c r="D251" s="23" t="s">
        <v>154</v>
      </c>
      <c r="E251" s="23" t="s">
        <v>181</v>
      </c>
      <c r="F251" s="23" t="s">
        <v>178</v>
      </c>
      <c r="G251" s="23" t="s">
        <v>197</v>
      </c>
      <c r="H251" s="23" t="s">
        <v>199</v>
      </c>
      <c r="I251" s="23" t="s">
        <v>199</v>
      </c>
      <c r="J251" s="23" t="s">
        <v>199</v>
      </c>
      <c r="K251" s="23"/>
      <c r="L251" s="23" t="s">
        <v>180</v>
      </c>
      <c r="M251" s="25">
        <v>46309.803796296299</v>
      </c>
    </row>
    <row r="252" spans="1:13">
      <c r="A252">
        <v>202560003011</v>
      </c>
      <c r="B252">
        <v>960341</v>
      </c>
      <c r="C252" s="24">
        <v>46107</v>
      </c>
      <c r="D252" s="23" t="s">
        <v>154</v>
      </c>
      <c r="E252" s="23" t="s">
        <v>181</v>
      </c>
      <c r="F252" s="23"/>
      <c r="G252" s="23" t="s">
        <v>208</v>
      </c>
      <c r="H252" s="23" t="s">
        <v>210</v>
      </c>
      <c r="I252" s="23"/>
      <c r="J252" s="23"/>
      <c r="K252" s="23" t="s">
        <v>199</v>
      </c>
      <c r="L252" s="23" t="s">
        <v>180</v>
      </c>
      <c r="M252" s="25">
        <v>46309.803796296299</v>
      </c>
    </row>
    <row r="253" spans="1:13">
      <c r="A253">
        <v>202560003014</v>
      </c>
      <c r="B253">
        <v>1161064</v>
      </c>
      <c r="C253" s="24">
        <v>46105</v>
      </c>
      <c r="D253" s="23" t="s">
        <v>154</v>
      </c>
      <c r="E253" s="23" t="s">
        <v>181</v>
      </c>
      <c r="F253" s="23"/>
      <c r="G253" s="23" t="s">
        <v>201</v>
      </c>
      <c r="H253" s="23" t="s">
        <v>199</v>
      </c>
      <c r="I253" s="23"/>
      <c r="J253" s="23"/>
      <c r="K253" s="23"/>
      <c r="L253" s="23" t="s">
        <v>180</v>
      </c>
      <c r="M253" s="25">
        <v>46309.803796296299</v>
      </c>
    </row>
    <row r="254" spans="1:13">
      <c r="A254">
        <v>202560003015</v>
      </c>
      <c r="B254">
        <v>994299</v>
      </c>
      <c r="C254" s="24">
        <v>46105</v>
      </c>
      <c r="D254" s="23" t="s">
        <v>154</v>
      </c>
      <c r="E254" s="23" t="s">
        <v>181</v>
      </c>
      <c r="F254" s="23"/>
      <c r="G254" s="23" t="s">
        <v>201</v>
      </c>
      <c r="H254" s="23" t="s">
        <v>199</v>
      </c>
      <c r="I254" s="23"/>
      <c r="J254" s="23"/>
      <c r="K254" s="23"/>
      <c r="L254" s="23" t="s">
        <v>180</v>
      </c>
      <c r="M254" s="25">
        <v>46309.803796296299</v>
      </c>
    </row>
    <row r="255" spans="1:13">
      <c r="A255">
        <v>202560003016</v>
      </c>
      <c r="B255">
        <v>940064</v>
      </c>
      <c r="C255" s="24">
        <v>46120</v>
      </c>
      <c r="D255" s="23" t="s">
        <v>154</v>
      </c>
      <c r="E255" s="23" t="s">
        <v>183</v>
      </c>
      <c r="F255" s="23"/>
      <c r="G255" s="23" t="s">
        <v>205</v>
      </c>
      <c r="H255" s="23" t="s">
        <v>195</v>
      </c>
      <c r="I255" s="23" t="s">
        <v>195</v>
      </c>
      <c r="J255" s="23" t="s">
        <v>195</v>
      </c>
      <c r="K255" s="23" t="s">
        <v>195</v>
      </c>
      <c r="L255" s="23" t="s">
        <v>180</v>
      </c>
      <c r="M255" s="25">
        <v>46309.803796296299</v>
      </c>
    </row>
    <row r="256" spans="1:13">
      <c r="A256">
        <v>202560003018</v>
      </c>
      <c r="B256">
        <v>1231352</v>
      </c>
      <c r="C256" s="24">
        <v>46105</v>
      </c>
      <c r="D256" s="23" t="s">
        <v>154</v>
      </c>
      <c r="E256" s="23" t="s">
        <v>177</v>
      </c>
      <c r="F256" s="23"/>
      <c r="G256" s="23" t="s">
        <v>201</v>
      </c>
      <c r="H256" s="23" t="s">
        <v>199</v>
      </c>
      <c r="I256" s="23"/>
      <c r="J256" s="23"/>
      <c r="K256" s="23"/>
      <c r="L256" s="23" t="s">
        <v>180</v>
      </c>
      <c r="M256" s="25">
        <v>46309.803796296299</v>
      </c>
    </row>
    <row r="257" spans="1:13">
      <c r="A257">
        <v>202560003019</v>
      </c>
      <c r="B257">
        <v>1182104</v>
      </c>
      <c r="C257" s="24">
        <v>46106</v>
      </c>
      <c r="D257" s="23" t="s">
        <v>154</v>
      </c>
      <c r="E257" s="23" t="s">
        <v>177</v>
      </c>
      <c r="F257" s="23"/>
      <c r="G257" s="23" t="s">
        <v>200</v>
      </c>
      <c r="H257" s="23" t="s">
        <v>199</v>
      </c>
      <c r="I257" s="23" t="s">
        <v>199</v>
      </c>
      <c r="J257" s="23" t="s">
        <v>199</v>
      </c>
      <c r="K257" s="23"/>
      <c r="L257" s="23" t="s">
        <v>180</v>
      </c>
      <c r="M257" s="25">
        <v>46309.803796296299</v>
      </c>
    </row>
    <row r="258" spans="1:13">
      <c r="A258">
        <v>202560003022</v>
      </c>
      <c r="B258">
        <v>940332</v>
      </c>
      <c r="C258" s="24">
        <v>46128</v>
      </c>
      <c r="D258" s="23" t="s">
        <v>154</v>
      </c>
      <c r="E258" s="23" t="s">
        <v>183</v>
      </c>
      <c r="F258" s="23"/>
      <c r="G258" s="23" t="s">
        <v>205</v>
      </c>
      <c r="H258" s="23" t="s">
        <v>195</v>
      </c>
      <c r="I258" s="23" t="s">
        <v>195</v>
      </c>
      <c r="J258" s="23" t="s">
        <v>195</v>
      </c>
      <c r="K258" s="23" t="s">
        <v>195</v>
      </c>
      <c r="L258" s="23" t="s">
        <v>180</v>
      </c>
      <c r="M258" s="25">
        <v>46309.803796296299</v>
      </c>
    </row>
    <row r="259" spans="1:13">
      <c r="A259">
        <v>202560003025</v>
      </c>
      <c r="B259">
        <v>960295</v>
      </c>
      <c r="C259" s="24">
        <v>46106</v>
      </c>
      <c r="D259" s="23" t="s">
        <v>154</v>
      </c>
      <c r="E259" s="23" t="s">
        <v>189</v>
      </c>
      <c r="F259" s="23"/>
      <c r="G259" s="23" t="s">
        <v>209</v>
      </c>
      <c r="H259" s="23" t="s">
        <v>195</v>
      </c>
      <c r="I259" s="23"/>
      <c r="J259" s="23"/>
      <c r="K259" s="23" t="s">
        <v>195</v>
      </c>
      <c r="L259" s="23" t="s">
        <v>180</v>
      </c>
      <c r="M259" s="25">
        <v>46309.803796296299</v>
      </c>
    </row>
    <row r="260" spans="1:13">
      <c r="A260">
        <v>202560003037</v>
      </c>
      <c r="B260">
        <v>930066</v>
      </c>
      <c r="C260" s="24">
        <v>46115</v>
      </c>
      <c r="D260" s="23" t="s">
        <v>154</v>
      </c>
      <c r="E260" s="23" t="s">
        <v>183</v>
      </c>
      <c r="F260" s="23" t="s">
        <v>178</v>
      </c>
      <c r="G260" s="23" t="s">
        <v>205</v>
      </c>
      <c r="H260" s="23" t="s">
        <v>195</v>
      </c>
      <c r="I260" s="23"/>
      <c r="J260" s="23" t="s">
        <v>195</v>
      </c>
      <c r="K260" s="23" t="s">
        <v>195</v>
      </c>
      <c r="L260" s="23" t="s">
        <v>180</v>
      </c>
      <c r="M260" s="25">
        <v>46309.803796296299</v>
      </c>
    </row>
    <row r="261" spans="1:13">
      <c r="A261">
        <v>202560003040</v>
      </c>
      <c r="B261">
        <v>1206045</v>
      </c>
      <c r="C261" s="24">
        <v>46115</v>
      </c>
      <c r="D261" s="23" t="s">
        <v>154</v>
      </c>
      <c r="E261" s="23" t="s">
        <v>183</v>
      </c>
      <c r="F261" s="23"/>
      <c r="G261" s="23" t="s">
        <v>204</v>
      </c>
      <c r="H261" s="23" t="s">
        <v>199</v>
      </c>
      <c r="I261" s="23" t="s">
        <v>199</v>
      </c>
      <c r="J261" s="23" t="s">
        <v>199</v>
      </c>
      <c r="K261" s="23" t="s">
        <v>199</v>
      </c>
      <c r="L261" s="23" t="s">
        <v>180</v>
      </c>
      <c r="M261" s="25">
        <v>46309.803796296299</v>
      </c>
    </row>
    <row r="262" spans="1:13">
      <c r="A262">
        <v>202560003044</v>
      </c>
      <c r="B262">
        <v>1006002</v>
      </c>
      <c r="C262" s="24">
        <v>46108</v>
      </c>
      <c r="D262" s="23" t="s">
        <v>154</v>
      </c>
      <c r="E262" s="23" t="s">
        <v>183</v>
      </c>
      <c r="F262" s="23" t="s">
        <v>178</v>
      </c>
      <c r="G262" s="23" t="s">
        <v>205</v>
      </c>
      <c r="H262" s="23" t="s">
        <v>195</v>
      </c>
      <c r="I262" s="23" t="s">
        <v>195</v>
      </c>
      <c r="J262" s="23" t="s">
        <v>195</v>
      </c>
      <c r="K262" s="23" t="s">
        <v>195</v>
      </c>
      <c r="L262" s="23" t="s">
        <v>180</v>
      </c>
      <c r="M262" s="25">
        <v>46309.803796296299</v>
      </c>
    </row>
    <row r="263" spans="1:13">
      <c r="A263">
        <v>202560003054</v>
      </c>
      <c r="B263">
        <v>1066005</v>
      </c>
      <c r="C263" s="24">
        <v>46116</v>
      </c>
      <c r="D263" s="23" t="s">
        <v>154</v>
      </c>
      <c r="E263" s="23" t="s">
        <v>183</v>
      </c>
      <c r="F263" s="23" t="s">
        <v>178</v>
      </c>
      <c r="G263" s="23" t="s">
        <v>205</v>
      </c>
      <c r="H263" s="23" t="s">
        <v>195</v>
      </c>
      <c r="I263" s="23" t="s">
        <v>195</v>
      </c>
      <c r="J263" s="23" t="s">
        <v>195</v>
      </c>
      <c r="K263" s="23" t="s">
        <v>195</v>
      </c>
      <c r="L263" s="23" t="s">
        <v>180</v>
      </c>
      <c r="M263" s="25">
        <v>46309.803796296299</v>
      </c>
    </row>
    <row r="264" spans="1:13">
      <c r="A264">
        <v>202560003055</v>
      </c>
      <c r="B264">
        <v>1106018</v>
      </c>
      <c r="C264" s="24">
        <v>46118</v>
      </c>
      <c r="D264" s="23" t="s">
        <v>154</v>
      </c>
      <c r="E264" s="23" t="s">
        <v>183</v>
      </c>
      <c r="F264" s="23"/>
      <c r="G264" s="23" t="s">
        <v>203</v>
      </c>
      <c r="H264" s="23" t="s">
        <v>199</v>
      </c>
      <c r="I264" s="23" t="s">
        <v>199</v>
      </c>
      <c r="J264" s="23" t="s">
        <v>199</v>
      </c>
      <c r="K264" s="23" t="s">
        <v>199</v>
      </c>
      <c r="L264" s="23" t="s">
        <v>180</v>
      </c>
      <c r="M264" s="25">
        <v>46309.803796296299</v>
      </c>
    </row>
    <row r="265" spans="1:13">
      <c r="A265">
        <v>202560003057</v>
      </c>
      <c r="B265">
        <v>1156103</v>
      </c>
      <c r="C265" s="24">
        <v>46109</v>
      </c>
      <c r="D265" s="23" t="s">
        <v>154</v>
      </c>
      <c r="E265" s="23" t="s">
        <v>177</v>
      </c>
      <c r="F265" s="23"/>
      <c r="G265" s="23" t="s">
        <v>200</v>
      </c>
      <c r="H265" s="23" t="s">
        <v>199</v>
      </c>
      <c r="I265" s="23" t="s">
        <v>199</v>
      </c>
      <c r="J265" s="23" t="s">
        <v>199</v>
      </c>
      <c r="K265" s="23"/>
      <c r="L265" s="23" t="s">
        <v>180</v>
      </c>
      <c r="M265" s="25">
        <v>46309.803796296299</v>
      </c>
    </row>
    <row r="266" spans="1:13">
      <c r="A266">
        <v>202560003058</v>
      </c>
      <c r="B266">
        <v>900531</v>
      </c>
      <c r="C266" s="24">
        <v>46115</v>
      </c>
      <c r="D266" s="23" t="s">
        <v>154</v>
      </c>
      <c r="E266" s="23" t="s">
        <v>177</v>
      </c>
      <c r="F266" s="23"/>
      <c r="G266" s="23" t="s">
        <v>205</v>
      </c>
      <c r="H266" s="23" t="s">
        <v>195</v>
      </c>
      <c r="I266" s="23"/>
      <c r="J266" s="23" t="s">
        <v>195</v>
      </c>
      <c r="K266" s="23" t="s">
        <v>195</v>
      </c>
      <c r="L266" s="23" t="s">
        <v>180</v>
      </c>
      <c r="M266" s="25">
        <v>46309.803796296299</v>
      </c>
    </row>
    <row r="267" spans="1:13">
      <c r="A267">
        <v>202560003060</v>
      </c>
      <c r="B267">
        <v>1191540</v>
      </c>
      <c r="C267" s="24">
        <v>46111</v>
      </c>
      <c r="D267" s="23" t="s">
        <v>154</v>
      </c>
      <c r="E267" s="23" t="s">
        <v>177</v>
      </c>
      <c r="F267" s="23"/>
      <c r="G267" s="23" t="s">
        <v>194</v>
      </c>
      <c r="H267" s="23" t="s">
        <v>195</v>
      </c>
      <c r="I267" s="23" t="s">
        <v>195</v>
      </c>
      <c r="J267" s="23" t="s">
        <v>195</v>
      </c>
      <c r="K267" s="23" t="s">
        <v>195</v>
      </c>
      <c r="L267" s="23" t="s">
        <v>180</v>
      </c>
      <c r="M267" s="25">
        <v>46309.803796296299</v>
      </c>
    </row>
    <row r="268" spans="1:13">
      <c r="A268">
        <v>202560003069</v>
      </c>
      <c r="B268">
        <v>830498</v>
      </c>
      <c r="C268" s="24">
        <v>46115</v>
      </c>
      <c r="D268" s="23" t="s">
        <v>154</v>
      </c>
      <c r="E268" s="23" t="s">
        <v>181</v>
      </c>
      <c r="F268" s="23"/>
      <c r="G268" s="23" t="s">
        <v>205</v>
      </c>
      <c r="H268" s="23" t="s">
        <v>195</v>
      </c>
      <c r="I268" s="23"/>
      <c r="J268" s="23" t="s">
        <v>195</v>
      </c>
      <c r="K268" s="23" t="s">
        <v>195</v>
      </c>
      <c r="L268" s="23" t="s">
        <v>180</v>
      </c>
      <c r="M268" s="25">
        <v>46309.803796296299</v>
      </c>
    </row>
    <row r="269" spans="1:13">
      <c r="A269">
        <v>202560003070</v>
      </c>
      <c r="B269">
        <v>1221075</v>
      </c>
      <c r="C269" s="24">
        <v>46111</v>
      </c>
      <c r="D269" s="23" t="s">
        <v>154</v>
      </c>
      <c r="E269" s="23" t="s">
        <v>181</v>
      </c>
      <c r="F269" s="23"/>
      <c r="G269" s="23" t="s">
        <v>201</v>
      </c>
      <c r="H269" s="23" t="s">
        <v>199</v>
      </c>
      <c r="I269" s="23"/>
      <c r="J269" s="23"/>
      <c r="K269" s="23"/>
      <c r="L269" s="23" t="s">
        <v>180</v>
      </c>
      <c r="M269" s="25">
        <v>46309.803796296299</v>
      </c>
    </row>
    <row r="270" spans="1:13">
      <c r="A270">
        <v>202560003077</v>
      </c>
      <c r="B270">
        <v>1184060</v>
      </c>
      <c r="C270" s="24">
        <v>46113</v>
      </c>
      <c r="D270" s="23" t="s">
        <v>154</v>
      </c>
      <c r="E270" s="23" t="s">
        <v>181</v>
      </c>
      <c r="F270" s="23"/>
      <c r="G270" s="23" t="s">
        <v>194</v>
      </c>
      <c r="H270" s="23" t="s">
        <v>195</v>
      </c>
      <c r="I270" s="23" t="s">
        <v>195</v>
      </c>
      <c r="J270" s="23" t="s">
        <v>195</v>
      </c>
      <c r="K270" s="23" t="s">
        <v>195</v>
      </c>
      <c r="L270" s="23" t="s">
        <v>180</v>
      </c>
      <c r="M270" s="25">
        <v>46309.803796296299</v>
      </c>
    </row>
    <row r="271" spans="1:13">
      <c r="A271">
        <v>202560003081</v>
      </c>
      <c r="B271">
        <v>960370</v>
      </c>
      <c r="C271" s="24">
        <v>46118</v>
      </c>
      <c r="D271" s="23" t="s">
        <v>154</v>
      </c>
      <c r="E271" s="23" t="s">
        <v>181</v>
      </c>
      <c r="F271" s="23"/>
      <c r="G271" s="23" t="s">
        <v>205</v>
      </c>
      <c r="H271" s="23" t="s">
        <v>195</v>
      </c>
      <c r="I271" s="23" t="s">
        <v>195</v>
      </c>
      <c r="J271" s="23" t="s">
        <v>195</v>
      </c>
      <c r="K271" s="23" t="s">
        <v>195</v>
      </c>
      <c r="L271" s="23" t="s">
        <v>180</v>
      </c>
      <c r="M271" s="25">
        <v>46309.803796296299</v>
      </c>
    </row>
    <row r="272" spans="1:13">
      <c r="A272">
        <v>202560003082</v>
      </c>
      <c r="B272">
        <v>940392</v>
      </c>
      <c r="C272" s="24">
        <v>46115</v>
      </c>
      <c r="D272" s="23" t="s">
        <v>154</v>
      </c>
      <c r="E272" s="23" t="s">
        <v>181</v>
      </c>
      <c r="F272" s="23"/>
      <c r="G272" s="23" t="s">
        <v>205</v>
      </c>
      <c r="H272" s="23" t="s">
        <v>195</v>
      </c>
      <c r="I272" s="23" t="s">
        <v>195</v>
      </c>
      <c r="J272" s="23" t="s">
        <v>195</v>
      </c>
      <c r="K272" s="23" t="s">
        <v>195</v>
      </c>
      <c r="L272" s="23" t="s">
        <v>180</v>
      </c>
      <c r="M272" s="25">
        <v>46309.803796296299</v>
      </c>
    </row>
    <row r="273" spans="1:13">
      <c r="A273">
        <v>202560003083</v>
      </c>
      <c r="B273">
        <v>1131418</v>
      </c>
      <c r="C273" s="24">
        <v>46121</v>
      </c>
      <c r="D273" s="23" t="s">
        <v>154</v>
      </c>
      <c r="E273" s="23" t="s">
        <v>183</v>
      </c>
      <c r="F273" s="23"/>
      <c r="G273" s="23" t="s">
        <v>203</v>
      </c>
      <c r="H273" s="23" t="s">
        <v>199</v>
      </c>
      <c r="I273" s="23" t="s">
        <v>199</v>
      </c>
      <c r="J273" s="23" t="s">
        <v>199</v>
      </c>
      <c r="K273" s="23" t="s">
        <v>199</v>
      </c>
      <c r="L273" s="23" t="s">
        <v>180</v>
      </c>
      <c r="M273" s="25">
        <v>46309.803796296299</v>
      </c>
    </row>
    <row r="274" spans="1:13">
      <c r="A274">
        <v>202560003084</v>
      </c>
      <c r="B274">
        <v>920249</v>
      </c>
      <c r="C274" s="24">
        <v>46115</v>
      </c>
      <c r="D274" s="23" t="s">
        <v>154</v>
      </c>
      <c r="E274" s="23" t="s">
        <v>177</v>
      </c>
      <c r="F274" s="23" t="s">
        <v>182</v>
      </c>
      <c r="G274" s="23" t="s">
        <v>205</v>
      </c>
      <c r="H274" s="23" t="s">
        <v>195</v>
      </c>
      <c r="I274" s="23" t="s">
        <v>195</v>
      </c>
      <c r="J274" s="23" t="s">
        <v>195</v>
      </c>
      <c r="K274" s="23" t="s">
        <v>195</v>
      </c>
      <c r="L274" s="23" t="s">
        <v>180</v>
      </c>
      <c r="M274" s="25">
        <v>46309.803796296299</v>
      </c>
    </row>
    <row r="275" spans="1:13">
      <c r="A275">
        <v>202560003086</v>
      </c>
      <c r="B275">
        <v>1201053</v>
      </c>
      <c r="C275" s="24">
        <v>46112</v>
      </c>
      <c r="D275" s="23" t="s">
        <v>154</v>
      </c>
      <c r="E275" s="23" t="s">
        <v>181</v>
      </c>
      <c r="F275" s="23"/>
      <c r="G275" s="23" t="s">
        <v>201</v>
      </c>
      <c r="H275" s="23" t="s">
        <v>199</v>
      </c>
      <c r="I275" s="23"/>
      <c r="J275" s="23"/>
      <c r="K275" s="23"/>
      <c r="L275" s="23" t="s">
        <v>180</v>
      </c>
      <c r="M275" s="25">
        <v>46309.803796296299</v>
      </c>
    </row>
    <row r="276" spans="1:13">
      <c r="A276">
        <v>202560003088</v>
      </c>
      <c r="B276">
        <v>910713</v>
      </c>
      <c r="C276" s="24">
        <v>46112</v>
      </c>
      <c r="D276" s="23" t="s">
        <v>154</v>
      </c>
      <c r="E276" s="23" t="s">
        <v>181</v>
      </c>
      <c r="F276" s="23" t="s">
        <v>185</v>
      </c>
      <c r="G276" s="23" t="s">
        <v>211</v>
      </c>
      <c r="H276" s="23" t="s">
        <v>199</v>
      </c>
      <c r="I276" s="23" t="s">
        <v>199</v>
      </c>
      <c r="J276" s="23" t="s">
        <v>199</v>
      </c>
      <c r="K276" s="23" t="s">
        <v>199</v>
      </c>
      <c r="L276" s="23" t="s">
        <v>180</v>
      </c>
      <c r="M276" s="25">
        <v>46309.803796296299</v>
      </c>
    </row>
    <row r="277" spans="1:13">
      <c r="A277">
        <v>202560003089</v>
      </c>
      <c r="B277">
        <v>1201022</v>
      </c>
      <c r="C277" s="24">
        <v>46115</v>
      </c>
      <c r="D277" s="23" t="s">
        <v>154</v>
      </c>
      <c r="E277" s="23" t="s">
        <v>181</v>
      </c>
      <c r="F277" s="23" t="s">
        <v>182</v>
      </c>
      <c r="G277" s="23" t="s">
        <v>153</v>
      </c>
      <c r="H277" s="23" t="s">
        <v>199</v>
      </c>
      <c r="I277" s="23"/>
      <c r="J277" s="23" t="s">
        <v>199</v>
      </c>
      <c r="K277" s="23" t="s">
        <v>199</v>
      </c>
      <c r="L277" s="23" t="s">
        <v>180</v>
      </c>
      <c r="M277" s="25">
        <v>46309.803796296299</v>
      </c>
    </row>
    <row r="278" spans="1:13">
      <c r="A278">
        <v>202560003090</v>
      </c>
      <c r="B278">
        <v>1181211</v>
      </c>
      <c r="C278" s="24">
        <v>46112</v>
      </c>
      <c r="D278" s="23" t="s">
        <v>154</v>
      </c>
      <c r="E278" s="23" t="s">
        <v>183</v>
      </c>
      <c r="F278" s="23" t="s">
        <v>178</v>
      </c>
      <c r="G278" s="23" t="s">
        <v>204</v>
      </c>
      <c r="H278" s="23" t="s">
        <v>199</v>
      </c>
      <c r="I278" s="23" t="s">
        <v>199</v>
      </c>
      <c r="J278" s="23" t="s">
        <v>199</v>
      </c>
      <c r="K278" s="23" t="s">
        <v>199</v>
      </c>
      <c r="L278" s="23" t="s">
        <v>180</v>
      </c>
      <c r="M278" s="25">
        <v>46309.803796296299</v>
      </c>
    </row>
    <row r="279" spans="1:13">
      <c r="A279">
        <v>202560003091</v>
      </c>
      <c r="B279">
        <v>1162079</v>
      </c>
      <c r="C279" s="24">
        <v>46112</v>
      </c>
      <c r="D279" s="23" t="s">
        <v>154</v>
      </c>
      <c r="E279" s="23" t="s">
        <v>181</v>
      </c>
      <c r="F279" s="23" t="s">
        <v>185</v>
      </c>
      <c r="G279" s="23" t="s">
        <v>209</v>
      </c>
      <c r="H279" s="23" t="s">
        <v>195</v>
      </c>
      <c r="I279" s="23"/>
      <c r="J279" s="23"/>
      <c r="K279" s="23"/>
      <c r="L279" s="23" t="s">
        <v>180</v>
      </c>
      <c r="M279" s="25">
        <v>46309.803796296299</v>
      </c>
    </row>
    <row r="280" spans="1:13">
      <c r="A280">
        <v>202560003092</v>
      </c>
      <c r="B280">
        <v>1256016</v>
      </c>
      <c r="C280" s="24">
        <v>46112</v>
      </c>
      <c r="D280" s="23" t="s">
        <v>154</v>
      </c>
      <c r="E280" s="23" t="s">
        <v>189</v>
      </c>
      <c r="F280" s="23"/>
      <c r="G280" s="23" t="s">
        <v>201</v>
      </c>
      <c r="H280" s="23" t="s">
        <v>199</v>
      </c>
      <c r="I280" s="23"/>
      <c r="J280" s="23"/>
      <c r="K280" s="23"/>
      <c r="L280" s="23" t="s">
        <v>180</v>
      </c>
      <c r="M280" s="25">
        <v>46309.803796296299</v>
      </c>
    </row>
    <row r="281" spans="1:13">
      <c r="A281">
        <v>202610000013</v>
      </c>
      <c r="B281">
        <v>1246095</v>
      </c>
      <c r="C281" s="24">
        <v>46116</v>
      </c>
      <c r="D281" s="23" t="s">
        <v>147</v>
      </c>
      <c r="E281" s="23" t="s">
        <v>177</v>
      </c>
      <c r="F281" s="23" t="s">
        <v>178</v>
      </c>
      <c r="G281" s="23" t="s">
        <v>179</v>
      </c>
      <c r="H281" s="23"/>
      <c r="I281" s="23"/>
      <c r="J281" s="23"/>
      <c r="K281" s="23"/>
      <c r="L281" s="23" t="s">
        <v>180</v>
      </c>
      <c r="M281" s="25">
        <v>46309.803796296299</v>
      </c>
    </row>
    <row r="282" spans="1:13">
      <c r="A282">
        <v>202610000020</v>
      </c>
      <c r="B282">
        <v>1181370</v>
      </c>
      <c r="C282" s="24">
        <v>46119</v>
      </c>
      <c r="D282" s="23" t="s">
        <v>147</v>
      </c>
      <c r="E282" s="23" t="s">
        <v>177</v>
      </c>
      <c r="F282" s="23" t="s">
        <v>178</v>
      </c>
      <c r="G282" s="23" t="s">
        <v>179</v>
      </c>
      <c r="H282" s="23"/>
      <c r="I282" s="23"/>
      <c r="J282" s="23"/>
      <c r="K282" s="23"/>
      <c r="L282" s="23" t="s">
        <v>180</v>
      </c>
      <c r="M282" s="25">
        <v>46309.803796296299</v>
      </c>
    </row>
    <row r="283" spans="1:13">
      <c r="A283">
        <v>202610000026</v>
      </c>
      <c r="B283">
        <v>1122071</v>
      </c>
      <c r="C283" s="24">
        <v>46125</v>
      </c>
      <c r="D283" s="23" t="s">
        <v>147</v>
      </c>
      <c r="E283" s="23" t="s">
        <v>184</v>
      </c>
      <c r="F283" s="23"/>
      <c r="G283" s="23" t="s">
        <v>179</v>
      </c>
      <c r="H283" s="23"/>
      <c r="I283" s="23"/>
      <c r="J283" s="23"/>
      <c r="K283" s="23"/>
      <c r="L283" s="23" t="s">
        <v>180</v>
      </c>
      <c r="M283" s="25">
        <v>46309.803796296299</v>
      </c>
    </row>
    <row r="284" spans="1:13">
      <c r="A284">
        <v>202610000033</v>
      </c>
      <c r="B284">
        <v>900435</v>
      </c>
      <c r="C284" s="24">
        <v>46119</v>
      </c>
      <c r="D284" s="23" t="s">
        <v>147</v>
      </c>
      <c r="E284" s="23" t="s">
        <v>177</v>
      </c>
      <c r="F284" s="23" t="s">
        <v>178</v>
      </c>
      <c r="G284" s="23" t="s">
        <v>179</v>
      </c>
      <c r="H284" s="23"/>
      <c r="I284" s="23"/>
      <c r="J284" s="23"/>
      <c r="K284" s="23"/>
      <c r="L284" s="23" t="s">
        <v>180</v>
      </c>
      <c r="M284" s="25">
        <v>46309.803796296299</v>
      </c>
    </row>
    <row r="285" spans="1:13">
      <c r="A285">
        <v>202610000040</v>
      </c>
      <c r="B285">
        <v>840235</v>
      </c>
      <c r="C285" s="24">
        <v>46120</v>
      </c>
      <c r="D285" s="23" t="s">
        <v>147</v>
      </c>
      <c r="E285" s="23" t="s">
        <v>177</v>
      </c>
      <c r="F285" s="23"/>
      <c r="G285" s="23" t="s">
        <v>179</v>
      </c>
      <c r="H285" s="23"/>
      <c r="I285" s="23"/>
      <c r="J285" s="23"/>
      <c r="K285" s="23"/>
      <c r="L285" s="23" t="s">
        <v>180</v>
      </c>
      <c r="M285" s="25">
        <v>46309.803796296299</v>
      </c>
    </row>
    <row r="286" spans="1:13">
      <c r="A286">
        <v>202610000047</v>
      </c>
      <c r="B286">
        <v>1216035</v>
      </c>
      <c r="C286" s="24">
        <v>46122</v>
      </c>
      <c r="D286" s="23" t="s">
        <v>147</v>
      </c>
      <c r="E286" s="23" t="s">
        <v>177</v>
      </c>
      <c r="F286" s="23" t="s">
        <v>178</v>
      </c>
      <c r="G286" s="23" t="s">
        <v>179</v>
      </c>
      <c r="H286" s="23"/>
      <c r="I286" s="23"/>
      <c r="J286" s="23"/>
      <c r="K286" s="23"/>
      <c r="L286" s="23" t="s">
        <v>180</v>
      </c>
      <c r="M286" s="25">
        <v>46309.803796296299</v>
      </c>
    </row>
    <row r="287" spans="1:13">
      <c r="A287">
        <v>202610000052</v>
      </c>
      <c r="B287">
        <v>1261451</v>
      </c>
      <c r="C287" s="24">
        <v>46121</v>
      </c>
      <c r="D287" s="23" t="s">
        <v>147</v>
      </c>
      <c r="E287" s="23" t="s">
        <v>177</v>
      </c>
      <c r="F287" s="23" t="s">
        <v>178</v>
      </c>
      <c r="G287" s="23" t="s">
        <v>179</v>
      </c>
      <c r="H287" s="23"/>
      <c r="I287" s="23"/>
      <c r="J287" s="23"/>
      <c r="K287" s="23"/>
      <c r="L287" s="23" t="s">
        <v>180</v>
      </c>
      <c r="M287" s="25">
        <v>46309.803796296299</v>
      </c>
    </row>
    <row r="288" spans="1:13">
      <c r="A288">
        <v>202610000055</v>
      </c>
      <c r="B288">
        <v>1156016</v>
      </c>
      <c r="C288" s="24">
        <v>46122</v>
      </c>
      <c r="D288" s="23" t="s">
        <v>147</v>
      </c>
      <c r="E288" s="23" t="s">
        <v>177</v>
      </c>
      <c r="F288" s="23" t="s">
        <v>178</v>
      </c>
      <c r="G288" s="23" t="s">
        <v>179</v>
      </c>
      <c r="H288" s="23"/>
      <c r="I288" s="23"/>
      <c r="J288" s="23"/>
      <c r="K288" s="23"/>
      <c r="L288" s="23" t="s">
        <v>180</v>
      </c>
      <c r="M288" s="25">
        <v>46309.803796296299</v>
      </c>
    </row>
    <row r="289" spans="1:13">
      <c r="A289">
        <v>202610000058</v>
      </c>
      <c r="B289">
        <v>910498</v>
      </c>
      <c r="C289" s="24">
        <v>46122</v>
      </c>
      <c r="D289" s="23" t="s">
        <v>147</v>
      </c>
      <c r="E289" s="23" t="s">
        <v>177</v>
      </c>
      <c r="F289" s="23" t="s">
        <v>192</v>
      </c>
      <c r="G289" s="23" t="s">
        <v>179</v>
      </c>
      <c r="H289" s="23"/>
      <c r="I289" s="23"/>
      <c r="J289" s="23"/>
      <c r="K289" s="23"/>
      <c r="L289" s="23" t="s">
        <v>180</v>
      </c>
      <c r="M289" s="25">
        <v>46309.803796296299</v>
      </c>
    </row>
    <row r="290" spans="1:13">
      <c r="A290">
        <v>202610000059</v>
      </c>
      <c r="B290">
        <v>1024164</v>
      </c>
      <c r="C290" s="24">
        <v>46122</v>
      </c>
      <c r="D290" s="23" t="s">
        <v>147</v>
      </c>
      <c r="E290" s="23" t="s">
        <v>184</v>
      </c>
      <c r="F290" s="23"/>
      <c r="G290" s="23" t="s">
        <v>179</v>
      </c>
      <c r="H290" s="23"/>
      <c r="I290" s="23"/>
      <c r="J290" s="23"/>
      <c r="K290" s="23"/>
      <c r="L290" s="23" t="s">
        <v>180</v>
      </c>
      <c r="M290" s="25">
        <v>46309.803796296299</v>
      </c>
    </row>
    <row r="291" spans="1:13">
      <c r="A291">
        <v>202610000060</v>
      </c>
      <c r="B291">
        <v>1221184</v>
      </c>
      <c r="C291" s="24">
        <v>46122</v>
      </c>
      <c r="D291" s="23" t="s">
        <v>147</v>
      </c>
      <c r="E291" s="23" t="s">
        <v>184</v>
      </c>
      <c r="F291" s="23"/>
      <c r="G291" s="23" t="s">
        <v>179</v>
      </c>
      <c r="H291" s="23"/>
      <c r="I291" s="23"/>
      <c r="J291" s="23"/>
      <c r="K291" s="23"/>
      <c r="L291" s="23" t="s">
        <v>180</v>
      </c>
      <c r="M291" s="25">
        <v>46309.803796296299</v>
      </c>
    </row>
    <row r="292" spans="1:13">
      <c r="A292">
        <v>202610000063</v>
      </c>
      <c r="B292">
        <v>1206067</v>
      </c>
      <c r="C292" s="24">
        <v>46122</v>
      </c>
      <c r="D292" s="23" t="s">
        <v>147</v>
      </c>
      <c r="E292" s="23" t="s">
        <v>177</v>
      </c>
      <c r="F292" s="23" t="s">
        <v>178</v>
      </c>
      <c r="G292" s="23" t="s">
        <v>179</v>
      </c>
      <c r="H292" s="23"/>
      <c r="I292" s="23"/>
      <c r="J292" s="23"/>
      <c r="K292" s="23"/>
      <c r="L292" s="23" t="s">
        <v>180</v>
      </c>
      <c r="M292" s="25">
        <v>46309.803796296299</v>
      </c>
    </row>
    <row r="293" spans="1:13">
      <c r="A293">
        <v>202610000065</v>
      </c>
      <c r="B293">
        <v>1234031</v>
      </c>
      <c r="C293" s="24">
        <v>46125</v>
      </c>
      <c r="D293" s="23" t="s">
        <v>147</v>
      </c>
      <c r="E293" s="23" t="s">
        <v>184</v>
      </c>
      <c r="F293" s="23"/>
      <c r="G293" s="23" t="s">
        <v>179</v>
      </c>
      <c r="H293" s="23"/>
      <c r="I293" s="23"/>
      <c r="J293" s="23"/>
      <c r="K293" s="23"/>
      <c r="L293" s="23" t="s">
        <v>180</v>
      </c>
      <c r="M293" s="25">
        <v>46309.803796296299</v>
      </c>
    </row>
    <row r="294" spans="1:13">
      <c r="A294">
        <v>202610000070</v>
      </c>
      <c r="B294">
        <v>1236009</v>
      </c>
      <c r="C294" s="24">
        <v>46124</v>
      </c>
      <c r="D294" s="23" t="s">
        <v>147</v>
      </c>
      <c r="E294" s="23" t="s">
        <v>177</v>
      </c>
      <c r="F294" s="23" t="s">
        <v>178</v>
      </c>
      <c r="G294" s="23" t="s">
        <v>179</v>
      </c>
      <c r="H294" s="23"/>
      <c r="I294" s="23"/>
      <c r="J294" s="23"/>
      <c r="K294" s="23"/>
      <c r="L294" s="23" t="s">
        <v>180</v>
      </c>
      <c r="M294" s="25">
        <v>46309.803796296299</v>
      </c>
    </row>
    <row r="295" spans="1:13">
      <c r="A295">
        <v>202610000071</v>
      </c>
      <c r="B295">
        <v>1061114</v>
      </c>
      <c r="C295" s="24">
        <v>46125</v>
      </c>
      <c r="D295" s="23" t="s">
        <v>147</v>
      </c>
      <c r="E295" s="23" t="s">
        <v>184</v>
      </c>
      <c r="F295" s="23"/>
      <c r="G295" s="23" t="s">
        <v>179</v>
      </c>
      <c r="H295" s="23"/>
      <c r="I295" s="23"/>
      <c r="J295" s="23"/>
      <c r="K295" s="23"/>
      <c r="L295" s="23" t="s">
        <v>180</v>
      </c>
      <c r="M295" s="25">
        <v>46309.803796296299</v>
      </c>
    </row>
    <row r="296" spans="1:13">
      <c r="A296">
        <v>202610000072</v>
      </c>
      <c r="B296">
        <v>1264059</v>
      </c>
      <c r="C296" s="24">
        <v>46125</v>
      </c>
      <c r="D296" s="23" t="s">
        <v>147</v>
      </c>
      <c r="E296" s="23" t="s">
        <v>184</v>
      </c>
      <c r="F296" s="23"/>
      <c r="G296" s="23" t="s">
        <v>179</v>
      </c>
      <c r="H296" s="23"/>
      <c r="I296" s="23"/>
      <c r="J296" s="23"/>
      <c r="K296" s="23"/>
      <c r="L296" s="23" t="s">
        <v>180</v>
      </c>
      <c r="M296" s="25">
        <v>46309.803796296299</v>
      </c>
    </row>
    <row r="297" spans="1:13">
      <c r="A297">
        <v>202610000073</v>
      </c>
      <c r="B297">
        <v>1181061</v>
      </c>
      <c r="C297" s="24">
        <v>46125</v>
      </c>
      <c r="D297" s="23" t="s">
        <v>147</v>
      </c>
      <c r="E297" s="23" t="s">
        <v>184</v>
      </c>
      <c r="F297" s="23"/>
      <c r="G297" s="23" t="s">
        <v>179</v>
      </c>
      <c r="H297" s="23"/>
      <c r="I297" s="23"/>
      <c r="J297" s="23"/>
      <c r="K297" s="23"/>
      <c r="L297" s="23" t="s">
        <v>180</v>
      </c>
      <c r="M297" s="25">
        <v>46309.803796296299</v>
      </c>
    </row>
    <row r="298" spans="1:13">
      <c r="A298">
        <v>202610000075</v>
      </c>
      <c r="B298">
        <v>1136040</v>
      </c>
      <c r="C298" s="24">
        <v>46125</v>
      </c>
      <c r="D298" s="23" t="s">
        <v>147</v>
      </c>
      <c r="E298" s="23" t="s">
        <v>177</v>
      </c>
      <c r="F298" s="23" t="s">
        <v>178</v>
      </c>
      <c r="G298" s="23" t="s">
        <v>179</v>
      </c>
      <c r="H298" s="23"/>
      <c r="I298" s="23"/>
      <c r="J298" s="23"/>
      <c r="K298" s="23"/>
      <c r="L298" s="23" t="s">
        <v>180</v>
      </c>
      <c r="M298" s="25">
        <v>46309.803796296299</v>
      </c>
    </row>
    <row r="299" spans="1:13">
      <c r="A299">
        <v>202610000078</v>
      </c>
      <c r="B299">
        <v>1051038</v>
      </c>
      <c r="C299" s="24">
        <v>46125</v>
      </c>
      <c r="D299" s="23" t="s">
        <v>147</v>
      </c>
      <c r="E299" s="23" t="s">
        <v>184</v>
      </c>
      <c r="F299" s="23"/>
      <c r="G299" s="23" t="s">
        <v>179</v>
      </c>
      <c r="H299" s="23"/>
      <c r="I299" s="23"/>
      <c r="J299" s="23"/>
      <c r="K299" s="23"/>
      <c r="L299" s="23" t="s">
        <v>180</v>
      </c>
      <c r="M299" s="25">
        <v>46309.803796296299</v>
      </c>
    </row>
    <row r="300" spans="1:13">
      <c r="A300">
        <v>202610000079</v>
      </c>
      <c r="B300">
        <v>1122109</v>
      </c>
      <c r="C300" s="24">
        <v>46125</v>
      </c>
      <c r="D300" s="23" t="s">
        <v>147</v>
      </c>
      <c r="E300" s="23" t="s">
        <v>184</v>
      </c>
      <c r="F300" s="23"/>
      <c r="G300" s="23" t="s">
        <v>179</v>
      </c>
      <c r="H300" s="23"/>
      <c r="I300" s="23"/>
      <c r="J300" s="23"/>
      <c r="K300" s="23"/>
      <c r="L300" s="23" t="s">
        <v>180</v>
      </c>
      <c r="M300" s="25">
        <v>46309.803796296299</v>
      </c>
    </row>
    <row r="301" spans="1:13">
      <c r="A301">
        <v>202610000080</v>
      </c>
      <c r="B301">
        <v>994331</v>
      </c>
      <c r="C301" s="24">
        <v>46125</v>
      </c>
      <c r="D301" s="23" t="s">
        <v>147</v>
      </c>
      <c r="E301" s="23" t="s">
        <v>184</v>
      </c>
      <c r="F301" s="23"/>
      <c r="G301" s="23" t="s">
        <v>179</v>
      </c>
      <c r="H301" s="23"/>
      <c r="I301" s="23"/>
      <c r="J301" s="23"/>
      <c r="K301" s="23"/>
      <c r="L301" s="23" t="s">
        <v>180</v>
      </c>
      <c r="M301" s="25">
        <v>46309.803796296299</v>
      </c>
    </row>
    <row r="302" spans="1:13">
      <c r="A302">
        <v>202610000082</v>
      </c>
      <c r="B302">
        <v>1202048</v>
      </c>
      <c r="C302" s="24">
        <v>46125</v>
      </c>
      <c r="D302" s="23" t="s">
        <v>147</v>
      </c>
      <c r="E302" s="23" t="s">
        <v>184</v>
      </c>
      <c r="F302" s="23"/>
      <c r="G302" s="23" t="s">
        <v>179</v>
      </c>
      <c r="H302" s="23"/>
      <c r="I302" s="23"/>
      <c r="J302" s="23"/>
      <c r="K302" s="23"/>
      <c r="L302" s="23" t="s">
        <v>180</v>
      </c>
      <c r="M302" s="25">
        <v>46309.803796296299</v>
      </c>
    </row>
    <row r="303" spans="1:13">
      <c r="A303">
        <v>202610000083</v>
      </c>
      <c r="B303">
        <v>910901</v>
      </c>
      <c r="C303" s="24">
        <v>46127</v>
      </c>
      <c r="D303" s="23" t="s">
        <v>147</v>
      </c>
      <c r="E303" s="23" t="s">
        <v>184</v>
      </c>
      <c r="F303" s="23"/>
      <c r="G303" s="23" t="s">
        <v>179</v>
      </c>
      <c r="H303" s="23"/>
      <c r="I303" s="23"/>
      <c r="J303" s="23"/>
      <c r="K303" s="23"/>
      <c r="L303" s="23" t="s">
        <v>180</v>
      </c>
      <c r="M303" s="25">
        <v>46309.803796296299</v>
      </c>
    </row>
    <row r="304" spans="1:13">
      <c r="A304">
        <v>202610000084</v>
      </c>
      <c r="B304">
        <v>991130</v>
      </c>
      <c r="C304" s="24">
        <v>46127</v>
      </c>
      <c r="D304" s="23" t="s">
        <v>147</v>
      </c>
      <c r="E304" s="23" t="s">
        <v>184</v>
      </c>
      <c r="F304" s="23"/>
      <c r="G304" s="23" t="s">
        <v>179</v>
      </c>
      <c r="H304" s="23"/>
      <c r="I304" s="23"/>
      <c r="J304" s="23"/>
      <c r="K304" s="23"/>
      <c r="L304" s="23" t="s">
        <v>180</v>
      </c>
      <c r="M304" s="25">
        <v>46309.803796296299</v>
      </c>
    </row>
    <row r="305" spans="1:13">
      <c r="A305">
        <v>202610000086</v>
      </c>
      <c r="B305">
        <v>1202314</v>
      </c>
      <c r="C305" s="24">
        <v>46127</v>
      </c>
      <c r="D305" s="23" t="s">
        <v>147</v>
      </c>
      <c r="E305" s="23" t="s">
        <v>177</v>
      </c>
      <c r="F305" s="23" t="s">
        <v>178</v>
      </c>
      <c r="G305" s="23" t="s">
        <v>179</v>
      </c>
      <c r="H305" s="23"/>
      <c r="I305" s="23"/>
      <c r="J305" s="23"/>
      <c r="K305" s="23"/>
      <c r="L305" s="23" t="s">
        <v>180</v>
      </c>
      <c r="M305" s="25">
        <v>46309.803796296299</v>
      </c>
    </row>
    <row r="306" spans="1:13">
      <c r="A306">
        <v>202610000087</v>
      </c>
      <c r="B306">
        <v>1211168</v>
      </c>
      <c r="C306" s="24">
        <v>46127</v>
      </c>
      <c r="D306" s="23" t="s">
        <v>147</v>
      </c>
      <c r="E306" s="23" t="s">
        <v>181</v>
      </c>
      <c r="F306" s="23"/>
      <c r="G306" s="23" t="s">
        <v>179</v>
      </c>
      <c r="H306" s="23"/>
      <c r="I306" s="23"/>
      <c r="J306" s="23"/>
      <c r="K306" s="23"/>
      <c r="L306" s="23" t="s">
        <v>180</v>
      </c>
      <c r="M306" s="25">
        <v>46309.803796296299</v>
      </c>
    </row>
    <row r="307" spans="1:13">
      <c r="A307">
        <v>202610000088</v>
      </c>
      <c r="B307">
        <v>1212501</v>
      </c>
      <c r="C307" s="24">
        <v>46127</v>
      </c>
      <c r="D307" s="23" t="s">
        <v>147</v>
      </c>
      <c r="E307" s="23" t="s">
        <v>177</v>
      </c>
      <c r="F307" s="23"/>
      <c r="G307" s="23" t="s">
        <v>179</v>
      </c>
      <c r="H307" s="23"/>
      <c r="I307" s="23"/>
      <c r="J307" s="23"/>
      <c r="K307" s="23"/>
      <c r="L307" s="23" t="s">
        <v>180</v>
      </c>
      <c r="M307" s="25">
        <v>46309.803796296299</v>
      </c>
    </row>
    <row r="308" spans="1:13">
      <c r="A308">
        <v>202610000090</v>
      </c>
      <c r="B308">
        <v>900049</v>
      </c>
      <c r="C308" s="24">
        <v>46127</v>
      </c>
      <c r="D308" s="23" t="s">
        <v>147</v>
      </c>
      <c r="E308" s="23" t="s">
        <v>177</v>
      </c>
      <c r="F308" s="23" t="s">
        <v>178</v>
      </c>
      <c r="G308" s="23" t="s">
        <v>179</v>
      </c>
      <c r="H308" s="23"/>
      <c r="I308" s="23"/>
      <c r="J308" s="23"/>
      <c r="K308" s="23"/>
      <c r="L308" s="23" t="s">
        <v>180</v>
      </c>
      <c r="M308" s="25">
        <v>46309.803796296299</v>
      </c>
    </row>
    <row r="309" spans="1:13">
      <c r="A309">
        <v>202610000091</v>
      </c>
      <c r="B309">
        <v>1061068</v>
      </c>
      <c r="C309" s="24">
        <v>46127</v>
      </c>
      <c r="D309" s="23" t="s">
        <v>147</v>
      </c>
      <c r="E309" s="23" t="s">
        <v>184</v>
      </c>
      <c r="F309" s="23"/>
      <c r="G309" s="23" t="s">
        <v>179</v>
      </c>
      <c r="H309" s="23"/>
      <c r="I309" s="23"/>
      <c r="J309" s="23"/>
      <c r="K309" s="23"/>
      <c r="L309" s="23" t="s">
        <v>180</v>
      </c>
      <c r="M309" s="25">
        <v>46309.803796296299</v>
      </c>
    </row>
    <row r="310" spans="1:13">
      <c r="A310">
        <v>202610000092</v>
      </c>
      <c r="B310">
        <v>1236081</v>
      </c>
      <c r="C310" s="24">
        <v>46127</v>
      </c>
      <c r="D310" s="23" t="s">
        <v>147</v>
      </c>
      <c r="E310" s="23" t="s">
        <v>177</v>
      </c>
      <c r="F310" s="23" t="s">
        <v>178</v>
      </c>
      <c r="G310" s="23" t="s">
        <v>179</v>
      </c>
      <c r="H310" s="23"/>
      <c r="I310" s="23"/>
      <c r="J310" s="23"/>
      <c r="K310" s="23"/>
      <c r="L310" s="23" t="s">
        <v>180</v>
      </c>
      <c r="M310" s="25">
        <v>46309.803796296299</v>
      </c>
    </row>
    <row r="311" spans="1:13">
      <c r="A311">
        <v>202610000093</v>
      </c>
      <c r="B311">
        <v>1171163</v>
      </c>
      <c r="C311" s="24">
        <v>46127</v>
      </c>
      <c r="D311" s="23" t="s">
        <v>147</v>
      </c>
      <c r="E311" s="23" t="s">
        <v>184</v>
      </c>
      <c r="F311" s="23"/>
      <c r="G311" s="23" t="s">
        <v>179</v>
      </c>
      <c r="H311" s="23"/>
      <c r="I311" s="23"/>
      <c r="J311" s="23"/>
      <c r="K311" s="23"/>
      <c r="L311" s="23" t="s">
        <v>180</v>
      </c>
      <c r="M311" s="25">
        <v>46309.803796296299</v>
      </c>
    </row>
    <row r="312" spans="1:13">
      <c r="A312">
        <v>202610000094</v>
      </c>
      <c r="B312">
        <v>1144050</v>
      </c>
      <c r="C312" s="24">
        <v>46127</v>
      </c>
      <c r="D312" s="23" t="s">
        <v>147</v>
      </c>
      <c r="E312" s="23" t="s">
        <v>177</v>
      </c>
      <c r="F312" s="23" t="s">
        <v>178</v>
      </c>
      <c r="G312" s="23" t="s">
        <v>179</v>
      </c>
      <c r="H312" s="23"/>
      <c r="I312" s="23"/>
      <c r="J312" s="23"/>
      <c r="K312" s="23"/>
      <c r="L312" s="23" t="s">
        <v>180</v>
      </c>
      <c r="M312" s="25">
        <v>46309.803796296299</v>
      </c>
    </row>
    <row r="313" spans="1:13">
      <c r="A313">
        <v>202610000095</v>
      </c>
      <c r="B313">
        <v>1131129</v>
      </c>
      <c r="C313" s="24">
        <v>46128</v>
      </c>
      <c r="D313" s="23" t="s">
        <v>147</v>
      </c>
      <c r="E313" s="23" t="s">
        <v>177</v>
      </c>
      <c r="F313" s="23"/>
      <c r="G313" s="23" t="s">
        <v>179</v>
      </c>
      <c r="H313" s="23"/>
      <c r="I313" s="23"/>
      <c r="J313" s="23"/>
      <c r="K313" s="23"/>
      <c r="L313" s="23" t="s">
        <v>180</v>
      </c>
      <c r="M313" s="25">
        <v>46309.803796296299</v>
      </c>
    </row>
    <row r="314" spans="1:13">
      <c r="A314">
        <v>202610000096</v>
      </c>
      <c r="B314">
        <v>1111153</v>
      </c>
      <c r="C314" s="24">
        <v>46128</v>
      </c>
      <c r="D314" s="23" t="s">
        <v>147</v>
      </c>
      <c r="E314" s="23" t="s">
        <v>184</v>
      </c>
      <c r="F314" s="23"/>
      <c r="G314" s="23" t="s">
        <v>179</v>
      </c>
      <c r="H314" s="23"/>
      <c r="I314" s="23"/>
      <c r="J314" s="23"/>
      <c r="K314" s="23"/>
      <c r="L314" s="23" t="s">
        <v>180</v>
      </c>
      <c r="M314" s="25">
        <v>46309.803796296299</v>
      </c>
    </row>
    <row r="315" spans="1:13">
      <c r="A315">
        <v>202610000097</v>
      </c>
      <c r="B315">
        <v>1154094</v>
      </c>
      <c r="C315" s="24">
        <v>46129</v>
      </c>
      <c r="D315" s="23" t="s">
        <v>147</v>
      </c>
      <c r="E315" s="23" t="s">
        <v>183</v>
      </c>
      <c r="F315" s="23"/>
      <c r="G315" s="23" t="s">
        <v>179</v>
      </c>
      <c r="H315" s="23"/>
      <c r="I315" s="23"/>
      <c r="J315" s="23"/>
      <c r="K315" s="23"/>
      <c r="L315" s="23" t="s">
        <v>180</v>
      </c>
      <c r="M315" s="25">
        <v>46309.803796296299</v>
      </c>
    </row>
    <row r="316" spans="1:13">
      <c r="A316">
        <v>202610000098</v>
      </c>
      <c r="B316">
        <v>1121160</v>
      </c>
      <c r="C316" s="24">
        <v>46128</v>
      </c>
      <c r="D316" s="23" t="s">
        <v>147</v>
      </c>
      <c r="E316" s="23" t="s">
        <v>177</v>
      </c>
      <c r="F316" s="23"/>
      <c r="G316" s="23" t="s">
        <v>179</v>
      </c>
      <c r="H316" s="23"/>
      <c r="I316" s="23"/>
      <c r="J316" s="23"/>
      <c r="K316" s="23"/>
      <c r="L316" s="23" t="s">
        <v>180</v>
      </c>
      <c r="M316" s="25">
        <v>46309.803796296299</v>
      </c>
    </row>
    <row r="317" spans="1:13">
      <c r="A317">
        <v>202610000099</v>
      </c>
      <c r="B317">
        <v>1121007</v>
      </c>
      <c r="C317" s="24">
        <v>46128</v>
      </c>
      <c r="D317" s="23" t="s">
        <v>147</v>
      </c>
      <c r="E317" s="23" t="s">
        <v>183</v>
      </c>
      <c r="F317" s="23"/>
      <c r="G317" s="23" t="s">
        <v>179</v>
      </c>
      <c r="H317" s="23"/>
      <c r="I317" s="23"/>
      <c r="J317" s="23"/>
      <c r="K317" s="23"/>
      <c r="L317" s="23" t="s">
        <v>180</v>
      </c>
      <c r="M317" s="25">
        <v>46309.803796296299</v>
      </c>
    </row>
    <row r="318" spans="1:13">
      <c r="A318">
        <v>202610000101</v>
      </c>
      <c r="B318">
        <v>1191006</v>
      </c>
      <c r="C318" s="24">
        <v>46128</v>
      </c>
      <c r="D318" s="23" t="s">
        <v>147</v>
      </c>
      <c r="E318" s="23" t="s">
        <v>183</v>
      </c>
      <c r="F318" s="23"/>
      <c r="G318" s="23" t="s">
        <v>179</v>
      </c>
      <c r="H318" s="23"/>
      <c r="I318" s="23"/>
      <c r="J318" s="23"/>
      <c r="K318" s="23"/>
      <c r="L318" s="23" t="s">
        <v>180</v>
      </c>
      <c r="M318" s="25">
        <v>46309.803796296299</v>
      </c>
    </row>
    <row r="319" spans="1:13">
      <c r="A319">
        <v>202610000102</v>
      </c>
      <c r="B319">
        <v>1031018</v>
      </c>
      <c r="C319" s="24">
        <v>46128</v>
      </c>
      <c r="D319" s="23" t="s">
        <v>147</v>
      </c>
      <c r="E319" s="23" t="s">
        <v>183</v>
      </c>
      <c r="F319" s="23"/>
      <c r="G319" s="23" t="s">
        <v>179</v>
      </c>
      <c r="H319" s="23"/>
      <c r="I319" s="23"/>
      <c r="J319" s="23"/>
      <c r="K319" s="23"/>
      <c r="L319" s="23" t="s">
        <v>180</v>
      </c>
      <c r="M319" s="25">
        <v>46309.803796296299</v>
      </c>
    </row>
    <row r="320" spans="1:13">
      <c r="A320">
        <v>202610000103</v>
      </c>
      <c r="B320">
        <v>930428</v>
      </c>
      <c r="C320" s="24">
        <v>46129</v>
      </c>
      <c r="D320" s="23" t="s">
        <v>147</v>
      </c>
      <c r="E320" s="23" t="s">
        <v>183</v>
      </c>
      <c r="F320" s="23"/>
      <c r="G320" s="23" t="s">
        <v>179</v>
      </c>
      <c r="H320" s="23"/>
      <c r="I320" s="23"/>
      <c r="J320" s="23"/>
      <c r="K320" s="23"/>
      <c r="L320" s="23" t="s">
        <v>180</v>
      </c>
      <c r="M320" s="25">
        <v>46309.803796296299</v>
      </c>
    </row>
    <row r="321" spans="1:13">
      <c r="A321">
        <v>202610000104</v>
      </c>
      <c r="B321">
        <v>1031117</v>
      </c>
      <c r="C321" s="24">
        <v>46129</v>
      </c>
      <c r="D321" s="23" t="s">
        <v>147</v>
      </c>
      <c r="E321" s="23" t="s">
        <v>183</v>
      </c>
      <c r="F321" s="23"/>
      <c r="G321" s="23" t="s">
        <v>179</v>
      </c>
      <c r="H321" s="23"/>
      <c r="I321" s="23"/>
      <c r="J321" s="23"/>
      <c r="K321" s="23"/>
      <c r="L321" s="23" t="s">
        <v>180</v>
      </c>
      <c r="M321" s="25">
        <v>46309.803796296299</v>
      </c>
    </row>
    <row r="322" spans="1:13">
      <c r="A322">
        <v>202610000106</v>
      </c>
      <c r="B322">
        <v>994290</v>
      </c>
      <c r="C322" s="24">
        <v>46129</v>
      </c>
      <c r="D322" s="23" t="s">
        <v>147</v>
      </c>
      <c r="E322" s="23" t="s">
        <v>183</v>
      </c>
      <c r="F322" s="23"/>
      <c r="G322" s="23" t="s">
        <v>179</v>
      </c>
      <c r="H322" s="23"/>
      <c r="I322" s="23"/>
      <c r="J322" s="23"/>
      <c r="K322" s="23"/>
      <c r="L322" s="23" t="s">
        <v>180</v>
      </c>
      <c r="M322" s="25">
        <v>46309.803796296299</v>
      </c>
    </row>
    <row r="323" spans="1:13">
      <c r="A323">
        <v>202610000107</v>
      </c>
      <c r="B323">
        <v>1211072</v>
      </c>
      <c r="C323" s="24">
        <v>46129</v>
      </c>
      <c r="D323" s="23" t="s">
        <v>147</v>
      </c>
      <c r="E323" s="23" t="s">
        <v>183</v>
      </c>
      <c r="F323" s="23"/>
      <c r="G323" s="23" t="s">
        <v>179</v>
      </c>
      <c r="H323" s="23"/>
      <c r="I323" s="23"/>
      <c r="J323" s="23"/>
      <c r="K323" s="23"/>
      <c r="L323" s="23" t="s">
        <v>180</v>
      </c>
      <c r="M323" s="25">
        <v>46309.803796296299</v>
      </c>
    </row>
    <row r="324" spans="1:13">
      <c r="A324">
        <v>202610000108</v>
      </c>
      <c r="B324">
        <v>1214005</v>
      </c>
      <c r="C324" s="24">
        <v>46129</v>
      </c>
      <c r="D324" s="23" t="s">
        <v>147</v>
      </c>
      <c r="E324" s="23" t="s">
        <v>183</v>
      </c>
      <c r="F324" s="23"/>
      <c r="G324" s="23" t="s">
        <v>179</v>
      </c>
      <c r="H324" s="23"/>
      <c r="I324" s="23"/>
      <c r="J324" s="23"/>
      <c r="K324" s="23"/>
      <c r="L324" s="23" t="s">
        <v>180</v>
      </c>
      <c r="M324" s="25">
        <v>46309.803796296299</v>
      </c>
    </row>
    <row r="325" spans="1:13">
      <c r="A325">
        <v>202610000109</v>
      </c>
      <c r="B325">
        <v>1234009</v>
      </c>
      <c r="C325" s="24">
        <v>46132</v>
      </c>
      <c r="D325" s="23" t="s">
        <v>147</v>
      </c>
      <c r="E325" s="23" t="s">
        <v>183</v>
      </c>
      <c r="F325" s="23"/>
      <c r="G325" s="23" t="s">
        <v>179</v>
      </c>
      <c r="H325" s="23"/>
      <c r="I325" s="23"/>
      <c r="J325" s="23"/>
      <c r="K325" s="23"/>
      <c r="L325" s="23" t="s">
        <v>180</v>
      </c>
      <c r="M325" s="25">
        <v>46309.803796296299</v>
      </c>
    </row>
    <row r="326" spans="1:13">
      <c r="A326">
        <v>202620000001</v>
      </c>
      <c r="B326">
        <v>1151278</v>
      </c>
      <c r="C326" s="24">
        <v>46115</v>
      </c>
      <c r="D326" s="23" t="s">
        <v>186</v>
      </c>
      <c r="E326" s="23" t="s">
        <v>184</v>
      </c>
      <c r="F326" s="23" t="s">
        <v>182</v>
      </c>
      <c r="G326" s="23" t="s">
        <v>179</v>
      </c>
      <c r="H326" s="23"/>
      <c r="I326" s="23"/>
      <c r="J326" s="23"/>
      <c r="K326" s="23"/>
      <c r="L326" s="23" t="s">
        <v>180</v>
      </c>
      <c r="M326" s="25">
        <v>46309.803796296299</v>
      </c>
    </row>
    <row r="327" spans="1:13">
      <c r="A327">
        <v>202620000002</v>
      </c>
      <c r="B327">
        <v>1260011</v>
      </c>
      <c r="C327" s="24">
        <v>46115</v>
      </c>
      <c r="D327" s="23" t="s">
        <v>186</v>
      </c>
      <c r="E327" s="23" t="s">
        <v>183</v>
      </c>
      <c r="F327" s="23"/>
      <c r="G327" s="23" t="s">
        <v>179</v>
      </c>
      <c r="H327" s="23"/>
      <c r="I327" s="23"/>
      <c r="J327" s="23"/>
      <c r="K327" s="23"/>
      <c r="L327" s="23" t="s">
        <v>180</v>
      </c>
      <c r="M327" s="25">
        <v>46309.803796296299</v>
      </c>
    </row>
    <row r="328" spans="1:13">
      <c r="A328">
        <v>202620000003</v>
      </c>
      <c r="B328">
        <v>1031112</v>
      </c>
      <c r="C328" s="24">
        <v>46115</v>
      </c>
      <c r="D328" s="23" t="s">
        <v>186</v>
      </c>
      <c r="E328" s="23" t="s">
        <v>183</v>
      </c>
      <c r="F328" s="23"/>
      <c r="G328" s="23" t="s">
        <v>179</v>
      </c>
      <c r="H328" s="23"/>
      <c r="I328" s="23"/>
      <c r="J328" s="23"/>
      <c r="K328" s="23"/>
      <c r="L328" s="23" t="s">
        <v>180</v>
      </c>
      <c r="M328" s="25">
        <v>46309.803796296299</v>
      </c>
    </row>
    <row r="329" spans="1:13">
      <c r="A329">
        <v>202620000004</v>
      </c>
      <c r="B329">
        <v>991046</v>
      </c>
      <c r="C329" s="24">
        <v>46115</v>
      </c>
      <c r="D329" s="23" t="s">
        <v>186</v>
      </c>
      <c r="E329" s="23" t="s">
        <v>181</v>
      </c>
      <c r="F329" s="23"/>
      <c r="G329" s="23" t="s">
        <v>179</v>
      </c>
      <c r="H329" s="23"/>
      <c r="I329" s="23"/>
      <c r="J329" s="23"/>
      <c r="K329" s="23"/>
      <c r="L329" s="23" t="s">
        <v>180</v>
      </c>
      <c r="M329" s="25">
        <v>46309.803796296299</v>
      </c>
    </row>
    <row r="330" spans="1:13">
      <c r="A330">
        <v>202620000005</v>
      </c>
      <c r="B330">
        <v>1111197</v>
      </c>
      <c r="C330" s="24">
        <v>46115</v>
      </c>
      <c r="D330" s="23" t="s">
        <v>186</v>
      </c>
      <c r="E330" s="23" t="s">
        <v>183</v>
      </c>
      <c r="F330" s="23"/>
      <c r="G330" s="23" t="s">
        <v>179</v>
      </c>
      <c r="H330" s="23"/>
      <c r="I330" s="23"/>
      <c r="J330" s="23"/>
      <c r="K330" s="23"/>
      <c r="L330" s="23" t="s">
        <v>180</v>
      </c>
      <c r="M330" s="25">
        <v>46309.803796296299</v>
      </c>
    </row>
    <row r="331" spans="1:13">
      <c r="A331">
        <v>202620000006</v>
      </c>
      <c r="B331">
        <v>930339</v>
      </c>
      <c r="C331" s="24">
        <v>46115</v>
      </c>
      <c r="D331" s="23" t="s">
        <v>186</v>
      </c>
      <c r="E331" s="23" t="s">
        <v>183</v>
      </c>
      <c r="F331" s="23" t="s">
        <v>178</v>
      </c>
      <c r="G331" s="23" t="s">
        <v>179</v>
      </c>
      <c r="H331" s="23"/>
      <c r="I331" s="23"/>
      <c r="J331" s="23"/>
      <c r="K331" s="23"/>
      <c r="L331" s="23" t="s">
        <v>180</v>
      </c>
      <c r="M331" s="25">
        <v>46309.803796296299</v>
      </c>
    </row>
    <row r="332" spans="1:13">
      <c r="A332">
        <v>202620000007</v>
      </c>
      <c r="B332">
        <v>1082026</v>
      </c>
      <c r="C332" s="24">
        <v>46115</v>
      </c>
      <c r="D332" s="23" t="s">
        <v>186</v>
      </c>
      <c r="E332" s="23" t="s">
        <v>181</v>
      </c>
      <c r="F332" s="23"/>
      <c r="G332" s="23" t="s">
        <v>179</v>
      </c>
      <c r="H332" s="23"/>
      <c r="I332" s="23"/>
      <c r="J332" s="23"/>
      <c r="K332" s="23"/>
      <c r="L332" s="23" t="s">
        <v>180</v>
      </c>
      <c r="M332" s="25">
        <v>46309.803796296299</v>
      </c>
    </row>
    <row r="333" spans="1:13">
      <c r="A333">
        <v>202620000008</v>
      </c>
      <c r="B333">
        <v>1103008</v>
      </c>
      <c r="C333" s="24">
        <v>46115</v>
      </c>
      <c r="D333" s="23" t="s">
        <v>186</v>
      </c>
      <c r="E333" s="23" t="s">
        <v>177</v>
      </c>
      <c r="F333" s="23" t="s">
        <v>178</v>
      </c>
      <c r="G333" s="23" t="s">
        <v>179</v>
      </c>
      <c r="H333" s="23"/>
      <c r="I333" s="23"/>
      <c r="J333" s="23"/>
      <c r="K333" s="23"/>
      <c r="L333" s="23" t="s">
        <v>180</v>
      </c>
      <c r="M333" s="25">
        <v>46309.803796296299</v>
      </c>
    </row>
    <row r="334" spans="1:13">
      <c r="A334">
        <v>202620000011</v>
      </c>
      <c r="B334">
        <v>1102074</v>
      </c>
      <c r="C334" s="24">
        <v>46115</v>
      </c>
      <c r="D334" s="23" t="s">
        <v>186</v>
      </c>
      <c r="E334" s="23" t="s">
        <v>184</v>
      </c>
      <c r="F334" s="23"/>
      <c r="G334" s="23" t="s">
        <v>179</v>
      </c>
      <c r="H334" s="23"/>
      <c r="I334" s="23"/>
      <c r="J334" s="23"/>
      <c r="K334" s="23"/>
      <c r="L334" s="23" t="s">
        <v>180</v>
      </c>
      <c r="M334" s="25">
        <v>46309.803796296299</v>
      </c>
    </row>
    <row r="335" spans="1:13">
      <c r="A335">
        <v>202620000012</v>
      </c>
      <c r="B335">
        <v>1193007</v>
      </c>
      <c r="C335" s="24">
        <v>46115</v>
      </c>
      <c r="D335" s="23" t="s">
        <v>186</v>
      </c>
      <c r="E335" s="23" t="s">
        <v>184</v>
      </c>
      <c r="F335" s="23"/>
      <c r="G335" s="23" t="s">
        <v>179</v>
      </c>
      <c r="H335" s="23"/>
      <c r="I335" s="23"/>
      <c r="J335" s="23"/>
      <c r="K335" s="23"/>
      <c r="L335" s="23" t="s">
        <v>180</v>
      </c>
      <c r="M335" s="25">
        <v>46309.803796296299</v>
      </c>
    </row>
    <row r="336" spans="1:13">
      <c r="A336">
        <v>202620000013</v>
      </c>
      <c r="B336">
        <v>1196078</v>
      </c>
      <c r="C336" s="24">
        <v>46116</v>
      </c>
      <c r="D336" s="23" t="s">
        <v>186</v>
      </c>
      <c r="E336" s="23" t="s">
        <v>177</v>
      </c>
      <c r="F336" s="23"/>
      <c r="G336" s="23" t="s">
        <v>179</v>
      </c>
      <c r="H336" s="23"/>
      <c r="I336" s="23"/>
      <c r="J336" s="23"/>
      <c r="K336" s="23"/>
      <c r="L336" s="23" t="s">
        <v>180</v>
      </c>
      <c r="M336" s="25">
        <v>46309.803796296299</v>
      </c>
    </row>
    <row r="337" spans="1:13">
      <c r="A337">
        <v>202620000014</v>
      </c>
      <c r="B337">
        <v>950496</v>
      </c>
      <c r="C337" s="24">
        <v>46117</v>
      </c>
      <c r="D337" s="23" t="s">
        <v>186</v>
      </c>
      <c r="E337" s="23" t="s">
        <v>183</v>
      </c>
      <c r="F337" s="23"/>
      <c r="G337" s="23" t="s">
        <v>179</v>
      </c>
      <c r="H337" s="23"/>
      <c r="I337" s="23"/>
      <c r="J337" s="23"/>
      <c r="K337" s="23"/>
      <c r="L337" s="23" t="s">
        <v>180</v>
      </c>
      <c r="M337" s="25">
        <v>46309.803796296299</v>
      </c>
    </row>
    <row r="338" spans="1:13">
      <c r="A338">
        <v>202620000015</v>
      </c>
      <c r="B338">
        <v>1031112</v>
      </c>
      <c r="C338" s="24">
        <v>46118</v>
      </c>
      <c r="D338" s="23" t="s">
        <v>186</v>
      </c>
      <c r="E338" s="23" t="s">
        <v>183</v>
      </c>
      <c r="F338" s="23"/>
      <c r="G338" s="23" t="s">
        <v>179</v>
      </c>
      <c r="H338" s="23"/>
      <c r="I338" s="23"/>
      <c r="J338" s="23"/>
      <c r="K338" s="23"/>
      <c r="L338" s="23" t="s">
        <v>180</v>
      </c>
      <c r="M338" s="25">
        <v>46309.803796296299</v>
      </c>
    </row>
    <row r="339" spans="1:13">
      <c r="A339">
        <v>202620000016</v>
      </c>
      <c r="B339">
        <v>1132048</v>
      </c>
      <c r="C339" s="24">
        <v>46118</v>
      </c>
      <c r="D339" s="23" t="s">
        <v>186</v>
      </c>
      <c r="E339" s="23" t="s">
        <v>177</v>
      </c>
      <c r="F339" s="23"/>
      <c r="G339" s="23" t="s">
        <v>179</v>
      </c>
      <c r="H339" s="23"/>
      <c r="I339" s="23"/>
      <c r="J339" s="23"/>
      <c r="K339" s="23"/>
      <c r="L339" s="23" t="s">
        <v>180</v>
      </c>
      <c r="M339" s="25">
        <v>46309.803796296299</v>
      </c>
    </row>
    <row r="340" spans="1:13">
      <c r="A340">
        <v>202620000019</v>
      </c>
      <c r="B340">
        <v>1011109</v>
      </c>
      <c r="C340" s="24">
        <v>46118</v>
      </c>
      <c r="D340" s="23" t="s">
        <v>186</v>
      </c>
      <c r="E340" s="23" t="s">
        <v>177</v>
      </c>
      <c r="F340" s="23"/>
      <c r="G340" s="23" t="s">
        <v>179</v>
      </c>
      <c r="H340" s="23"/>
      <c r="I340" s="23"/>
      <c r="J340" s="23"/>
      <c r="K340" s="23"/>
      <c r="L340" s="23" t="s">
        <v>180</v>
      </c>
      <c r="M340" s="25">
        <v>46309.803796296299</v>
      </c>
    </row>
    <row r="341" spans="1:13">
      <c r="A341">
        <v>202620000020</v>
      </c>
      <c r="B341">
        <v>1092096</v>
      </c>
      <c r="C341" s="24">
        <v>46118</v>
      </c>
      <c r="D341" s="23" t="s">
        <v>186</v>
      </c>
      <c r="E341" s="23" t="s">
        <v>183</v>
      </c>
      <c r="F341" s="23"/>
      <c r="G341" s="23" t="s">
        <v>179</v>
      </c>
      <c r="H341" s="23"/>
      <c r="I341" s="23"/>
      <c r="J341" s="23"/>
      <c r="K341" s="23"/>
      <c r="L341" s="23" t="s">
        <v>180</v>
      </c>
      <c r="M341" s="25">
        <v>46309.803796296299</v>
      </c>
    </row>
    <row r="342" spans="1:13">
      <c r="A342">
        <v>202620000022</v>
      </c>
      <c r="B342">
        <v>971077</v>
      </c>
      <c r="C342" s="24">
        <v>46118</v>
      </c>
      <c r="D342" s="23" t="s">
        <v>186</v>
      </c>
      <c r="E342" s="23" t="s">
        <v>184</v>
      </c>
      <c r="F342" s="23"/>
      <c r="G342" s="23" t="s">
        <v>179</v>
      </c>
      <c r="H342" s="23"/>
      <c r="I342" s="23"/>
      <c r="J342" s="23"/>
      <c r="K342" s="23"/>
      <c r="L342" s="23" t="s">
        <v>180</v>
      </c>
      <c r="M342" s="25">
        <v>46309.803796296299</v>
      </c>
    </row>
    <row r="343" spans="1:13">
      <c r="A343">
        <v>202620000023</v>
      </c>
      <c r="B343">
        <v>1111165</v>
      </c>
      <c r="C343" s="24">
        <v>46119</v>
      </c>
      <c r="D343" s="23" t="s">
        <v>186</v>
      </c>
      <c r="E343" s="23" t="s">
        <v>184</v>
      </c>
      <c r="F343" s="23"/>
      <c r="G343" s="23" t="s">
        <v>179</v>
      </c>
      <c r="H343" s="23"/>
      <c r="I343" s="23"/>
      <c r="J343" s="23"/>
      <c r="K343" s="23"/>
      <c r="L343" s="23" t="s">
        <v>180</v>
      </c>
      <c r="M343" s="25">
        <v>46309.803796296299</v>
      </c>
    </row>
    <row r="344" spans="1:13">
      <c r="A344">
        <v>202620000024</v>
      </c>
      <c r="B344">
        <v>5098366</v>
      </c>
      <c r="C344" s="24">
        <v>46119</v>
      </c>
      <c r="D344" s="23" t="s">
        <v>186</v>
      </c>
      <c r="E344" s="23" t="s">
        <v>184</v>
      </c>
      <c r="F344" s="23"/>
      <c r="G344" s="23" t="s">
        <v>179</v>
      </c>
      <c r="H344" s="23"/>
      <c r="I344" s="23"/>
      <c r="J344" s="23"/>
      <c r="K344" s="23"/>
      <c r="L344" s="23" t="s">
        <v>180</v>
      </c>
      <c r="M344" s="25">
        <v>46309.803796296299</v>
      </c>
    </row>
    <row r="345" spans="1:13">
      <c r="A345">
        <v>202620000025</v>
      </c>
      <c r="B345">
        <v>5078441</v>
      </c>
      <c r="C345" s="24">
        <v>46119</v>
      </c>
      <c r="D345" s="23" t="s">
        <v>186</v>
      </c>
      <c r="E345" s="23" t="s">
        <v>181</v>
      </c>
      <c r="F345" s="23"/>
      <c r="G345" s="23" t="s">
        <v>179</v>
      </c>
      <c r="H345" s="23"/>
      <c r="I345" s="23"/>
      <c r="J345" s="23"/>
      <c r="K345" s="23"/>
      <c r="L345" s="23" t="s">
        <v>180</v>
      </c>
      <c r="M345" s="25">
        <v>46309.803796296299</v>
      </c>
    </row>
    <row r="346" spans="1:13">
      <c r="A346">
        <v>202620000026</v>
      </c>
      <c r="B346">
        <v>1224092</v>
      </c>
      <c r="C346" s="24">
        <v>46113</v>
      </c>
      <c r="D346" s="23" t="s">
        <v>186</v>
      </c>
      <c r="E346" s="23" t="s">
        <v>183</v>
      </c>
      <c r="F346" s="23"/>
      <c r="G346" s="23" t="s">
        <v>179</v>
      </c>
      <c r="H346" s="23"/>
      <c r="I346" s="23"/>
      <c r="J346" s="23"/>
      <c r="K346" s="23"/>
      <c r="L346" s="23" t="s">
        <v>180</v>
      </c>
      <c r="M346" s="25">
        <v>46309.803796296299</v>
      </c>
    </row>
    <row r="347" spans="1:13">
      <c r="A347">
        <v>202620000027</v>
      </c>
      <c r="B347">
        <v>1260037</v>
      </c>
      <c r="C347" s="24">
        <v>46119</v>
      </c>
      <c r="D347" s="23" t="s">
        <v>186</v>
      </c>
      <c r="E347" s="23" t="s">
        <v>181</v>
      </c>
      <c r="F347" s="23" t="s">
        <v>187</v>
      </c>
      <c r="G347" s="23" t="s">
        <v>179</v>
      </c>
      <c r="H347" s="23"/>
      <c r="I347" s="23"/>
      <c r="J347" s="23"/>
      <c r="K347" s="23"/>
      <c r="L347" s="23" t="s">
        <v>180</v>
      </c>
      <c r="M347" s="25">
        <v>46309.803796296299</v>
      </c>
    </row>
    <row r="348" spans="1:13">
      <c r="A348">
        <v>202620000028</v>
      </c>
      <c r="B348">
        <v>1021086</v>
      </c>
      <c r="C348" s="24">
        <v>46119</v>
      </c>
      <c r="D348" s="23" t="s">
        <v>186</v>
      </c>
      <c r="E348" s="23" t="s">
        <v>183</v>
      </c>
      <c r="F348" s="23"/>
      <c r="G348" s="23" t="s">
        <v>179</v>
      </c>
      <c r="H348" s="23"/>
      <c r="I348" s="23"/>
      <c r="J348" s="23"/>
      <c r="K348" s="23"/>
      <c r="L348" s="23" t="s">
        <v>180</v>
      </c>
      <c r="M348" s="25">
        <v>46309.803796296299</v>
      </c>
    </row>
    <row r="349" spans="1:13">
      <c r="A349">
        <v>202620000031</v>
      </c>
      <c r="B349">
        <v>1161458</v>
      </c>
      <c r="C349" s="24">
        <v>46120</v>
      </c>
      <c r="D349" s="23" t="s">
        <v>186</v>
      </c>
      <c r="E349" s="23" t="s">
        <v>183</v>
      </c>
      <c r="F349" s="23"/>
      <c r="G349" s="23" t="s">
        <v>179</v>
      </c>
      <c r="H349" s="23"/>
      <c r="I349" s="23"/>
      <c r="J349" s="23"/>
      <c r="K349" s="23"/>
      <c r="L349" s="23" t="s">
        <v>180</v>
      </c>
      <c r="M349" s="25">
        <v>46309.803796296299</v>
      </c>
    </row>
    <row r="350" spans="1:13">
      <c r="A350">
        <v>202620000032</v>
      </c>
      <c r="B350">
        <v>1122175</v>
      </c>
      <c r="C350" s="24">
        <v>46120</v>
      </c>
      <c r="D350" s="23" t="s">
        <v>186</v>
      </c>
      <c r="E350" s="23" t="s">
        <v>177</v>
      </c>
      <c r="F350" s="23" t="s">
        <v>182</v>
      </c>
      <c r="G350" s="23" t="s">
        <v>179</v>
      </c>
      <c r="H350" s="23"/>
      <c r="I350" s="23"/>
      <c r="J350" s="23"/>
      <c r="K350" s="23"/>
      <c r="L350" s="23" t="s">
        <v>180</v>
      </c>
      <c r="M350" s="25">
        <v>46309.803796296299</v>
      </c>
    </row>
    <row r="351" spans="1:13">
      <c r="A351">
        <v>202620000033</v>
      </c>
      <c r="B351">
        <v>1091223</v>
      </c>
      <c r="C351" s="24">
        <v>46121</v>
      </c>
      <c r="D351" s="23" t="s">
        <v>186</v>
      </c>
      <c r="E351" s="23" t="s">
        <v>183</v>
      </c>
      <c r="F351" s="23"/>
      <c r="G351" s="23" t="s">
        <v>179</v>
      </c>
      <c r="H351" s="23"/>
      <c r="I351" s="23"/>
      <c r="J351" s="23"/>
      <c r="K351" s="23"/>
      <c r="L351" s="23" t="s">
        <v>180</v>
      </c>
      <c r="M351" s="25">
        <v>46309.803796296299</v>
      </c>
    </row>
    <row r="352" spans="1:13">
      <c r="A352">
        <v>202620000034</v>
      </c>
      <c r="B352">
        <v>1261451</v>
      </c>
      <c r="C352" s="24">
        <v>46121</v>
      </c>
      <c r="D352" s="23" t="s">
        <v>186</v>
      </c>
      <c r="E352" s="23" t="s">
        <v>183</v>
      </c>
      <c r="F352" s="23"/>
      <c r="G352" s="23" t="s">
        <v>179</v>
      </c>
      <c r="H352" s="23"/>
      <c r="I352" s="23"/>
      <c r="J352" s="23"/>
      <c r="K352" s="23"/>
      <c r="L352" s="23" t="s">
        <v>180</v>
      </c>
      <c r="M352" s="25">
        <v>46309.803796296299</v>
      </c>
    </row>
    <row r="353" spans="1:13">
      <c r="A353">
        <v>202620000035</v>
      </c>
      <c r="B353">
        <v>1262038</v>
      </c>
      <c r="C353" s="24">
        <v>46121</v>
      </c>
      <c r="D353" s="23" t="s">
        <v>186</v>
      </c>
      <c r="E353" s="23" t="s">
        <v>183</v>
      </c>
      <c r="F353" s="23"/>
      <c r="G353" s="23" t="s">
        <v>179</v>
      </c>
      <c r="H353" s="23"/>
      <c r="I353" s="23"/>
      <c r="J353" s="23"/>
      <c r="K353" s="23"/>
      <c r="L353" s="23" t="s">
        <v>180</v>
      </c>
      <c r="M353" s="25">
        <v>46309.803796296299</v>
      </c>
    </row>
    <row r="354" spans="1:13">
      <c r="A354">
        <v>202620000036</v>
      </c>
      <c r="B354">
        <v>1261274</v>
      </c>
      <c r="C354" s="24">
        <v>46121</v>
      </c>
      <c r="D354" s="23" t="s">
        <v>186</v>
      </c>
      <c r="E354" s="23" t="s">
        <v>183</v>
      </c>
      <c r="F354" s="23"/>
      <c r="G354" s="23" t="s">
        <v>179</v>
      </c>
      <c r="H354" s="23"/>
      <c r="I354" s="23"/>
      <c r="J354" s="23"/>
      <c r="K354" s="23"/>
      <c r="L354" s="23" t="s">
        <v>180</v>
      </c>
      <c r="M354" s="25">
        <v>46309.803796296299</v>
      </c>
    </row>
    <row r="355" spans="1:13">
      <c r="A355">
        <v>202620000037</v>
      </c>
      <c r="B355">
        <v>1261295</v>
      </c>
      <c r="C355" s="24">
        <v>46121</v>
      </c>
      <c r="D355" s="23" t="s">
        <v>186</v>
      </c>
      <c r="E355" s="23" t="s">
        <v>183</v>
      </c>
      <c r="F355" s="23"/>
      <c r="G355" s="23" t="s">
        <v>179</v>
      </c>
      <c r="H355" s="23"/>
      <c r="I355" s="23"/>
      <c r="J355" s="23"/>
      <c r="K355" s="23"/>
      <c r="L355" s="23" t="s">
        <v>180</v>
      </c>
      <c r="M355" s="25">
        <v>46309.803796296299</v>
      </c>
    </row>
    <row r="356" spans="1:13">
      <c r="A356">
        <v>202620000039</v>
      </c>
      <c r="B356">
        <v>1261253</v>
      </c>
      <c r="C356" s="24">
        <v>46121</v>
      </c>
      <c r="D356" s="23" t="s">
        <v>186</v>
      </c>
      <c r="E356" s="23" t="s">
        <v>181</v>
      </c>
      <c r="F356" s="23"/>
      <c r="G356" s="23" t="s">
        <v>179</v>
      </c>
      <c r="H356" s="23"/>
      <c r="I356" s="23"/>
      <c r="J356" s="23"/>
      <c r="K356" s="23"/>
      <c r="L356" s="23" t="s">
        <v>180</v>
      </c>
      <c r="M356" s="25">
        <v>46309.803796296299</v>
      </c>
    </row>
    <row r="357" spans="1:13">
      <c r="A357">
        <v>202620000040</v>
      </c>
      <c r="B357">
        <v>1261294</v>
      </c>
      <c r="C357" s="24">
        <v>46121</v>
      </c>
      <c r="D357" s="23" t="s">
        <v>186</v>
      </c>
      <c r="E357" s="23" t="s">
        <v>183</v>
      </c>
      <c r="F357" s="23"/>
      <c r="G357" s="23" t="s">
        <v>179</v>
      </c>
      <c r="H357" s="23"/>
      <c r="I357" s="23"/>
      <c r="J357" s="23"/>
      <c r="K357" s="23"/>
      <c r="L357" s="23" t="s">
        <v>180</v>
      </c>
      <c r="M357" s="25">
        <v>46309.803796296299</v>
      </c>
    </row>
    <row r="358" spans="1:13">
      <c r="A358">
        <v>202620000041</v>
      </c>
      <c r="B358">
        <v>1261423</v>
      </c>
      <c r="C358" s="24">
        <v>46121</v>
      </c>
      <c r="D358" s="23" t="s">
        <v>186</v>
      </c>
      <c r="E358" s="23" t="s">
        <v>183</v>
      </c>
      <c r="F358" s="23"/>
      <c r="G358" s="23" t="s">
        <v>179</v>
      </c>
      <c r="H358" s="23"/>
      <c r="I358" s="23"/>
      <c r="J358" s="23"/>
      <c r="K358" s="23"/>
      <c r="L358" s="23" t="s">
        <v>180</v>
      </c>
      <c r="M358" s="25">
        <v>46309.803796296299</v>
      </c>
    </row>
    <row r="359" spans="1:13">
      <c r="A359">
        <v>202620000042</v>
      </c>
      <c r="B359">
        <v>1261278</v>
      </c>
      <c r="C359" s="24">
        <v>46121</v>
      </c>
      <c r="D359" s="23" t="s">
        <v>186</v>
      </c>
      <c r="E359" s="23" t="s">
        <v>183</v>
      </c>
      <c r="F359" s="23"/>
      <c r="G359" s="23" t="s">
        <v>179</v>
      </c>
      <c r="H359" s="23"/>
      <c r="I359" s="23"/>
      <c r="J359" s="23"/>
      <c r="K359" s="23"/>
      <c r="L359" s="23" t="s">
        <v>180</v>
      </c>
      <c r="M359" s="25">
        <v>46309.803796296299</v>
      </c>
    </row>
    <row r="360" spans="1:13">
      <c r="A360">
        <v>202620000044</v>
      </c>
      <c r="B360">
        <v>1012004</v>
      </c>
      <c r="C360" s="24">
        <v>46121</v>
      </c>
      <c r="D360" s="23" t="s">
        <v>186</v>
      </c>
      <c r="E360" s="23" t="s">
        <v>183</v>
      </c>
      <c r="F360" s="23"/>
      <c r="G360" s="23" t="s">
        <v>179</v>
      </c>
      <c r="H360" s="23"/>
      <c r="I360" s="23"/>
      <c r="J360" s="23"/>
      <c r="K360" s="23"/>
      <c r="L360" s="23" t="s">
        <v>180</v>
      </c>
      <c r="M360" s="25">
        <v>46309.803796296299</v>
      </c>
    </row>
    <row r="361" spans="1:13">
      <c r="A361">
        <v>202620000045</v>
      </c>
      <c r="B361">
        <v>1210093</v>
      </c>
      <c r="C361" s="24">
        <v>46121</v>
      </c>
      <c r="D361" s="23" t="s">
        <v>186</v>
      </c>
      <c r="E361" s="23" t="s">
        <v>183</v>
      </c>
      <c r="F361" s="23"/>
      <c r="G361" s="23" t="s">
        <v>179</v>
      </c>
      <c r="H361" s="23"/>
      <c r="I361" s="23"/>
      <c r="J361" s="23"/>
      <c r="K361" s="23"/>
      <c r="L361" s="23" t="s">
        <v>180</v>
      </c>
      <c r="M361" s="25">
        <v>46309.803796296299</v>
      </c>
    </row>
    <row r="362" spans="1:13">
      <c r="A362">
        <v>202620000047</v>
      </c>
      <c r="B362">
        <v>1026060</v>
      </c>
      <c r="C362" s="24">
        <v>46122</v>
      </c>
      <c r="D362" s="23" t="s">
        <v>186</v>
      </c>
      <c r="E362" s="23" t="s">
        <v>177</v>
      </c>
      <c r="F362" s="23"/>
      <c r="G362" s="23" t="s">
        <v>179</v>
      </c>
      <c r="H362" s="23"/>
      <c r="I362" s="23"/>
      <c r="J362" s="23"/>
      <c r="K362" s="23"/>
      <c r="L362" s="23" t="s">
        <v>180</v>
      </c>
      <c r="M362" s="25">
        <v>46309.803796296299</v>
      </c>
    </row>
    <row r="363" spans="1:13">
      <c r="A363">
        <v>202620000048</v>
      </c>
      <c r="B363">
        <v>1262080</v>
      </c>
      <c r="C363" s="24">
        <v>46122</v>
      </c>
      <c r="D363" s="23" t="s">
        <v>186</v>
      </c>
      <c r="E363" s="23" t="s">
        <v>183</v>
      </c>
      <c r="F363" s="23"/>
      <c r="G363" s="23" t="s">
        <v>179</v>
      </c>
      <c r="H363" s="23"/>
      <c r="I363" s="23"/>
      <c r="J363" s="23"/>
      <c r="K363" s="23"/>
      <c r="L363" s="23" t="s">
        <v>180</v>
      </c>
      <c r="M363" s="25">
        <v>46309.803796296299</v>
      </c>
    </row>
    <row r="364" spans="1:13">
      <c r="A364">
        <v>202620000049</v>
      </c>
      <c r="B364">
        <v>1262082</v>
      </c>
      <c r="C364" s="24">
        <v>46122</v>
      </c>
      <c r="D364" s="23" t="s">
        <v>186</v>
      </c>
      <c r="E364" s="23" t="s">
        <v>181</v>
      </c>
      <c r="F364" s="23"/>
      <c r="G364" s="23" t="s">
        <v>179</v>
      </c>
      <c r="H364" s="23"/>
      <c r="I364" s="23"/>
      <c r="J364" s="23"/>
      <c r="K364" s="23"/>
      <c r="L364" s="23" t="s">
        <v>180</v>
      </c>
      <c r="M364" s="25">
        <v>46309.803796296299</v>
      </c>
    </row>
    <row r="365" spans="1:13">
      <c r="A365">
        <v>202620000050</v>
      </c>
      <c r="B365">
        <v>1264081</v>
      </c>
      <c r="C365" s="24">
        <v>46122</v>
      </c>
      <c r="D365" s="23" t="s">
        <v>186</v>
      </c>
      <c r="E365" s="23" t="s">
        <v>177</v>
      </c>
      <c r="F365" s="23"/>
      <c r="G365" s="23" t="s">
        <v>179</v>
      </c>
      <c r="H365" s="23"/>
      <c r="I365" s="23"/>
      <c r="J365" s="23"/>
      <c r="K365" s="23"/>
      <c r="L365" s="23" t="s">
        <v>180</v>
      </c>
      <c r="M365" s="25">
        <v>46309.803796296299</v>
      </c>
    </row>
    <row r="366" spans="1:13">
      <c r="A366">
        <v>202620000052</v>
      </c>
      <c r="B366">
        <v>1071340</v>
      </c>
      <c r="C366" s="24">
        <v>46122</v>
      </c>
      <c r="D366" s="23" t="s">
        <v>186</v>
      </c>
      <c r="E366" s="23" t="s">
        <v>181</v>
      </c>
      <c r="F366" s="23"/>
      <c r="G366" s="23" t="s">
        <v>179</v>
      </c>
      <c r="H366" s="23"/>
      <c r="I366" s="23"/>
      <c r="J366" s="23"/>
      <c r="K366" s="23"/>
      <c r="L366" s="23" t="s">
        <v>180</v>
      </c>
      <c r="M366" s="25">
        <v>46309.803796296299</v>
      </c>
    </row>
    <row r="367" spans="1:13">
      <c r="A367">
        <v>202620000053</v>
      </c>
      <c r="B367">
        <v>1181330</v>
      </c>
      <c r="C367" s="24">
        <v>46122</v>
      </c>
      <c r="D367" s="23" t="s">
        <v>186</v>
      </c>
      <c r="E367" s="23" t="s">
        <v>183</v>
      </c>
      <c r="F367" s="23"/>
      <c r="G367" s="23" t="s">
        <v>179</v>
      </c>
      <c r="H367" s="23"/>
      <c r="I367" s="23"/>
      <c r="J367" s="23"/>
      <c r="K367" s="23"/>
      <c r="L367" s="23" t="s">
        <v>180</v>
      </c>
      <c r="M367" s="25">
        <v>46309.803796296299</v>
      </c>
    </row>
    <row r="368" spans="1:13">
      <c r="A368">
        <v>202620000054</v>
      </c>
      <c r="B368">
        <v>1261254</v>
      </c>
      <c r="C368" s="24">
        <v>46122</v>
      </c>
      <c r="D368" s="23" t="s">
        <v>186</v>
      </c>
      <c r="E368" s="23" t="s">
        <v>183</v>
      </c>
      <c r="F368" s="23"/>
      <c r="G368" s="23" t="s">
        <v>179</v>
      </c>
      <c r="H368" s="23"/>
      <c r="I368" s="23"/>
      <c r="J368" s="23"/>
      <c r="K368" s="23"/>
      <c r="L368" s="23" t="s">
        <v>180</v>
      </c>
      <c r="M368" s="25">
        <v>46309.803796296299</v>
      </c>
    </row>
    <row r="369" spans="1:13">
      <c r="A369">
        <v>202620000056</v>
      </c>
      <c r="B369">
        <v>986007</v>
      </c>
      <c r="C369" s="24">
        <v>46122</v>
      </c>
      <c r="D369" s="23" t="s">
        <v>186</v>
      </c>
      <c r="E369" s="23" t="s">
        <v>183</v>
      </c>
      <c r="F369" s="23"/>
      <c r="G369" s="23" t="s">
        <v>179</v>
      </c>
      <c r="H369" s="23"/>
      <c r="I369" s="23"/>
      <c r="J369" s="23"/>
      <c r="K369" s="23"/>
      <c r="L369" s="23" t="s">
        <v>180</v>
      </c>
      <c r="M369" s="25">
        <v>46309.803796296299</v>
      </c>
    </row>
    <row r="370" spans="1:13">
      <c r="A370">
        <v>202620000057</v>
      </c>
      <c r="B370">
        <v>1261263</v>
      </c>
      <c r="C370" s="24">
        <v>46122</v>
      </c>
      <c r="D370" s="23" t="s">
        <v>186</v>
      </c>
      <c r="E370" s="23" t="s">
        <v>183</v>
      </c>
      <c r="F370" s="23"/>
      <c r="G370" s="23" t="s">
        <v>179</v>
      </c>
      <c r="H370" s="23"/>
      <c r="I370" s="23"/>
      <c r="J370" s="23"/>
      <c r="K370" s="23"/>
      <c r="L370" s="23" t="s">
        <v>180</v>
      </c>
      <c r="M370" s="25">
        <v>46309.803796296299</v>
      </c>
    </row>
    <row r="371" spans="1:13">
      <c r="A371">
        <v>202620000058</v>
      </c>
      <c r="B371">
        <v>1261280</v>
      </c>
      <c r="C371" s="24">
        <v>46122</v>
      </c>
      <c r="D371" s="23" t="s">
        <v>186</v>
      </c>
      <c r="E371" s="23" t="s">
        <v>177</v>
      </c>
      <c r="F371" s="23"/>
      <c r="G371" s="23" t="s">
        <v>179</v>
      </c>
      <c r="H371" s="23"/>
      <c r="I371" s="23"/>
      <c r="J371" s="23"/>
      <c r="K371" s="23"/>
      <c r="L371" s="23" t="s">
        <v>180</v>
      </c>
      <c r="M371" s="25">
        <v>46309.803796296299</v>
      </c>
    </row>
    <row r="372" spans="1:13">
      <c r="A372">
        <v>202620000059</v>
      </c>
      <c r="B372">
        <v>1261288</v>
      </c>
      <c r="C372" s="24">
        <v>46122</v>
      </c>
      <c r="D372" s="23" t="s">
        <v>186</v>
      </c>
      <c r="E372" s="23" t="s">
        <v>183</v>
      </c>
      <c r="F372" s="23"/>
      <c r="G372" s="23" t="s">
        <v>179</v>
      </c>
      <c r="H372" s="23"/>
      <c r="I372" s="23"/>
      <c r="J372" s="23"/>
      <c r="K372" s="23"/>
      <c r="L372" s="23" t="s">
        <v>180</v>
      </c>
      <c r="M372" s="25">
        <v>46309.803796296299</v>
      </c>
    </row>
    <row r="373" spans="1:13">
      <c r="A373">
        <v>202620000060</v>
      </c>
      <c r="B373">
        <v>1264058</v>
      </c>
      <c r="C373" s="24">
        <v>46122</v>
      </c>
      <c r="D373" s="23" t="s">
        <v>186</v>
      </c>
      <c r="E373" s="23" t="s">
        <v>183</v>
      </c>
      <c r="F373" s="23"/>
      <c r="G373" s="23" t="s">
        <v>179</v>
      </c>
      <c r="H373" s="23"/>
      <c r="I373" s="23"/>
      <c r="J373" s="23"/>
      <c r="K373" s="23"/>
      <c r="L373" s="23" t="s">
        <v>180</v>
      </c>
      <c r="M373" s="25">
        <v>46309.803796296299</v>
      </c>
    </row>
    <row r="374" spans="1:13">
      <c r="A374">
        <v>202620000061</v>
      </c>
      <c r="B374">
        <v>1262094</v>
      </c>
      <c r="C374" s="24">
        <v>46122</v>
      </c>
      <c r="D374" s="23" t="s">
        <v>186</v>
      </c>
      <c r="E374" s="23" t="s">
        <v>183</v>
      </c>
      <c r="F374" s="23"/>
      <c r="G374" s="23" t="s">
        <v>179</v>
      </c>
      <c r="H374" s="23"/>
      <c r="I374" s="23"/>
      <c r="J374" s="23"/>
      <c r="K374" s="23"/>
      <c r="L374" s="23" t="s">
        <v>180</v>
      </c>
      <c r="M374" s="25">
        <v>46309.803796296299</v>
      </c>
    </row>
    <row r="375" spans="1:13">
      <c r="A375">
        <v>202620000062</v>
      </c>
      <c r="B375">
        <v>1261297</v>
      </c>
      <c r="C375" s="24">
        <v>46128</v>
      </c>
      <c r="D375" s="23" t="s">
        <v>186</v>
      </c>
      <c r="E375" s="23" t="s">
        <v>183</v>
      </c>
      <c r="F375" s="23" t="s">
        <v>182</v>
      </c>
      <c r="G375" s="23" t="s">
        <v>179</v>
      </c>
      <c r="H375" s="23"/>
      <c r="I375" s="23"/>
      <c r="J375" s="23"/>
      <c r="K375" s="23"/>
      <c r="L375" s="23" t="s">
        <v>180</v>
      </c>
      <c r="M375" s="25">
        <v>46309.803796296299</v>
      </c>
    </row>
    <row r="376" spans="1:13">
      <c r="A376">
        <v>202620000063</v>
      </c>
      <c r="B376">
        <v>1061026</v>
      </c>
      <c r="C376" s="24">
        <v>46122</v>
      </c>
      <c r="D376" s="23" t="s">
        <v>186</v>
      </c>
      <c r="E376" s="23" t="s">
        <v>183</v>
      </c>
      <c r="F376" s="23"/>
      <c r="G376" s="23" t="s">
        <v>179</v>
      </c>
      <c r="H376" s="23"/>
      <c r="I376" s="23"/>
      <c r="J376" s="23"/>
      <c r="K376" s="23"/>
      <c r="L376" s="23" t="s">
        <v>180</v>
      </c>
      <c r="M376" s="25">
        <v>46309.803796296299</v>
      </c>
    </row>
    <row r="377" spans="1:13">
      <c r="A377">
        <v>202620000065</v>
      </c>
      <c r="B377">
        <v>1261250</v>
      </c>
      <c r="C377" s="24">
        <v>46125</v>
      </c>
      <c r="D377" s="23" t="s">
        <v>186</v>
      </c>
      <c r="E377" s="23" t="s">
        <v>183</v>
      </c>
      <c r="F377" s="23"/>
      <c r="G377" s="23" t="s">
        <v>179</v>
      </c>
      <c r="H377" s="23"/>
      <c r="I377" s="23"/>
      <c r="J377" s="23"/>
      <c r="K377" s="23"/>
      <c r="L377" s="23" t="s">
        <v>180</v>
      </c>
      <c r="M377" s="25">
        <v>46309.803796296299</v>
      </c>
    </row>
    <row r="378" spans="1:13">
      <c r="A378">
        <v>202620000066</v>
      </c>
      <c r="B378">
        <v>1261261</v>
      </c>
      <c r="C378" s="24">
        <v>46125</v>
      </c>
      <c r="D378" s="23" t="s">
        <v>186</v>
      </c>
      <c r="E378" s="23" t="s">
        <v>183</v>
      </c>
      <c r="F378" s="23"/>
      <c r="G378" s="23" t="s">
        <v>179</v>
      </c>
      <c r="H378" s="23"/>
      <c r="I378" s="23"/>
      <c r="J378" s="23"/>
      <c r="K378" s="23"/>
      <c r="L378" s="23" t="s">
        <v>180</v>
      </c>
      <c r="M378" s="25">
        <v>46309.803796296299</v>
      </c>
    </row>
    <row r="379" spans="1:13">
      <c r="A379">
        <v>202620000067</v>
      </c>
      <c r="B379">
        <v>1264054</v>
      </c>
      <c r="C379" s="24">
        <v>46125</v>
      </c>
      <c r="D379" s="23" t="s">
        <v>186</v>
      </c>
      <c r="E379" s="23" t="s">
        <v>183</v>
      </c>
      <c r="F379" s="23"/>
      <c r="G379" s="23" t="s">
        <v>179</v>
      </c>
      <c r="H379" s="23"/>
      <c r="I379" s="23"/>
      <c r="J379" s="23"/>
      <c r="K379" s="23"/>
      <c r="L379" s="23" t="s">
        <v>180</v>
      </c>
      <c r="M379" s="25">
        <v>46309.803796296299</v>
      </c>
    </row>
    <row r="380" spans="1:13">
      <c r="A380">
        <v>202620000068</v>
      </c>
      <c r="B380">
        <v>1264029</v>
      </c>
      <c r="C380" s="24">
        <v>46125</v>
      </c>
      <c r="D380" s="23" t="s">
        <v>186</v>
      </c>
      <c r="E380" s="23" t="s">
        <v>183</v>
      </c>
      <c r="F380" s="23"/>
      <c r="G380" s="23" t="s">
        <v>179</v>
      </c>
      <c r="H380" s="23"/>
      <c r="I380" s="23"/>
      <c r="J380" s="23"/>
      <c r="K380" s="23"/>
      <c r="L380" s="23" t="s">
        <v>180</v>
      </c>
      <c r="M380" s="25">
        <v>46309.803796296299</v>
      </c>
    </row>
    <row r="381" spans="1:13">
      <c r="A381">
        <v>202620000069</v>
      </c>
      <c r="B381">
        <v>1264080</v>
      </c>
      <c r="C381" s="24">
        <v>46125</v>
      </c>
      <c r="D381" s="23" t="s">
        <v>186</v>
      </c>
      <c r="E381" s="23" t="s">
        <v>183</v>
      </c>
      <c r="F381" s="23"/>
      <c r="G381" s="23" t="s">
        <v>179</v>
      </c>
      <c r="H381" s="23"/>
      <c r="I381" s="23"/>
      <c r="J381" s="23"/>
      <c r="K381" s="23"/>
      <c r="L381" s="23" t="s">
        <v>180</v>
      </c>
      <c r="M381" s="25">
        <v>46309.803796296299</v>
      </c>
    </row>
    <row r="382" spans="1:13">
      <c r="A382">
        <v>202620000070</v>
      </c>
      <c r="B382">
        <v>1111080</v>
      </c>
      <c r="C382" s="24">
        <v>46125</v>
      </c>
      <c r="D382" s="23" t="s">
        <v>186</v>
      </c>
      <c r="E382" s="23" t="s">
        <v>177</v>
      </c>
      <c r="F382" s="23"/>
      <c r="G382" s="23" t="s">
        <v>179</v>
      </c>
      <c r="H382" s="23"/>
      <c r="I382" s="23"/>
      <c r="J382" s="23"/>
      <c r="K382" s="23"/>
      <c r="L382" s="23" t="s">
        <v>180</v>
      </c>
      <c r="M382" s="25">
        <v>46309.803796296299</v>
      </c>
    </row>
    <row r="383" spans="1:13">
      <c r="A383">
        <v>202620000071</v>
      </c>
      <c r="B383">
        <v>1161335</v>
      </c>
      <c r="C383" s="24">
        <v>46092</v>
      </c>
      <c r="D383" s="23" t="s">
        <v>186</v>
      </c>
      <c r="E383" s="23" t="s">
        <v>177</v>
      </c>
      <c r="F383" s="23"/>
      <c r="G383" s="23" t="s">
        <v>179</v>
      </c>
      <c r="H383" s="23"/>
      <c r="I383" s="23"/>
      <c r="J383" s="23"/>
      <c r="K383" s="23"/>
      <c r="L383" s="23" t="s">
        <v>180</v>
      </c>
      <c r="M383" s="25">
        <v>46309.803796296299</v>
      </c>
    </row>
    <row r="384" spans="1:13">
      <c r="A384">
        <v>202620000072</v>
      </c>
      <c r="B384">
        <v>1261258</v>
      </c>
      <c r="C384" s="24">
        <v>46125</v>
      </c>
      <c r="D384" s="23" t="s">
        <v>186</v>
      </c>
      <c r="E384" s="23" t="s">
        <v>177</v>
      </c>
      <c r="F384" s="23"/>
      <c r="G384" s="23" t="s">
        <v>179</v>
      </c>
      <c r="H384" s="23"/>
      <c r="I384" s="23"/>
      <c r="J384" s="23"/>
      <c r="K384" s="23"/>
      <c r="L384" s="23" t="s">
        <v>180</v>
      </c>
      <c r="M384" s="25">
        <v>46309.803796296299</v>
      </c>
    </row>
    <row r="385" spans="1:13">
      <c r="A385">
        <v>202620000073</v>
      </c>
      <c r="B385">
        <v>1212318</v>
      </c>
      <c r="C385" s="24">
        <v>46127</v>
      </c>
      <c r="D385" s="23" t="s">
        <v>186</v>
      </c>
      <c r="E385" s="23" t="s">
        <v>183</v>
      </c>
      <c r="F385" s="23"/>
      <c r="G385" s="23" t="s">
        <v>179</v>
      </c>
      <c r="H385" s="23"/>
      <c r="I385" s="23"/>
      <c r="J385" s="23"/>
      <c r="K385" s="23"/>
      <c r="L385" s="23" t="s">
        <v>180</v>
      </c>
      <c r="M385" s="25">
        <v>46309.803796296299</v>
      </c>
    </row>
    <row r="386" spans="1:13">
      <c r="A386">
        <v>202620000074</v>
      </c>
      <c r="B386">
        <v>1261305</v>
      </c>
      <c r="C386" s="24">
        <v>46127</v>
      </c>
      <c r="D386" s="23" t="s">
        <v>186</v>
      </c>
      <c r="E386" s="23" t="s">
        <v>183</v>
      </c>
      <c r="F386" s="23"/>
      <c r="G386" s="23" t="s">
        <v>179</v>
      </c>
      <c r="H386" s="23"/>
      <c r="I386" s="23"/>
      <c r="J386" s="23"/>
      <c r="K386" s="23"/>
      <c r="L386" s="23" t="s">
        <v>180</v>
      </c>
      <c r="M386" s="25">
        <v>46309.803796296299</v>
      </c>
    </row>
    <row r="387" spans="1:13">
      <c r="A387">
        <v>202620000075</v>
      </c>
      <c r="B387">
        <v>1176114</v>
      </c>
      <c r="C387" s="24">
        <v>46127</v>
      </c>
      <c r="D387" s="23" t="s">
        <v>186</v>
      </c>
      <c r="E387" s="23" t="s">
        <v>183</v>
      </c>
      <c r="F387" s="23"/>
      <c r="G387" s="23" t="s">
        <v>179</v>
      </c>
      <c r="H387" s="23"/>
      <c r="I387" s="23"/>
      <c r="J387" s="23"/>
      <c r="K387" s="23"/>
      <c r="L387" s="23" t="s">
        <v>180</v>
      </c>
      <c r="M387" s="25">
        <v>46309.803796296299</v>
      </c>
    </row>
    <row r="388" spans="1:13">
      <c r="A388">
        <v>202620000076</v>
      </c>
      <c r="B388">
        <v>1191267</v>
      </c>
      <c r="C388" s="24">
        <v>46127</v>
      </c>
      <c r="D388" s="23" t="s">
        <v>186</v>
      </c>
      <c r="E388" s="23" t="s">
        <v>183</v>
      </c>
      <c r="F388" s="23"/>
      <c r="G388" s="23" t="s">
        <v>179</v>
      </c>
      <c r="H388" s="23"/>
      <c r="I388" s="23"/>
      <c r="J388" s="23"/>
      <c r="K388" s="23"/>
      <c r="L388" s="23" t="s">
        <v>180</v>
      </c>
      <c r="M388" s="25">
        <v>46309.803796296299</v>
      </c>
    </row>
    <row r="389" spans="1:13">
      <c r="A389">
        <v>202620000077</v>
      </c>
      <c r="B389">
        <v>1261101</v>
      </c>
      <c r="C389" s="24">
        <v>46127</v>
      </c>
      <c r="D389" s="23" t="s">
        <v>186</v>
      </c>
      <c r="E389" s="23" t="s">
        <v>183</v>
      </c>
      <c r="F389" s="23"/>
      <c r="G389" s="23" t="s">
        <v>179</v>
      </c>
      <c r="H389" s="23"/>
      <c r="I389" s="23"/>
      <c r="J389" s="23"/>
      <c r="K389" s="23"/>
      <c r="L389" s="23" t="s">
        <v>180</v>
      </c>
      <c r="M389" s="25">
        <v>46309.803796296299</v>
      </c>
    </row>
    <row r="390" spans="1:13">
      <c r="A390">
        <v>202620000078</v>
      </c>
      <c r="B390">
        <v>1261181</v>
      </c>
      <c r="C390" s="24">
        <v>46127</v>
      </c>
      <c r="D390" s="23" t="s">
        <v>186</v>
      </c>
      <c r="E390" s="23" t="s">
        <v>177</v>
      </c>
      <c r="F390" s="23"/>
      <c r="G390" s="23" t="s">
        <v>179</v>
      </c>
      <c r="H390" s="23"/>
      <c r="I390" s="23"/>
      <c r="J390" s="23"/>
      <c r="K390" s="23"/>
      <c r="L390" s="23" t="s">
        <v>180</v>
      </c>
      <c r="M390" s="25">
        <v>46309.803796296299</v>
      </c>
    </row>
    <row r="391" spans="1:13">
      <c r="A391">
        <v>202620000079</v>
      </c>
      <c r="B391">
        <v>1264059</v>
      </c>
      <c r="C391" s="24">
        <v>46127</v>
      </c>
      <c r="D391" s="23" t="s">
        <v>186</v>
      </c>
      <c r="E391" s="23" t="s">
        <v>177</v>
      </c>
      <c r="F391" s="23"/>
      <c r="G391" s="23" t="s">
        <v>179</v>
      </c>
      <c r="H391" s="23"/>
      <c r="I391" s="23"/>
      <c r="J391" s="23"/>
      <c r="K391" s="23"/>
      <c r="L391" s="23" t="s">
        <v>180</v>
      </c>
      <c r="M391" s="25">
        <v>46309.803796296299</v>
      </c>
    </row>
    <row r="392" spans="1:13">
      <c r="A392">
        <v>202620000080</v>
      </c>
      <c r="B392">
        <v>1234106</v>
      </c>
      <c r="C392" s="24">
        <v>46127</v>
      </c>
      <c r="D392" s="23" t="s">
        <v>186</v>
      </c>
      <c r="E392" s="23" t="s">
        <v>183</v>
      </c>
      <c r="F392" s="23"/>
      <c r="G392" s="23" t="s">
        <v>179</v>
      </c>
      <c r="H392" s="23"/>
      <c r="I392" s="23"/>
      <c r="J392" s="23"/>
      <c r="K392" s="23"/>
      <c r="L392" s="23" t="s">
        <v>180</v>
      </c>
      <c r="M392" s="25">
        <v>46309.803796296299</v>
      </c>
    </row>
    <row r="393" spans="1:13">
      <c r="A393">
        <v>202620000081</v>
      </c>
      <c r="B393">
        <v>1266054</v>
      </c>
      <c r="C393" s="24">
        <v>46127</v>
      </c>
      <c r="D393" s="23" t="s">
        <v>186</v>
      </c>
      <c r="E393" s="23" t="s">
        <v>183</v>
      </c>
      <c r="F393" s="23"/>
      <c r="G393" s="23" t="s">
        <v>179</v>
      </c>
      <c r="H393" s="23"/>
      <c r="I393" s="23"/>
      <c r="J393" s="23"/>
      <c r="K393" s="23"/>
      <c r="L393" s="23" t="s">
        <v>180</v>
      </c>
      <c r="M393" s="25">
        <v>46309.803796296299</v>
      </c>
    </row>
    <row r="394" spans="1:13">
      <c r="A394">
        <v>202620000082</v>
      </c>
      <c r="B394">
        <v>1266071</v>
      </c>
      <c r="C394" s="24">
        <v>46127</v>
      </c>
      <c r="D394" s="23" t="s">
        <v>186</v>
      </c>
      <c r="E394" s="23" t="s">
        <v>183</v>
      </c>
      <c r="F394" s="23"/>
      <c r="G394" s="23" t="s">
        <v>179</v>
      </c>
      <c r="H394" s="23"/>
      <c r="I394" s="23"/>
      <c r="J394" s="23"/>
      <c r="K394" s="23"/>
      <c r="L394" s="23" t="s">
        <v>180</v>
      </c>
      <c r="M394" s="25">
        <v>46309.803796296299</v>
      </c>
    </row>
    <row r="395" spans="1:13">
      <c r="A395">
        <v>202620000083</v>
      </c>
      <c r="B395">
        <v>1182123</v>
      </c>
      <c r="C395" s="24">
        <v>46127</v>
      </c>
      <c r="D395" s="23" t="s">
        <v>186</v>
      </c>
      <c r="E395" s="23" t="s">
        <v>183</v>
      </c>
      <c r="F395" s="23"/>
      <c r="G395" s="23" t="s">
        <v>179</v>
      </c>
      <c r="H395" s="23"/>
      <c r="I395" s="23"/>
      <c r="J395" s="23"/>
      <c r="K395" s="23"/>
      <c r="L395" s="23" t="s">
        <v>180</v>
      </c>
      <c r="M395" s="25">
        <v>46309.803796296299</v>
      </c>
    </row>
    <row r="396" spans="1:13">
      <c r="A396">
        <v>202620000084</v>
      </c>
      <c r="B396">
        <v>1266056</v>
      </c>
      <c r="C396" s="24">
        <v>46127</v>
      </c>
      <c r="D396" s="23" t="s">
        <v>186</v>
      </c>
      <c r="E396" s="23" t="s">
        <v>183</v>
      </c>
      <c r="F396" s="23"/>
      <c r="G396" s="23" t="s">
        <v>179</v>
      </c>
      <c r="H396" s="23"/>
      <c r="I396" s="23"/>
      <c r="J396" s="23"/>
      <c r="K396" s="23"/>
      <c r="L396" s="23" t="s">
        <v>180</v>
      </c>
      <c r="M396" s="25">
        <v>46309.803796296299</v>
      </c>
    </row>
    <row r="397" spans="1:13">
      <c r="A397">
        <v>202620000085</v>
      </c>
      <c r="B397">
        <v>1136066</v>
      </c>
      <c r="C397" s="24">
        <v>46127</v>
      </c>
      <c r="D397" s="23" t="s">
        <v>186</v>
      </c>
      <c r="E397" s="23" t="s">
        <v>183</v>
      </c>
      <c r="F397" s="23"/>
      <c r="G397" s="23" t="s">
        <v>179</v>
      </c>
      <c r="H397" s="23"/>
      <c r="I397" s="23"/>
      <c r="J397" s="23"/>
      <c r="K397" s="23"/>
      <c r="L397" s="23" t="s">
        <v>180</v>
      </c>
      <c r="M397" s="25">
        <v>46309.803796296299</v>
      </c>
    </row>
    <row r="398" spans="1:13">
      <c r="A398">
        <v>202620000086</v>
      </c>
      <c r="B398">
        <v>1261276</v>
      </c>
      <c r="C398" s="24">
        <v>46127</v>
      </c>
      <c r="D398" s="23" t="s">
        <v>186</v>
      </c>
      <c r="E398" s="23" t="s">
        <v>183</v>
      </c>
      <c r="F398" s="23"/>
      <c r="G398" s="23" t="s">
        <v>179</v>
      </c>
      <c r="H398" s="23"/>
      <c r="I398" s="23"/>
      <c r="J398" s="23"/>
      <c r="K398" s="23"/>
      <c r="L398" s="23" t="s">
        <v>180</v>
      </c>
      <c r="M398" s="25">
        <v>46309.803796296299</v>
      </c>
    </row>
    <row r="399" spans="1:13">
      <c r="A399">
        <v>202620000088</v>
      </c>
      <c r="B399">
        <v>1264077</v>
      </c>
      <c r="C399" s="24">
        <v>46113</v>
      </c>
      <c r="D399" s="23" t="s">
        <v>186</v>
      </c>
      <c r="E399" s="23" t="s">
        <v>183</v>
      </c>
      <c r="F399" s="23"/>
      <c r="G399" s="23" t="s">
        <v>179</v>
      </c>
      <c r="H399" s="23"/>
      <c r="I399" s="23"/>
      <c r="J399" s="23"/>
      <c r="K399" s="23"/>
      <c r="L399" s="23" t="s">
        <v>180</v>
      </c>
      <c r="M399" s="25">
        <v>46309.803796296299</v>
      </c>
    </row>
    <row r="400" spans="1:13">
      <c r="A400">
        <v>202620000089</v>
      </c>
      <c r="B400">
        <v>1172143</v>
      </c>
      <c r="C400" s="24">
        <v>46127</v>
      </c>
      <c r="D400" s="23" t="s">
        <v>186</v>
      </c>
      <c r="E400" s="23" t="s">
        <v>177</v>
      </c>
      <c r="F400" s="23"/>
      <c r="G400" s="23" t="s">
        <v>179</v>
      </c>
      <c r="H400" s="23"/>
      <c r="I400" s="23"/>
      <c r="J400" s="23"/>
      <c r="K400" s="23"/>
      <c r="L400" s="23" t="s">
        <v>180</v>
      </c>
      <c r="M400" s="25">
        <v>46309.803796296299</v>
      </c>
    </row>
    <row r="401" spans="1:13">
      <c r="A401">
        <v>202620000090</v>
      </c>
      <c r="B401">
        <v>910441</v>
      </c>
      <c r="C401" s="24">
        <v>46128</v>
      </c>
      <c r="D401" s="23" t="s">
        <v>186</v>
      </c>
      <c r="E401" s="23" t="s">
        <v>183</v>
      </c>
      <c r="F401" s="23"/>
      <c r="G401" s="23" t="s">
        <v>179</v>
      </c>
      <c r="H401" s="23"/>
      <c r="I401" s="23"/>
      <c r="J401" s="23"/>
      <c r="K401" s="23"/>
      <c r="L401" s="23" t="s">
        <v>180</v>
      </c>
      <c r="M401" s="25">
        <v>46309.803796296299</v>
      </c>
    </row>
    <row r="402" spans="1:13">
      <c r="A402">
        <v>202620000092</v>
      </c>
      <c r="B402">
        <v>1152037</v>
      </c>
      <c r="C402" s="24">
        <v>46128</v>
      </c>
      <c r="D402" s="23" t="s">
        <v>186</v>
      </c>
      <c r="E402" s="23" t="s">
        <v>183</v>
      </c>
      <c r="F402" s="23"/>
      <c r="G402" s="23" t="s">
        <v>179</v>
      </c>
      <c r="H402" s="23"/>
      <c r="I402" s="23"/>
      <c r="J402" s="23"/>
      <c r="K402" s="23"/>
      <c r="L402" s="23" t="s">
        <v>180</v>
      </c>
      <c r="M402" s="25">
        <v>46309.803796296299</v>
      </c>
    </row>
    <row r="403" spans="1:13">
      <c r="A403">
        <v>202620000093</v>
      </c>
      <c r="B403">
        <v>1124041</v>
      </c>
      <c r="C403" s="24">
        <v>46128</v>
      </c>
      <c r="D403" s="23" t="s">
        <v>186</v>
      </c>
      <c r="E403" s="23" t="s">
        <v>183</v>
      </c>
      <c r="F403" s="23"/>
      <c r="G403" s="23" t="s">
        <v>179</v>
      </c>
      <c r="H403" s="23"/>
      <c r="I403" s="23"/>
      <c r="J403" s="23"/>
      <c r="K403" s="23"/>
      <c r="L403" s="23" t="s">
        <v>180</v>
      </c>
      <c r="M403" s="25">
        <v>46309.803796296299</v>
      </c>
    </row>
    <row r="404" spans="1:13">
      <c r="A404">
        <v>202620000094</v>
      </c>
      <c r="B404">
        <v>1191188</v>
      </c>
      <c r="C404" s="24">
        <v>46128</v>
      </c>
      <c r="D404" s="23" t="s">
        <v>186</v>
      </c>
      <c r="E404" s="23" t="s">
        <v>183</v>
      </c>
      <c r="F404" s="23"/>
      <c r="G404" s="23" t="s">
        <v>179</v>
      </c>
      <c r="H404" s="23"/>
      <c r="I404" s="23"/>
      <c r="J404" s="23"/>
      <c r="K404" s="23"/>
      <c r="L404" s="23" t="s">
        <v>180</v>
      </c>
      <c r="M404" s="25">
        <v>46309.803796296299</v>
      </c>
    </row>
    <row r="405" spans="1:13">
      <c r="A405">
        <v>202620000095</v>
      </c>
      <c r="B405">
        <v>1023028</v>
      </c>
      <c r="C405" s="24">
        <v>46128</v>
      </c>
      <c r="D405" s="23" t="s">
        <v>186</v>
      </c>
      <c r="E405" s="23" t="s">
        <v>183</v>
      </c>
      <c r="F405" s="23"/>
      <c r="G405" s="23" t="s">
        <v>179</v>
      </c>
      <c r="H405" s="23"/>
      <c r="I405" s="23"/>
      <c r="J405" s="23"/>
      <c r="K405" s="23"/>
      <c r="L405" s="23" t="s">
        <v>180</v>
      </c>
      <c r="M405" s="25">
        <v>46309.803796296299</v>
      </c>
    </row>
    <row r="406" spans="1:13">
      <c r="A406">
        <v>202620000097</v>
      </c>
      <c r="B406">
        <v>1072006</v>
      </c>
      <c r="C406" s="24">
        <v>46131</v>
      </c>
      <c r="D406" s="23" t="s">
        <v>186</v>
      </c>
      <c r="E406" s="23" t="s">
        <v>183</v>
      </c>
      <c r="F406" s="23"/>
      <c r="G406" s="23" t="s">
        <v>179</v>
      </c>
      <c r="H406" s="23"/>
      <c r="I406" s="23"/>
      <c r="J406" s="23"/>
      <c r="K406" s="23"/>
      <c r="L406" s="23" t="s">
        <v>180</v>
      </c>
      <c r="M406" s="25">
        <v>46309.803796296299</v>
      </c>
    </row>
    <row r="407" spans="1:13">
      <c r="A407">
        <v>202620000098</v>
      </c>
      <c r="B407">
        <v>1264050</v>
      </c>
      <c r="C407" s="24">
        <v>46129</v>
      </c>
      <c r="D407" s="23" t="s">
        <v>186</v>
      </c>
      <c r="E407" s="23" t="s">
        <v>183</v>
      </c>
      <c r="F407" s="23"/>
      <c r="G407" s="23" t="s">
        <v>179</v>
      </c>
      <c r="H407" s="23"/>
      <c r="I407" s="23"/>
      <c r="J407" s="23"/>
      <c r="K407" s="23"/>
      <c r="L407" s="23" t="s">
        <v>180</v>
      </c>
      <c r="M407" s="25">
        <v>46309.803796296299</v>
      </c>
    </row>
    <row r="408" spans="1:13">
      <c r="A408">
        <v>202620000099</v>
      </c>
      <c r="B408">
        <v>1172057</v>
      </c>
      <c r="C408" s="24">
        <v>46129</v>
      </c>
      <c r="D408" s="23" t="s">
        <v>186</v>
      </c>
      <c r="E408" s="23" t="s">
        <v>183</v>
      </c>
      <c r="F408" s="23"/>
      <c r="G408" s="23" t="s">
        <v>179</v>
      </c>
      <c r="H408" s="23"/>
      <c r="I408" s="23"/>
      <c r="J408" s="23"/>
      <c r="K408" s="23"/>
      <c r="L408" s="23" t="s">
        <v>180</v>
      </c>
      <c r="M408" s="25">
        <v>46309.803796296299</v>
      </c>
    </row>
    <row r="409" spans="1:13">
      <c r="A409">
        <v>202620000100</v>
      </c>
      <c r="B409">
        <v>1211378</v>
      </c>
      <c r="C409" s="24">
        <v>46129</v>
      </c>
      <c r="D409" s="23" t="s">
        <v>186</v>
      </c>
      <c r="E409" s="23" t="s">
        <v>183</v>
      </c>
      <c r="F409" s="23"/>
      <c r="G409" s="23" t="s">
        <v>179</v>
      </c>
      <c r="H409" s="23"/>
      <c r="I409" s="23"/>
      <c r="J409" s="23"/>
      <c r="K409" s="23"/>
      <c r="L409" s="23" t="s">
        <v>180</v>
      </c>
      <c r="M409" s="25">
        <v>46309.803796296299</v>
      </c>
    </row>
    <row r="410" spans="1:13">
      <c r="A410">
        <v>202620000101</v>
      </c>
      <c r="B410">
        <v>1261296</v>
      </c>
      <c r="C410" s="24">
        <v>46129</v>
      </c>
      <c r="D410" s="23" t="s">
        <v>186</v>
      </c>
      <c r="E410" s="23" t="s">
        <v>183</v>
      </c>
      <c r="F410" s="23"/>
      <c r="G410" s="23" t="s">
        <v>179</v>
      </c>
      <c r="H410" s="23"/>
      <c r="I410" s="23"/>
      <c r="J410" s="23"/>
      <c r="K410" s="23"/>
      <c r="L410" s="23" t="s">
        <v>180</v>
      </c>
      <c r="M410" s="25">
        <v>46309.803796296299</v>
      </c>
    </row>
    <row r="411" spans="1:13">
      <c r="A411">
        <v>202620000102</v>
      </c>
      <c r="B411">
        <v>1161480</v>
      </c>
      <c r="C411" s="24">
        <v>46129</v>
      </c>
      <c r="D411" s="23" t="s">
        <v>186</v>
      </c>
      <c r="E411" s="23" t="s">
        <v>183</v>
      </c>
      <c r="F411" s="23"/>
      <c r="G411" s="23" t="s">
        <v>179</v>
      </c>
      <c r="H411" s="23"/>
      <c r="I411" s="23"/>
      <c r="J411" s="23"/>
      <c r="K411" s="23"/>
      <c r="L411" s="23" t="s">
        <v>180</v>
      </c>
      <c r="M411" s="25">
        <v>46309.803796296299</v>
      </c>
    </row>
    <row r="412" spans="1:13">
      <c r="A412">
        <v>202620000103</v>
      </c>
      <c r="B412">
        <v>1264095</v>
      </c>
      <c r="C412" s="24">
        <v>46129</v>
      </c>
      <c r="D412" s="23" t="s">
        <v>186</v>
      </c>
      <c r="E412" s="23" t="s">
        <v>183</v>
      </c>
      <c r="F412" s="23"/>
      <c r="G412" s="23" t="s">
        <v>179</v>
      </c>
      <c r="H412" s="23"/>
      <c r="I412" s="23"/>
      <c r="J412" s="23"/>
      <c r="K412" s="23"/>
      <c r="L412" s="23" t="s">
        <v>180</v>
      </c>
      <c r="M412" s="25">
        <v>46309.803796296299</v>
      </c>
    </row>
    <row r="413" spans="1:13">
      <c r="A413">
        <v>202620000104</v>
      </c>
      <c r="B413">
        <v>982009</v>
      </c>
      <c r="C413" s="24">
        <v>46129</v>
      </c>
      <c r="D413" s="23" t="s">
        <v>186</v>
      </c>
      <c r="E413" s="23" t="s">
        <v>183</v>
      </c>
      <c r="F413" s="23"/>
      <c r="G413" s="23" t="s">
        <v>179</v>
      </c>
      <c r="H413" s="23"/>
      <c r="I413" s="23"/>
      <c r="J413" s="23"/>
      <c r="K413" s="23"/>
      <c r="L413" s="23" t="s">
        <v>180</v>
      </c>
      <c r="M413" s="25">
        <v>46309.803796296299</v>
      </c>
    </row>
    <row r="414" spans="1:13">
      <c r="A414">
        <v>202620000105</v>
      </c>
      <c r="B414">
        <v>1082059</v>
      </c>
      <c r="C414" s="24">
        <v>46129</v>
      </c>
      <c r="D414" s="23" t="s">
        <v>186</v>
      </c>
      <c r="E414" s="23" t="s">
        <v>183</v>
      </c>
      <c r="F414" s="23"/>
      <c r="G414" s="23" t="s">
        <v>179</v>
      </c>
      <c r="H414" s="23"/>
      <c r="I414" s="23"/>
      <c r="J414" s="23"/>
      <c r="K414" s="23"/>
      <c r="L414" s="23" t="s">
        <v>180</v>
      </c>
      <c r="M414" s="25">
        <v>46309.803796296299</v>
      </c>
    </row>
    <row r="415" spans="1:13">
      <c r="A415">
        <v>202630000001</v>
      </c>
      <c r="B415">
        <v>1031211</v>
      </c>
      <c r="C415" s="24">
        <v>46115</v>
      </c>
      <c r="D415" s="23" t="s">
        <v>188</v>
      </c>
      <c r="E415" s="23" t="s">
        <v>177</v>
      </c>
      <c r="F415" s="23"/>
      <c r="G415" s="23" t="s">
        <v>179</v>
      </c>
      <c r="H415" s="23"/>
      <c r="I415" s="23"/>
      <c r="J415" s="23"/>
      <c r="K415" s="23"/>
      <c r="L415" s="23" t="s">
        <v>180</v>
      </c>
      <c r="M415" s="25">
        <v>46309.803796296299</v>
      </c>
    </row>
    <row r="416" spans="1:13">
      <c r="A416">
        <v>202630000002</v>
      </c>
      <c r="B416">
        <v>1036033</v>
      </c>
      <c r="C416" s="24">
        <v>46115</v>
      </c>
      <c r="D416" s="23" t="s">
        <v>188</v>
      </c>
      <c r="E416" s="23" t="s">
        <v>181</v>
      </c>
      <c r="F416" s="23"/>
      <c r="G416" s="23" t="s">
        <v>179</v>
      </c>
      <c r="H416" s="23"/>
      <c r="I416" s="23"/>
      <c r="J416" s="23"/>
      <c r="K416" s="23"/>
      <c r="L416" s="23" t="s">
        <v>180</v>
      </c>
      <c r="M416" s="25">
        <v>46309.803796296299</v>
      </c>
    </row>
    <row r="417" spans="1:13">
      <c r="A417">
        <v>202630000005</v>
      </c>
      <c r="B417">
        <v>1071348</v>
      </c>
      <c r="C417" s="24">
        <v>46115</v>
      </c>
      <c r="D417" s="23" t="s">
        <v>188</v>
      </c>
      <c r="E417" s="23" t="s">
        <v>177</v>
      </c>
      <c r="F417" s="23"/>
      <c r="G417" s="23" t="s">
        <v>179</v>
      </c>
      <c r="H417" s="23"/>
      <c r="I417" s="23"/>
      <c r="J417" s="23"/>
      <c r="K417" s="23"/>
      <c r="L417" s="23" t="s">
        <v>180</v>
      </c>
      <c r="M417" s="25">
        <v>46309.803796296299</v>
      </c>
    </row>
    <row r="418" spans="1:13">
      <c r="A418">
        <v>202630000006</v>
      </c>
      <c r="B418">
        <v>1051148</v>
      </c>
      <c r="C418" s="24">
        <v>46115</v>
      </c>
      <c r="D418" s="23" t="s">
        <v>188</v>
      </c>
      <c r="E418" s="23" t="s">
        <v>184</v>
      </c>
      <c r="F418" s="23"/>
      <c r="G418" s="23" t="s">
        <v>179</v>
      </c>
      <c r="H418" s="23"/>
      <c r="I418" s="23"/>
      <c r="J418" s="23"/>
      <c r="K418" s="23"/>
      <c r="L418" s="23" t="s">
        <v>180</v>
      </c>
      <c r="M418" s="25">
        <v>46309.803796296299</v>
      </c>
    </row>
    <row r="419" spans="1:13">
      <c r="A419">
        <v>202630000007</v>
      </c>
      <c r="B419">
        <v>991262</v>
      </c>
      <c r="C419" s="24">
        <v>46115</v>
      </c>
      <c r="D419" s="23" t="s">
        <v>188</v>
      </c>
      <c r="E419" s="23" t="s">
        <v>184</v>
      </c>
      <c r="F419" s="23"/>
      <c r="G419" s="23" t="s">
        <v>179</v>
      </c>
      <c r="H419" s="23"/>
      <c r="I419" s="23"/>
      <c r="J419" s="23"/>
      <c r="K419" s="23"/>
      <c r="L419" s="23" t="s">
        <v>180</v>
      </c>
      <c r="M419" s="25">
        <v>46309.803796296299</v>
      </c>
    </row>
    <row r="420" spans="1:13">
      <c r="A420">
        <v>202630000008</v>
      </c>
      <c r="B420">
        <v>1032041</v>
      </c>
      <c r="C420" s="24">
        <v>46115</v>
      </c>
      <c r="D420" s="23" t="s">
        <v>188</v>
      </c>
      <c r="E420" s="23" t="s">
        <v>184</v>
      </c>
      <c r="F420" s="23"/>
      <c r="G420" s="23" t="s">
        <v>179</v>
      </c>
      <c r="H420" s="23"/>
      <c r="I420" s="23"/>
      <c r="J420" s="23"/>
      <c r="K420" s="23"/>
      <c r="L420" s="23" t="s">
        <v>180</v>
      </c>
      <c r="M420" s="25">
        <v>46309.803796296299</v>
      </c>
    </row>
    <row r="421" spans="1:13">
      <c r="A421">
        <v>202630000009</v>
      </c>
      <c r="B421">
        <v>1052503</v>
      </c>
      <c r="C421" s="24">
        <v>46115</v>
      </c>
      <c r="D421" s="23" t="s">
        <v>188</v>
      </c>
      <c r="E421" s="23" t="s">
        <v>184</v>
      </c>
      <c r="F421" s="23"/>
      <c r="G421" s="23" t="s">
        <v>179</v>
      </c>
      <c r="H421" s="23"/>
      <c r="I421" s="23"/>
      <c r="J421" s="23"/>
      <c r="K421" s="23"/>
      <c r="L421" s="23" t="s">
        <v>180</v>
      </c>
      <c r="M421" s="25">
        <v>46309.803796296299</v>
      </c>
    </row>
    <row r="422" spans="1:13">
      <c r="A422">
        <v>202630000012</v>
      </c>
      <c r="B422">
        <v>1192056</v>
      </c>
      <c r="C422" s="24">
        <v>46113</v>
      </c>
      <c r="D422" s="23" t="s">
        <v>188</v>
      </c>
      <c r="E422" s="23" t="s">
        <v>184</v>
      </c>
      <c r="F422" s="23"/>
      <c r="G422" s="23" t="s">
        <v>179</v>
      </c>
      <c r="H422" s="23"/>
      <c r="I422" s="23"/>
      <c r="J422" s="23"/>
      <c r="K422" s="23"/>
      <c r="L422" s="23" t="s">
        <v>180</v>
      </c>
      <c r="M422" s="25">
        <v>46309.803796296299</v>
      </c>
    </row>
    <row r="423" spans="1:13">
      <c r="A423">
        <v>202630000013</v>
      </c>
      <c r="B423">
        <v>940069</v>
      </c>
      <c r="C423" s="24">
        <v>46115</v>
      </c>
      <c r="D423" s="23" t="s">
        <v>188</v>
      </c>
      <c r="E423" s="23" t="s">
        <v>184</v>
      </c>
      <c r="F423" s="23"/>
      <c r="G423" s="23" t="s">
        <v>179</v>
      </c>
      <c r="H423" s="23"/>
      <c r="I423" s="23"/>
      <c r="J423" s="23"/>
      <c r="K423" s="23"/>
      <c r="L423" s="23" t="s">
        <v>180</v>
      </c>
      <c r="M423" s="25">
        <v>46309.803796296299</v>
      </c>
    </row>
    <row r="424" spans="1:13">
      <c r="A424">
        <v>202630000014</v>
      </c>
      <c r="B424">
        <v>1026012</v>
      </c>
      <c r="C424" s="24">
        <v>46115</v>
      </c>
      <c r="D424" s="23" t="s">
        <v>188</v>
      </c>
      <c r="E424" s="23" t="s">
        <v>184</v>
      </c>
      <c r="F424" s="23" t="s">
        <v>182</v>
      </c>
      <c r="G424" s="23" t="s">
        <v>179</v>
      </c>
      <c r="H424" s="23"/>
      <c r="I424" s="23"/>
      <c r="J424" s="23"/>
      <c r="K424" s="23"/>
      <c r="L424" s="23" t="s">
        <v>180</v>
      </c>
      <c r="M424" s="25">
        <v>46309.803796296299</v>
      </c>
    </row>
    <row r="425" spans="1:13">
      <c r="A425">
        <v>202630000015</v>
      </c>
      <c r="B425">
        <v>996021</v>
      </c>
      <c r="C425" s="24">
        <v>46115</v>
      </c>
      <c r="D425" s="23" t="s">
        <v>188</v>
      </c>
      <c r="E425" s="23" t="s">
        <v>184</v>
      </c>
      <c r="F425" s="23"/>
      <c r="G425" s="23" t="s">
        <v>179</v>
      </c>
      <c r="H425" s="23"/>
      <c r="I425" s="23"/>
      <c r="J425" s="23"/>
      <c r="K425" s="23"/>
      <c r="L425" s="23" t="s">
        <v>180</v>
      </c>
      <c r="M425" s="25">
        <v>46309.803796296299</v>
      </c>
    </row>
    <row r="426" spans="1:13">
      <c r="A426">
        <v>202630000017</v>
      </c>
      <c r="B426">
        <v>1101520</v>
      </c>
      <c r="C426" s="24">
        <v>46115</v>
      </c>
      <c r="D426" s="23" t="s">
        <v>188</v>
      </c>
      <c r="E426" s="23" t="s">
        <v>184</v>
      </c>
      <c r="F426" s="23"/>
      <c r="G426" s="23" t="s">
        <v>179</v>
      </c>
      <c r="H426" s="23"/>
      <c r="I426" s="23"/>
      <c r="J426" s="23"/>
      <c r="K426" s="23"/>
      <c r="L426" s="23" t="s">
        <v>180</v>
      </c>
      <c r="M426" s="25">
        <v>46309.803796296299</v>
      </c>
    </row>
    <row r="427" spans="1:13">
      <c r="A427">
        <v>202630000018</v>
      </c>
      <c r="B427">
        <v>992519</v>
      </c>
      <c r="C427" s="24">
        <v>46115</v>
      </c>
      <c r="D427" s="23" t="s">
        <v>188</v>
      </c>
      <c r="E427" s="23" t="s">
        <v>184</v>
      </c>
      <c r="F427" s="23"/>
      <c r="G427" s="23" t="s">
        <v>179</v>
      </c>
      <c r="H427" s="23"/>
      <c r="I427" s="23"/>
      <c r="J427" s="23"/>
      <c r="K427" s="23"/>
      <c r="L427" s="23" t="s">
        <v>180</v>
      </c>
      <c r="M427" s="25">
        <v>46309.803796296299</v>
      </c>
    </row>
    <row r="428" spans="1:13">
      <c r="A428">
        <v>202630000019</v>
      </c>
      <c r="B428">
        <v>1110061</v>
      </c>
      <c r="C428" s="24">
        <v>46121</v>
      </c>
      <c r="D428" s="23" t="s">
        <v>188</v>
      </c>
      <c r="E428" s="23" t="s">
        <v>183</v>
      </c>
      <c r="F428" s="23"/>
      <c r="G428" s="23" t="s">
        <v>179</v>
      </c>
      <c r="H428" s="23"/>
      <c r="I428" s="23"/>
      <c r="J428" s="23"/>
      <c r="K428" s="23"/>
      <c r="L428" s="23" t="s">
        <v>180</v>
      </c>
      <c r="M428" s="25">
        <v>46309.803796296299</v>
      </c>
    </row>
    <row r="429" spans="1:13">
      <c r="A429">
        <v>202630000020</v>
      </c>
      <c r="B429">
        <v>1082013</v>
      </c>
      <c r="C429" s="24">
        <v>46118</v>
      </c>
      <c r="D429" s="23" t="s">
        <v>188</v>
      </c>
      <c r="E429" s="23" t="s">
        <v>184</v>
      </c>
      <c r="F429" s="23"/>
      <c r="G429" s="23" t="s">
        <v>179</v>
      </c>
      <c r="H429" s="23"/>
      <c r="I429" s="23"/>
      <c r="J429" s="23"/>
      <c r="K429" s="23"/>
      <c r="L429" s="23" t="s">
        <v>180</v>
      </c>
      <c r="M429" s="25">
        <v>46309.803796296299</v>
      </c>
    </row>
    <row r="430" spans="1:13">
      <c r="A430">
        <v>202630000021</v>
      </c>
      <c r="B430">
        <v>1142120</v>
      </c>
      <c r="C430" s="24">
        <v>46115</v>
      </c>
      <c r="D430" s="23" t="s">
        <v>188</v>
      </c>
      <c r="E430" s="23" t="s">
        <v>184</v>
      </c>
      <c r="F430" s="23"/>
      <c r="G430" s="23" t="s">
        <v>179</v>
      </c>
      <c r="H430" s="23"/>
      <c r="I430" s="23"/>
      <c r="J430" s="23"/>
      <c r="K430" s="23"/>
      <c r="L430" s="23" t="s">
        <v>180</v>
      </c>
      <c r="M430" s="25">
        <v>46309.803796296299</v>
      </c>
    </row>
    <row r="431" spans="1:13">
      <c r="A431">
        <v>202630000022</v>
      </c>
      <c r="B431">
        <v>1172057</v>
      </c>
      <c r="C431" s="24">
        <v>46115</v>
      </c>
      <c r="D431" s="23" t="s">
        <v>188</v>
      </c>
      <c r="E431" s="23" t="s">
        <v>183</v>
      </c>
      <c r="F431" s="23"/>
      <c r="G431" s="23" t="s">
        <v>179</v>
      </c>
      <c r="H431" s="23"/>
      <c r="I431" s="23"/>
      <c r="J431" s="23"/>
      <c r="K431" s="23"/>
      <c r="L431" s="23" t="s">
        <v>180</v>
      </c>
      <c r="M431" s="25">
        <v>46309.803796296299</v>
      </c>
    </row>
    <row r="432" spans="1:13">
      <c r="A432">
        <v>202630000023</v>
      </c>
      <c r="B432">
        <v>1144083</v>
      </c>
      <c r="C432" s="24">
        <v>46115</v>
      </c>
      <c r="D432" s="23" t="s">
        <v>188</v>
      </c>
      <c r="E432" s="23" t="s">
        <v>181</v>
      </c>
      <c r="F432" s="23"/>
      <c r="G432" s="23" t="s">
        <v>179</v>
      </c>
      <c r="H432" s="23"/>
      <c r="I432" s="23"/>
      <c r="J432" s="23"/>
      <c r="K432" s="23"/>
      <c r="L432" s="23" t="s">
        <v>180</v>
      </c>
      <c r="M432" s="25">
        <v>46309.803796296299</v>
      </c>
    </row>
    <row r="433" spans="1:13">
      <c r="A433">
        <v>202630000024</v>
      </c>
      <c r="B433">
        <v>1086001</v>
      </c>
      <c r="C433" s="24">
        <v>46115</v>
      </c>
      <c r="D433" s="23" t="s">
        <v>188</v>
      </c>
      <c r="E433" s="23" t="s">
        <v>177</v>
      </c>
      <c r="F433" s="23"/>
      <c r="G433" s="23" t="s">
        <v>179</v>
      </c>
      <c r="H433" s="23"/>
      <c r="I433" s="23"/>
      <c r="J433" s="23"/>
      <c r="K433" s="23"/>
      <c r="L433" s="23" t="s">
        <v>180</v>
      </c>
      <c r="M433" s="25">
        <v>46309.803796296299</v>
      </c>
    </row>
    <row r="434" spans="1:13">
      <c r="A434">
        <v>202630000026</v>
      </c>
      <c r="B434">
        <v>1026010</v>
      </c>
      <c r="C434" s="24">
        <v>46115</v>
      </c>
      <c r="D434" s="23" t="s">
        <v>188</v>
      </c>
      <c r="E434" s="23" t="s">
        <v>184</v>
      </c>
      <c r="F434" s="23"/>
      <c r="G434" s="23" t="s">
        <v>179</v>
      </c>
      <c r="H434" s="23"/>
      <c r="I434" s="23"/>
      <c r="J434" s="23"/>
      <c r="K434" s="23"/>
      <c r="L434" s="23" t="s">
        <v>180</v>
      </c>
      <c r="M434" s="25">
        <v>46309.803796296299</v>
      </c>
    </row>
    <row r="435" spans="1:13">
      <c r="A435">
        <v>202630000027</v>
      </c>
      <c r="B435">
        <v>1016004</v>
      </c>
      <c r="C435" s="24">
        <v>46116</v>
      </c>
      <c r="D435" s="23" t="s">
        <v>188</v>
      </c>
      <c r="E435" s="23" t="s">
        <v>183</v>
      </c>
      <c r="F435" s="23"/>
      <c r="G435" s="23" t="s">
        <v>179</v>
      </c>
      <c r="H435" s="23"/>
      <c r="I435" s="23"/>
      <c r="J435" s="23"/>
      <c r="K435" s="23"/>
      <c r="L435" s="23" t="s">
        <v>180</v>
      </c>
      <c r="M435" s="25">
        <v>46309.803796296299</v>
      </c>
    </row>
    <row r="436" spans="1:13">
      <c r="A436">
        <v>202630000028</v>
      </c>
      <c r="B436">
        <v>986048</v>
      </c>
      <c r="C436" s="24">
        <v>46116</v>
      </c>
      <c r="D436" s="23" t="s">
        <v>188</v>
      </c>
      <c r="E436" s="23" t="s">
        <v>183</v>
      </c>
      <c r="F436" s="23"/>
      <c r="G436" s="23" t="s">
        <v>179</v>
      </c>
      <c r="H436" s="23"/>
      <c r="I436" s="23"/>
      <c r="J436" s="23"/>
      <c r="K436" s="23"/>
      <c r="L436" s="23" t="s">
        <v>180</v>
      </c>
      <c r="M436" s="25">
        <v>46309.803796296299</v>
      </c>
    </row>
    <row r="437" spans="1:13">
      <c r="A437">
        <v>202630000030</v>
      </c>
      <c r="B437">
        <v>1066055</v>
      </c>
      <c r="C437" s="24">
        <v>46117</v>
      </c>
      <c r="D437" s="23" t="s">
        <v>188</v>
      </c>
      <c r="E437" s="23" t="s">
        <v>181</v>
      </c>
      <c r="F437" s="23"/>
      <c r="G437" s="23" t="s">
        <v>179</v>
      </c>
      <c r="H437" s="23"/>
      <c r="I437" s="23"/>
      <c r="J437" s="23"/>
      <c r="K437" s="23"/>
      <c r="L437" s="23" t="s">
        <v>180</v>
      </c>
      <c r="M437" s="25">
        <v>46309.803796296299</v>
      </c>
    </row>
    <row r="438" spans="1:13">
      <c r="A438">
        <v>202630000031</v>
      </c>
      <c r="B438">
        <v>1026069</v>
      </c>
      <c r="C438" s="24">
        <v>46117</v>
      </c>
      <c r="D438" s="23" t="s">
        <v>188</v>
      </c>
      <c r="E438" s="23" t="s">
        <v>183</v>
      </c>
      <c r="F438" s="23"/>
      <c r="G438" s="23" t="s">
        <v>179</v>
      </c>
      <c r="H438" s="23"/>
      <c r="I438" s="23"/>
      <c r="J438" s="23"/>
      <c r="K438" s="23"/>
      <c r="L438" s="23" t="s">
        <v>180</v>
      </c>
      <c r="M438" s="25">
        <v>46309.803796296299</v>
      </c>
    </row>
    <row r="439" spans="1:13">
      <c r="A439">
        <v>202630000032</v>
      </c>
      <c r="B439">
        <v>1036009</v>
      </c>
      <c r="C439" s="24">
        <v>46117</v>
      </c>
      <c r="D439" s="23" t="s">
        <v>188</v>
      </c>
      <c r="E439" s="23" t="s">
        <v>177</v>
      </c>
      <c r="F439" s="23"/>
      <c r="G439" s="23" t="s">
        <v>179</v>
      </c>
      <c r="H439" s="23"/>
      <c r="I439" s="23"/>
      <c r="J439" s="23"/>
      <c r="K439" s="23"/>
      <c r="L439" s="23" t="s">
        <v>180</v>
      </c>
      <c r="M439" s="25">
        <v>46309.803796296299</v>
      </c>
    </row>
    <row r="440" spans="1:13">
      <c r="A440">
        <v>202630000033</v>
      </c>
      <c r="B440">
        <v>1161418</v>
      </c>
      <c r="C440" s="24">
        <v>46118</v>
      </c>
      <c r="D440" s="23" t="s">
        <v>188</v>
      </c>
      <c r="E440" s="23" t="s">
        <v>184</v>
      </c>
      <c r="F440" s="23"/>
      <c r="G440" s="23" t="s">
        <v>179</v>
      </c>
      <c r="H440" s="23"/>
      <c r="I440" s="23"/>
      <c r="J440" s="23"/>
      <c r="K440" s="23"/>
      <c r="L440" s="23" t="s">
        <v>180</v>
      </c>
      <c r="M440" s="25">
        <v>46309.803796296299</v>
      </c>
    </row>
    <row r="441" spans="1:13">
      <c r="A441">
        <v>202630000035</v>
      </c>
      <c r="B441">
        <v>1066012</v>
      </c>
      <c r="C441" s="24">
        <v>46118</v>
      </c>
      <c r="D441" s="23" t="s">
        <v>188</v>
      </c>
      <c r="E441" s="23" t="s">
        <v>181</v>
      </c>
      <c r="F441" s="23"/>
      <c r="G441" s="23" t="s">
        <v>179</v>
      </c>
      <c r="H441" s="23"/>
      <c r="I441" s="23"/>
      <c r="J441" s="23"/>
      <c r="K441" s="23"/>
      <c r="L441" s="23" t="s">
        <v>180</v>
      </c>
      <c r="M441" s="25">
        <v>46309.803796296299</v>
      </c>
    </row>
    <row r="442" spans="1:13">
      <c r="A442">
        <v>202630000037</v>
      </c>
      <c r="B442">
        <v>1026065</v>
      </c>
      <c r="C442" s="24">
        <v>46118</v>
      </c>
      <c r="D442" s="23" t="s">
        <v>188</v>
      </c>
      <c r="E442" s="23" t="s">
        <v>184</v>
      </c>
      <c r="F442" s="23"/>
      <c r="G442" s="23" t="s">
        <v>179</v>
      </c>
      <c r="H442" s="23"/>
      <c r="I442" s="23"/>
      <c r="J442" s="23"/>
      <c r="K442" s="23"/>
      <c r="L442" s="23" t="s">
        <v>180</v>
      </c>
      <c r="M442" s="25">
        <v>46309.803796296299</v>
      </c>
    </row>
    <row r="443" spans="1:13">
      <c r="A443">
        <v>202630000038</v>
      </c>
      <c r="B443">
        <v>930141</v>
      </c>
      <c r="C443" s="24">
        <v>46118</v>
      </c>
      <c r="D443" s="23" t="s">
        <v>188</v>
      </c>
      <c r="E443" s="23" t="s">
        <v>183</v>
      </c>
      <c r="F443" s="23"/>
      <c r="G443" s="23" t="s">
        <v>179</v>
      </c>
      <c r="H443" s="23"/>
      <c r="I443" s="23"/>
      <c r="J443" s="23"/>
      <c r="K443" s="23"/>
      <c r="L443" s="23" t="s">
        <v>180</v>
      </c>
      <c r="M443" s="25">
        <v>46309.803796296299</v>
      </c>
    </row>
    <row r="444" spans="1:13">
      <c r="A444">
        <v>202630000039</v>
      </c>
      <c r="B444">
        <v>986038</v>
      </c>
      <c r="C444" s="24">
        <v>46118</v>
      </c>
      <c r="D444" s="23" t="s">
        <v>188</v>
      </c>
      <c r="E444" s="23" t="s">
        <v>177</v>
      </c>
      <c r="F444" s="23"/>
      <c r="G444" s="23" t="s">
        <v>179</v>
      </c>
      <c r="H444" s="23"/>
      <c r="I444" s="23"/>
      <c r="J444" s="23"/>
      <c r="K444" s="23"/>
      <c r="L444" s="23" t="s">
        <v>180</v>
      </c>
      <c r="M444" s="25">
        <v>46309.803796296299</v>
      </c>
    </row>
    <row r="445" spans="1:13">
      <c r="A445">
        <v>202630000041</v>
      </c>
      <c r="B445">
        <v>1036014</v>
      </c>
      <c r="C445" s="24">
        <v>46118</v>
      </c>
      <c r="D445" s="23" t="s">
        <v>188</v>
      </c>
      <c r="E445" s="23" t="s">
        <v>181</v>
      </c>
      <c r="F445" s="23"/>
      <c r="G445" s="23" t="s">
        <v>179</v>
      </c>
      <c r="H445" s="23"/>
      <c r="I445" s="23"/>
      <c r="J445" s="23"/>
      <c r="K445" s="23"/>
      <c r="L445" s="23" t="s">
        <v>180</v>
      </c>
      <c r="M445" s="25">
        <v>46309.803796296299</v>
      </c>
    </row>
    <row r="446" spans="1:13">
      <c r="A446">
        <v>202630000042</v>
      </c>
      <c r="B446">
        <v>1161507</v>
      </c>
      <c r="C446" s="24">
        <v>46118</v>
      </c>
      <c r="D446" s="23" t="s">
        <v>188</v>
      </c>
      <c r="E446" s="23" t="s">
        <v>184</v>
      </c>
      <c r="F446" s="23"/>
      <c r="G446" s="23" t="s">
        <v>179</v>
      </c>
      <c r="H446" s="23"/>
      <c r="I446" s="23"/>
      <c r="J446" s="23"/>
      <c r="K446" s="23"/>
      <c r="L446" s="23" t="s">
        <v>180</v>
      </c>
      <c r="M446" s="25">
        <v>46309.803796296299</v>
      </c>
    </row>
    <row r="447" spans="1:13">
      <c r="A447">
        <v>202630000043</v>
      </c>
      <c r="B447">
        <v>1002006</v>
      </c>
      <c r="C447" s="24">
        <v>46118</v>
      </c>
      <c r="D447" s="23" t="s">
        <v>188</v>
      </c>
      <c r="E447" s="23" t="s">
        <v>181</v>
      </c>
      <c r="F447" s="23"/>
      <c r="G447" s="23" t="s">
        <v>179</v>
      </c>
      <c r="H447" s="23"/>
      <c r="I447" s="23"/>
      <c r="J447" s="23"/>
      <c r="K447" s="23"/>
      <c r="L447" s="23" t="s">
        <v>180</v>
      </c>
      <c r="M447" s="25">
        <v>46309.803796296299</v>
      </c>
    </row>
    <row r="448" spans="1:13">
      <c r="A448">
        <v>202630000044</v>
      </c>
      <c r="B448">
        <v>930113</v>
      </c>
      <c r="C448" s="24">
        <v>46118</v>
      </c>
      <c r="D448" s="23" t="s">
        <v>188</v>
      </c>
      <c r="E448" s="23" t="s">
        <v>177</v>
      </c>
      <c r="F448" s="23"/>
      <c r="G448" s="23" t="s">
        <v>179</v>
      </c>
      <c r="H448" s="23"/>
      <c r="I448" s="23"/>
      <c r="J448" s="23"/>
      <c r="K448" s="23"/>
      <c r="L448" s="23" t="s">
        <v>180</v>
      </c>
      <c r="M448" s="25">
        <v>46309.803796296299</v>
      </c>
    </row>
    <row r="449" spans="1:13">
      <c r="A449">
        <v>202630000045</v>
      </c>
      <c r="B449">
        <v>910127</v>
      </c>
      <c r="C449" s="24">
        <v>46118</v>
      </c>
      <c r="D449" s="23" t="s">
        <v>188</v>
      </c>
      <c r="E449" s="23" t="s">
        <v>183</v>
      </c>
      <c r="F449" s="23"/>
      <c r="G449" s="23" t="s">
        <v>179</v>
      </c>
      <c r="H449" s="23"/>
      <c r="I449" s="23"/>
      <c r="J449" s="23"/>
      <c r="K449" s="23"/>
      <c r="L449" s="23" t="s">
        <v>180</v>
      </c>
      <c r="M449" s="25">
        <v>46309.803796296299</v>
      </c>
    </row>
    <row r="450" spans="1:13">
      <c r="A450">
        <v>202630000046</v>
      </c>
      <c r="B450">
        <v>986033</v>
      </c>
      <c r="C450" s="24">
        <v>46118</v>
      </c>
      <c r="D450" s="23" t="s">
        <v>188</v>
      </c>
      <c r="E450" s="23" t="s">
        <v>184</v>
      </c>
      <c r="F450" s="23"/>
      <c r="G450" s="23" t="s">
        <v>179</v>
      </c>
      <c r="H450" s="23"/>
      <c r="I450" s="23"/>
      <c r="J450" s="23"/>
      <c r="K450" s="23"/>
      <c r="L450" s="23" t="s">
        <v>180</v>
      </c>
      <c r="M450" s="25">
        <v>46309.803796296299</v>
      </c>
    </row>
    <row r="451" spans="1:13">
      <c r="A451">
        <v>202630000047</v>
      </c>
      <c r="B451">
        <v>920139</v>
      </c>
      <c r="C451" s="24">
        <v>46118</v>
      </c>
      <c r="D451" s="23" t="s">
        <v>188</v>
      </c>
      <c r="E451" s="23" t="s">
        <v>181</v>
      </c>
      <c r="F451" s="23"/>
      <c r="G451" s="23" t="s">
        <v>179</v>
      </c>
      <c r="H451" s="23"/>
      <c r="I451" s="23"/>
      <c r="J451" s="23"/>
      <c r="K451" s="23"/>
      <c r="L451" s="23" t="s">
        <v>180</v>
      </c>
      <c r="M451" s="25">
        <v>46309.803796296299</v>
      </c>
    </row>
    <row r="452" spans="1:13">
      <c r="A452">
        <v>202630000048</v>
      </c>
      <c r="B452">
        <v>1134063</v>
      </c>
      <c r="C452" s="24">
        <v>46118</v>
      </c>
      <c r="D452" s="23" t="s">
        <v>188</v>
      </c>
      <c r="E452" s="23" t="s">
        <v>184</v>
      </c>
      <c r="F452" s="23"/>
      <c r="G452" s="23" t="s">
        <v>179</v>
      </c>
      <c r="H452" s="23"/>
      <c r="I452" s="23"/>
      <c r="J452" s="23"/>
      <c r="K452" s="23"/>
      <c r="L452" s="23" t="s">
        <v>180</v>
      </c>
      <c r="M452" s="25">
        <v>46309.803796296299</v>
      </c>
    </row>
    <row r="453" spans="1:13">
      <c r="A453">
        <v>202630000049</v>
      </c>
      <c r="B453">
        <v>1004152</v>
      </c>
      <c r="C453" s="24">
        <v>46118</v>
      </c>
      <c r="D453" s="23" t="s">
        <v>188</v>
      </c>
      <c r="E453" s="23" t="s">
        <v>184</v>
      </c>
      <c r="F453" s="23"/>
      <c r="G453" s="23" t="s">
        <v>179</v>
      </c>
      <c r="H453" s="23"/>
      <c r="I453" s="23"/>
      <c r="J453" s="23"/>
      <c r="K453" s="23"/>
      <c r="L453" s="23" t="s">
        <v>180</v>
      </c>
      <c r="M453" s="25">
        <v>46309.803796296299</v>
      </c>
    </row>
    <row r="454" spans="1:13">
      <c r="A454">
        <v>202630000050</v>
      </c>
      <c r="B454">
        <v>1032017</v>
      </c>
      <c r="C454" s="24">
        <v>46119</v>
      </c>
      <c r="D454" s="23" t="s">
        <v>188</v>
      </c>
      <c r="E454" s="23" t="s">
        <v>181</v>
      </c>
      <c r="F454" s="23"/>
      <c r="G454" s="23" t="s">
        <v>179</v>
      </c>
      <c r="H454" s="23"/>
      <c r="I454" s="23"/>
      <c r="J454" s="23"/>
      <c r="K454" s="23"/>
      <c r="L454" s="23" t="s">
        <v>180</v>
      </c>
      <c r="M454" s="25">
        <v>46309.803796296299</v>
      </c>
    </row>
    <row r="455" spans="1:13">
      <c r="A455">
        <v>202630000051</v>
      </c>
      <c r="B455">
        <v>930103</v>
      </c>
      <c r="C455" s="24">
        <v>46118</v>
      </c>
      <c r="D455" s="23" t="s">
        <v>188</v>
      </c>
      <c r="E455" s="23" t="s">
        <v>177</v>
      </c>
      <c r="F455" s="23"/>
      <c r="G455" s="23" t="s">
        <v>179</v>
      </c>
      <c r="H455" s="23"/>
      <c r="I455" s="23"/>
      <c r="J455" s="23"/>
      <c r="K455" s="23"/>
      <c r="L455" s="23" t="s">
        <v>180</v>
      </c>
      <c r="M455" s="25">
        <v>46309.803796296299</v>
      </c>
    </row>
    <row r="456" spans="1:13">
      <c r="A456">
        <v>202630000052</v>
      </c>
      <c r="B456">
        <v>1132145</v>
      </c>
      <c r="C456" s="24">
        <v>46119</v>
      </c>
      <c r="D456" s="23" t="s">
        <v>188</v>
      </c>
      <c r="E456" s="23" t="s">
        <v>184</v>
      </c>
      <c r="F456" s="23"/>
      <c r="G456" s="23" t="s">
        <v>179</v>
      </c>
      <c r="H456" s="23"/>
      <c r="I456" s="23"/>
      <c r="J456" s="23"/>
      <c r="K456" s="23"/>
      <c r="L456" s="23" t="s">
        <v>180</v>
      </c>
      <c r="M456" s="25">
        <v>46309.803796296299</v>
      </c>
    </row>
    <row r="457" spans="1:13">
      <c r="A457">
        <v>202630000053</v>
      </c>
      <c r="B457">
        <v>930104</v>
      </c>
      <c r="C457" s="24">
        <v>46119</v>
      </c>
      <c r="D457" s="23" t="s">
        <v>188</v>
      </c>
      <c r="E457" s="23" t="s">
        <v>184</v>
      </c>
      <c r="F457" s="23"/>
      <c r="G457" s="23" t="s">
        <v>179</v>
      </c>
      <c r="H457" s="23"/>
      <c r="I457" s="23"/>
      <c r="J457" s="23"/>
      <c r="K457" s="23"/>
      <c r="L457" s="23" t="s">
        <v>180</v>
      </c>
      <c r="M457" s="25">
        <v>46309.803796296299</v>
      </c>
    </row>
    <row r="458" spans="1:13">
      <c r="A458">
        <v>202630000055</v>
      </c>
      <c r="B458">
        <v>1186004</v>
      </c>
      <c r="C458" s="24">
        <v>46119</v>
      </c>
      <c r="D458" s="23" t="s">
        <v>188</v>
      </c>
      <c r="E458" s="23" t="s">
        <v>184</v>
      </c>
      <c r="F458" s="23" t="s">
        <v>182</v>
      </c>
      <c r="G458" s="23" t="s">
        <v>179</v>
      </c>
      <c r="H458" s="23"/>
      <c r="I458" s="23"/>
      <c r="J458" s="23"/>
      <c r="K458" s="23"/>
      <c r="L458" s="23" t="s">
        <v>180</v>
      </c>
      <c r="M458" s="25">
        <v>46309.803796296299</v>
      </c>
    </row>
    <row r="459" spans="1:13">
      <c r="A459">
        <v>202630000057</v>
      </c>
      <c r="B459">
        <v>1003019</v>
      </c>
      <c r="C459" s="24">
        <v>46119</v>
      </c>
      <c r="D459" s="23" t="s">
        <v>188</v>
      </c>
      <c r="E459" s="23" t="s">
        <v>184</v>
      </c>
      <c r="F459" s="23"/>
      <c r="G459" s="23" t="s">
        <v>179</v>
      </c>
      <c r="H459" s="23"/>
      <c r="I459" s="23"/>
      <c r="J459" s="23"/>
      <c r="K459" s="23"/>
      <c r="L459" s="23" t="s">
        <v>180</v>
      </c>
      <c r="M459" s="25">
        <v>46309.803796296299</v>
      </c>
    </row>
    <row r="460" spans="1:13">
      <c r="A460">
        <v>202630000058</v>
      </c>
      <c r="B460">
        <v>1056064</v>
      </c>
      <c r="C460" s="24">
        <v>46119</v>
      </c>
      <c r="D460" s="23" t="s">
        <v>188</v>
      </c>
      <c r="E460" s="23" t="s">
        <v>183</v>
      </c>
      <c r="F460" s="23"/>
      <c r="G460" s="23" t="s">
        <v>179</v>
      </c>
      <c r="H460" s="23"/>
      <c r="I460" s="23"/>
      <c r="J460" s="23"/>
      <c r="K460" s="23"/>
      <c r="L460" s="23" t="s">
        <v>180</v>
      </c>
      <c r="M460" s="25">
        <v>46309.803796296299</v>
      </c>
    </row>
    <row r="461" spans="1:13">
      <c r="A461">
        <v>202630000059</v>
      </c>
      <c r="B461">
        <v>950438</v>
      </c>
      <c r="C461" s="24">
        <v>46119</v>
      </c>
      <c r="D461" s="23" t="s">
        <v>188</v>
      </c>
      <c r="E461" s="23" t="s">
        <v>184</v>
      </c>
      <c r="F461" s="23"/>
      <c r="G461" s="23" t="s">
        <v>179</v>
      </c>
      <c r="H461" s="23"/>
      <c r="I461" s="23"/>
      <c r="J461" s="23"/>
      <c r="K461" s="23"/>
      <c r="L461" s="23" t="s">
        <v>180</v>
      </c>
      <c r="M461" s="25">
        <v>46309.803796296299</v>
      </c>
    </row>
    <row r="462" spans="1:13">
      <c r="A462">
        <v>202630000063</v>
      </c>
      <c r="B462">
        <v>1112153</v>
      </c>
      <c r="C462" s="24">
        <v>46119</v>
      </c>
      <c r="D462" s="23" t="s">
        <v>188</v>
      </c>
      <c r="E462" s="23" t="s">
        <v>183</v>
      </c>
      <c r="F462" s="23"/>
      <c r="G462" s="23" t="s">
        <v>179</v>
      </c>
      <c r="H462" s="23"/>
      <c r="I462" s="23"/>
      <c r="J462" s="23"/>
      <c r="K462" s="23"/>
      <c r="L462" s="23" t="s">
        <v>180</v>
      </c>
      <c r="M462" s="25">
        <v>46309.803796296299</v>
      </c>
    </row>
    <row r="463" spans="1:13">
      <c r="A463">
        <v>202630000064</v>
      </c>
      <c r="B463">
        <v>1144049</v>
      </c>
      <c r="C463" s="24">
        <v>46117</v>
      </c>
      <c r="D463" s="23" t="s">
        <v>188</v>
      </c>
      <c r="E463" s="23" t="s">
        <v>177</v>
      </c>
      <c r="F463" s="23"/>
      <c r="G463" s="23" t="s">
        <v>179</v>
      </c>
      <c r="H463" s="23"/>
      <c r="I463" s="23"/>
      <c r="J463" s="23"/>
      <c r="K463" s="23"/>
      <c r="L463" s="23" t="s">
        <v>180</v>
      </c>
      <c r="M463" s="25">
        <v>46309.803796296299</v>
      </c>
    </row>
    <row r="464" spans="1:13">
      <c r="A464">
        <v>202630000065</v>
      </c>
      <c r="B464">
        <v>4995507</v>
      </c>
      <c r="C464" s="24">
        <v>46120</v>
      </c>
      <c r="D464" s="23" t="s">
        <v>188</v>
      </c>
      <c r="E464" s="23" t="s">
        <v>181</v>
      </c>
      <c r="F464" s="23"/>
      <c r="G464" s="23" t="s">
        <v>179</v>
      </c>
      <c r="H464" s="23"/>
      <c r="I464" s="23"/>
      <c r="J464" s="23"/>
      <c r="K464" s="23"/>
      <c r="L464" s="23" t="s">
        <v>180</v>
      </c>
      <c r="M464" s="25">
        <v>46309.803796296299</v>
      </c>
    </row>
    <row r="465" spans="1:13">
      <c r="A465">
        <v>202630000066</v>
      </c>
      <c r="B465">
        <v>986034</v>
      </c>
      <c r="C465" s="24">
        <v>46120</v>
      </c>
      <c r="D465" s="23" t="s">
        <v>188</v>
      </c>
      <c r="E465" s="23" t="s">
        <v>183</v>
      </c>
      <c r="F465" s="23"/>
      <c r="G465" s="23" t="s">
        <v>179</v>
      </c>
      <c r="H465" s="23"/>
      <c r="I465" s="23"/>
      <c r="J465" s="23"/>
      <c r="K465" s="23"/>
      <c r="L465" s="23" t="s">
        <v>180</v>
      </c>
      <c r="M465" s="25">
        <v>46309.803796296299</v>
      </c>
    </row>
    <row r="466" spans="1:13">
      <c r="A466">
        <v>202630000067</v>
      </c>
      <c r="B466">
        <v>960032</v>
      </c>
      <c r="C466" s="24">
        <v>46120</v>
      </c>
      <c r="D466" s="23" t="s">
        <v>188</v>
      </c>
      <c r="E466" s="23" t="s">
        <v>177</v>
      </c>
      <c r="F466" s="23"/>
      <c r="G466" s="23" t="s">
        <v>179</v>
      </c>
      <c r="H466" s="23"/>
      <c r="I466" s="23"/>
      <c r="J466" s="23"/>
      <c r="K466" s="23"/>
      <c r="L466" s="23" t="s">
        <v>180</v>
      </c>
      <c r="M466" s="25">
        <v>46309.803796296299</v>
      </c>
    </row>
    <row r="467" spans="1:13">
      <c r="A467">
        <v>202630000068</v>
      </c>
      <c r="B467">
        <v>1192102</v>
      </c>
      <c r="C467" s="24">
        <v>46120</v>
      </c>
      <c r="D467" s="23" t="s">
        <v>188</v>
      </c>
      <c r="E467" s="23" t="s">
        <v>184</v>
      </c>
      <c r="F467" s="23"/>
      <c r="G467" s="23" t="s">
        <v>179</v>
      </c>
      <c r="H467" s="23"/>
      <c r="I467" s="23"/>
      <c r="J467" s="23"/>
      <c r="K467" s="23"/>
      <c r="L467" s="23" t="s">
        <v>180</v>
      </c>
      <c r="M467" s="25">
        <v>46309.803796296299</v>
      </c>
    </row>
    <row r="468" spans="1:13">
      <c r="A468">
        <v>202630000069</v>
      </c>
      <c r="B468">
        <v>1056026</v>
      </c>
      <c r="C468" s="24">
        <v>46120</v>
      </c>
      <c r="D468" s="23" t="s">
        <v>188</v>
      </c>
      <c r="E468" s="23" t="s">
        <v>177</v>
      </c>
      <c r="F468" s="23"/>
      <c r="G468" s="23" t="s">
        <v>179</v>
      </c>
      <c r="H468" s="23"/>
      <c r="I468" s="23"/>
      <c r="J468" s="23"/>
      <c r="K468" s="23"/>
      <c r="L468" s="23" t="s">
        <v>180</v>
      </c>
      <c r="M468" s="25">
        <v>46309.803796296299</v>
      </c>
    </row>
    <row r="469" spans="1:13">
      <c r="A469">
        <v>202630000070</v>
      </c>
      <c r="B469">
        <v>950680</v>
      </c>
      <c r="C469" s="24">
        <v>46120</v>
      </c>
      <c r="D469" s="23" t="s">
        <v>188</v>
      </c>
      <c r="E469" s="23" t="s">
        <v>177</v>
      </c>
      <c r="F469" s="23"/>
      <c r="G469" s="23" t="s">
        <v>179</v>
      </c>
      <c r="H469" s="23"/>
      <c r="I469" s="23"/>
      <c r="J469" s="23"/>
      <c r="K469" s="23"/>
      <c r="L469" s="23" t="s">
        <v>180</v>
      </c>
      <c r="M469" s="25">
        <v>46309.803796296299</v>
      </c>
    </row>
    <row r="470" spans="1:13">
      <c r="A470">
        <v>202630000071</v>
      </c>
      <c r="B470">
        <v>860299</v>
      </c>
      <c r="C470" s="24">
        <v>46120</v>
      </c>
      <c r="D470" s="23" t="s">
        <v>188</v>
      </c>
      <c r="E470" s="23" t="s">
        <v>184</v>
      </c>
      <c r="F470" s="23"/>
      <c r="G470" s="23" t="s">
        <v>179</v>
      </c>
      <c r="H470" s="23"/>
      <c r="I470" s="23"/>
      <c r="J470" s="23"/>
      <c r="K470" s="23"/>
      <c r="L470" s="23" t="s">
        <v>180</v>
      </c>
      <c r="M470" s="25">
        <v>46309.803796296299</v>
      </c>
    </row>
    <row r="471" spans="1:13">
      <c r="A471">
        <v>202630000072</v>
      </c>
      <c r="B471">
        <v>1082014</v>
      </c>
      <c r="C471" s="24">
        <v>46120</v>
      </c>
      <c r="D471" s="23" t="s">
        <v>188</v>
      </c>
      <c r="E471" s="23" t="s">
        <v>183</v>
      </c>
      <c r="F471" s="23"/>
      <c r="G471" s="23" t="s">
        <v>179</v>
      </c>
      <c r="H471" s="23"/>
      <c r="I471" s="23"/>
      <c r="J471" s="23"/>
      <c r="K471" s="23"/>
      <c r="L471" s="23" t="s">
        <v>180</v>
      </c>
      <c r="M471" s="25">
        <v>46309.803796296299</v>
      </c>
    </row>
    <row r="472" spans="1:13">
      <c r="A472">
        <v>202630000073</v>
      </c>
      <c r="B472">
        <v>1026076</v>
      </c>
      <c r="C472" s="24">
        <v>46121</v>
      </c>
      <c r="D472" s="23" t="s">
        <v>188</v>
      </c>
      <c r="E472" s="23" t="s">
        <v>177</v>
      </c>
      <c r="F472" s="23"/>
      <c r="G472" s="23" t="s">
        <v>179</v>
      </c>
      <c r="H472" s="23"/>
      <c r="I472" s="23"/>
      <c r="J472" s="23"/>
      <c r="K472" s="23"/>
      <c r="L472" s="23" t="s">
        <v>180</v>
      </c>
      <c r="M472" s="25">
        <v>46309.803796296299</v>
      </c>
    </row>
    <row r="473" spans="1:13">
      <c r="A473">
        <v>202630000074</v>
      </c>
      <c r="B473">
        <v>1036037</v>
      </c>
      <c r="C473" s="24">
        <v>46121</v>
      </c>
      <c r="D473" s="23" t="s">
        <v>188</v>
      </c>
      <c r="E473" s="23" t="s">
        <v>177</v>
      </c>
      <c r="F473" s="23"/>
      <c r="G473" s="23" t="s">
        <v>179</v>
      </c>
      <c r="H473" s="23"/>
      <c r="I473" s="23"/>
      <c r="J473" s="23"/>
      <c r="K473" s="23"/>
      <c r="L473" s="23" t="s">
        <v>180</v>
      </c>
      <c r="M473" s="25">
        <v>46309.803796296299</v>
      </c>
    </row>
    <row r="474" spans="1:13">
      <c r="A474">
        <v>202630000075</v>
      </c>
      <c r="B474">
        <v>1011092</v>
      </c>
      <c r="C474" s="24">
        <v>46121</v>
      </c>
      <c r="D474" s="23" t="s">
        <v>188</v>
      </c>
      <c r="E474" s="23" t="s">
        <v>184</v>
      </c>
      <c r="F474" s="23"/>
      <c r="G474" s="23" t="s">
        <v>179</v>
      </c>
      <c r="H474" s="23"/>
      <c r="I474" s="23"/>
      <c r="J474" s="23"/>
      <c r="K474" s="23"/>
      <c r="L474" s="23" t="s">
        <v>180</v>
      </c>
      <c r="M474" s="25">
        <v>46309.803796296299</v>
      </c>
    </row>
    <row r="475" spans="1:13">
      <c r="A475">
        <v>202630000076</v>
      </c>
      <c r="B475">
        <v>1162186</v>
      </c>
      <c r="C475" s="24">
        <v>46121</v>
      </c>
      <c r="D475" s="23" t="s">
        <v>188</v>
      </c>
      <c r="E475" s="23" t="s">
        <v>183</v>
      </c>
      <c r="F475" s="23"/>
      <c r="G475" s="23" t="s">
        <v>179</v>
      </c>
      <c r="H475" s="23"/>
      <c r="I475" s="23"/>
      <c r="J475" s="23"/>
      <c r="K475" s="23"/>
      <c r="L475" s="23" t="s">
        <v>180</v>
      </c>
      <c r="M475" s="25">
        <v>46309.803796296299</v>
      </c>
    </row>
    <row r="476" spans="1:13">
      <c r="A476">
        <v>202630000077</v>
      </c>
      <c r="B476">
        <v>991037</v>
      </c>
      <c r="C476" s="24">
        <v>46121</v>
      </c>
      <c r="D476" s="23" t="s">
        <v>188</v>
      </c>
      <c r="E476" s="23" t="s">
        <v>184</v>
      </c>
      <c r="F476" s="23"/>
      <c r="G476" s="23" t="s">
        <v>179</v>
      </c>
      <c r="H476" s="23"/>
      <c r="I476" s="23"/>
      <c r="J476" s="23"/>
      <c r="K476" s="23"/>
      <c r="L476" s="23" t="s">
        <v>180</v>
      </c>
      <c r="M476" s="25">
        <v>46309.803796296299</v>
      </c>
    </row>
    <row r="477" spans="1:13">
      <c r="A477">
        <v>202630000078</v>
      </c>
      <c r="B477">
        <v>1152013</v>
      </c>
      <c r="C477" s="24">
        <v>46121</v>
      </c>
      <c r="D477" s="23" t="s">
        <v>188</v>
      </c>
      <c r="E477" s="23" t="s">
        <v>184</v>
      </c>
      <c r="F477" s="23" t="s">
        <v>182</v>
      </c>
      <c r="G477" s="23" t="s">
        <v>179</v>
      </c>
      <c r="H477" s="23"/>
      <c r="I477" s="23"/>
      <c r="J477" s="23"/>
      <c r="K477" s="23"/>
      <c r="L477" s="23" t="s">
        <v>180</v>
      </c>
      <c r="M477" s="25">
        <v>46309.803796296299</v>
      </c>
    </row>
    <row r="478" spans="1:13">
      <c r="A478">
        <v>202630000081</v>
      </c>
      <c r="B478">
        <v>1154021</v>
      </c>
      <c r="C478" s="24">
        <v>46122</v>
      </c>
      <c r="D478" s="23" t="s">
        <v>188</v>
      </c>
      <c r="E478" s="23" t="s">
        <v>177</v>
      </c>
      <c r="F478" s="23"/>
      <c r="G478" s="23" t="s">
        <v>179</v>
      </c>
      <c r="H478" s="23"/>
      <c r="I478" s="23"/>
      <c r="J478" s="23"/>
      <c r="K478" s="23"/>
      <c r="L478" s="23" t="s">
        <v>180</v>
      </c>
      <c r="M478" s="25">
        <v>46309.803796296299</v>
      </c>
    </row>
    <row r="479" spans="1:13">
      <c r="A479">
        <v>202630000082</v>
      </c>
      <c r="B479">
        <v>1036034</v>
      </c>
      <c r="C479" s="24">
        <v>46122</v>
      </c>
      <c r="D479" s="23" t="s">
        <v>188</v>
      </c>
      <c r="E479" s="23" t="s">
        <v>177</v>
      </c>
      <c r="F479" s="23"/>
      <c r="G479" s="23" t="s">
        <v>179</v>
      </c>
      <c r="H479" s="23"/>
      <c r="I479" s="23"/>
      <c r="J479" s="23"/>
      <c r="K479" s="23"/>
      <c r="L479" s="23" t="s">
        <v>180</v>
      </c>
      <c r="M479" s="25">
        <v>46309.803796296299</v>
      </c>
    </row>
    <row r="480" spans="1:13">
      <c r="A480">
        <v>202630000083</v>
      </c>
      <c r="B480">
        <v>1171473</v>
      </c>
      <c r="C480" s="24">
        <v>46122</v>
      </c>
      <c r="D480" s="23" t="s">
        <v>188</v>
      </c>
      <c r="E480" s="23" t="s">
        <v>183</v>
      </c>
      <c r="F480" s="23"/>
      <c r="G480" s="23" t="s">
        <v>179</v>
      </c>
      <c r="H480" s="23"/>
      <c r="I480" s="23"/>
      <c r="J480" s="23"/>
      <c r="K480" s="23"/>
      <c r="L480" s="23" t="s">
        <v>180</v>
      </c>
      <c r="M480" s="25">
        <v>46309.803796296299</v>
      </c>
    </row>
    <row r="481" spans="1:13">
      <c r="A481">
        <v>202630000084</v>
      </c>
      <c r="B481">
        <v>1176026</v>
      </c>
      <c r="C481" s="24">
        <v>46122</v>
      </c>
      <c r="D481" s="23" t="s">
        <v>188</v>
      </c>
      <c r="E481" s="23" t="s">
        <v>183</v>
      </c>
      <c r="F481" s="23"/>
      <c r="G481" s="23" t="s">
        <v>179</v>
      </c>
      <c r="H481" s="23"/>
      <c r="I481" s="23"/>
      <c r="J481" s="23"/>
      <c r="K481" s="23"/>
      <c r="L481" s="23" t="s">
        <v>180</v>
      </c>
      <c r="M481" s="25">
        <v>46309.803796296299</v>
      </c>
    </row>
    <row r="482" spans="1:13">
      <c r="A482">
        <v>202630000085</v>
      </c>
      <c r="B482">
        <v>940254</v>
      </c>
      <c r="C482" s="24">
        <v>46122</v>
      </c>
      <c r="D482" s="23" t="s">
        <v>188</v>
      </c>
      <c r="E482" s="23" t="s">
        <v>177</v>
      </c>
      <c r="F482" s="23"/>
      <c r="G482" s="23" t="s">
        <v>179</v>
      </c>
      <c r="H482" s="23"/>
      <c r="I482" s="23"/>
      <c r="J482" s="23"/>
      <c r="K482" s="23"/>
      <c r="L482" s="23" t="s">
        <v>180</v>
      </c>
      <c r="M482" s="25">
        <v>46309.803796296299</v>
      </c>
    </row>
    <row r="483" spans="1:13">
      <c r="A483">
        <v>202630000087</v>
      </c>
      <c r="B483">
        <v>1018014</v>
      </c>
      <c r="C483" s="24">
        <v>46122</v>
      </c>
      <c r="D483" s="23" t="s">
        <v>188</v>
      </c>
      <c r="E483" s="23" t="s">
        <v>177</v>
      </c>
      <c r="F483" s="23"/>
      <c r="G483" s="23" t="s">
        <v>179</v>
      </c>
      <c r="H483" s="23"/>
      <c r="I483" s="23"/>
      <c r="J483" s="23"/>
      <c r="K483" s="23"/>
      <c r="L483" s="23" t="s">
        <v>180</v>
      </c>
      <c r="M483" s="25">
        <v>46309.803796296299</v>
      </c>
    </row>
    <row r="484" spans="1:13">
      <c r="A484">
        <v>202630000088</v>
      </c>
      <c r="B484">
        <v>974142</v>
      </c>
      <c r="C484" s="24">
        <v>46122</v>
      </c>
      <c r="D484" s="23" t="s">
        <v>188</v>
      </c>
      <c r="E484" s="23" t="s">
        <v>183</v>
      </c>
      <c r="F484" s="23"/>
      <c r="G484" s="23" t="s">
        <v>179</v>
      </c>
      <c r="H484" s="23"/>
      <c r="I484" s="23"/>
      <c r="J484" s="23"/>
      <c r="K484" s="23"/>
      <c r="L484" s="23" t="s">
        <v>180</v>
      </c>
      <c r="M484" s="25">
        <v>46309.803796296299</v>
      </c>
    </row>
    <row r="485" spans="1:13">
      <c r="A485">
        <v>202630000089</v>
      </c>
      <c r="B485">
        <v>1042043</v>
      </c>
      <c r="C485" s="24">
        <v>46125</v>
      </c>
      <c r="D485" s="23" t="s">
        <v>188</v>
      </c>
      <c r="E485" s="23" t="s">
        <v>177</v>
      </c>
      <c r="F485" s="23"/>
      <c r="G485" s="23" t="s">
        <v>179</v>
      </c>
      <c r="H485" s="23"/>
      <c r="I485" s="23"/>
      <c r="J485" s="23"/>
      <c r="K485" s="23"/>
      <c r="L485" s="23" t="s">
        <v>180</v>
      </c>
      <c r="M485" s="25">
        <v>46309.803796296299</v>
      </c>
    </row>
    <row r="486" spans="1:13">
      <c r="A486">
        <v>202630000090</v>
      </c>
      <c r="B486">
        <v>5015927</v>
      </c>
      <c r="C486" s="24">
        <v>46125</v>
      </c>
      <c r="D486" s="23" t="s">
        <v>188</v>
      </c>
      <c r="E486" s="23" t="s">
        <v>177</v>
      </c>
      <c r="F486" s="23"/>
      <c r="G486" s="23" t="s">
        <v>179</v>
      </c>
      <c r="H486" s="23"/>
      <c r="I486" s="23"/>
      <c r="J486" s="23"/>
      <c r="K486" s="23"/>
      <c r="L486" s="23" t="s">
        <v>180</v>
      </c>
      <c r="M486" s="25">
        <v>46309.803796296299</v>
      </c>
    </row>
    <row r="487" spans="1:13">
      <c r="A487">
        <v>202630000091</v>
      </c>
      <c r="B487">
        <v>1001161</v>
      </c>
      <c r="C487" s="24">
        <v>46125</v>
      </c>
      <c r="D487" s="23" t="s">
        <v>188</v>
      </c>
      <c r="E487" s="23" t="s">
        <v>177</v>
      </c>
      <c r="F487" s="23"/>
      <c r="G487" s="23" t="s">
        <v>179</v>
      </c>
      <c r="H487" s="23"/>
      <c r="I487" s="23"/>
      <c r="J487" s="23"/>
      <c r="K487" s="23"/>
      <c r="L487" s="23" t="s">
        <v>180</v>
      </c>
      <c r="M487" s="25">
        <v>46309.803796296299</v>
      </c>
    </row>
    <row r="488" spans="1:13">
      <c r="A488">
        <v>202630000092</v>
      </c>
      <c r="B488">
        <v>1261400</v>
      </c>
      <c r="C488" s="24">
        <v>46125</v>
      </c>
      <c r="D488" s="23" t="s">
        <v>188</v>
      </c>
      <c r="E488" s="23" t="s">
        <v>177</v>
      </c>
      <c r="F488" s="23"/>
      <c r="G488" s="23" t="s">
        <v>179</v>
      </c>
      <c r="H488" s="23"/>
      <c r="I488" s="23"/>
      <c r="J488" s="23"/>
      <c r="K488" s="23"/>
      <c r="L488" s="23" t="s">
        <v>180</v>
      </c>
      <c r="M488" s="25">
        <v>46309.803796296299</v>
      </c>
    </row>
    <row r="489" spans="1:13">
      <c r="A489">
        <v>202630000093</v>
      </c>
      <c r="B489">
        <v>1021021</v>
      </c>
      <c r="C489" s="24">
        <v>46125</v>
      </c>
      <c r="D489" s="23" t="s">
        <v>188</v>
      </c>
      <c r="E489" s="23" t="s">
        <v>177</v>
      </c>
      <c r="F489" s="23"/>
      <c r="G489" s="23" t="s">
        <v>179</v>
      </c>
      <c r="H489" s="23"/>
      <c r="I489" s="23"/>
      <c r="J489" s="23"/>
      <c r="K489" s="23"/>
      <c r="L489" s="23" t="s">
        <v>180</v>
      </c>
      <c r="M489" s="25">
        <v>46309.803796296299</v>
      </c>
    </row>
    <row r="490" spans="1:13">
      <c r="A490">
        <v>202630000095</v>
      </c>
      <c r="B490">
        <v>5057608</v>
      </c>
      <c r="C490" s="24">
        <v>46127</v>
      </c>
      <c r="D490" s="23" t="s">
        <v>188</v>
      </c>
      <c r="E490" s="23" t="s">
        <v>183</v>
      </c>
      <c r="F490" s="23"/>
      <c r="G490" s="23" t="s">
        <v>179</v>
      </c>
      <c r="H490" s="23"/>
      <c r="I490" s="23"/>
      <c r="J490" s="23"/>
      <c r="K490" s="23"/>
      <c r="L490" s="23" t="s">
        <v>180</v>
      </c>
      <c r="M490" s="25">
        <v>46309.803796296299</v>
      </c>
    </row>
    <row r="491" spans="1:13">
      <c r="A491">
        <v>202630000096</v>
      </c>
      <c r="B491">
        <v>1006012</v>
      </c>
      <c r="C491" s="24">
        <v>46127</v>
      </c>
      <c r="D491" s="23" t="s">
        <v>188</v>
      </c>
      <c r="E491" s="23" t="s">
        <v>183</v>
      </c>
      <c r="F491" s="23"/>
      <c r="G491" s="23" t="s">
        <v>179</v>
      </c>
      <c r="H491" s="23"/>
      <c r="I491" s="23"/>
      <c r="J491" s="23"/>
      <c r="K491" s="23"/>
      <c r="L491" s="23" t="s">
        <v>180</v>
      </c>
      <c r="M491" s="25">
        <v>46309.803796296299</v>
      </c>
    </row>
    <row r="492" spans="1:13">
      <c r="A492">
        <v>202630000097</v>
      </c>
      <c r="B492">
        <v>940066</v>
      </c>
      <c r="C492" s="24">
        <v>46127</v>
      </c>
      <c r="D492" s="23" t="s">
        <v>188</v>
      </c>
      <c r="E492" s="23" t="s">
        <v>183</v>
      </c>
      <c r="F492" s="23"/>
      <c r="G492" s="23" t="s">
        <v>179</v>
      </c>
      <c r="H492" s="23"/>
      <c r="I492" s="23"/>
      <c r="J492" s="23"/>
      <c r="K492" s="23"/>
      <c r="L492" s="23" t="s">
        <v>180</v>
      </c>
      <c r="M492" s="25">
        <v>46309.803796296299</v>
      </c>
    </row>
    <row r="493" spans="1:13">
      <c r="A493">
        <v>202630000098</v>
      </c>
      <c r="B493">
        <v>1212125</v>
      </c>
      <c r="C493" s="24">
        <v>46127</v>
      </c>
      <c r="D493" s="23" t="s">
        <v>188</v>
      </c>
      <c r="E493" s="23" t="s">
        <v>183</v>
      </c>
      <c r="F493" s="23"/>
      <c r="G493" s="23" t="s">
        <v>179</v>
      </c>
      <c r="H493" s="23"/>
      <c r="I493" s="23"/>
      <c r="J493" s="23"/>
      <c r="K493" s="23"/>
      <c r="L493" s="23" t="s">
        <v>180</v>
      </c>
      <c r="M493" s="25">
        <v>46309.803796296299</v>
      </c>
    </row>
    <row r="494" spans="1:13">
      <c r="A494">
        <v>202630000099</v>
      </c>
      <c r="B494">
        <v>1021042</v>
      </c>
      <c r="C494" s="24">
        <v>46127</v>
      </c>
      <c r="D494" s="23" t="s">
        <v>188</v>
      </c>
      <c r="E494" s="23" t="s">
        <v>183</v>
      </c>
      <c r="F494" s="23"/>
      <c r="G494" s="23" t="s">
        <v>179</v>
      </c>
      <c r="H494" s="23"/>
      <c r="I494" s="23"/>
      <c r="J494" s="23"/>
      <c r="K494" s="23"/>
      <c r="L494" s="23" t="s">
        <v>180</v>
      </c>
      <c r="M494" s="25">
        <v>46309.803796296299</v>
      </c>
    </row>
    <row r="495" spans="1:13">
      <c r="A495">
        <v>202630000100</v>
      </c>
      <c r="B495">
        <v>1261122</v>
      </c>
      <c r="C495" s="24">
        <v>46127</v>
      </c>
      <c r="D495" s="23" t="s">
        <v>188</v>
      </c>
      <c r="E495" s="23" t="s">
        <v>183</v>
      </c>
      <c r="F495" s="23"/>
      <c r="G495" s="23" t="s">
        <v>179</v>
      </c>
      <c r="H495" s="23"/>
      <c r="I495" s="23"/>
      <c r="J495" s="23"/>
      <c r="K495" s="23"/>
      <c r="L495" s="23" t="s">
        <v>180</v>
      </c>
      <c r="M495" s="25">
        <v>46309.803796296299</v>
      </c>
    </row>
    <row r="496" spans="1:13">
      <c r="A496">
        <v>202630000101</v>
      </c>
      <c r="B496">
        <v>991090</v>
      </c>
      <c r="C496" s="24">
        <v>46127</v>
      </c>
      <c r="D496" s="23" t="s">
        <v>188</v>
      </c>
      <c r="E496" s="23" t="s">
        <v>183</v>
      </c>
      <c r="F496" s="23"/>
      <c r="G496" s="23" t="s">
        <v>179</v>
      </c>
      <c r="H496" s="23"/>
      <c r="I496" s="23"/>
      <c r="J496" s="23"/>
      <c r="K496" s="23"/>
      <c r="L496" s="23" t="s">
        <v>180</v>
      </c>
      <c r="M496" s="25">
        <v>46309.803796296299</v>
      </c>
    </row>
    <row r="497" spans="1:13">
      <c r="A497">
        <v>202630000102</v>
      </c>
      <c r="B497">
        <v>991121</v>
      </c>
      <c r="C497" s="24">
        <v>46127</v>
      </c>
      <c r="D497" s="23" t="s">
        <v>188</v>
      </c>
      <c r="E497" s="23" t="s">
        <v>177</v>
      </c>
      <c r="F497" s="23"/>
      <c r="G497" s="23" t="s">
        <v>179</v>
      </c>
      <c r="H497" s="23"/>
      <c r="I497" s="23"/>
      <c r="J497" s="23"/>
      <c r="K497" s="23"/>
      <c r="L497" s="23" t="s">
        <v>180</v>
      </c>
      <c r="M497" s="25">
        <v>46309.803796296299</v>
      </c>
    </row>
    <row r="498" spans="1:13">
      <c r="A498">
        <v>202630000103</v>
      </c>
      <c r="B498">
        <v>1121203</v>
      </c>
      <c r="C498" s="24">
        <v>46127</v>
      </c>
      <c r="D498" s="23" t="s">
        <v>188</v>
      </c>
      <c r="E498" s="23" t="s">
        <v>183</v>
      </c>
      <c r="F498" s="23"/>
      <c r="G498" s="23" t="s">
        <v>179</v>
      </c>
      <c r="H498" s="23"/>
      <c r="I498" s="23"/>
      <c r="J498" s="23"/>
      <c r="K498" s="23"/>
      <c r="L498" s="23" t="s">
        <v>180</v>
      </c>
      <c r="M498" s="25">
        <v>46309.803796296299</v>
      </c>
    </row>
    <row r="499" spans="1:13">
      <c r="A499">
        <v>202630000104</v>
      </c>
      <c r="B499">
        <v>950529</v>
      </c>
      <c r="C499" s="24">
        <v>46127</v>
      </c>
      <c r="D499" s="23" t="s">
        <v>188</v>
      </c>
      <c r="E499" s="23" t="s">
        <v>183</v>
      </c>
      <c r="F499" s="23"/>
      <c r="G499" s="23" t="s">
        <v>179</v>
      </c>
      <c r="H499" s="23"/>
      <c r="I499" s="23"/>
      <c r="J499" s="23"/>
      <c r="K499" s="23"/>
      <c r="L499" s="23" t="s">
        <v>180</v>
      </c>
      <c r="M499" s="25">
        <v>46309.803796296299</v>
      </c>
    </row>
    <row r="500" spans="1:13">
      <c r="A500">
        <v>202630000105</v>
      </c>
      <c r="B500">
        <v>910520</v>
      </c>
      <c r="C500" s="24">
        <v>46127</v>
      </c>
      <c r="D500" s="23" t="s">
        <v>188</v>
      </c>
      <c r="E500" s="23" t="s">
        <v>183</v>
      </c>
      <c r="F500" s="23"/>
      <c r="G500" s="23" t="s">
        <v>179</v>
      </c>
      <c r="H500" s="23"/>
      <c r="I500" s="23"/>
      <c r="J500" s="23"/>
      <c r="K500" s="23"/>
      <c r="L500" s="23" t="s">
        <v>180</v>
      </c>
      <c r="M500" s="25">
        <v>46309.803796296299</v>
      </c>
    </row>
    <row r="501" spans="1:13">
      <c r="A501">
        <v>202630000106</v>
      </c>
      <c r="B501">
        <v>992045</v>
      </c>
      <c r="C501" s="24">
        <v>46127</v>
      </c>
      <c r="D501" s="23" t="s">
        <v>188</v>
      </c>
      <c r="E501" s="23" t="s">
        <v>183</v>
      </c>
      <c r="F501" s="23"/>
      <c r="G501" s="23" t="s">
        <v>179</v>
      </c>
      <c r="H501" s="23"/>
      <c r="I501" s="23"/>
      <c r="J501" s="23"/>
      <c r="K501" s="23"/>
      <c r="L501" s="23" t="s">
        <v>180</v>
      </c>
      <c r="M501" s="25">
        <v>46309.803796296299</v>
      </c>
    </row>
    <row r="502" spans="1:13">
      <c r="A502">
        <v>202630000107</v>
      </c>
      <c r="B502">
        <v>1032002</v>
      </c>
      <c r="C502" s="24">
        <v>46127</v>
      </c>
      <c r="D502" s="23" t="s">
        <v>188</v>
      </c>
      <c r="E502" s="23" t="s">
        <v>183</v>
      </c>
      <c r="F502" s="23"/>
      <c r="G502" s="23" t="s">
        <v>179</v>
      </c>
      <c r="H502" s="23"/>
      <c r="I502" s="23"/>
      <c r="J502" s="23"/>
      <c r="K502" s="23"/>
      <c r="L502" s="23" t="s">
        <v>180</v>
      </c>
      <c r="M502" s="25">
        <v>46309.803796296299</v>
      </c>
    </row>
    <row r="503" spans="1:13">
      <c r="A503">
        <v>202630000108</v>
      </c>
      <c r="B503">
        <v>1081421</v>
      </c>
      <c r="C503" s="24">
        <v>46127</v>
      </c>
      <c r="D503" s="23" t="s">
        <v>188</v>
      </c>
      <c r="E503" s="23" t="s">
        <v>183</v>
      </c>
      <c r="F503" s="23"/>
      <c r="G503" s="23" t="s">
        <v>179</v>
      </c>
      <c r="H503" s="23"/>
      <c r="I503" s="23"/>
      <c r="J503" s="23"/>
      <c r="K503" s="23"/>
      <c r="L503" s="23" t="s">
        <v>180</v>
      </c>
      <c r="M503" s="25">
        <v>46309.803796296299</v>
      </c>
    </row>
    <row r="504" spans="1:13">
      <c r="A504">
        <v>202630000110</v>
      </c>
      <c r="B504">
        <v>1184109</v>
      </c>
      <c r="C504" s="24">
        <v>46128</v>
      </c>
      <c r="D504" s="23" t="s">
        <v>188</v>
      </c>
      <c r="E504" s="23" t="s">
        <v>183</v>
      </c>
      <c r="F504" s="23"/>
      <c r="G504" s="23" t="s">
        <v>179</v>
      </c>
      <c r="H504" s="23"/>
      <c r="I504" s="23"/>
      <c r="J504" s="23"/>
      <c r="K504" s="23"/>
      <c r="L504" s="23" t="s">
        <v>180</v>
      </c>
      <c r="M504" s="25">
        <v>46309.803796296299</v>
      </c>
    </row>
    <row r="505" spans="1:13">
      <c r="A505">
        <v>202630000111</v>
      </c>
      <c r="B505">
        <v>1196073</v>
      </c>
      <c r="C505" s="24">
        <v>46128</v>
      </c>
      <c r="D505" s="23" t="s">
        <v>188</v>
      </c>
      <c r="E505" s="23" t="s">
        <v>183</v>
      </c>
      <c r="F505" s="23"/>
      <c r="G505" s="23" t="s">
        <v>179</v>
      </c>
      <c r="H505" s="23"/>
      <c r="I505" s="23"/>
      <c r="J505" s="23"/>
      <c r="K505" s="23"/>
      <c r="L505" s="23" t="s">
        <v>180</v>
      </c>
      <c r="M505" s="25">
        <v>46309.803796296299</v>
      </c>
    </row>
    <row r="506" spans="1:13">
      <c r="A506">
        <v>202630000113</v>
      </c>
      <c r="B506">
        <v>1106049</v>
      </c>
      <c r="C506" s="24">
        <v>46131</v>
      </c>
      <c r="D506" s="23" t="s">
        <v>188</v>
      </c>
      <c r="E506" s="23" t="s">
        <v>183</v>
      </c>
      <c r="F506" s="23"/>
      <c r="G506" s="23" t="s">
        <v>179</v>
      </c>
      <c r="H506" s="23"/>
      <c r="I506" s="23"/>
      <c r="J506" s="23"/>
      <c r="K506" s="23"/>
      <c r="L506" s="23" t="s">
        <v>180</v>
      </c>
      <c r="M506" s="25">
        <v>46309.803796296299</v>
      </c>
    </row>
    <row r="507" spans="1:13">
      <c r="A507">
        <v>202640000001</v>
      </c>
      <c r="B507">
        <v>1216063</v>
      </c>
      <c r="C507" s="24">
        <v>46120</v>
      </c>
      <c r="D507" s="23" t="s">
        <v>150</v>
      </c>
      <c r="E507" s="23" t="s">
        <v>177</v>
      </c>
      <c r="F507" s="23"/>
      <c r="G507" s="23" t="s">
        <v>179</v>
      </c>
      <c r="H507" s="23"/>
      <c r="I507" s="23"/>
      <c r="J507" s="23"/>
      <c r="K507" s="23"/>
      <c r="L507" s="23" t="s">
        <v>180</v>
      </c>
      <c r="M507" s="25">
        <v>46309.803796296299</v>
      </c>
    </row>
    <row r="508" spans="1:13">
      <c r="A508">
        <v>202640000002</v>
      </c>
      <c r="B508">
        <v>1256016</v>
      </c>
      <c r="C508" s="24">
        <v>46115</v>
      </c>
      <c r="D508" s="23" t="s">
        <v>150</v>
      </c>
      <c r="E508" s="23" t="s">
        <v>189</v>
      </c>
      <c r="F508" s="23"/>
      <c r="G508" s="23" t="s">
        <v>179</v>
      </c>
      <c r="H508" s="23"/>
      <c r="I508" s="23"/>
      <c r="J508" s="23"/>
      <c r="K508" s="23"/>
      <c r="L508" s="23" t="s">
        <v>180</v>
      </c>
      <c r="M508" s="25">
        <v>46309.803796296299</v>
      </c>
    </row>
    <row r="509" spans="1:13">
      <c r="A509">
        <v>202640000003</v>
      </c>
      <c r="B509">
        <v>1236050</v>
      </c>
      <c r="C509" s="24">
        <v>46116</v>
      </c>
      <c r="D509" s="23" t="s">
        <v>150</v>
      </c>
      <c r="E509" s="23" t="s">
        <v>183</v>
      </c>
      <c r="F509" s="23" t="s">
        <v>178</v>
      </c>
      <c r="G509" s="23" t="s">
        <v>179</v>
      </c>
      <c r="H509" s="23"/>
      <c r="I509" s="23"/>
      <c r="J509" s="23"/>
      <c r="K509" s="23"/>
      <c r="L509" s="23" t="s">
        <v>180</v>
      </c>
      <c r="M509" s="25">
        <v>46309.803796296299</v>
      </c>
    </row>
    <row r="510" spans="1:13">
      <c r="A510">
        <v>202640000005</v>
      </c>
      <c r="B510">
        <v>1251037</v>
      </c>
      <c r="C510" s="24">
        <v>46115</v>
      </c>
      <c r="D510" s="23" t="s">
        <v>150</v>
      </c>
      <c r="E510" s="23" t="s">
        <v>184</v>
      </c>
      <c r="F510" s="23"/>
      <c r="G510" s="23" t="s">
        <v>179</v>
      </c>
      <c r="H510" s="23"/>
      <c r="I510" s="23"/>
      <c r="J510" s="23"/>
      <c r="K510" s="23"/>
      <c r="L510" s="23" t="s">
        <v>180</v>
      </c>
      <c r="M510" s="25">
        <v>46309.803796296299</v>
      </c>
    </row>
    <row r="511" spans="1:13">
      <c r="A511">
        <v>202640000006</v>
      </c>
      <c r="B511">
        <v>830048</v>
      </c>
      <c r="C511" s="24">
        <v>46115</v>
      </c>
      <c r="D511" s="23" t="s">
        <v>150</v>
      </c>
      <c r="E511" s="23" t="s">
        <v>181</v>
      </c>
      <c r="F511" s="23"/>
      <c r="G511" s="23" t="s">
        <v>179</v>
      </c>
      <c r="H511" s="23"/>
      <c r="I511" s="23"/>
      <c r="J511" s="23"/>
      <c r="K511" s="23"/>
      <c r="L511" s="23" t="s">
        <v>180</v>
      </c>
      <c r="M511" s="25">
        <v>46309.803796296299</v>
      </c>
    </row>
    <row r="512" spans="1:13">
      <c r="A512">
        <v>202640000007</v>
      </c>
      <c r="B512">
        <v>1111197</v>
      </c>
      <c r="C512" s="24">
        <v>46115</v>
      </c>
      <c r="D512" s="23" t="s">
        <v>150</v>
      </c>
      <c r="E512" s="23" t="s">
        <v>177</v>
      </c>
      <c r="F512" s="23"/>
      <c r="G512" s="23" t="s">
        <v>179</v>
      </c>
      <c r="H512" s="23"/>
      <c r="I512" s="23"/>
      <c r="J512" s="23"/>
      <c r="K512" s="23"/>
      <c r="L512" s="23" t="s">
        <v>180</v>
      </c>
      <c r="M512" s="25">
        <v>46309.803796296299</v>
      </c>
    </row>
    <row r="513" spans="1:13">
      <c r="A513">
        <v>202640000009</v>
      </c>
      <c r="B513">
        <v>860378</v>
      </c>
      <c r="C513" s="24">
        <v>46115</v>
      </c>
      <c r="D513" s="23" t="s">
        <v>150</v>
      </c>
      <c r="E513" s="23" t="s">
        <v>183</v>
      </c>
      <c r="F513" s="23" t="s">
        <v>178</v>
      </c>
      <c r="G513" s="23" t="s">
        <v>179</v>
      </c>
      <c r="H513" s="23"/>
      <c r="I513" s="23"/>
      <c r="J513" s="23"/>
      <c r="K513" s="23"/>
      <c r="L513" s="23" t="s">
        <v>180</v>
      </c>
      <c r="M513" s="25">
        <v>46309.803796296299</v>
      </c>
    </row>
    <row r="514" spans="1:13">
      <c r="A514">
        <v>202640000010</v>
      </c>
      <c r="B514">
        <v>1242070</v>
      </c>
      <c r="C514" s="24">
        <v>46115</v>
      </c>
      <c r="D514" s="23" t="s">
        <v>150</v>
      </c>
      <c r="E514" s="23" t="s">
        <v>181</v>
      </c>
      <c r="F514" s="23"/>
      <c r="G514" s="23" t="s">
        <v>179</v>
      </c>
      <c r="H514" s="23"/>
      <c r="I514" s="23"/>
      <c r="J514" s="23"/>
      <c r="K514" s="23"/>
      <c r="L514" s="23" t="s">
        <v>180</v>
      </c>
      <c r="M514" s="25">
        <v>46309.803796296299</v>
      </c>
    </row>
    <row r="515" spans="1:13">
      <c r="A515">
        <v>202640000014</v>
      </c>
      <c r="B515">
        <v>1161481</v>
      </c>
      <c r="C515" s="24">
        <v>46115</v>
      </c>
      <c r="D515" s="23" t="s">
        <v>150</v>
      </c>
      <c r="E515" s="23" t="s">
        <v>189</v>
      </c>
      <c r="F515" s="23"/>
      <c r="G515" s="23" t="s">
        <v>179</v>
      </c>
      <c r="H515" s="23"/>
      <c r="I515" s="23"/>
      <c r="J515" s="23"/>
      <c r="K515" s="23"/>
      <c r="L515" s="23" t="s">
        <v>180</v>
      </c>
      <c r="M515" s="25">
        <v>46309.803796296299</v>
      </c>
    </row>
    <row r="516" spans="1:13">
      <c r="A516">
        <v>202640000016</v>
      </c>
      <c r="B516">
        <v>1102055</v>
      </c>
      <c r="C516" s="24">
        <v>46115</v>
      </c>
      <c r="D516" s="23" t="s">
        <v>150</v>
      </c>
      <c r="E516" s="23" t="s">
        <v>183</v>
      </c>
      <c r="F516" s="23" t="s">
        <v>178</v>
      </c>
      <c r="G516" s="23" t="s">
        <v>179</v>
      </c>
      <c r="H516" s="23"/>
      <c r="I516" s="23"/>
      <c r="J516" s="23"/>
      <c r="K516" s="23"/>
      <c r="L516" s="23" t="s">
        <v>180</v>
      </c>
      <c r="M516" s="25">
        <v>46309.803796296299</v>
      </c>
    </row>
    <row r="517" spans="1:13">
      <c r="A517">
        <v>202640000017</v>
      </c>
      <c r="B517">
        <v>1216013</v>
      </c>
      <c r="C517" s="24">
        <v>46115</v>
      </c>
      <c r="D517" s="23" t="s">
        <v>150</v>
      </c>
      <c r="E517" s="23" t="s">
        <v>183</v>
      </c>
      <c r="F517" s="23" t="s">
        <v>178</v>
      </c>
      <c r="G517" s="23" t="s">
        <v>179</v>
      </c>
      <c r="H517" s="23"/>
      <c r="I517" s="23"/>
      <c r="J517" s="23"/>
      <c r="K517" s="23"/>
      <c r="L517" s="23" t="s">
        <v>180</v>
      </c>
      <c r="M517" s="25">
        <v>46309.803796296299</v>
      </c>
    </row>
    <row r="518" spans="1:13">
      <c r="A518">
        <v>202640000021</v>
      </c>
      <c r="B518">
        <v>1192002</v>
      </c>
      <c r="C518" s="24">
        <v>46125</v>
      </c>
      <c r="D518" s="23" t="s">
        <v>150</v>
      </c>
      <c r="E518" s="23" t="s">
        <v>177</v>
      </c>
      <c r="F518" s="23"/>
      <c r="G518" s="23" t="s">
        <v>179</v>
      </c>
      <c r="H518" s="23"/>
      <c r="I518" s="23"/>
      <c r="J518" s="23"/>
      <c r="K518" s="23"/>
      <c r="L518" s="23" t="s">
        <v>180</v>
      </c>
      <c r="M518" s="25">
        <v>46309.803796296299</v>
      </c>
    </row>
    <row r="519" spans="1:13">
      <c r="A519">
        <v>202640000022</v>
      </c>
      <c r="B519">
        <v>1071045</v>
      </c>
      <c r="C519" s="24">
        <v>46121</v>
      </c>
      <c r="D519" s="23" t="s">
        <v>150</v>
      </c>
      <c r="E519" s="23" t="s">
        <v>181</v>
      </c>
      <c r="F519" s="23"/>
      <c r="G519" s="23" t="s">
        <v>179</v>
      </c>
      <c r="H519" s="23"/>
      <c r="I519" s="23"/>
      <c r="J519" s="23"/>
      <c r="K519" s="23"/>
      <c r="L519" s="23" t="s">
        <v>180</v>
      </c>
      <c r="M519" s="25">
        <v>46309.803796296299</v>
      </c>
    </row>
    <row r="520" spans="1:13">
      <c r="A520">
        <v>202640000023</v>
      </c>
      <c r="B520">
        <v>1176042</v>
      </c>
      <c r="C520" s="24">
        <v>46115</v>
      </c>
      <c r="D520" s="23" t="s">
        <v>150</v>
      </c>
      <c r="E520" s="23" t="s">
        <v>183</v>
      </c>
      <c r="F520" s="23" t="s">
        <v>185</v>
      </c>
      <c r="G520" s="23" t="s">
        <v>179</v>
      </c>
      <c r="H520" s="23"/>
      <c r="I520" s="23"/>
      <c r="J520" s="23"/>
      <c r="K520" s="23"/>
      <c r="L520" s="23" t="s">
        <v>180</v>
      </c>
      <c r="M520" s="25">
        <v>46309.803796296299</v>
      </c>
    </row>
    <row r="521" spans="1:13">
      <c r="A521">
        <v>202640000025</v>
      </c>
      <c r="B521">
        <v>1226049</v>
      </c>
      <c r="C521" s="24">
        <v>46115</v>
      </c>
      <c r="D521" s="23" t="s">
        <v>150</v>
      </c>
      <c r="E521" s="23" t="s">
        <v>181</v>
      </c>
      <c r="F521" s="23"/>
      <c r="G521" s="23" t="s">
        <v>179</v>
      </c>
      <c r="H521" s="23"/>
      <c r="I521" s="23"/>
      <c r="J521" s="23"/>
      <c r="K521" s="23"/>
      <c r="L521" s="23" t="s">
        <v>180</v>
      </c>
      <c r="M521" s="25">
        <v>46309.803796296299</v>
      </c>
    </row>
    <row r="522" spans="1:13">
      <c r="A522">
        <v>202640000029</v>
      </c>
      <c r="B522">
        <v>1086001</v>
      </c>
      <c r="C522" s="24">
        <v>46115</v>
      </c>
      <c r="D522" s="23" t="s">
        <v>150</v>
      </c>
      <c r="E522" s="23" t="s">
        <v>181</v>
      </c>
      <c r="F522" s="23"/>
      <c r="G522" s="23" t="s">
        <v>179</v>
      </c>
      <c r="H522" s="23"/>
      <c r="I522" s="23"/>
      <c r="J522" s="23"/>
      <c r="K522" s="23"/>
      <c r="L522" s="23" t="s">
        <v>180</v>
      </c>
      <c r="M522" s="25">
        <v>46309.803796296299</v>
      </c>
    </row>
    <row r="523" spans="1:13">
      <c r="A523">
        <v>202640000031</v>
      </c>
      <c r="B523">
        <v>1096105</v>
      </c>
      <c r="C523" s="24">
        <v>46121</v>
      </c>
      <c r="D523" s="23" t="s">
        <v>150</v>
      </c>
      <c r="E523" s="23" t="s">
        <v>177</v>
      </c>
      <c r="F523" s="23"/>
      <c r="G523" s="23" t="s">
        <v>179</v>
      </c>
      <c r="H523" s="23"/>
      <c r="I523" s="23"/>
      <c r="J523" s="23"/>
      <c r="K523" s="23"/>
      <c r="L523" s="23" t="s">
        <v>180</v>
      </c>
      <c r="M523" s="25">
        <v>46309.803796296299</v>
      </c>
    </row>
    <row r="524" spans="1:13">
      <c r="A524">
        <v>202640000032</v>
      </c>
      <c r="B524">
        <v>1241272</v>
      </c>
      <c r="C524" s="24">
        <v>46117</v>
      </c>
      <c r="D524" s="23" t="s">
        <v>150</v>
      </c>
      <c r="E524" s="23" t="s">
        <v>181</v>
      </c>
      <c r="F524" s="23"/>
      <c r="G524" s="23" t="s">
        <v>179</v>
      </c>
      <c r="H524" s="23"/>
      <c r="I524" s="23"/>
      <c r="J524" s="23"/>
      <c r="K524" s="23"/>
      <c r="L524" s="23" t="s">
        <v>180</v>
      </c>
      <c r="M524" s="25">
        <v>46309.803796296299</v>
      </c>
    </row>
    <row r="525" spans="1:13">
      <c r="A525">
        <v>202640000033</v>
      </c>
      <c r="B525">
        <v>1081286</v>
      </c>
      <c r="C525" s="24">
        <v>46118</v>
      </c>
      <c r="D525" s="23" t="s">
        <v>150</v>
      </c>
      <c r="E525" s="23" t="s">
        <v>181</v>
      </c>
      <c r="F525" s="23"/>
      <c r="G525" s="23" t="s">
        <v>179</v>
      </c>
      <c r="H525" s="23"/>
      <c r="I525" s="23"/>
      <c r="J525" s="23"/>
      <c r="K525" s="23"/>
      <c r="L525" s="23" t="s">
        <v>180</v>
      </c>
      <c r="M525" s="25">
        <v>46309.803796296299</v>
      </c>
    </row>
    <row r="526" spans="1:13">
      <c r="A526">
        <v>202640000034</v>
      </c>
      <c r="B526">
        <v>1223017</v>
      </c>
      <c r="C526" s="24">
        <v>46118</v>
      </c>
      <c r="D526" s="23" t="s">
        <v>150</v>
      </c>
      <c r="E526" s="23" t="s">
        <v>181</v>
      </c>
      <c r="F526" s="23"/>
      <c r="G526" s="23" t="s">
        <v>179</v>
      </c>
      <c r="H526" s="23"/>
      <c r="I526" s="23"/>
      <c r="J526" s="23"/>
      <c r="K526" s="23"/>
      <c r="L526" s="23" t="s">
        <v>180</v>
      </c>
      <c r="M526" s="25">
        <v>46309.803796296299</v>
      </c>
    </row>
    <row r="527" spans="1:13">
      <c r="A527">
        <v>202640000036</v>
      </c>
      <c r="B527">
        <v>1201104</v>
      </c>
      <c r="C527" s="24">
        <v>46118</v>
      </c>
      <c r="D527" s="23" t="s">
        <v>150</v>
      </c>
      <c r="E527" s="23" t="s">
        <v>177</v>
      </c>
      <c r="F527" s="23" t="s">
        <v>185</v>
      </c>
      <c r="G527" s="23" t="s">
        <v>179</v>
      </c>
      <c r="H527" s="23"/>
      <c r="I527" s="23"/>
      <c r="J527" s="23"/>
      <c r="K527" s="23"/>
      <c r="L527" s="23" t="s">
        <v>180</v>
      </c>
      <c r="M527" s="25">
        <v>46309.803796296299</v>
      </c>
    </row>
    <row r="528" spans="1:13">
      <c r="A528">
        <v>202640000038</v>
      </c>
      <c r="B528">
        <v>1101201</v>
      </c>
      <c r="C528" s="24">
        <v>46118</v>
      </c>
      <c r="D528" s="23" t="s">
        <v>150</v>
      </c>
      <c r="E528" s="23" t="s">
        <v>181</v>
      </c>
      <c r="F528" s="23"/>
      <c r="G528" s="23" t="s">
        <v>179</v>
      </c>
      <c r="H528" s="23"/>
      <c r="I528" s="23"/>
      <c r="J528" s="23"/>
      <c r="K528" s="23"/>
      <c r="L528" s="23" t="s">
        <v>180</v>
      </c>
      <c r="M528" s="25">
        <v>46309.803796296299</v>
      </c>
    </row>
    <row r="529" spans="1:13">
      <c r="A529">
        <v>202640000039</v>
      </c>
      <c r="B529">
        <v>1151228</v>
      </c>
      <c r="C529" s="24">
        <v>46118</v>
      </c>
      <c r="D529" s="23" t="s">
        <v>150</v>
      </c>
      <c r="E529" s="23" t="s">
        <v>183</v>
      </c>
      <c r="F529" s="23" t="s">
        <v>178</v>
      </c>
      <c r="G529" s="23" t="s">
        <v>179</v>
      </c>
      <c r="H529" s="23"/>
      <c r="I529" s="23"/>
      <c r="J529" s="23"/>
      <c r="K529" s="23"/>
      <c r="L529" s="23" t="s">
        <v>180</v>
      </c>
      <c r="M529" s="25">
        <v>46309.803796296299</v>
      </c>
    </row>
    <row r="530" spans="1:13">
      <c r="A530">
        <v>202640000040</v>
      </c>
      <c r="B530">
        <v>1152190</v>
      </c>
      <c r="C530" s="24">
        <v>46118</v>
      </c>
      <c r="D530" s="23" t="s">
        <v>150</v>
      </c>
      <c r="E530" s="23" t="s">
        <v>189</v>
      </c>
      <c r="F530" s="23"/>
      <c r="G530" s="23" t="s">
        <v>179</v>
      </c>
      <c r="H530" s="23"/>
      <c r="I530" s="23"/>
      <c r="J530" s="23"/>
      <c r="K530" s="23"/>
      <c r="L530" s="23" t="s">
        <v>180</v>
      </c>
      <c r="M530" s="25">
        <v>46309.803796296299</v>
      </c>
    </row>
    <row r="531" spans="1:13">
      <c r="A531">
        <v>202640000041</v>
      </c>
      <c r="B531">
        <v>1191165</v>
      </c>
      <c r="C531" s="24">
        <v>46118</v>
      </c>
      <c r="D531" s="23" t="s">
        <v>150</v>
      </c>
      <c r="E531" s="23" t="s">
        <v>181</v>
      </c>
      <c r="F531" s="23"/>
      <c r="G531" s="23" t="s">
        <v>179</v>
      </c>
      <c r="H531" s="23"/>
      <c r="I531" s="23"/>
      <c r="J531" s="23"/>
      <c r="K531" s="23"/>
      <c r="L531" s="23" t="s">
        <v>180</v>
      </c>
      <c r="M531" s="25">
        <v>46309.803796296299</v>
      </c>
    </row>
    <row r="532" spans="1:13">
      <c r="A532">
        <v>202640000042</v>
      </c>
      <c r="B532">
        <v>1144090</v>
      </c>
      <c r="C532" s="24">
        <v>46118</v>
      </c>
      <c r="D532" s="23" t="s">
        <v>150</v>
      </c>
      <c r="E532" s="23" t="s">
        <v>181</v>
      </c>
      <c r="F532" s="23"/>
      <c r="G532" s="23" t="s">
        <v>179</v>
      </c>
      <c r="H532" s="23"/>
      <c r="I532" s="23"/>
      <c r="J532" s="23"/>
      <c r="K532" s="23"/>
      <c r="L532" s="23" t="s">
        <v>180</v>
      </c>
      <c r="M532" s="25">
        <v>46309.803796296299</v>
      </c>
    </row>
    <row r="533" spans="1:13">
      <c r="A533">
        <v>202640000043</v>
      </c>
      <c r="B533">
        <v>1191165</v>
      </c>
      <c r="C533" s="24">
        <v>46118</v>
      </c>
      <c r="D533" s="23" t="s">
        <v>150</v>
      </c>
      <c r="E533" s="23" t="s">
        <v>181</v>
      </c>
      <c r="F533" s="23"/>
      <c r="G533" s="23" t="s">
        <v>179</v>
      </c>
      <c r="H533" s="23"/>
      <c r="I533" s="23"/>
      <c r="J533" s="23"/>
      <c r="K533" s="23"/>
      <c r="L533" s="23" t="s">
        <v>180</v>
      </c>
      <c r="M533" s="25">
        <v>46309.803796296299</v>
      </c>
    </row>
    <row r="534" spans="1:13">
      <c r="A534">
        <v>202640000046</v>
      </c>
      <c r="B534">
        <v>1211252</v>
      </c>
      <c r="C534" s="24">
        <v>46118</v>
      </c>
      <c r="D534" s="23" t="s">
        <v>150</v>
      </c>
      <c r="E534" s="23" t="s">
        <v>181</v>
      </c>
      <c r="F534" s="23"/>
      <c r="G534" s="23" t="s">
        <v>179</v>
      </c>
      <c r="H534" s="23"/>
      <c r="I534" s="23"/>
      <c r="J534" s="23"/>
      <c r="K534" s="23"/>
      <c r="L534" s="23" t="s">
        <v>180</v>
      </c>
      <c r="M534" s="25">
        <v>46309.803796296299</v>
      </c>
    </row>
    <row r="535" spans="1:13">
      <c r="A535">
        <v>202640000047</v>
      </c>
      <c r="B535">
        <v>1201254</v>
      </c>
      <c r="C535" s="24">
        <v>46118</v>
      </c>
      <c r="D535" s="23" t="s">
        <v>150</v>
      </c>
      <c r="E535" s="23" t="s">
        <v>189</v>
      </c>
      <c r="F535" s="23"/>
      <c r="G535" s="23" t="s">
        <v>179</v>
      </c>
      <c r="H535" s="23"/>
      <c r="I535" s="23"/>
      <c r="J535" s="23"/>
      <c r="K535" s="23"/>
      <c r="L535" s="23" t="s">
        <v>180</v>
      </c>
      <c r="M535" s="25">
        <v>46309.803796296299</v>
      </c>
    </row>
    <row r="536" spans="1:13">
      <c r="A536">
        <v>202640000048</v>
      </c>
      <c r="B536">
        <v>1166052</v>
      </c>
      <c r="C536" s="24">
        <v>46118</v>
      </c>
      <c r="D536" s="23" t="s">
        <v>150</v>
      </c>
      <c r="E536" s="23" t="s">
        <v>177</v>
      </c>
      <c r="F536" s="23"/>
      <c r="G536" s="23" t="s">
        <v>179</v>
      </c>
      <c r="H536" s="23"/>
      <c r="I536" s="23"/>
      <c r="J536" s="23"/>
      <c r="K536" s="23"/>
      <c r="L536" s="23" t="s">
        <v>180</v>
      </c>
      <c r="M536" s="25">
        <v>46309.803796296299</v>
      </c>
    </row>
    <row r="537" spans="1:13">
      <c r="A537">
        <v>202640000052</v>
      </c>
      <c r="B537">
        <v>1191004</v>
      </c>
      <c r="C537" s="24">
        <v>46118</v>
      </c>
      <c r="D537" s="23" t="s">
        <v>150</v>
      </c>
      <c r="E537" s="23" t="s">
        <v>181</v>
      </c>
      <c r="F537" s="23"/>
      <c r="G537" s="23" t="s">
        <v>179</v>
      </c>
      <c r="H537" s="23"/>
      <c r="I537" s="23"/>
      <c r="J537" s="23"/>
      <c r="K537" s="23"/>
      <c r="L537" s="23" t="s">
        <v>180</v>
      </c>
      <c r="M537" s="25">
        <v>46309.803796296299</v>
      </c>
    </row>
    <row r="538" spans="1:13">
      <c r="A538">
        <v>202640000053</v>
      </c>
      <c r="B538">
        <v>1216080</v>
      </c>
      <c r="C538" s="24">
        <v>46118</v>
      </c>
      <c r="D538" s="23" t="s">
        <v>150</v>
      </c>
      <c r="E538" s="23" t="s">
        <v>189</v>
      </c>
      <c r="F538" s="23"/>
      <c r="G538" s="23" t="s">
        <v>179</v>
      </c>
      <c r="H538" s="23"/>
      <c r="I538" s="23"/>
      <c r="J538" s="23"/>
      <c r="K538" s="23"/>
      <c r="L538" s="23" t="s">
        <v>180</v>
      </c>
      <c r="M538" s="25">
        <v>46309.803796296299</v>
      </c>
    </row>
    <row r="539" spans="1:13">
      <c r="A539">
        <v>202640000054</v>
      </c>
      <c r="B539">
        <v>1171171</v>
      </c>
      <c r="C539" s="24">
        <v>46118</v>
      </c>
      <c r="D539" s="23" t="s">
        <v>150</v>
      </c>
      <c r="E539" s="23" t="s">
        <v>177</v>
      </c>
      <c r="F539" s="23" t="s">
        <v>185</v>
      </c>
      <c r="G539" s="23" t="s">
        <v>179</v>
      </c>
      <c r="H539" s="23"/>
      <c r="I539" s="23"/>
      <c r="J539" s="23"/>
      <c r="K539" s="23"/>
      <c r="L539" s="23" t="s">
        <v>180</v>
      </c>
      <c r="M539" s="25">
        <v>46309.803796296299</v>
      </c>
    </row>
    <row r="540" spans="1:13">
      <c r="A540">
        <v>202640000055</v>
      </c>
      <c r="B540">
        <v>1211059</v>
      </c>
      <c r="C540" s="24">
        <v>46118</v>
      </c>
      <c r="D540" s="23" t="s">
        <v>150</v>
      </c>
      <c r="E540" s="23" t="s">
        <v>183</v>
      </c>
      <c r="F540" s="23" t="s">
        <v>178</v>
      </c>
      <c r="G540" s="23" t="s">
        <v>179</v>
      </c>
      <c r="H540" s="23"/>
      <c r="I540" s="23"/>
      <c r="J540" s="23"/>
      <c r="K540" s="23"/>
      <c r="L540" s="23" t="s">
        <v>180</v>
      </c>
      <c r="M540" s="25">
        <v>46309.803796296299</v>
      </c>
    </row>
    <row r="541" spans="1:13">
      <c r="A541">
        <v>202640000059</v>
      </c>
      <c r="B541">
        <v>1246042</v>
      </c>
      <c r="C541" s="24">
        <v>46119</v>
      </c>
      <c r="D541" s="23" t="s">
        <v>150</v>
      </c>
      <c r="E541" s="23" t="s">
        <v>177</v>
      </c>
      <c r="F541" s="23"/>
      <c r="G541" s="23" t="s">
        <v>179</v>
      </c>
      <c r="H541" s="23"/>
      <c r="I541" s="23"/>
      <c r="J541" s="23"/>
      <c r="K541" s="23"/>
      <c r="L541" s="23" t="s">
        <v>180</v>
      </c>
      <c r="M541" s="25">
        <v>46309.803796296299</v>
      </c>
    </row>
    <row r="542" spans="1:13">
      <c r="A542">
        <v>202640000062</v>
      </c>
      <c r="B542">
        <v>1211388</v>
      </c>
      <c r="C542" s="24">
        <v>46119</v>
      </c>
      <c r="D542" s="23" t="s">
        <v>150</v>
      </c>
      <c r="E542" s="23" t="s">
        <v>177</v>
      </c>
      <c r="F542" s="23"/>
      <c r="G542" s="23" t="s">
        <v>179</v>
      </c>
      <c r="H542" s="23"/>
      <c r="I542" s="23"/>
      <c r="J542" s="23"/>
      <c r="K542" s="23"/>
      <c r="L542" s="23" t="s">
        <v>180</v>
      </c>
      <c r="M542" s="25">
        <v>46309.803796296299</v>
      </c>
    </row>
    <row r="543" spans="1:13">
      <c r="A543">
        <v>202640000063</v>
      </c>
      <c r="B543">
        <v>1211119</v>
      </c>
      <c r="C543" s="24">
        <v>46128</v>
      </c>
      <c r="D543" s="23" t="s">
        <v>150</v>
      </c>
      <c r="E543" s="23" t="s">
        <v>177</v>
      </c>
      <c r="F543" s="23"/>
      <c r="G543" s="23" t="s">
        <v>179</v>
      </c>
      <c r="H543" s="23"/>
      <c r="I543" s="23"/>
      <c r="J543" s="23"/>
      <c r="K543" s="23"/>
      <c r="L543" s="23" t="s">
        <v>180</v>
      </c>
      <c r="M543" s="25">
        <v>46309.803796296299</v>
      </c>
    </row>
    <row r="544" spans="1:13">
      <c r="A544">
        <v>202640000064</v>
      </c>
      <c r="B544">
        <v>1116040</v>
      </c>
      <c r="C544" s="24">
        <v>46119</v>
      </c>
      <c r="D544" s="23" t="s">
        <v>150</v>
      </c>
      <c r="E544" s="23" t="s">
        <v>183</v>
      </c>
      <c r="F544" s="23" t="s">
        <v>178</v>
      </c>
      <c r="G544" s="23" t="s">
        <v>179</v>
      </c>
      <c r="H544" s="23"/>
      <c r="I544" s="23"/>
      <c r="J544" s="23"/>
      <c r="K544" s="23"/>
      <c r="L544" s="23" t="s">
        <v>180</v>
      </c>
      <c r="M544" s="25">
        <v>46309.803796296299</v>
      </c>
    </row>
    <row r="545" spans="1:13">
      <c r="A545">
        <v>202640000066</v>
      </c>
      <c r="B545">
        <v>1132506</v>
      </c>
      <c r="C545" s="24">
        <v>46119</v>
      </c>
      <c r="D545" s="23" t="s">
        <v>150</v>
      </c>
      <c r="E545" s="23" t="s">
        <v>183</v>
      </c>
      <c r="F545" s="23" t="s">
        <v>178</v>
      </c>
      <c r="G545" s="23" t="s">
        <v>179</v>
      </c>
      <c r="H545" s="23"/>
      <c r="I545" s="23"/>
      <c r="J545" s="23"/>
      <c r="K545" s="23"/>
      <c r="L545" s="23" t="s">
        <v>180</v>
      </c>
      <c r="M545" s="25">
        <v>46309.803796296299</v>
      </c>
    </row>
    <row r="546" spans="1:13">
      <c r="A546">
        <v>202640000067</v>
      </c>
      <c r="B546">
        <v>974090</v>
      </c>
      <c r="C546" s="24">
        <v>46119</v>
      </c>
      <c r="D546" s="23" t="s">
        <v>150</v>
      </c>
      <c r="E546" s="23" t="s">
        <v>181</v>
      </c>
      <c r="F546" s="23"/>
      <c r="G546" s="23" t="s">
        <v>179</v>
      </c>
      <c r="H546" s="23"/>
      <c r="I546" s="23"/>
      <c r="J546" s="23"/>
      <c r="K546" s="23"/>
      <c r="L546" s="23" t="s">
        <v>180</v>
      </c>
      <c r="M546" s="25">
        <v>46309.803796296299</v>
      </c>
    </row>
    <row r="547" spans="1:13">
      <c r="A547">
        <v>202640000068</v>
      </c>
      <c r="B547">
        <v>1201264</v>
      </c>
      <c r="C547" s="24">
        <v>46119</v>
      </c>
      <c r="D547" s="23" t="s">
        <v>150</v>
      </c>
      <c r="E547" s="23" t="s">
        <v>181</v>
      </c>
      <c r="F547" s="23"/>
      <c r="G547" s="23" t="s">
        <v>179</v>
      </c>
      <c r="H547" s="23"/>
      <c r="I547" s="23"/>
      <c r="J547" s="23"/>
      <c r="K547" s="23"/>
      <c r="L547" s="23" t="s">
        <v>180</v>
      </c>
      <c r="M547" s="25">
        <v>46309.803796296299</v>
      </c>
    </row>
    <row r="548" spans="1:13">
      <c r="A548">
        <v>202640000069</v>
      </c>
      <c r="B548">
        <v>1253010</v>
      </c>
      <c r="C548" s="24">
        <v>46119</v>
      </c>
      <c r="D548" s="23" t="s">
        <v>150</v>
      </c>
      <c r="E548" s="23" t="s">
        <v>183</v>
      </c>
      <c r="F548" s="23" t="s">
        <v>178</v>
      </c>
      <c r="G548" s="23" t="s">
        <v>179</v>
      </c>
      <c r="H548" s="23"/>
      <c r="I548" s="23"/>
      <c r="J548" s="23"/>
      <c r="K548" s="23"/>
      <c r="L548" s="23" t="s">
        <v>180</v>
      </c>
      <c r="M548" s="25">
        <v>46309.803796296299</v>
      </c>
    </row>
    <row r="549" spans="1:13">
      <c r="A549">
        <v>202640000070</v>
      </c>
      <c r="B549">
        <v>1206088</v>
      </c>
      <c r="C549" s="24">
        <v>46119</v>
      </c>
      <c r="D549" s="23" t="s">
        <v>150</v>
      </c>
      <c r="E549" s="23" t="s">
        <v>183</v>
      </c>
      <c r="F549" s="23" t="s">
        <v>178</v>
      </c>
      <c r="G549" s="23" t="s">
        <v>179</v>
      </c>
      <c r="H549" s="23"/>
      <c r="I549" s="23"/>
      <c r="J549" s="23"/>
      <c r="K549" s="23"/>
      <c r="L549" s="23" t="s">
        <v>180</v>
      </c>
      <c r="M549" s="25">
        <v>46309.803796296299</v>
      </c>
    </row>
    <row r="550" spans="1:13">
      <c r="A550">
        <v>202640000071</v>
      </c>
      <c r="B550">
        <v>1202303</v>
      </c>
      <c r="C550" s="24">
        <v>46119</v>
      </c>
      <c r="D550" s="23" t="s">
        <v>150</v>
      </c>
      <c r="E550" s="23" t="s">
        <v>181</v>
      </c>
      <c r="F550" s="23"/>
      <c r="G550" s="23" t="s">
        <v>179</v>
      </c>
      <c r="H550" s="23"/>
      <c r="I550" s="23"/>
      <c r="J550" s="23"/>
      <c r="K550" s="23"/>
      <c r="L550" s="23" t="s">
        <v>180</v>
      </c>
      <c r="M550" s="25">
        <v>46309.803796296299</v>
      </c>
    </row>
    <row r="551" spans="1:13">
      <c r="A551">
        <v>202640000074</v>
      </c>
      <c r="B551">
        <v>1032072</v>
      </c>
      <c r="C551" s="24">
        <v>46120</v>
      </c>
      <c r="D551" s="23" t="s">
        <v>150</v>
      </c>
      <c r="E551" s="23" t="s">
        <v>183</v>
      </c>
      <c r="F551" s="23" t="s">
        <v>185</v>
      </c>
      <c r="G551" s="23" t="s">
        <v>179</v>
      </c>
      <c r="H551" s="23"/>
      <c r="I551" s="23"/>
      <c r="J551" s="23"/>
      <c r="K551" s="23"/>
      <c r="L551" s="23" t="s">
        <v>180</v>
      </c>
      <c r="M551" s="25">
        <v>46309.803796296299</v>
      </c>
    </row>
    <row r="552" spans="1:13">
      <c r="A552">
        <v>202640000075</v>
      </c>
      <c r="B552">
        <v>1252098</v>
      </c>
      <c r="C552" s="24">
        <v>46120</v>
      </c>
      <c r="D552" s="23" t="s">
        <v>150</v>
      </c>
      <c r="E552" s="23" t="s">
        <v>181</v>
      </c>
      <c r="F552" s="23"/>
      <c r="G552" s="23" t="s">
        <v>179</v>
      </c>
      <c r="H552" s="23"/>
      <c r="I552" s="23"/>
      <c r="J552" s="23"/>
      <c r="K552" s="23"/>
      <c r="L552" s="23" t="s">
        <v>180</v>
      </c>
      <c r="M552" s="25">
        <v>46309.803796296299</v>
      </c>
    </row>
    <row r="553" spans="1:13">
      <c r="A553">
        <v>202640000080</v>
      </c>
      <c r="B553">
        <v>1226065</v>
      </c>
      <c r="C553" s="24">
        <v>46120</v>
      </c>
      <c r="D553" s="23" t="s">
        <v>150</v>
      </c>
      <c r="E553" s="23" t="s">
        <v>177</v>
      </c>
      <c r="F553" s="23"/>
      <c r="G553" s="23" t="s">
        <v>179</v>
      </c>
      <c r="H553" s="23"/>
      <c r="I553" s="23"/>
      <c r="J553" s="23"/>
      <c r="K553" s="23"/>
      <c r="L553" s="23" t="s">
        <v>180</v>
      </c>
      <c r="M553" s="25">
        <v>46309.803796296299</v>
      </c>
    </row>
    <row r="554" spans="1:13">
      <c r="A554">
        <v>202640000081</v>
      </c>
      <c r="B554">
        <v>1221521</v>
      </c>
      <c r="C554" s="24">
        <v>46120</v>
      </c>
      <c r="D554" s="23" t="s">
        <v>150</v>
      </c>
      <c r="E554" s="23" t="s">
        <v>189</v>
      </c>
      <c r="F554" s="23"/>
      <c r="G554" s="23" t="s">
        <v>179</v>
      </c>
      <c r="H554" s="23"/>
      <c r="I554" s="23"/>
      <c r="J554" s="23"/>
      <c r="K554" s="23"/>
      <c r="L554" s="23" t="s">
        <v>180</v>
      </c>
      <c r="M554" s="25">
        <v>46309.803796296299</v>
      </c>
    </row>
    <row r="555" spans="1:13">
      <c r="A555">
        <v>202640000082</v>
      </c>
      <c r="B555">
        <v>1246035</v>
      </c>
      <c r="C555" s="24">
        <v>46121</v>
      </c>
      <c r="D555" s="23" t="s">
        <v>150</v>
      </c>
      <c r="E555" s="23" t="s">
        <v>183</v>
      </c>
      <c r="F555" s="23" t="s">
        <v>178</v>
      </c>
      <c r="G555" s="23" t="s">
        <v>179</v>
      </c>
      <c r="H555" s="23"/>
      <c r="I555" s="23"/>
      <c r="J555" s="23"/>
      <c r="K555" s="23"/>
      <c r="L555" s="23" t="s">
        <v>180</v>
      </c>
      <c r="M555" s="25">
        <v>46309.803796296299</v>
      </c>
    </row>
    <row r="556" spans="1:13">
      <c r="A556">
        <v>202640000083</v>
      </c>
      <c r="B556">
        <v>1232116</v>
      </c>
      <c r="C556" s="24">
        <v>46121</v>
      </c>
      <c r="D556" s="23" t="s">
        <v>150</v>
      </c>
      <c r="E556" s="23" t="s">
        <v>183</v>
      </c>
      <c r="F556" s="23" t="s">
        <v>178</v>
      </c>
      <c r="G556" s="23" t="s">
        <v>179</v>
      </c>
      <c r="H556" s="23"/>
      <c r="I556" s="23"/>
      <c r="J556" s="23"/>
      <c r="K556" s="23"/>
      <c r="L556" s="23" t="s">
        <v>180</v>
      </c>
      <c r="M556" s="25">
        <v>46309.803796296299</v>
      </c>
    </row>
    <row r="557" spans="1:13">
      <c r="A557">
        <v>202640000085</v>
      </c>
      <c r="B557">
        <v>1161432</v>
      </c>
      <c r="C557" s="24">
        <v>46121</v>
      </c>
      <c r="D557" s="23" t="s">
        <v>150</v>
      </c>
      <c r="E557" s="23" t="s">
        <v>181</v>
      </c>
      <c r="F557" s="23"/>
      <c r="G557" s="23" t="s">
        <v>179</v>
      </c>
      <c r="H557" s="23"/>
      <c r="I557" s="23"/>
      <c r="J557" s="23"/>
      <c r="K557" s="23"/>
      <c r="L557" s="23" t="s">
        <v>180</v>
      </c>
      <c r="M557" s="25">
        <v>46309.803796296299</v>
      </c>
    </row>
    <row r="558" spans="1:13">
      <c r="A558">
        <v>202640000088</v>
      </c>
      <c r="B558">
        <v>1121144</v>
      </c>
      <c r="C558" s="24">
        <v>46121</v>
      </c>
      <c r="D558" s="23" t="s">
        <v>150</v>
      </c>
      <c r="E558" s="23" t="s">
        <v>181</v>
      </c>
      <c r="F558" s="23"/>
      <c r="G558" s="23" t="s">
        <v>179</v>
      </c>
      <c r="H558" s="23"/>
      <c r="I558" s="23"/>
      <c r="J558" s="23"/>
      <c r="K558" s="23"/>
      <c r="L558" s="23" t="s">
        <v>180</v>
      </c>
      <c r="M558" s="25">
        <v>46309.803796296299</v>
      </c>
    </row>
    <row r="559" spans="1:13">
      <c r="A559">
        <v>202640000089</v>
      </c>
      <c r="B559">
        <v>1212501</v>
      </c>
      <c r="C559" s="24">
        <v>46127</v>
      </c>
      <c r="D559" s="23" t="s">
        <v>150</v>
      </c>
      <c r="E559" s="23" t="s">
        <v>177</v>
      </c>
      <c r="F559" s="23"/>
      <c r="G559" s="23" t="s">
        <v>179</v>
      </c>
      <c r="H559" s="23"/>
      <c r="I559" s="23"/>
      <c r="J559" s="23"/>
      <c r="K559" s="23"/>
      <c r="L559" s="23" t="s">
        <v>180</v>
      </c>
      <c r="M559" s="25">
        <v>46309.803796296299</v>
      </c>
    </row>
    <row r="560" spans="1:13">
      <c r="A560">
        <v>202640000090</v>
      </c>
      <c r="B560">
        <v>1156016</v>
      </c>
      <c r="C560" s="24">
        <v>46122</v>
      </c>
      <c r="D560" s="23" t="s">
        <v>150</v>
      </c>
      <c r="E560" s="23" t="s">
        <v>183</v>
      </c>
      <c r="F560" s="23" t="s">
        <v>178</v>
      </c>
      <c r="G560" s="23" t="s">
        <v>179</v>
      </c>
      <c r="H560" s="23"/>
      <c r="I560" s="23"/>
      <c r="J560" s="23"/>
      <c r="K560" s="23"/>
      <c r="L560" s="23" t="s">
        <v>180</v>
      </c>
      <c r="M560" s="25">
        <v>46309.803796296299</v>
      </c>
    </row>
    <row r="561" spans="1:13">
      <c r="A561">
        <v>202640000091</v>
      </c>
      <c r="B561">
        <v>1166100</v>
      </c>
      <c r="C561" s="24">
        <v>46122</v>
      </c>
      <c r="D561" s="23" t="s">
        <v>150</v>
      </c>
      <c r="E561" s="23" t="s">
        <v>183</v>
      </c>
      <c r="F561" s="23" t="s">
        <v>178</v>
      </c>
      <c r="G561" s="23" t="s">
        <v>179</v>
      </c>
      <c r="H561" s="23"/>
      <c r="I561" s="23"/>
      <c r="J561" s="23"/>
      <c r="K561" s="23"/>
      <c r="L561" s="23" t="s">
        <v>180</v>
      </c>
      <c r="M561" s="25">
        <v>46309.803796296299</v>
      </c>
    </row>
    <row r="562" spans="1:13">
      <c r="A562">
        <v>202640000093</v>
      </c>
      <c r="B562">
        <v>1222013</v>
      </c>
      <c r="C562" s="24">
        <v>46122</v>
      </c>
      <c r="D562" s="23" t="s">
        <v>150</v>
      </c>
      <c r="E562" s="23" t="s">
        <v>189</v>
      </c>
      <c r="F562" s="23"/>
      <c r="G562" s="23" t="s">
        <v>179</v>
      </c>
      <c r="H562" s="23"/>
      <c r="I562" s="23"/>
      <c r="J562" s="23"/>
      <c r="K562" s="23"/>
      <c r="L562" s="23" t="s">
        <v>180</v>
      </c>
      <c r="M562" s="25">
        <v>46309.803796296299</v>
      </c>
    </row>
    <row r="563" spans="1:13">
      <c r="A563">
        <v>202640000096</v>
      </c>
      <c r="B563">
        <v>1171473</v>
      </c>
      <c r="C563" s="24">
        <v>46122</v>
      </c>
      <c r="D563" s="23" t="s">
        <v>150</v>
      </c>
      <c r="E563" s="23" t="s">
        <v>183</v>
      </c>
      <c r="F563" s="23" t="s">
        <v>178</v>
      </c>
      <c r="G563" s="23" t="s">
        <v>179</v>
      </c>
      <c r="H563" s="23"/>
      <c r="I563" s="23"/>
      <c r="J563" s="23"/>
      <c r="K563" s="23"/>
      <c r="L563" s="23" t="s">
        <v>180</v>
      </c>
      <c r="M563" s="25">
        <v>46309.803796296299</v>
      </c>
    </row>
    <row r="564" spans="1:13">
      <c r="A564">
        <v>202640000098</v>
      </c>
      <c r="B564">
        <v>1131217</v>
      </c>
      <c r="C564" s="24">
        <v>46122</v>
      </c>
      <c r="D564" s="23" t="s">
        <v>150</v>
      </c>
      <c r="E564" s="23" t="s">
        <v>181</v>
      </c>
      <c r="F564" s="23"/>
      <c r="G564" s="23" t="s">
        <v>179</v>
      </c>
      <c r="H564" s="23"/>
      <c r="I564" s="23"/>
      <c r="J564" s="23"/>
      <c r="K564" s="23"/>
      <c r="L564" s="23" t="s">
        <v>180</v>
      </c>
      <c r="M564" s="25">
        <v>46309.803796296299</v>
      </c>
    </row>
    <row r="565" spans="1:13">
      <c r="A565">
        <v>202640000099</v>
      </c>
      <c r="B565">
        <v>950644</v>
      </c>
      <c r="C565" s="24">
        <v>46122</v>
      </c>
      <c r="D565" s="23" t="s">
        <v>150</v>
      </c>
      <c r="E565" s="23" t="s">
        <v>181</v>
      </c>
      <c r="F565" s="23"/>
      <c r="G565" s="23" t="s">
        <v>179</v>
      </c>
      <c r="H565" s="23"/>
      <c r="I565" s="23"/>
      <c r="J565" s="23"/>
      <c r="K565" s="23"/>
      <c r="L565" s="23" t="s">
        <v>180</v>
      </c>
      <c r="M565" s="25">
        <v>46309.803796296299</v>
      </c>
    </row>
    <row r="566" spans="1:13">
      <c r="A566">
        <v>202640000100</v>
      </c>
      <c r="B566">
        <v>1206116</v>
      </c>
      <c r="C566" s="24">
        <v>46123</v>
      </c>
      <c r="D566" s="23" t="s">
        <v>150</v>
      </c>
      <c r="E566" s="23" t="s">
        <v>177</v>
      </c>
      <c r="F566" s="23"/>
      <c r="G566" s="23" t="s">
        <v>179</v>
      </c>
      <c r="H566" s="23"/>
      <c r="I566" s="23"/>
      <c r="J566" s="23"/>
      <c r="K566" s="23"/>
      <c r="L566" s="23" t="s">
        <v>180</v>
      </c>
      <c r="M566" s="25">
        <v>46309.803796296299</v>
      </c>
    </row>
    <row r="567" spans="1:13">
      <c r="A567">
        <v>202640000102</v>
      </c>
      <c r="B567">
        <v>1226102</v>
      </c>
      <c r="C567" s="24">
        <v>46123</v>
      </c>
      <c r="D567" s="23" t="s">
        <v>150</v>
      </c>
      <c r="E567" s="23" t="s">
        <v>177</v>
      </c>
      <c r="F567" s="23"/>
      <c r="G567" s="23" t="s">
        <v>179</v>
      </c>
      <c r="H567" s="23"/>
      <c r="I567" s="23"/>
      <c r="J567" s="23"/>
      <c r="K567" s="23"/>
      <c r="L567" s="23" t="s">
        <v>180</v>
      </c>
      <c r="M567" s="25">
        <v>46309.803796296299</v>
      </c>
    </row>
    <row r="568" spans="1:13">
      <c r="A568">
        <v>202640000103</v>
      </c>
      <c r="B568">
        <v>1146090</v>
      </c>
      <c r="C568" s="24">
        <v>46124</v>
      </c>
      <c r="D568" s="23" t="s">
        <v>150</v>
      </c>
      <c r="E568" s="23" t="s">
        <v>183</v>
      </c>
      <c r="F568" s="23" t="s">
        <v>178</v>
      </c>
      <c r="G568" s="23" t="s">
        <v>179</v>
      </c>
      <c r="H568" s="23"/>
      <c r="I568" s="23"/>
      <c r="J568" s="23"/>
      <c r="K568" s="23"/>
      <c r="L568" s="23" t="s">
        <v>180</v>
      </c>
      <c r="M568" s="25">
        <v>46309.803796296299</v>
      </c>
    </row>
    <row r="569" spans="1:13">
      <c r="A569">
        <v>202640000104</v>
      </c>
      <c r="B569">
        <v>1181061</v>
      </c>
      <c r="C569" s="24">
        <v>46125</v>
      </c>
      <c r="D569" s="23" t="s">
        <v>150</v>
      </c>
      <c r="E569" s="23" t="s">
        <v>181</v>
      </c>
      <c r="F569" s="23"/>
      <c r="G569" s="23" t="s">
        <v>179</v>
      </c>
      <c r="H569" s="23"/>
      <c r="I569" s="23"/>
      <c r="J569" s="23"/>
      <c r="K569" s="23"/>
      <c r="L569" s="23" t="s">
        <v>180</v>
      </c>
      <c r="M569" s="25">
        <v>46309.803796296299</v>
      </c>
    </row>
    <row r="570" spans="1:13">
      <c r="A570">
        <v>202640000105</v>
      </c>
      <c r="B570">
        <v>1213023</v>
      </c>
      <c r="C570" s="24">
        <v>46125</v>
      </c>
      <c r="D570" s="23" t="s">
        <v>150</v>
      </c>
      <c r="E570" s="23" t="s">
        <v>181</v>
      </c>
      <c r="F570" s="23"/>
      <c r="G570" s="23" t="s">
        <v>179</v>
      </c>
      <c r="H570" s="23"/>
      <c r="I570" s="23"/>
      <c r="J570" s="23"/>
      <c r="K570" s="23"/>
      <c r="L570" s="23" t="s">
        <v>180</v>
      </c>
      <c r="M570" s="25">
        <v>46309.803796296299</v>
      </c>
    </row>
    <row r="571" spans="1:13">
      <c r="A571">
        <v>202640000106</v>
      </c>
      <c r="B571">
        <v>1161296</v>
      </c>
      <c r="C571" s="24">
        <v>46125</v>
      </c>
      <c r="D571" s="23" t="s">
        <v>150</v>
      </c>
      <c r="E571" s="23" t="s">
        <v>181</v>
      </c>
      <c r="F571" s="23"/>
      <c r="G571" s="23" t="s">
        <v>179</v>
      </c>
      <c r="H571" s="23"/>
      <c r="I571" s="23"/>
      <c r="J571" s="23"/>
      <c r="K571" s="23"/>
      <c r="L571" s="23" t="s">
        <v>180</v>
      </c>
      <c r="M571" s="25">
        <v>46309.803796296299</v>
      </c>
    </row>
    <row r="572" spans="1:13">
      <c r="A572">
        <v>202640000107</v>
      </c>
      <c r="B572">
        <v>1231068</v>
      </c>
      <c r="C572" s="24">
        <v>46125</v>
      </c>
      <c r="D572" s="23" t="s">
        <v>150</v>
      </c>
      <c r="E572" s="23" t="s">
        <v>177</v>
      </c>
      <c r="F572" s="23"/>
      <c r="G572" s="23" t="s">
        <v>179</v>
      </c>
      <c r="H572" s="23"/>
      <c r="I572" s="23"/>
      <c r="J572" s="23"/>
      <c r="K572" s="23"/>
      <c r="L572" s="23" t="s">
        <v>180</v>
      </c>
      <c r="M572" s="25">
        <v>46309.803796296299</v>
      </c>
    </row>
    <row r="573" spans="1:13">
      <c r="A573">
        <v>202640000108</v>
      </c>
      <c r="B573">
        <v>1191240</v>
      </c>
      <c r="C573" s="24">
        <v>46125</v>
      </c>
      <c r="D573" s="23" t="s">
        <v>150</v>
      </c>
      <c r="E573" s="23" t="s">
        <v>181</v>
      </c>
      <c r="F573" s="23"/>
      <c r="G573" s="23" t="s">
        <v>179</v>
      </c>
      <c r="H573" s="23"/>
      <c r="I573" s="23"/>
      <c r="J573" s="23"/>
      <c r="K573" s="23"/>
      <c r="L573" s="23" t="s">
        <v>180</v>
      </c>
      <c r="M573" s="25">
        <v>46309.803796296299</v>
      </c>
    </row>
    <row r="574" spans="1:13">
      <c r="A574">
        <v>202640000110</v>
      </c>
      <c r="B574">
        <v>1171359</v>
      </c>
      <c r="C574" s="24">
        <v>46125</v>
      </c>
      <c r="D574" s="23" t="s">
        <v>150</v>
      </c>
      <c r="E574" s="23" t="s">
        <v>189</v>
      </c>
      <c r="F574" s="23"/>
      <c r="G574" s="23" t="s">
        <v>179</v>
      </c>
      <c r="H574" s="23"/>
      <c r="I574" s="23"/>
      <c r="J574" s="23"/>
      <c r="K574" s="23"/>
      <c r="L574" s="23" t="s">
        <v>180</v>
      </c>
      <c r="M574" s="25">
        <v>46309.803796296299</v>
      </c>
    </row>
    <row r="575" spans="1:13">
      <c r="A575">
        <v>202640000111</v>
      </c>
      <c r="B575">
        <v>1131209</v>
      </c>
      <c r="C575" s="24">
        <v>46125</v>
      </c>
      <c r="D575" s="23" t="s">
        <v>150</v>
      </c>
      <c r="E575" s="23" t="s">
        <v>177</v>
      </c>
      <c r="F575" s="23"/>
      <c r="G575" s="23" t="s">
        <v>179</v>
      </c>
      <c r="H575" s="23"/>
      <c r="I575" s="23"/>
      <c r="J575" s="23"/>
      <c r="K575" s="23"/>
      <c r="L575" s="23" t="s">
        <v>180</v>
      </c>
      <c r="M575" s="25">
        <v>46309.803796296299</v>
      </c>
    </row>
    <row r="576" spans="1:13">
      <c r="A576">
        <v>202640000112</v>
      </c>
      <c r="B576">
        <v>1213029</v>
      </c>
      <c r="C576" s="24">
        <v>46125</v>
      </c>
      <c r="D576" s="23" t="s">
        <v>150</v>
      </c>
      <c r="E576" s="23" t="s">
        <v>177</v>
      </c>
      <c r="F576" s="23"/>
      <c r="G576" s="23" t="s">
        <v>179</v>
      </c>
      <c r="H576" s="23"/>
      <c r="I576" s="23"/>
      <c r="J576" s="23"/>
      <c r="K576" s="23"/>
      <c r="L576" s="23" t="s">
        <v>180</v>
      </c>
      <c r="M576" s="25">
        <v>46309.803796296299</v>
      </c>
    </row>
    <row r="577" spans="1:13">
      <c r="A577">
        <v>202640000113</v>
      </c>
      <c r="B577">
        <v>1186003</v>
      </c>
      <c r="C577" s="24">
        <v>46129</v>
      </c>
      <c r="D577" s="23" t="s">
        <v>150</v>
      </c>
      <c r="E577" s="23" t="s">
        <v>183</v>
      </c>
      <c r="F577" s="23"/>
      <c r="G577" s="23" t="s">
        <v>179</v>
      </c>
      <c r="H577" s="23"/>
      <c r="I577" s="23"/>
      <c r="J577" s="23"/>
      <c r="K577" s="23"/>
      <c r="L577" s="23" t="s">
        <v>180</v>
      </c>
      <c r="M577" s="25">
        <v>46309.803796296299</v>
      </c>
    </row>
    <row r="578" spans="1:13">
      <c r="A578">
        <v>202640000115</v>
      </c>
      <c r="B578">
        <v>1256097</v>
      </c>
      <c r="C578" s="24">
        <v>46127</v>
      </c>
      <c r="D578" s="23" t="s">
        <v>150</v>
      </c>
      <c r="E578" s="23" t="s">
        <v>183</v>
      </c>
      <c r="F578" s="23"/>
      <c r="G578" s="23" t="s">
        <v>179</v>
      </c>
      <c r="H578" s="23"/>
      <c r="I578" s="23"/>
      <c r="J578" s="23"/>
      <c r="K578" s="23"/>
      <c r="L578" s="23" t="s">
        <v>180</v>
      </c>
      <c r="M578" s="25">
        <v>46309.803796296299</v>
      </c>
    </row>
    <row r="579" spans="1:13">
      <c r="A579">
        <v>202640000117</v>
      </c>
      <c r="B579">
        <v>1221172</v>
      </c>
      <c r="C579" s="24">
        <v>46127</v>
      </c>
      <c r="D579" s="23" t="s">
        <v>150</v>
      </c>
      <c r="E579" s="23" t="s">
        <v>183</v>
      </c>
      <c r="F579" s="23"/>
      <c r="G579" s="23" t="s">
        <v>179</v>
      </c>
      <c r="H579" s="23"/>
      <c r="I579" s="23"/>
      <c r="J579" s="23"/>
      <c r="K579" s="23"/>
      <c r="L579" s="23" t="s">
        <v>180</v>
      </c>
      <c r="M579" s="25">
        <v>46309.803796296299</v>
      </c>
    </row>
    <row r="580" spans="1:13">
      <c r="A580">
        <v>202640000118</v>
      </c>
      <c r="B580">
        <v>1152167</v>
      </c>
      <c r="C580" s="24">
        <v>46127</v>
      </c>
      <c r="D580" s="23" t="s">
        <v>150</v>
      </c>
      <c r="E580" s="23" t="s">
        <v>183</v>
      </c>
      <c r="F580" s="23"/>
      <c r="G580" s="23" t="s">
        <v>179</v>
      </c>
      <c r="H580" s="23"/>
      <c r="I580" s="23"/>
      <c r="J580" s="23"/>
      <c r="K580" s="23"/>
      <c r="L580" s="23" t="s">
        <v>180</v>
      </c>
      <c r="M580" s="25">
        <v>46309.803796296299</v>
      </c>
    </row>
    <row r="581" spans="1:13">
      <c r="A581">
        <v>202640000119</v>
      </c>
      <c r="B581">
        <v>1242073</v>
      </c>
      <c r="C581" s="24">
        <v>46127</v>
      </c>
      <c r="D581" s="23" t="s">
        <v>150</v>
      </c>
      <c r="E581" s="23" t="s">
        <v>183</v>
      </c>
      <c r="F581" s="23"/>
      <c r="G581" s="23" t="s">
        <v>179</v>
      </c>
      <c r="H581" s="23"/>
      <c r="I581" s="23"/>
      <c r="J581" s="23"/>
      <c r="K581" s="23"/>
      <c r="L581" s="23" t="s">
        <v>180</v>
      </c>
      <c r="M581" s="25">
        <v>46309.803796296299</v>
      </c>
    </row>
    <row r="582" spans="1:13">
      <c r="A582">
        <v>202640000120</v>
      </c>
      <c r="B582">
        <v>1121203</v>
      </c>
      <c r="C582" s="24">
        <v>46127</v>
      </c>
      <c r="D582" s="23" t="s">
        <v>150</v>
      </c>
      <c r="E582" s="23" t="s">
        <v>183</v>
      </c>
      <c r="F582" s="23"/>
      <c r="G582" s="23" t="s">
        <v>179</v>
      </c>
      <c r="H582" s="23"/>
      <c r="I582" s="23"/>
      <c r="J582" s="23"/>
      <c r="K582" s="23"/>
      <c r="L582" s="23" t="s">
        <v>180</v>
      </c>
      <c r="M582" s="25">
        <v>46309.803796296299</v>
      </c>
    </row>
    <row r="583" spans="1:13">
      <c r="A583">
        <v>202640000122</v>
      </c>
      <c r="B583">
        <v>1172311</v>
      </c>
      <c r="C583" s="24">
        <v>46127</v>
      </c>
      <c r="D583" s="23" t="s">
        <v>150</v>
      </c>
      <c r="E583" s="23" t="s">
        <v>183</v>
      </c>
      <c r="F583" s="23"/>
      <c r="G583" s="23" t="s">
        <v>179</v>
      </c>
      <c r="H583" s="23"/>
      <c r="I583" s="23"/>
      <c r="J583" s="23"/>
      <c r="K583" s="23"/>
      <c r="L583" s="23" t="s">
        <v>180</v>
      </c>
      <c r="M583" s="25">
        <v>46309.803796296299</v>
      </c>
    </row>
    <row r="584" spans="1:13">
      <c r="A584">
        <v>202640000123</v>
      </c>
      <c r="B584">
        <v>1231096</v>
      </c>
      <c r="C584" s="24">
        <v>46128</v>
      </c>
      <c r="D584" s="23" t="s">
        <v>150</v>
      </c>
      <c r="E584" s="23" t="s">
        <v>177</v>
      </c>
      <c r="F584" s="23"/>
      <c r="G584" s="23" t="s">
        <v>179</v>
      </c>
      <c r="H584" s="23"/>
      <c r="I584" s="23"/>
      <c r="J584" s="23"/>
      <c r="K584" s="23"/>
      <c r="L584" s="23" t="s">
        <v>180</v>
      </c>
      <c r="M584" s="25">
        <v>46309.803796296299</v>
      </c>
    </row>
    <row r="585" spans="1:13">
      <c r="A585">
        <v>202640000127</v>
      </c>
      <c r="B585">
        <v>1221039</v>
      </c>
      <c r="C585" s="24">
        <v>46127</v>
      </c>
      <c r="D585" s="23" t="s">
        <v>150</v>
      </c>
      <c r="E585" s="23" t="s">
        <v>177</v>
      </c>
      <c r="F585" s="23"/>
      <c r="G585" s="23" t="s">
        <v>179</v>
      </c>
      <c r="H585" s="23"/>
      <c r="I585" s="23"/>
      <c r="J585" s="23"/>
      <c r="K585" s="23"/>
      <c r="L585" s="23" t="s">
        <v>180</v>
      </c>
      <c r="M585" s="25">
        <v>46309.803796296299</v>
      </c>
    </row>
    <row r="586" spans="1:13">
      <c r="A586">
        <v>202640000129</v>
      </c>
      <c r="B586">
        <v>1161294</v>
      </c>
      <c r="C586" s="24">
        <v>46127</v>
      </c>
      <c r="D586" s="23" t="s">
        <v>150</v>
      </c>
      <c r="E586" s="23" t="s">
        <v>177</v>
      </c>
      <c r="F586" s="23"/>
      <c r="G586" s="23" t="s">
        <v>179</v>
      </c>
      <c r="H586" s="23"/>
      <c r="I586" s="23"/>
      <c r="J586" s="23"/>
      <c r="K586" s="23"/>
      <c r="L586" s="23" t="s">
        <v>180</v>
      </c>
      <c r="M586" s="25">
        <v>46309.803796296299</v>
      </c>
    </row>
    <row r="587" spans="1:13">
      <c r="A587">
        <v>202640000134</v>
      </c>
      <c r="B587">
        <v>1201272</v>
      </c>
      <c r="C587" s="24">
        <v>46128</v>
      </c>
      <c r="D587" s="23" t="s">
        <v>150</v>
      </c>
      <c r="E587" s="23" t="s">
        <v>177</v>
      </c>
      <c r="F587" s="23"/>
      <c r="G587" s="23" t="s">
        <v>179</v>
      </c>
      <c r="H587" s="23"/>
      <c r="I587" s="23"/>
      <c r="J587" s="23"/>
      <c r="K587" s="23"/>
      <c r="L587" s="23" t="s">
        <v>180</v>
      </c>
      <c r="M587" s="25">
        <v>46309.803796296299</v>
      </c>
    </row>
    <row r="588" spans="1:13">
      <c r="A588">
        <v>202640000135</v>
      </c>
      <c r="B588">
        <v>1201400</v>
      </c>
      <c r="C588" s="24">
        <v>46128</v>
      </c>
      <c r="D588" s="23" t="s">
        <v>150</v>
      </c>
      <c r="E588" s="23" t="s">
        <v>183</v>
      </c>
      <c r="F588" s="23"/>
      <c r="G588" s="23" t="s">
        <v>179</v>
      </c>
      <c r="H588" s="23"/>
      <c r="I588" s="23"/>
      <c r="J588" s="23"/>
      <c r="K588" s="23"/>
      <c r="L588" s="23" t="s">
        <v>180</v>
      </c>
      <c r="M588" s="25">
        <v>46309.803796296299</v>
      </c>
    </row>
    <row r="589" spans="1:13">
      <c r="A589">
        <v>202640000136</v>
      </c>
      <c r="B589">
        <v>1234059</v>
      </c>
      <c r="C589" s="24">
        <v>46128</v>
      </c>
      <c r="D589" s="23" t="s">
        <v>150</v>
      </c>
      <c r="E589" s="23" t="s">
        <v>183</v>
      </c>
      <c r="F589" s="23"/>
      <c r="G589" s="23" t="s">
        <v>179</v>
      </c>
      <c r="H589" s="23"/>
      <c r="I589" s="23"/>
      <c r="J589" s="23"/>
      <c r="K589" s="23"/>
      <c r="L589" s="23" t="s">
        <v>180</v>
      </c>
      <c r="M589" s="25">
        <v>46309.803796296299</v>
      </c>
    </row>
    <row r="590" spans="1:13">
      <c r="A590">
        <v>202640000137</v>
      </c>
      <c r="B590">
        <v>1192055</v>
      </c>
      <c r="C590" s="24">
        <v>46128</v>
      </c>
      <c r="D590" s="23" t="s">
        <v>150</v>
      </c>
      <c r="E590" s="23" t="s">
        <v>183</v>
      </c>
      <c r="F590" s="23"/>
      <c r="G590" s="23" t="s">
        <v>179</v>
      </c>
      <c r="H590" s="23"/>
      <c r="I590" s="23"/>
      <c r="J590" s="23"/>
      <c r="K590" s="23"/>
      <c r="L590" s="23" t="s">
        <v>180</v>
      </c>
      <c r="M590" s="25">
        <v>46309.803796296299</v>
      </c>
    </row>
    <row r="591" spans="1:13">
      <c r="A591">
        <v>202640000138</v>
      </c>
      <c r="B591">
        <v>1192306</v>
      </c>
      <c r="C591" s="24">
        <v>46128</v>
      </c>
      <c r="D591" s="23" t="s">
        <v>150</v>
      </c>
      <c r="E591" s="23" t="s">
        <v>177</v>
      </c>
      <c r="F591" s="23"/>
      <c r="G591" s="23" t="s">
        <v>179</v>
      </c>
      <c r="H591" s="23"/>
      <c r="I591" s="23"/>
      <c r="J591" s="23"/>
      <c r="K591" s="23"/>
      <c r="L591" s="23" t="s">
        <v>180</v>
      </c>
      <c r="M591" s="25">
        <v>46309.803796296299</v>
      </c>
    </row>
    <row r="592" spans="1:13">
      <c r="A592">
        <v>202640000139</v>
      </c>
      <c r="B592">
        <v>1221147</v>
      </c>
      <c r="C592" s="24">
        <v>46128</v>
      </c>
      <c r="D592" s="23" t="s">
        <v>150</v>
      </c>
      <c r="E592" s="23" t="s">
        <v>183</v>
      </c>
      <c r="F592" s="23"/>
      <c r="G592" s="23" t="s">
        <v>179</v>
      </c>
      <c r="H592" s="23"/>
      <c r="I592" s="23"/>
      <c r="J592" s="23"/>
      <c r="K592" s="23"/>
      <c r="L592" s="23" t="s">
        <v>180</v>
      </c>
      <c r="M592" s="25">
        <v>46309.803796296299</v>
      </c>
    </row>
    <row r="593" spans="1:13">
      <c r="A593">
        <v>202640000141</v>
      </c>
      <c r="B593">
        <v>1213029</v>
      </c>
      <c r="C593" s="24">
        <v>46128</v>
      </c>
      <c r="D593" s="23" t="s">
        <v>150</v>
      </c>
      <c r="E593" s="23" t="s">
        <v>183</v>
      </c>
      <c r="F593" s="23"/>
      <c r="G593" s="23" t="s">
        <v>179</v>
      </c>
      <c r="H593" s="23"/>
      <c r="I593" s="23"/>
      <c r="J593" s="23"/>
      <c r="K593" s="23"/>
      <c r="L593" s="23" t="s">
        <v>180</v>
      </c>
      <c r="M593" s="25">
        <v>46309.803796296299</v>
      </c>
    </row>
    <row r="594" spans="1:13">
      <c r="A594">
        <v>202640000144</v>
      </c>
      <c r="B594">
        <v>1076104</v>
      </c>
      <c r="C594" s="24">
        <v>46129</v>
      </c>
      <c r="D594" s="23" t="s">
        <v>150</v>
      </c>
      <c r="E594" s="23" t="s">
        <v>183</v>
      </c>
      <c r="F594" s="23"/>
      <c r="G594" s="23" t="s">
        <v>179</v>
      </c>
      <c r="H594" s="23"/>
      <c r="I594" s="23"/>
      <c r="J594" s="23"/>
      <c r="K594" s="23"/>
      <c r="L594" s="23" t="s">
        <v>180</v>
      </c>
      <c r="M594" s="25">
        <v>46309.803796296299</v>
      </c>
    </row>
    <row r="595" spans="1:13">
      <c r="A595">
        <v>202640000147</v>
      </c>
      <c r="B595">
        <v>1131208</v>
      </c>
      <c r="C595" s="24">
        <v>46120</v>
      </c>
      <c r="D595" s="23" t="s">
        <v>150</v>
      </c>
      <c r="E595" s="23" t="s">
        <v>183</v>
      </c>
      <c r="F595" s="23"/>
      <c r="G595" s="23" t="s">
        <v>179</v>
      </c>
      <c r="H595" s="23"/>
      <c r="I595" s="23"/>
      <c r="J595" s="23"/>
      <c r="K595" s="23"/>
      <c r="L595" s="23" t="s">
        <v>180</v>
      </c>
      <c r="M595" s="25">
        <v>46309.803796296299</v>
      </c>
    </row>
    <row r="596" spans="1:13">
      <c r="A596">
        <v>202640000148</v>
      </c>
      <c r="B596">
        <v>1201257</v>
      </c>
      <c r="C596" s="24">
        <v>46129</v>
      </c>
      <c r="D596" s="23" t="s">
        <v>150</v>
      </c>
      <c r="E596" s="23" t="s">
        <v>183</v>
      </c>
      <c r="F596" s="23"/>
      <c r="G596" s="23" t="s">
        <v>179</v>
      </c>
      <c r="H596" s="23"/>
      <c r="I596" s="23"/>
      <c r="J596" s="23"/>
      <c r="K596" s="23"/>
      <c r="L596" s="23" t="s">
        <v>180</v>
      </c>
      <c r="M596" s="25">
        <v>46309.803796296299</v>
      </c>
    </row>
    <row r="597" spans="1:13">
      <c r="A597">
        <v>202640000150</v>
      </c>
      <c r="B597">
        <v>1111158</v>
      </c>
      <c r="C597" s="24">
        <v>46129</v>
      </c>
      <c r="D597" s="23" t="s">
        <v>150</v>
      </c>
      <c r="E597" s="23" t="s">
        <v>183</v>
      </c>
      <c r="F597" s="23"/>
      <c r="G597" s="23" t="s">
        <v>179</v>
      </c>
      <c r="H597" s="23"/>
      <c r="I597" s="23"/>
      <c r="J597" s="23"/>
      <c r="K597" s="23"/>
      <c r="L597" s="23" t="s">
        <v>180</v>
      </c>
      <c r="M597" s="25">
        <v>46309.803796296299</v>
      </c>
    </row>
    <row r="598" spans="1:13">
      <c r="A598">
        <v>202640000151</v>
      </c>
      <c r="B598">
        <v>1171591</v>
      </c>
      <c r="C598" s="24">
        <v>46129</v>
      </c>
      <c r="D598" s="23" t="s">
        <v>150</v>
      </c>
      <c r="E598" s="23" t="s">
        <v>183</v>
      </c>
      <c r="F598" s="23"/>
      <c r="G598" s="23" t="s">
        <v>179</v>
      </c>
      <c r="H598" s="23"/>
      <c r="I598" s="23"/>
      <c r="J598" s="23"/>
      <c r="K598" s="23"/>
      <c r="L598" s="23" t="s">
        <v>180</v>
      </c>
      <c r="M598" s="25">
        <v>46309.803796296299</v>
      </c>
    </row>
    <row r="599" spans="1:13">
      <c r="A599">
        <v>202640000152</v>
      </c>
      <c r="B599">
        <v>1211050</v>
      </c>
      <c r="C599" s="24">
        <v>46129</v>
      </c>
      <c r="D599" s="23" t="s">
        <v>150</v>
      </c>
      <c r="E599" s="23" t="s">
        <v>183</v>
      </c>
      <c r="F599" s="23"/>
      <c r="G599" s="23" t="s">
        <v>179</v>
      </c>
      <c r="H599" s="23"/>
      <c r="I599" s="23"/>
      <c r="J599" s="23"/>
      <c r="K599" s="23"/>
      <c r="L599" s="23" t="s">
        <v>180</v>
      </c>
      <c r="M599" s="25">
        <v>46309.803796296299</v>
      </c>
    </row>
    <row r="600" spans="1:13">
      <c r="A600">
        <v>202640000153</v>
      </c>
      <c r="B600">
        <v>1211050</v>
      </c>
      <c r="C600" s="24">
        <v>46129</v>
      </c>
      <c r="D600" s="23" t="s">
        <v>150</v>
      </c>
      <c r="E600" s="23" t="s">
        <v>183</v>
      </c>
      <c r="F600" s="23"/>
      <c r="G600" s="23" t="s">
        <v>179</v>
      </c>
      <c r="H600" s="23"/>
      <c r="I600" s="23"/>
      <c r="J600" s="23"/>
      <c r="K600" s="23"/>
      <c r="L600" s="23" t="s">
        <v>180</v>
      </c>
      <c r="M600" s="25">
        <v>46309.803796296299</v>
      </c>
    </row>
    <row r="601" spans="1:13">
      <c r="A601">
        <v>202640000156</v>
      </c>
      <c r="B601">
        <v>1214064</v>
      </c>
      <c r="C601" s="24">
        <v>46113</v>
      </c>
      <c r="D601" s="23" t="s">
        <v>150</v>
      </c>
      <c r="E601" s="23" t="s">
        <v>183</v>
      </c>
      <c r="F601" s="23"/>
      <c r="G601" s="23" t="s">
        <v>179</v>
      </c>
      <c r="H601" s="23"/>
      <c r="I601" s="23"/>
      <c r="J601" s="23"/>
      <c r="K601" s="23"/>
      <c r="L601" s="23" t="s">
        <v>180</v>
      </c>
      <c r="M601" s="25">
        <v>46309.803796296299</v>
      </c>
    </row>
    <row r="602" spans="1:13">
      <c r="A602">
        <v>202640000158</v>
      </c>
      <c r="B602">
        <v>1106118</v>
      </c>
      <c r="C602" s="24">
        <v>46131</v>
      </c>
      <c r="D602" s="23" t="s">
        <v>150</v>
      </c>
      <c r="E602" s="23" t="s">
        <v>183</v>
      </c>
      <c r="F602" s="23"/>
      <c r="G602" s="23" t="s">
        <v>179</v>
      </c>
      <c r="H602" s="23"/>
      <c r="I602" s="23"/>
      <c r="J602" s="23"/>
      <c r="K602" s="23"/>
      <c r="L602" s="23" t="s">
        <v>180</v>
      </c>
      <c r="M602" s="25">
        <v>46309.803796296299</v>
      </c>
    </row>
    <row r="603" spans="1:13">
      <c r="A603">
        <v>202650000002</v>
      </c>
      <c r="B603">
        <v>1136057</v>
      </c>
      <c r="C603" s="24">
        <v>46115</v>
      </c>
      <c r="D603" s="23" t="s">
        <v>156</v>
      </c>
      <c r="E603" s="23" t="s">
        <v>181</v>
      </c>
      <c r="F603" s="23" t="s">
        <v>192</v>
      </c>
      <c r="G603" s="23" t="s">
        <v>179</v>
      </c>
      <c r="H603" s="23"/>
      <c r="I603" s="23"/>
      <c r="J603" s="23"/>
      <c r="K603" s="23"/>
      <c r="L603" s="23" t="s">
        <v>180</v>
      </c>
      <c r="M603" s="25">
        <v>46309.803796296299</v>
      </c>
    </row>
    <row r="604" spans="1:13">
      <c r="A604">
        <v>202650000003</v>
      </c>
      <c r="B604">
        <v>986052</v>
      </c>
      <c r="C604" s="24">
        <v>46115</v>
      </c>
      <c r="D604" s="23" t="s">
        <v>156</v>
      </c>
      <c r="E604" s="23" t="s">
        <v>177</v>
      </c>
      <c r="F604" s="23"/>
      <c r="G604" s="23" t="s">
        <v>179</v>
      </c>
      <c r="H604" s="23"/>
      <c r="I604" s="23"/>
      <c r="J604" s="23"/>
      <c r="K604" s="23"/>
      <c r="L604" s="23" t="s">
        <v>180</v>
      </c>
      <c r="M604" s="25">
        <v>46309.803796296299</v>
      </c>
    </row>
    <row r="605" spans="1:13">
      <c r="A605">
        <v>202650000004</v>
      </c>
      <c r="B605">
        <v>1076036</v>
      </c>
      <c r="C605" s="24">
        <v>46115</v>
      </c>
      <c r="D605" s="23" t="s">
        <v>156</v>
      </c>
      <c r="E605" s="23" t="s">
        <v>183</v>
      </c>
      <c r="F605" s="23"/>
      <c r="G605" s="23" t="s">
        <v>179</v>
      </c>
      <c r="H605" s="23"/>
      <c r="I605" s="23"/>
      <c r="J605" s="23"/>
      <c r="K605" s="23"/>
      <c r="L605" s="23" t="s">
        <v>180</v>
      </c>
      <c r="M605" s="25">
        <v>46309.803796296299</v>
      </c>
    </row>
    <row r="606" spans="1:13">
      <c r="A606">
        <v>202650000005</v>
      </c>
      <c r="B606">
        <v>1096085</v>
      </c>
      <c r="C606" s="24">
        <v>46115</v>
      </c>
      <c r="D606" s="23" t="s">
        <v>156</v>
      </c>
      <c r="E606" s="23" t="s">
        <v>181</v>
      </c>
      <c r="F606" s="23"/>
      <c r="G606" s="23" t="s">
        <v>179</v>
      </c>
      <c r="H606" s="23"/>
      <c r="I606" s="23"/>
      <c r="J606" s="23"/>
      <c r="K606" s="23"/>
      <c r="L606" s="23" t="s">
        <v>180</v>
      </c>
      <c r="M606" s="25">
        <v>46309.803796296299</v>
      </c>
    </row>
    <row r="607" spans="1:13">
      <c r="A607">
        <v>202650000006</v>
      </c>
      <c r="B607">
        <v>1126154</v>
      </c>
      <c r="C607" s="24">
        <v>46115</v>
      </c>
      <c r="D607" s="23" t="s">
        <v>156</v>
      </c>
      <c r="E607" s="23" t="s">
        <v>181</v>
      </c>
      <c r="F607" s="23" t="s">
        <v>192</v>
      </c>
      <c r="G607" s="23" t="s">
        <v>179</v>
      </c>
      <c r="H607" s="23"/>
      <c r="I607" s="23"/>
      <c r="J607" s="23"/>
      <c r="K607" s="23"/>
      <c r="L607" s="23" t="s">
        <v>180</v>
      </c>
      <c r="M607" s="25">
        <v>46309.803796296299</v>
      </c>
    </row>
    <row r="608" spans="1:13">
      <c r="A608">
        <v>202650000007</v>
      </c>
      <c r="B608">
        <v>1186146</v>
      </c>
      <c r="C608" s="24">
        <v>46115</v>
      </c>
      <c r="D608" s="23" t="s">
        <v>156</v>
      </c>
      <c r="E608" s="23" t="s">
        <v>183</v>
      </c>
      <c r="F608" s="23" t="s">
        <v>178</v>
      </c>
      <c r="G608" s="23" t="s">
        <v>179</v>
      </c>
      <c r="H608" s="23"/>
      <c r="I608" s="23"/>
      <c r="J608" s="23"/>
      <c r="K608" s="23"/>
      <c r="L608" s="23" t="s">
        <v>180</v>
      </c>
      <c r="M608" s="25">
        <v>46309.803796296299</v>
      </c>
    </row>
    <row r="609" spans="1:13">
      <c r="A609">
        <v>202650000021</v>
      </c>
      <c r="B609">
        <v>930065</v>
      </c>
      <c r="C609" s="24">
        <v>46115</v>
      </c>
      <c r="D609" s="23" t="s">
        <v>156</v>
      </c>
      <c r="E609" s="23" t="s">
        <v>181</v>
      </c>
      <c r="F609" s="23" t="s">
        <v>192</v>
      </c>
      <c r="G609" s="23" t="s">
        <v>179</v>
      </c>
      <c r="H609" s="23"/>
      <c r="I609" s="23"/>
      <c r="J609" s="23"/>
      <c r="K609" s="23"/>
      <c r="L609" s="23" t="s">
        <v>180</v>
      </c>
      <c r="M609" s="25">
        <v>46309.803796296299</v>
      </c>
    </row>
    <row r="610" spans="1:13">
      <c r="A610">
        <v>202650000024</v>
      </c>
      <c r="B610">
        <v>1156130</v>
      </c>
      <c r="C610" s="24">
        <v>46115</v>
      </c>
      <c r="D610" s="23" t="s">
        <v>156</v>
      </c>
      <c r="E610" s="23" t="s">
        <v>183</v>
      </c>
      <c r="F610" s="23"/>
      <c r="G610" s="23" t="s">
        <v>179</v>
      </c>
      <c r="H610" s="23"/>
      <c r="I610" s="23"/>
      <c r="J610" s="23"/>
      <c r="K610" s="23"/>
      <c r="L610" s="23" t="s">
        <v>180</v>
      </c>
      <c r="M610" s="25">
        <v>46309.803796296299</v>
      </c>
    </row>
    <row r="611" spans="1:13">
      <c r="A611">
        <v>202650000027</v>
      </c>
      <c r="B611">
        <v>1246013</v>
      </c>
      <c r="C611" s="24">
        <v>46120</v>
      </c>
      <c r="D611" s="23" t="s">
        <v>156</v>
      </c>
      <c r="E611" s="23" t="s">
        <v>181</v>
      </c>
      <c r="F611" s="23"/>
      <c r="G611" s="23" t="s">
        <v>179</v>
      </c>
      <c r="H611" s="23"/>
      <c r="I611" s="23"/>
      <c r="J611" s="23"/>
      <c r="K611" s="23"/>
      <c r="L611" s="23" t="s">
        <v>180</v>
      </c>
      <c r="M611" s="25">
        <v>46309.803796296299</v>
      </c>
    </row>
    <row r="612" spans="1:13">
      <c r="A612">
        <v>202650000033</v>
      </c>
      <c r="B612">
        <v>992042</v>
      </c>
      <c r="C612" s="24">
        <v>46115</v>
      </c>
      <c r="D612" s="23" t="s">
        <v>156</v>
      </c>
      <c r="E612" s="23" t="s">
        <v>183</v>
      </c>
      <c r="F612" s="23"/>
      <c r="G612" s="23" t="s">
        <v>179</v>
      </c>
      <c r="H612" s="23"/>
      <c r="I612" s="23"/>
      <c r="J612" s="23"/>
      <c r="K612" s="23"/>
      <c r="L612" s="23" t="s">
        <v>180</v>
      </c>
      <c r="M612" s="25">
        <v>46309.803796296299</v>
      </c>
    </row>
    <row r="613" spans="1:13">
      <c r="A613">
        <v>202650000039</v>
      </c>
      <c r="B613">
        <v>1206049</v>
      </c>
      <c r="C613" s="24">
        <v>46115</v>
      </c>
      <c r="D613" s="23" t="s">
        <v>156</v>
      </c>
      <c r="E613" s="23" t="s">
        <v>181</v>
      </c>
      <c r="F613" s="23"/>
      <c r="G613" s="23" t="s">
        <v>179</v>
      </c>
      <c r="H613" s="23"/>
      <c r="I613" s="23"/>
      <c r="J613" s="23"/>
      <c r="K613" s="23"/>
      <c r="L613" s="23" t="s">
        <v>180</v>
      </c>
      <c r="M613" s="25">
        <v>46309.803796296299</v>
      </c>
    </row>
    <row r="614" spans="1:13">
      <c r="A614">
        <v>202650000041</v>
      </c>
      <c r="B614">
        <v>1206067</v>
      </c>
      <c r="C614" s="24">
        <v>46115</v>
      </c>
      <c r="D614" s="23" t="s">
        <v>156</v>
      </c>
      <c r="E614" s="23" t="s">
        <v>183</v>
      </c>
      <c r="F614" s="23" t="s">
        <v>178</v>
      </c>
      <c r="G614" s="23" t="s">
        <v>179</v>
      </c>
      <c r="H614" s="23"/>
      <c r="I614" s="23"/>
      <c r="J614" s="23"/>
      <c r="K614" s="23"/>
      <c r="L614" s="23" t="s">
        <v>180</v>
      </c>
      <c r="M614" s="25">
        <v>46309.803796296299</v>
      </c>
    </row>
    <row r="615" spans="1:13">
      <c r="A615">
        <v>202650000042</v>
      </c>
      <c r="B615">
        <v>1206095</v>
      </c>
      <c r="C615" s="24">
        <v>46115</v>
      </c>
      <c r="D615" s="23" t="s">
        <v>156</v>
      </c>
      <c r="E615" s="23" t="s">
        <v>181</v>
      </c>
      <c r="F615" s="23" t="s">
        <v>182</v>
      </c>
      <c r="G615" s="23" t="s">
        <v>179</v>
      </c>
      <c r="H615" s="23"/>
      <c r="I615" s="23"/>
      <c r="J615" s="23"/>
      <c r="K615" s="23"/>
      <c r="L615" s="23" t="s">
        <v>180</v>
      </c>
      <c r="M615" s="25">
        <v>46309.803796296299</v>
      </c>
    </row>
    <row r="616" spans="1:13">
      <c r="A616">
        <v>202650000043</v>
      </c>
      <c r="B616">
        <v>920494</v>
      </c>
      <c r="C616" s="24">
        <v>46115</v>
      </c>
      <c r="D616" s="23" t="s">
        <v>156</v>
      </c>
      <c r="E616" s="23" t="s">
        <v>183</v>
      </c>
      <c r="F616" s="23"/>
      <c r="G616" s="23" t="s">
        <v>179</v>
      </c>
      <c r="H616" s="23"/>
      <c r="I616" s="23"/>
      <c r="J616" s="23"/>
      <c r="K616" s="23"/>
      <c r="L616" s="23" t="s">
        <v>180</v>
      </c>
      <c r="M616" s="25">
        <v>46309.803796296299</v>
      </c>
    </row>
    <row r="617" spans="1:13">
      <c r="A617">
        <v>202650000049</v>
      </c>
      <c r="B617">
        <v>920287</v>
      </c>
      <c r="C617" s="24">
        <v>46115</v>
      </c>
      <c r="D617" s="23" t="s">
        <v>156</v>
      </c>
      <c r="E617" s="23" t="s">
        <v>183</v>
      </c>
      <c r="F617" s="23"/>
      <c r="G617" s="23" t="s">
        <v>179</v>
      </c>
      <c r="H617" s="23"/>
      <c r="I617" s="23"/>
      <c r="J617" s="23"/>
      <c r="K617" s="23"/>
      <c r="L617" s="23" t="s">
        <v>180</v>
      </c>
      <c r="M617" s="25">
        <v>46309.803796296299</v>
      </c>
    </row>
    <row r="618" spans="1:13">
      <c r="A618">
        <v>202650000051</v>
      </c>
      <c r="B618">
        <v>850104</v>
      </c>
      <c r="C618" s="24">
        <v>46115</v>
      </c>
      <c r="D618" s="23" t="s">
        <v>156</v>
      </c>
      <c r="E618" s="23" t="s">
        <v>181</v>
      </c>
      <c r="F618" s="23" t="s">
        <v>212</v>
      </c>
      <c r="G618" s="23" t="s">
        <v>179</v>
      </c>
      <c r="H618" s="23"/>
      <c r="I618" s="23"/>
      <c r="J618" s="23"/>
      <c r="K618" s="23"/>
      <c r="L618" s="23" t="s">
        <v>180</v>
      </c>
      <c r="M618" s="25">
        <v>46309.803796296299</v>
      </c>
    </row>
    <row r="619" spans="1:13">
      <c r="A619">
        <v>202650000052</v>
      </c>
      <c r="B619">
        <v>820186</v>
      </c>
      <c r="C619" s="24">
        <v>46115</v>
      </c>
      <c r="D619" s="23" t="s">
        <v>156</v>
      </c>
      <c r="E619" s="23" t="s">
        <v>181</v>
      </c>
      <c r="F619" s="23" t="s">
        <v>193</v>
      </c>
      <c r="G619" s="23" t="s">
        <v>179</v>
      </c>
      <c r="H619" s="23"/>
      <c r="I619" s="23"/>
      <c r="J619" s="23"/>
      <c r="K619" s="23"/>
      <c r="L619" s="23" t="s">
        <v>180</v>
      </c>
      <c r="M619" s="25">
        <v>46309.803796296299</v>
      </c>
    </row>
    <row r="620" spans="1:13">
      <c r="A620">
        <v>202650000058</v>
      </c>
      <c r="B620">
        <v>1236050</v>
      </c>
      <c r="C620" s="24">
        <v>46116</v>
      </c>
      <c r="D620" s="23" t="s">
        <v>156</v>
      </c>
      <c r="E620" s="23" t="s">
        <v>177</v>
      </c>
      <c r="F620" s="23" t="s">
        <v>182</v>
      </c>
      <c r="G620" s="23" t="s">
        <v>179</v>
      </c>
      <c r="H620" s="23"/>
      <c r="I620" s="23"/>
      <c r="J620" s="23"/>
      <c r="K620" s="23"/>
      <c r="L620" s="23" t="s">
        <v>180</v>
      </c>
      <c r="M620" s="25">
        <v>46309.803796296299</v>
      </c>
    </row>
    <row r="621" spans="1:13">
      <c r="A621">
        <v>202650000059</v>
      </c>
      <c r="B621">
        <v>1022034</v>
      </c>
      <c r="C621" s="24">
        <v>46115</v>
      </c>
      <c r="D621" s="23" t="s">
        <v>156</v>
      </c>
      <c r="E621" s="23" t="s">
        <v>183</v>
      </c>
      <c r="F621" s="23"/>
      <c r="G621" s="23" t="s">
        <v>179</v>
      </c>
      <c r="H621" s="23"/>
      <c r="I621" s="23"/>
      <c r="J621" s="23"/>
      <c r="K621" s="23"/>
      <c r="L621" s="23" t="s">
        <v>180</v>
      </c>
      <c r="M621" s="25">
        <v>46309.803796296299</v>
      </c>
    </row>
    <row r="622" spans="1:13">
      <c r="A622">
        <v>202650000063</v>
      </c>
      <c r="B622">
        <v>1181150</v>
      </c>
      <c r="C622" s="24">
        <v>46115</v>
      </c>
      <c r="D622" s="23" t="s">
        <v>156</v>
      </c>
      <c r="E622" s="23" t="s">
        <v>181</v>
      </c>
      <c r="F622" s="23"/>
      <c r="G622" s="23" t="s">
        <v>179</v>
      </c>
      <c r="H622" s="23"/>
      <c r="I622" s="23"/>
      <c r="J622" s="23"/>
      <c r="K622" s="23"/>
      <c r="L622" s="23" t="s">
        <v>180</v>
      </c>
      <c r="M622" s="25">
        <v>46309.803796296299</v>
      </c>
    </row>
    <row r="623" spans="1:13">
      <c r="A623">
        <v>202650000074</v>
      </c>
      <c r="B623">
        <v>1046063</v>
      </c>
      <c r="C623" s="24">
        <v>46115</v>
      </c>
      <c r="D623" s="23" t="s">
        <v>156</v>
      </c>
      <c r="E623" s="23" t="s">
        <v>183</v>
      </c>
      <c r="F623" s="23"/>
      <c r="G623" s="23" t="s">
        <v>179</v>
      </c>
      <c r="H623" s="23"/>
      <c r="I623" s="23"/>
      <c r="J623" s="23"/>
      <c r="K623" s="23"/>
      <c r="L623" s="23" t="s">
        <v>180</v>
      </c>
      <c r="M623" s="25">
        <v>46309.803796296299</v>
      </c>
    </row>
    <row r="624" spans="1:13">
      <c r="A624">
        <v>202650000080</v>
      </c>
      <c r="B624">
        <v>1226082</v>
      </c>
      <c r="C624" s="24">
        <v>46115</v>
      </c>
      <c r="D624" s="23" t="s">
        <v>156</v>
      </c>
      <c r="E624" s="23" t="s">
        <v>177</v>
      </c>
      <c r="F624" s="23"/>
      <c r="G624" s="23" t="s">
        <v>179</v>
      </c>
      <c r="H624" s="23"/>
      <c r="I624" s="23"/>
      <c r="J624" s="23"/>
      <c r="K624" s="23"/>
      <c r="L624" s="23" t="s">
        <v>180</v>
      </c>
      <c r="M624" s="25">
        <v>46309.803796296299</v>
      </c>
    </row>
    <row r="625" spans="1:13">
      <c r="A625">
        <v>202650000081</v>
      </c>
      <c r="B625">
        <v>1136055</v>
      </c>
      <c r="C625" s="24">
        <v>46115</v>
      </c>
      <c r="D625" s="23" t="s">
        <v>156</v>
      </c>
      <c r="E625" s="23" t="s">
        <v>181</v>
      </c>
      <c r="F625" s="23" t="s">
        <v>192</v>
      </c>
      <c r="G625" s="23" t="s">
        <v>179</v>
      </c>
      <c r="H625" s="23"/>
      <c r="I625" s="23"/>
      <c r="J625" s="23"/>
      <c r="K625" s="23"/>
      <c r="L625" s="23" t="s">
        <v>180</v>
      </c>
      <c r="M625" s="25">
        <v>46309.803796296299</v>
      </c>
    </row>
    <row r="626" spans="1:13">
      <c r="A626">
        <v>202650000085</v>
      </c>
      <c r="B626">
        <v>1076022</v>
      </c>
      <c r="C626" s="24">
        <v>46115</v>
      </c>
      <c r="D626" s="23" t="s">
        <v>156</v>
      </c>
      <c r="E626" s="23" t="s">
        <v>181</v>
      </c>
      <c r="F626" s="23"/>
      <c r="G626" s="23" t="s">
        <v>179</v>
      </c>
      <c r="H626" s="23"/>
      <c r="I626" s="23"/>
      <c r="J626" s="23"/>
      <c r="K626" s="23"/>
      <c r="L626" s="23" t="s">
        <v>180</v>
      </c>
      <c r="M626" s="25">
        <v>46309.803796296299</v>
      </c>
    </row>
    <row r="627" spans="1:13">
      <c r="A627">
        <v>202650000090</v>
      </c>
      <c r="B627">
        <v>950343</v>
      </c>
      <c r="C627" s="24">
        <v>46115</v>
      </c>
      <c r="D627" s="23" t="s">
        <v>156</v>
      </c>
      <c r="E627" s="23" t="s">
        <v>181</v>
      </c>
      <c r="F627" s="23"/>
      <c r="G627" s="23" t="s">
        <v>179</v>
      </c>
      <c r="H627" s="23"/>
      <c r="I627" s="23"/>
      <c r="J627" s="23"/>
      <c r="K627" s="23"/>
      <c r="L627" s="23" t="s">
        <v>180</v>
      </c>
      <c r="M627" s="25">
        <v>46309.803796296299</v>
      </c>
    </row>
    <row r="628" spans="1:13">
      <c r="A628">
        <v>202650000095</v>
      </c>
      <c r="B628">
        <v>1086035</v>
      </c>
      <c r="C628" s="24">
        <v>46115</v>
      </c>
      <c r="D628" s="23" t="s">
        <v>156</v>
      </c>
      <c r="E628" s="23" t="s">
        <v>184</v>
      </c>
      <c r="F628" s="23" t="s">
        <v>182</v>
      </c>
      <c r="G628" s="23" t="s">
        <v>179</v>
      </c>
      <c r="H628" s="23"/>
      <c r="I628" s="23"/>
      <c r="J628" s="23"/>
      <c r="K628" s="23"/>
      <c r="L628" s="23" t="s">
        <v>180</v>
      </c>
      <c r="M628" s="25">
        <v>46309.803796296299</v>
      </c>
    </row>
    <row r="629" spans="1:13">
      <c r="A629">
        <v>202650000098</v>
      </c>
      <c r="B629">
        <v>880399</v>
      </c>
      <c r="C629" s="24">
        <v>46115</v>
      </c>
      <c r="D629" s="23" t="s">
        <v>156</v>
      </c>
      <c r="E629" s="23" t="s">
        <v>181</v>
      </c>
      <c r="F629" s="23"/>
      <c r="G629" s="23" t="s">
        <v>179</v>
      </c>
      <c r="H629" s="23"/>
      <c r="I629" s="23"/>
      <c r="J629" s="23"/>
      <c r="K629" s="23"/>
      <c r="L629" s="23" t="s">
        <v>180</v>
      </c>
      <c r="M629" s="25">
        <v>46309.803796296299</v>
      </c>
    </row>
    <row r="630" spans="1:13">
      <c r="A630">
        <v>202650000101</v>
      </c>
      <c r="B630">
        <v>1151248</v>
      </c>
      <c r="C630" s="24">
        <v>46115</v>
      </c>
      <c r="D630" s="23" t="s">
        <v>156</v>
      </c>
      <c r="E630" s="23" t="s">
        <v>184</v>
      </c>
      <c r="F630" s="23"/>
      <c r="G630" s="23" t="s">
        <v>179</v>
      </c>
      <c r="H630" s="23"/>
      <c r="I630" s="23"/>
      <c r="J630" s="23"/>
      <c r="K630" s="23"/>
      <c r="L630" s="23" t="s">
        <v>180</v>
      </c>
      <c r="M630" s="25">
        <v>46309.803796296299</v>
      </c>
    </row>
    <row r="631" spans="1:13">
      <c r="A631">
        <v>202650000102</v>
      </c>
      <c r="B631">
        <v>1131203</v>
      </c>
      <c r="C631" s="24">
        <v>46115</v>
      </c>
      <c r="D631" s="23" t="s">
        <v>156</v>
      </c>
      <c r="E631" s="23" t="s">
        <v>184</v>
      </c>
      <c r="F631" s="23"/>
      <c r="G631" s="23" t="s">
        <v>179</v>
      </c>
      <c r="H631" s="23"/>
      <c r="I631" s="23"/>
      <c r="J631" s="23"/>
      <c r="K631" s="23"/>
      <c r="L631" s="23" t="s">
        <v>180</v>
      </c>
      <c r="M631" s="25">
        <v>46309.803796296299</v>
      </c>
    </row>
    <row r="632" spans="1:13">
      <c r="A632">
        <v>202650000104</v>
      </c>
      <c r="B632">
        <v>1061197</v>
      </c>
      <c r="C632" s="24">
        <v>46115</v>
      </c>
      <c r="D632" s="23" t="s">
        <v>156</v>
      </c>
      <c r="E632" s="23" t="s">
        <v>181</v>
      </c>
      <c r="F632" s="23" t="s">
        <v>192</v>
      </c>
      <c r="G632" s="23" t="s">
        <v>179</v>
      </c>
      <c r="H632" s="23"/>
      <c r="I632" s="23"/>
      <c r="J632" s="23"/>
      <c r="K632" s="23"/>
      <c r="L632" s="23" t="s">
        <v>180</v>
      </c>
      <c r="M632" s="25">
        <v>46309.803796296299</v>
      </c>
    </row>
    <row r="633" spans="1:13">
      <c r="A633">
        <v>202650000105</v>
      </c>
      <c r="B633">
        <v>1121319</v>
      </c>
      <c r="C633" s="24">
        <v>46115</v>
      </c>
      <c r="D633" s="23" t="s">
        <v>156</v>
      </c>
      <c r="E633" s="23" t="s">
        <v>181</v>
      </c>
      <c r="F633" s="23"/>
      <c r="G633" s="23" t="s">
        <v>179</v>
      </c>
      <c r="H633" s="23"/>
      <c r="I633" s="23"/>
      <c r="J633" s="23"/>
      <c r="K633" s="23"/>
      <c r="L633" s="23" t="s">
        <v>180</v>
      </c>
      <c r="M633" s="25">
        <v>46309.803796296299</v>
      </c>
    </row>
    <row r="634" spans="1:13">
      <c r="A634">
        <v>202650000106</v>
      </c>
      <c r="B634">
        <v>1111533</v>
      </c>
      <c r="C634" s="24">
        <v>46115</v>
      </c>
      <c r="D634" s="23" t="s">
        <v>156</v>
      </c>
      <c r="E634" s="23" t="s">
        <v>181</v>
      </c>
      <c r="F634" s="23"/>
      <c r="G634" s="23" t="s">
        <v>179</v>
      </c>
      <c r="H634" s="23"/>
      <c r="I634" s="23"/>
      <c r="J634" s="23"/>
      <c r="K634" s="23"/>
      <c r="L634" s="23" t="s">
        <v>180</v>
      </c>
      <c r="M634" s="25">
        <v>46309.803796296299</v>
      </c>
    </row>
    <row r="635" spans="1:13">
      <c r="A635">
        <v>202650000107</v>
      </c>
      <c r="B635">
        <v>950201</v>
      </c>
      <c r="C635" s="24">
        <v>46115</v>
      </c>
      <c r="D635" s="23" t="s">
        <v>156</v>
      </c>
      <c r="E635" s="23" t="s">
        <v>181</v>
      </c>
      <c r="F635" s="23" t="s">
        <v>213</v>
      </c>
      <c r="G635" s="23" t="s">
        <v>179</v>
      </c>
      <c r="H635" s="23"/>
      <c r="I635" s="23"/>
      <c r="J635" s="23"/>
      <c r="K635" s="23"/>
      <c r="L635" s="23" t="s">
        <v>180</v>
      </c>
      <c r="M635" s="25">
        <v>46309.803796296299</v>
      </c>
    </row>
    <row r="636" spans="1:13">
      <c r="A636">
        <v>202650000110</v>
      </c>
      <c r="B636">
        <v>1116034</v>
      </c>
      <c r="C636" s="24">
        <v>46115</v>
      </c>
      <c r="D636" s="23" t="s">
        <v>156</v>
      </c>
      <c r="E636" s="23" t="s">
        <v>181</v>
      </c>
      <c r="F636" s="23" t="s">
        <v>192</v>
      </c>
      <c r="G636" s="23" t="s">
        <v>179</v>
      </c>
      <c r="H636" s="23"/>
      <c r="I636" s="23"/>
      <c r="J636" s="23"/>
      <c r="K636" s="23"/>
      <c r="L636" s="23" t="s">
        <v>180</v>
      </c>
      <c r="M636" s="25">
        <v>46309.803796296299</v>
      </c>
    </row>
    <row r="637" spans="1:13">
      <c r="A637">
        <v>202650000111</v>
      </c>
      <c r="B637">
        <v>991124</v>
      </c>
      <c r="C637" s="24">
        <v>46115</v>
      </c>
      <c r="D637" s="23" t="s">
        <v>156</v>
      </c>
      <c r="E637" s="23" t="s">
        <v>184</v>
      </c>
      <c r="F637" s="23"/>
      <c r="G637" s="23" t="s">
        <v>179</v>
      </c>
      <c r="H637" s="23"/>
      <c r="I637" s="23"/>
      <c r="J637" s="23"/>
      <c r="K637" s="23"/>
      <c r="L637" s="23" t="s">
        <v>180</v>
      </c>
      <c r="M637" s="25">
        <v>46309.803796296299</v>
      </c>
    </row>
    <row r="638" spans="1:13">
      <c r="A638">
        <v>202650000112</v>
      </c>
      <c r="B638">
        <v>1031149</v>
      </c>
      <c r="C638" s="24">
        <v>46115</v>
      </c>
      <c r="D638" s="23" t="s">
        <v>156</v>
      </c>
      <c r="E638" s="23" t="s">
        <v>183</v>
      </c>
      <c r="F638" s="23" t="s">
        <v>178</v>
      </c>
      <c r="G638" s="23" t="s">
        <v>179</v>
      </c>
      <c r="H638" s="23"/>
      <c r="I638" s="23"/>
      <c r="J638" s="23"/>
      <c r="K638" s="23"/>
      <c r="L638" s="23" t="s">
        <v>180</v>
      </c>
      <c r="M638" s="25">
        <v>46309.803796296299</v>
      </c>
    </row>
    <row r="639" spans="1:13">
      <c r="A639">
        <v>202650000114</v>
      </c>
      <c r="B639">
        <v>880088</v>
      </c>
      <c r="C639" s="24">
        <v>46115</v>
      </c>
      <c r="D639" s="23" t="s">
        <v>156</v>
      </c>
      <c r="E639" s="23" t="s">
        <v>181</v>
      </c>
      <c r="F639" s="23"/>
      <c r="G639" s="23" t="s">
        <v>179</v>
      </c>
      <c r="H639" s="23"/>
      <c r="I639" s="23"/>
      <c r="J639" s="23"/>
      <c r="K639" s="23"/>
      <c r="L639" s="23" t="s">
        <v>180</v>
      </c>
      <c r="M639" s="25">
        <v>46309.803796296299</v>
      </c>
    </row>
    <row r="640" spans="1:13">
      <c r="A640">
        <v>202650000115</v>
      </c>
      <c r="B640">
        <v>1206117</v>
      </c>
      <c r="C640" s="24">
        <v>46115</v>
      </c>
      <c r="D640" s="23" t="s">
        <v>156</v>
      </c>
      <c r="E640" s="23" t="s">
        <v>181</v>
      </c>
      <c r="F640" s="23"/>
      <c r="G640" s="23" t="s">
        <v>179</v>
      </c>
      <c r="H640" s="23"/>
      <c r="I640" s="23"/>
      <c r="J640" s="23"/>
      <c r="K640" s="23"/>
      <c r="L640" s="23" t="s">
        <v>180</v>
      </c>
      <c r="M640" s="25">
        <v>46309.803796296299</v>
      </c>
    </row>
    <row r="641" spans="1:13">
      <c r="A641">
        <v>202650000119</v>
      </c>
      <c r="B641">
        <v>1016014</v>
      </c>
      <c r="C641" s="24">
        <v>46115</v>
      </c>
      <c r="D641" s="23" t="s">
        <v>156</v>
      </c>
      <c r="E641" s="23" t="s">
        <v>181</v>
      </c>
      <c r="F641" s="23"/>
      <c r="G641" s="23" t="s">
        <v>179</v>
      </c>
      <c r="H641" s="23"/>
      <c r="I641" s="23"/>
      <c r="J641" s="23"/>
      <c r="K641" s="23"/>
      <c r="L641" s="23" t="s">
        <v>180</v>
      </c>
      <c r="M641" s="25">
        <v>46309.803796296299</v>
      </c>
    </row>
    <row r="642" spans="1:13">
      <c r="A642">
        <v>202650000122</v>
      </c>
      <c r="B642">
        <v>840478</v>
      </c>
      <c r="C642" s="24">
        <v>46115</v>
      </c>
      <c r="D642" s="23" t="s">
        <v>156</v>
      </c>
      <c r="E642" s="23" t="s">
        <v>177</v>
      </c>
      <c r="F642" s="23" t="s">
        <v>182</v>
      </c>
      <c r="G642" s="23" t="s">
        <v>179</v>
      </c>
      <c r="H642" s="23"/>
      <c r="I642" s="23"/>
      <c r="J642" s="23"/>
      <c r="K642" s="23"/>
      <c r="L642" s="23" t="s">
        <v>180</v>
      </c>
      <c r="M642" s="25">
        <v>46309.803796296299</v>
      </c>
    </row>
    <row r="643" spans="1:13">
      <c r="A643">
        <v>202650000142</v>
      </c>
      <c r="B643">
        <v>920597</v>
      </c>
      <c r="C643" s="24">
        <v>46115</v>
      </c>
      <c r="D643" s="23" t="s">
        <v>156</v>
      </c>
      <c r="E643" s="23" t="s">
        <v>181</v>
      </c>
      <c r="F643" s="23"/>
      <c r="G643" s="23" t="s">
        <v>179</v>
      </c>
      <c r="H643" s="23"/>
      <c r="I643" s="23"/>
      <c r="J643" s="23"/>
      <c r="K643" s="23"/>
      <c r="L643" s="23" t="s">
        <v>180</v>
      </c>
      <c r="M643" s="25">
        <v>46309.803796296299</v>
      </c>
    </row>
    <row r="644" spans="1:13">
      <c r="A644">
        <v>202650000144</v>
      </c>
      <c r="B644">
        <v>1036052</v>
      </c>
      <c r="C644" s="24">
        <v>46115</v>
      </c>
      <c r="D644" s="23" t="s">
        <v>156</v>
      </c>
      <c r="E644" s="23" t="s">
        <v>184</v>
      </c>
      <c r="F644" s="23"/>
      <c r="G644" s="23" t="s">
        <v>179</v>
      </c>
      <c r="H644" s="23"/>
      <c r="I644" s="23"/>
      <c r="J644" s="23"/>
      <c r="K644" s="23"/>
      <c r="L644" s="23" t="s">
        <v>180</v>
      </c>
      <c r="M644" s="25">
        <v>46309.803796296299</v>
      </c>
    </row>
    <row r="645" spans="1:13">
      <c r="A645">
        <v>202650000160</v>
      </c>
      <c r="B645">
        <v>1171437</v>
      </c>
      <c r="C645" s="24">
        <v>46115</v>
      </c>
      <c r="D645" s="23" t="s">
        <v>156</v>
      </c>
      <c r="E645" s="23" t="s">
        <v>183</v>
      </c>
      <c r="F645" s="23" t="s">
        <v>178</v>
      </c>
      <c r="G645" s="23" t="s">
        <v>179</v>
      </c>
      <c r="H645" s="23"/>
      <c r="I645" s="23"/>
      <c r="J645" s="23"/>
      <c r="K645" s="23"/>
      <c r="L645" s="23" t="s">
        <v>180</v>
      </c>
      <c r="M645" s="25">
        <v>46309.803796296299</v>
      </c>
    </row>
    <row r="646" spans="1:13">
      <c r="A646">
        <v>202650000167</v>
      </c>
      <c r="B646">
        <v>950345</v>
      </c>
      <c r="C646" s="24">
        <v>46115</v>
      </c>
      <c r="D646" s="23" t="s">
        <v>156</v>
      </c>
      <c r="E646" s="23" t="s">
        <v>181</v>
      </c>
      <c r="F646" s="23"/>
      <c r="G646" s="23" t="s">
        <v>179</v>
      </c>
      <c r="H646" s="23"/>
      <c r="I646" s="23"/>
      <c r="J646" s="23"/>
      <c r="K646" s="23"/>
      <c r="L646" s="23" t="s">
        <v>180</v>
      </c>
      <c r="M646" s="25">
        <v>46309.803796296299</v>
      </c>
    </row>
    <row r="647" spans="1:13">
      <c r="A647">
        <v>202650000176</v>
      </c>
      <c r="B647">
        <v>1012027</v>
      </c>
      <c r="C647" s="24">
        <v>46115</v>
      </c>
      <c r="D647" s="23" t="s">
        <v>156</v>
      </c>
      <c r="E647" s="23" t="s">
        <v>177</v>
      </c>
      <c r="F647" s="23" t="s">
        <v>182</v>
      </c>
      <c r="G647" s="23" t="s">
        <v>179</v>
      </c>
      <c r="H647" s="23"/>
      <c r="I647" s="23"/>
      <c r="J647" s="23"/>
      <c r="K647" s="23"/>
      <c r="L647" s="23" t="s">
        <v>180</v>
      </c>
      <c r="M647" s="25">
        <v>46309.803796296299</v>
      </c>
    </row>
    <row r="648" spans="1:13">
      <c r="A648">
        <v>202650000177</v>
      </c>
      <c r="B648">
        <v>840147</v>
      </c>
      <c r="C648" s="24">
        <v>46115</v>
      </c>
      <c r="D648" s="23" t="s">
        <v>156</v>
      </c>
      <c r="E648" s="23" t="s">
        <v>181</v>
      </c>
      <c r="F648" s="23" t="s">
        <v>212</v>
      </c>
      <c r="G648" s="23" t="s">
        <v>179</v>
      </c>
      <c r="H648" s="23"/>
      <c r="I648" s="23"/>
      <c r="J648" s="23"/>
      <c r="K648" s="23"/>
      <c r="L648" s="23" t="s">
        <v>180</v>
      </c>
      <c r="M648" s="25">
        <v>46309.803796296299</v>
      </c>
    </row>
    <row r="649" spans="1:13">
      <c r="A649">
        <v>202650000188</v>
      </c>
      <c r="B649">
        <v>920030</v>
      </c>
      <c r="C649" s="24">
        <v>46117</v>
      </c>
      <c r="D649" s="23" t="s">
        <v>156</v>
      </c>
      <c r="E649" s="23" t="s">
        <v>183</v>
      </c>
      <c r="F649" s="23"/>
      <c r="G649" s="23" t="s">
        <v>179</v>
      </c>
      <c r="H649" s="23"/>
      <c r="I649" s="23"/>
      <c r="J649" s="23"/>
      <c r="K649" s="23"/>
      <c r="L649" s="23" t="s">
        <v>180</v>
      </c>
      <c r="M649" s="25">
        <v>46309.803796296299</v>
      </c>
    </row>
    <row r="650" spans="1:13">
      <c r="A650">
        <v>202650000194</v>
      </c>
      <c r="B650">
        <v>1116008</v>
      </c>
      <c r="C650" s="24">
        <v>46118</v>
      </c>
      <c r="D650" s="23" t="s">
        <v>156</v>
      </c>
      <c r="E650" s="23" t="s">
        <v>181</v>
      </c>
      <c r="F650" s="23"/>
      <c r="G650" s="23" t="s">
        <v>179</v>
      </c>
      <c r="H650" s="23"/>
      <c r="I650" s="23"/>
      <c r="J650" s="23"/>
      <c r="K650" s="23"/>
      <c r="L650" s="23" t="s">
        <v>180</v>
      </c>
      <c r="M650" s="25">
        <v>46309.803796296299</v>
      </c>
    </row>
    <row r="651" spans="1:13">
      <c r="A651">
        <v>202650000201</v>
      </c>
      <c r="B651">
        <v>830048</v>
      </c>
      <c r="C651" s="24">
        <v>46115</v>
      </c>
      <c r="D651" s="23" t="s">
        <v>156</v>
      </c>
      <c r="E651" s="23" t="s">
        <v>181</v>
      </c>
      <c r="F651" s="23" t="s">
        <v>212</v>
      </c>
      <c r="G651" s="23" t="s">
        <v>179</v>
      </c>
      <c r="H651" s="23"/>
      <c r="I651" s="23"/>
      <c r="J651" s="23"/>
      <c r="K651" s="23"/>
      <c r="L651" s="23" t="s">
        <v>180</v>
      </c>
      <c r="M651" s="25">
        <v>46309.803796296299</v>
      </c>
    </row>
    <row r="652" spans="1:13">
      <c r="A652">
        <v>202650000207</v>
      </c>
      <c r="B652">
        <v>1251433</v>
      </c>
      <c r="C652" s="24">
        <v>46115</v>
      </c>
      <c r="D652" s="23" t="s">
        <v>156</v>
      </c>
      <c r="E652" s="23" t="s">
        <v>181</v>
      </c>
      <c r="F652" s="23"/>
      <c r="G652" s="23" t="s">
        <v>179</v>
      </c>
      <c r="H652" s="23"/>
      <c r="I652" s="23"/>
      <c r="J652" s="23"/>
      <c r="K652" s="23"/>
      <c r="L652" s="23" t="s">
        <v>180</v>
      </c>
      <c r="M652" s="25">
        <v>46309.803796296299</v>
      </c>
    </row>
    <row r="653" spans="1:13">
      <c r="A653">
        <v>202650000216</v>
      </c>
      <c r="B653">
        <v>1241222</v>
      </c>
      <c r="C653" s="24">
        <v>46118</v>
      </c>
      <c r="D653" s="23" t="s">
        <v>156</v>
      </c>
      <c r="E653" s="23" t="s">
        <v>181</v>
      </c>
      <c r="F653" s="23" t="s">
        <v>192</v>
      </c>
      <c r="G653" s="23" t="s">
        <v>179</v>
      </c>
      <c r="H653" s="23"/>
      <c r="I653" s="23"/>
      <c r="J653" s="23"/>
      <c r="K653" s="23"/>
      <c r="L653" s="23" t="s">
        <v>180</v>
      </c>
      <c r="M653" s="25">
        <v>46309.803796296299</v>
      </c>
    </row>
    <row r="654" spans="1:13">
      <c r="A654">
        <v>202650000217</v>
      </c>
      <c r="B654">
        <v>1216022</v>
      </c>
      <c r="C654" s="24">
        <v>46115</v>
      </c>
      <c r="D654" s="23" t="s">
        <v>156</v>
      </c>
      <c r="E654" s="23" t="s">
        <v>181</v>
      </c>
      <c r="F654" s="23" t="s">
        <v>193</v>
      </c>
      <c r="G654" s="23" t="s">
        <v>179</v>
      </c>
      <c r="H654" s="23"/>
      <c r="I654" s="23"/>
      <c r="J654" s="23"/>
      <c r="K654" s="23"/>
      <c r="L654" s="23" t="s">
        <v>180</v>
      </c>
      <c r="M654" s="25">
        <v>46309.803796296299</v>
      </c>
    </row>
    <row r="655" spans="1:13">
      <c r="A655">
        <v>202650000221</v>
      </c>
      <c r="B655">
        <v>870575</v>
      </c>
      <c r="C655" s="24">
        <v>46115</v>
      </c>
      <c r="D655" s="23" t="s">
        <v>156</v>
      </c>
      <c r="E655" s="23" t="s">
        <v>181</v>
      </c>
      <c r="F655" s="23"/>
      <c r="G655" s="23" t="s">
        <v>179</v>
      </c>
      <c r="H655" s="23"/>
      <c r="I655" s="23"/>
      <c r="J655" s="23"/>
      <c r="K655" s="23"/>
      <c r="L655" s="23" t="s">
        <v>180</v>
      </c>
      <c r="M655" s="25">
        <v>46309.803796296299</v>
      </c>
    </row>
    <row r="656" spans="1:13">
      <c r="A656">
        <v>202650000222</v>
      </c>
      <c r="B656">
        <v>1226031</v>
      </c>
      <c r="C656" s="24">
        <v>46115</v>
      </c>
      <c r="D656" s="23" t="s">
        <v>156</v>
      </c>
      <c r="E656" s="23" t="s">
        <v>183</v>
      </c>
      <c r="F656" s="23"/>
      <c r="G656" s="23" t="s">
        <v>179</v>
      </c>
      <c r="H656" s="23"/>
      <c r="I656" s="23"/>
      <c r="J656" s="23"/>
      <c r="K656" s="23"/>
      <c r="L656" s="23" t="s">
        <v>180</v>
      </c>
      <c r="M656" s="25">
        <v>46309.803796296299</v>
      </c>
    </row>
    <row r="657" spans="1:13">
      <c r="A657">
        <v>202650000223</v>
      </c>
      <c r="B657">
        <v>1106079</v>
      </c>
      <c r="C657" s="24">
        <v>46115</v>
      </c>
      <c r="D657" s="23" t="s">
        <v>156</v>
      </c>
      <c r="E657" s="23" t="s">
        <v>177</v>
      </c>
      <c r="F657" s="23"/>
      <c r="G657" s="23" t="s">
        <v>179</v>
      </c>
      <c r="H657" s="23"/>
      <c r="I657" s="23"/>
      <c r="J657" s="23"/>
      <c r="K657" s="23"/>
      <c r="L657" s="23" t="s">
        <v>180</v>
      </c>
      <c r="M657" s="25">
        <v>46309.803796296299</v>
      </c>
    </row>
    <row r="658" spans="1:13">
      <c r="A658">
        <v>202650000227</v>
      </c>
      <c r="B658">
        <v>992526</v>
      </c>
      <c r="C658" s="24">
        <v>46115</v>
      </c>
      <c r="D658" s="23" t="s">
        <v>156</v>
      </c>
      <c r="E658" s="23" t="s">
        <v>177</v>
      </c>
      <c r="F658" s="23"/>
      <c r="G658" s="23" t="s">
        <v>179</v>
      </c>
      <c r="H658" s="23"/>
      <c r="I658" s="23"/>
      <c r="J658" s="23"/>
      <c r="K658" s="23"/>
      <c r="L658" s="23" t="s">
        <v>180</v>
      </c>
      <c r="M658" s="25">
        <v>46309.803796296299</v>
      </c>
    </row>
    <row r="659" spans="1:13">
      <c r="A659">
        <v>202650000230</v>
      </c>
      <c r="B659">
        <v>971057</v>
      </c>
      <c r="C659" s="24">
        <v>46115</v>
      </c>
      <c r="D659" s="23" t="s">
        <v>156</v>
      </c>
      <c r="E659" s="23" t="s">
        <v>177</v>
      </c>
      <c r="F659" s="23"/>
      <c r="G659" s="23" t="s">
        <v>179</v>
      </c>
      <c r="H659" s="23"/>
      <c r="I659" s="23"/>
      <c r="J659" s="23"/>
      <c r="K659" s="23"/>
      <c r="L659" s="23" t="s">
        <v>180</v>
      </c>
      <c r="M659" s="25">
        <v>46309.803796296299</v>
      </c>
    </row>
    <row r="660" spans="1:13">
      <c r="A660">
        <v>202650000232</v>
      </c>
      <c r="B660">
        <v>1086093</v>
      </c>
      <c r="C660" s="24">
        <v>46115</v>
      </c>
      <c r="D660" s="23" t="s">
        <v>156</v>
      </c>
      <c r="E660" s="23" t="s">
        <v>177</v>
      </c>
      <c r="F660" s="23"/>
      <c r="G660" s="23" t="s">
        <v>179</v>
      </c>
      <c r="H660" s="23"/>
      <c r="I660" s="23"/>
      <c r="J660" s="23"/>
      <c r="K660" s="23"/>
      <c r="L660" s="23" t="s">
        <v>180</v>
      </c>
      <c r="M660" s="25">
        <v>46309.803796296299</v>
      </c>
    </row>
    <row r="661" spans="1:13">
      <c r="A661">
        <v>202650000236</v>
      </c>
      <c r="B661">
        <v>830443</v>
      </c>
      <c r="C661" s="24">
        <v>46115</v>
      </c>
      <c r="D661" s="23" t="s">
        <v>156</v>
      </c>
      <c r="E661" s="23" t="s">
        <v>177</v>
      </c>
      <c r="F661" s="23" t="s">
        <v>212</v>
      </c>
      <c r="G661" s="23" t="s">
        <v>179</v>
      </c>
      <c r="H661" s="23"/>
      <c r="I661" s="23"/>
      <c r="J661" s="23"/>
      <c r="K661" s="23"/>
      <c r="L661" s="23" t="s">
        <v>180</v>
      </c>
      <c r="M661" s="25">
        <v>46309.803796296299</v>
      </c>
    </row>
    <row r="662" spans="1:13">
      <c r="A662">
        <v>202650000240</v>
      </c>
      <c r="B662">
        <v>1071287</v>
      </c>
      <c r="C662" s="24">
        <v>46115</v>
      </c>
      <c r="D662" s="23" t="s">
        <v>156</v>
      </c>
      <c r="E662" s="23" t="s">
        <v>183</v>
      </c>
      <c r="F662" s="23" t="s">
        <v>178</v>
      </c>
      <c r="G662" s="23" t="s">
        <v>179</v>
      </c>
      <c r="H662" s="23"/>
      <c r="I662" s="23"/>
      <c r="J662" s="23"/>
      <c r="K662" s="23"/>
      <c r="L662" s="23" t="s">
        <v>180</v>
      </c>
      <c r="M662" s="25">
        <v>46309.803796296299</v>
      </c>
    </row>
    <row r="663" spans="1:13">
      <c r="A663">
        <v>202650000242</v>
      </c>
      <c r="B663">
        <v>1201065</v>
      </c>
      <c r="C663" s="24">
        <v>46127</v>
      </c>
      <c r="D663" s="23" t="s">
        <v>156</v>
      </c>
      <c r="E663" s="23" t="s">
        <v>181</v>
      </c>
      <c r="F663" s="23" t="s">
        <v>182</v>
      </c>
      <c r="G663" s="23" t="s">
        <v>179</v>
      </c>
      <c r="H663" s="23"/>
      <c r="I663" s="23"/>
      <c r="J663" s="23"/>
      <c r="K663" s="23"/>
      <c r="L663" s="23" t="s">
        <v>180</v>
      </c>
      <c r="M663" s="25">
        <v>46309.803796296299</v>
      </c>
    </row>
    <row r="664" spans="1:13">
      <c r="A664">
        <v>202650000247</v>
      </c>
      <c r="B664">
        <v>1006045</v>
      </c>
      <c r="C664" s="24">
        <v>46115</v>
      </c>
      <c r="D664" s="23" t="s">
        <v>156</v>
      </c>
      <c r="E664" s="23" t="s">
        <v>177</v>
      </c>
      <c r="F664" s="23"/>
      <c r="G664" s="23" t="s">
        <v>179</v>
      </c>
      <c r="H664" s="23"/>
      <c r="I664" s="23"/>
      <c r="J664" s="23"/>
      <c r="K664" s="23"/>
      <c r="L664" s="23" t="s">
        <v>180</v>
      </c>
      <c r="M664" s="25">
        <v>46309.803796296299</v>
      </c>
    </row>
    <row r="665" spans="1:13">
      <c r="A665">
        <v>202650000251</v>
      </c>
      <c r="B665">
        <v>950039</v>
      </c>
      <c r="C665" s="24">
        <v>46115</v>
      </c>
      <c r="D665" s="23" t="s">
        <v>156</v>
      </c>
      <c r="E665" s="23" t="s">
        <v>181</v>
      </c>
      <c r="F665" s="23"/>
      <c r="G665" s="23" t="s">
        <v>179</v>
      </c>
      <c r="H665" s="23"/>
      <c r="I665" s="23"/>
      <c r="J665" s="23"/>
      <c r="K665" s="23"/>
      <c r="L665" s="23" t="s">
        <v>180</v>
      </c>
      <c r="M665" s="25">
        <v>46309.803796296299</v>
      </c>
    </row>
    <row r="666" spans="1:13">
      <c r="A666">
        <v>202650000256</v>
      </c>
      <c r="B666">
        <v>1246028</v>
      </c>
      <c r="C666" s="24">
        <v>46115</v>
      </c>
      <c r="D666" s="23" t="s">
        <v>156</v>
      </c>
      <c r="E666" s="23" t="s">
        <v>177</v>
      </c>
      <c r="F666" s="23"/>
      <c r="G666" s="23" t="s">
        <v>179</v>
      </c>
      <c r="H666" s="23"/>
      <c r="I666" s="23"/>
      <c r="J666" s="23"/>
      <c r="K666" s="23"/>
      <c r="L666" s="23" t="s">
        <v>180</v>
      </c>
      <c r="M666" s="25">
        <v>46309.803796296299</v>
      </c>
    </row>
    <row r="667" spans="1:13">
      <c r="A667">
        <v>202650000271</v>
      </c>
      <c r="B667">
        <v>1166053</v>
      </c>
      <c r="C667" s="24">
        <v>46118</v>
      </c>
      <c r="D667" s="23" t="s">
        <v>156</v>
      </c>
      <c r="E667" s="23" t="s">
        <v>184</v>
      </c>
      <c r="F667" s="23" t="s">
        <v>196</v>
      </c>
      <c r="G667" s="23" t="s">
        <v>179</v>
      </c>
      <c r="H667" s="23"/>
      <c r="I667" s="23"/>
      <c r="J667" s="23"/>
      <c r="K667" s="23"/>
      <c r="L667" s="23" t="s">
        <v>180</v>
      </c>
      <c r="M667" s="25">
        <v>46309.803796296299</v>
      </c>
    </row>
    <row r="668" spans="1:13">
      <c r="A668">
        <v>202650000272</v>
      </c>
      <c r="B668">
        <v>830363</v>
      </c>
      <c r="C668" s="24">
        <v>46115</v>
      </c>
      <c r="D668" s="23" t="s">
        <v>156</v>
      </c>
      <c r="E668" s="23" t="s">
        <v>177</v>
      </c>
      <c r="F668" s="23" t="s">
        <v>212</v>
      </c>
      <c r="G668" s="23" t="s">
        <v>179</v>
      </c>
      <c r="H668" s="23"/>
      <c r="I668" s="23"/>
      <c r="J668" s="23"/>
      <c r="K668" s="23"/>
      <c r="L668" s="23" t="s">
        <v>180</v>
      </c>
      <c r="M668" s="25">
        <v>46309.803796296299</v>
      </c>
    </row>
    <row r="669" spans="1:13">
      <c r="A669">
        <v>202650000273</v>
      </c>
      <c r="B669">
        <v>1250040</v>
      </c>
      <c r="C669" s="24">
        <v>46115</v>
      </c>
      <c r="D669" s="23" t="s">
        <v>156</v>
      </c>
      <c r="E669" s="23" t="s">
        <v>177</v>
      </c>
      <c r="F669" s="23"/>
      <c r="G669" s="23" t="s">
        <v>179</v>
      </c>
      <c r="H669" s="23"/>
      <c r="I669" s="23"/>
      <c r="J669" s="23"/>
      <c r="K669" s="23"/>
      <c r="L669" s="23" t="s">
        <v>180</v>
      </c>
      <c r="M669" s="25">
        <v>46309.803796296299</v>
      </c>
    </row>
    <row r="670" spans="1:13">
      <c r="A670">
        <v>202650000285</v>
      </c>
      <c r="B670">
        <v>1202045</v>
      </c>
      <c r="C670" s="24">
        <v>46115</v>
      </c>
      <c r="D670" s="23" t="s">
        <v>156</v>
      </c>
      <c r="E670" s="23" t="s">
        <v>177</v>
      </c>
      <c r="F670" s="23"/>
      <c r="G670" s="23" t="s">
        <v>179</v>
      </c>
      <c r="H670" s="23"/>
      <c r="I670" s="23"/>
      <c r="J670" s="23"/>
      <c r="K670" s="23"/>
      <c r="L670" s="23" t="s">
        <v>180</v>
      </c>
      <c r="M670" s="25">
        <v>46309.803796296299</v>
      </c>
    </row>
    <row r="671" spans="1:13">
      <c r="A671">
        <v>202650000286</v>
      </c>
      <c r="B671">
        <v>971205</v>
      </c>
      <c r="C671" s="24">
        <v>46115</v>
      </c>
      <c r="D671" s="23" t="s">
        <v>156</v>
      </c>
      <c r="E671" s="23" t="s">
        <v>177</v>
      </c>
      <c r="F671" s="23" t="s">
        <v>185</v>
      </c>
      <c r="G671" s="23" t="s">
        <v>179</v>
      </c>
      <c r="H671" s="23"/>
      <c r="I671" s="23"/>
      <c r="J671" s="23"/>
      <c r="K671" s="23"/>
      <c r="L671" s="23" t="s">
        <v>180</v>
      </c>
      <c r="M671" s="25">
        <v>46309.803796296299</v>
      </c>
    </row>
    <row r="672" spans="1:13">
      <c r="A672">
        <v>202650000288</v>
      </c>
      <c r="B672">
        <v>860242</v>
      </c>
      <c r="C672" s="24">
        <v>46115</v>
      </c>
      <c r="D672" s="23" t="s">
        <v>156</v>
      </c>
      <c r="E672" s="23" t="s">
        <v>177</v>
      </c>
      <c r="F672" s="23" t="s">
        <v>182</v>
      </c>
      <c r="G672" s="23" t="s">
        <v>179</v>
      </c>
      <c r="H672" s="23"/>
      <c r="I672" s="23"/>
      <c r="J672" s="23"/>
      <c r="K672" s="23"/>
      <c r="L672" s="23" t="s">
        <v>180</v>
      </c>
      <c r="M672" s="25">
        <v>46309.803796296299</v>
      </c>
    </row>
    <row r="673" spans="1:13">
      <c r="A673">
        <v>202650000296</v>
      </c>
      <c r="B673">
        <v>1091002</v>
      </c>
      <c r="C673" s="24">
        <v>46115</v>
      </c>
      <c r="D673" s="23" t="s">
        <v>156</v>
      </c>
      <c r="E673" s="23" t="s">
        <v>181</v>
      </c>
      <c r="F673" s="23"/>
      <c r="G673" s="23" t="s">
        <v>179</v>
      </c>
      <c r="H673" s="23"/>
      <c r="I673" s="23"/>
      <c r="J673" s="23"/>
      <c r="K673" s="23"/>
      <c r="L673" s="23" t="s">
        <v>180</v>
      </c>
      <c r="M673" s="25">
        <v>46309.803796296299</v>
      </c>
    </row>
    <row r="674" spans="1:13">
      <c r="A674">
        <v>202650000301</v>
      </c>
      <c r="B674">
        <v>1011009</v>
      </c>
      <c r="C674" s="24">
        <v>46115</v>
      </c>
      <c r="D674" s="23" t="s">
        <v>156</v>
      </c>
      <c r="E674" s="23" t="s">
        <v>181</v>
      </c>
      <c r="F674" s="23" t="s">
        <v>192</v>
      </c>
      <c r="G674" s="23" t="s">
        <v>179</v>
      </c>
      <c r="H674" s="23"/>
      <c r="I674" s="23"/>
      <c r="J674" s="23"/>
      <c r="K674" s="23"/>
      <c r="L674" s="23" t="s">
        <v>180</v>
      </c>
      <c r="M674" s="25">
        <v>46309.803796296299</v>
      </c>
    </row>
    <row r="675" spans="1:13">
      <c r="A675">
        <v>202650000305</v>
      </c>
      <c r="B675">
        <v>1066023</v>
      </c>
      <c r="C675" s="24">
        <v>46115</v>
      </c>
      <c r="D675" s="23" t="s">
        <v>156</v>
      </c>
      <c r="E675" s="23" t="s">
        <v>177</v>
      </c>
      <c r="F675" s="23"/>
      <c r="G675" s="23" t="s">
        <v>179</v>
      </c>
      <c r="H675" s="23"/>
      <c r="I675" s="23"/>
      <c r="J675" s="23"/>
      <c r="K675" s="23"/>
      <c r="L675" s="23" t="s">
        <v>180</v>
      </c>
      <c r="M675" s="25">
        <v>46309.803796296299</v>
      </c>
    </row>
    <row r="676" spans="1:13">
      <c r="A676">
        <v>202650000308</v>
      </c>
      <c r="B676">
        <v>1251334</v>
      </c>
      <c r="C676" s="24">
        <v>46121</v>
      </c>
      <c r="D676" s="23" t="s">
        <v>156</v>
      </c>
      <c r="E676" s="23" t="s">
        <v>181</v>
      </c>
      <c r="F676" s="23"/>
      <c r="G676" s="23" t="s">
        <v>179</v>
      </c>
      <c r="H676" s="23"/>
      <c r="I676" s="23"/>
      <c r="J676" s="23"/>
      <c r="K676" s="23"/>
      <c r="L676" s="23" t="s">
        <v>180</v>
      </c>
      <c r="M676" s="25">
        <v>46309.803796296299</v>
      </c>
    </row>
    <row r="677" spans="1:13">
      <c r="A677">
        <v>202650000310</v>
      </c>
      <c r="B677">
        <v>1141022</v>
      </c>
      <c r="C677" s="24">
        <v>46115</v>
      </c>
      <c r="D677" s="23" t="s">
        <v>156</v>
      </c>
      <c r="E677" s="23" t="s">
        <v>181</v>
      </c>
      <c r="F677" s="23" t="s">
        <v>192</v>
      </c>
      <c r="G677" s="23" t="s">
        <v>179</v>
      </c>
      <c r="H677" s="23"/>
      <c r="I677" s="23"/>
      <c r="J677" s="23"/>
      <c r="K677" s="23"/>
      <c r="L677" s="23" t="s">
        <v>180</v>
      </c>
      <c r="M677" s="25">
        <v>46309.803796296299</v>
      </c>
    </row>
    <row r="678" spans="1:13">
      <c r="A678">
        <v>202650000313</v>
      </c>
      <c r="B678">
        <v>930636</v>
      </c>
      <c r="C678" s="24">
        <v>46115</v>
      </c>
      <c r="D678" s="23" t="s">
        <v>156</v>
      </c>
      <c r="E678" s="23" t="s">
        <v>177</v>
      </c>
      <c r="F678" s="23"/>
      <c r="G678" s="23" t="s">
        <v>179</v>
      </c>
      <c r="H678" s="23"/>
      <c r="I678" s="23"/>
      <c r="J678" s="23"/>
      <c r="K678" s="23"/>
      <c r="L678" s="23" t="s">
        <v>180</v>
      </c>
      <c r="M678" s="25">
        <v>46309.803796296299</v>
      </c>
    </row>
    <row r="679" spans="1:13">
      <c r="A679">
        <v>202650000314</v>
      </c>
      <c r="B679">
        <v>1212135</v>
      </c>
      <c r="C679" s="24">
        <v>46115</v>
      </c>
      <c r="D679" s="23" t="s">
        <v>156</v>
      </c>
      <c r="E679" s="23" t="s">
        <v>177</v>
      </c>
      <c r="F679" s="23"/>
      <c r="G679" s="23" t="s">
        <v>179</v>
      </c>
      <c r="H679" s="23"/>
      <c r="I679" s="23"/>
      <c r="J679" s="23"/>
      <c r="K679" s="23"/>
      <c r="L679" s="23" t="s">
        <v>180</v>
      </c>
      <c r="M679" s="25">
        <v>46309.803796296299</v>
      </c>
    </row>
    <row r="680" spans="1:13">
      <c r="A680">
        <v>202650000316</v>
      </c>
      <c r="B680">
        <v>1141084</v>
      </c>
      <c r="C680" s="24">
        <v>46115</v>
      </c>
      <c r="D680" s="23" t="s">
        <v>156</v>
      </c>
      <c r="E680" s="23" t="s">
        <v>177</v>
      </c>
      <c r="F680" s="23"/>
      <c r="G680" s="23" t="s">
        <v>179</v>
      </c>
      <c r="H680" s="23"/>
      <c r="I680" s="23"/>
      <c r="J680" s="23"/>
      <c r="K680" s="23"/>
      <c r="L680" s="23" t="s">
        <v>180</v>
      </c>
      <c r="M680" s="25">
        <v>46309.803796296299</v>
      </c>
    </row>
    <row r="681" spans="1:13">
      <c r="A681">
        <v>202650000318</v>
      </c>
      <c r="B681">
        <v>1156146</v>
      </c>
      <c r="C681" s="24">
        <v>46115</v>
      </c>
      <c r="D681" s="23" t="s">
        <v>156</v>
      </c>
      <c r="E681" s="23" t="s">
        <v>181</v>
      </c>
      <c r="F681" s="23"/>
      <c r="G681" s="23" t="s">
        <v>179</v>
      </c>
      <c r="H681" s="23"/>
      <c r="I681" s="23"/>
      <c r="J681" s="23"/>
      <c r="K681" s="23"/>
      <c r="L681" s="23" t="s">
        <v>180</v>
      </c>
      <c r="M681" s="25">
        <v>46309.803796296299</v>
      </c>
    </row>
    <row r="682" spans="1:13">
      <c r="A682">
        <v>202650000319</v>
      </c>
      <c r="B682">
        <v>1161522</v>
      </c>
      <c r="C682" s="24">
        <v>46115</v>
      </c>
      <c r="D682" s="23" t="s">
        <v>156</v>
      </c>
      <c r="E682" s="23" t="s">
        <v>181</v>
      </c>
      <c r="F682" s="23"/>
      <c r="G682" s="23" t="s">
        <v>179</v>
      </c>
      <c r="H682" s="23"/>
      <c r="I682" s="23"/>
      <c r="J682" s="23"/>
      <c r="K682" s="23"/>
      <c r="L682" s="23" t="s">
        <v>180</v>
      </c>
      <c r="M682" s="25">
        <v>46309.803796296299</v>
      </c>
    </row>
    <row r="683" spans="1:13">
      <c r="A683">
        <v>202650000321</v>
      </c>
      <c r="B683">
        <v>981166</v>
      </c>
      <c r="C683" s="24">
        <v>46115</v>
      </c>
      <c r="D683" s="23" t="s">
        <v>156</v>
      </c>
      <c r="E683" s="23" t="s">
        <v>181</v>
      </c>
      <c r="F683" s="23" t="s">
        <v>192</v>
      </c>
      <c r="G683" s="23" t="s">
        <v>179</v>
      </c>
      <c r="H683" s="23"/>
      <c r="I683" s="23"/>
      <c r="J683" s="23"/>
      <c r="K683" s="23"/>
      <c r="L683" s="23" t="s">
        <v>180</v>
      </c>
      <c r="M683" s="25">
        <v>46309.803796296299</v>
      </c>
    </row>
    <row r="684" spans="1:13">
      <c r="A684">
        <v>202650000322</v>
      </c>
      <c r="B684">
        <v>1031279</v>
      </c>
      <c r="C684" s="24">
        <v>46115</v>
      </c>
      <c r="D684" s="23" t="s">
        <v>156</v>
      </c>
      <c r="E684" s="23" t="s">
        <v>177</v>
      </c>
      <c r="F684" s="23"/>
      <c r="G684" s="23" t="s">
        <v>179</v>
      </c>
      <c r="H684" s="23"/>
      <c r="I684" s="23"/>
      <c r="J684" s="23"/>
      <c r="K684" s="23"/>
      <c r="L684" s="23" t="s">
        <v>180</v>
      </c>
      <c r="M684" s="25">
        <v>46309.803796296299</v>
      </c>
    </row>
    <row r="685" spans="1:13">
      <c r="A685">
        <v>202650000325</v>
      </c>
      <c r="B685">
        <v>1181224</v>
      </c>
      <c r="C685" s="24">
        <v>46115</v>
      </c>
      <c r="D685" s="23" t="s">
        <v>156</v>
      </c>
      <c r="E685" s="23" t="s">
        <v>177</v>
      </c>
      <c r="F685" s="23"/>
      <c r="G685" s="23" t="s">
        <v>179</v>
      </c>
      <c r="H685" s="23"/>
      <c r="I685" s="23"/>
      <c r="J685" s="23"/>
      <c r="K685" s="23"/>
      <c r="L685" s="23" t="s">
        <v>180</v>
      </c>
      <c r="M685" s="25">
        <v>46309.803796296299</v>
      </c>
    </row>
    <row r="686" spans="1:13">
      <c r="A686">
        <v>202650000327</v>
      </c>
      <c r="B686">
        <v>860378</v>
      </c>
      <c r="C686" s="24">
        <v>46122</v>
      </c>
      <c r="D686" s="23" t="s">
        <v>156</v>
      </c>
      <c r="E686" s="23" t="s">
        <v>183</v>
      </c>
      <c r="F686" s="23" t="s">
        <v>191</v>
      </c>
      <c r="G686" s="23" t="s">
        <v>179</v>
      </c>
      <c r="H686" s="23"/>
      <c r="I686" s="23"/>
      <c r="J686" s="23"/>
      <c r="K686" s="23"/>
      <c r="L686" s="23" t="s">
        <v>180</v>
      </c>
      <c r="M686" s="25">
        <v>46309.803796296299</v>
      </c>
    </row>
    <row r="687" spans="1:13">
      <c r="A687">
        <v>202650000333</v>
      </c>
      <c r="B687">
        <v>930442</v>
      </c>
      <c r="C687" s="24">
        <v>46119</v>
      </c>
      <c r="D687" s="23" t="s">
        <v>156</v>
      </c>
      <c r="E687" s="23" t="s">
        <v>181</v>
      </c>
      <c r="F687" s="23" t="s">
        <v>182</v>
      </c>
      <c r="G687" s="23" t="s">
        <v>179</v>
      </c>
      <c r="H687" s="23"/>
      <c r="I687" s="23"/>
      <c r="J687" s="23"/>
      <c r="K687" s="23"/>
      <c r="L687" s="23" t="s">
        <v>180</v>
      </c>
      <c r="M687" s="25">
        <v>46309.803796296299</v>
      </c>
    </row>
    <row r="688" spans="1:13">
      <c r="A688">
        <v>202650000339</v>
      </c>
      <c r="B688">
        <v>1101322</v>
      </c>
      <c r="C688" s="24">
        <v>46115</v>
      </c>
      <c r="D688" s="23" t="s">
        <v>156</v>
      </c>
      <c r="E688" s="23" t="s">
        <v>181</v>
      </c>
      <c r="F688" s="23" t="s">
        <v>182</v>
      </c>
      <c r="G688" s="23" t="s">
        <v>179</v>
      </c>
      <c r="H688" s="23"/>
      <c r="I688" s="23"/>
      <c r="J688" s="23"/>
      <c r="K688" s="23"/>
      <c r="L688" s="23" t="s">
        <v>180</v>
      </c>
      <c r="M688" s="25">
        <v>46309.803796296299</v>
      </c>
    </row>
    <row r="689" spans="1:13">
      <c r="A689">
        <v>202650000340</v>
      </c>
      <c r="B689">
        <v>1071008</v>
      </c>
      <c r="C689" s="24">
        <v>46115</v>
      </c>
      <c r="D689" s="23" t="s">
        <v>156</v>
      </c>
      <c r="E689" s="23" t="s">
        <v>181</v>
      </c>
      <c r="F689" s="23"/>
      <c r="G689" s="23" t="s">
        <v>179</v>
      </c>
      <c r="H689" s="23"/>
      <c r="I689" s="23"/>
      <c r="J689" s="23"/>
      <c r="K689" s="23"/>
      <c r="L689" s="23" t="s">
        <v>180</v>
      </c>
      <c r="M689" s="25">
        <v>46309.803796296299</v>
      </c>
    </row>
    <row r="690" spans="1:13">
      <c r="A690">
        <v>202650000341</v>
      </c>
      <c r="B690">
        <v>1186010</v>
      </c>
      <c r="C690" s="24">
        <v>46115</v>
      </c>
      <c r="D690" s="23" t="s">
        <v>156</v>
      </c>
      <c r="E690" s="23" t="s">
        <v>183</v>
      </c>
      <c r="F690" s="23" t="s">
        <v>178</v>
      </c>
      <c r="G690" s="23" t="s">
        <v>179</v>
      </c>
      <c r="H690" s="23"/>
      <c r="I690" s="23"/>
      <c r="J690" s="23"/>
      <c r="K690" s="23"/>
      <c r="L690" s="23" t="s">
        <v>180</v>
      </c>
      <c r="M690" s="25">
        <v>46309.803796296299</v>
      </c>
    </row>
    <row r="691" spans="1:13">
      <c r="A691">
        <v>202650000343</v>
      </c>
      <c r="B691">
        <v>1052009</v>
      </c>
      <c r="C691" s="24">
        <v>46115</v>
      </c>
      <c r="D691" s="23" t="s">
        <v>156</v>
      </c>
      <c r="E691" s="23" t="s">
        <v>177</v>
      </c>
      <c r="F691" s="23"/>
      <c r="G691" s="23" t="s">
        <v>179</v>
      </c>
      <c r="H691" s="23"/>
      <c r="I691" s="23"/>
      <c r="J691" s="23"/>
      <c r="K691" s="23"/>
      <c r="L691" s="23" t="s">
        <v>180</v>
      </c>
      <c r="M691" s="25">
        <v>46309.803796296299</v>
      </c>
    </row>
    <row r="692" spans="1:13">
      <c r="A692">
        <v>202650000347</v>
      </c>
      <c r="B692">
        <v>1136025</v>
      </c>
      <c r="C692" s="24">
        <v>46115</v>
      </c>
      <c r="D692" s="23" t="s">
        <v>156</v>
      </c>
      <c r="E692" s="23" t="s">
        <v>183</v>
      </c>
      <c r="F692" s="23" t="s">
        <v>178</v>
      </c>
      <c r="G692" s="23" t="s">
        <v>179</v>
      </c>
      <c r="H692" s="23"/>
      <c r="I692" s="23"/>
      <c r="J692" s="23"/>
      <c r="K692" s="23"/>
      <c r="L692" s="23" t="s">
        <v>180</v>
      </c>
      <c r="M692" s="25">
        <v>46309.803796296299</v>
      </c>
    </row>
    <row r="693" spans="1:13">
      <c r="A693">
        <v>202650000350</v>
      </c>
      <c r="B693">
        <v>1196104</v>
      </c>
      <c r="C693" s="24">
        <v>46115</v>
      </c>
      <c r="D693" s="23" t="s">
        <v>156</v>
      </c>
      <c r="E693" s="23" t="s">
        <v>181</v>
      </c>
      <c r="F693" s="23" t="s">
        <v>185</v>
      </c>
      <c r="G693" s="23" t="s">
        <v>179</v>
      </c>
      <c r="H693" s="23"/>
      <c r="I693" s="23"/>
      <c r="J693" s="23"/>
      <c r="K693" s="23"/>
      <c r="L693" s="23" t="s">
        <v>180</v>
      </c>
      <c r="M693" s="25">
        <v>46309.803796296299</v>
      </c>
    </row>
    <row r="694" spans="1:13">
      <c r="A694">
        <v>202650000352</v>
      </c>
      <c r="B694">
        <v>1151264</v>
      </c>
      <c r="C694" s="24">
        <v>46115</v>
      </c>
      <c r="D694" s="23" t="s">
        <v>156</v>
      </c>
      <c r="E694" s="23" t="s">
        <v>181</v>
      </c>
      <c r="F694" s="23"/>
      <c r="G694" s="23" t="s">
        <v>179</v>
      </c>
      <c r="H694" s="23"/>
      <c r="I694" s="23"/>
      <c r="J694" s="23"/>
      <c r="K694" s="23"/>
      <c r="L694" s="23" t="s">
        <v>180</v>
      </c>
      <c r="M694" s="25">
        <v>46309.803796296299</v>
      </c>
    </row>
    <row r="695" spans="1:13">
      <c r="A695">
        <v>202650000353</v>
      </c>
      <c r="B695">
        <v>1210014</v>
      </c>
      <c r="C695" s="24">
        <v>46115</v>
      </c>
      <c r="D695" s="23" t="s">
        <v>156</v>
      </c>
      <c r="E695" s="23" t="s">
        <v>177</v>
      </c>
      <c r="F695" s="23"/>
      <c r="G695" s="23" t="s">
        <v>179</v>
      </c>
      <c r="H695" s="23"/>
      <c r="I695" s="23"/>
      <c r="J695" s="23"/>
      <c r="K695" s="23"/>
      <c r="L695" s="23" t="s">
        <v>180</v>
      </c>
      <c r="M695" s="25">
        <v>46309.803796296299</v>
      </c>
    </row>
    <row r="696" spans="1:13">
      <c r="A696">
        <v>202650000359</v>
      </c>
      <c r="B696">
        <v>1216100</v>
      </c>
      <c r="C696" s="24">
        <v>46115</v>
      </c>
      <c r="D696" s="23" t="s">
        <v>156</v>
      </c>
      <c r="E696" s="23" t="s">
        <v>177</v>
      </c>
      <c r="F696" s="23"/>
      <c r="G696" s="23" t="s">
        <v>179</v>
      </c>
      <c r="H696" s="23"/>
      <c r="I696" s="23"/>
      <c r="J696" s="23"/>
      <c r="K696" s="23"/>
      <c r="L696" s="23" t="s">
        <v>180</v>
      </c>
      <c r="M696" s="25">
        <v>46309.803796296299</v>
      </c>
    </row>
    <row r="697" spans="1:13">
      <c r="A697">
        <v>202650000360</v>
      </c>
      <c r="B697">
        <v>1212098</v>
      </c>
      <c r="C697" s="24">
        <v>46115</v>
      </c>
      <c r="D697" s="23" t="s">
        <v>156</v>
      </c>
      <c r="E697" s="23" t="s">
        <v>177</v>
      </c>
      <c r="F697" s="23"/>
      <c r="G697" s="23" t="s">
        <v>179</v>
      </c>
      <c r="H697" s="23"/>
      <c r="I697" s="23"/>
      <c r="J697" s="23"/>
      <c r="K697" s="23"/>
      <c r="L697" s="23" t="s">
        <v>180</v>
      </c>
      <c r="M697" s="25">
        <v>46309.803796296299</v>
      </c>
    </row>
    <row r="698" spans="1:13">
      <c r="A698">
        <v>202650000365</v>
      </c>
      <c r="B698">
        <v>1146004</v>
      </c>
      <c r="C698" s="24">
        <v>46115</v>
      </c>
      <c r="D698" s="23" t="s">
        <v>156</v>
      </c>
      <c r="E698" s="23" t="s">
        <v>177</v>
      </c>
      <c r="F698" s="23"/>
      <c r="G698" s="23" t="s">
        <v>179</v>
      </c>
      <c r="H698" s="23"/>
      <c r="I698" s="23"/>
      <c r="J698" s="23"/>
      <c r="K698" s="23"/>
      <c r="L698" s="23" t="s">
        <v>180</v>
      </c>
      <c r="M698" s="25">
        <v>46309.803796296299</v>
      </c>
    </row>
    <row r="699" spans="1:13">
      <c r="A699">
        <v>202650000368</v>
      </c>
      <c r="B699">
        <v>890136</v>
      </c>
      <c r="C699" s="24">
        <v>46115</v>
      </c>
      <c r="D699" s="23" t="s">
        <v>156</v>
      </c>
      <c r="E699" s="23" t="s">
        <v>181</v>
      </c>
      <c r="F699" s="23"/>
      <c r="G699" s="23" t="s">
        <v>179</v>
      </c>
      <c r="H699" s="23"/>
      <c r="I699" s="23"/>
      <c r="J699" s="23"/>
      <c r="K699" s="23"/>
      <c r="L699" s="23" t="s">
        <v>180</v>
      </c>
      <c r="M699" s="25">
        <v>46309.803796296299</v>
      </c>
    </row>
    <row r="700" spans="1:13">
      <c r="A700">
        <v>202650000370</v>
      </c>
      <c r="B700">
        <v>830386</v>
      </c>
      <c r="C700" s="24">
        <v>46115</v>
      </c>
      <c r="D700" s="23" t="s">
        <v>156</v>
      </c>
      <c r="E700" s="23" t="s">
        <v>189</v>
      </c>
      <c r="F700" s="23" t="s">
        <v>212</v>
      </c>
      <c r="G700" s="23" t="s">
        <v>179</v>
      </c>
      <c r="H700" s="23"/>
      <c r="I700" s="23"/>
      <c r="J700" s="23"/>
      <c r="K700" s="23"/>
      <c r="L700" s="23" t="s">
        <v>180</v>
      </c>
      <c r="M700" s="25">
        <v>46309.803796296299</v>
      </c>
    </row>
    <row r="701" spans="1:13">
      <c r="A701">
        <v>202650000372</v>
      </c>
      <c r="B701">
        <v>940030</v>
      </c>
      <c r="C701" s="24">
        <v>46115</v>
      </c>
      <c r="D701" s="23" t="s">
        <v>156</v>
      </c>
      <c r="E701" s="23" t="s">
        <v>177</v>
      </c>
      <c r="F701" s="23"/>
      <c r="G701" s="23" t="s">
        <v>179</v>
      </c>
      <c r="H701" s="23"/>
      <c r="I701" s="23"/>
      <c r="J701" s="23"/>
      <c r="K701" s="23"/>
      <c r="L701" s="23" t="s">
        <v>180</v>
      </c>
      <c r="M701" s="25">
        <v>46309.803796296299</v>
      </c>
    </row>
    <row r="702" spans="1:13">
      <c r="A702">
        <v>202650000376</v>
      </c>
      <c r="B702">
        <v>1121325</v>
      </c>
      <c r="C702" s="24">
        <v>46115</v>
      </c>
      <c r="D702" s="23" t="s">
        <v>156</v>
      </c>
      <c r="E702" s="23" t="s">
        <v>184</v>
      </c>
      <c r="F702" s="23" t="s">
        <v>196</v>
      </c>
      <c r="G702" s="23" t="s">
        <v>179</v>
      </c>
      <c r="H702" s="23"/>
      <c r="I702" s="23"/>
      <c r="J702" s="23"/>
      <c r="K702" s="23"/>
      <c r="L702" s="23" t="s">
        <v>180</v>
      </c>
      <c r="M702" s="25">
        <v>46309.803796296299</v>
      </c>
    </row>
    <row r="703" spans="1:13">
      <c r="A703">
        <v>202650000379</v>
      </c>
      <c r="B703">
        <v>1216067</v>
      </c>
      <c r="C703" s="24">
        <v>46115</v>
      </c>
      <c r="D703" s="23" t="s">
        <v>156</v>
      </c>
      <c r="E703" s="23" t="s">
        <v>177</v>
      </c>
      <c r="F703" s="23"/>
      <c r="G703" s="23" t="s">
        <v>179</v>
      </c>
      <c r="H703" s="23"/>
      <c r="I703" s="23"/>
      <c r="J703" s="23"/>
      <c r="K703" s="23"/>
      <c r="L703" s="23" t="s">
        <v>180</v>
      </c>
      <c r="M703" s="25">
        <v>46309.803796296299</v>
      </c>
    </row>
    <row r="704" spans="1:13">
      <c r="A704">
        <v>202650000381</v>
      </c>
      <c r="B704">
        <v>950529</v>
      </c>
      <c r="C704" s="24">
        <v>46115</v>
      </c>
      <c r="D704" s="23" t="s">
        <v>156</v>
      </c>
      <c r="E704" s="23" t="s">
        <v>181</v>
      </c>
      <c r="F704" s="23" t="s">
        <v>182</v>
      </c>
      <c r="G704" s="23" t="s">
        <v>179</v>
      </c>
      <c r="H704" s="23"/>
      <c r="I704" s="23"/>
      <c r="J704" s="23"/>
      <c r="K704" s="23"/>
      <c r="L704" s="23" t="s">
        <v>180</v>
      </c>
      <c r="M704" s="25">
        <v>46309.803796296299</v>
      </c>
    </row>
    <row r="705" spans="1:13">
      <c r="A705">
        <v>202650000382</v>
      </c>
      <c r="B705">
        <v>930137</v>
      </c>
      <c r="C705" s="24">
        <v>46115</v>
      </c>
      <c r="D705" s="23" t="s">
        <v>156</v>
      </c>
      <c r="E705" s="23" t="s">
        <v>177</v>
      </c>
      <c r="F705" s="23"/>
      <c r="G705" s="23" t="s">
        <v>179</v>
      </c>
      <c r="H705" s="23"/>
      <c r="I705" s="23"/>
      <c r="J705" s="23"/>
      <c r="K705" s="23"/>
      <c r="L705" s="23" t="s">
        <v>180</v>
      </c>
      <c r="M705" s="25">
        <v>46309.803796296299</v>
      </c>
    </row>
    <row r="706" spans="1:13">
      <c r="A706">
        <v>202650000384</v>
      </c>
      <c r="B706">
        <v>910124</v>
      </c>
      <c r="C706" s="24">
        <v>46117</v>
      </c>
      <c r="D706" s="23" t="s">
        <v>156</v>
      </c>
      <c r="E706" s="23" t="s">
        <v>177</v>
      </c>
      <c r="F706" s="23"/>
      <c r="G706" s="23" t="s">
        <v>179</v>
      </c>
      <c r="H706" s="23"/>
      <c r="I706" s="23"/>
      <c r="J706" s="23"/>
      <c r="K706" s="23"/>
      <c r="L706" s="23" t="s">
        <v>180</v>
      </c>
      <c r="M706" s="25">
        <v>46309.803796296299</v>
      </c>
    </row>
    <row r="707" spans="1:13">
      <c r="A707">
        <v>202650000390</v>
      </c>
      <c r="B707">
        <v>1256028</v>
      </c>
      <c r="C707" s="24">
        <v>46115</v>
      </c>
      <c r="D707" s="23" t="s">
        <v>156</v>
      </c>
      <c r="E707" s="23" t="s">
        <v>183</v>
      </c>
      <c r="F707" s="23" t="s">
        <v>178</v>
      </c>
      <c r="G707" s="23" t="s">
        <v>179</v>
      </c>
      <c r="H707" s="23"/>
      <c r="I707" s="23"/>
      <c r="J707" s="23"/>
      <c r="K707" s="23"/>
      <c r="L707" s="23" t="s">
        <v>180</v>
      </c>
      <c r="M707" s="25">
        <v>46309.803796296299</v>
      </c>
    </row>
    <row r="708" spans="1:13">
      <c r="A708">
        <v>202650000394</v>
      </c>
      <c r="B708">
        <v>1236081</v>
      </c>
      <c r="C708" s="24">
        <v>46115</v>
      </c>
      <c r="D708" s="23" t="s">
        <v>156</v>
      </c>
      <c r="E708" s="23" t="s">
        <v>177</v>
      </c>
      <c r="F708" s="23"/>
      <c r="G708" s="23" t="s">
        <v>179</v>
      </c>
      <c r="H708" s="23"/>
      <c r="I708" s="23"/>
      <c r="J708" s="23"/>
      <c r="K708" s="23"/>
      <c r="L708" s="23" t="s">
        <v>180</v>
      </c>
      <c r="M708" s="25">
        <v>46309.803796296299</v>
      </c>
    </row>
    <row r="709" spans="1:13">
      <c r="A709">
        <v>202650000397</v>
      </c>
      <c r="B709">
        <v>1136036</v>
      </c>
      <c r="C709" s="24">
        <v>46115</v>
      </c>
      <c r="D709" s="23" t="s">
        <v>156</v>
      </c>
      <c r="E709" s="23" t="s">
        <v>177</v>
      </c>
      <c r="F709" s="23"/>
      <c r="G709" s="23" t="s">
        <v>179</v>
      </c>
      <c r="H709" s="23"/>
      <c r="I709" s="23"/>
      <c r="J709" s="23"/>
      <c r="K709" s="23"/>
      <c r="L709" s="23" t="s">
        <v>180</v>
      </c>
      <c r="M709" s="25">
        <v>46309.803796296299</v>
      </c>
    </row>
    <row r="710" spans="1:13">
      <c r="A710">
        <v>202650000402</v>
      </c>
      <c r="B710">
        <v>5118445</v>
      </c>
      <c r="C710" s="24">
        <v>46115</v>
      </c>
      <c r="D710" s="23" t="s">
        <v>156</v>
      </c>
      <c r="E710" s="23" t="s">
        <v>177</v>
      </c>
      <c r="F710" s="23" t="s">
        <v>212</v>
      </c>
      <c r="G710" s="23" t="s">
        <v>179</v>
      </c>
      <c r="H710" s="23"/>
      <c r="I710" s="23"/>
      <c r="J710" s="23"/>
      <c r="K710" s="23"/>
      <c r="L710" s="23" t="s">
        <v>180</v>
      </c>
      <c r="M710" s="25">
        <v>46309.803796296299</v>
      </c>
    </row>
    <row r="711" spans="1:13">
      <c r="A711">
        <v>202650000404</v>
      </c>
      <c r="B711">
        <v>996009</v>
      </c>
      <c r="C711" s="24">
        <v>46115</v>
      </c>
      <c r="D711" s="23" t="s">
        <v>156</v>
      </c>
      <c r="E711" s="23" t="s">
        <v>177</v>
      </c>
      <c r="F711" s="23"/>
      <c r="G711" s="23" t="s">
        <v>179</v>
      </c>
      <c r="H711" s="23"/>
      <c r="I711" s="23"/>
      <c r="J711" s="23"/>
      <c r="K711" s="23"/>
      <c r="L711" s="23" t="s">
        <v>180</v>
      </c>
      <c r="M711" s="25">
        <v>46309.803796296299</v>
      </c>
    </row>
    <row r="712" spans="1:13">
      <c r="A712">
        <v>202650000405</v>
      </c>
      <c r="B712">
        <v>900536</v>
      </c>
      <c r="C712" s="24">
        <v>46115</v>
      </c>
      <c r="D712" s="23" t="s">
        <v>156</v>
      </c>
      <c r="E712" s="23" t="s">
        <v>181</v>
      </c>
      <c r="F712" s="23" t="s">
        <v>185</v>
      </c>
      <c r="G712" s="23" t="s">
        <v>179</v>
      </c>
      <c r="H712" s="23"/>
      <c r="I712" s="23"/>
      <c r="J712" s="23"/>
      <c r="K712" s="23"/>
      <c r="L712" s="23" t="s">
        <v>180</v>
      </c>
      <c r="M712" s="25">
        <v>46309.803796296299</v>
      </c>
    </row>
    <row r="713" spans="1:13">
      <c r="A713">
        <v>202650000408</v>
      </c>
      <c r="B713">
        <v>1086032</v>
      </c>
      <c r="C713" s="24">
        <v>46115</v>
      </c>
      <c r="D713" s="23" t="s">
        <v>156</v>
      </c>
      <c r="E713" s="23" t="s">
        <v>177</v>
      </c>
      <c r="F713" s="23"/>
      <c r="G713" s="23" t="s">
        <v>179</v>
      </c>
      <c r="H713" s="23"/>
      <c r="I713" s="23"/>
      <c r="J713" s="23"/>
      <c r="K713" s="23"/>
      <c r="L713" s="23" t="s">
        <v>180</v>
      </c>
      <c r="M713" s="25">
        <v>46309.803796296299</v>
      </c>
    </row>
    <row r="714" spans="1:13">
      <c r="A714">
        <v>202650000409</v>
      </c>
      <c r="B714">
        <v>870259</v>
      </c>
      <c r="C714" s="24">
        <v>46115</v>
      </c>
      <c r="D714" s="23" t="s">
        <v>156</v>
      </c>
      <c r="E714" s="23" t="s">
        <v>184</v>
      </c>
      <c r="F714" s="23"/>
      <c r="G714" s="23" t="s">
        <v>179</v>
      </c>
      <c r="H714" s="23"/>
      <c r="I714" s="23"/>
      <c r="J714" s="23"/>
      <c r="K714" s="23"/>
      <c r="L714" s="23" t="s">
        <v>180</v>
      </c>
      <c r="M714" s="25">
        <v>46309.803796296299</v>
      </c>
    </row>
    <row r="715" spans="1:13">
      <c r="A715">
        <v>202650000410</v>
      </c>
      <c r="B715">
        <v>1061038</v>
      </c>
      <c r="C715" s="24">
        <v>46115</v>
      </c>
      <c r="D715" s="23" t="s">
        <v>156</v>
      </c>
      <c r="E715" s="23" t="s">
        <v>181</v>
      </c>
      <c r="F715" s="23"/>
      <c r="G715" s="23" t="s">
        <v>179</v>
      </c>
      <c r="H715" s="23"/>
      <c r="I715" s="23"/>
      <c r="J715" s="23"/>
      <c r="K715" s="23"/>
      <c r="L715" s="23" t="s">
        <v>180</v>
      </c>
      <c r="M715" s="25">
        <v>46309.803796296299</v>
      </c>
    </row>
    <row r="716" spans="1:13">
      <c r="A716">
        <v>202650000412</v>
      </c>
      <c r="B716">
        <v>974169</v>
      </c>
      <c r="C716" s="24">
        <v>46115</v>
      </c>
      <c r="D716" s="23" t="s">
        <v>156</v>
      </c>
      <c r="E716" s="23" t="s">
        <v>181</v>
      </c>
      <c r="F716" s="23" t="s">
        <v>182</v>
      </c>
      <c r="G716" s="23" t="s">
        <v>179</v>
      </c>
      <c r="H716" s="23"/>
      <c r="I716" s="23"/>
      <c r="J716" s="23"/>
      <c r="K716" s="23"/>
      <c r="L716" s="23" t="s">
        <v>180</v>
      </c>
      <c r="M716" s="25">
        <v>46309.803796296299</v>
      </c>
    </row>
    <row r="717" spans="1:13">
      <c r="A717">
        <v>202650000416</v>
      </c>
      <c r="B717">
        <v>920522</v>
      </c>
      <c r="C717" s="24">
        <v>46115</v>
      </c>
      <c r="D717" s="23" t="s">
        <v>156</v>
      </c>
      <c r="E717" s="23" t="s">
        <v>181</v>
      </c>
      <c r="F717" s="23" t="s">
        <v>182</v>
      </c>
      <c r="G717" s="23" t="s">
        <v>179</v>
      </c>
      <c r="H717" s="23"/>
      <c r="I717" s="23"/>
      <c r="J717" s="23"/>
      <c r="K717" s="23"/>
      <c r="L717" s="23" t="s">
        <v>180</v>
      </c>
      <c r="M717" s="25">
        <v>46309.803796296299</v>
      </c>
    </row>
    <row r="718" spans="1:13">
      <c r="A718">
        <v>202650000425</v>
      </c>
      <c r="B718">
        <v>1081511</v>
      </c>
      <c r="C718" s="24">
        <v>46118</v>
      </c>
      <c r="D718" s="23" t="s">
        <v>156</v>
      </c>
      <c r="E718" s="23" t="s">
        <v>181</v>
      </c>
      <c r="F718" s="23" t="s">
        <v>185</v>
      </c>
      <c r="G718" s="23" t="s">
        <v>179</v>
      </c>
      <c r="H718" s="23"/>
      <c r="I718" s="23"/>
      <c r="J718" s="23"/>
      <c r="K718" s="23"/>
      <c r="L718" s="23" t="s">
        <v>180</v>
      </c>
      <c r="M718" s="25">
        <v>46309.803796296299</v>
      </c>
    </row>
    <row r="719" spans="1:13">
      <c r="A719">
        <v>202650000427</v>
      </c>
      <c r="B719">
        <v>860377</v>
      </c>
      <c r="C719" s="24">
        <v>46115</v>
      </c>
      <c r="D719" s="23" t="s">
        <v>156</v>
      </c>
      <c r="E719" s="23" t="s">
        <v>183</v>
      </c>
      <c r="F719" s="23"/>
      <c r="G719" s="23" t="s">
        <v>179</v>
      </c>
      <c r="H719" s="23"/>
      <c r="I719" s="23"/>
      <c r="J719" s="23"/>
      <c r="K719" s="23"/>
      <c r="L719" s="23" t="s">
        <v>180</v>
      </c>
      <c r="M719" s="25">
        <v>46309.803796296299</v>
      </c>
    </row>
    <row r="720" spans="1:13">
      <c r="A720">
        <v>202650000431</v>
      </c>
      <c r="B720">
        <v>1131125</v>
      </c>
      <c r="C720" s="24">
        <v>46115</v>
      </c>
      <c r="D720" s="23" t="s">
        <v>156</v>
      </c>
      <c r="E720" s="23" t="s">
        <v>181</v>
      </c>
      <c r="F720" s="23" t="s">
        <v>182</v>
      </c>
      <c r="G720" s="23" t="s">
        <v>179</v>
      </c>
      <c r="H720" s="23"/>
      <c r="I720" s="23"/>
      <c r="J720" s="23"/>
      <c r="K720" s="23"/>
      <c r="L720" s="23" t="s">
        <v>180</v>
      </c>
      <c r="M720" s="25">
        <v>46309.803796296299</v>
      </c>
    </row>
    <row r="721" spans="1:13">
      <c r="A721">
        <v>202650000432</v>
      </c>
      <c r="B721">
        <v>1016054</v>
      </c>
      <c r="C721" s="24">
        <v>46115</v>
      </c>
      <c r="D721" s="23" t="s">
        <v>156</v>
      </c>
      <c r="E721" s="23" t="s">
        <v>177</v>
      </c>
      <c r="F721" s="23"/>
      <c r="G721" s="23" t="s">
        <v>179</v>
      </c>
      <c r="H721" s="23"/>
      <c r="I721" s="23"/>
      <c r="J721" s="23"/>
      <c r="K721" s="23"/>
      <c r="L721" s="23" t="s">
        <v>180</v>
      </c>
      <c r="M721" s="25">
        <v>46309.803796296299</v>
      </c>
    </row>
    <row r="722" spans="1:13">
      <c r="A722">
        <v>202650000434</v>
      </c>
      <c r="B722">
        <v>890180</v>
      </c>
      <c r="C722" s="24">
        <v>46115</v>
      </c>
      <c r="D722" s="23" t="s">
        <v>156</v>
      </c>
      <c r="E722" s="23" t="s">
        <v>177</v>
      </c>
      <c r="F722" s="23"/>
      <c r="G722" s="23" t="s">
        <v>179</v>
      </c>
      <c r="H722" s="23"/>
      <c r="I722" s="23"/>
      <c r="J722" s="23"/>
      <c r="K722" s="23"/>
      <c r="L722" s="23" t="s">
        <v>180</v>
      </c>
      <c r="M722" s="25">
        <v>46309.803796296299</v>
      </c>
    </row>
    <row r="723" spans="1:13">
      <c r="A723">
        <v>202650000440</v>
      </c>
      <c r="B723">
        <v>900361</v>
      </c>
      <c r="C723" s="24">
        <v>46115</v>
      </c>
      <c r="D723" s="23" t="s">
        <v>156</v>
      </c>
      <c r="E723" s="23" t="s">
        <v>177</v>
      </c>
      <c r="F723" s="23" t="s">
        <v>182</v>
      </c>
      <c r="G723" s="23" t="s">
        <v>179</v>
      </c>
      <c r="H723" s="23"/>
      <c r="I723" s="23"/>
      <c r="J723" s="23"/>
      <c r="K723" s="23"/>
      <c r="L723" s="23" t="s">
        <v>180</v>
      </c>
      <c r="M723" s="25">
        <v>46309.803796296299</v>
      </c>
    </row>
    <row r="724" spans="1:13">
      <c r="A724">
        <v>202650000442</v>
      </c>
      <c r="B724">
        <v>1004141</v>
      </c>
      <c r="C724" s="24">
        <v>46113</v>
      </c>
      <c r="D724" s="23" t="s">
        <v>156</v>
      </c>
      <c r="E724" s="23" t="s">
        <v>183</v>
      </c>
      <c r="F724" s="23"/>
      <c r="G724" s="23" t="s">
        <v>179</v>
      </c>
      <c r="H724" s="23"/>
      <c r="I724" s="23"/>
      <c r="J724" s="23"/>
      <c r="K724" s="23"/>
      <c r="L724" s="23" t="s">
        <v>180</v>
      </c>
      <c r="M724" s="25">
        <v>46309.803796296299</v>
      </c>
    </row>
    <row r="725" spans="1:13">
      <c r="A725">
        <v>202650000448</v>
      </c>
      <c r="B725">
        <v>1014232</v>
      </c>
      <c r="C725" s="24">
        <v>46113</v>
      </c>
      <c r="D725" s="23" t="s">
        <v>156</v>
      </c>
      <c r="E725" s="23" t="s">
        <v>177</v>
      </c>
      <c r="F725" s="23"/>
      <c r="G725" s="23" t="s">
        <v>179</v>
      </c>
      <c r="H725" s="23"/>
      <c r="I725" s="23"/>
      <c r="J725" s="23"/>
      <c r="K725" s="23"/>
      <c r="L725" s="23" t="s">
        <v>180</v>
      </c>
      <c r="M725" s="25">
        <v>46309.803796296299</v>
      </c>
    </row>
    <row r="726" spans="1:13">
      <c r="A726">
        <v>202650000449</v>
      </c>
      <c r="B726">
        <v>1172179</v>
      </c>
      <c r="C726" s="24">
        <v>46115</v>
      </c>
      <c r="D726" s="23" t="s">
        <v>156</v>
      </c>
      <c r="E726" s="23" t="s">
        <v>177</v>
      </c>
      <c r="F726" s="23"/>
      <c r="G726" s="23" t="s">
        <v>179</v>
      </c>
      <c r="H726" s="23"/>
      <c r="I726" s="23"/>
      <c r="J726" s="23"/>
      <c r="K726" s="23"/>
      <c r="L726" s="23" t="s">
        <v>180</v>
      </c>
      <c r="M726" s="25">
        <v>46309.803796296299</v>
      </c>
    </row>
    <row r="727" spans="1:13">
      <c r="A727">
        <v>202650000452</v>
      </c>
      <c r="B727">
        <v>1226111</v>
      </c>
      <c r="C727" s="24">
        <v>46115</v>
      </c>
      <c r="D727" s="23" t="s">
        <v>156</v>
      </c>
      <c r="E727" s="23" t="s">
        <v>177</v>
      </c>
      <c r="F727" s="23"/>
      <c r="G727" s="23" t="s">
        <v>179</v>
      </c>
      <c r="H727" s="23"/>
      <c r="I727" s="23"/>
      <c r="J727" s="23"/>
      <c r="K727" s="23"/>
      <c r="L727" s="23" t="s">
        <v>180</v>
      </c>
      <c r="M727" s="25">
        <v>46309.803796296299</v>
      </c>
    </row>
    <row r="728" spans="1:13">
      <c r="A728">
        <v>202650000453</v>
      </c>
      <c r="B728">
        <v>1011118</v>
      </c>
      <c r="C728" s="24">
        <v>46115</v>
      </c>
      <c r="D728" s="23" t="s">
        <v>156</v>
      </c>
      <c r="E728" s="23" t="s">
        <v>177</v>
      </c>
      <c r="F728" s="23"/>
      <c r="G728" s="23" t="s">
        <v>179</v>
      </c>
      <c r="H728" s="23"/>
      <c r="I728" s="23"/>
      <c r="J728" s="23"/>
      <c r="K728" s="23"/>
      <c r="L728" s="23" t="s">
        <v>180</v>
      </c>
      <c r="M728" s="25">
        <v>46309.803796296299</v>
      </c>
    </row>
    <row r="729" spans="1:13">
      <c r="A729">
        <v>202650000454</v>
      </c>
      <c r="B729">
        <v>1201389</v>
      </c>
      <c r="C729" s="24">
        <v>46115</v>
      </c>
      <c r="D729" s="23" t="s">
        <v>156</v>
      </c>
      <c r="E729" s="23" t="s">
        <v>183</v>
      </c>
      <c r="F729" s="23" t="s">
        <v>178</v>
      </c>
      <c r="G729" s="23" t="s">
        <v>179</v>
      </c>
      <c r="H729" s="23"/>
      <c r="I729" s="23"/>
      <c r="J729" s="23"/>
      <c r="K729" s="23"/>
      <c r="L729" s="23" t="s">
        <v>180</v>
      </c>
      <c r="M729" s="25">
        <v>46309.803796296299</v>
      </c>
    </row>
    <row r="730" spans="1:13">
      <c r="A730">
        <v>202650000455</v>
      </c>
      <c r="B730">
        <v>1206012</v>
      </c>
      <c r="C730" s="24">
        <v>46115</v>
      </c>
      <c r="D730" s="23" t="s">
        <v>156</v>
      </c>
      <c r="E730" s="23" t="s">
        <v>177</v>
      </c>
      <c r="F730" s="23"/>
      <c r="G730" s="23" t="s">
        <v>179</v>
      </c>
      <c r="H730" s="23"/>
      <c r="I730" s="23"/>
      <c r="J730" s="23"/>
      <c r="K730" s="23"/>
      <c r="L730" s="23" t="s">
        <v>180</v>
      </c>
      <c r="M730" s="25">
        <v>46309.803796296299</v>
      </c>
    </row>
    <row r="731" spans="1:13">
      <c r="A731">
        <v>202650000461</v>
      </c>
      <c r="B731">
        <v>1216071</v>
      </c>
      <c r="C731" s="24">
        <v>46115</v>
      </c>
      <c r="D731" s="23" t="s">
        <v>156</v>
      </c>
      <c r="E731" s="23" t="s">
        <v>177</v>
      </c>
      <c r="F731" s="23"/>
      <c r="G731" s="23" t="s">
        <v>179</v>
      </c>
      <c r="H731" s="23"/>
      <c r="I731" s="23"/>
      <c r="J731" s="23"/>
      <c r="K731" s="23"/>
      <c r="L731" s="23" t="s">
        <v>180</v>
      </c>
      <c r="M731" s="25">
        <v>46309.803796296299</v>
      </c>
    </row>
    <row r="732" spans="1:13">
      <c r="A732">
        <v>202650000464</v>
      </c>
      <c r="B732">
        <v>910792</v>
      </c>
      <c r="C732" s="24">
        <v>46113</v>
      </c>
      <c r="D732" s="23" t="s">
        <v>156</v>
      </c>
      <c r="E732" s="23" t="s">
        <v>177</v>
      </c>
      <c r="F732" s="23"/>
      <c r="G732" s="23" t="s">
        <v>179</v>
      </c>
      <c r="H732" s="23"/>
      <c r="I732" s="23"/>
      <c r="J732" s="23"/>
      <c r="K732" s="23"/>
      <c r="L732" s="23" t="s">
        <v>180</v>
      </c>
      <c r="M732" s="25">
        <v>46309.803796296299</v>
      </c>
    </row>
    <row r="733" spans="1:13">
      <c r="A733">
        <v>202650000466</v>
      </c>
      <c r="B733">
        <v>880423</v>
      </c>
      <c r="C733" s="24">
        <v>46115</v>
      </c>
      <c r="D733" s="23" t="s">
        <v>156</v>
      </c>
      <c r="E733" s="23" t="s">
        <v>183</v>
      </c>
      <c r="F733" s="23"/>
      <c r="G733" s="23" t="s">
        <v>179</v>
      </c>
      <c r="H733" s="23"/>
      <c r="I733" s="23"/>
      <c r="J733" s="23"/>
      <c r="K733" s="23"/>
      <c r="L733" s="23" t="s">
        <v>180</v>
      </c>
      <c r="M733" s="25">
        <v>46309.803796296299</v>
      </c>
    </row>
    <row r="734" spans="1:13">
      <c r="A734">
        <v>202650000467</v>
      </c>
      <c r="B734">
        <v>991198</v>
      </c>
      <c r="C734" s="24">
        <v>46115</v>
      </c>
      <c r="D734" s="23" t="s">
        <v>156</v>
      </c>
      <c r="E734" s="23" t="s">
        <v>181</v>
      </c>
      <c r="F734" s="23"/>
      <c r="G734" s="23" t="s">
        <v>179</v>
      </c>
      <c r="H734" s="23"/>
      <c r="I734" s="23"/>
      <c r="J734" s="23"/>
      <c r="K734" s="23"/>
      <c r="L734" s="23" t="s">
        <v>180</v>
      </c>
      <c r="M734" s="25">
        <v>46309.803796296299</v>
      </c>
    </row>
    <row r="735" spans="1:13">
      <c r="A735">
        <v>202650000469</v>
      </c>
      <c r="B735">
        <v>1086030</v>
      </c>
      <c r="C735" s="24">
        <v>46115</v>
      </c>
      <c r="D735" s="23" t="s">
        <v>156</v>
      </c>
      <c r="E735" s="23" t="s">
        <v>183</v>
      </c>
      <c r="F735" s="23" t="s">
        <v>178</v>
      </c>
      <c r="G735" s="23" t="s">
        <v>179</v>
      </c>
      <c r="H735" s="23"/>
      <c r="I735" s="23"/>
      <c r="J735" s="23"/>
      <c r="K735" s="23"/>
      <c r="L735" s="23" t="s">
        <v>180</v>
      </c>
      <c r="M735" s="25">
        <v>46309.803796296299</v>
      </c>
    </row>
    <row r="736" spans="1:13">
      <c r="A736">
        <v>202650000471</v>
      </c>
      <c r="B736">
        <v>1071004</v>
      </c>
      <c r="C736" s="24">
        <v>46115</v>
      </c>
      <c r="D736" s="23" t="s">
        <v>156</v>
      </c>
      <c r="E736" s="23" t="s">
        <v>181</v>
      </c>
      <c r="F736" s="23" t="s">
        <v>182</v>
      </c>
      <c r="G736" s="23" t="s">
        <v>179</v>
      </c>
      <c r="H736" s="23"/>
      <c r="I736" s="23"/>
      <c r="J736" s="23"/>
      <c r="K736" s="23"/>
      <c r="L736" s="23" t="s">
        <v>180</v>
      </c>
      <c r="M736" s="25">
        <v>46309.803796296299</v>
      </c>
    </row>
    <row r="737" spans="1:13">
      <c r="A737">
        <v>202650000472</v>
      </c>
      <c r="B737">
        <v>1156059</v>
      </c>
      <c r="C737" s="24">
        <v>46115</v>
      </c>
      <c r="D737" s="23" t="s">
        <v>156</v>
      </c>
      <c r="E737" s="23" t="s">
        <v>177</v>
      </c>
      <c r="F737" s="23"/>
      <c r="G737" s="23" t="s">
        <v>179</v>
      </c>
      <c r="H737" s="23"/>
      <c r="I737" s="23"/>
      <c r="J737" s="23"/>
      <c r="K737" s="23"/>
      <c r="L737" s="23" t="s">
        <v>180</v>
      </c>
      <c r="M737" s="25">
        <v>46309.803796296299</v>
      </c>
    </row>
    <row r="738" spans="1:13">
      <c r="A738">
        <v>202650000478</v>
      </c>
      <c r="B738">
        <v>1146055</v>
      </c>
      <c r="C738" s="24">
        <v>46115</v>
      </c>
      <c r="D738" s="23" t="s">
        <v>156</v>
      </c>
      <c r="E738" s="23" t="s">
        <v>177</v>
      </c>
      <c r="F738" s="23"/>
      <c r="G738" s="23" t="s">
        <v>179</v>
      </c>
      <c r="H738" s="23"/>
      <c r="I738" s="23"/>
      <c r="J738" s="23"/>
      <c r="K738" s="23"/>
      <c r="L738" s="23" t="s">
        <v>180</v>
      </c>
      <c r="M738" s="25">
        <v>46309.803796296299</v>
      </c>
    </row>
    <row r="739" spans="1:13">
      <c r="A739">
        <v>202650000481</v>
      </c>
      <c r="B739">
        <v>1081019</v>
      </c>
      <c r="C739" s="24">
        <v>46115</v>
      </c>
      <c r="D739" s="23" t="s">
        <v>156</v>
      </c>
      <c r="E739" s="23" t="s">
        <v>177</v>
      </c>
      <c r="F739" s="23"/>
      <c r="G739" s="23" t="s">
        <v>179</v>
      </c>
      <c r="H739" s="23"/>
      <c r="I739" s="23"/>
      <c r="J739" s="23"/>
      <c r="K739" s="23"/>
      <c r="L739" s="23" t="s">
        <v>180</v>
      </c>
      <c r="M739" s="25">
        <v>46309.803796296299</v>
      </c>
    </row>
    <row r="740" spans="1:13">
      <c r="A740">
        <v>202650000483</v>
      </c>
      <c r="B740">
        <v>5198229</v>
      </c>
      <c r="C740" s="24">
        <v>46118</v>
      </c>
      <c r="D740" s="23" t="s">
        <v>156</v>
      </c>
      <c r="E740" s="23" t="s">
        <v>177</v>
      </c>
      <c r="F740" s="23" t="s">
        <v>212</v>
      </c>
      <c r="G740" s="23" t="s">
        <v>179</v>
      </c>
      <c r="H740" s="23"/>
      <c r="I740" s="23"/>
      <c r="J740" s="23"/>
      <c r="K740" s="23"/>
      <c r="L740" s="23" t="s">
        <v>180</v>
      </c>
      <c r="M740" s="25">
        <v>46309.803796296299</v>
      </c>
    </row>
    <row r="741" spans="1:13">
      <c r="A741">
        <v>202650000487</v>
      </c>
      <c r="B741">
        <v>940190</v>
      </c>
      <c r="C741" s="24">
        <v>46115</v>
      </c>
      <c r="D741" s="23" t="s">
        <v>156</v>
      </c>
      <c r="E741" s="23" t="s">
        <v>177</v>
      </c>
      <c r="F741" s="23"/>
      <c r="G741" s="23" t="s">
        <v>179</v>
      </c>
      <c r="H741" s="23"/>
      <c r="I741" s="23"/>
      <c r="J741" s="23"/>
      <c r="K741" s="23"/>
      <c r="L741" s="23" t="s">
        <v>180</v>
      </c>
      <c r="M741" s="25">
        <v>46309.803796296299</v>
      </c>
    </row>
    <row r="742" spans="1:13">
      <c r="A742">
        <v>202650000491</v>
      </c>
      <c r="B742">
        <v>1042069</v>
      </c>
      <c r="C742" s="24">
        <v>46115</v>
      </c>
      <c r="D742" s="23" t="s">
        <v>156</v>
      </c>
      <c r="E742" s="23" t="s">
        <v>177</v>
      </c>
      <c r="F742" s="23"/>
      <c r="G742" s="23" t="s">
        <v>179</v>
      </c>
      <c r="H742" s="23"/>
      <c r="I742" s="23"/>
      <c r="J742" s="23"/>
      <c r="K742" s="23"/>
      <c r="L742" s="23" t="s">
        <v>180</v>
      </c>
      <c r="M742" s="25">
        <v>46309.803796296299</v>
      </c>
    </row>
    <row r="743" spans="1:13">
      <c r="A743">
        <v>202650000493</v>
      </c>
      <c r="B743">
        <v>1201536</v>
      </c>
      <c r="C743" s="24">
        <v>46115</v>
      </c>
      <c r="D743" s="23" t="s">
        <v>156</v>
      </c>
      <c r="E743" s="23" t="s">
        <v>183</v>
      </c>
      <c r="F743" s="23" t="s">
        <v>178</v>
      </c>
      <c r="G743" s="23" t="s">
        <v>179</v>
      </c>
      <c r="H743" s="23"/>
      <c r="I743" s="23"/>
      <c r="J743" s="23"/>
      <c r="K743" s="23"/>
      <c r="L743" s="23" t="s">
        <v>180</v>
      </c>
      <c r="M743" s="25">
        <v>46309.803796296299</v>
      </c>
    </row>
    <row r="744" spans="1:13">
      <c r="A744">
        <v>202650000495</v>
      </c>
      <c r="B744">
        <v>1146086</v>
      </c>
      <c r="C744" s="24">
        <v>46115</v>
      </c>
      <c r="D744" s="23" t="s">
        <v>156</v>
      </c>
      <c r="E744" s="23" t="s">
        <v>177</v>
      </c>
      <c r="F744" s="23"/>
      <c r="G744" s="23" t="s">
        <v>179</v>
      </c>
      <c r="H744" s="23"/>
      <c r="I744" s="23"/>
      <c r="J744" s="23"/>
      <c r="K744" s="23"/>
      <c r="L744" s="23" t="s">
        <v>180</v>
      </c>
      <c r="M744" s="25">
        <v>46309.803796296299</v>
      </c>
    </row>
    <row r="745" spans="1:13">
      <c r="A745">
        <v>202650000497</v>
      </c>
      <c r="B745">
        <v>920049</v>
      </c>
      <c r="C745" s="24">
        <v>46115</v>
      </c>
      <c r="D745" s="23" t="s">
        <v>156</v>
      </c>
      <c r="E745" s="23" t="s">
        <v>177</v>
      </c>
      <c r="F745" s="23"/>
      <c r="G745" s="23" t="s">
        <v>179</v>
      </c>
      <c r="H745" s="23"/>
      <c r="I745" s="23"/>
      <c r="J745" s="23"/>
      <c r="K745" s="23"/>
      <c r="L745" s="23" t="s">
        <v>180</v>
      </c>
      <c r="M745" s="25">
        <v>46309.803796296299</v>
      </c>
    </row>
    <row r="746" spans="1:13">
      <c r="A746">
        <v>202650000501</v>
      </c>
      <c r="B746">
        <v>1061117</v>
      </c>
      <c r="C746" s="24">
        <v>46115</v>
      </c>
      <c r="D746" s="23" t="s">
        <v>156</v>
      </c>
      <c r="E746" s="23" t="s">
        <v>177</v>
      </c>
      <c r="F746" s="23"/>
      <c r="G746" s="23" t="s">
        <v>179</v>
      </c>
      <c r="H746" s="23"/>
      <c r="I746" s="23"/>
      <c r="J746" s="23"/>
      <c r="K746" s="23"/>
      <c r="L746" s="23" t="s">
        <v>180</v>
      </c>
      <c r="M746" s="25">
        <v>46309.803796296299</v>
      </c>
    </row>
    <row r="747" spans="1:13">
      <c r="A747">
        <v>202650000504</v>
      </c>
      <c r="B747">
        <v>1166124</v>
      </c>
      <c r="C747" s="24">
        <v>46115</v>
      </c>
      <c r="D747" s="23" t="s">
        <v>156</v>
      </c>
      <c r="E747" s="23" t="s">
        <v>177</v>
      </c>
      <c r="F747" s="23"/>
      <c r="G747" s="23" t="s">
        <v>179</v>
      </c>
      <c r="H747" s="23"/>
      <c r="I747" s="23"/>
      <c r="J747" s="23"/>
      <c r="K747" s="23"/>
      <c r="L747" s="23" t="s">
        <v>180</v>
      </c>
      <c r="M747" s="25">
        <v>46309.803796296299</v>
      </c>
    </row>
    <row r="748" spans="1:13">
      <c r="A748">
        <v>202650000514</v>
      </c>
      <c r="B748">
        <v>1016053</v>
      </c>
      <c r="C748" s="24">
        <v>46115</v>
      </c>
      <c r="D748" s="23" t="s">
        <v>156</v>
      </c>
      <c r="E748" s="23" t="s">
        <v>183</v>
      </c>
      <c r="F748" s="23" t="s">
        <v>178</v>
      </c>
      <c r="G748" s="23" t="s">
        <v>179</v>
      </c>
      <c r="H748" s="23"/>
      <c r="I748" s="23"/>
      <c r="J748" s="23"/>
      <c r="K748" s="23"/>
      <c r="L748" s="23" t="s">
        <v>180</v>
      </c>
      <c r="M748" s="25">
        <v>46309.803796296299</v>
      </c>
    </row>
    <row r="749" spans="1:13">
      <c r="A749">
        <v>202650000520</v>
      </c>
      <c r="B749">
        <v>1021082</v>
      </c>
      <c r="C749" s="24">
        <v>46115</v>
      </c>
      <c r="D749" s="23" t="s">
        <v>156</v>
      </c>
      <c r="E749" s="23" t="s">
        <v>181</v>
      </c>
      <c r="F749" s="23"/>
      <c r="G749" s="23" t="s">
        <v>179</v>
      </c>
      <c r="H749" s="23"/>
      <c r="I749" s="23"/>
      <c r="J749" s="23"/>
      <c r="K749" s="23"/>
      <c r="L749" s="23" t="s">
        <v>180</v>
      </c>
      <c r="M749" s="25">
        <v>46309.803796296299</v>
      </c>
    </row>
    <row r="750" spans="1:13">
      <c r="A750">
        <v>202650000521</v>
      </c>
      <c r="B750">
        <v>920700</v>
      </c>
      <c r="C750" s="24">
        <v>46115</v>
      </c>
      <c r="D750" s="23" t="s">
        <v>156</v>
      </c>
      <c r="E750" s="23" t="s">
        <v>181</v>
      </c>
      <c r="F750" s="23"/>
      <c r="G750" s="23" t="s">
        <v>179</v>
      </c>
      <c r="H750" s="23"/>
      <c r="I750" s="23"/>
      <c r="J750" s="23"/>
      <c r="K750" s="23"/>
      <c r="L750" s="23" t="s">
        <v>180</v>
      </c>
      <c r="M750" s="25">
        <v>46309.803796296299</v>
      </c>
    </row>
    <row r="751" spans="1:13">
      <c r="A751">
        <v>202650000524</v>
      </c>
      <c r="B751">
        <v>1204110</v>
      </c>
      <c r="C751" s="24">
        <v>46113</v>
      </c>
      <c r="D751" s="23" t="s">
        <v>156</v>
      </c>
      <c r="E751" s="23" t="s">
        <v>177</v>
      </c>
      <c r="F751" s="23"/>
      <c r="G751" s="23" t="s">
        <v>179</v>
      </c>
      <c r="H751" s="23"/>
      <c r="I751" s="23"/>
      <c r="J751" s="23"/>
      <c r="K751" s="23"/>
      <c r="L751" s="23" t="s">
        <v>180</v>
      </c>
      <c r="M751" s="25">
        <v>46309.803796296299</v>
      </c>
    </row>
    <row r="752" spans="1:13">
      <c r="A752">
        <v>202650000529</v>
      </c>
      <c r="B752">
        <v>978934</v>
      </c>
      <c r="C752" s="24">
        <v>46115</v>
      </c>
      <c r="D752" s="23" t="s">
        <v>156</v>
      </c>
      <c r="E752" s="23" t="s">
        <v>183</v>
      </c>
      <c r="F752" s="23"/>
      <c r="G752" s="23" t="s">
        <v>179</v>
      </c>
      <c r="H752" s="23"/>
      <c r="I752" s="23"/>
      <c r="J752" s="23"/>
      <c r="K752" s="23"/>
      <c r="L752" s="23" t="s">
        <v>180</v>
      </c>
      <c r="M752" s="25">
        <v>46309.803796296299</v>
      </c>
    </row>
    <row r="753" spans="1:13">
      <c r="A753">
        <v>202650000531</v>
      </c>
      <c r="B753">
        <v>1254070</v>
      </c>
      <c r="C753" s="24">
        <v>46113</v>
      </c>
      <c r="D753" s="23" t="s">
        <v>156</v>
      </c>
      <c r="E753" s="23" t="s">
        <v>177</v>
      </c>
      <c r="F753" s="23"/>
      <c r="G753" s="23" t="s">
        <v>179</v>
      </c>
      <c r="H753" s="23"/>
      <c r="I753" s="23"/>
      <c r="J753" s="23"/>
      <c r="K753" s="23"/>
      <c r="L753" s="23" t="s">
        <v>180</v>
      </c>
      <c r="M753" s="25">
        <v>46309.803796296299</v>
      </c>
    </row>
    <row r="754" spans="1:13">
      <c r="A754">
        <v>202650000533</v>
      </c>
      <c r="B754">
        <v>1212101</v>
      </c>
      <c r="C754" s="24">
        <v>46127</v>
      </c>
      <c r="D754" s="23" t="s">
        <v>156</v>
      </c>
      <c r="E754" s="23" t="s">
        <v>181</v>
      </c>
      <c r="F754" s="23"/>
      <c r="G754" s="23" t="s">
        <v>179</v>
      </c>
      <c r="H754" s="23"/>
      <c r="I754" s="23"/>
      <c r="J754" s="23"/>
      <c r="K754" s="23"/>
      <c r="L754" s="23" t="s">
        <v>180</v>
      </c>
      <c r="M754" s="25">
        <v>46309.803796296299</v>
      </c>
    </row>
    <row r="755" spans="1:13">
      <c r="A755">
        <v>202650000534</v>
      </c>
      <c r="B755">
        <v>1242039</v>
      </c>
      <c r="C755" s="24">
        <v>46115</v>
      </c>
      <c r="D755" s="23" t="s">
        <v>156</v>
      </c>
      <c r="E755" s="23" t="s">
        <v>177</v>
      </c>
      <c r="F755" s="23"/>
      <c r="G755" s="23" t="s">
        <v>179</v>
      </c>
      <c r="H755" s="23"/>
      <c r="I755" s="23"/>
      <c r="J755" s="23"/>
      <c r="K755" s="23"/>
      <c r="L755" s="23" t="s">
        <v>180</v>
      </c>
      <c r="M755" s="25">
        <v>46309.803796296299</v>
      </c>
    </row>
    <row r="756" spans="1:13">
      <c r="A756">
        <v>202650000536</v>
      </c>
      <c r="B756">
        <v>950789</v>
      </c>
      <c r="C756" s="24">
        <v>46115</v>
      </c>
      <c r="D756" s="23" t="s">
        <v>156</v>
      </c>
      <c r="E756" s="23" t="s">
        <v>181</v>
      </c>
      <c r="F756" s="23"/>
      <c r="G756" s="23" t="s">
        <v>179</v>
      </c>
      <c r="H756" s="23"/>
      <c r="I756" s="23"/>
      <c r="J756" s="23"/>
      <c r="K756" s="23"/>
      <c r="L756" s="23" t="s">
        <v>180</v>
      </c>
      <c r="M756" s="25">
        <v>46309.803796296299</v>
      </c>
    </row>
    <row r="757" spans="1:13">
      <c r="A757">
        <v>202650000538</v>
      </c>
      <c r="B757">
        <v>1216098</v>
      </c>
      <c r="C757" s="24">
        <v>46115</v>
      </c>
      <c r="D757" s="23" t="s">
        <v>156</v>
      </c>
      <c r="E757" s="23" t="s">
        <v>181</v>
      </c>
      <c r="F757" s="23"/>
      <c r="G757" s="23" t="s">
        <v>179</v>
      </c>
      <c r="H757" s="23"/>
      <c r="I757" s="23"/>
      <c r="J757" s="23"/>
      <c r="K757" s="23"/>
      <c r="L757" s="23" t="s">
        <v>180</v>
      </c>
      <c r="M757" s="25">
        <v>46309.803796296299</v>
      </c>
    </row>
    <row r="758" spans="1:13">
      <c r="A758">
        <v>202650000539</v>
      </c>
      <c r="B758">
        <v>1186089</v>
      </c>
      <c r="C758" s="24">
        <v>46115</v>
      </c>
      <c r="D758" s="23" t="s">
        <v>156</v>
      </c>
      <c r="E758" s="23" t="s">
        <v>181</v>
      </c>
      <c r="F758" s="23"/>
      <c r="G758" s="23" t="s">
        <v>179</v>
      </c>
      <c r="H758" s="23"/>
      <c r="I758" s="23"/>
      <c r="J758" s="23"/>
      <c r="K758" s="23"/>
      <c r="L758" s="23" t="s">
        <v>180</v>
      </c>
      <c r="M758" s="25">
        <v>46309.803796296299</v>
      </c>
    </row>
    <row r="759" spans="1:13">
      <c r="A759">
        <v>202650000540</v>
      </c>
      <c r="B759">
        <v>1008064</v>
      </c>
      <c r="C759" s="24">
        <v>46115</v>
      </c>
      <c r="D759" s="23" t="s">
        <v>156</v>
      </c>
      <c r="E759" s="23" t="s">
        <v>177</v>
      </c>
      <c r="F759" s="23"/>
      <c r="G759" s="23" t="s">
        <v>179</v>
      </c>
      <c r="H759" s="23"/>
      <c r="I759" s="23"/>
      <c r="J759" s="23"/>
      <c r="K759" s="23"/>
      <c r="L759" s="23" t="s">
        <v>180</v>
      </c>
      <c r="M759" s="25">
        <v>46309.803796296299</v>
      </c>
    </row>
    <row r="760" spans="1:13">
      <c r="A760">
        <v>202650000544</v>
      </c>
      <c r="B760">
        <v>850142</v>
      </c>
      <c r="C760" s="24">
        <v>46115</v>
      </c>
      <c r="D760" s="23" t="s">
        <v>156</v>
      </c>
      <c r="E760" s="23" t="s">
        <v>177</v>
      </c>
      <c r="F760" s="23"/>
      <c r="G760" s="23" t="s">
        <v>179</v>
      </c>
      <c r="H760" s="23"/>
      <c r="I760" s="23"/>
      <c r="J760" s="23"/>
      <c r="K760" s="23"/>
      <c r="L760" s="23" t="s">
        <v>180</v>
      </c>
      <c r="M760" s="25">
        <v>46309.803796296299</v>
      </c>
    </row>
    <row r="761" spans="1:13">
      <c r="A761">
        <v>202650000545</v>
      </c>
      <c r="B761">
        <v>1014158</v>
      </c>
      <c r="C761" s="24">
        <v>46115</v>
      </c>
      <c r="D761" s="23" t="s">
        <v>156</v>
      </c>
      <c r="E761" s="23" t="s">
        <v>181</v>
      </c>
      <c r="F761" s="23"/>
      <c r="G761" s="23" t="s">
        <v>179</v>
      </c>
      <c r="H761" s="23"/>
      <c r="I761" s="23"/>
      <c r="J761" s="23"/>
      <c r="K761" s="23"/>
      <c r="L761" s="23" t="s">
        <v>180</v>
      </c>
      <c r="M761" s="25">
        <v>46309.803796296299</v>
      </c>
    </row>
    <row r="762" spans="1:13">
      <c r="A762">
        <v>202650000547</v>
      </c>
      <c r="B762">
        <v>940348</v>
      </c>
      <c r="C762" s="24">
        <v>46115</v>
      </c>
      <c r="D762" s="23" t="s">
        <v>156</v>
      </c>
      <c r="E762" s="23" t="s">
        <v>183</v>
      </c>
      <c r="F762" s="23"/>
      <c r="G762" s="23" t="s">
        <v>179</v>
      </c>
      <c r="H762" s="23"/>
      <c r="I762" s="23"/>
      <c r="J762" s="23"/>
      <c r="K762" s="23"/>
      <c r="L762" s="23" t="s">
        <v>180</v>
      </c>
      <c r="M762" s="25">
        <v>46309.803796296299</v>
      </c>
    </row>
    <row r="763" spans="1:13">
      <c r="A763">
        <v>202650000548</v>
      </c>
      <c r="B763">
        <v>900241</v>
      </c>
      <c r="C763" s="24">
        <v>46115</v>
      </c>
      <c r="D763" s="23" t="s">
        <v>156</v>
      </c>
      <c r="E763" s="23" t="s">
        <v>181</v>
      </c>
      <c r="F763" s="23"/>
      <c r="G763" s="23" t="s">
        <v>179</v>
      </c>
      <c r="H763" s="23"/>
      <c r="I763" s="23"/>
      <c r="J763" s="23"/>
      <c r="K763" s="23"/>
      <c r="L763" s="23" t="s">
        <v>180</v>
      </c>
      <c r="M763" s="25">
        <v>46309.803796296299</v>
      </c>
    </row>
    <row r="764" spans="1:13">
      <c r="A764">
        <v>202650000549</v>
      </c>
      <c r="B764">
        <v>880131</v>
      </c>
      <c r="C764" s="24">
        <v>46115</v>
      </c>
      <c r="D764" s="23" t="s">
        <v>156</v>
      </c>
      <c r="E764" s="23" t="s">
        <v>181</v>
      </c>
      <c r="F764" s="23"/>
      <c r="G764" s="23" t="s">
        <v>179</v>
      </c>
      <c r="H764" s="23"/>
      <c r="I764" s="23"/>
      <c r="J764" s="23"/>
      <c r="K764" s="23"/>
      <c r="L764" s="23" t="s">
        <v>180</v>
      </c>
      <c r="M764" s="25">
        <v>46309.803796296299</v>
      </c>
    </row>
    <row r="765" spans="1:13">
      <c r="A765">
        <v>202650000550</v>
      </c>
      <c r="B765">
        <v>1176117</v>
      </c>
      <c r="C765" s="24">
        <v>46115</v>
      </c>
      <c r="D765" s="23" t="s">
        <v>156</v>
      </c>
      <c r="E765" s="23" t="s">
        <v>177</v>
      </c>
      <c r="F765" s="23"/>
      <c r="G765" s="23" t="s">
        <v>179</v>
      </c>
      <c r="H765" s="23"/>
      <c r="I765" s="23"/>
      <c r="J765" s="23"/>
      <c r="K765" s="23"/>
      <c r="L765" s="23" t="s">
        <v>180</v>
      </c>
      <c r="M765" s="25">
        <v>46309.803796296299</v>
      </c>
    </row>
    <row r="766" spans="1:13">
      <c r="A766">
        <v>202650000551</v>
      </c>
      <c r="B766">
        <v>971132</v>
      </c>
      <c r="C766" s="24">
        <v>46115</v>
      </c>
      <c r="D766" s="23" t="s">
        <v>156</v>
      </c>
      <c r="E766" s="23" t="s">
        <v>183</v>
      </c>
      <c r="F766" s="23"/>
      <c r="G766" s="23" t="s">
        <v>179</v>
      </c>
      <c r="H766" s="23"/>
      <c r="I766" s="23"/>
      <c r="J766" s="23"/>
      <c r="K766" s="23"/>
      <c r="L766" s="23" t="s">
        <v>180</v>
      </c>
      <c r="M766" s="25">
        <v>46309.803796296299</v>
      </c>
    </row>
    <row r="767" spans="1:13">
      <c r="A767">
        <v>202650000552</v>
      </c>
      <c r="B767">
        <v>940221</v>
      </c>
      <c r="C767" s="24">
        <v>46115</v>
      </c>
      <c r="D767" s="23" t="s">
        <v>156</v>
      </c>
      <c r="E767" s="23" t="s">
        <v>181</v>
      </c>
      <c r="F767" s="23"/>
      <c r="G767" s="23" t="s">
        <v>179</v>
      </c>
      <c r="H767" s="23"/>
      <c r="I767" s="23"/>
      <c r="J767" s="23"/>
      <c r="K767" s="23"/>
      <c r="L767" s="23" t="s">
        <v>180</v>
      </c>
      <c r="M767" s="25">
        <v>46309.803796296299</v>
      </c>
    </row>
    <row r="768" spans="1:13">
      <c r="A768">
        <v>202650000553</v>
      </c>
      <c r="B768">
        <v>1014189</v>
      </c>
      <c r="C768" s="24">
        <v>46115</v>
      </c>
      <c r="D768" s="23" t="s">
        <v>156</v>
      </c>
      <c r="E768" s="23" t="s">
        <v>181</v>
      </c>
      <c r="F768" s="23"/>
      <c r="G768" s="23" t="s">
        <v>179</v>
      </c>
      <c r="H768" s="23"/>
      <c r="I768" s="23"/>
      <c r="J768" s="23"/>
      <c r="K768" s="23"/>
      <c r="L768" s="23" t="s">
        <v>180</v>
      </c>
      <c r="M768" s="25">
        <v>46309.803796296299</v>
      </c>
    </row>
    <row r="769" spans="1:13">
      <c r="A769">
        <v>202650000554</v>
      </c>
      <c r="B769">
        <v>1101148</v>
      </c>
      <c r="C769" s="24">
        <v>46115</v>
      </c>
      <c r="D769" s="23" t="s">
        <v>156</v>
      </c>
      <c r="E769" s="23" t="s">
        <v>181</v>
      </c>
      <c r="F769" s="23"/>
      <c r="G769" s="23" t="s">
        <v>179</v>
      </c>
      <c r="H769" s="23"/>
      <c r="I769" s="23"/>
      <c r="J769" s="23"/>
      <c r="K769" s="23"/>
      <c r="L769" s="23" t="s">
        <v>180</v>
      </c>
      <c r="M769" s="25">
        <v>46309.803796296299</v>
      </c>
    </row>
    <row r="770" spans="1:13">
      <c r="A770">
        <v>202650000556</v>
      </c>
      <c r="B770">
        <v>1166051</v>
      </c>
      <c r="C770" s="24">
        <v>46115</v>
      </c>
      <c r="D770" s="23" t="s">
        <v>156</v>
      </c>
      <c r="E770" s="23" t="s">
        <v>181</v>
      </c>
      <c r="F770" s="23"/>
      <c r="G770" s="23" t="s">
        <v>179</v>
      </c>
      <c r="H770" s="23"/>
      <c r="I770" s="23"/>
      <c r="J770" s="23"/>
      <c r="K770" s="23"/>
      <c r="L770" s="23" t="s">
        <v>180</v>
      </c>
      <c r="M770" s="25">
        <v>46309.803796296299</v>
      </c>
    </row>
    <row r="771" spans="1:13">
      <c r="A771">
        <v>202650000557</v>
      </c>
      <c r="B771">
        <v>1066076</v>
      </c>
      <c r="C771" s="24">
        <v>46115</v>
      </c>
      <c r="D771" s="23" t="s">
        <v>156</v>
      </c>
      <c r="E771" s="23" t="s">
        <v>181</v>
      </c>
      <c r="F771" s="23"/>
      <c r="G771" s="23" t="s">
        <v>179</v>
      </c>
      <c r="H771" s="23"/>
      <c r="I771" s="23"/>
      <c r="J771" s="23"/>
      <c r="K771" s="23"/>
      <c r="L771" s="23" t="s">
        <v>180</v>
      </c>
      <c r="M771" s="25">
        <v>46309.803796296299</v>
      </c>
    </row>
    <row r="772" spans="1:13">
      <c r="A772">
        <v>202650000558</v>
      </c>
      <c r="B772">
        <v>1131395</v>
      </c>
      <c r="C772" s="24">
        <v>46115</v>
      </c>
      <c r="D772" s="23" t="s">
        <v>156</v>
      </c>
      <c r="E772" s="23" t="s">
        <v>181</v>
      </c>
      <c r="F772" s="23"/>
      <c r="G772" s="23" t="s">
        <v>179</v>
      </c>
      <c r="H772" s="23"/>
      <c r="I772" s="23"/>
      <c r="J772" s="23"/>
      <c r="K772" s="23"/>
      <c r="L772" s="23" t="s">
        <v>180</v>
      </c>
      <c r="M772" s="25">
        <v>46309.803796296299</v>
      </c>
    </row>
    <row r="773" spans="1:13">
      <c r="A773">
        <v>202650000559</v>
      </c>
      <c r="B773">
        <v>1241233</v>
      </c>
      <c r="C773" s="24">
        <v>46115</v>
      </c>
      <c r="D773" s="23" t="s">
        <v>156</v>
      </c>
      <c r="E773" s="23" t="s">
        <v>181</v>
      </c>
      <c r="F773" s="23"/>
      <c r="G773" s="23" t="s">
        <v>179</v>
      </c>
      <c r="H773" s="23"/>
      <c r="I773" s="23"/>
      <c r="J773" s="23"/>
      <c r="K773" s="23"/>
      <c r="L773" s="23" t="s">
        <v>180</v>
      </c>
      <c r="M773" s="25">
        <v>46309.803796296299</v>
      </c>
    </row>
    <row r="774" spans="1:13">
      <c r="A774">
        <v>202650000560</v>
      </c>
      <c r="B774">
        <v>1131444</v>
      </c>
      <c r="C774" s="24">
        <v>46115</v>
      </c>
      <c r="D774" s="23" t="s">
        <v>156</v>
      </c>
      <c r="E774" s="23" t="s">
        <v>181</v>
      </c>
      <c r="F774" s="23"/>
      <c r="G774" s="23" t="s">
        <v>179</v>
      </c>
      <c r="H774" s="23"/>
      <c r="I774" s="23"/>
      <c r="J774" s="23"/>
      <c r="K774" s="23"/>
      <c r="L774" s="23" t="s">
        <v>180</v>
      </c>
      <c r="M774" s="25">
        <v>46309.803796296299</v>
      </c>
    </row>
    <row r="775" spans="1:13">
      <c r="A775">
        <v>202650000561</v>
      </c>
      <c r="B775">
        <v>1232023</v>
      </c>
      <c r="C775" s="24">
        <v>46115</v>
      </c>
      <c r="D775" s="23" t="s">
        <v>156</v>
      </c>
      <c r="E775" s="23" t="s">
        <v>177</v>
      </c>
      <c r="F775" s="23"/>
      <c r="G775" s="23" t="s">
        <v>179</v>
      </c>
      <c r="H775" s="23"/>
      <c r="I775" s="23"/>
      <c r="J775" s="23"/>
      <c r="K775" s="23"/>
      <c r="L775" s="23" t="s">
        <v>180</v>
      </c>
      <c r="M775" s="25">
        <v>46309.803796296299</v>
      </c>
    </row>
    <row r="776" spans="1:13">
      <c r="A776">
        <v>202650000562</v>
      </c>
      <c r="B776">
        <v>1151487</v>
      </c>
      <c r="C776" s="24">
        <v>46115</v>
      </c>
      <c r="D776" s="23" t="s">
        <v>156</v>
      </c>
      <c r="E776" s="23" t="s">
        <v>181</v>
      </c>
      <c r="F776" s="23"/>
      <c r="G776" s="23" t="s">
        <v>179</v>
      </c>
      <c r="H776" s="23"/>
      <c r="I776" s="23"/>
      <c r="J776" s="23"/>
      <c r="K776" s="23"/>
      <c r="L776" s="23" t="s">
        <v>180</v>
      </c>
      <c r="M776" s="25">
        <v>46309.803796296299</v>
      </c>
    </row>
    <row r="777" spans="1:13">
      <c r="A777">
        <v>202650000563</v>
      </c>
      <c r="B777">
        <v>1092089</v>
      </c>
      <c r="C777" s="24">
        <v>46115</v>
      </c>
      <c r="D777" s="23" t="s">
        <v>156</v>
      </c>
      <c r="E777" s="23" t="s">
        <v>181</v>
      </c>
      <c r="F777" s="23"/>
      <c r="G777" s="23" t="s">
        <v>179</v>
      </c>
      <c r="H777" s="23"/>
      <c r="I777" s="23"/>
      <c r="J777" s="23"/>
      <c r="K777" s="23"/>
      <c r="L777" s="23" t="s">
        <v>180</v>
      </c>
      <c r="M777" s="25">
        <v>46309.803796296299</v>
      </c>
    </row>
    <row r="778" spans="1:13">
      <c r="A778">
        <v>202650000564</v>
      </c>
      <c r="B778">
        <v>1146019</v>
      </c>
      <c r="C778" s="24">
        <v>46115</v>
      </c>
      <c r="D778" s="23" t="s">
        <v>156</v>
      </c>
      <c r="E778" s="23" t="s">
        <v>177</v>
      </c>
      <c r="F778" s="23" t="s">
        <v>178</v>
      </c>
      <c r="G778" s="23" t="s">
        <v>179</v>
      </c>
      <c r="H778" s="23"/>
      <c r="I778" s="23"/>
      <c r="J778" s="23"/>
      <c r="K778" s="23"/>
      <c r="L778" s="23" t="s">
        <v>180</v>
      </c>
      <c r="M778" s="25">
        <v>46309.803796296299</v>
      </c>
    </row>
    <row r="779" spans="1:13">
      <c r="A779">
        <v>202650000565</v>
      </c>
      <c r="B779">
        <v>1071035</v>
      </c>
      <c r="C779" s="24">
        <v>46115</v>
      </c>
      <c r="D779" s="23" t="s">
        <v>156</v>
      </c>
      <c r="E779" s="23" t="s">
        <v>181</v>
      </c>
      <c r="F779" s="23"/>
      <c r="G779" s="23" t="s">
        <v>179</v>
      </c>
      <c r="H779" s="23"/>
      <c r="I779" s="23"/>
      <c r="J779" s="23"/>
      <c r="K779" s="23"/>
      <c r="L779" s="23" t="s">
        <v>180</v>
      </c>
      <c r="M779" s="25">
        <v>46309.803796296299</v>
      </c>
    </row>
    <row r="780" spans="1:13">
      <c r="A780">
        <v>202650000566</v>
      </c>
      <c r="B780">
        <v>1221361</v>
      </c>
      <c r="C780" s="24">
        <v>46115</v>
      </c>
      <c r="D780" s="23" t="s">
        <v>156</v>
      </c>
      <c r="E780" s="23" t="s">
        <v>181</v>
      </c>
      <c r="F780" s="23"/>
      <c r="G780" s="23" t="s">
        <v>179</v>
      </c>
      <c r="H780" s="23"/>
      <c r="I780" s="23"/>
      <c r="J780" s="23"/>
      <c r="K780" s="23"/>
      <c r="L780" s="23" t="s">
        <v>180</v>
      </c>
      <c r="M780" s="25">
        <v>46309.803796296299</v>
      </c>
    </row>
    <row r="781" spans="1:13">
      <c r="A781">
        <v>202650000567</v>
      </c>
      <c r="B781">
        <v>940069</v>
      </c>
      <c r="C781" s="24">
        <v>46115</v>
      </c>
      <c r="D781" s="23" t="s">
        <v>156</v>
      </c>
      <c r="E781" s="23" t="s">
        <v>177</v>
      </c>
      <c r="F781" s="23"/>
      <c r="G781" s="23" t="s">
        <v>179</v>
      </c>
      <c r="H781" s="23"/>
      <c r="I781" s="23"/>
      <c r="J781" s="23"/>
      <c r="K781" s="23"/>
      <c r="L781" s="23" t="s">
        <v>180</v>
      </c>
      <c r="M781" s="25">
        <v>46309.803796296299</v>
      </c>
    </row>
    <row r="782" spans="1:13">
      <c r="A782">
        <v>202650000568</v>
      </c>
      <c r="B782">
        <v>1252080</v>
      </c>
      <c r="C782" s="24">
        <v>46115</v>
      </c>
      <c r="D782" s="23" t="s">
        <v>156</v>
      </c>
      <c r="E782" s="23" t="s">
        <v>177</v>
      </c>
      <c r="F782" s="23"/>
      <c r="G782" s="23" t="s">
        <v>179</v>
      </c>
      <c r="H782" s="23"/>
      <c r="I782" s="23"/>
      <c r="J782" s="23"/>
      <c r="K782" s="23"/>
      <c r="L782" s="23" t="s">
        <v>180</v>
      </c>
      <c r="M782" s="25">
        <v>46309.803796296299</v>
      </c>
    </row>
    <row r="783" spans="1:13">
      <c r="A783">
        <v>202650000569</v>
      </c>
      <c r="B783">
        <v>1071369</v>
      </c>
      <c r="C783" s="24">
        <v>46115</v>
      </c>
      <c r="D783" s="23" t="s">
        <v>156</v>
      </c>
      <c r="E783" s="23" t="s">
        <v>181</v>
      </c>
      <c r="F783" s="23"/>
      <c r="G783" s="23" t="s">
        <v>179</v>
      </c>
      <c r="H783" s="23"/>
      <c r="I783" s="23"/>
      <c r="J783" s="23"/>
      <c r="K783" s="23"/>
      <c r="L783" s="23" t="s">
        <v>180</v>
      </c>
      <c r="M783" s="25">
        <v>46309.803796296299</v>
      </c>
    </row>
    <row r="784" spans="1:13">
      <c r="A784">
        <v>202650000571</v>
      </c>
      <c r="B784">
        <v>920247</v>
      </c>
      <c r="C784" s="24">
        <v>46115</v>
      </c>
      <c r="D784" s="23" t="s">
        <v>156</v>
      </c>
      <c r="E784" s="23" t="s">
        <v>181</v>
      </c>
      <c r="F784" s="23"/>
      <c r="G784" s="23" t="s">
        <v>179</v>
      </c>
      <c r="H784" s="23"/>
      <c r="I784" s="23"/>
      <c r="J784" s="23"/>
      <c r="K784" s="23"/>
      <c r="L784" s="23" t="s">
        <v>180</v>
      </c>
      <c r="M784" s="25">
        <v>46309.803796296299</v>
      </c>
    </row>
    <row r="785" spans="1:13">
      <c r="A785">
        <v>202650000572</v>
      </c>
      <c r="B785">
        <v>1136009</v>
      </c>
      <c r="C785" s="24">
        <v>46115</v>
      </c>
      <c r="D785" s="23" t="s">
        <v>156</v>
      </c>
      <c r="E785" s="23" t="s">
        <v>181</v>
      </c>
      <c r="F785" s="23"/>
      <c r="G785" s="23" t="s">
        <v>179</v>
      </c>
      <c r="H785" s="23"/>
      <c r="I785" s="23"/>
      <c r="J785" s="23"/>
      <c r="K785" s="23"/>
      <c r="L785" s="23" t="s">
        <v>180</v>
      </c>
      <c r="M785" s="25">
        <v>46309.803796296299</v>
      </c>
    </row>
    <row r="786" spans="1:13">
      <c r="A786">
        <v>202650000573</v>
      </c>
      <c r="B786">
        <v>1256015</v>
      </c>
      <c r="C786" s="24">
        <v>46115</v>
      </c>
      <c r="D786" s="23" t="s">
        <v>156</v>
      </c>
      <c r="E786" s="23" t="s">
        <v>177</v>
      </c>
      <c r="F786" s="23"/>
      <c r="G786" s="23" t="s">
        <v>179</v>
      </c>
      <c r="H786" s="23"/>
      <c r="I786" s="23"/>
      <c r="J786" s="23"/>
      <c r="K786" s="23"/>
      <c r="L786" s="23" t="s">
        <v>180</v>
      </c>
      <c r="M786" s="25">
        <v>46309.803796296299</v>
      </c>
    </row>
    <row r="787" spans="1:13">
      <c r="A787">
        <v>202650000574</v>
      </c>
      <c r="B787">
        <v>1026059</v>
      </c>
      <c r="C787" s="24">
        <v>46115</v>
      </c>
      <c r="D787" s="23" t="s">
        <v>156</v>
      </c>
      <c r="E787" s="23" t="s">
        <v>181</v>
      </c>
      <c r="F787" s="23"/>
      <c r="G787" s="23" t="s">
        <v>179</v>
      </c>
      <c r="H787" s="23"/>
      <c r="I787" s="23"/>
      <c r="J787" s="23"/>
      <c r="K787" s="23"/>
      <c r="L787" s="23" t="s">
        <v>180</v>
      </c>
      <c r="M787" s="25">
        <v>46309.803796296299</v>
      </c>
    </row>
    <row r="788" spans="1:13">
      <c r="A788">
        <v>202650000575</v>
      </c>
      <c r="B788">
        <v>950376</v>
      </c>
      <c r="C788" s="24">
        <v>46115</v>
      </c>
      <c r="D788" s="23" t="s">
        <v>156</v>
      </c>
      <c r="E788" s="23" t="s">
        <v>177</v>
      </c>
      <c r="F788" s="23" t="s">
        <v>182</v>
      </c>
      <c r="G788" s="23" t="s">
        <v>179</v>
      </c>
      <c r="H788" s="23"/>
      <c r="I788" s="23"/>
      <c r="J788" s="23"/>
      <c r="K788" s="23"/>
      <c r="L788" s="23" t="s">
        <v>180</v>
      </c>
      <c r="M788" s="25">
        <v>46309.803796296299</v>
      </c>
    </row>
    <row r="789" spans="1:13">
      <c r="A789">
        <v>202650000576</v>
      </c>
      <c r="B789">
        <v>1206031</v>
      </c>
      <c r="C789" s="24">
        <v>46115</v>
      </c>
      <c r="D789" s="23" t="s">
        <v>156</v>
      </c>
      <c r="E789" s="23" t="s">
        <v>181</v>
      </c>
      <c r="F789" s="23"/>
      <c r="G789" s="23" t="s">
        <v>179</v>
      </c>
      <c r="H789" s="23"/>
      <c r="I789" s="23"/>
      <c r="J789" s="23"/>
      <c r="K789" s="23"/>
      <c r="L789" s="23" t="s">
        <v>180</v>
      </c>
      <c r="M789" s="25">
        <v>46309.803796296299</v>
      </c>
    </row>
    <row r="790" spans="1:13">
      <c r="A790">
        <v>202650000578</v>
      </c>
      <c r="B790">
        <v>910432</v>
      </c>
      <c r="C790" s="24">
        <v>46115</v>
      </c>
      <c r="D790" s="23" t="s">
        <v>156</v>
      </c>
      <c r="E790" s="23" t="s">
        <v>181</v>
      </c>
      <c r="F790" s="23"/>
      <c r="G790" s="23" t="s">
        <v>179</v>
      </c>
      <c r="H790" s="23"/>
      <c r="I790" s="23"/>
      <c r="J790" s="23"/>
      <c r="K790" s="23"/>
      <c r="L790" s="23" t="s">
        <v>180</v>
      </c>
      <c r="M790" s="25">
        <v>46309.803796296299</v>
      </c>
    </row>
    <row r="791" spans="1:13">
      <c r="A791">
        <v>202650000579</v>
      </c>
      <c r="B791">
        <v>1102100</v>
      </c>
      <c r="C791" s="24">
        <v>46115</v>
      </c>
      <c r="D791" s="23" t="s">
        <v>156</v>
      </c>
      <c r="E791" s="23" t="s">
        <v>181</v>
      </c>
      <c r="F791" s="23"/>
      <c r="G791" s="23" t="s">
        <v>179</v>
      </c>
      <c r="H791" s="23"/>
      <c r="I791" s="23"/>
      <c r="J791" s="23"/>
      <c r="K791" s="23"/>
      <c r="L791" s="23" t="s">
        <v>180</v>
      </c>
      <c r="M791" s="25">
        <v>46309.803796296299</v>
      </c>
    </row>
    <row r="792" spans="1:13">
      <c r="A792">
        <v>202650000580</v>
      </c>
      <c r="B792">
        <v>1001160</v>
      </c>
      <c r="C792" s="24">
        <v>46115</v>
      </c>
      <c r="D792" s="23" t="s">
        <v>156</v>
      </c>
      <c r="E792" s="23" t="s">
        <v>181</v>
      </c>
      <c r="F792" s="23"/>
      <c r="G792" s="23" t="s">
        <v>179</v>
      </c>
      <c r="H792" s="23"/>
      <c r="I792" s="23"/>
      <c r="J792" s="23"/>
      <c r="K792" s="23"/>
      <c r="L792" s="23" t="s">
        <v>180</v>
      </c>
      <c r="M792" s="25">
        <v>46309.803796296299</v>
      </c>
    </row>
    <row r="793" spans="1:13">
      <c r="A793">
        <v>202650000581</v>
      </c>
      <c r="B793">
        <v>898074</v>
      </c>
      <c r="C793" s="24">
        <v>46115</v>
      </c>
      <c r="D793" s="23" t="s">
        <v>156</v>
      </c>
      <c r="E793" s="23" t="s">
        <v>181</v>
      </c>
      <c r="F793" s="23"/>
      <c r="G793" s="23" t="s">
        <v>179</v>
      </c>
      <c r="H793" s="23"/>
      <c r="I793" s="23"/>
      <c r="J793" s="23"/>
      <c r="K793" s="23"/>
      <c r="L793" s="23" t="s">
        <v>180</v>
      </c>
      <c r="M793" s="25">
        <v>46309.803796296299</v>
      </c>
    </row>
    <row r="794" spans="1:13">
      <c r="A794">
        <v>202650000582</v>
      </c>
      <c r="B794">
        <v>1081425</v>
      </c>
      <c r="C794" s="24">
        <v>46115</v>
      </c>
      <c r="D794" s="23" t="s">
        <v>156</v>
      </c>
      <c r="E794" s="23" t="s">
        <v>181</v>
      </c>
      <c r="F794" s="23"/>
      <c r="G794" s="23" t="s">
        <v>179</v>
      </c>
      <c r="H794" s="23"/>
      <c r="I794" s="23"/>
      <c r="J794" s="23"/>
      <c r="K794" s="23"/>
      <c r="L794" s="23" t="s">
        <v>180</v>
      </c>
      <c r="M794" s="25">
        <v>46309.803796296299</v>
      </c>
    </row>
    <row r="795" spans="1:13">
      <c r="A795">
        <v>202650000583</v>
      </c>
      <c r="B795">
        <v>1016058</v>
      </c>
      <c r="C795" s="24">
        <v>46115</v>
      </c>
      <c r="D795" s="23" t="s">
        <v>156</v>
      </c>
      <c r="E795" s="23" t="s">
        <v>181</v>
      </c>
      <c r="F795" s="23"/>
      <c r="G795" s="23" t="s">
        <v>179</v>
      </c>
      <c r="H795" s="23"/>
      <c r="I795" s="23"/>
      <c r="J795" s="23"/>
      <c r="K795" s="23"/>
      <c r="L795" s="23" t="s">
        <v>180</v>
      </c>
      <c r="M795" s="25">
        <v>46309.803796296299</v>
      </c>
    </row>
    <row r="796" spans="1:13">
      <c r="A796">
        <v>202650000584</v>
      </c>
      <c r="B796">
        <v>1096015</v>
      </c>
      <c r="C796" s="24">
        <v>46115</v>
      </c>
      <c r="D796" s="23" t="s">
        <v>156</v>
      </c>
      <c r="E796" s="23" t="s">
        <v>177</v>
      </c>
      <c r="F796" s="23" t="s">
        <v>182</v>
      </c>
      <c r="G796" s="23" t="s">
        <v>179</v>
      </c>
      <c r="H796" s="23"/>
      <c r="I796" s="23"/>
      <c r="J796" s="23"/>
      <c r="K796" s="23"/>
      <c r="L796" s="23" t="s">
        <v>180</v>
      </c>
      <c r="M796" s="25">
        <v>46309.803796296299</v>
      </c>
    </row>
    <row r="797" spans="1:13">
      <c r="A797">
        <v>202650000585</v>
      </c>
      <c r="B797">
        <v>1026012</v>
      </c>
      <c r="C797" s="24">
        <v>46115</v>
      </c>
      <c r="D797" s="23" t="s">
        <v>156</v>
      </c>
      <c r="E797" s="23" t="s">
        <v>181</v>
      </c>
      <c r="F797" s="23"/>
      <c r="G797" s="23" t="s">
        <v>179</v>
      </c>
      <c r="H797" s="23"/>
      <c r="I797" s="23"/>
      <c r="J797" s="23"/>
      <c r="K797" s="23"/>
      <c r="L797" s="23" t="s">
        <v>180</v>
      </c>
      <c r="M797" s="25">
        <v>46309.803796296299</v>
      </c>
    </row>
    <row r="798" spans="1:13">
      <c r="A798">
        <v>202650000586</v>
      </c>
      <c r="B798">
        <v>1166118</v>
      </c>
      <c r="C798" s="24">
        <v>46115</v>
      </c>
      <c r="D798" s="23" t="s">
        <v>156</v>
      </c>
      <c r="E798" s="23" t="s">
        <v>181</v>
      </c>
      <c r="F798" s="23"/>
      <c r="G798" s="23" t="s">
        <v>179</v>
      </c>
      <c r="H798" s="23"/>
      <c r="I798" s="23"/>
      <c r="J798" s="23"/>
      <c r="K798" s="23"/>
      <c r="L798" s="23" t="s">
        <v>180</v>
      </c>
      <c r="M798" s="25">
        <v>46309.803796296299</v>
      </c>
    </row>
    <row r="799" spans="1:13">
      <c r="A799">
        <v>202650000587</v>
      </c>
      <c r="B799">
        <v>1122104</v>
      </c>
      <c r="C799" s="24">
        <v>46115</v>
      </c>
      <c r="D799" s="23" t="s">
        <v>156</v>
      </c>
      <c r="E799" s="23" t="s">
        <v>183</v>
      </c>
      <c r="F799" s="23"/>
      <c r="G799" s="23" t="s">
        <v>179</v>
      </c>
      <c r="H799" s="23"/>
      <c r="I799" s="23"/>
      <c r="J799" s="23"/>
      <c r="K799" s="23"/>
      <c r="L799" s="23" t="s">
        <v>180</v>
      </c>
      <c r="M799" s="25">
        <v>46309.803796296299</v>
      </c>
    </row>
    <row r="800" spans="1:13">
      <c r="A800">
        <v>202650000588</v>
      </c>
      <c r="B800">
        <v>910810</v>
      </c>
      <c r="C800" s="24">
        <v>46115</v>
      </c>
      <c r="D800" s="23" t="s">
        <v>156</v>
      </c>
      <c r="E800" s="23" t="s">
        <v>181</v>
      </c>
      <c r="F800" s="23"/>
      <c r="G800" s="23" t="s">
        <v>179</v>
      </c>
      <c r="H800" s="23"/>
      <c r="I800" s="23"/>
      <c r="J800" s="23"/>
      <c r="K800" s="23"/>
      <c r="L800" s="23" t="s">
        <v>180</v>
      </c>
      <c r="M800" s="25">
        <v>46309.803796296299</v>
      </c>
    </row>
    <row r="801" spans="1:13">
      <c r="A801">
        <v>202650000589</v>
      </c>
      <c r="B801">
        <v>5158422</v>
      </c>
      <c r="C801" s="24">
        <v>46115</v>
      </c>
      <c r="D801" s="23" t="s">
        <v>156</v>
      </c>
      <c r="E801" s="23" t="s">
        <v>177</v>
      </c>
      <c r="F801" s="23" t="s">
        <v>212</v>
      </c>
      <c r="G801" s="23" t="s">
        <v>179</v>
      </c>
      <c r="H801" s="23"/>
      <c r="I801" s="23"/>
      <c r="J801" s="23"/>
      <c r="K801" s="23"/>
      <c r="L801" s="23" t="s">
        <v>180</v>
      </c>
      <c r="M801" s="25">
        <v>46309.803796296299</v>
      </c>
    </row>
    <row r="802" spans="1:13">
      <c r="A802">
        <v>202650000590</v>
      </c>
      <c r="B802">
        <v>930651</v>
      </c>
      <c r="C802" s="24">
        <v>46115</v>
      </c>
      <c r="D802" s="23" t="s">
        <v>156</v>
      </c>
      <c r="E802" s="23" t="s">
        <v>177</v>
      </c>
      <c r="F802" s="23"/>
      <c r="G802" s="23" t="s">
        <v>179</v>
      </c>
      <c r="H802" s="23"/>
      <c r="I802" s="23"/>
      <c r="J802" s="23"/>
      <c r="K802" s="23"/>
      <c r="L802" s="23" t="s">
        <v>180</v>
      </c>
      <c r="M802" s="25">
        <v>46309.803796296299</v>
      </c>
    </row>
    <row r="803" spans="1:13">
      <c r="A803">
        <v>202650000591</v>
      </c>
      <c r="B803">
        <v>1186101</v>
      </c>
      <c r="C803" s="24">
        <v>46115</v>
      </c>
      <c r="D803" s="23" t="s">
        <v>156</v>
      </c>
      <c r="E803" s="23" t="s">
        <v>181</v>
      </c>
      <c r="F803" s="23"/>
      <c r="G803" s="23" t="s">
        <v>179</v>
      </c>
      <c r="H803" s="23"/>
      <c r="I803" s="23"/>
      <c r="J803" s="23"/>
      <c r="K803" s="23"/>
      <c r="L803" s="23" t="s">
        <v>180</v>
      </c>
      <c r="M803" s="25">
        <v>46309.803796296299</v>
      </c>
    </row>
    <row r="804" spans="1:13">
      <c r="A804">
        <v>202650000592</v>
      </c>
      <c r="B804">
        <v>976014</v>
      </c>
      <c r="C804" s="24">
        <v>46115</v>
      </c>
      <c r="D804" s="23" t="s">
        <v>156</v>
      </c>
      <c r="E804" s="23" t="s">
        <v>181</v>
      </c>
      <c r="F804" s="23"/>
      <c r="G804" s="23" t="s">
        <v>179</v>
      </c>
      <c r="H804" s="23"/>
      <c r="I804" s="23"/>
      <c r="J804" s="23"/>
      <c r="K804" s="23"/>
      <c r="L804" s="23" t="s">
        <v>180</v>
      </c>
      <c r="M804" s="25">
        <v>46309.803796296299</v>
      </c>
    </row>
    <row r="805" spans="1:13">
      <c r="A805">
        <v>202650000593</v>
      </c>
      <c r="B805">
        <v>1171260</v>
      </c>
      <c r="C805" s="24">
        <v>46115</v>
      </c>
      <c r="D805" s="23" t="s">
        <v>156</v>
      </c>
      <c r="E805" s="23" t="s">
        <v>181</v>
      </c>
      <c r="F805" s="23"/>
      <c r="G805" s="23" t="s">
        <v>179</v>
      </c>
      <c r="H805" s="23"/>
      <c r="I805" s="23"/>
      <c r="J805" s="23"/>
      <c r="K805" s="23"/>
      <c r="L805" s="23" t="s">
        <v>180</v>
      </c>
      <c r="M805" s="25">
        <v>46309.803796296299</v>
      </c>
    </row>
    <row r="806" spans="1:13">
      <c r="A806">
        <v>202650000594</v>
      </c>
      <c r="B806">
        <v>1196015</v>
      </c>
      <c r="C806" s="24">
        <v>46115</v>
      </c>
      <c r="D806" s="23" t="s">
        <v>156</v>
      </c>
      <c r="E806" s="23" t="s">
        <v>177</v>
      </c>
      <c r="F806" s="23"/>
      <c r="G806" s="23" t="s">
        <v>179</v>
      </c>
      <c r="H806" s="23"/>
      <c r="I806" s="23"/>
      <c r="J806" s="23"/>
      <c r="K806" s="23"/>
      <c r="L806" s="23" t="s">
        <v>180</v>
      </c>
      <c r="M806" s="25">
        <v>46309.803796296299</v>
      </c>
    </row>
    <row r="807" spans="1:13">
      <c r="A807">
        <v>202650000595</v>
      </c>
      <c r="B807">
        <v>1126097</v>
      </c>
      <c r="C807" s="24">
        <v>46115</v>
      </c>
      <c r="D807" s="23" t="s">
        <v>156</v>
      </c>
      <c r="E807" s="23" t="s">
        <v>181</v>
      </c>
      <c r="F807" s="23"/>
      <c r="G807" s="23" t="s">
        <v>179</v>
      </c>
      <c r="H807" s="23"/>
      <c r="I807" s="23"/>
      <c r="J807" s="23"/>
      <c r="K807" s="23"/>
      <c r="L807" s="23" t="s">
        <v>180</v>
      </c>
      <c r="M807" s="25">
        <v>46309.803796296299</v>
      </c>
    </row>
    <row r="808" spans="1:13">
      <c r="A808">
        <v>202650000596</v>
      </c>
      <c r="B808">
        <v>930157</v>
      </c>
      <c r="C808" s="24">
        <v>46115</v>
      </c>
      <c r="D808" s="23" t="s">
        <v>156</v>
      </c>
      <c r="E808" s="23" t="s">
        <v>181</v>
      </c>
      <c r="F808" s="23" t="s">
        <v>182</v>
      </c>
      <c r="G808" s="23" t="s">
        <v>179</v>
      </c>
      <c r="H808" s="23"/>
      <c r="I808" s="23"/>
      <c r="J808" s="23"/>
      <c r="K808" s="23"/>
      <c r="L808" s="23" t="s">
        <v>180</v>
      </c>
      <c r="M808" s="25">
        <v>46309.803796296299</v>
      </c>
    </row>
    <row r="809" spans="1:13">
      <c r="A809">
        <v>202650000598</v>
      </c>
      <c r="B809">
        <v>1206070</v>
      </c>
      <c r="C809" s="24">
        <v>46115</v>
      </c>
      <c r="D809" s="23" t="s">
        <v>156</v>
      </c>
      <c r="E809" s="23" t="s">
        <v>183</v>
      </c>
      <c r="F809" s="23" t="s">
        <v>178</v>
      </c>
      <c r="G809" s="23" t="s">
        <v>179</v>
      </c>
      <c r="H809" s="23"/>
      <c r="I809" s="23"/>
      <c r="J809" s="23"/>
      <c r="K809" s="23"/>
      <c r="L809" s="23" t="s">
        <v>180</v>
      </c>
      <c r="M809" s="25">
        <v>46309.803796296299</v>
      </c>
    </row>
    <row r="810" spans="1:13">
      <c r="A810">
        <v>202650000599</v>
      </c>
      <c r="B810">
        <v>991279</v>
      </c>
      <c r="C810" s="24">
        <v>46115</v>
      </c>
      <c r="D810" s="23" t="s">
        <v>156</v>
      </c>
      <c r="E810" s="23" t="s">
        <v>181</v>
      </c>
      <c r="F810" s="23"/>
      <c r="G810" s="23" t="s">
        <v>179</v>
      </c>
      <c r="H810" s="23"/>
      <c r="I810" s="23"/>
      <c r="J810" s="23"/>
      <c r="K810" s="23"/>
      <c r="L810" s="23" t="s">
        <v>180</v>
      </c>
      <c r="M810" s="25">
        <v>46309.803796296299</v>
      </c>
    </row>
    <row r="811" spans="1:13">
      <c r="A811">
        <v>202650000601</v>
      </c>
      <c r="B811">
        <v>1236034</v>
      </c>
      <c r="C811" s="24">
        <v>46115</v>
      </c>
      <c r="D811" s="23" t="s">
        <v>156</v>
      </c>
      <c r="E811" s="23" t="s">
        <v>181</v>
      </c>
      <c r="F811" s="23"/>
      <c r="G811" s="23" t="s">
        <v>179</v>
      </c>
      <c r="H811" s="23"/>
      <c r="I811" s="23"/>
      <c r="J811" s="23"/>
      <c r="K811" s="23"/>
      <c r="L811" s="23" t="s">
        <v>180</v>
      </c>
      <c r="M811" s="25">
        <v>46309.803796296299</v>
      </c>
    </row>
    <row r="812" spans="1:13">
      <c r="A812">
        <v>202650000602</v>
      </c>
      <c r="B812">
        <v>1086070</v>
      </c>
      <c r="C812" s="24">
        <v>46118</v>
      </c>
      <c r="D812" s="23" t="s">
        <v>156</v>
      </c>
      <c r="E812" s="23" t="s">
        <v>177</v>
      </c>
      <c r="F812" s="23"/>
      <c r="G812" s="23" t="s">
        <v>179</v>
      </c>
      <c r="H812" s="23"/>
      <c r="I812" s="23"/>
      <c r="J812" s="23"/>
      <c r="K812" s="23"/>
      <c r="L812" s="23" t="s">
        <v>180</v>
      </c>
      <c r="M812" s="25">
        <v>46309.803796296299</v>
      </c>
    </row>
    <row r="813" spans="1:13">
      <c r="A813">
        <v>202650000603</v>
      </c>
      <c r="B813">
        <v>1086055</v>
      </c>
      <c r="C813" s="24">
        <v>46115</v>
      </c>
      <c r="D813" s="23" t="s">
        <v>156</v>
      </c>
      <c r="E813" s="23" t="s">
        <v>177</v>
      </c>
      <c r="F813" s="23"/>
      <c r="G813" s="23" t="s">
        <v>179</v>
      </c>
      <c r="H813" s="23"/>
      <c r="I813" s="23"/>
      <c r="J813" s="23"/>
      <c r="K813" s="23"/>
      <c r="L813" s="23" t="s">
        <v>180</v>
      </c>
      <c r="M813" s="25">
        <v>46309.803796296299</v>
      </c>
    </row>
    <row r="814" spans="1:13">
      <c r="A814">
        <v>202650000604</v>
      </c>
      <c r="B814">
        <v>930520</v>
      </c>
      <c r="C814" s="24">
        <v>46115</v>
      </c>
      <c r="D814" s="23" t="s">
        <v>156</v>
      </c>
      <c r="E814" s="23" t="s">
        <v>181</v>
      </c>
      <c r="F814" s="23"/>
      <c r="G814" s="23" t="s">
        <v>179</v>
      </c>
      <c r="H814" s="23"/>
      <c r="I814" s="23"/>
      <c r="J814" s="23"/>
      <c r="K814" s="23"/>
      <c r="L814" s="23" t="s">
        <v>180</v>
      </c>
      <c r="M814" s="25">
        <v>46309.803796296299</v>
      </c>
    </row>
    <row r="815" spans="1:13">
      <c r="A815">
        <v>202650000605</v>
      </c>
      <c r="B815">
        <v>940316</v>
      </c>
      <c r="C815" s="24">
        <v>46115</v>
      </c>
      <c r="D815" s="23" t="s">
        <v>156</v>
      </c>
      <c r="E815" s="23" t="s">
        <v>181</v>
      </c>
      <c r="F815" s="23"/>
      <c r="G815" s="23" t="s">
        <v>179</v>
      </c>
      <c r="H815" s="23"/>
      <c r="I815" s="23"/>
      <c r="J815" s="23"/>
      <c r="K815" s="23"/>
      <c r="L815" s="23" t="s">
        <v>180</v>
      </c>
      <c r="M815" s="25">
        <v>46309.803796296299</v>
      </c>
    </row>
    <row r="816" spans="1:13">
      <c r="A816">
        <v>202650000606</v>
      </c>
      <c r="B816">
        <v>1146006</v>
      </c>
      <c r="C816" s="24">
        <v>46115</v>
      </c>
      <c r="D816" s="23" t="s">
        <v>156</v>
      </c>
      <c r="E816" s="23" t="s">
        <v>181</v>
      </c>
      <c r="F816" s="23"/>
      <c r="G816" s="23" t="s">
        <v>179</v>
      </c>
      <c r="H816" s="23"/>
      <c r="I816" s="23"/>
      <c r="J816" s="23"/>
      <c r="K816" s="23"/>
      <c r="L816" s="23" t="s">
        <v>180</v>
      </c>
      <c r="M816" s="25">
        <v>46309.803796296299</v>
      </c>
    </row>
    <row r="817" spans="1:13">
      <c r="A817">
        <v>202650000607</v>
      </c>
      <c r="B817">
        <v>920919</v>
      </c>
      <c r="C817" s="24">
        <v>46115</v>
      </c>
      <c r="D817" s="23" t="s">
        <v>156</v>
      </c>
      <c r="E817" s="23" t="s">
        <v>181</v>
      </c>
      <c r="F817" s="23"/>
      <c r="G817" s="23" t="s">
        <v>179</v>
      </c>
      <c r="H817" s="23"/>
      <c r="I817" s="23"/>
      <c r="J817" s="23"/>
      <c r="K817" s="23"/>
      <c r="L817" s="23" t="s">
        <v>180</v>
      </c>
      <c r="M817" s="25">
        <v>46309.803796296299</v>
      </c>
    </row>
    <row r="818" spans="1:13">
      <c r="A818">
        <v>202650000608</v>
      </c>
      <c r="B818">
        <v>5077898</v>
      </c>
      <c r="C818" s="24">
        <v>46115</v>
      </c>
      <c r="D818" s="23" t="s">
        <v>156</v>
      </c>
      <c r="E818" s="23" t="s">
        <v>177</v>
      </c>
      <c r="F818" s="23" t="s">
        <v>212</v>
      </c>
      <c r="G818" s="23" t="s">
        <v>179</v>
      </c>
      <c r="H818" s="23"/>
      <c r="I818" s="23"/>
      <c r="J818" s="23"/>
      <c r="K818" s="23"/>
      <c r="L818" s="23" t="s">
        <v>180</v>
      </c>
      <c r="M818" s="25">
        <v>46309.803796296299</v>
      </c>
    </row>
    <row r="819" spans="1:13">
      <c r="A819">
        <v>202650000609</v>
      </c>
      <c r="B819">
        <v>1016070</v>
      </c>
      <c r="C819" s="24">
        <v>46115</v>
      </c>
      <c r="D819" s="23" t="s">
        <v>156</v>
      </c>
      <c r="E819" s="23" t="s">
        <v>181</v>
      </c>
      <c r="F819" s="23"/>
      <c r="G819" s="23" t="s">
        <v>179</v>
      </c>
      <c r="H819" s="23"/>
      <c r="I819" s="23"/>
      <c r="J819" s="23"/>
      <c r="K819" s="23"/>
      <c r="L819" s="23" t="s">
        <v>180</v>
      </c>
      <c r="M819" s="25">
        <v>46309.803796296299</v>
      </c>
    </row>
    <row r="820" spans="1:13">
      <c r="A820">
        <v>202650000610</v>
      </c>
      <c r="B820">
        <v>920561</v>
      </c>
      <c r="C820" s="24">
        <v>46115</v>
      </c>
      <c r="D820" s="23" t="s">
        <v>156</v>
      </c>
      <c r="E820" s="23" t="s">
        <v>181</v>
      </c>
      <c r="F820" s="23"/>
      <c r="G820" s="23" t="s">
        <v>179</v>
      </c>
      <c r="H820" s="23"/>
      <c r="I820" s="23"/>
      <c r="J820" s="23"/>
      <c r="K820" s="23"/>
      <c r="L820" s="23" t="s">
        <v>180</v>
      </c>
      <c r="M820" s="25">
        <v>46309.803796296299</v>
      </c>
    </row>
    <row r="821" spans="1:13">
      <c r="A821">
        <v>202650000611</v>
      </c>
      <c r="B821">
        <v>1181109</v>
      </c>
      <c r="C821" s="24">
        <v>46115</v>
      </c>
      <c r="D821" s="23" t="s">
        <v>156</v>
      </c>
      <c r="E821" s="23" t="s">
        <v>181</v>
      </c>
      <c r="F821" s="23"/>
      <c r="G821" s="23" t="s">
        <v>179</v>
      </c>
      <c r="H821" s="23"/>
      <c r="I821" s="23"/>
      <c r="J821" s="23"/>
      <c r="K821" s="23"/>
      <c r="L821" s="23" t="s">
        <v>180</v>
      </c>
      <c r="M821" s="25">
        <v>46309.803796296299</v>
      </c>
    </row>
    <row r="822" spans="1:13">
      <c r="A822">
        <v>202650000612</v>
      </c>
      <c r="B822">
        <v>960934</v>
      </c>
      <c r="C822" s="24">
        <v>46115</v>
      </c>
      <c r="D822" s="23" t="s">
        <v>156</v>
      </c>
      <c r="E822" s="23" t="s">
        <v>177</v>
      </c>
      <c r="F822" s="23" t="s">
        <v>182</v>
      </c>
      <c r="G822" s="23" t="s">
        <v>179</v>
      </c>
      <c r="H822" s="23"/>
      <c r="I822" s="23"/>
      <c r="J822" s="23"/>
      <c r="K822" s="23"/>
      <c r="L822" s="23" t="s">
        <v>180</v>
      </c>
      <c r="M822" s="25">
        <v>46309.803796296299</v>
      </c>
    </row>
    <row r="823" spans="1:13">
      <c r="A823">
        <v>202650000613</v>
      </c>
      <c r="B823">
        <v>1206017</v>
      </c>
      <c r="C823" s="24">
        <v>46115</v>
      </c>
      <c r="D823" s="23" t="s">
        <v>156</v>
      </c>
      <c r="E823" s="23" t="s">
        <v>183</v>
      </c>
      <c r="F823" s="23" t="s">
        <v>178</v>
      </c>
      <c r="G823" s="23" t="s">
        <v>179</v>
      </c>
      <c r="H823" s="23"/>
      <c r="I823" s="23"/>
      <c r="J823" s="23"/>
      <c r="K823" s="23"/>
      <c r="L823" s="23" t="s">
        <v>180</v>
      </c>
      <c r="M823" s="25">
        <v>46309.803796296299</v>
      </c>
    </row>
    <row r="824" spans="1:13">
      <c r="A824">
        <v>202650000614</v>
      </c>
      <c r="B824">
        <v>1071311</v>
      </c>
      <c r="C824" s="24">
        <v>46115</v>
      </c>
      <c r="D824" s="23" t="s">
        <v>156</v>
      </c>
      <c r="E824" s="23" t="s">
        <v>177</v>
      </c>
      <c r="F824" s="23"/>
      <c r="G824" s="23" t="s">
        <v>179</v>
      </c>
      <c r="H824" s="23"/>
      <c r="I824" s="23"/>
      <c r="J824" s="23"/>
      <c r="K824" s="23"/>
      <c r="L824" s="23" t="s">
        <v>180</v>
      </c>
      <c r="M824" s="25">
        <v>46309.803796296299</v>
      </c>
    </row>
    <row r="825" spans="1:13">
      <c r="A825">
        <v>202650000615</v>
      </c>
      <c r="B825">
        <v>1006030</v>
      </c>
      <c r="C825" s="24">
        <v>46115</v>
      </c>
      <c r="D825" s="23" t="s">
        <v>156</v>
      </c>
      <c r="E825" s="23" t="s">
        <v>181</v>
      </c>
      <c r="F825" s="23"/>
      <c r="G825" s="23" t="s">
        <v>179</v>
      </c>
      <c r="H825" s="23"/>
      <c r="I825" s="23"/>
      <c r="J825" s="23"/>
      <c r="K825" s="23"/>
      <c r="L825" s="23" t="s">
        <v>180</v>
      </c>
      <c r="M825" s="25">
        <v>46309.803796296299</v>
      </c>
    </row>
    <row r="826" spans="1:13">
      <c r="A826">
        <v>202650000616</v>
      </c>
      <c r="B826">
        <v>1226040</v>
      </c>
      <c r="C826" s="24">
        <v>46115</v>
      </c>
      <c r="D826" s="23" t="s">
        <v>156</v>
      </c>
      <c r="E826" s="23" t="s">
        <v>181</v>
      </c>
      <c r="F826" s="23"/>
      <c r="G826" s="23" t="s">
        <v>179</v>
      </c>
      <c r="H826" s="23"/>
      <c r="I826" s="23"/>
      <c r="J826" s="23"/>
      <c r="K826" s="23"/>
      <c r="L826" s="23" t="s">
        <v>180</v>
      </c>
      <c r="M826" s="25">
        <v>46309.803796296299</v>
      </c>
    </row>
    <row r="827" spans="1:13">
      <c r="A827">
        <v>202650000617</v>
      </c>
      <c r="B827">
        <v>1011172</v>
      </c>
      <c r="C827" s="24">
        <v>46115</v>
      </c>
      <c r="D827" s="23" t="s">
        <v>156</v>
      </c>
      <c r="E827" s="23" t="s">
        <v>181</v>
      </c>
      <c r="F827" s="23"/>
      <c r="G827" s="23" t="s">
        <v>179</v>
      </c>
      <c r="H827" s="23"/>
      <c r="I827" s="23"/>
      <c r="J827" s="23"/>
      <c r="K827" s="23"/>
      <c r="L827" s="23" t="s">
        <v>180</v>
      </c>
      <c r="M827" s="25">
        <v>46309.803796296299</v>
      </c>
    </row>
    <row r="828" spans="1:13">
      <c r="A828">
        <v>202650000618</v>
      </c>
      <c r="B828">
        <v>960366</v>
      </c>
      <c r="C828" s="24">
        <v>46115</v>
      </c>
      <c r="D828" s="23" t="s">
        <v>156</v>
      </c>
      <c r="E828" s="23" t="s">
        <v>181</v>
      </c>
      <c r="F828" s="23"/>
      <c r="G828" s="23" t="s">
        <v>179</v>
      </c>
      <c r="H828" s="23"/>
      <c r="I828" s="23"/>
      <c r="J828" s="23"/>
      <c r="K828" s="23"/>
      <c r="L828" s="23" t="s">
        <v>180</v>
      </c>
      <c r="M828" s="25">
        <v>46309.803796296299</v>
      </c>
    </row>
    <row r="829" spans="1:13">
      <c r="A829">
        <v>202650000619</v>
      </c>
      <c r="B829">
        <v>910409</v>
      </c>
      <c r="C829" s="24">
        <v>46115</v>
      </c>
      <c r="D829" s="23" t="s">
        <v>156</v>
      </c>
      <c r="E829" s="23" t="s">
        <v>181</v>
      </c>
      <c r="F829" s="23"/>
      <c r="G829" s="23" t="s">
        <v>179</v>
      </c>
      <c r="H829" s="23"/>
      <c r="I829" s="23"/>
      <c r="J829" s="23"/>
      <c r="K829" s="23"/>
      <c r="L829" s="23" t="s">
        <v>180</v>
      </c>
      <c r="M829" s="25">
        <v>46309.803796296299</v>
      </c>
    </row>
    <row r="830" spans="1:13">
      <c r="A830">
        <v>202650000621</v>
      </c>
      <c r="B830">
        <v>1211463</v>
      </c>
      <c r="C830" s="24">
        <v>46115</v>
      </c>
      <c r="D830" s="23" t="s">
        <v>156</v>
      </c>
      <c r="E830" s="23" t="s">
        <v>181</v>
      </c>
      <c r="F830" s="23"/>
      <c r="G830" s="23" t="s">
        <v>179</v>
      </c>
      <c r="H830" s="23"/>
      <c r="I830" s="23"/>
      <c r="J830" s="23"/>
      <c r="K830" s="23"/>
      <c r="L830" s="23" t="s">
        <v>180</v>
      </c>
      <c r="M830" s="25">
        <v>46309.803796296299</v>
      </c>
    </row>
    <row r="831" spans="1:13">
      <c r="A831">
        <v>202650000622</v>
      </c>
      <c r="B831">
        <v>930448</v>
      </c>
      <c r="C831" s="24">
        <v>46115</v>
      </c>
      <c r="D831" s="23" t="s">
        <v>156</v>
      </c>
      <c r="E831" s="23" t="s">
        <v>181</v>
      </c>
      <c r="F831" s="23"/>
      <c r="G831" s="23" t="s">
        <v>179</v>
      </c>
      <c r="H831" s="23"/>
      <c r="I831" s="23"/>
      <c r="J831" s="23"/>
      <c r="K831" s="23"/>
      <c r="L831" s="23" t="s">
        <v>180</v>
      </c>
      <c r="M831" s="25">
        <v>46309.803796296299</v>
      </c>
    </row>
    <row r="832" spans="1:13">
      <c r="A832">
        <v>202650000623</v>
      </c>
      <c r="B832">
        <v>1241076</v>
      </c>
      <c r="C832" s="24">
        <v>46115</v>
      </c>
      <c r="D832" s="23" t="s">
        <v>156</v>
      </c>
      <c r="E832" s="23" t="s">
        <v>181</v>
      </c>
      <c r="F832" s="23"/>
      <c r="G832" s="23" t="s">
        <v>179</v>
      </c>
      <c r="H832" s="23"/>
      <c r="I832" s="23"/>
      <c r="J832" s="23"/>
      <c r="K832" s="23"/>
      <c r="L832" s="23" t="s">
        <v>180</v>
      </c>
      <c r="M832" s="25">
        <v>46309.803796296299</v>
      </c>
    </row>
    <row r="833" spans="1:13">
      <c r="A833">
        <v>202650000624</v>
      </c>
      <c r="B833">
        <v>840428</v>
      </c>
      <c r="C833" s="24">
        <v>46115</v>
      </c>
      <c r="D833" s="23" t="s">
        <v>156</v>
      </c>
      <c r="E833" s="23" t="s">
        <v>181</v>
      </c>
      <c r="F833" s="23"/>
      <c r="G833" s="23" t="s">
        <v>179</v>
      </c>
      <c r="H833" s="23"/>
      <c r="I833" s="23"/>
      <c r="J833" s="23"/>
      <c r="K833" s="23"/>
      <c r="L833" s="23" t="s">
        <v>180</v>
      </c>
      <c r="M833" s="25">
        <v>46309.803796296299</v>
      </c>
    </row>
    <row r="834" spans="1:13">
      <c r="A834">
        <v>202650000625</v>
      </c>
      <c r="B834">
        <v>1251205</v>
      </c>
      <c r="C834" s="24">
        <v>46115</v>
      </c>
      <c r="D834" s="23" t="s">
        <v>156</v>
      </c>
      <c r="E834" s="23" t="s">
        <v>181</v>
      </c>
      <c r="F834" s="23"/>
      <c r="G834" s="23" t="s">
        <v>179</v>
      </c>
      <c r="H834" s="23"/>
      <c r="I834" s="23"/>
      <c r="J834" s="23"/>
      <c r="K834" s="23"/>
      <c r="L834" s="23" t="s">
        <v>180</v>
      </c>
      <c r="M834" s="25">
        <v>46309.803796296299</v>
      </c>
    </row>
    <row r="835" spans="1:13">
      <c r="A835">
        <v>202650000626</v>
      </c>
      <c r="B835">
        <v>1186040</v>
      </c>
      <c r="C835" s="24">
        <v>46115</v>
      </c>
      <c r="D835" s="23" t="s">
        <v>156</v>
      </c>
      <c r="E835" s="23" t="s">
        <v>177</v>
      </c>
      <c r="F835" s="23"/>
      <c r="G835" s="23" t="s">
        <v>179</v>
      </c>
      <c r="H835" s="23"/>
      <c r="I835" s="23"/>
      <c r="J835" s="23"/>
      <c r="K835" s="23"/>
      <c r="L835" s="23" t="s">
        <v>180</v>
      </c>
      <c r="M835" s="25">
        <v>46309.803796296299</v>
      </c>
    </row>
    <row r="836" spans="1:13">
      <c r="A836">
        <v>202650000627</v>
      </c>
      <c r="B836">
        <v>890300</v>
      </c>
      <c r="C836" s="24">
        <v>46115</v>
      </c>
      <c r="D836" s="23" t="s">
        <v>156</v>
      </c>
      <c r="E836" s="23" t="s">
        <v>181</v>
      </c>
      <c r="F836" s="23"/>
      <c r="G836" s="23" t="s">
        <v>179</v>
      </c>
      <c r="H836" s="23"/>
      <c r="I836" s="23"/>
      <c r="J836" s="23"/>
      <c r="K836" s="23"/>
      <c r="L836" s="23" t="s">
        <v>180</v>
      </c>
      <c r="M836" s="25">
        <v>46309.803796296299</v>
      </c>
    </row>
    <row r="837" spans="1:13">
      <c r="A837">
        <v>202650000628</v>
      </c>
      <c r="B837">
        <v>1206107</v>
      </c>
      <c r="C837" s="24">
        <v>46115</v>
      </c>
      <c r="D837" s="23" t="s">
        <v>156</v>
      </c>
      <c r="E837" s="23" t="s">
        <v>181</v>
      </c>
      <c r="F837" s="23"/>
      <c r="G837" s="23" t="s">
        <v>179</v>
      </c>
      <c r="H837" s="23"/>
      <c r="I837" s="23"/>
      <c r="J837" s="23"/>
      <c r="K837" s="23"/>
      <c r="L837" s="23" t="s">
        <v>180</v>
      </c>
      <c r="M837" s="25">
        <v>46309.803796296299</v>
      </c>
    </row>
    <row r="838" spans="1:13">
      <c r="A838">
        <v>202650000629</v>
      </c>
      <c r="B838">
        <v>1111475</v>
      </c>
      <c r="C838" s="24">
        <v>46115</v>
      </c>
      <c r="D838" s="23" t="s">
        <v>156</v>
      </c>
      <c r="E838" s="23" t="s">
        <v>177</v>
      </c>
      <c r="F838" s="23"/>
      <c r="G838" s="23" t="s">
        <v>179</v>
      </c>
      <c r="H838" s="23"/>
      <c r="I838" s="23"/>
      <c r="J838" s="23"/>
      <c r="K838" s="23"/>
      <c r="L838" s="23" t="s">
        <v>180</v>
      </c>
      <c r="M838" s="25">
        <v>46309.803796296299</v>
      </c>
    </row>
    <row r="839" spans="1:13">
      <c r="A839">
        <v>202650000630</v>
      </c>
      <c r="B839">
        <v>1006041</v>
      </c>
      <c r="C839" s="24">
        <v>46115</v>
      </c>
      <c r="D839" s="23" t="s">
        <v>156</v>
      </c>
      <c r="E839" s="23" t="s">
        <v>181</v>
      </c>
      <c r="F839" s="23"/>
      <c r="G839" s="23" t="s">
        <v>179</v>
      </c>
      <c r="H839" s="23"/>
      <c r="I839" s="23"/>
      <c r="J839" s="23"/>
      <c r="K839" s="23"/>
      <c r="L839" s="23" t="s">
        <v>180</v>
      </c>
      <c r="M839" s="25">
        <v>46309.803796296299</v>
      </c>
    </row>
    <row r="840" spans="1:13">
      <c r="A840">
        <v>202650000631</v>
      </c>
      <c r="B840">
        <v>1021064</v>
      </c>
      <c r="C840" s="24">
        <v>46115</v>
      </c>
      <c r="D840" s="23" t="s">
        <v>156</v>
      </c>
      <c r="E840" s="23" t="s">
        <v>181</v>
      </c>
      <c r="F840" s="23"/>
      <c r="G840" s="23" t="s">
        <v>179</v>
      </c>
      <c r="H840" s="23"/>
      <c r="I840" s="23"/>
      <c r="J840" s="23"/>
      <c r="K840" s="23"/>
      <c r="L840" s="23" t="s">
        <v>180</v>
      </c>
      <c r="M840" s="25">
        <v>46309.803796296299</v>
      </c>
    </row>
    <row r="841" spans="1:13">
      <c r="A841">
        <v>202650000632</v>
      </c>
      <c r="B841">
        <v>930641</v>
      </c>
      <c r="C841" s="24">
        <v>46115</v>
      </c>
      <c r="D841" s="23" t="s">
        <v>156</v>
      </c>
      <c r="E841" s="23" t="s">
        <v>183</v>
      </c>
      <c r="F841" s="23"/>
      <c r="G841" s="23" t="s">
        <v>179</v>
      </c>
      <c r="H841" s="23"/>
      <c r="I841" s="23"/>
      <c r="J841" s="23"/>
      <c r="K841" s="23"/>
      <c r="L841" s="23" t="s">
        <v>180</v>
      </c>
      <c r="M841" s="25">
        <v>46309.803796296299</v>
      </c>
    </row>
    <row r="842" spans="1:13">
      <c r="A842">
        <v>202650000633</v>
      </c>
      <c r="B842">
        <v>910353</v>
      </c>
      <c r="C842" s="24">
        <v>46115</v>
      </c>
      <c r="D842" s="23" t="s">
        <v>156</v>
      </c>
      <c r="E842" s="23" t="s">
        <v>181</v>
      </c>
      <c r="F842" s="23"/>
      <c r="G842" s="23" t="s">
        <v>179</v>
      </c>
      <c r="H842" s="23"/>
      <c r="I842" s="23"/>
      <c r="J842" s="23"/>
      <c r="K842" s="23"/>
      <c r="L842" s="23" t="s">
        <v>180</v>
      </c>
      <c r="M842" s="25">
        <v>46309.803796296299</v>
      </c>
    </row>
    <row r="843" spans="1:13">
      <c r="A843">
        <v>202650000634</v>
      </c>
      <c r="B843">
        <v>1116055</v>
      </c>
      <c r="C843" s="24">
        <v>46115</v>
      </c>
      <c r="D843" s="23" t="s">
        <v>156</v>
      </c>
      <c r="E843" s="23" t="s">
        <v>181</v>
      </c>
      <c r="F843" s="23" t="s">
        <v>182</v>
      </c>
      <c r="G843" s="23" t="s">
        <v>179</v>
      </c>
      <c r="H843" s="23"/>
      <c r="I843" s="23"/>
      <c r="J843" s="23"/>
      <c r="K843" s="23"/>
      <c r="L843" s="23" t="s">
        <v>180</v>
      </c>
      <c r="M843" s="25">
        <v>46309.803796296299</v>
      </c>
    </row>
    <row r="844" spans="1:13">
      <c r="A844">
        <v>202650000635</v>
      </c>
      <c r="B844">
        <v>1231320</v>
      </c>
      <c r="C844" s="24">
        <v>46115</v>
      </c>
      <c r="D844" s="23" t="s">
        <v>156</v>
      </c>
      <c r="E844" s="23" t="s">
        <v>181</v>
      </c>
      <c r="F844" s="23"/>
      <c r="G844" s="23" t="s">
        <v>179</v>
      </c>
      <c r="H844" s="23"/>
      <c r="I844" s="23"/>
      <c r="J844" s="23"/>
      <c r="K844" s="23"/>
      <c r="L844" s="23" t="s">
        <v>180</v>
      </c>
      <c r="M844" s="25">
        <v>46309.803796296299</v>
      </c>
    </row>
    <row r="845" spans="1:13">
      <c r="A845">
        <v>202650000636</v>
      </c>
      <c r="B845">
        <v>1201395</v>
      </c>
      <c r="C845" s="24">
        <v>46115</v>
      </c>
      <c r="D845" s="23" t="s">
        <v>156</v>
      </c>
      <c r="E845" s="23" t="s">
        <v>181</v>
      </c>
      <c r="F845" s="23"/>
      <c r="G845" s="23" t="s">
        <v>179</v>
      </c>
      <c r="H845" s="23"/>
      <c r="I845" s="23"/>
      <c r="J845" s="23"/>
      <c r="K845" s="23"/>
      <c r="L845" s="23" t="s">
        <v>180</v>
      </c>
      <c r="M845" s="25">
        <v>46309.803796296299</v>
      </c>
    </row>
    <row r="846" spans="1:13">
      <c r="A846">
        <v>202650000637</v>
      </c>
      <c r="B846">
        <v>1256095</v>
      </c>
      <c r="C846" s="24">
        <v>46115</v>
      </c>
      <c r="D846" s="23" t="s">
        <v>156</v>
      </c>
      <c r="E846" s="23" t="s">
        <v>181</v>
      </c>
      <c r="F846" s="23"/>
      <c r="G846" s="23" t="s">
        <v>179</v>
      </c>
      <c r="H846" s="23"/>
      <c r="I846" s="23"/>
      <c r="J846" s="23"/>
      <c r="K846" s="23"/>
      <c r="L846" s="23" t="s">
        <v>180</v>
      </c>
      <c r="M846" s="25">
        <v>46309.803796296299</v>
      </c>
    </row>
    <row r="847" spans="1:13">
      <c r="A847">
        <v>202650000638</v>
      </c>
      <c r="B847">
        <v>1081379</v>
      </c>
      <c r="C847" s="24">
        <v>46115</v>
      </c>
      <c r="D847" s="23" t="s">
        <v>156</v>
      </c>
      <c r="E847" s="23" t="s">
        <v>181</v>
      </c>
      <c r="F847" s="23"/>
      <c r="G847" s="23" t="s">
        <v>179</v>
      </c>
      <c r="H847" s="23"/>
      <c r="I847" s="23"/>
      <c r="J847" s="23"/>
      <c r="K847" s="23"/>
      <c r="L847" s="23" t="s">
        <v>180</v>
      </c>
      <c r="M847" s="25">
        <v>46309.803796296299</v>
      </c>
    </row>
    <row r="848" spans="1:13">
      <c r="A848">
        <v>202650000639</v>
      </c>
      <c r="B848">
        <v>1026008</v>
      </c>
      <c r="C848" s="24">
        <v>46115</v>
      </c>
      <c r="D848" s="23" t="s">
        <v>156</v>
      </c>
      <c r="E848" s="23" t="s">
        <v>177</v>
      </c>
      <c r="F848" s="23"/>
      <c r="G848" s="23" t="s">
        <v>179</v>
      </c>
      <c r="H848" s="23"/>
      <c r="I848" s="23"/>
      <c r="J848" s="23"/>
      <c r="K848" s="23"/>
      <c r="L848" s="23" t="s">
        <v>180</v>
      </c>
      <c r="M848" s="25">
        <v>46309.803796296299</v>
      </c>
    </row>
    <row r="849" spans="1:13">
      <c r="A849">
        <v>202650000640</v>
      </c>
      <c r="B849">
        <v>1051076</v>
      </c>
      <c r="C849" s="24">
        <v>46115</v>
      </c>
      <c r="D849" s="23" t="s">
        <v>156</v>
      </c>
      <c r="E849" s="23" t="s">
        <v>181</v>
      </c>
      <c r="F849" s="23"/>
      <c r="G849" s="23" t="s">
        <v>179</v>
      </c>
      <c r="H849" s="23"/>
      <c r="I849" s="23"/>
      <c r="J849" s="23"/>
      <c r="K849" s="23"/>
      <c r="L849" s="23" t="s">
        <v>180</v>
      </c>
      <c r="M849" s="25">
        <v>46309.803796296299</v>
      </c>
    </row>
    <row r="850" spans="1:13">
      <c r="A850">
        <v>202650000641</v>
      </c>
      <c r="B850">
        <v>1236048</v>
      </c>
      <c r="C850" s="24">
        <v>46115</v>
      </c>
      <c r="D850" s="23" t="s">
        <v>156</v>
      </c>
      <c r="E850" s="23" t="s">
        <v>177</v>
      </c>
      <c r="F850" s="23"/>
      <c r="G850" s="23" t="s">
        <v>179</v>
      </c>
      <c r="H850" s="23"/>
      <c r="I850" s="23"/>
      <c r="J850" s="23"/>
      <c r="K850" s="23"/>
      <c r="L850" s="23" t="s">
        <v>180</v>
      </c>
      <c r="M850" s="25">
        <v>46309.803796296299</v>
      </c>
    </row>
    <row r="851" spans="1:13">
      <c r="A851">
        <v>202650000642</v>
      </c>
      <c r="B851">
        <v>1221360</v>
      </c>
      <c r="C851" s="24">
        <v>46115</v>
      </c>
      <c r="D851" s="23" t="s">
        <v>156</v>
      </c>
      <c r="E851" s="23" t="s">
        <v>181</v>
      </c>
      <c r="F851" s="23"/>
      <c r="G851" s="23" t="s">
        <v>179</v>
      </c>
      <c r="H851" s="23"/>
      <c r="I851" s="23"/>
      <c r="J851" s="23"/>
      <c r="K851" s="23"/>
      <c r="L851" s="23" t="s">
        <v>180</v>
      </c>
      <c r="M851" s="25">
        <v>46309.803796296299</v>
      </c>
    </row>
    <row r="852" spans="1:13">
      <c r="A852">
        <v>202650000644</v>
      </c>
      <c r="B852">
        <v>880845</v>
      </c>
      <c r="C852" s="24">
        <v>46115</v>
      </c>
      <c r="D852" s="23" t="s">
        <v>156</v>
      </c>
      <c r="E852" s="23" t="s">
        <v>181</v>
      </c>
      <c r="F852" s="23"/>
      <c r="G852" s="23" t="s">
        <v>179</v>
      </c>
      <c r="H852" s="23"/>
      <c r="I852" s="23"/>
      <c r="J852" s="23"/>
      <c r="K852" s="23"/>
      <c r="L852" s="23" t="s">
        <v>180</v>
      </c>
      <c r="M852" s="25">
        <v>46309.803796296299</v>
      </c>
    </row>
    <row r="853" spans="1:13">
      <c r="A853">
        <v>202650000645</v>
      </c>
      <c r="B853">
        <v>1176062</v>
      </c>
      <c r="C853" s="24">
        <v>46115</v>
      </c>
      <c r="D853" s="23" t="s">
        <v>156</v>
      </c>
      <c r="E853" s="23" t="s">
        <v>181</v>
      </c>
      <c r="F853" s="23"/>
      <c r="G853" s="23" t="s">
        <v>179</v>
      </c>
      <c r="H853" s="23"/>
      <c r="I853" s="23"/>
      <c r="J853" s="23"/>
      <c r="K853" s="23"/>
      <c r="L853" s="23" t="s">
        <v>180</v>
      </c>
      <c r="M853" s="25">
        <v>46309.803796296299</v>
      </c>
    </row>
    <row r="854" spans="1:13">
      <c r="A854">
        <v>202650000646</v>
      </c>
      <c r="B854">
        <v>1061058</v>
      </c>
      <c r="C854" s="24">
        <v>46115</v>
      </c>
      <c r="D854" s="23" t="s">
        <v>156</v>
      </c>
      <c r="E854" s="23" t="s">
        <v>181</v>
      </c>
      <c r="F854" s="23"/>
      <c r="G854" s="23" t="s">
        <v>179</v>
      </c>
      <c r="H854" s="23"/>
      <c r="I854" s="23"/>
      <c r="J854" s="23"/>
      <c r="K854" s="23"/>
      <c r="L854" s="23" t="s">
        <v>180</v>
      </c>
      <c r="M854" s="25">
        <v>46309.803796296299</v>
      </c>
    </row>
    <row r="855" spans="1:13">
      <c r="A855">
        <v>202650000647</v>
      </c>
      <c r="B855">
        <v>1226132</v>
      </c>
      <c r="C855" s="24">
        <v>46115</v>
      </c>
      <c r="D855" s="23" t="s">
        <v>156</v>
      </c>
      <c r="E855" s="23" t="s">
        <v>181</v>
      </c>
      <c r="F855" s="23"/>
      <c r="G855" s="23" t="s">
        <v>179</v>
      </c>
      <c r="H855" s="23"/>
      <c r="I855" s="23"/>
      <c r="J855" s="23"/>
      <c r="K855" s="23"/>
      <c r="L855" s="23" t="s">
        <v>180</v>
      </c>
      <c r="M855" s="25">
        <v>46309.803796296299</v>
      </c>
    </row>
    <row r="856" spans="1:13">
      <c r="A856">
        <v>202650000648</v>
      </c>
      <c r="B856">
        <v>830490</v>
      </c>
      <c r="C856" s="24">
        <v>46115</v>
      </c>
      <c r="D856" s="23" t="s">
        <v>156</v>
      </c>
      <c r="E856" s="23" t="s">
        <v>181</v>
      </c>
      <c r="F856" s="23"/>
      <c r="G856" s="23" t="s">
        <v>179</v>
      </c>
      <c r="H856" s="23"/>
      <c r="I856" s="23"/>
      <c r="J856" s="23"/>
      <c r="K856" s="23"/>
      <c r="L856" s="23" t="s">
        <v>180</v>
      </c>
      <c r="M856" s="25">
        <v>46309.803796296299</v>
      </c>
    </row>
    <row r="857" spans="1:13">
      <c r="A857">
        <v>202650000649</v>
      </c>
      <c r="B857">
        <v>1211077</v>
      </c>
      <c r="C857" s="24">
        <v>46115</v>
      </c>
      <c r="D857" s="23" t="s">
        <v>156</v>
      </c>
      <c r="E857" s="23" t="s">
        <v>181</v>
      </c>
      <c r="F857" s="23"/>
      <c r="G857" s="23" t="s">
        <v>179</v>
      </c>
      <c r="H857" s="23"/>
      <c r="I857" s="23"/>
      <c r="J857" s="23"/>
      <c r="K857" s="23"/>
      <c r="L857" s="23" t="s">
        <v>180</v>
      </c>
      <c r="M857" s="25">
        <v>46309.803796296299</v>
      </c>
    </row>
    <row r="858" spans="1:13">
      <c r="A858">
        <v>202650000650</v>
      </c>
      <c r="B858">
        <v>5057718</v>
      </c>
      <c r="C858" s="24">
        <v>46115</v>
      </c>
      <c r="D858" s="23" t="s">
        <v>156</v>
      </c>
      <c r="E858" s="23" t="s">
        <v>177</v>
      </c>
      <c r="F858" s="23" t="s">
        <v>212</v>
      </c>
      <c r="G858" s="23" t="s">
        <v>179</v>
      </c>
      <c r="H858" s="23"/>
      <c r="I858" s="23"/>
      <c r="J858" s="23"/>
      <c r="K858" s="23"/>
      <c r="L858" s="23" t="s">
        <v>180</v>
      </c>
      <c r="M858" s="25">
        <v>46309.803796296299</v>
      </c>
    </row>
    <row r="859" spans="1:13">
      <c r="A859">
        <v>202650000651</v>
      </c>
      <c r="B859">
        <v>1076096</v>
      </c>
      <c r="C859" s="24">
        <v>46115</v>
      </c>
      <c r="D859" s="23" t="s">
        <v>156</v>
      </c>
      <c r="E859" s="23" t="s">
        <v>183</v>
      </c>
      <c r="F859" s="23"/>
      <c r="G859" s="23" t="s">
        <v>179</v>
      </c>
      <c r="H859" s="23"/>
      <c r="I859" s="23"/>
      <c r="J859" s="23"/>
      <c r="K859" s="23"/>
      <c r="L859" s="23" t="s">
        <v>180</v>
      </c>
      <c r="M859" s="25">
        <v>46309.803796296299</v>
      </c>
    </row>
    <row r="860" spans="1:13">
      <c r="A860">
        <v>202650000652</v>
      </c>
      <c r="B860">
        <v>870091</v>
      </c>
      <c r="C860" s="24">
        <v>46115</v>
      </c>
      <c r="D860" s="23" t="s">
        <v>156</v>
      </c>
      <c r="E860" s="23" t="s">
        <v>181</v>
      </c>
      <c r="F860" s="23"/>
      <c r="G860" s="23" t="s">
        <v>179</v>
      </c>
      <c r="H860" s="23"/>
      <c r="I860" s="23"/>
      <c r="J860" s="23"/>
      <c r="K860" s="23"/>
      <c r="L860" s="23" t="s">
        <v>180</v>
      </c>
      <c r="M860" s="25">
        <v>46309.803796296299</v>
      </c>
    </row>
    <row r="861" spans="1:13">
      <c r="A861">
        <v>202650000653</v>
      </c>
      <c r="B861">
        <v>1211505</v>
      </c>
      <c r="C861" s="24">
        <v>46115</v>
      </c>
      <c r="D861" s="23" t="s">
        <v>156</v>
      </c>
      <c r="E861" s="23" t="s">
        <v>177</v>
      </c>
      <c r="F861" s="23" t="s">
        <v>182</v>
      </c>
      <c r="G861" s="23" t="s">
        <v>179</v>
      </c>
      <c r="H861" s="23"/>
      <c r="I861" s="23"/>
      <c r="J861" s="23"/>
      <c r="K861" s="23"/>
      <c r="L861" s="23" t="s">
        <v>180</v>
      </c>
      <c r="M861" s="25">
        <v>46309.803796296299</v>
      </c>
    </row>
    <row r="862" spans="1:13">
      <c r="A862">
        <v>202650000654</v>
      </c>
      <c r="B862">
        <v>1021083</v>
      </c>
      <c r="C862" s="24">
        <v>46115</v>
      </c>
      <c r="D862" s="23" t="s">
        <v>156</v>
      </c>
      <c r="E862" s="23" t="s">
        <v>181</v>
      </c>
      <c r="F862" s="23"/>
      <c r="G862" s="23" t="s">
        <v>179</v>
      </c>
      <c r="H862" s="23"/>
      <c r="I862" s="23"/>
      <c r="J862" s="23"/>
      <c r="K862" s="23"/>
      <c r="L862" s="23" t="s">
        <v>180</v>
      </c>
      <c r="M862" s="25">
        <v>46309.803796296299</v>
      </c>
    </row>
    <row r="863" spans="1:13">
      <c r="A863">
        <v>202650000655</v>
      </c>
      <c r="B863">
        <v>1206059</v>
      </c>
      <c r="C863" s="24">
        <v>46115</v>
      </c>
      <c r="D863" s="23" t="s">
        <v>156</v>
      </c>
      <c r="E863" s="23" t="s">
        <v>181</v>
      </c>
      <c r="F863" s="23"/>
      <c r="G863" s="23" t="s">
        <v>179</v>
      </c>
      <c r="H863" s="23"/>
      <c r="I863" s="23"/>
      <c r="J863" s="23"/>
      <c r="K863" s="23"/>
      <c r="L863" s="23" t="s">
        <v>180</v>
      </c>
      <c r="M863" s="25">
        <v>46309.803796296299</v>
      </c>
    </row>
    <row r="864" spans="1:13">
      <c r="A864">
        <v>202650000656</v>
      </c>
      <c r="B864">
        <v>910252</v>
      </c>
      <c r="C864" s="24">
        <v>46115</v>
      </c>
      <c r="D864" s="23" t="s">
        <v>156</v>
      </c>
      <c r="E864" s="23" t="s">
        <v>181</v>
      </c>
      <c r="F864" s="23"/>
      <c r="G864" s="23" t="s">
        <v>179</v>
      </c>
      <c r="H864" s="23"/>
      <c r="I864" s="23"/>
      <c r="J864" s="23"/>
      <c r="K864" s="23"/>
      <c r="L864" s="23" t="s">
        <v>180</v>
      </c>
      <c r="M864" s="25">
        <v>46309.803796296299</v>
      </c>
    </row>
    <row r="865" spans="1:13">
      <c r="A865">
        <v>202650000657</v>
      </c>
      <c r="B865">
        <v>1092125</v>
      </c>
      <c r="C865" s="24">
        <v>46115</v>
      </c>
      <c r="D865" s="23" t="s">
        <v>156</v>
      </c>
      <c r="E865" s="23" t="s">
        <v>181</v>
      </c>
      <c r="F865" s="23"/>
      <c r="G865" s="23" t="s">
        <v>179</v>
      </c>
      <c r="H865" s="23"/>
      <c r="I865" s="23"/>
      <c r="J865" s="23"/>
      <c r="K865" s="23"/>
      <c r="L865" s="23" t="s">
        <v>180</v>
      </c>
      <c r="M865" s="25">
        <v>46309.803796296299</v>
      </c>
    </row>
    <row r="866" spans="1:13">
      <c r="A866">
        <v>202650000658</v>
      </c>
      <c r="B866">
        <v>1036073</v>
      </c>
      <c r="C866" s="24">
        <v>46115</v>
      </c>
      <c r="D866" s="23" t="s">
        <v>156</v>
      </c>
      <c r="E866" s="23" t="s">
        <v>181</v>
      </c>
      <c r="F866" s="23"/>
      <c r="G866" s="23" t="s">
        <v>179</v>
      </c>
      <c r="H866" s="23"/>
      <c r="I866" s="23"/>
      <c r="J866" s="23"/>
      <c r="K866" s="23"/>
      <c r="L866" s="23" t="s">
        <v>180</v>
      </c>
      <c r="M866" s="25">
        <v>46309.803796296299</v>
      </c>
    </row>
    <row r="867" spans="1:13">
      <c r="A867">
        <v>202650000659</v>
      </c>
      <c r="B867">
        <v>1044001</v>
      </c>
      <c r="C867" s="24">
        <v>46115</v>
      </c>
      <c r="D867" s="23" t="s">
        <v>156</v>
      </c>
      <c r="E867" s="23" t="s">
        <v>181</v>
      </c>
      <c r="F867" s="23"/>
      <c r="G867" s="23" t="s">
        <v>179</v>
      </c>
      <c r="H867" s="23"/>
      <c r="I867" s="23"/>
      <c r="J867" s="23"/>
      <c r="K867" s="23"/>
      <c r="L867" s="23" t="s">
        <v>180</v>
      </c>
      <c r="M867" s="25">
        <v>46309.803796296299</v>
      </c>
    </row>
    <row r="868" spans="1:13">
      <c r="A868">
        <v>202650000660</v>
      </c>
      <c r="B868">
        <v>996003</v>
      </c>
      <c r="C868" s="24">
        <v>46115</v>
      </c>
      <c r="D868" s="23" t="s">
        <v>156</v>
      </c>
      <c r="E868" s="23" t="s">
        <v>181</v>
      </c>
      <c r="F868" s="23"/>
      <c r="G868" s="23" t="s">
        <v>179</v>
      </c>
      <c r="H868" s="23"/>
      <c r="I868" s="23"/>
      <c r="J868" s="23"/>
      <c r="K868" s="23"/>
      <c r="L868" s="23" t="s">
        <v>180</v>
      </c>
      <c r="M868" s="25">
        <v>46309.803796296299</v>
      </c>
    </row>
    <row r="869" spans="1:13">
      <c r="A869">
        <v>202650000661</v>
      </c>
      <c r="B869">
        <v>1081248</v>
      </c>
      <c r="C869" s="24">
        <v>46115</v>
      </c>
      <c r="D869" s="23" t="s">
        <v>156</v>
      </c>
      <c r="E869" s="23" t="s">
        <v>181</v>
      </c>
      <c r="F869" s="23"/>
      <c r="G869" s="23" t="s">
        <v>179</v>
      </c>
      <c r="H869" s="23"/>
      <c r="I869" s="23"/>
      <c r="J869" s="23"/>
      <c r="K869" s="23"/>
      <c r="L869" s="23" t="s">
        <v>180</v>
      </c>
      <c r="M869" s="25">
        <v>46309.803796296299</v>
      </c>
    </row>
    <row r="870" spans="1:13">
      <c r="A870">
        <v>202650000662</v>
      </c>
      <c r="B870">
        <v>1011216</v>
      </c>
      <c r="C870" s="24">
        <v>46115</v>
      </c>
      <c r="D870" s="23" t="s">
        <v>156</v>
      </c>
      <c r="E870" s="23" t="s">
        <v>181</v>
      </c>
      <c r="F870" s="23"/>
      <c r="G870" s="23" t="s">
        <v>179</v>
      </c>
      <c r="H870" s="23"/>
      <c r="I870" s="23"/>
      <c r="J870" s="23"/>
      <c r="K870" s="23"/>
      <c r="L870" s="23" t="s">
        <v>180</v>
      </c>
      <c r="M870" s="25">
        <v>46309.803796296299</v>
      </c>
    </row>
    <row r="871" spans="1:13">
      <c r="A871">
        <v>202650000663</v>
      </c>
      <c r="B871">
        <v>940508</v>
      </c>
      <c r="C871" s="24">
        <v>46115</v>
      </c>
      <c r="D871" s="23" t="s">
        <v>156</v>
      </c>
      <c r="E871" s="23" t="s">
        <v>181</v>
      </c>
      <c r="F871" s="23"/>
      <c r="G871" s="23" t="s">
        <v>179</v>
      </c>
      <c r="H871" s="23"/>
      <c r="I871" s="23"/>
      <c r="J871" s="23"/>
      <c r="K871" s="23"/>
      <c r="L871" s="23" t="s">
        <v>180</v>
      </c>
      <c r="M871" s="25">
        <v>46309.803796296299</v>
      </c>
    </row>
    <row r="872" spans="1:13">
      <c r="A872">
        <v>202650000664</v>
      </c>
      <c r="B872">
        <v>920090</v>
      </c>
      <c r="C872" s="24">
        <v>46115</v>
      </c>
      <c r="D872" s="23" t="s">
        <v>156</v>
      </c>
      <c r="E872" s="23" t="s">
        <v>181</v>
      </c>
      <c r="F872" s="23"/>
      <c r="G872" s="23" t="s">
        <v>179</v>
      </c>
      <c r="H872" s="23"/>
      <c r="I872" s="23"/>
      <c r="J872" s="23"/>
      <c r="K872" s="23"/>
      <c r="L872" s="23" t="s">
        <v>180</v>
      </c>
      <c r="M872" s="25">
        <v>46309.803796296299</v>
      </c>
    </row>
    <row r="873" spans="1:13">
      <c r="A873">
        <v>202650000665</v>
      </c>
      <c r="B873">
        <v>1036055</v>
      </c>
      <c r="C873" s="24">
        <v>46117</v>
      </c>
      <c r="D873" s="23" t="s">
        <v>156</v>
      </c>
      <c r="E873" s="23" t="s">
        <v>177</v>
      </c>
      <c r="F873" s="23"/>
      <c r="G873" s="23" t="s">
        <v>179</v>
      </c>
      <c r="H873" s="23"/>
      <c r="I873" s="23"/>
      <c r="J873" s="23"/>
      <c r="K873" s="23"/>
      <c r="L873" s="23" t="s">
        <v>180</v>
      </c>
      <c r="M873" s="25">
        <v>46309.803796296299</v>
      </c>
    </row>
    <row r="874" spans="1:13">
      <c r="A874">
        <v>202650000666</v>
      </c>
      <c r="B874">
        <v>930394</v>
      </c>
      <c r="C874" s="24">
        <v>46115</v>
      </c>
      <c r="D874" s="23" t="s">
        <v>156</v>
      </c>
      <c r="E874" s="23" t="s">
        <v>181</v>
      </c>
      <c r="F874" s="23"/>
      <c r="G874" s="23" t="s">
        <v>179</v>
      </c>
      <c r="H874" s="23"/>
      <c r="I874" s="23"/>
      <c r="J874" s="23"/>
      <c r="K874" s="23"/>
      <c r="L874" s="23" t="s">
        <v>180</v>
      </c>
      <c r="M874" s="25">
        <v>46309.803796296299</v>
      </c>
    </row>
    <row r="875" spans="1:13">
      <c r="A875">
        <v>202650000667</v>
      </c>
      <c r="B875">
        <v>950253</v>
      </c>
      <c r="C875" s="24">
        <v>46115</v>
      </c>
      <c r="D875" s="23" t="s">
        <v>156</v>
      </c>
      <c r="E875" s="23" t="s">
        <v>181</v>
      </c>
      <c r="F875" s="23"/>
      <c r="G875" s="23" t="s">
        <v>179</v>
      </c>
      <c r="H875" s="23"/>
      <c r="I875" s="23"/>
      <c r="J875" s="23"/>
      <c r="K875" s="23"/>
      <c r="L875" s="23" t="s">
        <v>180</v>
      </c>
      <c r="M875" s="25">
        <v>46309.803796296299</v>
      </c>
    </row>
    <row r="876" spans="1:13">
      <c r="A876">
        <v>202650000668</v>
      </c>
      <c r="B876">
        <v>1141070</v>
      </c>
      <c r="C876" s="24">
        <v>46115</v>
      </c>
      <c r="D876" s="23" t="s">
        <v>156</v>
      </c>
      <c r="E876" s="23" t="s">
        <v>181</v>
      </c>
      <c r="F876" s="23"/>
      <c r="G876" s="23" t="s">
        <v>179</v>
      </c>
      <c r="H876" s="23"/>
      <c r="I876" s="23"/>
      <c r="J876" s="23"/>
      <c r="K876" s="23"/>
      <c r="L876" s="23" t="s">
        <v>180</v>
      </c>
      <c r="M876" s="25">
        <v>46309.803796296299</v>
      </c>
    </row>
    <row r="877" spans="1:13">
      <c r="A877">
        <v>202650000670</v>
      </c>
      <c r="B877">
        <v>1086147</v>
      </c>
      <c r="C877" s="24">
        <v>46115</v>
      </c>
      <c r="D877" s="23" t="s">
        <v>156</v>
      </c>
      <c r="E877" s="23" t="s">
        <v>177</v>
      </c>
      <c r="F877" s="23"/>
      <c r="G877" s="23" t="s">
        <v>179</v>
      </c>
      <c r="H877" s="23"/>
      <c r="I877" s="23"/>
      <c r="J877" s="23"/>
      <c r="K877" s="23"/>
      <c r="L877" s="23" t="s">
        <v>180</v>
      </c>
      <c r="M877" s="25">
        <v>46309.803796296299</v>
      </c>
    </row>
    <row r="878" spans="1:13">
      <c r="A878">
        <v>202650000671</v>
      </c>
      <c r="B878">
        <v>1126130</v>
      </c>
      <c r="C878" s="24">
        <v>46115</v>
      </c>
      <c r="D878" s="23" t="s">
        <v>156</v>
      </c>
      <c r="E878" s="23" t="s">
        <v>181</v>
      </c>
      <c r="F878" s="23"/>
      <c r="G878" s="23" t="s">
        <v>179</v>
      </c>
      <c r="H878" s="23"/>
      <c r="I878" s="23"/>
      <c r="J878" s="23"/>
      <c r="K878" s="23"/>
      <c r="L878" s="23" t="s">
        <v>180</v>
      </c>
      <c r="M878" s="25">
        <v>46309.803796296299</v>
      </c>
    </row>
    <row r="879" spans="1:13">
      <c r="A879">
        <v>202650000672</v>
      </c>
      <c r="B879">
        <v>890285</v>
      </c>
      <c r="C879" s="24">
        <v>46115</v>
      </c>
      <c r="D879" s="23" t="s">
        <v>156</v>
      </c>
      <c r="E879" s="23" t="s">
        <v>181</v>
      </c>
      <c r="F879" s="23"/>
      <c r="G879" s="23" t="s">
        <v>179</v>
      </c>
      <c r="H879" s="23"/>
      <c r="I879" s="23"/>
      <c r="J879" s="23"/>
      <c r="K879" s="23"/>
      <c r="L879" s="23" t="s">
        <v>180</v>
      </c>
      <c r="M879" s="25">
        <v>46309.803796296299</v>
      </c>
    </row>
    <row r="880" spans="1:13">
      <c r="A880">
        <v>202650000673</v>
      </c>
      <c r="B880">
        <v>1256012</v>
      </c>
      <c r="C880" s="24">
        <v>46115</v>
      </c>
      <c r="D880" s="23" t="s">
        <v>156</v>
      </c>
      <c r="E880" s="23" t="s">
        <v>177</v>
      </c>
      <c r="F880" s="23"/>
      <c r="G880" s="23" t="s">
        <v>179</v>
      </c>
      <c r="H880" s="23"/>
      <c r="I880" s="23"/>
      <c r="J880" s="23"/>
      <c r="K880" s="23"/>
      <c r="L880" s="23" t="s">
        <v>180</v>
      </c>
      <c r="M880" s="25">
        <v>46309.803796296299</v>
      </c>
    </row>
    <row r="881" spans="1:13">
      <c r="A881">
        <v>202650000674</v>
      </c>
      <c r="B881">
        <v>920105</v>
      </c>
      <c r="C881" s="24">
        <v>46115</v>
      </c>
      <c r="D881" s="23" t="s">
        <v>156</v>
      </c>
      <c r="E881" s="23" t="s">
        <v>181</v>
      </c>
      <c r="F881" s="23"/>
      <c r="G881" s="23" t="s">
        <v>179</v>
      </c>
      <c r="H881" s="23"/>
      <c r="I881" s="23"/>
      <c r="J881" s="23"/>
      <c r="K881" s="23"/>
      <c r="L881" s="23" t="s">
        <v>180</v>
      </c>
      <c r="M881" s="25">
        <v>46309.803796296299</v>
      </c>
    </row>
    <row r="882" spans="1:13">
      <c r="A882">
        <v>202650000675</v>
      </c>
      <c r="B882">
        <v>972018</v>
      </c>
      <c r="C882" s="24">
        <v>46115</v>
      </c>
      <c r="D882" s="23" t="s">
        <v>156</v>
      </c>
      <c r="E882" s="23" t="s">
        <v>183</v>
      </c>
      <c r="F882" s="23"/>
      <c r="G882" s="23" t="s">
        <v>179</v>
      </c>
      <c r="H882" s="23"/>
      <c r="I882" s="23"/>
      <c r="J882" s="23"/>
      <c r="K882" s="23"/>
      <c r="L882" s="23" t="s">
        <v>180</v>
      </c>
      <c r="M882" s="25">
        <v>46309.803796296299</v>
      </c>
    </row>
    <row r="883" spans="1:13">
      <c r="A883">
        <v>202650000676</v>
      </c>
      <c r="B883">
        <v>908151</v>
      </c>
      <c r="C883" s="24">
        <v>46115</v>
      </c>
      <c r="D883" s="23" t="s">
        <v>156</v>
      </c>
      <c r="E883" s="23" t="s">
        <v>181</v>
      </c>
      <c r="F883" s="23"/>
      <c r="G883" s="23" t="s">
        <v>179</v>
      </c>
      <c r="H883" s="23"/>
      <c r="I883" s="23"/>
      <c r="J883" s="23"/>
      <c r="K883" s="23"/>
      <c r="L883" s="23" t="s">
        <v>180</v>
      </c>
      <c r="M883" s="25">
        <v>46309.803796296299</v>
      </c>
    </row>
    <row r="884" spans="1:13">
      <c r="A884">
        <v>202650000677</v>
      </c>
      <c r="B884">
        <v>940439</v>
      </c>
      <c r="C884" s="24">
        <v>46115</v>
      </c>
      <c r="D884" s="23" t="s">
        <v>156</v>
      </c>
      <c r="E884" s="23" t="s">
        <v>181</v>
      </c>
      <c r="F884" s="23"/>
      <c r="G884" s="23" t="s">
        <v>179</v>
      </c>
      <c r="H884" s="23"/>
      <c r="I884" s="23"/>
      <c r="J884" s="23"/>
      <c r="K884" s="23"/>
      <c r="L884" s="23" t="s">
        <v>180</v>
      </c>
      <c r="M884" s="25">
        <v>46309.803796296299</v>
      </c>
    </row>
    <row r="885" spans="1:13">
      <c r="A885">
        <v>202650000678</v>
      </c>
      <c r="B885">
        <v>1091211</v>
      </c>
      <c r="C885" s="24">
        <v>46115</v>
      </c>
      <c r="D885" s="23" t="s">
        <v>156</v>
      </c>
      <c r="E885" s="23" t="s">
        <v>181</v>
      </c>
      <c r="F885" s="23"/>
      <c r="G885" s="23" t="s">
        <v>179</v>
      </c>
      <c r="H885" s="23"/>
      <c r="I885" s="23"/>
      <c r="J885" s="23"/>
      <c r="K885" s="23"/>
      <c r="L885" s="23" t="s">
        <v>180</v>
      </c>
      <c r="M885" s="25">
        <v>46309.803796296299</v>
      </c>
    </row>
    <row r="886" spans="1:13">
      <c r="A886">
        <v>202650000679</v>
      </c>
      <c r="B886">
        <v>910248</v>
      </c>
      <c r="C886" s="24">
        <v>46115</v>
      </c>
      <c r="D886" s="23" t="s">
        <v>156</v>
      </c>
      <c r="E886" s="23" t="s">
        <v>181</v>
      </c>
      <c r="F886" s="23"/>
      <c r="G886" s="23" t="s">
        <v>179</v>
      </c>
      <c r="H886" s="23"/>
      <c r="I886" s="23"/>
      <c r="J886" s="23"/>
      <c r="K886" s="23"/>
      <c r="L886" s="23" t="s">
        <v>180</v>
      </c>
      <c r="M886" s="25">
        <v>46309.803796296299</v>
      </c>
    </row>
    <row r="887" spans="1:13">
      <c r="A887">
        <v>202650000680</v>
      </c>
      <c r="B887">
        <v>1111461</v>
      </c>
      <c r="C887" s="24">
        <v>46115</v>
      </c>
      <c r="D887" s="23" t="s">
        <v>156</v>
      </c>
      <c r="E887" s="23" t="s">
        <v>177</v>
      </c>
      <c r="F887" s="23"/>
      <c r="G887" s="23" t="s">
        <v>179</v>
      </c>
      <c r="H887" s="23"/>
      <c r="I887" s="23"/>
      <c r="J887" s="23"/>
      <c r="K887" s="23"/>
      <c r="L887" s="23" t="s">
        <v>180</v>
      </c>
      <c r="M887" s="25">
        <v>46309.803796296299</v>
      </c>
    </row>
    <row r="888" spans="1:13">
      <c r="A888">
        <v>202650000681</v>
      </c>
      <c r="B888">
        <v>1091157</v>
      </c>
      <c r="C888" s="24">
        <v>46115</v>
      </c>
      <c r="D888" s="23" t="s">
        <v>156</v>
      </c>
      <c r="E888" s="23" t="s">
        <v>181</v>
      </c>
      <c r="F888" s="23"/>
      <c r="G888" s="23" t="s">
        <v>179</v>
      </c>
      <c r="H888" s="23"/>
      <c r="I888" s="23"/>
      <c r="J888" s="23"/>
      <c r="K888" s="23"/>
      <c r="L888" s="23" t="s">
        <v>180</v>
      </c>
      <c r="M888" s="25">
        <v>46309.803796296299</v>
      </c>
    </row>
    <row r="889" spans="1:13">
      <c r="A889">
        <v>202650000682</v>
      </c>
      <c r="B889">
        <v>1256096</v>
      </c>
      <c r="C889" s="24">
        <v>46115</v>
      </c>
      <c r="D889" s="23" t="s">
        <v>156</v>
      </c>
      <c r="E889" s="23" t="s">
        <v>181</v>
      </c>
      <c r="F889" s="23" t="s">
        <v>182</v>
      </c>
      <c r="G889" s="23" t="s">
        <v>179</v>
      </c>
      <c r="H889" s="23"/>
      <c r="I889" s="23"/>
      <c r="J889" s="23"/>
      <c r="K889" s="23"/>
      <c r="L889" s="23" t="s">
        <v>180</v>
      </c>
      <c r="M889" s="25">
        <v>46309.803796296299</v>
      </c>
    </row>
    <row r="890" spans="1:13">
      <c r="A890">
        <v>202650000683</v>
      </c>
      <c r="B890">
        <v>1181368</v>
      </c>
      <c r="C890" s="24">
        <v>46115</v>
      </c>
      <c r="D890" s="23" t="s">
        <v>156</v>
      </c>
      <c r="E890" s="23" t="s">
        <v>181</v>
      </c>
      <c r="F890" s="23"/>
      <c r="G890" s="23" t="s">
        <v>179</v>
      </c>
      <c r="H890" s="23"/>
      <c r="I890" s="23"/>
      <c r="J890" s="23"/>
      <c r="K890" s="23"/>
      <c r="L890" s="23" t="s">
        <v>180</v>
      </c>
      <c r="M890" s="25">
        <v>46309.803796296299</v>
      </c>
    </row>
    <row r="891" spans="1:13">
      <c r="A891">
        <v>202650000684</v>
      </c>
      <c r="B891">
        <v>1201475</v>
      </c>
      <c r="C891" s="24">
        <v>46115</v>
      </c>
      <c r="D891" s="23" t="s">
        <v>156</v>
      </c>
      <c r="E891" s="23" t="s">
        <v>181</v>
      </c>
      <c r="F891" s="23"/>
      <c r="G891" s="23" t="s">
        <v>179</v>
      </c>
      <c r="H891" s="23"/>
      <c r="I891" s="23"/>
      <c r="J891" s="23"/>
      <c r="K891" s="23"/>
      <c r="L891" s="23" t="s">
        <v>180</v>
      </c>
      <c r="M891" s="25">
        <v>46309.803796296299</v>
      </c>
    </row>
    <row r="892" spans="1:13">
      <c r="A892">
        <v>202650000685</v>
      </c>
      <c r="B892">
        <v>1132082</v>
      </c>
      <c r="C892" s="24">
        <v>46115</v>
      </c>
      <c r="D892" s="23" t="s">
        <v>156</v>
      </c>
      <c r="E892" s="23" t="s">
        <v>181</v>
      </c>
      <c r="F892" s="23"/>
      <c r="G892" s="23" t="s">
        <v>179</v>
      </c>
      <c r="H892" s="23"/>
      <c r="I892" s="23"/>
      <c r="J892" s="23"/>
      <c r="K892" s="23"/>
      <c r="L892" s="23" t="s">
        <v>180</v>
      </c>
      <c r="M892" s="25">
        <v>46309.803796296299</v>
      </c>
    </row>
    <row r="893" spans="1:13">
      <c r="A893">
        <v>202650000686</v>
      </c>
      <c r="B893">
        <v>920088</v>
      </c>
      <c r="C893" s="24">
        <v>46115</v>
      </c>
      <c r="D893" s="23" t="s">
        <v>156</v>
      </c>
      <c r="E893" s="23" t="s">
        <v>177</v>
      </c>
      <c r="F893" s="23"/>
      <c r="G893" s="23" t="s">
        <v>179</v>
      </c>
      <c r="H893" s="23"/>
      <c r="I893" s="23"/>
      <c r="J893" s="23"/>
      <c r="K893" s="23"/>
      <c r="L893" s="23" t="s">
        <v>180</v>
      </c>
      <c r="M893" s="25">
        <v>46309.803796296299</v>
      </c>
    </row>
    <row r="894" spans="1:13">
      <c r="A894">
        <v>202650000687</v>
      </c>
      <c r="B894">
        <v>1131120</v>
      </c>
      <c r="C894" s="24">
        <v>46115</v>
      </c>
      <c r="D894" s="23" t="s">
        <v>156</v>
      </c>
      <c r="E894" s="23" t="s">
        <v>177</v>
      </c>
      <c r="F894" s="23"/>
      <c r="G894" s="23" t="s">
        <v>179</v>
      </c>
      <c r="H894" s="23"/>
      <c r="I894" s="23"/>
      <c r="J894" s="23"/>
      <c r="K894" s="23"/>
      <c r="L894" s="23" t="s">
        <v>180</v>
      </c>
      <c r="M894" s="25">
        <v>46309.803796296299</v>
      </c>
    </row>
    <row r="895" spans="1:13">
      <c r="A895">
        <v>202650000688</v>
      </c>
      <c r="B895">
        <v>1206045</v>
      </c>
      <c r="C895" s="24">
        <v>46115</v>
      </c>
      <c r="D895" s="23" t="s">
        <v>156</v>
      </c>
      <c r="E895" s="23" t="s">
        <v>181</v>
      </c>
      <c r="F895" s="23" t="s">
        <v>182</v>
      </c>
      <c r="G895" s="23" t="s">
        <v>179</v>
      </c>
      <c r="H895" s="23"/>
      <c r="I895" s="23"/>
      <c r="J895" s="23"/>
      <c r="K895" s="23"/>
      <c r="L895" s="23" t="s">
        <v>180</v>
      </c>
      <c r="M895" s="25">
        <v>46309.803796296299</v>
      </c>
    </row>
    <row r="896" spans="1:13">
      <c r="A896">
        <v>202650000689</v>
      </c>
      <c r="B896">
        <v>1051153</v>
      </c>
      <c r="C896" s="24">
        <v>46115</v>
      </c>
      <c r="D896" s="23" t="s">
        <v>156</v>
      </c>
      <c r="E896" s="23" t="s">
        <v>177</v>
      </c>
      <c r="F896" s="23"/>
      <c r="G896" s="23" t="s">
        <v>179</v>
      </c>
      <c r="H896" s="23"/>
      <c r="I896" s="23"/>
      <c r="J896" s="23"/>
      <c r="K896" s="23"/>
      <c r="L896" s="23" t="s">
        <v>180</v>
      </c>
      <c r="M896" s="25">
        <v>46309.803796296299</v>
      </c>
    </row>
    <row r="897" spans="1:13">
      <c r="A897">
        <v>202650000690</v>
      </c>
      <c r="B897">
        <v>996044</v>
      </c>
      <c r="C897" s="24">
        <v>46115</v>
      </c>
      <c r="D897" s="23" t="s">
        <v>156</v>
      </c>
      <c r="E897" s="23" t="s">
        <v>181</v>
      </c>
      <c r="F897" s="23"/>
      <c r="G897" s="23" t="s">
        <v>179</v>
      </c>
      <c r="H897" s="23"/>
      <c r="I897" s="23"/>
      <c r="J897" s="23"/>
      <c r="K897" s="23"/>
      <c r="L897" s="23" t="s">
        <v>180</v>
      </c>
      <c r="M897" s="25">
        <v>46309.803796296299</v>
      </c>
    </row>
    <row r="898" spans="1:13">
      <c r="A898">
        <v>202650000691</v>
      </c>
      <c r="B898">
        <v>960641</v>
      </c>
      <c r="C898" s="24">
        <v>46115</v>
      </c>
      <c r="D898" s="23" t="s">
        <v>156</v>
      </c>
      <c r="E898" s="23" t="s">
        <v>177</v>
      </c>
      <c r="F898" s="23"/>
      <c r="G898" s="23" t="s">
        <v>179</v>
      </c>
      <c r="H898" s="23"/>
      <c r="I898" s="23"/>
      <c r="J898" s="23"/>
      <c r="K898" s="23"/>
      <c r="L898" s="23" t="s">
        <v>180</v>
      </c>
      <c r="M898" s="25">
        <v>46309.803796296299</v>
      </c>
    </row>
    <row r="899" spans="1:13">
      <c r="A899">
        <v>202650000692</v>
      </c>
      <c r="B899">
        <v>1196088</v>
      </c>
      <c r="C899" s="24">
        <v>46115</v>
      </c>
      <c r="D899" s="23" t="s">
        <v>156</v>
      </c>
      <c r="E899" s="23" t="s">
        <v>181</v>
      </c>
      <c r="F899" s="23"/>
      <c r="G899" s="23" t="s">
        <v>179</v>
      </c>
      <c r="H899" s="23"/>
      <c r="I899" s="23"/>
      <c r="J899" s="23"/>
      <c r="K899" s="23"/>
      <c r="L899" s="23" t="s">
        <v>180</v>
      </c>
      <c r="M899" s="25">
        <v>46309.803796296299</v>
      </c>
    </row>
    <row r="900" spans="1:13">
      <c r="A900">
        <v>202650000693</v>
      </c>
      <c r="B900">
        <v>1086072</v>
      </c>
      <c r="C900" s="24">
        <v>46115</v>
      </c>
      <c r="D900" s="23" t="s">
        <v>156</v>
      </c>
      <c r="E900" s="23" t="s">
        <v>177</v>
      </c>
      <c r="F900" s="23"/>
      <c r="G900" s="23" t="s">
        <v>179</v>
      </c>
      <c r="H900" s="23"/>
      <c r="I900" s="23"/>
      <c r="J900" s="23"/>
      <c r="K900" s="23"/>
      <c r="L900" s="23" t="s">
        <v>180</v>
      </c>
      <c r="M900" s="25">
        <v>46309.803796296299</v>
      </c>
    </row>
    <row r="901" spans="1:13">
      <c r="A901">
        <v>202650000694</v>
      </c>
      <c r="B901">
        <v>1252097</v>
      </c>
      <c r="C901" s="24">
        <v>46118</v>
      </c>
      <c r="D901" s="23" t="s">
        <v>156</v>
      </c>
      <c r="E901" s="23" t="s">
        <v>183</v>
      </c>
      <c r="F901" s="23" t="s">
        <v>214</v>
      </c>
      <c r="G901" s="23" t="s">
        <v>179</v>
      </c>
      <c r="H901" s="23"/>
      <c r="I901" s="23"/>
      <c r="J901" s="23"/>
      <c r="K901" s="23"/>
      <c r="L901" s="23" t="s">
        <v>180</v>
      </c>
      <c r="M901" s="25">
        <v>46309.803796296299</v>
      </c>
    </row>
    <row r="902" spans="1:13">
      <c r="A902">
        <v>202650000695</v>
      </c>
      <c r="B902">
        <v>1086118</v>
      </c>
      <c r="C902" s="24">
        <v>46115</v>
      </c>
      <c r="D902" s="23" t="s">
        <v>156</v>
      </c>
      <c r="E902" s="23" t="s">
        <v>177</v>
      </c>
      <c r="F902" s="23"/>
      <c r="G902" s="23" t="s">
        <v>179</v>
      </c>
      <c r="H902" s="23"/>
      <c r="I902" s="23"/>
      <c r="J902" s="23"/>
      <c r="K902" s="23"/>
      <c r="L902" s="23" t="s">
        <v>180</v>
      </c>
      <c r="M902" s="25">
        <v>46309.803796296299</v>
      </c>
    </row>
    <row r="903" spans="1:13">
      <c r="A903">
        <v>202650000696</v>
      </c>
      <c r="B903">
        <v>1196021</v>
      </c>
      <c r="C903" s="24">
        <v>46115</v>
      </c>
      <c r="D903" s="23" t="s">
        <v>156</v>
      </c>
      <c r="E903" s="23" t="s">
        <v>181</v>
      </c>
      <c r="F903" s="23"/>
      <c r="G903" s="23" t="s">
        <v>179</v>
      </c>
      <c r="H903" s="23"/>
      <c r="I903" s="23"/>
      <c r="J903" s="23"/>
      <c r="K903" s="23"/>
      <c r="L903" s="23" t="s">
        <v>180</v>
      </c>
      <c r="M903" s="25">
        <v>46309.803796296299</v>
      </c>
    </row>
    <row r="904" spans="1:13">
      <c r="A904">
        <v>202650000697</v>
      </c>
      <c r="B904">
        <v>1224009</v>
      </c>
      <c r="C904" s="24">
        <v>46118</v>
      </c>
      <c r="D904" s="23" t="s">
        <v>156</v>
      </c>
      <c r="E904" s="23" t="s">
        <v>183</v>
      </c>
      <c r="F904" s="23"/>
      <c r="G904" s="23" t="s">
        <v>179</v>
      </c>
      <c r="H904" s="23"/>
      <c r="I904" s="23"/>
      <c r="J904" s="23"/>
      <c r="K904" s="23"/>
      <c r="L904" s="23" t="s">
        <v>180</v>
      </c>
      <c r="M904" s="25">
        <v>46309.803796296299</v>
      </c>
    </row>
    <row r="905" spans="1:13">
      <c r="A905">
        <v>202650000698</v>
      </c>
      <c r="B905">
        <v>5088179</v>
      </c>
      <c r="C905" s="24">
        <v>46115</v>
      </c>
      <c r="D905" s="23" t="s">
        <v>156</v>
      </c>
      <c r="E905" s="23" t="s">
        <v>181</v>
      </c>
      <c r="F905" s="23"/>
      <c r="G905" s="23" t="s">
        <v>179</v>
      </c>
      <c r="H905" s="23"/>
      <c r="I905" s="23"/>
      <c r="J905" s="23"/>
      <c r="K905" s="23"/>
      <c r="L905" s="23" t="s">
        <v>180</v>
      </c>
      <c r="M905" s="25">
        <v>46309.803796296299</v>
      </c>
    </row>
    <row r="906" spans="1:13">
      <c r="A906">
        <v>202650000699</v>
      </c>
      <c r="B906">
        <v>1166115</v>
      </c>
      <c r="C906" s="24">
        <v>46115</v>
      </c>
      <c r="D906" s="23" t="s">
        <v>156</v>
      </c>
      <c r="E906" s="23" t="s">
        <v>181</v>
      </c>
      <c r="F906" s="23"/>
      <c r="G906" s="23" t="s">
        <v>179</v>
      </c>
      <c r="H906" s="23"/>
      <c r="I906" s="23"/>
      <c r="J906" s="23"/>
      <c r="K906" s="23"/>
      <c r="L906" s="23" t="s">
        <v>180</v>
      </c>
      <c r="M906" s="25">
        <v>46309.803796296299</v>
      </c>
    </row>
    <row r="907" spans="1:13">
      <c r="A907">
        <v>202650000700</v>
      </c>
      <c r="B907">
        <v>1172116</v>
      </c>
      <c r="C907" s="24">
        <v>46115</v>
      </c>
      <c r="D907" s="23" t="s">
        <v>156</v>
      </c>
      <c r="E907" s="23" t="s">
        <v>181</v>
      </c>
      <c r="F907" s="23"/>
      <c r="G907" s="23" t="s">
        <v>179</v>
      </c>
      <c r="H907" s="23"/>
      <c r="I907" s="23"/>
      <c r="J907" s="23"/>
      <c r="K907" s="23"/>
      <c r="L907" s="23" t="s">
        <v>180</v>
      </c>
      <c r="M907" s="25">
        <v>46309.803796296299</v>
      </c>
    </row>
    <row r="908" spans="1:13">
      <c r="A908">
        <v>202650000701</v>
      </c>
      <c r="B908">
        <v>1196059</v>
      </c>
      <c r="C908" s="24">
        <v>46115</v>
      </c>
      <c r="D908" s="23" t="s">
        <v>156</v>
      </c>
      <c r="E908" s="23" t="s">
        <v>181</v>
      </c>
      <c r="F908" s="23"/>
      <c r="G908" s="23" t="s">
        <v>179</v>
      </c>
      <c r="H908" s="23"/>
      <c r="I908" s="23"/>
      <c r="J908" s="23"/>
      <c r="K908" s="23"/>
      <c r="L908" s="23" t="s">
        <v>180</v>
      </c>
      <c r="M908" s="25">
        <v>46309.803796296299</v>
      </c>
    </row>
    <row r="909" spans="1:13">
      <c r="A909">
        <v>202650000702</v>
      </c>
      <c r="B909">
        <v>1141038</v>
      </c>
      <c r="C909" s="24">
        <v>46115</v>
      </c>
      <c r="D909" s="23" t="s">
        <v>156</v>
      </c>
      <c r="E909" s="23" t="s">
        <v>181</v>
      </c>
      <c r="F909" s="23"/>
      <c r="G909" s="23" t="s">
        <v>179</v>
      </c>
      <c r="H909" s="23"/>
      <c r="I909" s="23"/>
      <c r="J909" s="23"/>
      <c r="K909" s="23"/>
      <c r="L909" s="23" t="s">
        <v>180</v>
      </c>
      <c r="M909" s="25">
        <v>46309.803796296299</v>
      </c>
    </row>
    <row r="910" spans="1:13">
      <c r="A910">
        <v>202650000703</v>
      </c>
      <c r="B910">
        <v>1066069</v>
      </c>
      <c r="C910" s="24">
        <v>46115</v>
      </c>
      <c r="D910" s="23" t="s">
        <v>156</v>
      </c>
      <c r="E910" s="23" t="s">
        <v>181</v>
      </c>
      <c r="F910" s="23"/>
      <c r="G910" s="23" t="s">
        <v>179</v>
      </c>
      <c r="H910" s="23"/>
      <c r="I910" s="23"/>
      <c r="J910" s="23"/>
      <c r="K910" s="23"/>
      <c r="L910" s="23" t="s">
        <v>180</v>
      </c>
      <c r="M910" s="25">
        <v>46309.803796296299</v>
      </c>
    </row>
    <row r="911" spans="1:13">
      <c r="A911">
        <v>202650000704</v>
      </c>
      <c r="B911">
        <v>1022027</v>
      </c>
      <c r="C911" s="24">
        <v>46115</v>
      </c>
      <c r="D911" s="23" t="s">
        <v>156</v>
      </c>
      <c r="E911" s="23" t="s">
        <v>181</v>
      </c>
      <c r="F911" s="23"/>
      <c r="G911" s="23" t="s">
        <v>179</v>
      </c>
      <c r="H911" s="23"/>
      <c r="I911" s="23"/>
      <c r="J911" s="23"/>
      <c r="K911" s="23"/>
      <c r="L911" s="23" t="s">
        <v>180</v>
      </c>
      <c r="M911" s="25">
        <v>46309.803796296299</v>
      </c>
    </row>
    <row r="912" spans="1:13">
      <c r="A912">
        <v>202650000705</v>
      </c>
      <c r="B912">
        <v>1014176</v>
      </c>
      <c r="C912" s="24">
        <v>46115</v>
      </c>
      <c r="D912" s="23" t="s">
        <v>156</v>
      </c>
      <c r="E912" s="23" t="s">
        <v>181</v>
      </c>
      <c r="F912" s="23"/>
      <c r="G912" s="23" t="s">
        <v>179</v>
      </c>
      <c r="H912" s="23"/>
      <c r="I912" s="23"/>
      <c r="J912" s="23"/>
      <c r="K912" s="23"/>
      <c r="L912" s="23" t="s">
        <v>180</v>
      </c>
      <c r="M912" s="25">
        <v>46309.803796296299</v>
      </c>
    </row>
    <row r="913" spans="1:13">
      <c r="A913">
        <v>202650000706</v>
      </c>
      <c r="B913">
        <v>840133</v>
      </c>
      <c r="C913" s="24">
        <v>46118</v>
      </c>
      <c r="D913" s="23" t="s">
        <v>156</v>
      </c>
      <c r="E913" s="23" t="s">
        <v>181</v>
      </c>
      <c r="F913" s="23" t="s">
        <v>212</v>
      </c>
      <c r="G913" s="23" t="s">
        <v>179</v>
      </c>
      <c r="H913" s="23"/>
      <c r="I913" s="23"/>
      <c r="J913" s="23"/>
      <c r="K913" s="23"/>
      <c r="L913" s="23" t="s">
        <v>180</v>
      </c>
      <c r="M913" s="25">
        <v>46309.803796296299</v>
      </c>
    </row>
    <row r="914" spans="1:13">
      <c r="A914">
        <v>202650000707</v>
      </c>
      <c r="B914">
        <v>1034090</v>
      </c>
      <c r="C914" s="24">
        <v>46115</v>
      </c>
      <c r="D914" s="23" t="s">
        <v>156</v>
      </c>
      <c r="E914" s="23" t="s">
        <v>181</v>
      </c>
      <c r="F914" s="23" t="s">
        <v>182</v>
      </c>
      <c r="G914" s="23" t="s">
        <v>179</v>
      </c>
      <c r="H914" s="23"/>
      <c r="I914" s="23"/>
      <c r="J914" s="23"/>
      <c r="K914" s="23"/>
      <c r="L914" s="23" t="s">
        <v>180</v>
      </c>
      <c r="M914" s="25">
        <v>46309.803796296299</v>
      </c>
    </row>
    <row r="915" spans="1:13">
      <c r="A915">
        <v>202650000708</v>
      </c>
      <c r="B915">
        <v>1150202</v>
      </c>
      <c r="C915" s="24">
        <v>46115</v>
      </c>
      <c r="D915" s="23" t="s">
        <v>156</v>
      </c>
      <c r="E915" s="23" t="s">
        <v>183</v>
      </c>
      <c r="F915" s="23" t="s">
        <v>178</v>
      </c>
      <c r="G915" s="23" t="s">
        <v>179</v>
      </c>
      <c r="H915" s="23"/>
      <c r="I915" s="23"/>
      <c r="J915" s="23"/>
      <c r="K915" s="23"/>
      <c r="L915" s="23" t="s">
        <v>180</v>
      </c>
      <c r="M915" s="25">
        <v>46309.803796296299</v>
      </c>
    </row>
    <row r="916" spans="1:13">
      <c r="A916">
        <v>202650000709</v>
      </c>
      <c r="B916">
        <v>1041092</v>
      </c>
      <c r="C916" s="24">
        <v>46115</v>
      </c>
      <c r="D916" s="23" t="s">
        <v>156</v>
      </c>
      <c r="E916" s="23" t="s">
        <v>181</v>
      </c>
      <c r="F916" s="23"/>
      <c r="G916" s="23" t="s">
        <v>179</v>
      </c>
      <c r="H916" s="23"/>
      <c r="I916" s="23"/>
      <c r="J916" s="23"/>
      <c r="K916" s="23"/>
      <c r="L916" s="23" t="s">
        <v>180</v>
      </c>
      <c r="M916" s="25">
        <v>46309.803796296299</v>
      </c>
    </row>
    <row r="917" spans="1:13">
      <c r="A917">
        <v>202650000710</v>
      </c>
      <c r="B917">
        <v>1146026</v>
      </c>
      <c r="C917" s="24">
        <v>46115</v>
      </c>
      <c r="D917" s="23" t="s">
        <v>156</v>
      </c>
      <c r="E917" s="23" t="s">
        <v>181</v>
      </c>
      <c r="F917" s="23"/>
      <c r="G917" s="23" t="s">
        <v>179</v>
      </c>
      <c r="H917" s="23"/>
      <c r="I917" s="23"/>
      <c r="J917" s="23"/>
      <c r="K917" s="23"/>
      <c r="L917" s="23" t="s">
        <v>180</v>
      </c>
      <c r="M917" s="25">
        <v>46309.803796296299</v>
      </c>
    </row>
    <row r="918" spans="1:13">
      <c r="A918">
        <v>202650000711</v>
      </c>
      <c r="B918">
        <v>1141128</v>
      </c>
      <c r="C918" s="24">
        <v>46115</v>
      </c>
      <c r="D918" s="23" t="s">
        <v>156</v>
      </c>
      <c r="E918" s="23" t="s">
        <v>181</v>
      </c>
      <c r="F918" s="23"/>
      <c r="G918" s="23" t="s">
        <v>179</v>
      </c>
      <c r="H918" s="23"/>
      <c r="I918" s="23"/>
      <c r="J918" s="23"/>
      <c r="K918" s="23"/>
      <c r="L918" s="23" t="s">
        <v>180</v>
      </c>
      <c r="M918" s="25">
        <v>46309.803796296299</v>
      </c>
    </row>
    <row r="919" spans="1:13">
      <c r="A919">
        <v>202650000712</v>
      </c>
      <c r="B919">
        <v>910100</v>
      </c>
      <c r="C919" s="24">
        <v>46115</v>
      </c>
      <c r="D919" s="23" t="s">
        <v>156</v>
      </c>
      <c r="E919" s="23" t="s">
        <v>181</v>
      </c>
      <c r="F919" s="23"/>
      <c r="G919" s="23" t="s">
        <v>179</v>
      </c>
      <c r="H919" s="23"/>
      <c r="I919" s="23"/>
      <c r="J919" s="23"/>
      <c r="K919" s="23"/>
      <c r="L919" s="23" t="s">
        <v>180</v>
      </c>
      <c r="M919" s="25">
        <v>46309.803796296299</v>
      </c>
    </row>
    <row r="920" spans="1:13">
      <c r="A920">
        <v>202650000713</v>
      </c>
      <c r="B920">
        <v>1241112</v>
      </c>
      <c r="C920" s="24">
        <v>46118</v>
      </c>
      <c r="D920" s="23" t="s">
        <v>156</v>
      </c>
      <c r="E920" s="23" t="s">
        <v>177</v>
      </c>
      <c r="F920" s="23" t="s">
        <v>214</v>
      </c>
      <c r="G920" s="23" t="s">
        <v>179</v>
      </c>
      <c r="H920" s="23"/>
      <c r="I920" s="23"/>
      <c r="J920" s="23"/>
      <c r="K920" s="23"/>
      <c r="L920" s="23" t="s">
        <v>180</v>
      </c>
      <c r="M920" s="25">
        <v>46309.803796296299</v>
      </c>
    </row>
    <row r="921" spans="1:13">
      <c r="A921">
        <v>202650000714</v>
      </c>
      <c r="B921">
        <v>993027</v>
      </c>
      <c r="C921" s="24">
        <v>46115</v>
      </c>
      <c r="D921" s="23" t="s">
        <v>156</v>
      </c>
      <c r="E921" s="23" t="s">
        <v>181</v>
      </c>
      <c r="F921" s="23"/>
      <c r="G921" s="23" t="s">
        <v>179</v>
      </c>
      <c r="H921" s="23"/>
      <c r="I921" s="23"/>
      <c r="J921" s="23"/>
      <c r="K921" s="23"/>
      <c r="L921" s="23" t="s">
        <v>180</v>
      </c>
      <c r="M921" s="25">
        <v>46309.803796296299</v>
      </c>
    </row>
    <row r="922" spans="1:13">
      <c r="A922">
        <v>202650000715</v>
      </c>
      <c r="B922">
        <v>1234103</v>
      </c>
      <c r="C922" s="24">
        <v>46115</v>
      </c>
      <c r="D922" s="23" t="s">
        <v>156</v>
      </c>
      <c r="E922" s="23" t="s">
        <v>177</v>
      </c>
      <c r="F922" s="23"/>
      <c r="G922" s="23" t="s">
        <v>179</v>
      </c>
      <c r="H922" s="23"/>
      <c r="I922" s="23"/>
      <c r="J922" s="23"/>
      <c r="K922" s="23"/>
      <c r="L922" s="23" t="s">
        <v>180</v>
      </c>
      <c r="M922" s="25">
        <v>46309.803796296299</v>
      </c>
    </row>
    <row r="923" spans="1:13">
      <c r="A923">
        <v>202650000716</v>
      </c>
      <c r="B923">
        <v>5068372</v>
      </c>
      <c r="C923" s="24">
        <v>46115</v>
      </c>
      <c r="D923" s="23" t="s">
        <v>156</v>
      </c>
      <c r="E923" s="23" t="s">
        <v>177</v>
      </c>
      <c r="F923" s="23" t="s">
        <v>212</v>
      </c>
      <c r="G923" s="23" t="s">
        <v>179</v>
      </c>
      <c r="H923" s="23"/>
      <c r="I923" s="23"/>
      <c r="J923" s="23"/>
      <c r="K923" s="23"/>
      <c r="L923" s="23" t="s">
        <v>180</v>
      </c>
      <c r="M923" s="25">
        <v>46309.803796296299</v>
      </c>
    </row>
    <row r="924" spans="1:13">
      <c r="A924">
        <v>202650000717</v>
      </c>
      <c r="B924">
        <v>1016035</v>
      </c>
      <c r="C924" s="24">
        <v>46118</v>
      </c>
      <c r="D924" s="23" t="s">
        <v>156</v>
      </c>
      <c r="E924" s="23" t="s">
        <v>177</v>
      </c>
      <c r="F924" s="23"/>
      <c r="G924" s="23" t="s">
        <v>179</v>
      </c>
      <c r="H924" s="23"/>
      <c r="I924" s="23"/>
      <c r="J924" s="23"/>
      <c r="K924" s="23"/>
      <c r="L924" s="23" t="s">
        <v>180</v>
      </c>
      <c r="M924" s="25">
        <v>46309.803796296299</v>
      </c>
    </row>
    <row r="925" spans="1:13">
      <c r="A925">
        <v>202650000718</v>
      </c>
      <c r="B925">
        <v>5147890</v>
      </c>
      <c r="C925" s="24">
        <v>46115</v>
      </c>
      <c r="D925" s="23" t="s">
        <v>156</v>
      </c>
      <c r="E925" s="23" t="s">
        <v>177</v>
      </c>
      <c r="F925" s="23" t="s">
        <v>212</v>
      </c>
      <c r="G925" s="23" t="s">
        <v>179</v>
      </c>
      <c r="H925" s="23"/>
      <c r="I925" s="23"/>
      <c r="J925" s="23"/>
      <c r="K925" s="23"/>
      <c r="L925" s="23" t="s">
        <v>180</v>
      </c>
      <c r="M925" s="25">
        <v>46309.803796296299</v>
      </c>
    </row>
    <row r="926" spans="1:13">
      <c r="A926">
        <v>202650000719</v>
      </c>
      <c r="B926">
        <v>1031218</v>
      </c>
      <c r="C926" s="24">
        <v>46115</v>
      </c>
      <c r="D926" s="23" t="s">
        <v>156</v>
      </c>
      <c r="E926" s="23" t="s">
        <v>181</v>
      </c>
      <c r="F926" s="23"/>
      <c r="G926" s="23" t="s">
        <v>179</v>
      </c>
      <c r="H926" s="23"/>
      <c r="I926" s="23"/>
      <c r="J926" s="23"/>
      <c r="K926" s="23"/>
      <c r="L926" s="23" t="s">
        <v>180</v>
      </c>
      <c r="M926" s="25">
        <v>46309.803796296299</v>
      </c>
    </row>
    <row r="927" spans="1:13">
      <c r="A927">
        <v>202650000720</v>
      </c>
      <c r="B927">
        <v>1171545</v>
      </c>
      <c r="C927" s="24">
        <v>46115</v>
      </c>
      <c r="D927" s="23" t="s">
        <v>156</v>
      </c>
      <c r="E927" s="23" t="s">
        <v>181</v>
      </c>
      <c r="F927" s="23"/>
      <c r="G927" s="23" t="s">
        <v>179</v>
      </c>
      <c r="H927" s="23"/>
      <c r="I927" s="23"/>
      <c r="J927" s="23"/>
      <c r="K927" s="23"/>
      <c r="L927" s="23" t="s">
        <v>180</v>
      </c>
      <c r="M927" s="25">
        <v>46309.803796296299</v>
      </c>
    </row>
    <row r="928" spans="1:13">
      <c r="A928">
        <v>202650000721</v>
      </c>
      <c r="B928">
        <v>1051127</v>
      </c>
      <c r="C928" s="24">
        <v>46115</v>
      </c>
      <c r="D928" s="23" t="s">
        <v>156</v>
      </c>
      <c r="E928" s="23" t="s">
        <v>181</v>
      </c>
      <c r="F928" s="23"/>
      <c r="G928" s="23" t="s">
        <v>179</v>
      </c>
      <c r="H928" s="23"/>
      <c r="I928" s="23"/>
      <c r="J928" s="23"/>
      <c r="K928" s="23"/>
      <c r="L928" s="23" t="s">
        <v>180</v>
      </c>
      <c r="M928" s="25">
        <v>46309.803796296299</v>
      </c>
    </row>
    <row r="929" spans="1:13">
      <c r="A929">
        <v>202650000722</v>
      </c>
      <c r="B929">
        <v>1171024</v>
      </c>
      <c r="C929" s="24">
        <v>46115</v>
      </c>
      <c r="D929" s="23" t="s">
        <v>156</v>
      </c>
      <c r="E929" s="23" t="s">
        <v>183</v>
      </c>
      <c r="F929" s="23" t="s">
        <v>178</v>
      </c>
      <c r="G929" s="23" t="s">
        <v>179</v>
      </c>
      <c r="H929" s="23"/>
      <c r="I929" s="23"/>
      <c r="J929" s="23"/>
      <c r="K929" s="23"/>
      <c r="L929" s="23" t="s">
        <v>180</v>
      </c>
      <c r="M929" s="25">
        <v>46309.803796296299</v>
      </c>
    </row>
    <row r="930" spans="1:13">
      <c r="A930">
        <v>202650000723</v>
      </c>
      <c r="B930">
        <v>1061082</v>
      </c>
      <c r="C930" s="24">
        <v>46115</v>
      </c>
      <c r="D930" s="23" t="s">
        <v>156</v>
      </c>
      <c r="E930" s="23" t="s">
        <v>181</v>
      </c>
      <c r="F930" s="23"/>
      <c r="G930" s="23" t="s">
        <v>179</v>
      </c>
      <c r="H930" s="23"/>
      <c r="I930" s="23"/>
      <c r="J930" s="23"/>
      <c r="K930" s="23"/>
      <c r="L930" s="23" t="s">
        <v>180</v>
      </c>
      <c r="M930" s="25">
        <v>46309.803796296299</v>
      </c>
    </row>
    <row r="931" spans="1:13">
      <c r="A931">
        <v>202650000724</v>
      </c>
      <c r="B931">
        <v>1081305</v>
      </c>
      <c r="C931" s="24">
        <v>46115</v>
      </c>
      <c r="D931" s="23" t="s">
        <v>156</v>
      </c>
      <c r="E931" s="23" t="s">
        <v>177</v>
      </c>
      <c r="F931" s="23"/>
      <c r="G931" s="23" t="s">
        <v>179</v>
      </c>
      <c r="H931" s="23"/>
      <c r="I931" s="23"/>
      <c r="J931" s="23"/>
      <c r="K931" s="23"/>
      <c r="L931" s="23" t="s">
        <v>180</v>
      </c>
      <c r="M931" s="25">
        <v>46309.803796296299</v>
      </c>
    </row>
    <row r="932" spans="1:13">
      <c r="A932">
        <v>202650000725</v>
      </c>
      <c r="B932">
        <v>1141247</v>
      </c>
      <c r="C932" s="24">
        <v>46115</v>
      </c>
      <c r="D932" s="23" t="s">
        <v>156</v>
      </c>
      <c r="E932" s="23" t="s">
        <v>181</v>
      </c>
      <c r="F932" s="23"/>
      <c r="G932" s="23" t="s">
        <v>179</v>
      </c>
      <c r="H932" s="23"/>
      <c r="I932" s="23"/>
      <c r="J932" s="23"/>
      <c r="K932" s="23"/>
      <c r="L932" s="23" t="s">
        <v>180</v>
      </c>
      <c r="M932" s="25">
        <v>46309.803796296299</v>
      </c>
    </row>
    <row r="933" spans="1:13">
      <c r="A933">
        <v>202650000726</v>
      </c>
      <c r="B933">
        <v>1132109</v>
      </c>
      <c r="C933" s="24">
        <v>46115</v>
      </c>
      <c r="D933" s="23" t="s">
        <v>156</v>
      </c>
      <c r="E933" s="23" t="s">
        <v>181</v>
      </c>
      <c r="F933" s="23"/>
      <c r="G933" s="23" t="s">
        <v>179</v>
      </c>
      <c r="H933" s="23"/>
      <c r="I933" s="23"/>
      <c r="J933" s="23"/>
      <c r="K933" s="23"/>
      <c r="L933" s="23" t="s">
        <v>180</v>
      </c>
      <c r="M933" s="25">
        <v>46309.803796296299</v>
      </c>
    </row>
    <row r="934" spans="1:13">
      <c r="A934">
        <v>202650000727</v>
      </c>
      <c r="B934">
        <v>1131277</v>
      </c>
      <c r="C934" s="24">
        <v>46115</v>
      </c>
      <c r="D934" s="23" t="s">
        <v>156</v>
      </c>
      <c r="E934" s="23" t="s">
        <v>177</v>
      </c>
      <c r="F934" s="23"/>
      <c r="G934" s="23" t="s">
        <v>179</v>
      </c>
      <c r="H934" s="23"/>
      <c r="I934" s="23"/>
      <c r="J934" s="23"/>
      <c r="K934" s="23"/>
      <c r="L934" s="23" t="s">
        <v>180</v>
      </c>
      <c r="M934" s="25">
        <v>46309.803796296299</v>
      </c>
    </row>
    <row r="935" spans="1:13">
      <c r="A935">
        <v>202650000728</v>
      </c>
      <c r="B935">
        <v>1111471</v>
      </c>
      <c r="C935" s="24">
        <v>46115</v>
      </c>
      <c r="D935" s="23" t="s">
        <v>156</v>
      </c>
      <c r="E935" s="23" t="s">
        <v>181</v>
      </c>
      <c r="F935" s="23"/>
      <c r="G935" s="23" t="s">
        <v>179</v>
      </c>
      <c r="H935" s="23"/>
      <c r="I935" s="23"/>
      <c r="J935" s="23"/>
      <c r="K935" s="23"/>
      <c r="L935" s="23" t="s">
        <v>180</v>
      </c>
      <c r="M935" s="25">
        <v>46309.803796296299</v>
      </c>
    </row>
    <row r="936" spans="1:13">
      <c r="A936">
        <v>202650000729</v>
      </c>
      <c r="B936">
        <v>1012501</v>
      </c>
      <c r="C936" s="24">
        <v>46115</v>
      </c>
      <c r="D936" s="23" t="s">
        <v>156</v>
      </c>
      <c r="E936" s="23" t="s">
        <v>181</v>
      </c>
      <c r="F936" s="23"/>
      <c r="G936" s="23" t="s">
        <v>179</v>
      </c>
      <c r="H936" s="23"/>
      <c r="I936" s="23"/>
      <c r="J936" s="23"/>
      <c r="K936" s="23"/>
      <c r="L936" s="23" t="s">
        <v>180</v>
      </c>
      <c r="M936" s="25">
        <v>46309.803796296299</v>
      </c>
    </row>
    <row r="937" spans="1:13">
      <c r="A937">
        <v>202650000732</v>
      </c>
      <c r="B937">
        <v>930347</v>
      </c>
      <c r="C937" s="24">
        <v>46115</v>
      </c>
      <c r="D937" s="23" t="s">
        <v>156</v>
      </c>
      <c r="E937" s="23" t="s">
        <v>181</v>
      </c>
      <c r="F937" s="23"/>
      <c r="G937" s="23" t="s">
        <v>179</v>
      </c>
      <c r="H937" s="23"/>
      <c r="I937" s="23"/>
      <c r="J937" s="23"/>
      <c r="K937" s="23"/>
      <c r="L937" s="23" t="s">
        <v>180</v>
      </c>
      <c r="M937" s="25">
        <v>46309.803796296299</v>
      </c>
    </row>
    <row r="938" spans="1:13">
      <c r="A938">
        <v>202650000733</v>
      </c>
      <c r="B938">
        <v>1072034</v>
      </c>
      <c r="C938" s="24">
        <v>46115</v>
      </c>
      <c r="D938" s="23" t="s">
        <v>156</v>
      </c>
      <c r="E938" s="23" t="s">
        <v>181</v>
      </c>
      <c r="F938" s="23"/>
      <c r="G938" s="23" t="s">
        <v>179</v>
      </c>
      <c r="H938" s="23"/>
      <c r="I938" s="23"/>
      <c r="J938" s="23"/>
      <c r="K938" s="23"/>
      <c r="L938" s="23" t="s">
        <v>180</v>
      </c>
      <c r="M938" s="25">
        <v>46309.803796296299</v>
      </c>
    </row>
    <row r="939" spans="1:13">
      <c r="A939">
        <v>202650000734</v>
      </c>
      <c r="B939">
        <v>1191419</v>
      </c>
      <c r="C939" s="24">
        <v>46116</v>
      </c>
      <c r="D939" s="23" t="s">
        <v>156</v>
      </c>
      <c r="E939" s="23" t="s">
        <v>181</v>
      </c>
      <c r="F939" s="23"/>
      <c r="G939" s="23" t="s">
        <v>179</v>
      </c>
      <c r="H939" s="23"/>
      <c r="I939" s="23"/>
      <c r="J939" s="23"/>
      <c r="K939" s="23"/>
      <c r="L939" s="23" t="s">
        <v>180</v>
      </c>
      <c r="M939" s="25">
        <v>46309.803796296299</v>
      </c>
    </row>
    <row r="940" spans="1:13">
      <c r="A940">
        <v>202650000735</v>
      </c>
      <c r="B940">
        <v>1146084</v>
      </c>
      <c r="C940" s="24">
        <v>46115</v>
      </c>
      <c r="D940" s="23" t="s">
        <v>156</v>
      </c>
      <c r="E940" s="23" t="s">
        <v>181</v>
      </c>
      <c r="F940" s="23"/>
      <c r="G940" s="23" t="s">
        <v>179</v>
      </c>
      <c r="H940" s="23"/>
      <c r="I940" s="23"/>
      <c r="J940" s="23"/>
      <c r="K940" s="23"/>
      <c r="L940" s="23" t="s">
        <v>180</v>
      </c>
      <c r="M940" s="25">
        <v>46309.803796296299</v>
      </c>
    </row>
    <row r="941" spans="1:13">
      <c r="A941">
        <v>202650000736</v>
      </c>
      <c r="B941">
        <v>1192304</v>
      </c>
      <c r="C941" s="24">
        <v>46115</v>
      </c>
      <c r="D941" s="23" t="s">
        <v>156</v>
      </c>
      <c r="E941" s="23" t="s">
        <v>177</v>
      </c>
      <c r="F941" s="23"/>
      <c r="G941" s="23" t="s">
        <v>179</v>
      </c>
      <c r="H941" s="23"/>
      <c r="I941" s="23"/>
      <c r="J941" s="23"/>
      <c r="K941" s="23"/>
      <c r="L941" s="23" t="s">
        <v>180</v>
      </c>
      <c r="M941" s="25">
        <v>46309.803796296299</v>
      </c>
    </row>
    <row r="942" spans="1:13">
      <c r="A942">
        <v>202650000737</v>
      </c>
      <c r="B942">
        <v>996137</v>
      </c>
      <c r="C942" s="24">
        <v>46115</v>
      </c>
      <c r="D942" s="23" t="s">
        <v>156</v>
      </c>
      <c r="E942" s="23" t="s">
        <v>183</v>
      </c>
      <c r="F942" s="23" t="s">
        <v>178</v>
      </c>
      <c r="G942" s="23" t="s">
        <v>179</v>
      </c>
      <c r="H942" s="23"/>
      <c r="I942" s="23"/>
      <c r="J942" s="23"/>
      <c r="K942" s="23"/>
      <c r="L942" s="23" t="s">
        <v>180</v>
      </c>
      <c r="M942" s="25">
        <v>46309.803796296299</v>
      </c>
    </row>
    <row r="943" spans="1:13">
      <c r="A943">
        <v>202650000738</v>
      </c>
      <c r="B943">
        <v>940364</v>
      </c>
      <c r="C943" s="24">
        <v>46115</v>
      </c>
      <c r="D943" s="23" t="s">
        <v>156</v>
      </c>
      <c r="E943" s="23" t="s">
        <v>181</v>
      </c>
      <c r="F943" s="23"/>
      <c r="G943" s="23" t="s">
        <v>179</v>
      </c>
      <c r="H943" s="23"/>
      <c r="I943" s="23"/>
      <c r="J943" s="23"/>
      <c r="K943" s="23"/>
      <c r="L943" s="23" t="s">
        <v>180</v>
      </c>
      <c r="M943" s="25">
        <v>46309.803796296299</v>
      </c>
    </row>
    <row r="944" spans="1:13">
      <c r="A944">
        <v>202650000739</v>
      </c>
      <c r="B944">
        <v>1001125</v>
      </c>
      <c r="C944" s="24">
        <v>46115</v>
      </c>
      <c r="D944" s="23" t="s">
        <v>156</v>
      </c>
      <c r="E944" s="23" t="s">
        <v>177</v>
      </c>
      <c r="F944" s="23"/>
      <c r="G944" s="23" t="s">
        <v>179</v>
      </c>
      <c r="H944" s="23"/>
      <c r="I944" s="23"/>
      <c r="J944" s="23"/>
      <c r="K944" s="23"/>
      <c r="L944" s="23" t="s">
        <v>180</v>
      </c>
      <c r="M944" s="25">
        <v>46309.803796296299</v>
      </c>
    </row>
    <row r="945" spans="1:13">
      <c r="A945">
        <v>202650000740</v>
      </c>
      <c r="B945">
        <v>920540</v>
      </c>
      <c r="C945" s="24">
        <v>46115</v>
      </c>
      <c r="D945" s="23" t="s">
        <v>156</v>
      </c>
      <c r="E945" s="23" t="s">
        <v>181</v>
      </c>
      <c r="F945" s="23"/>
      <c r="G945" s="23" t="s">
        <v>179</v>
      </c>
      <c r="H945" s="23"/>
      <c r="I945" s="23"/>
      <c r="J945" s="23"/>
      <c r="K945" s="23"/>
      <c r="L945" s="23" t="s">
        <v>180</v>
      </c>
      <c r="M945" s="25">
        <v>46309.803796296299</v>
      </c>
    </row>
    <row r="946" spans="1:13">
      <c r="A946">
        <v>202650000741</v>
      </c>
      <c r="B946">
        <v>1036023</v>
      </c>
      <c r="C946" s="24">
        <v>46115</v>
      </c>
      <c r="D946" s="23" t="s">
        <v>156</v>
      </c>
      <c r="E946" s="23" t="s">
        <v>181</v>
      </c>
      <c r="F946" s="23"/>
      <c r="G946" s="23" t="s">
        <v>179</v>
      </c>
      <c r="H946" s="23"/>
      <c r="I946" s="23"/>
      <c r="J946" s="23"/>
      <c r="K946" s="23"/>
      <c r="L946" s="23" t="s">
        <v>180</v>
      </c>
      <c r="M946" s="25">
        <v>46309.803796296299</v>
      </c>
    </row>
    <row r="947" spans="1:13">
      <c r="A947">
        <v>202650000742</v>
      </c>
      <c r="B947">
        <v>5077801</v>
      </c>
      <c r="C947" s="24">
        <v>46115</v>
      </c>
      <c r="D947" s="23" t="s">
        <v>156</v>
      </c>
      <c r="E947" s="23" t="s">
        <v>177</v>
      </c>
      <c r="F947" s="23" t="s">
        <v>212</v>
      </c>
      <c r="G947" s="23" t="s">
        <v>179</v>
      </c>
      <c r="H947" s="23"/>
      <c r="I947" s="23"/>
      <c r="J947" s="23"/>
      <c r="K947" s="23"/>
      <c r="L947" s="23" t="s">
        <v>180</v>
      </c>
      <c r="M947" s="25">
        <v>46309.803796296299</v>
      </c>
    </row>
    <row r="948" spans="1:13">
      <c r="A948">
        <v>202650000743</v>
      </c>
      <c r="B948">
        <v>910520</v>
      </c>
      <c r="C948" s="24">
        <v>46115</v>
      </c>
      <c r="D948" s="23" t="s">
        <v>156</v>
      </c>
      <c r="E948" s="23" t="s">
        <v>183</v>
      </c>
      <c r="F948" s="23" t="s">
        <v>178</v>
      </c>
      <c r="G948" s="23" t="s">
        <v>179</v>
      </c>
      <c r="H948" s="23"/>
      <c r="I948" s="23"/>
      <c r="J948" s="23"/>
      <c r="K948" s="23"/>
      <c r="L948" s="23" t="s">
        <v>180</v>
      </c>
      <c r="M948" s="25">
        <v>46309.803796296299</v>
      </c>
    </row>
    <row r="949" spans="1:13">
      <c r="A949">
        <v>202650000744</v>
      </c>
      <c r="B949">
        <v>5067850</v>
      </c>
      <c r="C949" s="24">
        <v>46115</v>
      </c>
      <c r="D949" s="23" t="s">
        <v>156</v>
      </c>
      <c r="E949" s="23" t="s">
        <v>177</v>
      </c>
      <c r="F949" s="23" t="s">
        <v>212</v>
      </c>
      <c r="G949" s="23" t="s">
        <v>179</v>
      </c>
      <c r="H949" s="23"/>
      <c r="I949" s="23"/>
      <c r="J949" s="23"/>
      <c r="K949" s="23"/>
      <c r="L949" s="23" t="s">
        <v>180</v>
      </c>
      <c r="M949" s="25">
        <v>46309.803796296299</v>
      </c>
    </row>
    <row r="950" spans="1:13">
      <c r="A950">
        <v>202650000745</v>
      </c>
      <c r="B950">
        <v>1101413</v>
      </c>
      <c r="C950" s="24">
        <v>46115</v>
      </c>
      <c r="D950" s="23" t="s">
        <v>156</v>
      </c>
      <c r="E950" s="23" t="s">
        <v>181</v>
      </c>
      <c r="F950" s="23"/>
      <c r="G950" s="23" t="s">
        <v>179</v>
      </c>
      <c r="H950" s="23"/>
      <c r="I950" s="23"/>
      <c r="J950" s="23"/>
      <c r="K950" s="23"/>
      <c r="L950" s="23" t="s">
        <v>180</v>
      </c>
      <c r="M950" s="25">
        <v>46309.803796296299</v>
      </c>
    </row>
    <row r="951" spans="1:13">
      <c r="A951">
        <v>202650000746</v>
      </c>
      <c r="B951">
        <v>1021073</v>
      </c>
      <c r="C951" s="24">
        <v>46115</v>
      </c>
      <c r="D951" s="23" t="s">
        <v>156</v>
      </c>
      <c r="E951" s="23" t="s">
        <v>181</v>
      </c>
      <c r="F951" s="23"/>
      <c r="G951" s="23" t="s">
        <v>179</v>
      </c>
      <c r="H951" s="23"/>
      <c r="I951" s="23"/>
      <c r="J951" s="23"/>
      <c r="K951" s="23"/>
      <c r="L951" s="23" t="s">
        <v>180</v>
      </c>
      <c r="M951" s="25">
        <v>46309.803796296299</v>
      </c>
    </row>
    <row r="952" spans="1:13">
      <c r="A952">
        <v>202650000747</v>
      </c>
      <c r="B952">
        <v>5078037</v>
      </c>
      <c r="C952" s="24">
        <v>46115</v>
      </c>
      <c r="D952" s="23" t="s">
        <v>156</v>
      </c>
      <c r="E952" s="23" t="s">
        <v>177</v>
      </c>
      <c r="F952" s="23" t="s">
        <v>212</v>
      </c>
      <c r="G952" s="23" t="s">
        <v>179</v>
      </c>
      <c r="H952" s="23"/>
      <c r="I952" s="23"/>
      <c r="J952" s="23"/>
      <c r="K952" s="23"/>
      <c r="L952" s="23" t="s">
        <v>180</v>
      </c>
      <c r="M952" s="25">
        <v>46309.803796296299</v>
      </c>
    </row>
    <row r="953" spans="1:13">
      <c r="A953">
        <v>202650000748</v>
      </c>
      <c r="B953">
        <v>1032022</v>
      </c>
      <c r="C953" s="24">
        <v>46115</v>
      </c>
      <c r="D953" s="23" t="s">
        <v>156</v>
      </c>
      <c r="E953" s="23" t="s">
        <v>181</v>
      </c>
      <c r="F953" s="23"/>
      <c r="G953" s="23" t="s">
        <v>179</v>
      </c>
      <c r="H953" s="23"/>
      <c r="I953" s="23"/>
      <c r="J953" s="23"/>
      <c r="K953" s="23"/>
      <c r="L953" s="23" t="s">
        <v>180</v>
      </c>
      <c r="M953" s="25">
        <v>46309.803796296299</v>
      </c>
    </row>
    <row r="954" spans="1:13">
      <c r="A954">
        <v>202650000749</v>
      </c>
      <c r="B954">
        <v>5057789</v>
      </c>
      <c r="C954" s="24">
        <v>46115</v>
      </c>
      <c r="D954" s="23" t="s">
        <v>156</v>
      </c>
      <c r="E954" s="23" t="s">
        <v>177</v>
      </c>
      <c r="F954" s="23" t="s">
        <v>212</v>
      </c>
      <c r="G954" s="23" t="s">
        <v>179</v>
      </c>
      <c r="H954" s="23"/>
      <c r="I954" s="23"/>
      <c r="J954" s="23"/>
      <c r="K954" s="23"/>
      <c r="L954" s="23" t="s">
        <v>180</v>
      </c>
      <c r="M954" s="25">
        <v>46309.803796296299</v>
      </c>
    </row>
    <row r="955" spans="1:13">
      <c r="A955">
        <v>202650000750</v>
      </c>
      <c r="B955">
        <v>1096018</v>
      </c>
      <c r="C955" s="24">
        <v>46115</v>
      </c>
      <c r="D955" s="23" t="s">
        <v>156</v>
      </c>
      <c r="E955" s="23" t="s">
        <v>181</v>
      </c>
      <c r="F955" s="23"/>
      <c r="G955" s="23" t="s">
        <v>179</v>
      </c>
      <c r="H955" s="23"/>
      <c r="I955" s="23"/>
      <c r="J955" s="23"/>
      <c r="K955" s="23"/>
      <c r="L955" s="23" t="s">
        <v>180</v>
      </c>
      <c r="M955" s="25">
        <v>46309.803796296299</v>
      </c>
    </row>
    <row r="956" spans="1:13">
      <c r="A956">
        <v>202650000752</v>
      </c>
      <c r="B956">
        <v>5108448</v>
      </c>
      <c r="C956" s="24">
        <v>46115</v>
      </c>
      <c r="D956" s="23" t="s">
        <v>156</v>
      </c>
      <c r="E956" s="23" t="s">
        <v>181</v>
      </c>
      <c r="F956" s="23"/>
      <c r="G956" s="23" t="s">
        <v>179</v>
      </c>
      <c r="H956" s="23"/>
      <c r="I956" s="23"/>
      <c r="J956" s="23"/>
      <c r="K956" s="23"/>
      <c r="L956" s="23" t="s">
        <v>180</v>
      </c>
      <c r="M956" s="25">
        <v>46309.803796296299</v>
      </c>
    </row>
    <row r="957" spans="1:13">
      <c r="A957">
        <v>202650000753</v>
      </c>
      <c r="B957">
        <v>910851</v>
      </c>
      <c r="C957" s="24">
        <v>46115</v>
      </c>
      <c r="D957" s="23" t="s">
        <v>156</v>
      </c>
      <c r="E957" s="23" t="s">
        <v>181</v>
      </c>
      <c r="F957" s="23"/>
      <c r="G957" s="23" t="s">
        <v>179</v>
      </c>
      <c r="H957" s="23"/>
      <c r="I957" s="23"/>
      <c r="J957" s="23"/>
      <c r="K957" s="23"/>
      <c r="L957" s="23" t="s">
        <v>180</v>
      </c>
      <c r="M957" s="25">
        <v>46309.803796296299</v>
      </c>
    </row>
    <row r="958" spans="1:13">
      <c r="A958">
        <v>202650000754</v>
      </c>
      <c r="B958">
        <v>1076066</v>
      </c>
      <c r="C958" s="24">
        <v>46115</v>
      </c>
      <c r="D958" s="23" t="s">
        <v>156</v>
      </c>
      <c r="E958" s="23" t="s">
        <v>183</v>
      </c>
      <c r="F958" s="23"/>
      <c r="G958" s="23" t="s">
        <v>179</v>
      </c>
      <c r="H958" s="23"/>
      <c r="I958" s="23"/>
      <c r="J958" s="23"/>
      <c r="K958" s="23"/>
      <c r="L958" s="23" t="s">
        <v>180</v>
      </c>
      <c r="M958" s="25">
        <v>46309.803796296299</v>
      </c>
    </row>
    <row r="959" spans="1:13">
      <c r="A959">
        <v>202650000755</v>
      </c>
      <c r="B959">
        <v>974299</v>
      </c>
      <c r="C959" s="24">
        <v>46115</v>
      </c>
      <c r="D959" s="23" t="s">
        <v>156</v>
      </c>
      <c r="E959" s="23" t="s">
        <v>181</v>
      </c>
      <c r="F959" s="23" t="s">
        <v>182</v>
      </c>
      <c r="G959" s="23" t="s">
        <v>179</v>
      </c>
      <c r="H959" s="23"/>
      <c r="I959" s="23"/>
      <c r="J959" s="23"/>
      <c r="K959" s="23"/>
      <c r="L959" s="23" t="s">
        <v>180</v>
      </c>
      <c r="M959" s="25">
        <v>46309.803796296299</v>
      </c>
    </row>
    <row r="960" spans="1:13">
      <c r="A960">
        <v>202650000756</v>
      </c>
      <c r="B960">
        <v>1081229</v>
      </c>
      <c r="C960" s="24">
        <v>46115</v>
      </c>
      <c r="D960" s="23" t="s">
        <v>156</v>
      </c>
      <c r="E960" s="23" t="s">
        <v>177</v>
      </c>
      <c r="F960" s="23"/>
      <c r="G960" s="23" t="s">
        <v>179</v>
      </c>
      <c r="H960" s="23"/>
      <c r="I960" s="23"/>
      <c r="J960" s="23"/>
      <c r="K960" s="23"/>
      <c r="L960" s="23" t="s">
        <v>180</v>
      </c>
      <c r="M960" s="25">
        <v>46309.803796296299</v>
      </c>
    </row>
    <row r="961" spans="1:13">
      <c r="A961">
        <v>202650000757</v>
      </c>
      <c r="B961">
        <v>1161529</v>
      </c>
      <c r="C961" s="24">
        <v>46115</v>
      </c>
      <c r="D961" s="23" t="s">
        <v>156</v>
      </c>
      <c r="E961" s="23" t="s">
        <v>181</v>
      </c>
      <c r="F961" s="23"/>
      <c r="G961" s="23" t="s">
        <v>179</v>
      </c>
      <c r="H961" s="23"/>
      <c r="I961" s="23"/>
      <c r="J961" s="23"/>
      <c r="K961" s="23"/>
      <c r="L961" s="23" t="s">
        <v>180</v>
      </c>
      <c r="M961" s="25">
        <v>46309.803796296299</v>
      </c>
    </row>
    <row r="962" spans="1:13">
      <c r="A962">
        <v>202650000758</v>
      </c>
      <c r="B962">
        <v>1256056</v>
      </c>
      <c r="C962" s="24">
        <v>46115</v>
      </c>
      <c r="D962" s="23" t="s">
        <v>156</v>
      </c>
      <c r="E962" s="23" t="s">
        <v>181</v>
      </c>
      <c r="F962" s="23"/>
      <c r="G962" s="23" t="s">
        <v>179</v>
      </c>
      <c r="H962" s="23"/>
      <c r="I962" s="23"/>
      <c r="J962" s="23"/>
      <c r="K962" s="23"/>
      <c r="L962" s="23" t="s">
        <v>180</v>
      </c>
      <c r="M962" s="25">
        <v>46309.803796296299</v>
      </c>
    </row>
    <row r="963" spans="1:13">
      <c r="A963">
        <v>202650000759</v>
      </c>
      <c r="B963">
        <v>1150026</v>
      </c>
      <c r="C963" s="24">
        <v>46115</v>
      </c>
      <c r="D963" s="23" t="s">
        <v>156</v>
      </c>
      <c r="E963" s="23" t="s">
        <v>181</v>
      </c>
      <c r="F963" s="23"/>
      <c r="G963" s="23" t="s">
        <v>179</v>
      </c>
      <c r="H963" s="23"/>
      <c r="I963" s="23"/>
      <c r="J963" s="23"/>
      <c r="K963" s="23"/>
      <c r="L963" s="23" t="s">
        <v>180</v>
      </c>
      <c r="M963" s="25">
        <v>46309.803796296299</v>
      </c>
    </row>
    <row r="964" spans="1:13">
      <c r="A964">
        <v>202650000760</v>
      </c>
      <c r="B964">
        <v>1246040</v>
      </c>
      <c r="C964" s="24">
        <v>46115</v>
      </c>
      <c r="D964" s="23" t="s">
        <v>156</v>
      </c>
      <c r="E964" s="23" t="s">
        <v>181</v>
      </c>
      <c r="F964" s="23"/>
      <c r="G964" s="23" t="s">
        <v>179</v>
      </c>
      <c r="H964" s="23"/>
      <c r="I964" s="23"/>
      <c r="J964" s="23"/>
      <c r="K964" s="23"/>
      <c r="L964" s="23" t="s">
        <v>180</v>
      </c>
      <c r="M964" s="25">
        <v>46309.803796296299</v>
      </c>
    </row>
    <row r="965" spans="1:13">
      <c r="A965">
        <v>202650000761</v>
      </c>
      <c r="B965">
        <v>960188</v>
      </c>
      <c r="C965" s="24">
        <v>46115</v>
      </c>
      <c r="D965" s="23" t="s">
        <v>156</v>
      </c>
      <c r="E965" s="23" t="s">
        <v>177</v>
      </c>
      <c r="F965" s="23"/>
      <c r="G965" s="23" t="s">
        <v>179</v>
      </c>
      <c r="H965" s="23"/>
      <c r="I965" s="23"/>
      <c r="J965" s="23"/>
      <c r="K965" s="23"/>
      <c r="L965" s="23" t="s">
        <v>180</v>
      </c>
      <c r="M965" s="25">
        <v>46309.803796296299</v>
      </c>
    </row>
    <row r="966" spans="1:13">
      <c r="A966">
        <v>202650000762</v>
      </c>
      <c r="B966">
        <v>1061024</v>
      </c>
      <c r="C966" s="24">
        <v>46115</v>
      </c>
      <c r="D966" s="23" t="s">
        <v>156</v>
      </c>
      <c r="E966" s="23" t="s">
        <v>181</v>
      </c>
      <c r="F966" s="23"/>
      <c r="G966" s="23" t="s">
        <v>179</v>
      </c>
      <c r="H966" s="23"/>
      <c r="I966" s="23"/>
      <c r="J966" s="23"/>
      <c r="K966" s="23"/>
      <c r="L966" s="23" t="s">
        <v>180</v>
      </c>
      <c r="M966" s="25">
        <v>46309.803796296299</v>
      </c>
    </row>
    <row r="967" spans="1:13">
      <c r="A967">
        <v>202650000763</v>
      </c>
      <c r="B967">
        <v>910374</v>
      </c>
      <c r="C967" s="24">
        <v>46115</v>
      </c>
      <c r="D967" s="23" t="s">
        <v>156</v>
      </c>
      <c r="E967" s="23" t="s">
        <v>177</v>
      </c>
      <c r="F967" s="23"/>
      <c r="G967" s="23" t="s">
        <v>179</v>
      </c>
      <c r="H967" s="23"/>
      <c r="I967" s="23"/>
      <c r="J967" s="23"/>
      <c r="K967" s="23"/>
      <c r="L967" s="23" t="s">
        <v>180</v>
      </c>
      <c r="M967" s="25">
        <v>46309.803796296299</v>
      </c>
    </row>
    <row r="968" spans="1:13">
      <c r="A968">
        <v>202650000764</v>
      </c>
      <c r="B968">
        <v>1181499</v>
      </c>
      <c r="C968" s="24">
        <v>46115</v>
      </c>
      <c r="D968" s="23" t="s">
        <v>156</v>
      </c>
      <c r="E968" s="23" t="s">
        <v>181</v>
      </c>
      <c r="F968" s="23"/>
      <c r="G968" s="23" t="s">
        <v>179</v>
      </c>
      <c r="H968" s="23"/>
      <c r="I968" s="23"/>
      <c r="J968" s="23"/>
      <c r="K968" s="23"/>
      <c r="L968" s="23" t="s">
        <v>180</v>
      </c>
      <c r="M968" s="25">
        <v>46309.803796296299</v>
      </c>
    </row>
    <row r="969" spans="1:13">
      <c r="A969">
        <v>202650000765</v>
      </c>
      <c r="B969">
        <v>920459</v>
      </c>
      <c r="C969" s="24">
        <v>46115</v>
      </c>
      <c r="D969" s="23" t="s">
        <v>156</v>
      </c>
      <c r="E969" s="23" t="s">
        <v>177</v>
      </c>
      <c r="F969" s="23"/>
      <c r="G969" s="23" t="s">
        <v>179</v>
      </c>
      <c r="H969" s="23"/>
      <c r="I969" s="23"/>
      <c r="J969" s="23"/>
      <c r="K969" s="23"/>
      <c r="L969" s="23" t="s">
        <v>180</v>
      </c>
      <c r="M969" s="25">
        <v>46309.803796296299</v>
      </c>
    </row>
    <row r="970" spans="1:13">
      <c r="A970">
        <v>202650000766</v>
      </c>
      <c r="B970">
        <v>880363</v>
      </c>
      <c r="C970" s="24">
        <v>46115</v>
      </c>
      <c r="D970" s="23" t="s">
        <v>156</v>
      </c>
      <c r="E970" s="23" t="s">
        <v>177</v>
      </c>
      <c r="F970" s="23"/>
      <c r="G970" s="23" t="s">
        <v>179</v>
      </c>
      <c r="H970" s="23"/>
      <c r="I970" s="23"/>
      <c r="J970" s="23"/>
      <c r="K970" s="23"/>
      <c r="L970" s="23" t="s">
        <v>180</v>
      </c>
      <c r="M970" s="25">
        <v>46309.803796296299</v>
      </c>
    </row>
    <row r="971" spans="1:13">
      <c r="A971">
        <v>202650000767</v>
      </c>
      <c r="B971">
        <v>1061135</v>
      </c>
      <c r="C971" s="24">
        <v>46115</v>
      </c>
      <c r="D971" s="23" t="s">
        <v>156</v>
      </c>
      <c r="E971" s="23" t="s">
        <v>181</v>
      </c>
      <c r="F971" s="23"/>
      <c r="G971" s="23" t="s">
        <v>179</v>
      </c>
      <c r="H971" s="23"/>
      <c r="I971" s="23"/>
      <c r="J971" s="23"/>
      <c r="K971" s="23"/>
      <c r="L971" s="23" t="s">
        <v>180</v>
      </c>
      <c r="M971" s="25">
        <v>46309.803796296299</v>
      </c>
    </row>
    <row r="972" spans="1:13">
      <c r="A972">
        <v>202650000768</v>
      </c>
      <c r="B972">
        <v>986012</v>
      </c>
      <c r="C972" s="24">
        <v>46115</v>
      </c>
      <c r="D972" s="23" t="s">
        <v>156</v>
      </c>
      <c r="E972" s="23" t="s">
        <v>181</v>
      </c>
      <c r="F972" s="23"/>
      <c r="G972" s="23" t="s">
        <v>179</v>
      </c>
      <c r="H972" s="23"/>
      <c r="I972" s="23"/>
      <c r="J972" s="23"/>
      <c r="K972" s="23"/>
      <c r="L972" s="23" t="s">
        <v>180</v>
      </c>
      <c r="M972" s="25">
        <v>46309.803796296299</v>
      </c>
    </row>
    <row r="973" spans="1:13">
      <c r="A973">
        <v>202650000769</v>
      </c>
      <c r="B973">
        <v>1004048</v>
      </c>
      <c r="C973" s="24">
        <v>46115</v>
      </c>
      <c r="D973" s="23" t="s">
        <v>156</v>
      </c>
      <c r="E973" s="23" t="s">
        <v>181</v>
      </c>
      <c r="F973" s="23"/>
      <c r="G973" s="23" t="s">
        <v>179</v>
      </c>
      <c r="H973" s="23"/>
      <c r="I973" s="23"/>
      <c r="J973" s="23"/>
      <c r="K973" s="23"/>
      <c r="L973" s="23" t="s">
        <v>180</v>
      </c>
      <c r="M973" s="25">
        <v>46309.803796296299</v>
      </c>
    </row>
    <row r="974" spans="1:13">
      <c r="A974">
        <v>202650000770</v>
      </c>
      <c r="B974">
        <v>1221227</v>
      </c>
      <c r="C974" s="24">
        <v>46115</v>
      </c>
      <c r="D974" s="23" t="s">
        <v>156</v>
      </c>
      <c r="E974" s="23" t="s">
        <v>181</v>
      </c>
      <c r="F974" s="23"/>
      <c r="G974" s="23" t="s">
        <v>179</v>
      </c>
      <c r="H974" s="23"/>
      <c r="I974" s="23"/>
      <c r="J974" s="23"/>
      <c r="K974" s="23"/>
      <c r="L974" s="23" t="s">
        <v>180</v>
      </c>
      <c r="M974" s="25">
        <v>46309.803796296299</v>
      </c>
    </row>
    <row r="975" spans="1:13">
      <c r="A975">
        <v>202650000771</v>
      </c>
      <c r="B975">
        <v>920453</v>
      </c>
      <c r="C975" s="24">
        <v>46115</v>
      </c>
      <c r="D975" s="23" t="s">
        <v>156</v>
      </c>
      <c r="E975" s="23" t="s">
        <v>177</v>
      </c>
      <c r="F975" s="23"/>
      <c r="G975" s="23" t="s">
        <v>179</v>
      </c>
      <c r="H975" s="23"/>
      <c r="I975" s="23"/>
      <c r="J975" s="23"/>
      <c r="K975" s="23"/>
      <c r="L975" s="23" t="s">
        <v>180</v>
      </c>
      <c r="M975" s="25">
        <v>46309.803796296299</v>
      </c>
    </row>
    <row r="976" spans="1:13">
      <c r="A976">
        <v>202650000772</v>
      </c>
      <c r="B976">
        <v>1184024</v>
      </c>
      <c r="C976" s="24">
        <v>46115</v>
      </c>
      <c r="D976" s="23" t="s">
        <v>156</v>
      </c>
      <c r="E976" s="23" t="s">
        <v>183</v>
      </c>
      <c r="F976" s="23"/>
      <c r="G976" s="23" t="s">
        <v>179</v>
      </c>
      <c r="H976" s="23"/>
      <c r="I976" s="23"/>
      <c r="J976" s="23"/>
      <c r="K976" s="23"/>
      <c r="L976" s="23" t="s">
        <v>180</v>
      </c>
      <c r="M976" s="25">
        <v>46309.803796296299</v>
      </c>
    </row>
    <row r="977" spans="1:13">
      <c r="A977">
        <v>202650000773</v>
      </c>
      <c r="B977">
        <v>996008</v>
      </c>
      <c r="C977" s="24">
        <v>46115</v>
      </c>
      <c r="D977" s="23" t="s">
        <v>156</v>
      </c>
      <c r="E977" s="23" t="s">
        <v>177</v>
      </c>
      <c r="F977" s="23"/>
      <c r="G977" s="23" t="s">
        <v>179</v>
      </c>
      <c r="H977" s="23"/>
      <c r="I977" s="23"/>
      <c r="J977" s="23"/>
      <c r="K977" s="23"/>
      <c r="L977" s="23" t="s">
        <v>180</v>
      </c>
      <c r="M977" s="25">
        <v>46309.803796296299</v>
      </c>
    </row>
    <row r="978" spans="1:13">
      <c r="A978">
        <v>202650000774</v>
      </c>
      <c r="B978">
        <v>1152226</v>
      </c>
      <c r="C978" s="24">
        <v>46115</v>
      </c>
      <c r="D978" s="23" t="s">
        <v>156</v>
      </c>
      <c r="E978" s="23" t="s">
        <v>183</v>
      </c>
      <c r="F978" s="23" t="s">
        <v>178</v>
      </c>
      <c r="G978" s="23" t="s">
        <v>179</v>
      </c>
      <c r="H978" s="23"/>
      <c r="I978" s="23"/>
      <c r="J978" s="23"/>
      <c r="K978" s="23"/>
      <c r="L978" s="23" t="s">
        <v>180</v>
      </c>
      <c r="M978" s="25">
        <v>46309.803796296299</v>
      </c>
    </row>
    <row r="979" spans="1:13">
      <c r="A979">
        <v>202650000775</v>
      </c>
      <c r="B979">
        <v>1006044</v>
      </c>
      <c r="C979" s="24">
        <v>46115</v>
      </c>
      <c r="D979" s="23" t="s">
        <v>156</v>
      </c>
      <c r="E979" s="23" t="s">
        <v>183</v>
      </c>
      <c r="F979" s="23"/>
      <c r="G979" s="23" t="s">
        <v>179</v>
      </c>
      <c r="H979" s="23"/>
      <c r="I979" s="23"/>
      <c r="J979" s="23"/>
      <c r="K979" s="23"/>
      <c r="L979" s="23" t="s">
        <v>180</v>
      </c>
      <c r="M979" s="25">
        <v>46309.803796296299</v>
      </c>
    </row>
    <row r="980" spans="1:13">
      <c r="A980">
        <v>202650000776</v>
      </c>
      <c r="B980">
        <v>1036013</v>
      </c>
      <c r="C980" s="24">
        <v>46115</v>
      </c>
      <c r="D980" s="23" t="s">
        <v>156</v>
      </c>
      <c r="E980" s="23" t="s">
        <v>181</v>
      </c>
      <c r="F980" s="23"/>
      <c r="G980" s="23" t="s">
        <v>179</v>
      </c>
      <c r="H980" s="23"/>
      <c r="I980" s="23"/>
      <c r="J980" s="23"/>
      <c r="K980" s="23"/>
      <c r="L980" s="23" t="s">
        <v>180</v>
      </c>
      <c r="M980" s="25">
        <v>46309.803796296299</v>
      </c>
    </row>
    <row r="981" spans="1:13">
      <c r="A981">
        <v>202650000777</v>
      </c>
      <c r="B981">
        <v>1096074</v>
      </c>
      <c r="C981" s="24">
        <v>46115</v>
      </c>
      <c r="D981" s="23" t="s">
        <v>156</v>
      </c>
      <c r="E981" s="23" t="s">
        <v>181</v>
      </c>
      <c r="F981" s="23" t="s">
        <v>182</v>
      </c>
      <c r="G981" s="23" t="s">
        <v>179</v>
      </c>
      <c r="H981" s="23"/>
      <c r="I981" s="23"/>
      <c r="J981" s="23"/>
      <c r="K981" s="23"/>
      <c r="L981" s="23" t="s">
        <v>180</v>
      </c>
      <c r="M981" s="25">
        <v>46309.803796296299</v>
      </c>
    </row>
    <row r="982" spans="1:13">
      <c r="A982">
        <v>202650000778</v>
      </c>
      <c r="B982">
        <v>920498</v>
      </c>
      <c r="C982" s="24">
        <v>46115</v>
      </c>
      <c r="D982" s="23" t="s">
        <v>156</v>
      </c>
      <c r="E982" s="23" t="s">
        <v>181</v>
      </c>
      <c r="F982" s="23"/>
      <c r="G982" s="23" t="s">
        <v>179</v>
      </c>
      <c r="H982" s="23"/>
      <c r="I982" s="23"/>
      <c r="J982" s="23"/>
      <c r="K982" s="23"/>
      <c r="L982" s="23" t="s">
        <v>180</v>
      </c>
      <c r="M982" s="25">
        <v>46309.803796296299</v>
      </c>
    </row>
    <row r="983" spans="1:13">
      <c r="A983">
        <v>202650000779</v>
      </c>
      <c r="B983">
        <v>5047601</v>
      </c>
      <c r="C983" s="24">
        <v>46115</v>
      </c>
      <c r="D983" s="23" t="s">
        <v>156</v>
      </c>
      <c r="E983" s="23" t="s">
        <v>177</v>
      </c>
      <c r="F983" s="23" t="s">
        <v>212</v>
      </c>
      <c r="G983" s="23" t="s">
        <v>179</v>
      </c>
      <c r="H983" s="23"/>
      <c r="I983" s="23"/>
      <c r="J983" s="23"/>
      <c r="K983" s="23"/>
      <c r="L983" s="23" t="s">
        <v>180</v>
      </c>
      <c r="M983" s="25">
        <v>46309.803796296299</v>
      </c>
    </row>
    <row r="984" spans="1:13">
      <c r="A984">
        <v>202650000780</v>
      </c>
      <c r="B984">
        <v>1131472</v>
      </c>
      <c r="C984" s="24">
        <v>46115</v>
      </c>
      <c r="D984" s="23" t="s">
        <v>156</v>
      </c>
      <c r="E984" s="23" t="s">
        <v>181</v>
      </c>
      <c r="F984" s="23"/>
      <c r="G984" s="23" t="s">
        <v>179</v>
      </c>
      <c r="H984" s="23"/>
      <c r="I984" s="23"/>
      <c r="J984" s="23"/>
      <c r="K984" s="23"/>
      <c r="L984" s="23" t="s">
        <v>180</v>
      </c>
      <c r="M984" s="25">
        <v>46309.803796296299</v>
      </c>
    </row>
    <row r="985" spans="1:13">
      <c r="A985">
        <v>202650000781</v>
      </c>
      <c r="B985">
        <v>1260024</v>
      </c>
      <c r="C985" s="24">
        <v>46115</v>
      </c>
      <c r="D985" s="23" t="s">
        <v>156</v>
      </c>
      <c r="E985" s="23" t="s">
        <v>177</v>
      </c>
      <c r="F985" s="23" t="s">
        <v>212</v>
      </c>
      <c r="G985" s="23" t="s">
        <v>179</v>
      </c>
      <c r="H985" s="23"/>
      <c r="I985" s="23"/>
      <c r="J985" s="23"/>
      <c r="K985" s="23"/>
      <c r="L985" s="23" t="s">
        <v>180</v>
      </c>
      <c r="M985" s="25">
        <v>46309.803796296299</v>
      </c>
    </row>
    <row r="986" spans="1:13">
      <c r="A986">
        <v>202650000782</v>
      </c>
      <c r="B986">
        <v>1111221</v>
      </c>
      <c r="C986" s="24">
        <v>46115</v>
      </c>
      <c r="D986" s="23" t="s">
        <v>156</v>
      </c>
      <c r="E986" s="23" t="s">
        <v>177</v>
      </c>
      <c r="F986" s="23"/>
      <c r="G986" s="23" t="s">
        <v>179</v>
      </c>
      <c r="H986" s="23"/>
      <c r="I986" s="23"/>
      <c r="J986" s="23"/>
      <c r="K986" s="23"/>
      <c r="L986" s="23" t="s">
        <v>180</v>
      </c>
      <c r="M986" s="25">
        <v>46309.803796296299</v>
      </c>
    </row>
    <row r="987" spans="1:13">
      <c r="A987">
        <v>202650000783</v>
      </c>
      <c r="B987">
        <v>1136054</v>
      </c>
      <c r="C987" s="24">
        <v>46115</v>
      </c>
      <c r="D987" s="23" t="s">
        <v>156</v>
      </c>
      <c r="E987" s="23" t="s">
        <v>181</v>
      </c>
      <c r="F987" s="23"/>
      <c r="G987" s="23" t="s">
        <v>179</v>
      </c>
      <c r="H987" s="23"/>
      <c r="I987" s="23"/>
      <c r="J987" s="23"/>
      <c r="K987" s="23"/>
      <c r="L987" s="23" t="s">
        <v>180</v>
      </c>
      <c r="M987" s="25">
        <v>46309.803796296299</v>
      </c>
    </row>
    <row r="988" spans="1:13">
      <c r="A988">
        <v>202650000784</v>
      </c>
      <c r="B988">
        <v>1081337</v>
      </c>
      <c r="C988" s="24">
        <v>46115</v>
      </c>
      <c r="D988" s="23" t="s">
        <v>156</v>
      </c>
      <c r="E988" s="23" t="s">
        <v>177</v>
      </c>
      <c r="F988" s="23"/>
      <c r="G988" s="23" t="s">
        <v>179</v>
      </c>
      <c r="H988" s="23"/>
      <c r="I988" s="23"/>
      <c r="J988" s="23"/>
      <c r="K988" s="23"/>
      <c r="L988" s="23" t="s">
        <v>180</v>
      </c>
      <c r="M988" s="25">
        <v>46309.803796296299</v>
      </c>
    </row>
    <row r="989" spans="1:13">
      <c r="A989">
        <v>202650000785</v>
      </c>
      <c r="B989">
        <v>1236098</v>
      </c>
      <c r="C989" s="24">
        <v>46115</v>
      </c>
      <c r="D989" s="23" t="s">
        <v>156</v>
      </c>
      <c r="E989" s="23" t="s">
        <v>181</v>
      </c>
      <c r="F989" s="23"/>
      <c r="G989" s="23" t="s">
        <v>179</v>
      </c>
      <c r="H989" s="23"/>
      <c r="I989" s="23"/>
      <c r="J989" s="23"/>
      <c r="K989" s="23"/>
      <c r="L989" s="23" t="s">
        <v>180</v>
      </c>
      <c r="M989" s="25">
        <v>46309.803796296299</v>
      </c>
    </row>
    <row r="990" spans="1:13">
      <c r="A990">
        <v>202650000786</v>
      </c>
      <c r="B990">
        <v>1106039</v>
      </c>
      <c r="C990" s="24">
        <v>46115</v>
      </c>
      <c r="D990" s="23" t="s">
        <v>156</v>
      </c>
      <c r="E990" s="23" t="s">
        <v>181</v>
      </c>
      <c r="F990" s="23"/>
      <c r="G990" s="23" t="s">
        <v>179</v>
      </c>
      <c r="H990" s="23"/>
      <c r="I990" s="23"/>
      <c r="J990" s="23"/>
      <c r="K990" s="23"/>
      <c r="L990" s="23" t="s">
        <v>180</v>
      </c>
      <c r="M990" s="25">
        <v>46309.803796296299</v>
      </c>
    </row>
    <row r="991" spans="1:13">
      <c r="A991">
        <v>202650000787</v>
      </c>
      <c r="B991">
        <v>1191487</v>
      </c>
      <c r="C991" s="24">
        <v>46115</v>
      </c>
      <c r="D991" s="23" t="s">
        <v>156</v>
      </c>
      <c r="E991" s="23" t="s">
        <v>181</v>
      </c>
      <c r="F991" s="23"/>
      <c r="G991" s="23" t="s">
        <v>179</v>
      </c>
      <c r="H991" s="23"/>
      <c r="I991" s="23"/>
      <c r="J991" s="23"/>
      <c r="K991" s="23"/>
      <c r="L991" s="23" t="s">
        <v>180</v>
      </c>
      <c r="M991" s="25">
        <v>46309.803796296299</v>
      </c>
    </row>
    <row r="992" spans="1:13">
      <c r="A992">
        <v>202650000788</v>
      </c>
      <c r="B992">
        <v>910567</v>
      </c>
      <c r="C992" s="24">
        <v>46115</v>
      </c>
      <c r="D992" s="23" t="s">
        <v>156</v>
      </c>
      <c r="E992" s="23" t="s">
        <v>181</v>
      </c>
      <c r="F992" s="23"/>
      <c r="G992" s="23" t="s">
        <v>179</v>
      </c>
      <c r="H992" s="23"/>
      <c r="I992" s="23"/>
      <c r="J992" s="23"/>
      <c r="K992" s="23"/>
      <c r="L992" s="23" t="s">
        <v>180</v>
      </c>
      <c r="M992" s="25">
        <v>46309.803796296299</v>
      </c>
    </row>
    <row r="993" spans="1:13">
      <c r="A993">
        <v>202650000789</v>
      </c>
      <c r="B993">
        <v>1226130</v>
      </c>
      <c r="C993" s="24">
        <v>46115</v>
      </c>
      <c r="D993" s="23" t="s">
        <v>156</v>
      </c>
      <c r="E993" s="23" t="s">
        <v>183</v>
      </c>
      <c r="F993" s="23" t="s">
        <v>178</v>
      </c>
      <c r="G993" s="23" t="s">
        <v>179</v>
      </c>
      <c r="H993" s="23"/>
      <c r="I993" s="23"/>
      <c r="J993" s="23"/>
      <c r="K993" s="23"/>
      <c r="L993" s="23" t="s">
        <v>180</v>
      </c>
      <c r="M993" s="25">
        <v>46309.803796296299</v>
      </c>
    </row>
    <row r="994" spans="1:13">
      <c r="A994">
        <v>202650000790</v>
      </c>
      <c r="B994">
        <v>920029</v>
      </c>
      <c r="C994" s="24">
        <v>46115</v>
      </c>
      <c r="D994" s="23" t="s">
        <v>156</v>
      </c>
      <c r="E994" s="23" t="s">
        <v>177</v>
      </c>
      <c r="F994" s="23" t="s">
        <v>212</v>
      </c>
      <c r="G994" s="23" t="s">
        <v>179</v>
      </c>
      <c r="H994" s="23"/>
      <c r="I994" s="23"/>
      <c r="J994" s="23"/>
      <c r="K994" s="23"/>
      <c r="L994" s="23" t="s">
        <v>180</v>
      </c>
      <c r="M994" s="25">
        <v>46309.803796296299</v>
      </c>
    </row>
    <row r="995" spans="1:13">
      <c r="A995">
        <v>202650000791</v>
      </c>
      <c r="B995">
        <v>890674</v>
      </c>
      <c r="C995" s="24">
        <v>46115</v>
      </c>
      <c r="D995" s="23" t="s">
        <v>156</v>
      </c>
      <c r="E995" s="23" t="s">
        <v>177</v>
      </c>
      <c r="F995" s="23"/>
      <c r="G995" s="23" t="s">
        <v>179</v>
      </c>
      <c r="H995" s="23"/>
      <c r="I995" s="23"/>
      <c r="J995" s="23"/>
      <c r="K995" s="23"/>
      <c r="L995" s="23" t="s">
        <v>180</v>
      </c>
      <c r="M995" s="25">
        <v>46309.803796296299</v>
      </c>
    </row>
    <row r="996" spans="1:13">
      <c r="A996">
        <v>202650000792</v>
      </c>
      <c r="B996">
        <v>1191496</v>
      </c>
      <c r="C996" s="24">
        <v>46115</v>
      </c>
      <c r="D996" s="23" t="s">
        <v>156</v>
      </c>
      <c r="E996" s="23" t="s">
        <v>177</v>
      </c>
      <c r="F996" s="23"/>
      <c r="G996" s="23" t="s">
        <v>179</v>
      </c>
      <c r="H996" s="23"/>
      <c r="I996" s="23"/>
      <c r="J996" s="23"/>
      <c r="K996" s="23"/>
      <c r="L996" s="23" t="s">
        <v>180</v>
      </c>
      <c r="M996" s="25">
        <v>46309.803796296299</v>
      </c>
    </row>
    <row r="997" spans="1:13">
      <c r="A997">
        <v>202650000793</v>
      </c>
      <c r="B997">
        <v>1116066</v>
      </c>
      <c r="C997" s="24">
        <v>46115</v>
      </c>
      <c r="D997" s="23" t="s">
        <v>156</v>
      </c>
      <c r="E997" s="23" t="s">
        <v>181</v>
      </c>
      <c r="F997" s="23"/>
      <c r="G997" s="23" t="s">
        <v>179</v>
      </c>
      <c r="H997" s="23"/>
      <c r="I997" s="23"/>
      <c r="J997" s="23"/>
      <c r="K997" s="23"/>
      <c r="L997" s="23" t="s">
        <v>180</v>
      </c>
      <c r="M997" s="25">
        <v>46309.803796296299</v>
      </c>
    </row>
    <row r="998" spans="1:13">
      <c r="A998">
        <v>202650000794</v>
      </c>
      <c r="B998">
        <v>1206062</v>
      </c>
      <c r="C998" s="24">
        <v>46115</v>
      </c>
      <c r="D998" s="23" t="s">
        <v>156</v>
      </c>
      <c r="E998" s="23" t="s">
        <v>181</v>
      </c>
      <c r="F998" s="23"/>
      <c r="G998" s="23" t="s">
        <v>179</v>
      </c>
      <c r="H998" s="23"/>
      <c r="I998" s="23"/>
      <c r="J998" s="23"/>
      <c r="K998" s="23"/>
      <c r="L998" s="23" t="s">
        <v>180</v>
      </c>
      <c r="M998" s="25">
        <v>46309.803796296299</v>
      </c>
    </row>
    <row r="999" spans="1:13">
      <c r="A999">
        <v>202650000795</v>
      </c>
      <c r="B999">
        <v>1111074</v>
      </c>
      <c r="C999" s="24">
        <v>46115</v>
      </c>
      <c r="D999" s="23" t="s">
        <v>156</v>
      </c>
      <c r="E999" s="23" t="s">
        <v>181</v>
      </c>
      <c r="F999" s="23"/>
      <c r="G999" s="23" t="s">
        <v>179</v>
      </c>
      <c r="H999" s="23"/>
      <c r="I999" s="23"/>
      <c r="J999" s="23"/>
      <c r="K999" s="23"/>
      <c r="L999" s="23" t="s">
        <v>180</v>
      </c>
      <c r="M999" s="25">
        <v>46309.803796296299</v>
      </c>
    </row>
    <row r="1000" spans="1:13">
      <c r="A1000">
        <v>202650000796</v>
      </c>
      <c r="B1000">
        <v>1081350</v>
      </c>
      <c r="C1000" s="24">
        <v>46115</v>
      </c>
      <c r="D1000" s="23" t="s">
        <v>156</v>
      </c>
      <c r="E1000" s="23" t="s">
        <v>181</v>
      </c>
      <c r="F1000" s="23"/>
      <c r="G1000" s="23" t="s">
        <v>179</v>
      </c>
      <c r="H1000" s="23"/>
      <c r="I1000" s="23"/>
      <c r="J1000" s="23"/>
      <c r="K1000" s="23"/>
      <c r="L1000" s="23" t="s">
        <v>180</v>
      </c>
      <c r="M1000" s="25">
        <v>46309.803796296299</v>
      </c>
    </row>
    <row r="1001" spans="1:13">
      <c r="A1001">
        <v>202650000797</v>
      </c>
      <c r="B1001">
        <v>1011012</v>
      </c>
      <c r="C1001" s="24">
        <v>46115</v>
      </c>
      <c r="D1001" s="23" t="s">
        <v>156</v>
      </c>
      <c r="E1001" s="23" t="s">
        <v>181</v>
      </c>
      <c r="F1001" s="23"/>
      <c r="G1001" s="23" t="s">
        <v>179</v>
      </c>
      <c r="H1001" s="23"/>
      <c r="I1001" s="23"/>
      <c r="J1001" s="23"/>
      <c r="K1001" s="23"/>
      <c r="L1001" s="23" t="s">
        <v>180</v>
      </c>
      <c r="M1001" s="25">
        <v>46309.803796296299</v>
      </c>
    </row>
    <row r="1002" spans="1:13">
      <c r="A1002">
        <v>202650000798</v>
      </c>
      <c r="B1002">
        <v>1076056</v>
      </c>
      <c r="C1002" s="24">
        <v>46115</v>
      </c>
      <c r="D1002" s="23" t="s">
        <v>156</v>
      </c>
      <c r="E1002" s="23" t="s">
        <v>181</v>
      </c>
      <c r="F1002" s="23"/>
      <c r="G1002" s="23" t="s">
        <v>179</v>
      </c>
      <c r="H1002" s="23"/>
      <c r="I1002" s="23"/>
      <c r="J1002" s="23"/>
      <c r="K1002" s="23"/>
      <c r="L1002" s="23" t="s">
        <v>180</v>
      </c>
      <c r="M1002" s="25">
        <v>46309.803796296299</v>
      </c>
    </row>
    <row r="1003" spans="1:13">
      <c r="A1003">
        <v>202650000799</v>
      </c>
      <c r="B1003">
        <v>1046057</v>
      </c>
      <c r="C1003" s="24">
        <v>46115</v>
      </c>
      <c r="D1003" s="23" t="s">
        <v>156</v>
      </c>
      <c r="E1003" s="23" t="s">
        <v>181</v>
      </c>
      <c r="F1003" s="23"/>
      <c r="G1003" s="23" t="s">
        <v>179</v>
      </c>
      <c r="H1003" s="23"/>
      <c r="I1003" s="23"/>
      <c r="J1003" s="23"/>
      <c r="K1003" s="23"/>
      <c r="L1003" s="23" t="s">
        <v>180</v>
      </c>
      <c r="M1003" s="25">
        <v>46309.803796296299</v>
      </c>
    </row>
    <row r="1004" spans="1:13">
      <c r="A1004">
        <v>202650000800</v>
      </c>
      <c r="B1004">
        <v>1121305</v>
      </c>
      <c r="C1004" s="24">
        <v>46115</v>
      </c>
      <c r="D1004" s="23" t="s">
        <v>156</v>
      </c>
      <c r="E1004" s="23" t="s">
        <v>181</v>
      </c>
      <c r="F1004" s="23"/>
      <c r="G1004" s="23" t="s">
        <v>179</v>
      </c>
      <c r="H1004" s="23"/>
      <c r="I1004" s="23"/>
      <c r="J1004" s="23"/>
      <c r="K1004" s="23"/>
      <c r="L1004" s="23" t="s">
        <v>180</v>
      </c>
      <c r="M1004" s="25">
        <v>46309.803796296299</v>
      </c>
    </row>
    <row r="1005" spans="1:13">
      <c r="A1005">
        <v>202650000801</v>
      </c>
      <c r="B1005">
        <v>1082018</v>
      </c>
      <c r="C1005" s="24">
        <v>46115</v>
      </c>
      <c r="D1005" s="23" t="s">
        <v>156</v>
      </c>
      <c r="E1005" s="23" t="s">
        <v>177</v>
      </c>
      <c r="F1005" s="23"/>
      <c r="G1005" s="23" t="s">
        <v>179</v>
      </c>
      <c r="H1005" s="23"/>
      <c r="I1005" s="23"/>
      <c r="J1005" s="23"/>
      <c r="K1005" s="23"/>
      <c r="L1005" s="23" t="s">
        <v>180</v>
      </c>
      <c r="M1005" s="25">
        <v>46309.803796296299</v>
      </c>
    </row>
    <row r="1006" spans="1:13">
      <c r="A1006">
        <v>202650000802</v>
      </c>
      <c r="B1006">
        <v>930898</v>
      </c>
      <c r="C1006" s="24">
        <v>46115</v>
      </c>
      <c r="D1006" s="23" t="s">
        <v>156</v>
      </c>
      <c r="E1006" s="23" t="s">
        <v>181</v>
      </c>
      <c r="F1006" s="23"/>
      <c r="G1006" s="23" t="s">
        <v>179</v>
      </c>
      <c r="H1006" s="23"/>
      <c r="I1006" s="23"/>
      <c r="J1006" s="23"/>
      <c r="K1006" s="23"/>
      <c r="L1006" s="23" t="s">
        <v>180</v>
      </c>
      <c r="M1006" s="25">
        <v>46309.803796296299</v>
      </c>
    </row>
    <row r="1007" spans="1:13">
      <c r="A1007">
        <v>202650000803</v>
      </c>
      <c r="B1007">
        <v>1226047</v>
      </c>
      <c r="C1007" s="24">
        <v>46115</v>
      </c>
      <c r="D1007" s="23" t="s">
        <v>156</v>
      </c>
      <c r="E1007" s="23" t="s">
        <v>181</v>
      </c>
      <c r="F1007" s="23"/>
      <c r="G1007" s="23" t="s">
        <v>179</v>
      </c>
      <c r="H1007" s="23"/>
      <c r="I1007" s="23"/>
      <c r="J1007" s="23"/>
      <c r="K1007" s="23"/>
      <c r="L1007" s="23" t="s">
        <v>180</v>
      </c>
      <c r="M1007" s="25">
        <v>46309.803796296299</v>
      </c>
    </row>
    <row r="1008" spans="1:13">
      <c r="A1008">
        <v>202650000804</v>
      </c>
      <c r="B1008">
        <v>1206014</v>
      </c>
      <c r="C1008" s="24">
        <v>46115</v>
      </c>
      <c r="D1008" s="23" t="s">
        <v>156</v>
      </c>
      <c r="E1008" s="23" t="s">
        <v>181</v>
      </c>
      <c r="F1008" s="23"/>
      <c r="G1008" s="23" t="s">
        <v>179</v>
      </c>
      <c r="H1008" s="23"/>
      <c r="I1008" s="23"/>
      <c r="J1008" s="23"/>
      <c r="K1008" s="23"/>
      <c r="L1008" s="23" t="s">
        <v>180</v>
      </c>
      <c r="M1008" s="25">
        <v>46309.803796296299</v>
      </c>
    </row>
    <row r="1009" spans="1:13">
      <c r="A1009">
        <v>202650000805</v>
      </c>
      <c r="B1009">
        <v>910069</v>
      </c>
      <c r="C1009" s="24">
        <v>46115</v>
      </c>
      <c r="D1009" s="23" t="s">
        <v>156</v>
      </c>
      <c r="E1009" s="23" t="s">
        <v>181</v>
      </c>
      <c r="F1009" s="23"/>
      <c r="G1009" s="23" t="s">
        <v>179</v>
      </c>
      <c r="H1009" s="23"/>
      <c r="I1009" s="23"/>
      <c r="J1009" s="23"/>
      <c r="K1009" s="23"/>
      <c r="L1009" s="23" t="s">
        <v>180</v>
      </c>
      <c r="M1009" s="25">
        <v>46309.803796296299</v>
      </c>
    </row>
    <row r="1010" spans="1:13">
      <c r="A1010">
        <v>202650000806</v>
      </c>
      <c r="B1010">
        <v>1151269</v>
      </c>
      <c r="C1010" s="24">
        <v>46115</v>
      </c>
      <c r="D1010" s="23" t="s">
        <v>156</v>
      </c>
      <c r="E1010" s="23" t="s">
        <v>177</v>
      </c>
      <c r="F1010" s="23"/>
      <c r="G1010" s="23" t="s">
        <v>179</v>
      </c>
      <c r="H1010" s="23"/>
      <c r="I1010" s="23"/>
      <c r="J1010" s="23"/>
      <c r="K1010" s="23"/>
      <c r="L1010" s="23" t="s">
        <v>180</v>
      </c>
      <c r="M1010" s="25">
        <v>46309.803796296299</v>
      </c>
    </row>
    <row r="1011" spans="1:13">
      <c r="A1011">
        <v>202650000807</v>
      </c>
      <c r="B1011">
        <v>1101018</v>
      </c>
      <c r="C1011" s="24">
        <v>46115</v>
      </c>
      <c r="D1011" s="23" t="s">
        <v>156</v>
      </c>
      <c r="E1011" s="23" t="s">
        <v>177</v>
      </c>
      <c r="F1011" s="23"/>
      <c r="G1011" s="23" t="s">
        <v>179</v>
      </c>
      <c r="H1011" s="23"/>
      <c r="I1011" s="23"/>
      <c r="J1011" s="23"/>
      <c r="K1011" s="23"/>
      <c r="L1011" s="23" t="s">
        <v>180</v>
      </c>
      <c r="M1011" s="25">
        <v>46309.803796296299</v>
      </c>
    </row>
    <row r="1012" spans="1:13">
      <c r="A1012">
        <v>202650000808</v>
      </c>
      <c r="B1012">
        <v>1092068</v>
      </c>
      <c r="C1012" s="24">
        <v>46115</v>
      </c>
      <c r="D1012" s="23" t="s">
        <v>156</v>
      </c>
      <c r="E1012" s="23" t="s">
        <v>181</v>
      </c>
      <c r="F1012" s="23"/>
      <c r="G1012" s="23" t="s">
        <v>179</v>
      </c>
      <c r="H1012" s="23"/>
      <c r="I1012" s="23"/>
      <c r="J1012" s="23"/>
      <c r="K1012" s="23"/>
      <c r="L1012" s="23" t="s">
        <v>180</v>
      </c>
      <c r="M1012" s="25">
        <v>46309.803796296299</v>
      </c>
    </row>
    <row r="1013" spans="1:13">
      <c r="A1013">
        <v>202650000809</v>
      </c>
      <c r="B1013">
        <v>994294</v>
      </c>
      <c r="C1013" s="24">
        <v>46118</v>
      </c>
      <c r="D1013" s="23" t="s">
        <v>156</v>
      </c>
      <c r="E1013" s="23" t="s">
        <v>177</v>
      </c>
      <c r="F1013" s="23"/>
      <c r="G1013" s="23" t="s">
        <v>179</v>
      </c>
      <c r="H1013" s="23"/>
      <c r="I1013" s="23"/>
      <c r="J1013" s="23"/>
      <c r="K1013" s="23"/>
      <c r="L1013" s="23" t="s">
        <v>180</v>
      </c>
      <c r="M1013" s="25">
        <v>46309.803796296299</v>
      </c>
    </row>
    <row r="1014" spans="1:13">
      <c r="A1014">
        <v>202650000810</v>
      </c>
      <c r="B1014">
        <v>900091</v>
      </c>
      <c r="C1014" s="24">
        <v>46115</v>
      </c>
      <c r="D1014" s="23" t="s">
        <v>156</v>
      </c>
      <c r="E1014" s="23" t="s">
        <v>177</v>
      </c>
      <c r="F1014" s="23"/>
      <c r="G1014" s="23" t="s">
        <v>179</v>
      </c>
      <c r="H1014" s="23"/>
      <c r="I1014" s="23"/>
      <c r="J1014" s="23"/>
      <c r="K1014" s="23"/>
      <c r="L1014" s="23" t="s">
        <v>180</v>
      </c>
      <c r="M1014" s="25">
        <v>46309.803796296299</v>
      </c>
    </row>
    <row r="1015" spans="1:13">
      <c r="A1015">
        <v>202650000811</v>
      </c>
      <c r="B1015">
        <v>992031</v>
      </c>
      <c r="C1015" s="24">
        <v>46115</v>
      </c>
      <c r="D1015" s="23" t="s">
        <v>156</v>
      </c>
      <c r="E1015" s="23" t="s">
        <v>183</v>
      </c>
      <c r="F1015" s="23"/>
      <c r="G1015" s="23" t="s">
        <v>179</v>
      </c>
      <c r="H1015" s="23"/>
      <c r="I1015" s="23"/>
      <c r="J1015" s="23"/>
      <c r="K1015" s="23"/>
      <c r="L1015" s="23" t="s">
        <v>180</v>
      </c>
      <c r="M1015" s="25">
        <v>46309.803796296299</v>
      </c>
    </row>
    <row r="1016" spans="1:13">
      <c r="A1016">
        <v>202650000812</v>
      </c>
      <c r="B1016">
        <v>1026037</v>
      </c>
      <c r="C1016" s="24">
        <v>46115</v>
      </c>
      <c r="D1016" s="23" t="s">
        <v>156</v>
      </c>
      <c r="E1016" s="23" t="s">
        <v>181</v>
      </c>
      <c r="F1016" s="23"/>
      <c r="G1016" s="23" t="s">
        <v>179</v>
      </c>
      <c r="H1016" s="23"/>
      <c r="I1016" s="23"/>
      <c r="J1016" s="23"/>
      <c r="K1016" s="23"/>
      <c r="L1016" s="23" t="s">
        <v>180</v>
      </c>
      <c r="M1016" s="25">
        <v>46309.803796296299</v>
      </c>
    </row>
    <row r="1017" spans="1:13">
      <c r="A1017">
        <v>202650000813</v>
      </c>
      <c r="B1017">
        <v>986019</v>
      </c>
      <c r="C1017" s="24">
        <v>46115</v>
      </c>
      <c r="D1017" s="23" t="s">
        <v>156</v>
      </c>
      <c r="E1017" s="23" t="s">
        <v>181</v>
      </c>
      <c r="F1017" s="23"/>
      <c r="G1017" s="23" t="s">
        <v>179</v>
      </c>
      <c r="H1017" s="23"/>
      <c r="I1017" s="23"/>
      <c r="J1017" s="23"/>
      <c r="K1017" s="23"/>
      <c r="L1017" s="23" t="s">
        <v>180</v>
      </c>
      <c r="M1017" s="25">
        <v>46309.803796296299</v>
      </c>
    </row>
    <row r="1018" spans="1:13">
      <c r="A1018">
        <v>202650000814</v>
      </c>
      <c r="B1018">
        <v>1126026</v>
      </c>
      <c r="C1018" s="24">
        <v>46115</v>
      </c>
      <c r="D1018" s="23" t="s">
        <v>156</v>
      </c>
      <c r="E1018" s="23" t="s">
        <v>181</v>
      </c>
      <c r="F1018" s="23"/>
      <c r="G1018" s="23" t="s">
        <v>179</v>
      </c>
      <c r="H1018" s="23"/>
      <c r="I1018" s="23"/>
      <c r="J1018" s="23"/>
      <c r="K1018" s="23"/>
      <c r="L1018" s="23" t="s">
        <v>180</v>
      </c>
      <c r="M1018" s="25">
        <v>46309.803796296299</v>
      </c>
    </row>
    <row r="1019" spans="1:13">
      <c r="A1019">
        <v>202650000815</v>
      </c>
      <c r="B1019">
        <v>1146088</v>
      </c>
      <c r="C1019" s="24">
        <v>46115</v>
      </c>
      <c r="D1019" s="23" t="s">
        <v>156</v>
      </c>
      <c r="E1019" s="23" t="s">
        <v>177</v>
      </c>
      <c r="F1019" s="23"/>
      <c r="G1019" s="23" t="s">
        <v>179</v>
      </c>
      <c r="H1019" s="23"/>
      <c r="I1019" s="23"/>
      <c r="J1019" s="23"/>
      <c r="K1019" s="23"/>
      <c r="L1019" s="23" t="s">
        <v>180</v>
      </c>
      <c r="M1019" s="25">
        <v>46309.803796296299</v>
      </c>
    </row>
    <row r="1020" spans="1:13">
      <c r="A1020">
        <v>202650000816</v>
      </c>
      <c r="B1020">
        <v>1131375</v>
      </c>
      <c r="C1020" s="24">
        <v>46115</v>
      </c>
      <c r="D1020" s="23" t="s">
        <v>156</v>
      </c>
      <c r="E1020" s="23" t="s">
        <v>177</v>
      </c>
      <c r="F1020" s="23"/>
      <c r="G1020" s="23" t="s">
        <v>179</v>
      </c>
      <c r="H1020" s="23"/>
      <c r="I1020" s="23"/>
      <c r="J1020" s="23"/>
      <c r="K1020" s="23"/>
      <c r="L1020" s="23" t="s">
        <v>180</v>
      </c>
      <c r="M1020" s="25">
        <v>46309.803796296299</v>
      </c>
    </row>
    <row r="1021" spans="1:13">
      <c r="A1021">
        <v>202650000817</v>
      </c>
      <c r="B1021">
        <v>1214018</v>
      </c>
      <c r="C1021" s="24">
        <v>46115</v>
      </c>
      <c r="D1021" s="23" t="s">
        <v>156</v>
      </c>
      <c r="E1021" s="23" t="s">
        <v>177</v>
      </c>
      <c r="F1021" s="23"/>
      <c r="G1021" s="23" t="s">
        <v>179</v>
      </c>
      <c r="H1021" s="23"/>
      <c r="I1021" s="23"/>
      <c r="J1021" s="23"/>
      <c r="K1021" s="23"/>
      <c r="L1021" s="23" t="s">
        <v>180</v>
      </c>
      <c r="M1021" s="25">
        <v>46309.803796296299</v>
      </c>
    </row>
    <row r="1022" spans="1:13">
      <c r="A1022">
        <v>202650000818</v>
      </c>
      <c r="B1022">
        <v>910341</v>
      </c>
      <c r="C1022" s="24">
        <v>46115</v>
      </c>
      <c r="D1022" s="23" t="s">
        <v>156</v>
      </c>
      <c r="E1022" s="23" t="s">
        <v>181</v>
      </c>
      <c r="F1022" s="23"/>
      <c r="G1022" s="23" t="s">
        <v>179</v>
      </c>
      <c r="H1022" s="23"/>
      <c r="I1022" s="23"/>
      <c r="J1022" s="23"/>
      <c r="K1022" s="23"/>
      <c r="L1022" s="23" t="s">
        <v>180</v>
      </c>
      <c r="M1022" s="25">
        <v>46309.803796296299</v>
      </c>
    </row>
    <row r="1023" spans="1:13">
      <c r="A1023">
        <v>202650000820</v>
      </c>
      <c r="B1023">
        <v>991247</v>
      </c>
      <c r="C1023" s="24">
        <v>46115</v>
      </c>
      <c r="D1023" s="23" t="s">
        <v>156</v>
      </c>
      <c r="E1023" s="23" t="s">
        <v>177</v>
      </c>
      <c r="F1023" s="23"/>
      <c r="G1023" s="23" t="s">
        <v>179</v>
      </c>
      <c r="H1023" s="23"/>
      <c r="I1023" s="23"/>
      <c r="J1023" s="23"/>
      <c r="K1023" s="23"/>
      <c r="L1023" s="23" t="s">
        <v>180</v>
      </c>
      <c r="M1023" s="25">
        <v>46309.803796296299</v>
      </c>
    </row>
    <row r="1024" spans="1:13">
      <c r="A1024">
        <v>202650000821</v>
      </c>
      <c r="B1024">
        <v>1226019</v>
      </c>
      <c r="C1024" s="24">
        <v>46118</v>
      </c>
      <c r="D1024" s="23" t="s">
        <v>156</v>
      </c>
      <c r="E1024" s="23" t="s">
        <v>181</v>
      </c>
      <c r="F1024" s="23"/>
      <c r="G1024" s="23" t="s">
        <v>179</v>
      </c>
      <c r="H1024" s="23"/>
      <c r="I1024" s="23"/>
      <c r="J1024" s="23"/>
      <c r="K1024" s="23"/>
      <c r="L1024" s="23" t="s">
        <v>180</v>
      </c>
      <c r="M1024" s="25">
        <v>46309.803796296299</v>
      </c>
    </row>
    <row r="1025" spans="1:13">
      <c r="A1025">
        <v>202650000822</v>
      </c>
      <c r="B1025">
        <v>1021050</v>
      </c>
      <c r="C1025" s="24">
        <v>46115</v>
      </c>
      <c r="D1025" s="23" t="s">
        <v>156</v>
      </c>
      <c r="E1025" s="23" t="s">
        <v>177</v>
      </c>
      <c r="F1025" s="23"/>
      <c r="G1025" s="23" t="s">
        <v>179</v>
      </c>
      <c r="H1025" s="23"/>
      <c r="I1025" s="23"/>
      <c r="J1025" s="23"/>
      <c r="K1025" s="23"/>
      <c r="L1025" s="23" t="s">
        <v>180</v>
      </c>
      <c r="M1025" s="25">
        <v>46309.803796296299</v>
      </c>
    </row>
    <row r="1026" spans="1:13">
      <c r="A1026">
        <v>202650000823</v>
      </c>
      <c r="B1026">
        <v>1092014</v>
      </c>
      <c r="C1026" s="24">
        <v>46115</v>
      </c>
      <c r="D1026" s="23" t="s">
        <v>156</v>
      </c>
      <c r="E1026" s="23" t="s">
        <v>181</v>
      </c>
      <c r="F1026" s="23" t="s">
        <v>182</v>
      </c>
      <c r="G1026" s="23" t="s">
        <v>179</v>
      </c>
      <c r="H1026" s="23"/>
      <c r="I1026" s="23"/>
      <c r="J1026" s="23"/>
      <c r="K1026" s="23"/>
      <c r="L1026" s="23" t="s">
        <v>180</v>
      </c>
      <c r="M1026" s="25">
        <v>46309.803796296299</v>
      </c>
    </row>
    <row r="1027" spans="1:13">
      <c r="A1027">
        <v>202650000824</v>
      </c>
      <c r="B1027">
        <v>1141290</v>
      </c>
      <c r="C1027" s="24">
        <v>46115</v>
      </c>
      <c r="D1027" s="23" t="s">
        <v>156</v>
      </c>
      <c r="E1027" s="23" t="s">
        <v>181</v>
      </c>
      <c r="F1027" s="23"/>
      <c r="G1027" s="23" t="s">
        <v>179</v>
      </c>
      <c r="H1027" s="23"/>
      <c r="I1027" s="23"/>
      <c r="J1027" s="23"/>
      <c r="K1027" s="23"/>
      <c r="L1027" s="23" t="s">
        <v>180</v>
      </c>
      <c r="M1027" s="25">
        <v>46309.803796296299</v>
      </c>
    </row>
    <row r="1028" spans="1:13">
      <c r="A1028">
        <v>202650000825</v>
      </c>
      <c r="B1028">
        <v>1141049</v>
      </c>
      <c r="C1028" s="24">
        <v>46115</v>
      </c>
      <c r="D1028" s="23" t="s">
        <v>156</v>
      </c>
      <c r="E1028" s="23" t="s">
        <v>181</v>
      </c>
      <c r="F1028" s="23" t="s">
        <v>182</v>
      </c>
      <c r="G1028" s="23" t="s">
        <v>179</v>
      </c>
      <c r="H1028" s="23"/>
      <c r="I1028" s="23"/>
      <c r="J1028" s="23"/>
      <c r="K1028" s="23"/>
      <c r="L1028" s="23" t="s">
        <v>180</v>
      </c>
      <c r="M1028" s="25">
        <v>46309.803796296299</v>
      </c>
    </row>
    <row r="1029" spans="1:13">
      <c r="A1029">
        <v>202650000826</v>
      </c>
      <c r="B1029">
        <v>1246045</v>
      </c>
      <c r="C1029" s="24">
        <v>46115</v>
      </c>
      <c r="D1029" s="23" t="s">
        <v>156</v>
      </c>
      <c r="E1029" s="23" t="s">
        <v>181</v>
      </c>
      <c r="F1029" s="23"/>
      <c r="G1029" s="23" t="s">
        <v>179</v>
      </c>
      <c r="H1029" s="23"/>
      <c r="I1029" s="23"/>
      <c r="J1029" s="23"/>
      <c r="K1029" s="23"/>
      <c r="L1029" s="23" t="s">
        <v>180</v>
      </c>
      <c r="M1029" s="25">
        <v>46309.803796296299</v>
      </c>
    </row>
    <row r="1030" spans="1:13">
      <c r="A1030">
        <v>202650000828</v>
      </c>
      <c r="B1030">
        <v>1251343</v>
      </c>
      <c r="C1030" s="24">
        <v>46115</v>
      </c>
      <c r="D1030" s="23" t="s">
        <v>156</v>
      </c>
      <c r="E1030" s="23" t="s">
        <v>181</v>
      </c>
      <c r="F1030" s="23"/>
      <c r="G1030" s="23" t="s">
        <v>179</v>
      </c>
      <c r="H1030" s="23"/>
      <c r="I1030" s="23"/>
      <c r="J1030" s="23"/>
      <c r="K1030" s="23"/>
      <c r="L1030" s="23" t="s">
        <v>180</v>
      </c>
      <c r="M1030" s="25">
        <v>46309.803796296299</v>
      </c>
    </row>
    <row r="1031" spans="1:13">
      <c r="A1031">
        <v>202650000829</v>
      </c>
      <c r="B1031">
        <v>1141243</v>
      </c>
      <c r="C1031" s="24">
        <v>46115</v>
      </c>
      <c r="D1031" s="23" t="s">
        <v>156</v>
      </c>
      <c r="E1031" s="23" t="s">
        <v>181</v>
      </c>
      <c r="F1031" s="23"/>
      <c r="G1031" s="23" t="s">
        <v>179</v>
      </c>
      <c r="H1031" s="23"/>
      <c r="I1031" s="23"/>
      <c r="J1031" s="23"/>
      <c r="K1031" s="23"/>
      <c r="L1031" s="23" t="s">
        <v>180</v>
      </c>
      <c r="M1031" s="25">
        <v>46309.803796296299</v>
      </c>
    </row>
    <row r="1032" spans="1:13">
      <c r="A1032">
        <v>202650000830</v>
      </c>
      <c r="B1032">
        <v>982013</v>
      </c>
      <c r="C1032" s="24">
        <v>46115</v>
      </c>
      <c r="D1032" s="23" t="s">
        <v>156</v>
      </c>
      <c r="E1032" s="23" t="s">
        <v>181</v>
      </c>
      <c r="F1032" s="23"/>
      <c r="G1032" s="23" t="s">
        <v>179</v>
      </c>
      <c r="H1032" s="23"/>
      <c r="I1032" s="23"/>
      <c r="J1032" s="23"/>
      <c r="K1032" s="23"/>
      <c r="L1032" s="23" t="s">
        <v>180</v>
      </c>
      <c r="M1032" s="25">
        <v>46309.803796296299</v>
      </c>
    </row>
    <row r="1033" spans="1:13">
      <c r="A1033">
        <v>202650000831</v>
      </c>
      <c r="B1033">
        <v>1042012</v>
      </c>
      <c r="C1033" s="24">
        <v>46115</v>
      </c>
      <c r="D1033" s="23" t="s">
        <v>156</v>
      </c>
      <c r="E1033" s="23" t="s">
        <v>177</v>
      </c>
      <c r="F1033" s="23"/>
      <c r="G1033" s="23" t="s">
        <v>179</v>
      </c>
      <c r="H1033" s="23"/>
      <c r="I1033" s="23"/>
      <c r="J1033" s="23"/>
      <c r="K1033" s="23"/>
      <c r="L1033" s="23" t="s">
        <v>180</v>
      </c>
      <c r="M1033" s="25">
        <v>46309.803796296299</v>
      </c>
    </row>
    <row r="1034" spans="1:13">
      <c r="A1034">
        <v>202650000832</v>
      </c>
      <c r="B1034">
        <v>1013016</v>
      </c>
      <c r="C1034" s="24">
        <v>46115</v>
      </c>
      <c r="D1034" s="23" t="s">
        <v>156</v>
      </c>
      <c r="E1034" s="23" t="s">
        <v>181</v>
      </c>
      <c r="F1034" s="23"/>
      <c r="G1034" s="23" t="s">
        <v>179</v>
      </c>
      <c r="H1034" s="23"/>
      <c r="I1034" s="23"/>
      <c r="J1034" s="23"/>
      <c r="K1034" s="23"/>
      <c r="L1034" s="23" t="s">
        <v>180</v>
      </c>
      <c r="M1034" s="25">
        <v>46309.803796296299</v>
      </c>
    </row>
    <row r="1035" spans="1:13">
      <c r="A1035">
        <v>202650000833</v>
      </c>
      <c r="B1035">
        <v>920093</v>
      </c>
      <c r="C1035" s="24">
        <v>46115</v>
      </c>
      <c r="D1035" s="23" t="s">
        <v>156</v>
      </c>
      <c r="E1035" s="23" t="s">
        <v>177</v>
      </c>
      <c r="F1035" s="23"/>
      <c r="G1035" s="23" t="s">
        <v>179</v>
      </c>
      <c r="H1035" s="23"/>
      <c r="I1035" s="23"/>
      <c r="J1035" s="23"/>
      <c r="K1035" s="23"/>
      <c r="L1035" s="23" t="s">
        <v>180</v>
      </c>
      <c r="M1035" s="25">
        <v>46309.803796296299</v>
      </c>
    </row>
    <row r="1036" spans="1:13">
      <c r="A1036">
        <v>202650000834</v>
      </c>
      <c r="B1036">
        <v>1246049</v>
      </c>
      <c r="C1036" s="24">
        <v>46115</v>
      </c>
      <c r="D1036" s="23" t="s">
        <v>156</v>
      </c>
      <c r="E1036" s="23" t="s">
        <v>183</v>
      </c>
      <c r="F1036" s="23" t="s">
        <v>178</v>
      </c>
      <c r="G1036" s="23" t="s">
        <v>179</v>
      </c>
      <c r="H1036" s="23"/>
      <c r="I1036" s="23"/>
      <c r="J1036" s="23"/>
      <c r="K1036" s="23"/>
      <c r="L1036" s="23" t="s">
        <v>180</v>
      </c>
      <c r="M1036" s="25">
        <v>46309.803796296299</v>
      </c>
    </row>
    <row r="1037" spans="1:13">
      <c r="A1037">
        <v>202650000835</v>
      </c>
      <c r="B1037">
        <v>940075</v>
      </c>
      <c r="C1037" s="24">
        <v>46115</v>
      </c>
      <c r="D1037" s="23" t="s">
        <v>156</v>
      </c>
      <c r="E1037" s="23" t="s">
        <v>177</v>
      </c>
      <c r="F1037" s="23"/>
      <c r="G1037" s="23" t="s">
        <v>179</v>
      </c>
      <c r="H1037" s="23"/>
      <c r="I1037" s="23"/>
      <c r="J1037" s="23"/>
      <c r="K1037" s="23"/>
      <c r="L1037" s="23" t="s">
        <v>180</v>
      </c>
      <c r="M1037" s="25">
        <v>46309.803796296299</v>
      </c>
    </row>
    <row r="1038" spans="1:13">
      <c r="A1038">
        <v>202650000836</v>
      </c>
      <c r="B1038">
        <v>1176042</v>
      </c>
      <c r="C1038" s="24">
        <v>46115</v>
      </c>
      <c r="D1038" s="23" t="s">
        <v>156</v>
      </c>
      <c r="E1038" s="23" t="s">
        <v>177</v>
      </c>
      <c r="F1038" s="23"/>
      <c r="G1038" s="23" t="s">
        <v>179</v>
      </c>
      <c r="H1038" s="23"/>
      <c r="I1038" s="23"/>
      <c r="J1038" s="23"/>
      <c r="K1038" s="23"/>
      <c r="L1038" s="23" t="s">
        <v>180</v>
      </c>
      <c r="M1038" s="25">
        <v>46309.803796296299</v>
      </c>
    </row>
    <row r="1039" spans="1:13">
      <c r="A1039">
        <v>202650000838</v>
      </c>
      <c r="B1039">
        <v>910128</v>
      </c>
      <c r="C1039" s="24">
        <v>46115</v>
      </c>
      <c r="D1039" s="23" t="s">
        <v>156</v>
      </c>
      <c r="E1039" s="23" t="s">
        <v>181</v>
      </c>
      <c r="F1039" s="23"/>
      <c r="G1039" s="23" t="s">
        <v>179</v>
      </c>
      <c r="H1039" s="23"/>
      <c r="I1039" s="23"/>
      <c r="J1039" s="23"/>
      <c r="K1039" s="23"/>
      <c r="L1039" s="23" t="s">
        <v>180</v>
      </c>
      <c r="M1039" s="25">
        <v>46309.803796296299</v>
      </c>
    </row>
    <row r="1040" spans="1:13">
      <c r="A1040">
        <v>202650000839</v>
      </c>
      <c r="B1040">
        <v>880726</v>
      </c>
      <c r="C1040" s="24">
        <v>46115</v>
      </c>
      <c r="D1040" s="23" t="s">
        <v>156</v>
      </c>
      <c r="E1040" s="23" t="s">
        <v>181</v>
      </c>
      <c r="F1040" s="23"/>
      <c r="G1040" s="23" t="s">
        <v>179</v>
      </c>
      <c r="H1040" s="23"/>
      <c r="I1040" s="23"/>
      <c r="J1040" s="23"/>
      <c r="K1040" s="23"/>
      <c r="L1040" s="23" t="s">
        <v>180</v>
      </c>
      <c r="M1040" s="25">
        <v>46309.803796296299</v>
      </c>
    </row>
    <row r="1041" spans="1:13">
      <c r="A1041">
        <v>202650000840</v>
      </c>
      <c r="B1041">
        <v>1234059</v>
      </c>
      <c r="C1041" s="24">
        <v>46115</v>
      </c>
      <c r="D1041" s="23" t="s">
        <v>156</v>
      </c>
      <c r="E1041" s="23" t="s">
        <v>177</v>
      </c>
      <c r="F1041" s="23"/>
      <c r="G1041" s="23" t="s">
        <v>179</v>
      </c>
      <c r="H1041" s="23"/>
      <c r="I1041" s="23"/>
      <c r="J1041" s="23"/>
      <c r="K1041" s="23"/>
      <c r="L1041" s="23" t="s">
        <v>180</v>
      </c>
      <c r="M1041" s="25">
        <v>46309.803796296299</v>
      </c>
    </row>
    <row r="1042" spans="1:13">
      <c r="A1042">
        <v>202650000841</v>
      </c>
      <c r="B1042">
        <v>1126156</v>
      </c>
      <c r="C1042" s="24">
        <v>46115</v>
      </c>
      <c r="D1042" s="23" t="s">
        <v>156</v>
      </c>
      <c r="E1042" s="23" t="s">
        <v>177</v>
      </c>
      <c r="F1042" s="23"/>
      <c r="G1042" s="23" t="s">
        <v>179</v>
      </c>
      <c r="H1042" s="23"/>
      <c r="I1042" s="23"/>
      <c r="J1042" s="23"/>
      <c r="K1042" s="23"/>
      <c r="L1042" s="23" t="s">
        <v>180</v>
      </c>
      <c r="M1042" s="25">
        <v>46309.803796296299</v>
      </c>
    </row>
    <row r="1043" spans="1:13">
      <c r="A1043">
        <v>202650000842</v>
      </c>
      <c r="B1043">
        <v>1021007</v>
      </c>
      <c r="C1043" s="24">
        <v>46115</v>
      </c>
      <c r="D1043" s="23" t="s">
        <v>156</v>
      </c>
      <c r="E1043" s="23" t="s">
        <v>181</v>
      </c>
      <c r="F1043" s="23"/>
      <c r="G1043" s="23" t="s">
        <v>179</v>
      </c>
      <c r="H1043" s="23"/>
      <c r="I1043" s="23"/>
      <c r="J1043" s="23"/>
      <c r="K1043" s="23"/>
      <c r="L1043" s="23" t="s">
        <v>180</v>
      </c>
      <c r="M1043" s="25">
        <v>46309.803796296299</v>
      </c>
    </row>
    <row r="1044" spans="1:13">
      <c r="A1044">
        <v>202650000843</v>
      </c>
      <c r="B1044">
        <v>971051</v>
      </c>
      <c r="C1044" s="24">
        <v>46115</v>
      </c>
      <c r="D1044" s="23" t="s">
        <v>156</v>
      </c>
      <c r="E1044" s="23" t="s">
        <v>181</v>
      </c>
      <c r="F1044" s="23" t="s">
        <v>182</v>
      </c>
      <c r="G1044" s="23" t="s">
        <v>179</v>
      </c>
      <c r="H1044" s="23"/>
      <c r="I1044" s="23"/>
      <c r="J1044" s="23"/>
      <c r="K1044" s="23"/>
      <c r="L1044" s="23" t="s">
        <v>180</v>
      </c>
      <c r="M1044" s="25">
        <v>46309.803796296299</v>
      </c>
    </row>
    <row r="1045" spans="1:13">
      <c r="A1045">
        <v>202650000844</v>
      </c>
      <c r="B1045">
        <v>1036076</v>
      </c>
      <c r="C1045" s="24">
        <v>46115</v>
      </c>
      <c r="D1045" s="23" t="s">
        <v>156</v>
      </c>
      <c r="E1045" s="23" t="s">
        <v>177</v>
      </c>
      <c r="F1045" s="23"/>
      <c r="G1045" s="23" t="s">
        <v>179</v>
      </c>
      <c r="H1045" s="23"/>
      <c r="I1045" s="23"/>
      <c r="J1045" s="23"/>
      <c r="K1045" s="23"/>
      <c r="L1045" s="23" t="s">
        <v>180</v>
      </c>
      <c r="M1045" s="25">
        <v>46309.803796296299</v>
      </c>
    </row>
    <row r="1046" spans="1:13">
      <c r="A1046">
        <v>202650000845</v>
      </c>
      <c r="B1046">
        <v>1121088</v>
      </c>
      <c r="C1046" s="24">
        <v>46115</v>
      </c>
      <c r="D1046" s="23" t="s">
        <v>156</v>
      </c>
      <c r="E1046" s="23" t="s">
        <v>181</v>
      </c>
      <c r="F1046" s="23"/>
      <c r="G1046" s="23" t="s">
        <v>179</v>
      </c>
      <c r="H1046" s="23"/>
      <c r="I1046" s="23"/>
      <c r="J1046" s="23"/>
      <c r="K1046" s="23"/>
      <c r="L1046" s="23" t="s">
        <v>180</v>
      </c>
      <c r="M1046" s="25">
        <v>46309.803796296299</v>
      </c>
    </row>
    <row r="1047" spans="1:13">
      <c r="A1047">
        <v>202650000846</v>
      </c>
      <c r="B1047">
        <v>1201462</v>
      </c>
      <c r="C1047" s="24">
        <v>46115</v>
      </c>
      <c r="D1047" s="23" t="s">
        <v>156</v>
      </c>
      <c r="E1047" s="23" t="s">
        <v>181</v>
      </c>
      <c r="F1047" s="23"/>
      <c r="G1047" s="23" t="s">
        <v>179</v>
      </c>
      <c r="H1047" s="23"/>
      <c r="I1047" s="23"/>
      <c r="J1047" s="23"/>
      <c r="K1047" s="23"/>
      <c r="L1047" s="23" t="s">
        <v>180</v>
      </c>
      <c r="M1047" s="25">
        <v>46309.803796296299</v>
      </c>
    </row>
    <row r="1048" spans="1:13">
      <c r="A1048">
        <v>202650000847</v>
      </c>
      <c r="B1048">
        <v>1151113</v>
      </c>
      <c r="C1048" s="24">
        <v>46115</v>
      </c>
      <c r="D1048" s="23" t="s">
        <v>156</v>
      </c>
      <c r="E1048" s="23" t="s">
        <v>181</v>
      </c>
      <c r="F1048" s="23"/>
      <c r="G1048" s="23" t="s">
        <v>179</v>
      </c>
      <c r="H1048" s="23"/>
      <c r="I1048" s="23"/>
      <c r="J1048" s="23"/>
      <c r="K1048" s="23"/>
      <c r="L1048" s="23" t="s">
        <v>180</v>
      </c>
      <c r="M1048" s="25">
        <v>46309.803796296299</v>
      </c>
    </row>
    <row r="1049" spans="1:13">
      <c r="A1049">
        <v>202650000848</v>
      </c>
      <c r="B1049">
        <v>940057</v>
      </c>
      <c r="C1049" s="24">
        <v>46115</v>
      </c>
      <c r="D1049" s="23" t="s">
        <v>156</v>
      </c>
      <c r="E1049" s="23" t="s">
        <v>181</v>
      </c>
      <c r="F1049" s="23"/>
      <c r="G1049" s="23" t="s">
        <v>179</v>
      </c>
      <c r="H1049" s="23"/>
      <c r="I1049" s="23"/>
      <c r="J1049" s="23"/>
      <c r="K1049" s="23"/>
      <c r="L1049" s="23" t="s">
        <v>180</v>
      </c>
      <c r="M1049" s="25">
        <v>46309.803796296299</v>
      </c>
    </row>
    <row r="1050" spans="1:13">
      <c r="A1050">
        <v>202650000849</v>
      </c>
      <c r="B1050">
        <v>1126064</v>
      </c>
      <c r="C1050" s="24">
        <v>46115</v>
      </c>
      <c r="D1050" s="23" t="s">
        <v>156</v>
      </c>
      <c r="E1050" s="23" t="s">
        <v>177</v>
      </c>
      <c r="F1050" s="23"/>
      <c r="G1050" s="23" t="s">
        <v>179</v>
      </c>
      <c r="H1050" s="23"/>
      <c r="I1050" s="23"/>
      <c r="J1050" s="23"/>
      <c r="K1050" s="23"/>
      <c r="L1050" s="23" t="s">
        <v>180</v>
      </c>
      <c r="M1050" s="25">
        <v>46309.803796296299</v>
      </c>
    </row>
    <row r="1051" spans="1:13">
      <c r="A1051">
        <v>202650000850</v>
      </c>
      <c r="B1051">
        <v>981020</v>
      </c>
      <c r="C1051" s="24">
        <v>46115</v>
      </c>
      <c r="D1051" s="23" t="s">
        <v>156</v>
      </c>
      <c r="E1051" s="23" t="s">
        <v>181</v>
      </c>
      <c r="F1051" s="23"/>
      <c r="G1051" s="23" t="s">
        <v>179</v>
      </c>
      <c r="H1051" s="23"/>
      <c r="I1051" s="23"/>
      <c r="J1051" s="23"/>
      <c r="K1051" s="23"/>
      <c r="L1051" s="23" t="s">
        <v>180</v>
      </c>
      <c r="M1051" s="25">
        <v>46309.803796296299</v>
      </c>
    </row>
    <row r="1052" spans="1:13">
      <c r="A1052">
        <v>202650000851</v>
      </c>
      <c r="B1052">
        <v>1041258</v>
      </c>
      <c r="C1052" s="24">
        <v>46115</v>
      </c>
      <c r="D1052" s="23" t="s">
        <v>156</v>
      </c>
      <c r="E1052" s="23" t="s">
        <v>177</v>
      </c>
      <c r="F1052" s="23" t="s">
        <v>182</v>
      </c>
      <c r="G1052" s="23" t="s">
        <v>179</v>
      </c>
      <c r="H1052" s="23"/>
      <c r="I1052" s="23"/>
      <c r="J1052" s="23"/>
      <c r="K1052" s="23"/>
      <c r="L1052" s="23" t="s">
        <v>180</v>
      </c>
      <c r="M1052" s="25">
        <v>46309.803796296299</v>
      </c>
    </row>
    <row r="1053" spans="1:13">
      <c r="A1053">
        <v>202650000852</v>
      </c>
      <c r="B1053">
        <v>1066080</v>
      </c>
      <c r="C1053" s="24">
        <v>46115</v>
      </c>
      <c r="D1053" s="23" t="s">
        <v>156</v>
      </c>
      <c r="E1053" s="23" t="s">
        <v>177</v>
      </c>
      <c r="F1053" s="23"/>
      <c r="G1053" s="23" t="s">
        <v>179</v>
      </c>
      <c r="H1053" s="23"/>
      <c r="I1053" s="23"/>
      <c r="J1053" s="23"/>
      <c r="K1053" s="23"/>
      <c r="L1053" s="23" t="s">
        <v>180</v>
      </c>
      <c r="M1053" s="25">
        <v>46309.803796296299</v>
      </c>
    </row>
    <row r="1054" spans="1:13">
      <c r="A1054">
        <v>202650000853</v>
      </c>
      <c r="B1054">
        <v>1223003</v>
      </c>
      <c r="C1054" s="24">
        <v>46115</v>
      </c>
      <c r="D1054" s="23" t="s">
        <v>156</v>
      </c>
      <c r="E1054" s="23" t="s">
        <v>181</v>
      </c>
      <c r="F1054" s="23" t="s">
        <v>182</v>
      </c>
      <c r="G1054" s="23" t="s">
        <v>179</v>
      </c>
      <c r="H1054" s="23"/>
      <c r="I1054" s="23"/>
      <c r="J1054" s="23"/>
      <c r="K1054" s="23"/>
      <c r="L1054" s="23" t="s">
        <v>180</v>
      </c>
      <c r="M1054" s="25">
        <v>46309.803796296299</v>
      </c>
    </row>
    <row r="1055" spans="1:13">
      <c r="A1055">
        <v>202650000854</v>
      </c>
      <c r="B1055">
        <v>1061026</v>
      </c>
      <c r="C1055" s="24">
        <v>46115</v>
      </c>
      <c r="D1055" s="23" t="s">
        <v>156</v>
      </c>
      <c r="E1055" s="23" t="s">
        <v>181</v>
      </c>
      <c r="F1055" s="23"/>
      <c r="G1055" s="23" t="s">
        <v>179</v>
      </c>
      <c r="H1055" s="23"/>
      <c r="I1055" s="23"/>
      <c r="J1055" s="23"/>
      <c r="K1055" s="23"/>
      <c r="L1055" s="23" t="s">
        <v>180</v>
      </c>
      <c r="M1055" s="25">
        <v>46309.803796296299</v>
      </c>
    </row>
    <row r="1056" spans="1:13">
      <c r="A1056">
        <v>202650000855</v>
      </c>
      <c r="B1056">
        <v>1021145</v>
      </c>
      <c r="C1056" s="24">
        <v>46115</v>
      </c>
      <c r="D1056" s="23" t="s">
        <v>156</v>
      </c>
      <c r="E1056" s="23" t="s">
        <v>181</v>
      </c>
      <c r="F1056" s="23"/>
      <c r="G1056" s="23" t="s">
        <v>179</v>
      </c>
      <c r="H1056" s="23"/>
      <c r="I1056" s="23"/>
      <c r="J1056" s="23"/>
      <c r="K1056" s="23"/>
      <c r="L1056" s="23" t="s">
        <v>180</v>
      </c>
      <c r="M1056" s="25">
        <v>46309.803796296299</v>
      </c>
    </row>
    <row r="1057" spans="1:13">
      <c r="A1057">
        <v>202650000856</v>
      </c>
      <c r="B1057">
        <v>910949</v>
      </c>
      <c r="C1057" s="24">
        <v>46115</v>
      </c>
      <c r="D1057" s="23" t="s">
        <v>156</v>
      </c>
      <c r="E1057" s="23" t="s">
        <v>181</v>
      </c>
      <c r="F1057" s="23"/>
      <c r="G1057" s="23" t="s">
        <v>179</v>
      </c>
      <c r="H1057" s="23"/>
      <c r="I1057" s="23"/>
      <c r="J1057" s="23"/>
      <c r="K1057" s="23"/>
      <c r="L1057" s="23" t="s">
        <v>180</v>
      </c>
      <c r="M1057" s="25">
        <v>46309.803796296299</v>
      </c>
    </row>
    <row r="1058" spans="1:13">
      <c r="A1058">
        <v>202650000857</v>
      </c>
      <c r="B1058">
        <v>1211130</v>
      </c>
      <c r="C1058" s="24">
        <v>46115</v>
      </c>
      <c r="D1058" s="23" t="s">
        <v>156</v>
      </c>
      <c r="E1058" s="23" t="s">
        <v>181</v>
      </c>
      <c r="F1058" s="23"/>
      <c r="G1058" s="23" t="s">
        <v>179</v>
      </c>
      <c r="H1058" s="23"/>
      <c r="I1058" s="23"/>
      <c r="J1058" s="23"/>
      <c r="K1058" s="23"/>
      <c r="L1058" s="23" t="s">
        <v>180</v>
      </c>
      <c r="M1058" s="25">
        <v>46309.803796296299</v>
      </c>
    </row>
    <row r="1059" spans="1:13">
      <c r="A1059">
        <v>202650000858</v>
      </c>
      <c r="B1059">
        <v>1256079</v>
      </c>
      <c r="C1059" s="24">
        <v>46115</v>
      </c>
      <c r="D1059" s="23" t="s">
        <v>156</v>
      </c>
      <c r="E1059" s="23" t="s">
        <v>183</v>
      </c>
      <c r="F1059" s="23" t="s">
        <v>178</v>
      </c>
      <c r="G1059" s="23" t="s">
        <v>179</v>
      </c>
      <c r="H1059" s="23"/>
      <c r="I1059" s="23"/>
      <c r="J1059" s="23"/>
      <c r="K1059" s="23"/>
      <c r="L1059" s="23" t="s">
        <v>180</v>
      </c>
      <c r="M1059" s="25">
        <v>46309.803796296299</v>
      </c>
    </row>
    <row r="1060" spans="1:13">
      <c r="A1060">
        <v>202650000859</v>
      </c>
      <c r="B1060">
        <v>1021043</v>
      </c>
      <c r="C1060" s="24">
        <v>46115</v>
      </c>
      <c r="D1060" s="23" t="s">
        <v>156</v>
      </c>
      <c r="E1060" s="23" t="s">
        <v>181</v>
      </c>
      <c r="F1060" s="23"/>
      <c r="G1060" s="23" t="s">
        <v>179</v>
      </c>
      <c r="H1060" s="23"/>
      <c r="I1060" s="23"/>
      <c r="J1060" s="23"/>
      <c r="K1060" s="23"/>
      <c r="L1060" s="23" t="s">
        <v>180</v>
      </c>
      <c r="M1060" s="25">
        <v>46309.803796296299</v>
      </c>
    </row>
    <row r="1061" spans="1:13">
      <c r="A1061">
        <v>202650000860</v>
      </c>
      <c r="B1061">
        <v>1076001</v>
      </c>
      <c r="C1061" s="24">
        <v>46115</v>
      </c>
      <c r="D1061" s="23" t="s">
        <v>156</v>
      </c>
      <c r="E1061" s="23" t="s">
        <v>181</v>
      </c>
      <c r="F1061" s="23"/>
      <c r="G1061" s="23" t="s">
        <v>179</v>
      </c>
      <c r="H1061" s="23"/>
      <c r="I1061" s="23"/>
      <c r="J1061" s="23"/>
      <c r="K1061" s="23"/>
      <c r="L1061" s="23" t="s">
        <v>180</v>
      </c>
      <c r="M1061" s="25">
        <v>46309.803796296299</v>
      </c>
    </row>
    <row r="1062" spans="1:13">
      <c r="A1062">
        <v>202650000861</v>
      </c>
      <c r="B1062">
        <v>1016009</v>
      </c>
      <c r="C1062" s="24">
        <v>46115</v>
      </c>
      <c r="D1062" s="23" t="s">
        <v>156</v>
      </c>
      <c r="E1062" s="23" t="s">
        <v>181</v>
      </c>
      <c r="F1062" s="23"/>
      <c r="G1062" s="23" t="s">
        <v>179</v>
      </c>
      <c r="H1062" s="23"/>
      <c r="I1062" s="23"/>
      <c r="J1062" s="23"/>
      <c r="K1062" s="23"/>
      <c r="L1062" s="23" t="s">
        <v>180</v>
      </c>
      <c r="M1062" s="25">
        <v>46309.803796296299</v>
      </c>
    </row>
    <row r="1063" spans="1:13">
      <c r="A1063">
        <v>202650000862</v>
      </c>
      <c r="B1063">
        <v>1171556</v>
      </c>
      <c r="C1063" s="24">
        <v>46115</v>
      </c>
      <c r="D1063" s="23" t="s">
        <v>156</v>
      </c>
      <c r="E1063" s="23" t="s">
        <v>181</v>
      </c>
      <c r="F1063" s="23"/>
      <c r="G1063" s="23" t="s">
        <v>179</v>
      </c>
      <c r="H1063" s="23"/>
      <c r="I1063" s="23"/>
      <c r="J1063" s="23"/>
      <c r="K1063" s="23"/>
      <c r="L1063" s="23" t="s">
        <v>180</v>
      </c>
      <c r="M1063" s="25">
        <v>46309.803796296299</v>
      </c>
    </row>
    <row r="1064" spans="1:13">
      <c r="A1064">
        <v>202650000863</v>
      </c>
      <c r="B1064">
        <v>1132176</v>
      </c>
      <c r="C1064" s="24">
        <v>46115</v>
      </c>
      <c r="D1064" s="23" t="s">
        <v>156</v>
      </c>
      <c r="E1064" s="23" t="s">
        <v>183</v>
      </c>
      <c r="F1064" s="23"/>
      <c r="G1064" s="23" t="s">
        <v>179</v>
      </c>
      <c r="H1064" s="23"/>
      <c r="I1064" s="23"/>
      <c r="J1064" s="23"/>
      <c r="K1064" s="23"/>
      <c r="L1064" s="23" t="s">
        <v>180</v>
      </c>
      <c r="M1064" s="25">
        <v>46309.803796296299</v>
      </c>
    </row>
    <row r="1065" spans="1:13">
      <c r="A1065">
        <v>202650000864</v>
      </c>
      <c r="B1065">
        <v>1174053</v>
      </c>
      <c r="C1065" s="24">
        <v>46115</v>
      </c>
      <c r="D1065" s="23" t="s">
        <v>156</v>
      </c>
      <c r="E1065" s="23" t="s">
        <v>181</v>
      </c>
      <c r="F1065" s="23"/>
      <c r="G1065" s="23" t="s">
        <v>179</v>
      </c>
      <c r="H1065" s="23"/>
      <c r="I1065" s="23"/>
      <c r="J1065" s="23"/>
      <c r="K1065" s="23"/>
      <c r="L1065" s="23" t="s">
        <v>180</v>
      </c>
      <c r="M1065" s="25">
        <v>46309.803796296299</v>
      </c>
    </row>
    <row r="1066" spans="1:13">
      <c r="A1066">
        <v>202650000865</v>
      </c>
      <c r="B1066">
        <v>940744</v>
      </c>
      <c r="C1066" s="24">
        <v>46115</v>
      </c>
      <c r="D1066" s="23" t="s">
        <v>156</v>
      </c>
      <c r="E1066" s="23" t="s">
        <v>181</v>
      </c>
      <c r="F1066" s="23"/>
      <c r="G1066" s="23" t="s">
        <v>179</v>
      </c>
      <c r="H1066" s="23"/>
      <c r="I1066" s="23"/>
      <c r="J1066" s="23"/>
      <c r="K1066" s="23"/>
      <c r="L1066" s="23" t="s">
        <v>180</v>
      </c>
      <c r="M1066" s="25">
        <v>46309.803796296299</v>
      </c>
    </row>
    <row r="1067" spans="1:13">
      <c r="A1067">
        <v>202650000866</v>
      </c>
      <c r="B1067">
        <v>1131080</v>
      </c>
      <c r="C1067" s="24">
        <v>46115</v>
      </c>
      <c r="D1067" s="23" t="s">
        <v>156</v>
      </c>
      <c r="E1067" s="23" t="s">
        <v>181</v>
      </c>
      <c r="F1067" s="23"/>
      <c r="G1067" s="23" t="s">
        <v>179</v>
      </c>
      <c r="H1067" s="23"/>
      <c r="I1067" s="23"/>
      <c r="J1067" s="23"/>
      <c r="K1067" s="23"/>
      <c r="L1067" s="23" t="s">
        <v>180</v>
      </c>
      <c r="M1067" s="25">
        <v>46309.803796296299</v>
      </c>
    </row>
    <row r="1068" spans="1:13">
      <c r="A1068">
        <v>202650000867</v>
      </c>
      <c r="B1068">
        <v>5027660</v>
      </c>
      <c r="C1068" s="24">
        <v>46115</v>
      </c>
      <c r="D1068" s="23" t="s">
        <v>156</v>
      </c>
      <c r="E1068" s="23" t="s">
        <v>177</v>
      </c>
      <c r="F1068" s="23" t="s">
        <v>212</v>
      </c>
      <c r="G1068" s="23" t="s">
        <v>179</v>
      </c>
      <c r="H1068" s="23"/>
      <c r="I1068" s="23"/>
      <c r="J1068" s="23"/>
      <c r="K1068" s="23"/>
      <c r="L1068" s="23" t="s">
        <v>180</v>
      </c>
      <c r="M1068" s="25">
        <v>46309.803796296299</v>
      </c>
    </row>
    <row r="1069" spans="1:13">
      <c r="A1069">
        <v>202650000868</v>
      </c>
      <c r="B1069">
        <v>1176058</v>
      </c>
      <c r="C1069" s="24">
        <v>46115</v>
      </c>
      <c r="D1069" s="23" t="s">
        <v>156</v>
      </c>
      <c r="E1069" s="23" t="s">
        <v>177</v>
      </c>
      <c r="F1069" s="23"/>
      <c r="G1069" s="23" t="s">
        <v>179</v>
      </c>
      <c r="H1069" s="23"/>
      <c r="I1069" s="23"/>
      <c r="J1069" s="23"/>
      <c r="K1069" s="23"/>
      <c r="L1069" s="23" t="s">
        <v>180</v>
      </c>
      <c r="M1069" s="25">
        <v>46309.803796296299</v>
      </c>
    </row>
    <row r="1070" spans="1:13">
      <c r="A1070">
        <v>202650000869</v>
      </c>
      <c r="B1070">
        <v>1036049</v>
      </c>
      <c r="C1070" s="24">
        <v>46115</v>
      </c>
      <c r="D1070" s="23" t="s">
        <v>156</v>
      </c>
      <c r="E1070" s="23" t="s">
        <v>181</v>
      </c>
      <c r="F1070" s="23"/>
      <c r="G1070" s="23" t="s">
        <v>179</v>
      </c>
      <c r="H1070" s="23"/>
      <c r="I1070" s="23"/>
      <c r="J1070" s="23"/>
      <c r="K1070" s="23"/>
      <c r="L1070" s="23" t="s">
        <v>180</v>
      </c>
      <c r="M1070" s="25">
        <v>46309.803796296299</v>
      </c>
    </row>
    <row r="1071" spans="1:13">
      <c r="A1071">
        <v>202650000870</v>
      </c>
      <c r="B1071">
        <v>950543</v>
      </c>
      <c r="C1071" s="24">
        <v>46115</v>
      </c>
      <c r="D1071" s="23" t="s">
        <v>156</v>
      </c>
      <c r="E1071" s="23" t="s">
        <v>177</v>
      </c>
      <c r="F1071" s="23"/>
      <c r="G1071" s="23" t="s">
        <v>179</v>
      </c>
      <c r="H1071" s="23"/>
      <c r="I1071" s="23"/>
      <c r="J1071" s="23"/>
      <c r="K1071" s="23"/>
      <c r="L1071" s="23" t="s">
        <v>180</v>
      </c>
      <c r="M1071" s="25">
        <v>46309.803796296299</v>
      </c>
    </row>
    <row r="1072" spans="1:13">
      <c r="A1072">
        <v>202650000871</v>
      </c>
      <c r="B1072">
        <v>840462</v>
      </c>
      <c r="C1072" s="24">
        <v>46115</v>
      </c>
      <c r="D1072" s="23" t="s">
        <v>156</v>
      </c>
      <c r="E1072" s="23" t="s">
        <v>181</v>
      </c>
      <c r="F1072" s="23"/>
      <c r="G1072" s="23" t="s">
        <v>179</v>
      </c>
      <c r="H1072" s="23"/>
      <c r="I1072" s="23"/>
      <c r="J1072" s="23"/>
      <c r="K1072" s="23"/>
      <c r="L1072" s="23" t="s">
        <v>180</v>
      </c>
      <c r="M1072" s="25">
        <v>46309.803796296299</v>
      </c>
    </row>
    <row r="1073" spans="1:13">
      <c r="A1073">
        <v>202650000872</v>
      </c>
      <c r="B1073">
        <v>1066017</v>
      </c>
      <c r="C1073" s="24">
        <v>46115</v>
      </c>
      <c r="D1073" s="23" t="s">
        <v>156</v>
      </c>
      <c r="E1073" s="23" t="s">
        <v>181</v>
      </c>
      <c r="F1073" s="23"/>
      <c r="G1073" s="23" t="s">
        <v>179</v>
      </c>
      <c r="H1073" s="23"/>
      <c r="I1073" s="23"/>
      <c r="J1073" s="23"/>
      <c r="K1073" s="23"/>
      <c r="L1073" s="23" t="s">
        <v>180</v>
      </c>
      <c r="M1073" s="25">
        <v>46309.803796296299</v>
      </c>
    </row>
    <row r="1074" spans="1:13">
      <c r="A1074">
        <v>202650000873</v>
      </c>
      <c r="B1074">
        <v>1216031</v>
      </c>
      <c r="C1074" s="24">
        <v>46115</v>
      </c>
      <c r="D1074" s="23" t="s">
        <v>156</v>
      </c>
      <c r="E1074" s="23" t="s">
        <v>181</v>
      </c>
      <c r="F1074" s="23"/>
      <c r="G1074" s="23" t="s">
        <v>179</v>
      </c>
      <c r="H1074" s="23"/>
      <c r="I1074" s="23"/>
      <c r="J1074" s="23"/>
      <c r="K1074" s="23"/>
      <c r="L1074" s="23" t="s">
        <v>180</v>
      </c>
      <c r="M1074" s="25">
        <v>46309.803796296299</v>
      </c>
    </row>
    <row r="1075" spans="1:13">
      <c r="A1075">
        <v>202650000874</v>
      </c>
      <c r="B1075">
        <v>1126003</v>
      </c>
      <c r="C1075" s="24">
        <v>46115</v>
      </c>
      <c r="D1075" s="23" t="s">
        <v>156</v>
      </c>
      <c r="E1075" s="23" t="s">
        <v>177</v>
      </c>
      <c r="F1075" s="23"/>
      <c r="G1075" s="23" t="s">
        <v>179</v>
      </c>
      <c r="H1075" s="23"/>
      <c r="I1075" s="23"/>
      <c r="J1075" s="23"/>
      <c r="K1075" s="23"/>
      <c r="L1075" s="23" t="s">
        <v>180</v>
      </c>
      <c r="M1075" s="25">
        <v>46309.803796296299</v>
      </c>
    </row>
    <row r="1076" spans="1:13">
      <c r="A1076">
        <v>202650000875</v>
      </c>
      <c r="B1076">
        <v>1211386</v>
      </c>
      <c r="C1076" s="24">
        <v>46115</v>
      </c>
      <c r="D1076" s="23" t="s">
        <v>156</v>
      </c>
      <c r="E1076" s="23" t="s">
        <v>181</v>
      </c>
      <c r="F1076" s="23"/>
      <c r="G1076" s="23" t="s">
        <v>179</v>
      </c>
      <c r="H1076" s="23"/>
      <c r="I1076" s="23"/>
      <c r="J1076" s="23"/>
      <c r="K1076" s="23"/>
      <c r="L1076" s="23" t="s">
        <v>180</v>
      </c>
      <c r="M1076" s="25">
        <v>46309.803796296299</v>
      </c>
    </row>
    <row r="1077" spans="1:13">
      <c r="A1077">
        <v>202650000876</v>
      </c>
      <c r="B1077">
        <v>920042</v>
      </c>
      <c r="C1077" s="24">
        <v>46115</v>
      </c>
      <c r="D1077" s="23" t="s">
        <v>156</v>
      </c>
      <c r="E1077" s="23" t="s">
        <v>181</v>
      </c>
      <c r="F1077" s="23"/>
      <c r="G1077" s="23" t="s">
        <v>179</v>
      </c>
      <c r="H1077" s="23"/>
      <c r="I1077" s="23"/>
      <c r="J1077" s="23"/>
      <c r="K1077" s="23"/>
      <c r="L1077" s="23" t="s">
        <v>180</v>
      </c>
      <c r="M1077" s="25">
        <v>46309.803796296299</v>
      </c>
    </row>
    <row r="1078" spans="1:13">
      <c r="A1078">
        <v>202650000877</v>
      </c>
      <c r="B1078">
        <v>1226049</v>
      </c>
      <c r="C1078" s="24">
        <v>46115</v>
      </c>
      <c r="D1078" s="23" t="s">
        <v>156</v>
      </c>
      <c r="E1078" s="23" t="s">
        <v>177</v>
      </c>
      <c r="F1078" s="23"/>
      <c r="G1078" s="23" t="s">
        <v>179</v>
      </c>
      <c r="H1078" s="23"/>
      <c r="I1078" s="23"/>
      <c r="J1078" s="23"/>
      <c r="K1078" s="23"/>
      <c r="L1078" s="23" t="s">
        <v>180</v>
      </c>
      <c r="M1078" s="25">
        <v>46309.803796296299</v>
      </c>
    </row>
    <row r="1079" spans="1:13">
      <c r="A1079">
        <v>202650000878</v>
      </c>
      <c r="B1079">
        <v>1031249</v>
      </c>
      <c r="C1079" s="24">
        <v>46115</v>
      </c>
      <c r="D1079" s="23" t="s">
        <v>156</v>
      </c>
      <c r="E1079" s="23" t="s">
        <v>183</v>
      </c>
      <c r="F1079" s="23" t="s">
        <v>178</v>
      </c>
      <c r="G1079" s="23" t="s">
        <v>179</v>
      </c>
      <c r="H1079" s="23"/>
      <c r="I1079" s="23"/>
      <c r="J1079" s="23"/>
      <c r="K1079" s="23"/>
      <c r="L1079" s="23" t="s">
        <v>180</v>
      </c>
      <c r="M1079" s="25">
        <v>46309.803796296299</v>
      </c>
    </row>
    <row r="1080" spans="1:13">
      <c r="A1080">
        <v>202650000879</v>
      </c>
      <c r="B1080">
        <v>1161073</v>
      </c>
      <c r="C1080" s="24">
        <v>46115</v>
      </c>
      <c r="D1080" s="23" t="s">
        <v>156</v>
      </c>
      <c r="E1080" s="23" t="s">
        <v>181</v>
      </c>
      <c r="F1080" s="23"/>
      <c r="G1080" s="23" t="s">
        <v>179</v>
      </c>
      <c r="H1080" s="23"/>
      <c r="I1080" s="23"/>
      <c r="J1080" s="23"/>
      <c r="K1080" s="23"/>
      <c r="L1080" s="23" t="s">
        <v>180</v>
      </c>
      <c r="M1080" s="25">
        <v>46309.803796296299</v>
      </c>
    </row>
    <row r="1081" spans="1:13">
      <c r="A1081">
        <v>202650000880</v>
      </c>
      <c r="B1081">
        <v>1081406</v>
      </c>
      <c r="C1081" s="24">
        <v>46115</v>
      </c>
      <c r="D1081" s="23" t="s">
        <v>156</v>
      </c>
      <c r="E1081" s="23" t="s">
        <v>181</v>
      </c>
      <c r="F1081" s="23"/>
      <c r="G1081" s="23" t="s">
        <v>179</v>
      </c>
      <c r="H1081" s="23"/>
      <c r="I1081" s="23"/>
      <c r="J1081" s="23"/>
      <c r="K1081" s="23"/>
      <c r="L1081" s="23" t="s">
        <v>180</v>
      </c>
      <c r="M1081" s="25">
        <v>46309.803796296299</v>
      </c>
    </row>
    <row r="1082" spans="1:13">
      <c r="A1082">
        <v>202650000881</v>
      </c>
      <c r="B1082">
        <v>991096</v>
      </c>
      <c r="C1082" s="24">
        <v>46115</v>
      </c>
      <c r="D1082" s="23" t="s">
        <v>156</v>
      </c>
      <c r="E1082" s="23" t="s">
        <v>181</v>
      </c>
      <c r="F1082" s="23" t="s">
        <v>182</v>
      </c>
      <c r="G1082" s="23" t="s">
        <v>179</v>
      </c>
      <c r="H1082" s="23"/>
      <c r="I1082" s="23"/>
      <c r="J1082" s="23"/>
      <c r="K1082" s="23"/>
      <c r="L1082" s="23" t="s">
        <v>180</v>
      </c>
      <c r="M1082" s="25">
        <v>46309.803796296299</v>
      </c>
    </row>
    <row r="1083" spans="1:13">
      <c r="A1083">
        <v>202650000882</v>
      </c>
      <c r="B1083">
        <v>1117022</v>
      </c>
      <c r="C1083" s="24">
        <v>46115</v>
      </c>
      <c r="D1083" s="23" t="s">
        <v>156</v>
      </c>
      <c r="E1083" s="23" t="s">
        <v>181</v>
      </c>
      <c r="F1083" s="23"/>
      <c r="G1083" s="23" t="s">
        <v>179</v>
      </c>
      <c r="H1083" s="23"/>
      <c r="I1083" s="23"/>
      <c r="J1083" s="23"/>
      <c r="K1083" s="23"/>
      <c r="L1083" s="23" t="s">
        <v>180</v>
      </c>
      <c r="M1083" s="25">
        <v>46309.803796296299</v>
      </c>
    </row>
    <row r="1084" spans="1:13">
      <c r="A1084">
        <v>202650000883</v>
      </c>
      <c r="B1084">
        <v>1011116</v>
      </c>
      <c r="C1084" s="24">
        <v>46115</v>
      </c>
      <c r="D1084" s="23" t="s">
        <v>156</v>
      </c>
      <c r="E1084" s="23" t="s">
        <v>181</v>
      </c>
      <c r="F1084" s="23"/>
      <c r="G1084" s="23" t="s">
        <v>179</v>
      </c>
      <c r="H1084" s="23"/>
      <c r="I1084" s="23"/>
      <c r="J1084" s="23"/>
      <c r="K1084" s="23"/>
      <c r="L1084" s="23" t="s">
        <v>180</v>
      </c>
      <c r="M1084" s="25">
        <v>46309.803796296299</v>
      </c>
    </row>
    <row r="1085" spans="1:13">
      <c r="A1085">
        <v>202650000884</v>
      </c>
      <c r="B1085">
        <v>1146066</v>
      </c>
      <c r="C1085" s="24">
        <v>46115</v>
      </c>
      <c r="D1085" s="23" t="s">
        <v>156</v>
      </c>
      <c r="E1085" s="23" t="s">
        <v>177</v>
      </c>
      <c r="F1085" s="23"/>
      <c r="G1085" s="23" t="s">
        <v>179</v>
      </c>
      <c r="H1085" s="23"/>
      <c r="I1085" s="23"/>
      <c r="J1085" s="23"/>
      <c r="K1085" s="23"/>
      <c r="L1085" s="23" t="s">
        <v>180</v>
      </c>
      <c r="M1085" s="25">
        <v>46309.803796296299</v>
      </c>
    </row>
    <row r="1086" spans="1:13">
      <c r="A1086">
        <v>202650000885</v>
      </c>
      <c r="B1086">
        <v>1012004</v>
      </c>
      <c r="C1086" s="24">
        <v>46115</v>
      </c>
      <c r="D1086" s="23" t="s">
        <v>156</v>
      </c>
      <c r="E1086" s="23" t="s">
        <v>181</v>
      </c>
      <c r="F1086" s="23"/>
      <c r="G1086" s="23" t="s">
        <v>179</v>
      </c>
      <c r="H1086" s="23"/>
      <c r="I1086" s="23"/>
      <c r="J1086" s="23"/>
      <c r="K1086" s="23"/>
      <c r="L1086" s="23" t="s">
        <v>180</v>
      </c>
      <c r="M1086" s="25">
        <v>46309.803796296299</v>
      </c>
    </row>
    <row r="1087" spans="1:13">
      <c r="A1087">
        <v>202650000886</v>
      </c>
      <c r="B1087">
        <v>1106038</v>
      </c>
      <c r="C1087" s="24">
        <v>46115</v>
      </c>
      <c r="D1087" s="23" t="s">
        <v>156</v>
      </c>
      <c r="E1087" s="23" t="s">
        <v>181</v>
      </c>
      <c r="F1087" s="23"/>
      <c r="G1087" s="23" t="s">
        <v>179</v>
      </c>
      <c r="H1087" s="23"/>
      <c r="I1087" s="23"/>
      <c r="J1087" s="23"/>
      <c r="K1087" s="23"/>
      <c r="L1087" s="23" t="s">
        <v>180</v>
      </c>
      <c r="M1087" s="25">
        <v>46309.803796296299</v>
      </c>
    </row>
    <row r="1088" spans="1:13">
      <c r="A1088">
        <v>202650000887</v>
      </c>
      <c r="B1088">
        <v>1112502</v>
      </c>
      <c r="C1088" s="24">
        <v>46115</v>
      </c>
      <c r="D1088" s="23" t="s">
        <v>156</v>
      </c>
      <c r="E1088" s="23" t="s">
        <v>177</v>
      </c>
      <c r="F1088" s="23" t="s">
        <v>214</v>
      </c>
      <c r="G1088" s="23" t="s">
        <v>179</v>
      </c>
      <c r="H1088" s="23"/>
      <c r="I1088" s="23"/>
      <c r="J1088" s="23"/>
      <c r="K1088" s="23"/>
      <c r="L1088" s="23" t="s">
        <v>180</v>
      </c>
      <c r="M1088" s="25">
        <v>46309.803796296299</v>
      </c>
    </row>
    <row r="1089" spans="1:13">
      <c r="A1089">
        <v>202650000888</v>
      </c>
      <c r="B1089">
        <v>1046023</v>
      </c>
      <c r="C1089" s="24">
        <v>46115</v>
      </c>
      <c r="D1089" s="23" t="s">
        <v>156</v>
      </c>
      <c r="E1089" s="23" t="s">
        <v>183</v>
      </c>
      <c r="F1089" s="23" t="s">
        <v>178</v>
      </c>
      <c r="G1089" s="23" t="s">
        <v>179</v>
      </c>
      <c r="H1089" s="23"/>
      <c r="I1089" s="23"/>
      <c r="J1089" s="23"/>
      <c r="K1089" s="23"/>
      <c r="L1089" s="23" t="s">
        <v>180</v>
      </c>
      <c r="M1089" s="25">
        <v>46309.803796296299</v>
      </c>
    </row>
    <row r="1090" spans="1:13">
      <c r="A1090">
        <v>202650000889</v>
      </c>
      <c r="B1090">
        <v>1066028</v>
      </c>
      <c r="C1090" s="24">
        <v>46119</v>
      </c>
      <c r="D1090" s="23" t="s">
        <v>156</v>
      </c>
      <c r="E1090" s="23" t="s">
        <v>177</v>
      </c>
      <c r="F1090" s="23"/>
      <c r="G1090" s="23" t="s">
        <v>179</v>
      </c>
      <c r="H1090" s="23"/>
      <c r="I1090" s="23"/>
      <c r="J1090" s="23"/>
      <c r="K1090" s="23"/>
      <c r="L1090" s="23" t="s">
        <v>180</v>
      </c>
      <c r="M1090" s="25">
        <v>46309.803796296299</v>
      </c>
    </row>
    <row r="1091" spans="1:13">
      <c r="A1091">
        <v>202650000890</v>
      </c>
      <c r="B1091">
        <v>1201486</v>
      </c>
      <c r="C1091" s="24">
        <v>46115</v>
      </c>
      <c r="D1091" s="23" t="s">
        <v>156</v>
      </c>
      <c r="E1091" s="23" t="s">
        <v>181</v>
      </c>
      <c r="F1091" s="23"/>
      <c r="G1091" s="23" t="s">
        <v>179</v>
      </c>
      <c r="H1091" s="23"/>
      <c r="I1091" s="23"/>
      <c r="J1091" s="23"/>
      <c r="K1091" s="23"/>
      <c r="L1091" s="23" t="s">
        <v>180</v>
      </c>
      <c r="M1091" s="25">
        <v>46309.803796296299</v>
      </c>
    </row>
    <row r="1092" spans="1:13">
      <c r="A1092">
        <v>202650000891</v>
      </c>
      <c r="B1092">
        <v>1071027</v>
      </c>
      <c r="C1092" s="24">
        <v>46115</v>
      </c>
      <c r="D1092" s="23" t="s">
        <v>156</v>
      </c>
      <c r="E1092" s="23" t="s">
        <v>181</v>
      </c>
      <c r="F1092" s="23"/>
      <c r="G1092" s="23" t="s">
        <v>179</v>
      </c>
      <c r="H1092" s="23"/>
      <c r="I1092" s="23"/>
      <c r="J1092" s="23"/>
      <c r="K1092" s="23"/>
      <c r="L1092" s="23" t="s">
        <v>180</v>
      </c>
      <c r="M1092" s="25">
        <v>46309.803796296299</v>
      </c>
    </row>
    <row r="1093" spans="1:13">
      <c r="A1093">
        <v>202650000893</v>
      </c>
      <c r="B1093">
        <v>1191513</v>
      </c>
      <c r="C1093" s="24">
        <v>46115</v>
      </c>
      <c r="D1093" s="23" t="s">
        <v>156</v>
      </c>
      <c r="E1093" s="23" t="s">
        <v>181</v>
      </c>
      <c r="F1093" s="23"/>
      <c r="G1093" s="23" t="s">
        <v>179</v>
      </c>
      <c r="H1093" s="23"/>
      <c r="I1093" s="23"/>
      <c r="J1093" s="23"/>
      <c r="K1093" s="23"/>
      <c r="L1093" s="23" t="s">
        <v>180</v>
      </c>
      <c r="M1093" s="25">
        <v>46309.803796296299</v>
      </c>
    </row>
    <row r="1094" spans="1:13">
      <c r="A1094">
        <v>202650000895</v>
      </c>
      <c r="B1094">
        <v>1011258</v>
      </c>
      <c r="C1094" s="24">
        <v>46115</v>
      </c>
      <c r="D1094" s="23" t="s">
        <v>156</v>
      </c>
      <c r="E1094" s="23" t="s">
        <v>181</v>
      </c>
      <c r="F1094" s="23" t="s">
        <v>182</v>
      </c>
      <c r="G1094" s="23" t="s">
        <v>179</v>
      </c>
      <c r="H1094" s="23"/>
      <c r="I1094" s="23"/>
      <c r="J1094" s="23"/>
      <c r="K1094" s="23"/>
      <c r="L1094" s="23" t="s">
        <v>180</v>
      </c>
      <c r="M1094" s="25">
        <v>46309.803796296299</v>
      </c>
    </row>
    <row r="1095" spans="1:13">
      <c r="A1095">
        <v>202650000896</v>
      </c>
      <c r="B1095">
        <v>1024122</v>
      </c>
      <c r="C1095" s="24">
        <v>46115</v>
      </c>
      <c r="D1095" s="23" t="s">
        <v>156</v>
      </c>
      <c r="E1095" s="23" t="s">
        <v>181</v>
      </c>
      <c r="F1095" s="23"/>
      <c r="G1095" s="23" t="s">
        <v>179</v>
      </c>
      <c r="H1095" s="23"/>
      <c r="I1095" s="23"/>
      <c r="J1095" s="23"/>
      <c r="K1095" s="23"/>
      <c r="L1095" s="23" t="s">
        <v>180</v>
      </c>
      <c r="M1095" s="25">
        <v>46309.803796296299</v>
      </c>
    </row>
    <row r="1096" spans="1:13">
      <c r="A1096">
        <v>202650000897</v>
      </c>
      <c r="B1096">
        <v>1192515</v>
      </c>
      <c r="C1096" s="24">
        <v>46115</v>
      </c>
      <c r="D1096" s="23" t="s">
        <v>156</v>
      </c>
      <c r="E1096" s="23" t="s">
        <v>183</v>
      </c>
      <c r="F1096" s="23" t="s">
        <v>178</v>
      </c>
      <c r="G1096" s="23" t="s">
        <v>179</v>
      </c>
      <c r="H1096" s="23"/>
      <c r="I1096" s="23"/>
      <c r="J1096" s="23"/>
      <c r="K1096" s="23"/>
      <c r="L1096" s="23" t="s">
        <v>180</v>
      </c>
      <c r="M1096" s="25">
        <v>46309.803796296299</v>
      </c>
    </row>
    <row r="1097" spans="1:13">
      <c r="A1097">
        <v>202650000898</v>
      </c>
      <c r="B1097">
        <v>1211521</v>
      </c>
      <c r="C1097" s="24">
        <v>46115</v>
      </c>
      <c r="D1097" s="23" t="s">
        <v>156</v>
      </c>
      <c r="E1097" s="23" t="s">
        <v>181</v>
      </c>
      <c r="F1097" s="23"/>
      <c r="G1097" s="23" t="s">
        <v>179</v>
      </c>
      <c r="H1097" s="23"/>
      <c r="I1097" s="23"/>
      <c r="J1097" s="23"/>
      <c r="K1097" s="23"/>
      <c r="L1097" s="23" t="s">
        <v>180</v>
      </c>
      <c r="M1097" s="25">
        <v>46309.803796296299</v>
      </c>
    </row>
    <row r="1098" spans="1:13">
      <c r="A1098">
        <v>202650000899</v>
      </c>
      <c r="B1098">
        <v>981126</v>
      </c>
      <c r="C1098" s="24">
        <v>46121</v>
      </c>
      <c r="D1098" s="23" t="s">
        <v>156</v>
      </c>
      <c r="E1098" s="23" t="s">
        <v>181</v>
      </c>
      <c r="F1098" s="23"/>
      <c r="G1098" s="23" t="s">
        <v>179</v>
      </c>
      <c r="H1098" s="23"/>
      <c r="I1098" s="23"/>
      <c r="J1098" s="23"/>
      <c r="K1098" s="23"/>
      <c r="L1098" s="23" t="s">
        <v>180</v>
      </c>
      <c r="M1098" s="25">
        <v>46309.803796296299</v>
      </c>
    </row>
    <row r="1099" spans="1:13">
      <c r="A1099">
        <v>202650000900</v>
      </c>
      <c r="B1099">
        <v>1106017</v>
      </c>
      <c r="C1099" s="24">
        <v>46115</v>
      </c>
      <c r="D1099" s="23" t="s">
        <v>156</v>
      </c>
      <c r="E1099" s="23" t="s">
        <v>177</v>
      </c>
      <c r="F1099" s="23"/>
      <c r="G1099" s="23" t="s">
        <v>179</v>
      </c>
      <c r="H1099" s="23"/>
      <c r="I1099" s="23"/>
      <c r="J1099" s="23"/>
      <c r="K1099" s="23"/>
      <c r="L1099" s="23" t="s">
        <v>180</v>
      </c>
      <c r="M1099" s="25">
        <v>46309.803796296299</v>
      </c>
    </row>
    <row r="1100" spans="1:13">
      <c r="A1100">
        <v>202650000901</v>
      </c>
      <c r="B1100">
        <v>1021018</v>
      </c>
      <c r="C1100" s="24">
        <v>46115</v>
      </c>
      <c r="D1100" s="23" t="s">
        <v>156</v>
      </c>
      <c r="E1100" s="23" t="s">
        <v>181</v>
      </c>
      <c r="F1100" s="23"/>
      <c r="G1100" s="23" t="s">
        <v>179</v>
      </c>
      <c r="H1100" s="23"/>
      <c r="I1100" s="23"/>
      <c r="J1100" s="23"/>
      <c r="K1100" s="23"/>
      <c r="L1100" s="23" t="s">
        <v>180</v>
      </c>
      <c r="M1100" s="25">
        <v>46309.803796296299</v>
      </c>
    </row>
    <row r="1101" spans="1:13">
      <c r="A1101">
        <v>202650000902</v>
      </c>
      <c r="B1101">
        <v>1126002</v>
      </c>
      <c r="C1101" s="24">
        <v>46115</v>
      </c>
      <c r="D1101" s="23" t="s">
        <v>156</v>
      </c>
      <c r="E1101" s="23" t="s">
        <v>177</v>
      </c>
      <c r="F1101" s="23"/>
      <c r="G1101" s="23" t="s">
        <v>179</v>
      </c>
      <c r="H1101" s="23"/>
      <c r="I1101" s="23"/>
      <c r="J1101" s="23"/>
      <c r="K1101" s="23"/>
      <c r="L1101" s="23" t="s">
        <v>180</v>
      </c>
      <c r="M1101" s="25">
        <v>46309.803796296299</v>
      </c>
    </row>
    <row r="1102" spans="1:13">
      <c r="A1102">
        <v>202650000904</v>
      </c>
      <c r="B1102">
        <v>1161362</v>
      </c>
      <c r="C1102" s="24">
        <v>46115</v>
      </c>
      <c r="D1102" s="23" t="s">
        <v>156</v>
      </c>
      <c r="E1102" s="23" t="s">
        <v>181</v>
      </c>
      <c r="F1102" s="23"/>
      <c r="G1102" s="23" t="s">
        <v>179</v>
      </c>
      <c r="H1102" s="23"/>
      <c r="I1102" s="23"/>
      <c r="J1102" s="23"/>
      <c r="K1102" s="23"/>
      <c r="L1102" s="23" t="s">
        <v>180</v>
      </c>
      <c r="M1102" s="25">
        <v>46309.803796296299</v>
      </c>
    </row>
    <row r="1103" spans="1:13">
      <c r="A1103">
        <v>202650000905</v>
      </c>
      <c r="B1103">
        <v>1131352</v>
      </c>
      <c r="C1103" s="24">
        <v>46115</v>
      </c>
      <c r="D1103" s="23" t="s">
        <v>156</v>
      </c>
      <c r="E1103" s="23" t="s">
        <v>181</v>
      </c>
      <c r="F1103" s="23"/>
      <c r="G1103" s="23" t="s">
        <v>179</v>
      </c>
      <c r="H1103" s="23"/>
      <c r="I1103" s="23"/>
      <c r="J1103" s="23"/>
      <c r="K1103" s="23"/>
      <c r="L1103" s="23" t="s">
        <v>180</v>
      </c>
      <c r="M1103" s="25">
        <v>46309.803796296299</v>
      </c>
    </row>
    <row r="1104" spans="1:13">
      <c r="A1104">
        <v>202650000906</v>
      </c>
      <c r="B1104">
        <v>1192503</v>
      </c>
      <c r="C1104" s="24">
        <v>46115</v>
      </c>
      <c r="D1104" s="23" t="s">
        <v>156</v>
      </c>
      <c r="E1104" s="23" t="s">
        <v>181</v>
      </c>
      <c r="F1104" s="23"/>
      <c r="G1104" s="23" t="s">
        <v>179</v>
      </c>
      <c r="H1104" s="23"/>
      <c r="I1104" s="23"/>
      <c r="J1104" s="23"/>
      <c r="K1104" s="23"/>
      <c r="L1104" s="23" t="s">
        <v>180</v>
      </c>
      <c r="M1104" s="25">
        <v>46309.803796296299</v>
      </c>
    </row>
    <row r="1105" spans="1:13">
      <c r="A1105">
        <v>202650000908</v>
      </c>
      <c r="B1105">
        <v>1124058</v>
      </c>
      <c r="C1105" s="24">
        <v>46115</v>
      </c>
      <c r="D1105" s="23" t="s">
        <v>156</v>
      </c>
      <c r="E1105" s="23" t="s">
        <v>183</v>
      </c>
      <c r="F1105" s="23"/>
      <c r="G1105" s="23" t="s">
        <v>179</v>
      </c>
      <c r="H1105" s="23"/>
      <c r="I1105" s="23"/>
      <c r="J1105" s="23"/>
      <c r="K1105" s="23"/>
      <c r="L1105" s="23" t="s">
        <v>180</v>
      </c>
      <c r="M1105" s="25">
        <v>46309.803796296299</v>
      </c>
    </row>
    <row r="1106" spans="1:13">
      <c r="A1106">
        <v>202650000909</v>
      </c>
      <c r="B1106">
        <v>1224086</v>
      </c>
      <c r="C1106" s="24">
        <v>46115</v>
      </c>
      <c r="D1106" s="23" t="s">
        <v>156</v>
      </c>
      <c r="E1106" s="23" t="s">
        <v>183</v>
      </c>
      <c r="F1106" s="23"/>
      <c r="G1106" s="23" t="s">
        <v>179</v>
      </c>
      <c r="H1106" s="23"/>
      <c r="I1106" s="23"/>
      <c r="J1106" s="23"/>
      <c r="K1106" s="23"/>
      <c r="L1106" s="23" t="s">
        <v>180</v>
      </c>
      <c r="M1106" s="25">
        <v>46309.803796296299</v>
      </c>
    </row>
    <row r="1107" spans="1:13">
      <c r="A1107">
        <v>202650000910</v>
      </c>
      <c r="B1107">
        <v>1091414</v>
      </c>
      <c r="C1107" s="24">
        <v>46115</v>
      </c>
      <c r="D1107" s="23" t="s">
        <v>156</v>
      </c>
      <c r="E1107" s="23" t="s">
        <v>183</v>
      </c>
      <c r="F1107" s="23" t="s">
        <v>178</v>
      </c>
      <c r="G1107" s="23" t="s">
        <v>179</v>
      </c>
      <c r="H1107" s="23"/>
      <c r="I1107" s="23"/>
      <c r="J1107" s="23"/>
      <c r="K1107" s="23"/>
      <c r="L1107" s="23" t="s">
        <v>180</v>
      </c>
      <c r="M1107" s="25">
        <v>46309.803796296299</v>
      </c>
    </row>
    <row r="1108" spans="1:13">
      <c r="A1108">
        <v>202650000911</v>
      </c>
      <c r="B1108">
        <v>840131</v>
      </c>
      <c r="C1108" s="24">
        <v>46119</v>
      </c>
      <c r="D1108" s="23" t="s">
        <v>156</v>
      </c>
      <c r="E1108" s="23" t="s">
        <v>177</v>
      </c>
      <c r="F1108" s="23"/>
      <c r="G1108" s="23" t="s">
        <v>179</v>
      </c>
      <c r="H1108" s="23"/>
      <c r="I1108" s="23"/>
      <c r="J1108" s="23"/>
      <c r="K1108" s="23"/>
      <c r="L1108" s="23" t="s">
        <v>180</v>
      </c>
      <c r="M1108" s="25">
        <v>46309.803796296299</v>
      </c>
    </row>
    <row r="1109" spans="1:13">
      <c r="A1109">
        <v>202650000912</v>
      </c>
      <c r="B1109">
        <v>940261</v>
      </c>
      <c r="C1109" s="24">
        <v>46115</v>
      </c>
      <c r="D1109" s="23" t="s">
        <v>156</v>
      </c>
      <c r="E1109" s="23" t="s">
        <v>181</v>
      </c>
      <c r="F1109" s="23"/>
      <c r="G1109" s="23" t="s">
        <v>179</v>
      </c>
      <c r="H1109" s="23"/>
      <c r="I1109" s="23"/>
      <c r="J1109" s="23"/>
      <c r="K1109" s="23"/>
      <c r="L1109" s="23" t="s">
        <v>180</v>
      </c>
      <c r="M1109" s="25">
        <v>46309.803796296299</v>
      </c>
    </row>
    <row r="1110" spans="1:13">
      <c r="A1110">
        <v>202650000913</v>
      </c>
      <c r="B1110">
        <v>1096097</v>
      </c>
      <c r="C1110" s="24">
        <v>46115</v>
      </c>
      <c r="D1110" s="23" t="s">
        <v>156</v>
      </c>
      <c r="E1110" s="23" t="s">
        <v>177</v>
      </c>
      <c r="F1110" s="23"/>
      <c r="G1110" s="23" t="s">
        <v>179</v>
      </c>
      <c r="H1110" s="23"/>
      <c r="I1110" s="23"/>
      <c r="J1110" s="23"/>
      <c r="K1110" s="23"/>
      <c r="L1110" s="23" t="s">
        <v>180</v>
      </c>
      <c r="M1110" s="25">
        <v>46309.803796296299</v>
      </c>
    </row>
    <row r="1111" spans="1:13">
      <c r="A1111">
        <v>202650000914</v>
      </c>
      <c r="B1111">
        <v>1211511</v>
      </c>
      <c r="C1111" s="24">
        <v>46115</v>
      </c>
      <c r="D1111" s="23" t="s">
        <v>156</v>
      </c>
      <c r="E1111" s="23" t="s">
        <v>181</v>
      </c>
      <c r="F1111" s="23"/>
      <c r="G1111" s="23" t="s">
        <v>179</v>
      </c>
      <c r="H1111" s="23"/>
      <c r="I1111" s="23"/>
      <c r="J1111" s="23"/>
      <c r="K1111" s="23"/>
      <c r="L1111" s="23" t="s">
        <v>180</v>
      </c>
      <c r="M1111" s="25">
        <v>46309.803796296299</v>
      </c>
    </row>
    <row r="1112" spans="1:13">
      <c r="A1112">
        <v>202650000915</v>
      </c>
      <c r="B1112">
        <v>1186097</v>
      </c>
      <c r="C1112" s="24">
        <v>46115</v>
      </c>
      <c r="D1112" s="23" t="s">
        <v>156</v>
      </c>
      <c r="E1112" s="23" t="s">
        <v>177</v>
      </c>
      <c r="F1112" s="23"/>
      <c r="G1112" s="23" t="s">
        <v>179</v>
      </c>
      <c r="H1112" s="23"/>
      <c r="I1112" s="23"/>
      <c r="J1112" s="23"/>
      <c r="K1112" s="23"/>
      <c r="L1112" s="23" t="s">
        <v>180</v>
      </c>
      <c r="M1112" s="25">
        <v>46309.803796296299</v>
      </c>
    </row>
    <row r="1113" spans="1:13">
      <c r="A1113">
        <v>202650000916</v>
      </c>
      <c r="B1113">
        <v>920882</v>
      </c>
      <c r="C1113" s="24">
        <v>46119</v>
      </c>
      <c r="D1113" s="23" t="s">
        <v>156</v>
      </c>
      <c r="E1113" s="23" t="s">
        <v>177</v>
      </c>
      <c r="F1113" s="23"/>
      <c r="G1113" s="23" t="s">
        <v>179</v>
      </c>
      <c r="H1113" s="23"/>
      <c r="I1113" s="23"/>
      <c r="J1113" s="23"/>
      <c r="K1113" s="23"/>
      <c r="L1113" s="23" t="s">
        <v>180</v>
      </c>
      <c r="M1113" s="25">
        <v>46309.803796296299</v>
      </c>
    </row>
    <row r="1114" spans="1:13">
      <c r="A1114">
        <v>202650000917</v>
      </c>
      <c r="B1114">
        <v>960194</v>
      </c>
      <c r="C1114" s="24">
        <v>46115</v>
      </c>
      <c r="D1114" s="23" t="s">
        <v>156</v>
      </c>
      <c r="E1114" s="23" t="s">
        <v>181</v>
      </c>
      <c r="F1114" s="23"/>
      <c r="G1114" s="23" t="s">
        <v>179</v>
      </c>
      <c r="H1114" s="23"/>
      <c r="I1114" s="23"/>
      <c r="J1114" s="23"/>
      <c r="K1114" s="23"/>
      <c r="L1114" s="23" t="s">
        <v>180</v>
      </c>
      <c r="M1114" s="25">
        <v>46309.803796296299</v>
      </c>
    </row>
    <row r="1115" spans="1:13">
      <c r="A1115">
        <v>202650000918</v>
      </c>
      <c r="B1115">
        <v>940747</v>
      </c>
      <c r="C1115" s="24">
        <v>46118</v>
      </c>
      <c r="D1115" s="23" t="s">
        <v>156</v>
      </c>
      <c r="E1115" s="23" t="s">
        <v>177</v>
      </c>
      <c r="F1115" s="23"/>
      <c r="G1115" s="23" t="s">
        <v>179</v>
      </c>
      <c r="H1115" s="23"/>
      <c r="I1115" s="23"/>
      <c r="J1115" s="23"/>
      <c r="K1115" s="23"/>
      <c r="L1115" s="23" t="s">
        <v>180</v>
      </c>
      <c r="M1115" s="25">
        <v>46309.803796296299</v>
      </c>
    </row>
    <row r="1116" spans="1:13">
      <c r="A1116">
        <v>202650000919</v>
      </c>
      <c r="B1116">
        <v>910088</v>
      </c>
      <c r="C1116" s="24">
        <v>46115</v>
      </c>
      <c r="D1116" s="23" t="s">
        <v>156</v>
      </c>
      <c r="E1116" s="23" t="s">
        <v>177</v>
      </c>
      <c r="F1116" s="23"/>
      <c r="G1116" s="23" t="s">
        <v>179</v>
      </c>
      <c r="H1116" s="23"/>
      <c r="I1116" s="23"/>
      <c r="J1116" s="23"/>
      <c r="K1116" s="23"/>
      <c r="L1116" s="23" t="s">
        <v>180</v>
      </c>
      <c r="M1116" s="25">
        <v>46309.803796296299</v>
      </c>
    </row>
    <row r="1117" spans="1:13">
      <c r="A1117">
        <v>202650000920</v>
      </c>
      <c r="B1117">
        <v>1196031</v>
      </c>
      <c r="C1117" s="24">
        <v>46115</v>
      </c>
      <c r="D1117" s="23" t="s">
        <v>156</v>
      </c>
      <c r="E1117" s="23" t="s">
        <v>177</v>
      </c>
      <c r="F1117" s="23"/>
      <c r="G1117" s="23" t="s">
        <v>179</v>
      </c>
      <c r="H1117" s="23"/>
      <c r="I1117" s="23"/>
      <c r="J1117" s="23"/>
      <c r="K1117" s="23"/>
      <c r="L1117" s="23" t="s">
        <v>180</v>
      </c>
      <c r="M1117" s="25">
        <v>46309.803796296299</v>
      </c>
    </row>
    <row r="1118" spans="1:13">
      <c r="A1118">
        <v>202650000921</v>
      </c>
      <c r="B1118">
        <v>1016020</v>
      </c>
      <c r="C1118" s="24">
        <v>46118</v>
      </c>
      <c r="D1118" s="23" t="s">
        <v>156</v>
      </c>
      <c r="E1118" s="23" t="s">
        <v>177</v>
      </c>
      <c r="F1118" s="23"/>
      <c r="G1118" s="23" t="s">
        <v>179</v>
      </c>
      <c r="H1118" s="23"/>
      <c r="I1118" s="23"/>
      <c r="J1118" s="23"/>
      <c r="K1118" s="23"/>
      <c r="L1118" s="23" t="s">
        <v>180</v>
      </c>
      <c r="M1118" s="25">
        <v>46309.803796296299</v>
      </c>
    </row>
    <row r="1119" spans="1:13">
      <c r="A1119">
        <v>202650000922</v>
      </c>
      <c r="B1119">
        <v>1201493</v>
      </c>
      <c r="C1119" s="24">
        <v>46115</v>
      </c>
      <c r="D1119" s="23" t="s">
        <v>156</v>
      </c>
      <c r="E1119" s="23" t="s">
        <v>181</v>
      </c>
      <c r="F1119" s="23"/>
      <c r="G1119" s="23" t="s">
        <v>179</v>
      </c>
      <c r="H1119" s="23"/>
      <c r="I1119" s="23"/>
      <c r="J1119" s="23"/>
      <c r="K1119" s="23"/>
      <c r="L1119" s="23" t="s">
        <v>180</v>
      </c>
      <c r="M1119" s="25">
        <v>46309.803796296299</v>
      </c>
    </row>
    <row r="1120" spans="1:13">
      <c r="A1120">
        <v>202650000923</v>
      </c>
      <c r="B1120">
        <v>1212512</v>
      </c>
      <c r="C1120" s="24">
        <v>46115</v>
      </c>
      <c r="D1120" s="23" t="s">
        <v>156</v>
      </c>
      <c r="E1120" s="23" t="s">
        <v>177</v>
      </c>
      <c r="F1120" s="23"/>
      <c r="G1120" s="23" t="s">
        <v>179</v>
      </c>
      <c r="H1120" s="23"/>
      <c r="I1120" s="23"/>
      <c r="J1120" s="23"/>
      <c r="K1120" s="23"/>
      <c r="L1120" s="23" t="s">
        <v>180</v>
      </c>
      <c r="M1120" s="25">
        <v>46309.803796296299</v>
      </c>
    </row>
    <row r="1121" spans="1:13">
      <c r="A1121">
        <v>202650000924</v>
      </c>
      <c r="B1121">
        <v>920118</v>
      </c>
      <c r="C1121" s="24">
        <v>46115</v>
      </c>
      <c r="D1121" s="23" t="s">
        <v>156</v>
      </c>
      <c r="E1121" s="23" t="s">
        <v>177</v>
      </c>
      <c r="F1121" s="23"/>
      <c r="G1121" s="23" t="s">
        <v>179</v>
      </c>
      <c r="H1121" s="23"/>
      <c r="I1121" s="23"/>
      <c r="J1121" s="23"/>
      <c r="K1121" s="23"/>
      <c r="L1121" s="23" t="s">
        <v>180</v>
      </c>
      <c r="M1121" s="25">
        <v>46309.803796296299</v>
      </c>
    </row>
    <row r="1122" spans="1:13">
      <c r="A1122">
        <v>202650000925</v>
      </c>
      <c r="B1122">
        <v>996040</v>
      </c>
      <c r="C1122" s="24">
        <v>46115</v>
      </c>
      <c r="D1122" s="23" t="s">
        <v>156</v>
      </c>
      <c r="E1122" s="23" t="s">
        <v>177</v>
      </c>
      <c r="F1122" s="23"/>
      <c r="G1122" s="23" t="s">
        <v>179</v>
      </c>
      <c r="H1122" s="23"/>
      <c r="I1122" s="23"/>
      <c r="J1122" s="23"/>
      <c r="K1122" s="23"/>
      <c r="L1122" s="23" t="s">
        <v>180</v>
      </c>
      <c r="M1122" s="25">
        <v>46309.803796296299</v>
      </c>
    </row>
    <row r="1123" spans="1:13">
      <c r="A1123">
        <v>202650000926</v>
      </c>
      <c r="B1123">
        <v>1081026</v>
      </c>
      <c r="C1123" s="24">
        <v>46115</v>
      </c>
      <c r="D1123" s="23" t="s">
        <v>156</v>
      </c>
      <c r="E1123" s="23" t="s">
        <v>177</v>
      </c>
      <c r="F1123" s="23"/>
      <c r="G1123" s="23" t="s">
        <v>179</v>
      </c>
      <c r="H1123" s="23"/>
      <c r="I1123" s="23"/>
      <c r="J1123" s="23"/>
      <c r="K1123" s="23"/>
      <c r="L1123" s="23" t="s">
        <v>180</v>
      </c>
      <c r="M1123" s="25">
        <v>46309.803796296299</v>
      </c>
    </row>
    <row r="1124" spans="1:13">
      <c r="A1124">
        <v>202650000927</v>
      </c>
      <c r="B1124">
        <v>1081411</v>
      </c>
      <c r="C1124" s="24">
        <v>46115</v>
      </c>
      <c r="D1124" s="23" t="s">
        <v>156</v>
      </c>
      <c r="E1124" s="23" t="s">
        <v>181</v>
      </c>
      <c r="F1124" s="23"/>
      <c r="G1124" s="23" t="s">
        <v>179</v>
      </c>
      <c r="H1124" s="23"/>
      <c r="I1124" s="23"/>
      <c r="J1124" s="23"/>
      <c r="K1124" s="23"/>
      <c r="L1124" s="23" t="s">
        <v>180</v>
      </c>
      <c r="M1124" s="25">
        <v>46309.803796296299</v>
      </c>
    </row>
    <row r="1125" spans="1:13">
      <c r="A1125">
        <v>202650000928</v>
      </c>
      <c r="B1125">
        <v>1171540</v>
      </c>
      <c r="C1125" s="24">
        <v>46115</v>
      </c>
      <c r="D1125" s="23" t="s">
        <v>156</v>
      </c>
      <c r="E1125" s="23" t="s">
        <v>177</v>
      </c>
      <c r="F1125" s="23"/>
      <c r="G1125" s="23" t="s">
        <v>179</v>
      </c>
      <c r="H1125" s="23"/>
      <c r="I1125" s="23"/>
      <c r="J1125" s="23"/>
      <c r="K1125" s="23"/>
      <c r="L1125" s="23" t="s">
        <v>180</v>
      </c>
      <c r="M1125" s="25">
        <v>46309.803796296299</v>
      </c>
    </row>
    <row r="1126" spans="1:13">
      <c r="A1126">
        <v>202650000929</v>
      </c>
      <c r="B1126">
        <v>880702</v>
      </c>
      <c r="C1126" s="24">
        <v>46115</v>
      </c>
      <c r="D1126" s="23" t="s">
        <v>156</v>
      </c>
      <c r="E1126" s="23" t="s">
        <v>177</v>
      </c>
      <c r="F1126" s="23"/>
      <c r="G1126" s="23" t="s">
        <v>179</v>
      </c>
      <c r="H1126" s="23"/>
      <c r="I1126" s="23"/>
      <c r="J1126" s="23"/>
      <c r="K1126" s="23"/>
      <c r="L1126" s="23" t="s">
        <v>180</v>
      </c>
      <c r="M1126" s="25">
        <v>46309.803796296299</v>
      </c>
    </row>
    <row r="1127" spans="1:13">
      <c r="A1127">
        <v>202650000930</v>
      </c>
      <c r="B1127">
        <v>1246031</v>
      </c>
      <c r="C1127" s="24">
        <v>46115</v>
      </c>
      <c r="D1127" s="23" t="s">
        <v>156</v>
      </c>
      <c r="E1127" s="23" t="s">
        <v>181</v>
      </c>
      <c r="F1127" s="23"/>
      <c r="G1127" s="23" t="s">
        <v>179</v>
      </c>
      <c r="H1127" s="23"/>
      <c r="I1127" s="23"/>
      <c r="J1127" s="23"/>
      <c r="K1127" s="23"/>
      <c r="L1127" s="23" t="s">
        <v>180</v>
      </c>
      <c r="M1127" s="25">
        <v>46309.803796296299</v>
      </c>
    </row>
    <row r="1128" spans="1:13">
      <c r="A1128">
        <v>202650000931</v>
      </c>
      <c r="B1128">
        <v>1171171</v>
      </c>
      <c r="C1128" s="24">
        <v>46115</v>
      </c>
      <c r="D1128" s="23" t="s">
        <v>156</v>
      </c>
      <c r="E1128" s="23" t="s">
        <v>177</v>
      </c>
      <c r="F1128" s="23" t="s">
        <v>212</v>
      </c>
      <c r="G1128" s="23" t="s">
        <v>179</v>
      </c>
      <c r="H1128" s="23"/>
      <c r="I1128" s="23"/>
      <c r="J1128" s="23"/>
      <c r="K1128" s="23"/>
      <c r="L1128" s="23" t="s">
        <v>180</v>
      </c>
      <c r="M1128" s="25">
        <v>46309.803796296299</v>
      </c>
    </row>
    <row r="1129" spans="1:13">
      <c r="A1129">
        <v>202650000932</v>
      </c>
      <c r="B1129">
        <v>1181460</v>
      </c>
      <c r="C1129" s="24">
        <v>46115</v>
      </c>
      <c r="D1129" s="23" t="s">
        <v>156</v>
      </c>
      <c r="E1129" s="23" t="s">
        <v>177</v>
      </c>
      <c r="F1129" s="23"/>
      <c r="G1129" s="23" t="s">
        <v>179</v>
      </c>
      <c r="H1129" s="23"/>
      <c r="I1129" s="23"/>
      <c r="J1129" s="23"/>
      <c r="K1129" s="23"/>
      <c r="L1129" s="23" t="s">
        <v>180</v>
      </c>
      <c r="M1129" s="25">
        <v>46309.803796296299</v>
      </c>
    </row>
    <row r="1130" spans="1:13">
      <c r="A1130">
        <v>202650000933</v>
      </c>
      <c r="B1130">
        <v>1156038</v>
      </c>
      <c r="C1130" s="24">
        <v>46115</v>
      </c>
      <c r="D1130" s="23" t="s">
        <v>156</v>
      </c>
      <c r="E1130" s="23" t="s">
        <v>181</v>
      </c>
      <c r="F1130" s="23"/>
      <c r="G1130" s="23" t="s">
        <v>179</v>
      </c>
      <c r="H1130" s="23"/>
      <c r="I1130" s="23"/>
      <c r="J1130" s="23"/>
      <c r="K1130" s="23"/>
      <c r="L1130" s="23" t="s">
        <v>180</v>
      </c>
      <c r="M1130" s="25">
        <v>46309.803796296299</v>
      </c>
    </row>
    <row r="1131" spans="1:13">
      <c r="A1131">
        <v>202650000934</v>
      </c>
      <c r="B1131">
        <v>1091395</v>
      </c>
      <c r="C1131" s="24">
        <v>46115</v>
      </c>
      <c r="D1131" s="23" t="s">
        <v>156</v>
      </c>
      <c r="E1131" s="23" t="s">
        <v>181</v>
      </c>
      <c r="F1131" s="23"/>
      <c r="G1131" s="23" t="s">
        <v>179</v>
      </c>
      <c r="H1131" s="23"/>
      <c r="I1131" s="23"/>
      <c r="J1131" s="23"/>
      <c r="K1131" s="23"/>
      <c r="L1131" s="23" t="s">
        <v>180</v>
      </c>
      <c r="M1131" s="25">
        <v>46309.803796296299</v>
      </c>
    </row>
    <row r="1132" spans="1:13">
      <c r="A1132">
        <v>202650000935</v>
      </c>
      <c r="B1132">
        <v>1002504</v>
      </c>
      <c r="C1132" s="24">
        <v>46115</v>
      </c>
      <c r="D1132" s="23" t="s">
        <v>156</v>
      </c>
      <c r="E1132" s="23" t="s">
        <v>181</v>
      </c>
      <c r="F1132" s="23"/>
      <c r="G1132" s="23" t="s">
        <v>179</v>
      </c>
      <c r="H1132" s="23"/>
      <c r="I1132" s="23"/>
      <c r="J1132" s="23"/>
      <c r="K1132" s="23"/>
      <c r="L1132" s="23" t="s">
        <v>180</v>
      </c>
      <c r="M1132" s="25">
        <v>46309.803796296299</v>
      </c>
    </row>
    <row r="1133" spans="1:13">
      <c r="A1133">
        <v>202650000936</v>
      </c>
      <c r="B1133">
        <v>1021226</v>
      </c>
      <c r="C1133" s="24">
        <v>46115</v>
      </c>
      <c r="D1133" s="23" t="s">
        <v>156</v>
      </c>
      <c r="E1133" s="23" t="s">
        <v>181</v>
      </c>
      <c r="F1133" s="23"/>
      <c r="G1133" s="23" t="s">
        <v>179</v>
      </c>
      <c r="H1133" s="23"/>
      <c r="I1133" s="23"/>
      <c r="J1133" s="23"/>
      <c r="K1133" s="23"/>
      <c r="L1133" s="23" t="s">
        <v>180</v>
      </c>
      <c r="M1133" s="25">
        <v>46309.803796296299</v>
      </c>
    </row>
    <row r="1134" spans="1:13">
      <c r="A1134">
        <v>202650000938</v>
      </c>
      <c r="B1134">
        <v>1161356</v>
      </c>
      <c r="C1134" s="24">
        <v>46115</v>
      </c>
      <c r="D1134" s="23" t="s">
        <v>156</v>
      </c>
      <c r="E1134" s="23" t="s">
        <v>181</v>
      </c>
      <c r="F1134" s="23"/>
      <c r="G1134" s="23" t="s">
        <v>179</v>
      </c>
      <c r="H1134" s="23"/>
      <c r="I1134" s="23"/>
      <c r="J1134" s="23"/>
      <c r="K1134" s="23"/>
      <c r="L1134" s="23" t="s">
        <v>180</v>
      </c>
      <c r="M1134" s="25">
        <v>46309.803796296299</v>
      </c>
    </row>
    <row r="1135" spans="1:13">
      <c r="A1135">
        <v>202650000939</v>
      </c>
      <c r="B1135">
        <v>1061043</v>
      </c>
      <c r="C1135" s="24">
        <v>46115</v>
      </c>
      <c r="D1135" s="23" t="s">
        <v>156</v>
      </c>
      <c r="E1135" s="23" t="s">
        <v>181</v>
      </c>
      <c r="F1135" s="23"/>
      <c r="G1135" s="23" t="s">
        <v>179</v>
      </c>
      <c r="H1135" s="23"/>
      <c r="I1135" s="23"/>
      <c r="J1135" s="23"/>
      <c r="K1135" s="23"/>
      <c r="L1135" s="23" t="s">
        <v>180</v>
      </c>
      <c r="M1135" s="25">
        <v>46309.803796296299</v>
      </c>
    </row>
    <row r="1136" spans="1:13">
      <c r="A1136">
        <v>202650000940</v>
      </c>
      <c r="B1136">
        <v>1096056</v>
      </c>
      <c r="C1136" s="24">
        <v>46115</v>
      </c>
      <c r="D1136" s="23" t="s">
        <v>156</v>
      </c>
      <c r="E1136" s="23" t="s">
        <v>181</v>
      </c>
      <c r="F1136" s="23" t="s">
        <v>182</v>
      </c>
      <c r="G1136" s="23" t="s">
        <v>179</v>
      </c>
      <c r="H1136" s="23"/>
      <c r="I1136" s="23"/>
      <c r="J1136" s="23"/>
      <c r="K1136" s="23"/>
      <c r="L1136" s="23" t="s">
        <v>180</v>
      </c>
      <c r="M1136" s="25">
        <v>46309.803796296299</v>
      </c>
    </row>
    <row r="1137" spans="1:13">
      <c r="A1137">
        <v>202650000941</v>
      </c>
      <c r="B1137">
        <v>1121045</v>
      </c>
      <c r="C1137" s="24">
        <v>46115</v>
      </c>
      <c r="D1137" s="23" t="s">
        <v>156</v>
      </c>
      <c r="E1137" s="23" t="s">
        <v>181</v>
      </c>
      <c r="F1137" s="23"/>
      <c r="G1137" s="23" t="s">
        <v>179</v>
      </c>
      <c r="H1137" s="23"/>
      <c r="I1137" s="23"/>
      <c r="J1137" s="23"/>
      <c r="K1137" s="23"/>
      <c r="L1137" s="23" t="s">
        <v>180</v>
      </c>
      <c r="M1137" s="25">
        <v>46309.803796296299</v>
      </c>
    </row>
    <row r="1138" spans="1:13">
      <c r="A1138">
        <v>202650000942</v>
      </c>
      <c r="B1138">
        <v>1151401</v>
      </c>
      <c r="C1138" s="24">
        <v>46115</v>
      </c>
      <c r="D1138" s="23" t="s">
        <v>156</v>
      </c>
      <c r="E1138" s="23" t="s">
        <v>177</v>
      </c>
      <c r="F1138" s="23"/>
      <c r="G1138" s="23" t="s">
        <v>179</v>
      </c>
      <c r="H1138" s="23"/>
      <c r="I1138" s="23"/>
      <c r="J1138" s="23"/>
      <c r="K1138" s="23"/>
      <c r="L1138" s="23" t="s">
        <v>180</v>
      </c>
      <c r="M1138" s="25">
        <v>46309.803796296299</v>
      </c>
    </row>
    <row r="1139" spans="1:13">
      <c r="A1139">
        <v>202650000943</v>
      </c>
      <c r="B1139">
        <v>1042099</v>
      </c>
      <c r="C1139" s="24">
        <v>46115</v>
      </c>
      <c r="D1139" s="23" t="s">
        <v>156</v>
      </c>
      <c r="E1139" s="23" t="s">
        <v>177</v>
      </c>
      <c r="F1139" s="23"/>
      <c r="G1139" s="23" t="s">
        <v>179</v>
      </c>
      <c r="H1139" s="23"/>
      <c r="I1139" s="23"/>
      <c r="J1139" s="23"/>
      <c r="K1139" s="23"/>
      <c r="L1139" s="23" t="s">
        <v>180</v>
      </c>
      <c r="M1139" s="25">
        <v>46309.803796296299</v>
      </c>
    </row>
    <row r="1140" spans="1:13">
      <c r="A1140">
        <v>202650000944</v>
      </c>
      <c r="B1140">
        <v>981144</v>
      </c>
      <c r="C1140" s="24">
        <v>46115</v>
      </c>
      <c r="D1140" s="23" t="s">
        <v>156</v>
      </c>
      <c r="E1140" s="23" t="s">
        <v>181</v>
      </c>
      <c r="F1140" s="23"/>
      <c r="G1140" s="23" t="s">
        <v>179</v>
      </c>
      <c r="H1140" s="23"/>
      <c r="I1140" s="23"/>
      <c r="J1140" s="23"/>
      <c r="K1140" s="23"/>
      <c r="L1140" s="23" t="s">
        <v>180</v>
      </c>
      <c r="M1140" s="25">
        <v>46309.803796296299</v>
      </c>
    </row>
    <row r="1141" spans="1:13">
      <c r="A1141">
        <v>202650000945</v>
      </c>
      <c r="B1141">
        <v>1206055</v>
      </c>
      <c r="C1141" s="24">
        <v>46115</v>
      </c>
      <c r="D1141" s="23" t="s">
        <v>156</v>
      </c>
      <c r="E1141" s="23" t="s">
        <v>177</v>
      </c>
      <c r="F1141" s="23"/>
      <c r="G1141" s="23" t="s">
        <v>179</v>
      </c>
      <c r="H1141" s="23"/>
      <c r="I1141" s="23"/>
      <c r="J1141" s="23"/>
      <c r="K1141" s="23"/>
      <c r="L1141" s="23" t="s">
        <v>180</v>
      </c>
      <c r="M1141" s="25">
        <v>46309.803796296299</v>
      </c>
    </row>
    <row r="1142" spans="1:13">
      <c r="A1142">
        <v>202650000946</v>
      </c>
      <c r="B1142">
        <v>1061154</v>
      </c>
      <c r="C1142" s="24">
        <v>46115</v>
      </c>
      <c r="D1142" s="23" t="s">
        <v>156</v>
      </c>
      <c r="E1142" s="23" t="s">
        <v>181</v>
      </c>
      <c r="F1142" s="23"/>
      <c r="G1142" s="23" t="s">
        <v>179</v>
      </c>
      <c r="H1142" s="23"/>
      <c r="I1142" s="23"/>
      <c r="J1142" s="23"/>
      <c r="K1142" s="23"/>
      <c r="L1142" s="23" t="s">
        <v>180</v>
      </c>
      <c r="M1142" s="25">
        <v>46309.803796296299</v>
      </c>
    </row>
    <row r="1143" spans="1:13">
      <c r="A1143">
        <v>202650000947</v>
      </c>
      <c r="B1143">
        <v>930862</v>
      </c>
      <c r="C1143" s="24">
        <v>46115</v>
      </c>
      <c r="D1143" s="23" t="s">
        <v>156</v>
      </c>
      <c r="E1143" s="23" t="s">
        <v>177</v>
      </c>
      <c r="F1143" s="23"/>
      <c r="G1143" s="23" t="s">
        <v>179</v>
      </c>
      <c r="H1143" s="23"/>
      <c r="I1143" s="23"/>
      <c r="J1143" s="23"/>
      <c r="K1143" s="23"/>
      <c r="L1143" s="23" t="s">
        <v>180</v>
      </c>
      <c r="M1143" s="25">
        <v>46309.803796296299</v>
      </c>
    </row>
    <row r="1144" spans="1:13">
      <c r="A1144">
        <v>202650000948</v>
      </c>
      <c r="B1144">
        <v>1101474</v>
      </c>
      <c r="C1144" s="24">
        <v>46115</v>
      </c>
      <c r="D1144" s="23" t="s">
        <v>156</v>
      </c>
      <c r="E1144" s="23" t="s">
        <v>181</v>
      </c>
      <c r="F1144" s="23"/>
      <c r="G1144" s="23" t="s">
        <v>179</v>
      </c>
      <c r="H1144" s="23"/>
      <c r="I1144" s="23"/>
      <c r="J1144" s="23"/>
      <c r="K1144" s="23"/>
      <c r="L1144" s="23" t="s">
        <v>180</v>
      </c>
      <c r="M1144" s="25">
        <v>46309.803796296299</v>
      </c>
    </row>
    <row r="1145" spans="1:13">
      <c r="A1145">
        <v>202650000949</v>
      </c>
      <c r="B1145">
        <v>1196070</v>
      </c>
      <c r="C1145" s="24">
        <v>46115</v>
      </c>
      <c r="D1145" s="23" t="s">
        <v>156</v>
      </c>
      <c r="E1145" s="23" t="s">
        <v>181</v>
      </c>
      <c r="F1145" s="23"/>
      <c r="G1145" s="23" t="s">
        <v>179</v>
      </c>
      <c r="H1145" s="23"/>
      <c r="I1145" s="23"/>
      <c r="J1145" s="23"/>
      <c r="K1145" s="23"/>
      <c r="L1145" s="23" t="s">
        <v>180</v>
      </c>
      <c r="M1145" s="25">
        <v>46309.803796296299</v>
      </c>
    </row>
    <row r="1146" spans="1:13">
      <c r="A1146">
        <v>202650000950</v>
      </c>
      <c r="B1146">
        <v>910267</v>
      </c>
      <c r="C1146" s="24">
        <v>46115</v>
      </c>
      <c r="D1146" s="23" t="s">
        <v>156</v>
      </c>
      <c r="E1146" s="23" t="s">
        <v>189</v>
      </c>
      <c r="F1146" s="23"/>
      <c r="G1146" s="23" t="s">
        <v>179</v>
      </c>
      <c r="H1146" s="23"/>
      <c r="I1146" s="23"/>
      <c r="J1146" s="23"/>
      <c r="K1146" s="23"/>
      <c r="L1146" s="23" t="s">
        <v>180</v>
      </c>
      <c r="M1146" s="25">
        <v>46309.803796296299</v>
      </c>
    </row>
    <row r="1147" spans="1:13">
      <c r="A1147">
        <v>202650000951</v>
      </c>
      <c r="B1147">
        <v>1132065</v>
      </c>
      <c r="C1147" s="24">
        <v>46115</v>
      </c>
      <c r="D1147" s="23" t="s">
        <v>156</v>
      </c>
      <c r="E1147" s="23" t="s">
        <v>177</v>
      </c>
      <c r="F1147" s="23"/>
      <c r="G1147" s="23" t="s">
        <v>179</v>
      </c>
      <c r="H1147" s="23"/>
      <c r="I1147" s="23"/>
      <c r="J1147" s="23"/>
      <c r="K1147" s="23"/>
      <c r="L1147" s="23" t="s">
        <v>180</v>
      </c>
      <c r="M1147" s="25">
        <v>46309.803796296299</v>
      </c>
    </row>
    <row r="1148" spans="1:13">
      <c r="A1148">
        <v>202650000952</v>
      </c>
      <c r="B1148">
        <v>870121</v>
      </c>
      <c r="C1148" s="24">
        <v>46115</v>
      </c>
      <c r="D1148" s="23" t="s">
        <v>156</v>
      </c>
      <c r="E1148" s="23" t="s">
        <v>181</v>
      </c>
      <c r="F1148" s="23"/>
      <c r="G1148" s="23" t="s">
        <v>179</v>
      </c>
      <c r="H1148" s="23"/>
      <c r="I1148" s="23"/>
      <c r="J1148" s="23"/>
      <c r="K1148" s="23"/>
      <c r="L1148" s="23" t="s">
        <v>180</v>
      </c>
      <c r="M1148" s="25">
        <v>46309.803796296299</v>
      </c>
    </row>
    <row r="1149" spans="1:13">
      <c r="A1149">
        <v>202650000953</v>
      </c>
      <c r="B1149">
        <v>5138185</v>
      </c>
      <c r="C1149" s="24">
        <v>46115</v>
      </c>
      <c r="D1149" s="23" t="s">
        <v>156</v>
      </c>
      <c r="E1149" s="23" t="s">
        <v>177</v>
      </c>
      <c r="F1149" s="23" t="s">
        <v>212</v>
      </c>
      <c r="G1149" s="23" t="s">
        <v>179</v>
      </c>
      <c r="H1149" s="23"/>
      <c r="I1149" s="23"/>
      <c r="J1149" s="23"/>
      <c r="K1149" s="23"/>
      <c r="L1149" s="23" t="s">
        <v>180</v>
      </c>
      <c r="M1149" s="25">
        <v>46309.803796296299</v>
      </c>
    </row>
    <row r="1150" spans="1:13">
      <c r="A1150">
        <v>202650000954</v>
      </c>
      <c r="B1150">
        <v>1031200</v>
      </c>
      <c r="C1150" s="24">
        <v>46115</v>
      </c>
      <c r="D1150" s="23" t="s">
        <v>156</v>
      </c>
      <c r="E1150" s="23" t="s">
        <v>181</v>
      </c>
      <c r="F1150" s="23"/>
      <c r="G1150" s="23" t="s">
        <v>179</v>
      </c>
      <c r="H1150" s="23"/>
      <c r="I1150" s="23"/>
      <c r="J1150" s="23"/>
      <c r="K1150" s="23"/>
      <c r="L1150" s="23" t="s">
        <v>180</v>
      </c>
      <c r="M1150" s="25">
        <v>46309.803796296299</v>
      </c>
    </row>
    <row r="1151" spans="1:13">
      <c r="A1151">
        <v>202650000955</v>
      </c>
      <c r="B1151">
        <v>1112091</v>
      </c>
      <c r="C1151" s="24">
        <v>46115</v>
      </c>
      <c r="D1151" s="23" t="s">
        <v>156</v>
      </c>
      <c r="E1151" s="23" t="s">
        <v>183</v>
      </c>
      <c r="F1151" s="23"/>
      <c r="G1151" s="23" t="s">
        <v>179</v>
      </c>
      <c r="H1151" s="23"/>
      <c r="I1151" s="23"/>
      <c r="J1151" s="23"/>
      <c r="K1151" s="23"/>
      <c r="L1151" s="23" t="s">
        <v>180</v>
      </c>
      <c r="M1151" s="25">
        <v>46309.803796296299</v>
      </c>
    </row>
    <row r="1152" spans="1:13">
      <c r="A1152">
        <v>202650000956</v>
      </c>
      <c r="B1152">
        <v>5097683</v>
      </c>
      <c r="C1152" s="24">
        <v>46115</v>
      </c>
      <c r="D1152" s="23" t="s">
        <v>156</v>
      </c>
      <c r="E1152" s="23" t="s">
        <v>181</v>
      </c>
      <c r="F1152" s="23"/>
      <c r="G1152" s="23" t="s">
        <v>179</v>
      </c>
      <c r="H1152" s="23"/>
      <c r="I1152" s="23"/>
      <c r="J1152" s="23"/>
      <c r="K1152" s="23"/>
      <c r="L1152" s="23" t="s">
        <v>180</v>
      </c>
      <c r="M1152" s="25">
        <v>46309.803796296299</v>
      </c>
    </row>
    <row r="1153" spans="1:13">
      <c r="A1153">
        <v>202650000957</v>
      </c>
      <c r="B1153">
        <v>1211207</v>
      </c>
      <c r="C1153" s="24">
        <v>46115</v>
      </c>
      <c r="D1153" s="23" t="s">
        <v>156</v>
      </c>
      <c r="E1153" s="23" t="s">
        <v>177</v>
      </c>
      <c r="F1153" s="23"/>
      <c r="G1153" s="23" t="s">
        <v>179</v>
      </c>
      <c r="H1153" s="23"/>
      <c r="I1153" s="23"/>
      <c r="J1153" s="23"/>
      <c r="K1153" s="23"/>
      <c r="L1153" s="23" t="s">
        <v>180</v>
      </c>
      <c r="M1153" s="25">
        <v>46309.803796296299</v>
      </c>
    </row>
    <row r="1154" spans="1:13">
      <c r="A1154">
        <v>202650000958</v>
      </c>
      <c r="B1154">
        <v>981039</v>
      </c>
      <c r="C1154" s="24">
        <v>46115</v>
      </c>
      <c r="D1154" s="23" t="s">
        <v>156</v>
      </c>
      <c r="E1154" s="23" t="s">
        <v>181</v>
      </c>
      <c r="F1154" s="23"/>
      <c r="G1154" s="23" t="s">
        <v>179</v>
      </c>
      <c r="H1154" s="23"/>
      <c r="I1154" s="23"/>
      <c r="J1154" s="23"/>
      <c r="K1154" s="23"/>
      <c r="L1154" s="23" t="s">
        <v>180</v>
      </c>
      <c r="M1154" s="25">
        <v>46309.803796296299</v>
      </c>
    </row>
    <row r="1155" spans="1:13">
      <c r="A1155">
        <v>202650000959</v>
      </c>
      <c r="B1155">
        <v>1111511</v>
      </c>
      <c r="C1155" s="24">
        <v>46115</v>
      </c>
      <c r="D1155" s="23" t="s">
        <v>156</v>
      </c>
      <c r="E1155" s="23" t="s">
        <v>177</v>
      </c>
      <c r="F1155" s="23"/>
      <c r="G1155" s="23" t="s">
        <v>179</v>
      </c>
      <c r="H1155" s="23"/>
      <c r="I1155" s="23"/>
      <c r="J1155" s="23"/>
      <c r="K1155" s="23"/>
      <c r="L1155" s="23" t="s">
        <v>180</v>
      </c>
      <c r="M1155" s="25">
        <v>46309.803796296299</v>
      </c>
    </row>
    <row r="1156" spans="1:13">
      <c r="A1156">
        <v>202650000960</v>
      </c>
      <c r="B1156">
        <v>1151154</v>
      </c>
      <c r="C1156" s="24">
        <v>46115</v>
      </c>
      <c r="D1156" s="23" t="s">
        <v>156</v>
      </c>
      <c r="E1156" s="23" t="s">
        <v>177</v>
      </c>
      <c r="F1156" s="23"/>
      <c r="G1156" s="23" t="s">
        <v>179</v>
      </c>
      <c r="H1156" s="23"/>
      <c r="I1156" s="23"/>
      <c r="J1156" s="23"/>
      <c r="K1156" s="23"/>
      <c r="L1156" s="23" t="s">
        <v>180</v>
      </c>
      <c r="M1156" s="25">
        <v>46309.803796296299</v>
      </c>
    </row>
    <row r="1157" spans="1:13">
      <c r="A1157">
        <v>202650000961</v>
      </c>
      <c r="B1157">
        <v>910285</v>
      </c>
      <c r="C1157" s="24">
        <v>46115</v>
      </c>
      <c r="D1157" s="23" t="s">
        <v>156</v>
      </c>
      <c r="E1157" s="23" t="s">
        <v>177</v>
      </c>
      <c r="F1157" s="23"/>
      <c r="G1157" s="23" t="s">
        <v>179</v>
      </c>
      <c r="H1157" s="23"/>
      <c r="I1157" s="23"/>
      <c r="J1157" s="23"/>
      <c r="K1157" s="23"/>
      <c r="L1157" s="23" t="s">
        <v>180</v>
      </c>
      <c r="M1157" s="25">
        <v>46309.803796296299</v>
      </c>
    </row>
    <row r="1158" spans="1:13">
      <c r="A1158">
        <v>202650000962</v>
      </c>
      <c r="B1158">
        <v>1116044</v>
      </c>
      <c r="C1158" s="24">
        <v>46115</v>
      </c>
      <c r="D1158" s="23" t="s">
        <v>156</v>
      </c>
      <c r="E1158" s="23" t="s">
        <v>183</v>
      </c>
      <c r="F1158" s="23"/>
      <c r="G1158" s="23" t="s">
        <v>179</v>
      </c>
      <c r="H1158" s="23"/>
      <c r="I1158" s="23"/>
      <c r="J1158" s="23"/>
      <c r="K1158" s="23"/>
      <c r="L1158" s="23" t="s">
        <v>180</v>
      </c>
      <c r="M1158" s="25">
        <v>46309.803796296299</v>
      </c>
    </row>
    <row r="1159" spans="1:13">
      <c r="A1159">
        <v>202650000963</v>
      </c>
      <c r="B1159">
        <v>910486</v>
      </c>
      <c r="C1159" s="24">
        <v>46115</v>
      </c>
      <c r="D1159" s="23" t="s">
        <v>156</v>
      </c>
      <c r="E1159" s="23" t="s">
        <v>177</v>
      </c>
      <c r="F1159" s="23"/>
      <c r="G1159" s="23" t="s">
        <v>179</v>
      </c>
      <c r="H1159" s="23"/>
      <c r="I1159" s="23"/>
      <c r="J1159" s="23"/>
      <c r="K1159" s="23"/>
      <c r="L1159" s="23" t="s">
        <v>180</v>
      </c>
      <c r="M1159" s="25">
        <v>46309.803796296299</v>
      </c>
    </row>
    <row r="1160" spans="1:13">
      <c r="A1160">
        <v>202650000964</v>
      </c>
      <c r="B1160">
        <v>890146</v>
      </c>
      <c r="C1160" s="24">
        <v>46115</v>
      </c>
      <c r="D1160" s="23" t="s">
        <v>156</v>
      </c>
      <c r="E1160" s="23" t="s">
        <v>177</v>
      </c>
      <c r="F1160" s="23"/>
      <c r="G1160" s="23" t="s">
        <v>179</v>
      </c>
      <c r="H1160" s="23"/>
      <c r="I1160" s="23"/>
      <c r="J1160" s="23"/>
      <c r="K1160" s="23"/>
      <c r="L1160" s="23" t="s">
        <v>180</v>
      </c>
      <c r="M1160" s="25">
        <v>46309.803796296299</v>
      </c>
    </row>
    <row r="1161" spans="1:13">
      <c r="A1161">
        <v>202650000965</v>
      </c>
      <c r="B1161">
        <v>920901</v>
      </c>
      <c r="C1161" s="24">
        <v>46115</v>
      </c>
      <c r="D1161" s="23" t="s">
        <v>156</v>
      </c>
      <c r="E1161" s="23" t="s">
        <v>177</v>
      </c>
      <c r="F1161" s="23"/>
      <c r="G1161" s="23" t="s">
        <v>179</v>
      </c>
      <c r="H1161" s="23"/>
      <c r="I1161" s="23"/>
      <c r="J1161" s="23"/>
      <c r="K1161" s="23"/>
      <c r="L1161" s="23" t="s">
        <v>180</v>
      </c>
      <c r="M1161" s="25">
        <v>46309.803796296299</v>
      </c>
    </row>
    <row r="1162" spans="1:13">
      <c r="A1162">
        <v>202650000966</v>
      </c>
      <c r="B1162">
        <v>1122043</v>
      </c>
      <c r="C1162" s="24">
        <v>46115</v>
      </c>
      <c r="D1162" s="23" t="s">
        <v>156</v>
      </c>
      <c r="E1162" s="23" t="s">
        <v>177</v>
      </c>
      <c r="F1162" s="23"/>
      <c r="G1162" s="23" t="s">
        <v>179</v>
      </c>
      <c r="H1162" s="23"/>
      <c r="I1162" s="23"/>
      <c r="J1162" s="23"/>
      <c r="K1162" s="23"/>
      <c r="L1162" s="23" t="s">
        <v>180</v>
      </c>
      <c r="M1162" s="25">
        <v>46309.803796296299</v>
      </c>
    </row>
    <row r="1163" spans="1:13">
      <c r="A1163">
        <v>202650000967</v>
      </c>
      <c r="B1163">
        <v>1111040</v>
      </c>
      <c r="C1163" s="24">
        <v>46115</v>
      </c>
      <c r="D1163" s="23" t="s">
        <v>156</v>
      </c>
      <c r="E1163" s="23" t="s">
        <v>177</v>
      </c>
      <c r="F1163" s="23"/>
      <c r="G1163" s="23" t="s">
        <v>179</v>
      </c>
      <c r="H1163" s="23"/>
      <c r="I1163" s="23"/>
      <c r="J1163" s="23"/>
      <c r="K1163" s="23"/>
      <c r="L1163" s="23" t="s">
        <v>180</v>
      </c>
      <c r="M1163" s="25">
        <v>46309.803796296299</v>
      </c>
    </row>
    <row r="1164" spans="1:13">
      <c r="A1164">
        <v>202650000968</v>
      </c>
      <c r="B1164">
        <v>960342</v>
      </c>
      <c r="C1164" s="24">
        <v>46115</v>
      </c>
      <c r="D1164" s="23" t="s">
        <v>156</v>
      </c>
      <c r="E1164" s="23" t="s">
        <v>181</v>
      </c>
      <c r="F1164" s="23"/>
      <c r="G1164" s="23" t="s">
        <v>179</v>
      </c>
      <c r="H1164" s="23"/>
      <c r="I1164" s="23"/>
      <c r="J1164" s="23"/>
      <c r="K1164" s="23"/>
      <c r="L1164" s="23" t="s">
        <v>180</v>
      </c>
      <c r="M1164" s="25">
        <v>46309.803796296299</v>
      </c>
    </row>
    <row r="1165" spans="1:13">
      <c r="A1165">
        <v>202650000969</v>
      </c>
      <c r="B1165">
        <v>981149</v>
      </c>
      <c r="C1165" s="24">
        <v>46115</v>
      </c>
      <c r="D1165" s="23" t="s">
        <v>156</v>
      </c>
      <c r="E1165" s="23" t="s">
        <v>177</v>
      </c>
      <c r="F1165" s="23"/>
      <c r="G1165" s="23" t="s">
        <v>179</v>
      </c>
      <c r="H1165" s="23"/>
      <c r="I1165" s="23"/>
      <c r="J1165" s="23"/>
      <c r="K1165" s="23"/>
      <c r="L1165" s="23" t="s">
        <v>180</v>
      </c>
      <c r="M1165" s="25">
        <v>46309.803796296299</v>
      </c>
    </row>
    <row r="1166" spans="1:13">
      <c r="A1166">
        <v>202650000970</v>
      </c>
      <c r="B1166">
        <v>960606</v>
      </c>
      <c r="C1166" s="24">
        <v>46115</v>
      </c>
      <c r="D1166" s="23" t="s">
        <v>156</v>
      </c>
      <c r="E1166" s="23" t="s">
        <v>177</v>
      </c>
      <c r="F1166" s="23"/>
      <c r="G1166" s="23" t="s">
        <v>179</v>
      </c>
      <c r="H1166" s="23"/>
      <c r="I1166" s="23"/>
      <c r="J1166" s="23"/>
      <c r="K1166" s="23"/>
      <c r="L1166" s="23" t="s">
        <v>180</v>
      </c>
      <c r="M1166" s="25">
        <v>46309.803796296299</v>
      </c>
    </row>
    <row r="1167" spans="1:13">
      <c r="A1167">
        <v>202650000971</v>
      </c>
      <c r="B1167">
        <v>1182319</v>
      </c>
      <c r="C1167" s="24">
        <v>46115</v>
      </c>
      <c r="D1167" s="23" t="s">
        <v>156</v>
      </c>
      <c r="E1167" s="23" t="s">
        <v>177</v>
      </c>
      <c r="F1167" s="23" t="s">
        <v>182</v>
      </c>
      <c r="G1167" s="23" t="s">
        <v>179</v>
      </c>
      <c r="H1167" s="23"/>
      <c r="I1167" s="23"/>
      <c r="J1167" s="23"/>
      <c r="K1167" s="23"/>
      <c r="L1167" s="23" t="s">
        <v>180</v>
      </c>
      <c r="M1167" s="25">
        <v>46309.803796296299</v>
      </c>
    </row>
    <row r="1168" spans="1:13">
      <c r="A1168">
        <v>202650000972</v>
      </c>
      <c r="B1168">
        <v>1131348</v>
      </c>
      <c r="C1168" s="24">
        <v>46115</v>
      </c>
      <c r="D1168" s="23" t="s">
        <v>156</v>
      </c>
      <c r="E1168" s="23" t="s">
        <v>177</v>
      </c>
      <c r="F1168" s="23"/>
      <c r="G1168" s="23" t="s">
        <v>179</v>
      </c>
      <c r="H1168" s="23"/>
      <c r="I1168" s="23"/>
      <c r="J1168" s="23"/>
      <c r="K1168" s="23"/>
      <c r="L1168" s="23" t="s">
        <v>180</v>
      </c>
      <c r="M1168" s="25">
        <v>46309.803796296299</v>
      </c>
    </row>
    <row r="1169" spans="1:13">
      <c r="A1169">
        <v>202650000973</v>
      </c>
      <c r="B1169">
        <v>1166091</v>
      </c>
      <c r="C1169" s="24">
        <v>46115</v>
      </c>
      <c r="D1169" s="23" t="s">
        <v>156</v>
      </c>
      <c r="E1169" s="23" t="s">
        <v>177</v>
      </c>
      <c r="F1169" s="23"/>
      <c r="G1169" s="23" t="s">
        <v>179</v>
      </c>
      <c r="H1169" s="23"/>
      <c r="I1169" s="23"/>
      <c r="J1169" s="23"/>
      <c r="K1169" s="23"/>
      <c r="L1169" s="23" t="s">
        <v>180</v>
      </c>
      <c r="M1169" s="25">
        <v>46309.803796296299</v>
      </c>
    </row>
    <row r="1170" spans="1:13">
      <c r="A1170">
        <v>202650000974</v>
      </c>
      <c r="B1170">
        <v>1031263</v>
      </c>
      <c r="C1170" s="24">
        <v>46115</v>
      </c>
      <c r="D1170" s="23" t="s">
        <v>156</v>
      </c>
      <c r="E1170" s="23" t="s">
        <v>177</v>
      </c>
      <c r="F1170" s="23"/>
      <c r="G1170" s="23" t="s">
        <v>179</v>
      </c>
      <c r="H1170" s="23"/>
      <c r="I1170" s="23"/>
      <c r="J1170" s="23"/>
      <c r="K1170" s="23"/>
      <c r="L1170" s="23" t="s">
        <v>180</v>
      </c>
      <c r="M1170" s="25">
        <v>46309.803796296299</v>
      </c>
    </row>
    <row r="1171" spans="1:13">
      <c r="A1171">
        <v>202650000975</v>
      </c>
      <c r="B1171">
        <v>1106070</v>
      </c>
      <c r="C1171" s="24">
        <v>46119</v>
      </c>
      <c r="D1171" s="23" t="s">
        <v>156</v>
      </c>
      <c r="E1171" s="23" t="s">
        <v>177</v>
      </c>
      <c r="F1171" s="23"/>
      <c r="G1171" s="23" t="s">
        <v>179</v>
      </c>
      <c r="H1171" s="23"/>
      <c r="I1171" s="23"/>
      <c r="J1171" s="23"/>
      <c r="K1171" s="23"/>
      <c r="L1171" s="23" t="s">
        <v>180</v>
      </c>
      <c r="M1171" s="25">
        <v>46309.803796296299</v>
      </c>
    </row>
    <row r="1172" spans="1:13">
      <c r="A1172">
        <v>202650000976</v>
      </c>
      <c r="B1172">
        <v>981197</v>
      </c>
      <c r="C1172" s="24">
        <v>46115</v>
      </c>
      <c r="D1172" s="23" t="s">
        <v>156</v>
      </c>
      <c r="E1172" s="23" t="s">
        <v>181</v>
      </c>
      <c r="F1172" s="23"/>
      <c r="G1172" s="23" t="s">
        <v>179</v>
      </c>
      <c r="H1172" s="23"/>
      <c r="I1172" s="23"/>
      <c r="J1172" s="23"/>
      <c r="K1172" s="23"/>
      <c r="L1172" s="23" t="s">
        <v>180</v>
      </c>
      <c r="M1172" s="25">
        <v>46309.803796296299</v>
      </c>
    </row>
    <row r="1173" spans="1:13">
      <c r="A1173">
        <v>202650000977</v>
      </c>
      <c r="B1173">
        <v>1231122</v>
      </c>
      <c r="C1173" s="24">
        <v>46115</v>
      </c>
      <c r="D1173" s="23" t="s">
        <v>156</v>
      </c>
      <c r="E1173" s="23" t="s">
        <v>177</v>
      </c>
      <c r="F1173" s="23"/>
      <c r="G1173" s="23" t="s">
        <v>179</v>
      </c>
      <c r="H1173" s="23"/>
      <c r="I1173" s="23"/>
      <c r="J1173" s="23"/>
      <c r="K1173" s="23"/>
      <c r="L1173" s="23" t="s">
        <v>180</v>
      </c>
      <c r="M1173" s="25">
        <v>46309.803796296299</v>
      </c>
    </row>
    <row r="1174" spans="1:13">
      <c r="A1174">
        <v>202650000978</v>
      </c>
      <c r="B1174">
        <v>1066029</v>
      </c>
      <c r="C1174" s="24">
        <v>46115</v>
      </c>
      <c r="D1174" s="23" t="s">
        <v>156</v>
      </c>
      <c r="E1174" s="23" t="s">
        <v>181</v>
      </c>
      <c r="F1174" s="23"/>
      <c r="G1174" s="23" t="s">
        <v>179</v>
      </c>
      <c r="H1174" s="23"/>
      <c r="I1174" s="23"/>
      <c r="J1174" s="23"/>
      <c r="K1174" s="23"/>
      <c r="L1174" s="23" t="s">
        <v>180</v>
      </c>
      <c r="M1174" s="25">
        <v>46309.803796296299</v>
      </c>
    </row>
    <row r="1175" spans="1:13">
      <c r="A1175">
        <v>202650000979</v>
      </c>
      <c r="B1175">
        <v>971166</v>
      </c>
      <c r="C1175" s="24">
        <v>46115</v>
      </c>
      <c r="D1175" s="23" t="s">
        <v>156</v>
      </c>
      <c r="E1175" s="23" t="s">
        <v>181</v>
      </c>
      <c r="F1175" s="23"/>
      <c r="G1175" s="23" t="s">
        <v>179</v>
      </c>
      <c r="H1175" s="23"/>
      <c r="I1175" s="23"/>
      <c r="J1175" s="23"/>
      <c r="K1175" s="23"/>
      <c r="L1175" s="23" t="s">
        <v>180</v>
      </c>
      <c r="M1175" s="25">
        <v>46309.803796296299</v>
      </c>
    </row>
    <row r="1176" spans="1:13">
      <c r="A1176">
        <v>202650000980</v>
      </c>
      <c r="B1176">
        <v>1121044</v>
      </c>
      <c r="C1176" s="24">
        <v>46115</v>
      </c>
      <c r="D1176" s="23" t="s">
        <v>156</v>
      </c>
      <c r="E1176" s="23" t="s">
        <v>181</v>
      </c>
      <c r="F1176" s="23"/>
      <c r="G1176" s="23" t="s">
        <v>179</v>
      </c>
      <c r="H1176" s="23"/>
      <c r="I1176" s="23"/>
      <c r="J1176" s="23"/>
      <c r="K1176" s="23"/>
      <c r="L1176" s="23" t="s">
        <v>180</v>
      </c>
      <c r="M1176" s="25">
        <v>46309.803796296299</v>
      </c>
    </row>
    <row r="1177" spans="1:13">
      <c r="A1177">
        <v>202650000981</v>
      </c>
      <c r="B1177">
        <v>1086051</v>
      </c>
      <c r="C1177" s="24">
        <v>46115</v>
      </c>
      <c r="D1177" s="23" t="s">
        <v>156</v>
      </c>
      <c r="E1177" s="23" t="s">
        <v>177</v>
      </c>
      <c r="F1177" s="23"/>
      <c r="G1177" s="23" t="s">
        <v>179</v>
      </c>
      <c r="H1177" s="23"/>
      <c r="I1177" s="23"/>
      <c r="J1177" s="23"/>
      <c r="K1177" s="23"/>
      <c r="L1177" s="23" t="s">
        <v>180</v>
      </c>
      <c r="M1177" s="25">
        <v>46309.803796296299</v>
      </c>
    </row>
    <row r="1178" spans="1:13">
      <c r="A1178">
        <v>202650000982</v>
      </c>
      <c r="B1178">
        <v>1041199</v>
      </c>
      <c r="C1178" s="24">
        <v>46115</v>
      </c>
      <c r="D1178" s="23" t="s">
        <v>156</v>
      </c>
      <c r="E1178" s="23" t="s">
        <v>181</v>
      </c>
      <c r="F1178" s="23"/>
      <c r="G1178" s="23" t="s">
        <v>179</v>
      </c>
      <c r="H1178" s="23"/>
      <c r="I1178" s="23"/>
      <c r="J1178" s="23"/>
      <c r="K1178" s="23"/>
      <c r="L1178" s="23" t="s">
        <v>180</v>
      </c>
      <c r="M1178" s="25">
        <v>46309.803796296299</v>
      </c>
    </row>
    <row r="1179" spans="1:13">
      <c r="A1179">
        <v>202650000983</v>
      </c>
      <c r="B1179">
        <v>976056</v>
      </c>
      <c r="C1179" s="24">
        <v>46115</v>
      </c>
      <c r="D1179" s="23" t="s">
        <v>156</v>
      </c>
      <c r="E1179" s="23" t="s">
        <v>181</v>
      </c>
      <c r="F1179" s="23"/>
      <c r="G1179" s="23" t="s">
        <v>179</v>
      </c>
      <c r="H1179" s="23"/>
      <c r="I1179" s="23"/>
      <c r="J1179" s="23"/>
      <c r="K1179" s="23"/>
      <c r="L1179" s="23" t="s">
        <v>180</v>
      </c>
      <c r="M1179" s="25">
        <v>46309.803796296299</v>
      </c>
    </row>
    <row r="1180" spans="1:13">
      <c r="A1180">
        <v>202650000984</v>
      </c>
      <c r="B1180">
        <v>1181462</v>
      </c>
      <c r="C1180" s="24">
        <v>46115</v>
      </c>
      <c r="D1180" s="23" t="s">
        <v>156</v>
      </c>
      <c r="E1180" s="23" t="s">
        <v>181</v>
      </c>
      <c r="F1180" s="23"/>
      <c r="G1180" s="23" t="s">
        <v>179</v>
      </c>
      <c r="H1180" s="23"/>
      <c r="I1180" s="23"/>
      <c r="J1180" s="23"/>
      <c r="K1180" s="23"/>
      <c r="L1180" s="23" t="s">
        <v>180</v>
      </c>
      <c r="M1180" s="25">
        <v>46309.803796296299</v>
      </c>
    </row>
    <row r="1181" spans="1:13">
      <c r="A1181">
        <v>202650000985</v>
      </c>
      <c r="B1181">
        <v>1026015</v>
      </c>
      <c r="C1181" s="24">
        <v>46115</v>
      </c>
      <c r="D1181" s="23" t="s">
        <v>156</v>
      </c>
      <c r="E1181" s="23" t="s">
        <v>181</v>
      </c>
      <c r="F1181" s="23"/>
      <c r="G1181" s="23" t="s">
        <v>179</v>
      </c>
      <c r="H1181" s="23"/>
      <c r="I1181" s="23"/>
      <c r="J1181" s="23"/>
      <c r="K1181" s="23"/>
      <c r="L1181" s="23" t="s">
        <v>180</v>
      </c>
      <c r="M1181" s="25">
        <v>46309.803796296299</v>
      </c>
    </row>
    <row r="1182" spans="1:13">
      <c r="A1182">
        <v>202650000986</v>
      </c>
      <c r="B1182">
        <v>910635</v>
      </c>
      <c r="C1182" s="24">
        <v>46115</v>
      </c>
      <c r="D1182" s="23" t="s">
        <v>156</v>
      </c>
      <c r="E1182" s="23" t="s">
        <v>181</v>
      </c>
      <c r="F1182" s="23"/>
      <c r="G1182" s="23" t="s">
        <v>179</v>
      </c>
      <c r="H1182" s="23"/>
      <c r="I1182" s="23"/>
      <c r="J1182" s="23"/>
      <c r="K1182" s="23"/>
      <c r="L1182" s="23" t="s">
        <v>180</v>
      </c>
      <c r="M1182" s="25">
        <v>46309.803796296299</v>
      </c>
    </row>
    <row r="1183" spans="1:13">
      <c r="A1183">
        <v>202650000987</v>
      </c>
      <c r="B1183">
        <v>5027787</v>
      </c>
      <c r="C1183" s="24">
        <v>46115</v>
      </c>
      <c r="D1183" s="23" t="s">
        <v>156</v>
      </c>
      <c r="E1183" s="23" t="s">
        <v>181</v>
      </c>
      <c r="F1183" s="23"/>
      <c r="G1183" s="23" t="s">
        <v>179</v>
      </c>
      <c r="H1183" s="23"/>
      <c r="I1183" s="23"/>
      <c r="J1183" s="23"/>
      <c r="K1183" s="23"/>
      <c r="L1183" s="23" t="s">
        <v>180</v>
      </c>
      <c r="M1183" s="25">
        <v>46309.803796296299</v>
      </c>
    </row>
    <row r="1184" spans="1:13">
      <c r="A1184">
        <v>202650000988</v>
      </c>
      <c r="B1184">
        <v>1006054</v>
      </c>
      <c r="C1184" s="24">
        <v>46115</v>
      </c>
      <c r="D1184" s="23" t="s">
        <v>156</v>
      </c>
      <c r="E1184" s="23" t="s">
        <v>181</v>
      </c>
      <c r="F1184" s="23"/>
      <c r="G1184" s="23" t="s">
        <v>179</v>
      </c>
      <c r="H1184" s="23"/>
      <c r="I1184" s="23"/>
      <c r="J1184" s="23"/>
      <c r="K1184" s="23"/>
      <c r="L1184" s="23" t="s">
        <v>180</v>
      </c>
      <c r="M1184" s="25">
        <v>46309.803796296299</v>
      </c>
    </row>
    <row r="1185" spans="1:13">
      <c r="A1185">
        <v>202650000989</v>
      </c>
      <c r="B1185">
        <v>1162178</v>
      </c>
      <c r="C1185" s="24">
        <v>46115</v>
      </c>
      <c r="D1185" s="23" t="s">
        <v>156</v>
      </c>
      <c r="E1185" s="23" t="s">
        <v>177</v>
      </c>
      <c r="F1185" s="23"/>
      <c r="G1185" s="23" t="s">
        <v>179</v>
      </c>
      <c r="H1185" s="23"/>
      <c r="I1185" s="23"/>
      <c r="J1185" s="23"/>
      <c r="K1185" s="23"/>
      <c r="L1185" s="23" t="s">
        <v>180</v>
      </c>
      <c r="M1185" s="25">
        <v>46309.803796296299</v>
      </c>
    </row>
    <row r="1186" spans="1:13">
      <c r="A1186">
        <v>202650000990</v>
      </c>
      <c r="B1186">
        <v>1166112</v>
      </c>
      <c r="C1186" s="24">
        <v>46115</v>
      </c>
      <c r="D1186" s="23" t="s">
        <v>156</v>
      </c>
      <c r="E1186" s="23" t="s">
        <v>177</v>
      </c>
      <c r="F1186" s="23"/>
      <c r="G1186" s="23" t="s">
        <v>179</v>
      </c>
      <c r="H1186" s="23"/>
      <c r="I1186" s="23"/>
      <c r="J1186" s="23"/>
      <c r="K1186" s="23"/>
      <c r="L1186" s="23" t="s">
        <v>180</v>
      </c>
      <c r="M1186" s="25">
        <v>46309.803796296299</v>
      </c>
    </row>
    <row r="1187" spans="1:13">
      <c r="A1187">
        <v>202650000991</v>
      </c>
      <c r="B1187">
        <v>901050</v>
      </c>
      <c r="C1187" s="24">
        <v>46115</v>
      </c>
      <c r="D1187" s="23" t="s">
        <v>156</v>
      </c>
      <c r="E1187" s="23" t="s">
        <v>181</v>
      </c>
      <c r="F1187" s="23"/>
      <c r="G1187" s="23" t="s">
        <v>179</v>
      </c>
      <c r="H1187" s="23"/>
      <c r="I1187" s="23"/>
      <c r="J1187" s="23"/>
      <c r="K1187" s="23"/>
      <c r="L1187" s="23" t="s">
        <v>180</v>
      </c>
      <c r="M1187" s="25">
        <v>46309.803796296299</v>
      </c>
    </row>
    <row r="1188" spans="1:13">
      <c r="A1188">
        <v>202650000992</v>
      </c>
      <c r="B1188">
        <v>1241294</v>
      </c>
      <c r="C1188" s="24">
        <v>46115</v>
      </c>
      <c r="D1188" s="23" t="s">
        <v>156</v>
      </c>
      <c r="E1188" s="23" t="s">
        <v>181</v>
      </c>
      <c r="F1188" s="23" t="s">
        <v>182</v>
      </c>
      <c r="G1188" s="23" t="s">
        <v>179</v>
      </c>
      <c r="H1188" s="23"/>
      <c r="I1188" s="23"/>
      <c r="J1188" s="23"/>
      <c r="K1188" s="23"/>
      <c r="L1188" s="23" t="s">
        <v>180</v>
      </c>
      <c r="M1188" s="25">
        <v>46309.803796296299</v>
      </c>
    </row>
    <row r="1189" spans="1:13">
      <c r="A1189">
        <v>202650000993</v>
      </c>
      <c r="B1189">
        <v>1071051</v>
      </c>
      <c r="C1189" s="24">
        <v>46115</v>
      </c>
      <c r="D1189" s="23" t="s">
        <v>156</v>
      </c>
      <c r="E1189" s="23" t="s">
        <v>181</v>
      </c>
      <c r="F1189" s="23"/>
      <c r="G1189" s="23" t="s">
        <v>179</v>
      </c>
      <c r="H1189" s="23"/>
      <c r="I1189" s="23"/>
      <c r="J1189" s="23"/>
      <c r="K1189" s="23"/>
      <c r="L1189" s="23" t="s">
        <v>180</v>
      </c>
      <c r="M1189" s="25">
        <v>46309.803796296299</v>
      </c>
    </row>
    <row r="1190" spans="1:13">
      <c r="A1190">
        <v>202650000994</v>
      </c>
      <c r="B1190">
        <v>1031123</v>
      </c>
      <c r="C1190" s="24">
        <v>46115</v>
      </c>
      <c r="D1190" s="23" t="s">
        <v>156</v>
      </c>
      <c r="E1190" s="23" t="s">
        <v>181</v>
      </c>
      <c r="F1190" s="23"/>
      <c r="G1190" s="23" t="s">
        <v>179</v>
      </c>
      <c r="H1190" s="23"/>
      <c r="I1190" s="23"/>
      <c r="J1190" s="23"/>
      <c r="K1190" s="23"/>
      <c r="L1190" s="23" t="s">
        <v>180</v>
      </c>
      <c r="M1190" s="25">
        <v>46309.803796296299</v>
      </c>
    </row>
    <row r="1191" spans="1:13">
      <c r="A1191">
        <v>202650000995</v>
      </c>
      <c r="B1191">
        <v>1024090</v>
      </c>
      <c r="C1191" s="24">
        <v>46115</v>
      </c>
      <c r="D1191" s="23" t="s">
        <v>156</v>
      </c>
      <c r="E1191" s="23" t="s">
        <v>181</v>
      </c>
      <c r="F1191" s="23"/>
      <c r="G1191" s="23" t="s">
        <v>179</v>
      </c>
      <c r="H1191" s="23"/>
      <c r="I1191" s="23"/>
      <c r="J1191" s="23"/>
      <c r="K1191" s="23"/>
      <c r="L1191" s="23" t="s">
        <v>180</v>
      </c>
      <c r="M1191" s="25">
        <v>46309.803796296299</v>
      </c>
    </row>
    <row r="1192" spans="1:13">
      <c r="A1192">
        <v>202650000996</v>
      </c>
      <c r="B1192">
        <v>1216143</v>
      </c>
      <c r="C1192" s="24">
        <v>46115</v>
      </c>
      <c r="D1192" s="23" t="s">
        <v>156</v>
      </c>
      <c r="E1192" s="23" t="s">
        <v>181</v>
      </c>
      <c r="F1192" s="23"/>
      <c r="G1192" s="23" t="s">
        <v>179</v>
      </c>
      <c r="H1192" s="23"/>
      <c r="I1192" s="23"/>
      <c r="J1192" s="23"/>
      <c r="K1192" s="23"/>
      <c r="L1192" s="23" t="s">
        <v>180</v>
      </c>
      <c r="M1192" s="25">
        <v>46309.803796296299</v>
      </c>
    </row>
    <row r="1193" spans="1:13">
      <c r="A1193">
        <v>202650000997</v>
      </c>
      <c r="B1193">
        <v>1071013</v>
      </c>
      <c r="C1193" s="24">
        <v>46115</v>
      </c>
      <c r="D1193" s="23" t="s">
        <v>156</v>
      </c>
      <c r="E1193" s="23" t="s">
        <v>181</v>
      </c>
      <c r="F1193" s="23"/>
      <c r="G1193" s="23" t="s">
        <v>179</v>
      </c>
      <c r="H1193" s="23"/>
      <c r="I1193" s="23"/>
      <c r="J1193" s="23"/>
      <c r="K1193" s="23"/>
      <c r="L1193" s="23" t="s">
        <v>180</v>
      </c>
      <c r="M1193" s="25">
        <v>46309.803796296299</v>
      </c>
    </row>
    <row r="1194" spans="1:13">
      <c r="A1194">
        <v>202650000998</v>
      </c>
      <c r="B1194">
        <v>910513</v>
      </c>
      <c r="C1194" s="24">
        <v>46115</v>
      </c>
      <c r="D1194" s="23" t="s">
        <v>156</v>
      </c>
      <c r="E1194" s="23" t="s">
        <v>181</v>
      </c>
      <c r="F1194" s="23"/>
      <c r="G1194" s="23" t="s">
        <v>179</v>
      </c>
      <c r="H1194" s="23"/>
      <c r="I1194" s="23"/>
      <c r="J1194" s="23"/>
      <c r="K1194" s="23"/>
      <c r="L1194" s="23" t="s">
        <v>180</v>
      </c>
      <c r="M1194" s="25">
        <v>46309.803796296299</v>
      </c>
    </row>
    <row r="1195" spans="1:13">
      <c r="A1195">
        <v>202650000999</v>
      </c>
      <c r="B1195">
        <v>1171503</v>
      </c>
      <c r="C1195" s="24">
        <v>46115</v>
      </c>
      <c r="D1195" s="23" t="s">
        <v>156</v>
      </c>
      <c r="E1195" s="23" t="s">
        <v>177</v>
      </c>
      <c r="F1195" s="23"/>
      <c r="G1195" s="23" t="s">
        <v>179</v>
      </c>
      <c r="H1195" s="23"/>
      <c r="I1195" s="23"/>
      <c r="J1195" s="23"/>
      <c r="K1195" s="23"/>
      <c r="L1195" s="23" t="s">
        <v>180</v>
      </c>
      <c r="M1195" s="25">
        <v>46309.803796296299</v>
      </c>
    </row>
    <row r="1196" spans="1:13">
      <c r="A1196">
        <v>202650001000</v>
      </c>
      <c r="B1196">
        <v>1051145</v>
      </c>
      <c r="C1196" s="24">
        <v>46115</v>
      </c>
      <c r="D1196" s="23" t="s">
        <v>156</v>
      </c>
      <c r="E1196" s="23" t="s">
        <v>177</v>
      </c>
      <c r="F1196" s="23"/>
      <c r="G1196" s="23" t="s">
        <v>179</v>
      </c>
      <c r="H1196" s="23"/>
      <c r="I1196" s="23"/>
      <c r="J1196" s="23"/>
      <c r="K1196" s="23"/>
      <c r="L1196" s="23" t="s">
        <v>180</v>
      </c>
      <c r="M1196" s="25">
        <v>46309.803796296299</v>
      </c>
    </row>
    <row r="1197" spans="1:13">
      <c r="A1197">
        <v>202650001001</v>
      </c>
      <c r="B1197">
        <v>1111072</v>
      </c>
      <c r="C1197" s="24">
        <v>46115</v>
      </c>
      <c r="D1197" s="23" t="s">
        <v>156</v>
      </c>
      <c r="E1197" s="23" t="s">
        <v>177</v>
      </c>
      <c r="F1197" s="23"/>
      <c r="G1197" s="23" t="s">
        <v>179</v>
      </c>
      <c r="H1197" s="23"/>
      <c r="I1197" s="23"/>
      <c r="J1197" s="23"/>
      <c r="K1197" s="23"/>
      <c r="L1197" s="23" t="s">
        <v>180</v>
      </c>
      <c r="M1197" s="25">
        <v>46309.803796296299</v>
      </c>
    </row>
    <row r="1198" spans="1:13">
      <c r="A1198">
        <v>202650001002</v>
      </c>
      <c r="B1198">
        <v>1051018</v>
      </c>
      <c r="C1198" s="24">
        <v>46115</v>
      </c>
      <c r="D1198" s="23" t="s">
        <v>156</v>
      </c>
      <c r="E1198" s="23" t="s">
        <v>177</v>
      </c>
      <c r="F1198" s="23"/>
      <c r="G1198" s="23" t="s">
        <v>179</v>
      </c>
      <c r="H1198" s="23"/>
      <c r="I1198" s="23"/>
      <c r="J1198" s="23"/>
      <c r="K1198" s="23"/>
      <c r="L1198" s="23" t="s">
        <v>180</v>
      </c>
      <c r="M1198" s="25">
        <v>46309.803796296299</v>
      </c>
    </row>
    <row r="1199" spans="1:13">
      <c r="A1199">
        <v>202650001003</v>
      </c>
      <c r="B1199">
        <v>991165</v>
      </c>
      <c r="C1199" s="24">
        <v>46115</v>
      </c>
      <c r="D1199" s="23" t="s">
        <v>156</v>
      </c>
      <c r="E1199" s="23" t="s">
        <v>181</v>
      </c>
      <c r="F1199" s="23"/>
      <c r="G1199" s="23" t="s">
        <v>179</v>
      </c>
      <c r="H1199" s="23"/>
      <c r="I1199" s="23"/>
      <c r="J1199" s="23"/>
      <c r="K1199" s="23"/>
      <c r="L1199" s="23" t="s">
        <v>180</v>
      </c>
      <c r="M1199" s="25">
        <v>46309.803796296299</v>
      </c>
    </row>
    <row r="1200" spans="1:13">
      <c r="A1200">
        <v>202650001004</v>
      </c>
      <c r="B1200">
        <v>1092069</v>
      </c>
      <c r="C1200" s="24">
        <v>46115</v>
      </c>
      <c r="D1200" s="23" t="s">
        <v>156</v>
      </c>
      <c r="E1200" s="23" t="s">
        <v>181</v>
      </c>
      <c r="F1200" s="23"/>
      <c r="G1200" s="23" t="s">
        <v>179</v>
      </c>
      <c r="H1200" s="23"/>
      <c r="I1200" s="23"/>
      <c r="J1200" s="23"/>
      <c r="K1200" s="23"/>
      <c r="L1200" s="23" t="s">
        <v>180</v>
      </c>
      <c r="M1200" s="25">
        <v>46309.803796296299</v>
      </c>
    </row>
    <row r="1201" spans="1:13">
      <c r="A1201">
        <v>202650001005</v>
      </c>
      <c r="B1201">
        <v>1081008</v>
      </c>
      <c r="C1201" s="24">
        <v>46115</v>
      </c>
      <c r="D1201" s="23" t="s">
        <v>156</v>
      </c>
      <c r="E1201" s="23" t="s">
        <v>177</v>
      </c>
      <c r="F1201" s="23"/>
      <c r="G1201" s="23" t="s">
        <v>179</v>
      </c>
      <c r="H1201" s="23"/>
      <c r="I1201" s="23"/>
      <c r="J1201" s="23"/>
      <c r="K1201" s="23"/>
      <c r="L1201" s="23" t="s">
        <v>180</v>
      </c>
      <c r="M1201" s="25">
        <v>46309.803796296299</v>
      </c>
    </row>
    <row r="1202" spans="1:13">
      <c r="A1202">
        <v>202650001006</v>
      </c>
      <c r="B1202">
        <v>971028</v>
      </c>
      <c r="C1202" s="24">
        <v>46115</v>
      </c>
      <c r="D1202" s="23" t="s">
        <v>156</v>
      </c>
      <c r="E1202" s="23" t="s">
        <v>177</v>
      </c>
      <c r="F1202" s="23"/>
      <c r="G1202" s="23" t="s">
        <v>179</v>
      </c>
      <c r="H1202" s="23"/>
      <c r="I1202" s="23"/>
      <c r="J1202" s="23"/>
      <c r="K1202" s="23"/>
      <c r="L1202" s="23" t="s">
        <v>180</v>
      </c>
      <c r="M1202" s="25">
        <v>46309.803796296299</v>
      </c>
    </row>
    <row r="1203" spans="1:13">
      <c r="A1203">
        <v>202650001007</v>
      </c>
      <c r="B1203">
        <v>1256005</v>
      </c>
      <c r="C1203" s="24">
        <v>46115</v>
      </c>
      <c r="D1203" s="23" t="s">
        <v>156</v>
      </c>
      <c r="E1203" s="23" t="s">
        <v>183</v>
      </c>
      <c r="F1203" s="23" t="s">
        <v>178</v>
      </c>
      <c r="G1203" s="23" t="s">
        <v>179</v>
      </c>
      <c r="H1203" s="23"/>
      <c r="I1203" s="23"/>
      <c r="J1203" s="23"/>
      <c r="K1203" s="23"/>
      <c r="L1203" s="23" t="s">
        <v>180</v>
      </c>
      <c r="M1203" s="25">
        <v>46309.803796296299</v>
      </c>
    </row>
    <row r="1204" spans="1:13">
      <c r="A1204">
        <v>202650001008</v>
      </c>
      <c r="B1204">
        <v>1083008</v>
      </c>
      <c r="C1204" s="24">
        <v>46115</v>
      </c>
      <c r="D1204" s="23" t="s">
        <v>156</v>
      </c>
      <c r="E1204" s="23" t="s">
        <v>177</v>
      </c>
      <c r="F1204" s="23"/>
      <c r="G1204" s="23" t="s">
        <v>179</v>
      </c>
      <c r="H1204" s="23"/>
      <c r="I1204" s="23"/>
      <c r="J1204" s="23"/>
      <c r="K1204" s="23"/>
      <c r="L1204" s="23" t="s">
        <v>180</v>
      </c>
      <c r="M1204" s="25">
        <v>46309.803796296299</v>
      </c>
    </row>
    <row r="1205" spans="1:13">
      <c r="A1205">
        <v>202650001009</v>
      </c>
      <c r="B1205">
        <v>1254105</v>
      </c>
      <c r="C1205" s="24">
        <v>46115</v>
      </c>
      <c r="D1205" s="23" t="s">
        <v>156</v>
      </c>
      <c r="E1205" s="23" t="s">
        <v>177</v>
      </c>
      <c r="F1205" s="23"/>
      <c r="G1205" s="23" t="s">
        <v>179</v>
      </c>
      <c r="H1205" s="23"/>
      <c r="I1205" s="23"/>
      <c r="J1205" s="23"/>
      <c r="K1205" s="23"/>
      <c r="L1205" s="23" t="s">
        <v>180</v>
      </c>
      <c r="M1205" s="25">
        <v>46309.803796296299</v>
      </c>
    </row>
    <row r="1206" spans="1:13">
      <c r="A1206">
        <v>202650001010</v>
      </c>
      <c r="B1206">
        <v>1011092</v>
      </c>
      <c r="C1206" s="24">
        <v>46115</v>
      </c>
      <c r="D1206" s="23" t="s">
        <v>156</v>
      </c>
      <c r="E1206" s="23" t="s">
        <v>177</v>
      </c>
      <c r="F1206" s="23"/>
      <c r="G1206" s="23" t="s">
        <v>179</v>
      </c>
      <c r="H1206" s="23"/>
      <c r="I1206" s="23"/>
      <c r="J1206" s="23"/>
      <c r="K1206" s="23"/>
      <c r="L1206" s="23" t="s">
        <v>180</v>
      </c>
      <c r="M1206" s="25">
        <v>46309.803796296299</v>
      </c>
    </row>
    <row r="1207" spans="1:13">
      <c r="A1207">
        <v>202650001011</v>
      </c>
      <c r="B1207">
        <v>1122119</v>
      </c>
      <c r="C1207" s="24">
        <v>46115</v>
      </c>
      <c r="D1207" s="23" t="s">
        <v>156</v>
      </c>
      <c r="E1207" s="23" t="s">
        <v>181</v>
      </c>
      <c r="F1207" s="23"/>
      <c r="G1207" s="23" t="s">
        <v>179</v>
      </c>
      <c r="H1207" s="23"/>
      <c r="I1207" s="23"/>
      <c r="J1207" s="23"/>
      <c r="K1207" s="23"/>
      <c r="L1207" s="23" t="s">
        <v>180</v>
      </c>
      <c r="M1207" s="25">
        <v>46309.803796296299</v>
      </c>
    </row>
    <row r="1208" spans="1:13">
      <c r="A1208">
        <v>202650001012</v>
      </c>
      <c r="B1208">
        <v>1081448</v>
      </c>
      <c r="C1208" s="24">
        <v>46115</v>
      </c>
      <c r="D1208" s="23" t="s">
        <v>156</v>
      </c>
      <c r="E1208" s="23" t="s">
        <v>177</v>
      </c>
      <c r="F1208" s="23"/>
      <c r="G1208" s="23" t="s">
        <v>179</v>
      </c>
      <c r="H1208" s="23"/>
      <c r="I1208" s="23"/>
      <c r="J1208" s="23"/>
      <c r="K1208" s="23"/>
      <c r="L1208" s="23" t="s">
        <v>180</v>
      </c>
      <c r="M1208" s="25">
        <v>46309.803796296299</v>
      </c>
    </row>
    <row r="1209" spans="1:13">
      <c r="A1209">
        <v>202650001013</v>
      </c>
      <c r="B1209">
        <v>974051</v>
      </c>
      <c r="C1209" s="24">
        <v>46115</v>
      </c>
      <c r="D1209" s="23" t="s">
        <v>156</v>
      </c>
      <c r="E1209" s="23" t="s">
        <v>177</v>
      </c>
      <c r="F1209" s="23"/>
      <c r="G1209" s="23" t="s">
        <v>179</v>
      </c>
      <c r="H1209" s="23"/>
      <c r="I1209" s="23"/>
      <c r="J1209" s="23"/>
      <c r="K1209" s="23"/>
      <c r="L1209" s="23" t="s">
        <v>180</v>
      </c>
      <c r="M1209" s="25">
        <v>46309.803796296299</v>
      </c>
    </row>
    <row r="1210" spans="1:13">
      <c r="A1210">
        <v>202650001014</v>
      </c>
      <c r="B1210">
        <v>1086001</v>
      </c>
      <c r="C1210" s="24">
        <v>46115</v>
      </c>
      <c r="D1210" s="23" t="s">
        <v>156</v>
      </c>
      <c r="E1210" s="23" t="s">
        <v>177</v>
      </c>
      <c r="F1210" s="23"/>
      <c r="G1210" s="23" t="s">
        <v>179</v>
      </c>
      <c r="H1210" s="23"/>
      <c r="I1210" s="23"/>
      <c r="J1210" s="23"/>
      <c r="K1210" s="23"/>
      <c r="L1210" s="23" t="s">
        <v>180</v>
      </c>
      <c r="M1210" s="25">
        <v>46309.803796296299</v>
      </c>
    </row>
    <row r="1211" spans="1:13">
      <c r="A1211">
        <v>202650001015</v>
      </c>
      <c r="B1211">
        <v>1176108</v>
      </c>
      <c r="C1211" s="24">
        <v>46115</v>
      </c>
      <c r="D1211" s="23" t="s">
        <v>156</v>
      </c>
      <c r="E1211" s="23" t="s">
        <v>177</v>
      </c>
      <c r="F1211" s="23"/>
      <c r="G1211" s="23" t="s">
        <v>179</v>
      </c>
      <c r="H1211" s="23"/>
      <c r="I1211" s="23"/>
      <c r="J1211" s="23"/>
      <c r="K1211" s="23"/>
      <c r="L1211" s="23" t="s">
        <v>180</v>
      </c>
      <c r="M1211" s="25">
        <v>46309.803796296299</v>
      </c>
    </row>
    <row r="1212" spans="1:13">
      <c r="A1212">
        <v>202650001016</v>
      </c>
      <c r="B1212">
        <v>1161195</v>
      </c>
      <c r="C1212" s="24">
        <v>46115</v>
      </c>
      <c r="D1212" s="23" t="s">
        <v>156</v>
      </c>
      <c r="E1212" s="23" t="s">
        <v>177</v>
      </c>
      <c r="F1212" s="23"/>
      <c r="G1212" s="23" t="s">
        <v>179</v>
      </c>
      <c r="H1212" s="23"/>
      <c r="I1212" s="23"/>
      <c r="J1212" s="23"/>
      <c r="K1212" s="23"/>
      <c r="L1212" s="23" t="s">
        <v>180</v>
      </c>
      <c r="M1212" s="25">
        <v>46309.803796296299</v>
      </c>
    </row>
    <row r="1213" spans="1:13">
      <c r="A1213">
        <v>202650001017</v>
      </c>
      <c r="B1213">
        <v>1166062</v>
      </c>
      <c r="C1213" s="24">
        <v>46115</v>
      </c>
      <c r="D1213" s="23" t="s">
        <v>156</v>
      </c>
      <c r="E1213" s="23" t="s">
        <v>177</v>
      </c>
      <c r="F1213" s="23"/>
      <c r="G1213" s="23" t="s">
        <v>179</v>
      </c>
      <c r="H1213" s="23"/>
      <c r="I1213" s="23"/>
      <c r="J1213" s="23"/>
      <c r="K1213" s="23"/>
      <c r="L1213" s="23" t="s">
        <v>180</v>
      </c>
      <c r="M1213" s="25">
        <v>46309.803796296299</v>
      </c>
    </row>
    <row r="1214" spans="1:13">
      <c r="A1214">
        <v>202650001018</v>
      </c>
      <c r="B1214">
        <v>1086105</v>
      </c>
      <c r="C1214" s="24">
        <v>46115</v>
      </c>
      <c r="D1214" s="23" t="s">
        <v>156</v>
      </c>
      <c r="E1214" s="23" t="s">
        <v>177</v>
      </c>
      <c r="F1214" s="23"/>
      <c r="G1214" s="23" t="s">
        <v>179</v>
      </c>
      <c r="H1214" s="23"/>
      <c r="I1214" s="23"/>
      <c r="J1214" s="23"/>
      <c r="K1214" s="23"/>
      <c r="L1214" s="23" t="s">
        <v>180</v>
      </c>
      <c r="M1214" s="25">
        <v>46309.803796296299</v>
      </c>
    </row>
    <row r="1215" spans="1:13">
      <c r="A1215">
        <v>202650001019</v>
      </c>
      <c r="B1215">
        <v>930072</v>
      </c>
      <c r="C1215" s="24">
        <v>46115</v>
      </c>
      <c r="D1215" s="23" t="s">
        <v>156</v>
      </c>
      <c r="E1215" s="23" t="s">
        <v>177</v>
      </c>
      <c r="F1215" s="23"/>
      <c r="G1215" s="23" t="s">
        <v>179</v>
      </c>
      <c r="H1215" s="23"/>
      <c r="I1215" s="23"/>
      <c r="J1215" s="23"/>
      <c r="K1215" s="23"/>
      <c r="L1215" s="23" t="s">
        <v>180</v>
      </c>
      <c r="M1215" s="25">
        <v>46309.803796296299</v>
      </c>
    </row>
    <row r="1216" spans="1:13">
      <c r="A1216">
        <v>202650001020</v>
      </c>
      <c r="B1216">
        <v>1116142</v>
      </c>
      <c r="C1216" s="24">
        <v>46115</v>
      </c>
      <c r="D1216" s="23" t="s">
        <v>156</v>
      </c>
      <c r="E1216" s="23" t="s">
        <v>177</v>
      </c>
      <c r="F1216" s="23"/>
      <c r="G1216" s="23" t="s">
        <v>179</v>
      </c>
      <c r="H1216" s="23"/>
      <c r="I1216" s="23"/>
      <c r="J1216" s="23"/>
      <c r="K1216" s="23"/>
      <c r="L1216" s="23" t="s">
        <v>180</v>
      </c>
      <c r="M1216" s="25">
        <v>46309.803796296299</v>
      </c>
    </row>
    <row r="1217" spans="1:13">
      <c r="A1217">
        <v>202650001021</v>
      </c>
      <c r="B1217">
        <v>1101519</v>
      </c>
      <c r="C1217" s="24">
        <v>46115</v>
      </c>
      <c r="D1217" s="23" t="s">
        <v>156</v>
      </c>
      <c r="E1217" s="23" t="s">
        <v>177</v>
      </c>
      <c r="F1217" s="23"/>
      <c r="G1217" s="23" t="s">
        <v>179</v>
      </c>
      <c r="H1217" s="23"/>
      <c r="I1217" s="23"/>
      <c r="J1217" s="23"/>
      <c r="K1217" s="23"/>
      <c r="L1217" s="23" t="s">
        <v>180</v>
      </c>
      <c r="M1217" s="25">
        <v>46309.803796296299</v>
      </c>
    </row>
    <row r="1218" spans="1:13">
      <c r="A1218">
        <v>202650001022</v>
      </c>
      <c r="B1218">
        <v>981041</v>
      </c>
      <c r="C1218" s="24">
        <v>46115</v>
      </c>
      <c r="D1218" s="23" t="s">
        <v>156</v>
      </c>
      <c r="E1218" s="23" t="s">
        <v>177</v>
      </c>
      <c r="F1218" s="23"/>
      <c r="G1218" s="23" t="s">
        <v>179</v>
      </c>
      <c r="H1218" s="23"/>
      <c r="I1218" s="23"/>
      <c r="J1218" s="23"/>
      <c r="K1218" s="23"/>
      <c r="L1218" s="23" t="s">
        <v>180</v>
      </c>
      <c r="M1218" s="25">
        <v>46309.803796296299</v>
      </c>
    </row>
    <row r="1219" spans="1:13">
      <c r="A1219">
        <v>202650001023</v>
      </c>
      <c r="B1219">
        <v>1061049</v>
      </c>
      <c r="C1219" s="24">
        <v>46115</v>
      </c>
      <c r="D1219" s="23" t="s">
        <v>156</v>
      </c>
      <c r="E1219" s="23" t="s">
        <v>177</v>
      </c>
      <c r="F1219" s="23"/>
      <c r="G1219" s="23" t="s">
        <v>179</v>
      </c>
      <c r="H1219" s="23"/>
      <c r="I1219" s="23"/>
      <c r="J1219" s="23"/>
      <c r="K1219" s="23"/>
      <c r="L1219" s="23" t="s">
        <v>180</v>
      </c>
      <c r="M1219" s="25">
        <v>46309.803796296299</v>
      </c>
    </row>
    <row r="1220" spans="1:13">
      <c r="A1220">
        <v>202650001024</v>
      </c>
      <c r="B1220">
        <v>1196002</v>
      </c>
      <c r="C1220" s="24">
        <v>46115</v>
      </c>
      <c r="D1220" s="23" t="s">
        <v>156</v>
      </c>
      <c r="E1220" s="23" t="s">
        <v>177</v>
      </c>
      <c r="F1220" s="23"/>
      <c r="G1220" s="23" t="s">
        <v>179</v>
      </c>
      <c r="H1220" s="23"/>
      <c r="I1220" s="23"/>
      <c r="J1220" s="23"/>
      <c r="K1220" s="23"/>
      <c r="L1220" s="23" t="s">
        <v>180</v>
      </c>
      <c r="M1220" s="25">
        <v>46309.803796296299</v>
      </c>
    </row>
    <row r="1221" spans="1:13">
      <c r="A1221">
        <v>202650001025</v>
      </c>
      <c r="B1221">
        <v>1256069</v>
      </c>
      <c r="C1221" s="24">
        <v>46115</v>
      </c>
      <c r="D1221" s="23" t="s">
        <v>156</v>
      </c>
      <c r="E1221" s="23" t="s">
        <v>177</v>
      </c>
      <c r="F1221" s="23"/>
      <c r="G1221" s="23" t="s">
        <v>179</v>
      </c>
      <c r="H1221" s="23"/>
      <c r="I1221" s="23"/>
      <c r="J1221" s="23"/>
      <c r="K1221" s="23"/>
      <c r="L1221" s="23" t="s">
        <v>180</v>
      </c>
      <c r="M1221" s="25">
        <v>46309.803796296299</v>
      </c>
    </row>
    <row r="1222" spans="1:13">
      <c r="A1222">
        <v>202650001026</v>
      </c>
      <c r="B1222">
        <v>930408</v>
      </c>
      <c r="C1222" s="24">
        <v>46121</v>
      </c>
      <c r="D1222" s="23" t="s">
        <v>156</v>
      </c>
      <c r="E1222" s="23" t="s">
        <v>177</v>
      </c>
      <c r="F1222" s="23"/>
      <c r="G1222" s="23" t="s">
        <v>179</v>
      </c>
      <c r="H1222" s="23"/>
      <c r="I1222" s="23"/>
      <c r="J1222" s="23"/>
      <c r="K1222" s="23"/>
      <c r="L1222" s="23" t="s">
        <v>180</v>
      </c>
      <c r="M1222" s="25">
        <v>46309.803796296299</v>
      </c>
    </row>
    <row r="1223" spans="1:13">
      <c r="A1223">
        <v>202650001027</v>
      </c>
      <c r="B1223">
        <v>1041156</v>
      </c>
      <c r="C1223" s="24">
        <v>46115</v>
      </c>
      <c r="D1223" s="23" t="s">
        <v>156</v>
      </c>
      <c r="E1223" s="23" t="s">
        <v>177</v>
      </c>
      <c r="F1223" s="23"/>
      <c r="G1223" s="23" t="s">
        <v>179</v>
      </c>
      <c r="H1223" s="23"/>
      <c r="I1223" s="23"/>
      <c r="J1223" s="23"/>
      <c r="K1223" s="23"/>
      <c r="L1223" s="23" t="s">
        <v>180</v>
      </c>
      <c r="M1223" s="25">
        <v>46309.803796296299</v>
      </c>
    </row>
    <row r="1224" spans="1:13">
      <c r="A1224">
        <v>202650001028</v>
      </c>
      <c r="B1224">
        <v>1096021</v>
      </c>
      <c r="C1224" s="24">
        <v>46115</v>
      </c>
      <c r="D1224" s="23" t="s">
        <v>156</v>
      </c>
      <c r="E1224" s="23" t="s">
        <v>177</v>
      </c>
      <c r="F1224" s="23"/>
      <c r="G1224" s="23" t="s">
        <v>179</v>
      </c>
      <c r="H1224" s="23"/>
      <c r="I1224" s="23"/>
      <c r="J1224" s="23"/>
      <c r="K1224" s="23"/>
      <c r="L1224" s="23" t="s">
        <v>180</v>
      </c>
      <c r="M1224" s="25">
        <v>46309.803796296299</v>
      </c>
    </row>
    <row r="1225" spans="1:13">
      <c r="A1225">
        <v>202650001029</v>
      </c>
      <c r="B1225">
        <v>1141069</v>
      </c>
      <c r="C1225" s="24">
        <v>46115</v>
      </c>
      <c r="D1225" s="23" t="s">
        <v>156</v>
      </c>
      <c r="E1225" s="23" t="s">
        <v>177</v>
      </c>
      <c r="F1225" s="23"/>
      <c r="G1225" s="23" t="s">
        <v>179</v>
      </c>
      <c r="H1225" s="23"/>
      <c r="I1225" s="23"/>
      <c r="J1225" s="23"/>
      <c r="K1225" s="23"/>
      <c r="L1225" s="23" t="s">
        <v>180</v>
      </c>
      <c r="M1225" s="25">
        <v>46309.803796296299</v>
      </c>
    </row>
    <row r="1226" spans="1:13">
      <c r="A1226">
        <v>202650001030</v>
      </c>
      <c r="B1226">
        <v>1161003</v>
      </c>
      <c r="C1226" s="24">
        <v>46115</v>
      </c>
      <c r="D1226" s="23" t="s">
        <v>156</v>
      </c>
      <c r="E1226" s="23" t="s">
        <v>177</v>
      </c>
      <c r="F1226" s="23"/>
      <c r="G1226" s="23" t="s">
        <v>179</v>
      </c>
      <c r="H1226" s="23"/>
      <c r="I1226" s="23"/>
      <c r="J1226" s="23"/>
      <c r="K1226" s="23"/>
      <c r="L1226" s="23" t="s">
        <v>180</v>
      </c>
      <c r="M1226" s="25">
        <v>46309.803796296299</v>
      </c>
    </row>
    <row r="1227" spans="1:13">
      <c r="A1227">
        <v>202650001031</v>
      </c>
      <c r="B1227">
        <v>1092060</v>
      </c>
      <c r="C1227" s="24">
        <v>46115</v>
      </c>
      <c r="D1227" s="23" t="s">
        <v>156</v>
      </c>
      <c r="E1227" s="23" t="s">
        <v>177</v>
      </c>
      <c r="F1227" s="23"/>
      <c r="G1227" s="23" t="s">
        <v>179</v>
      </c>
      <c r="H1227" s="23"/>
      <c r="I1227" s="23"/>
      <c r="J1227" s="23"/>
      <c r="K1227" s="23"/>
      <c r="L1227" s="23" t="s">
        <v>180</v>
      </c>
      <c r="M1227" s="25">
        <v>46309.803796296299</v>
      </c>
    </row>
    <row r="1228" spans="1:13">
      <c r="A1228">
        <v>202650001032</v>
      </c>
      <c r="B1228">
        <v>1216013</v>
      </c>
      <c r="C1228" s="24">
        <v>46115</v>
      </c>
      <c r="D1228" s="23" t="s">
        <v>156</v>
      </c>
      <c r="E1228" s="23" t="s">
        <v>177</v>
      </c>
      <c r="F1228" s="23"/>
      <c r="G1228" s="23" t="s">
        <v>179</v>
      </c>
      <c r="H1228" s="23"/>
      <c r="I1228" s="23"/>
      <c r="J1228" s="23"/>
      <c r="K1228" s="23"/>
      <c r="L1228" s="23" t="s">
        <v>180</v>
      </c>
      <c r="M1228" s="25">
        <v>46309.803796296299</v>
      </c>
    </row>
    <row r="1229" spans="1:13">
      <c r="A1229">
        <v>202650001033</v>
      </c>
      <c r="B1229">
        <v>1181497</v>
      </c>
      <c r="C1229" s="24">
        <v>46115</v>
      </c>
      <c r="D1229" s="23" t="s">
        <v>156</v>
      </c>
      <c r="E1229" s="23" t="s">
        <v>177</v>
      </c>
      <c r="F1229" s="23"/>
      <c r="G1229" s="23" t="s">
        <v>179</v>
      </c>
      <c r="H1229" s="23"/>
      <c r="I1229" s="23"/>
      <c r="J1229" s="23"/>
      <c r="K1229" s="23"/>
      <c r="L1229" s="23" t="s">
        <v>180</v>
      </c>
      <c r="M1229" s="25">
        <v>46309.803796296299</v>
      </c>
    </row>
    <row r="1230" spans="1:13">
      <c r="A1230">
        <v>202650001034</v>
      </c>
      <c r="B1230">
        <v>1233018</v>
      </c>
      <c r="C1230" s="24">
        <v>46115</v>
      </c>
      <c r="D1230" s="23" t="s">
        <v>156</v>
      </c>
      <c r="E1230" s="23" t="s">
        <v>177</v>
      </c>
      <c r="F1230" s="23"/>
      <c r="G1230" s="23" t="s">
        <v>179</v>
      </c>
      <c r="H1230" s="23"/>
      <c r="I1230" s="23"/>
      <c r="J1230" s="23"/>
      <c r="K1230" s="23"/>
      <c r="L1230" s="23" t="s">
        <v>180</v>
      </c>
      <c r="M1230" s="25">
        <v>46309.803796296299</v>
      </c>
    </row>
    <row r="1231" spans="1:13">
      <c r="A1231">
        <v>202650001035</v>
      </c>
      <c r="B1231">
        <v>1081156</v>
      </c>
      <c r="C1231" s="24">
        <v>46115</v>
      </c>
      <c r="D1231" s="23" t="s">
        <v>156</v>
      </c>
      <c r="E1231" s="23" t="s">
        <v>177</v>
      </c>
      <c r="F1231" s="23"/>
      <c r="G1231" s="23" t="s">
        <v>179</v>
      </c>
      <c r="H1231" s="23"/>
      <c r="I1231" s="23"/>
      <c r="J1231" s="23"/>
      <c r="K1231" s="23"/>
      <c r="L1231" s="23" t="s">
        <v>180</v>
      </c>
      <c r="M1231" s="25">
        <v>46309.803796296299</v>
      </c>
    </row>
    <row r="1232" spans="1:13">
      <c r="A1232">
        <v>202650001036</v>
      </c>
      <c r="B1232">
        <v>1251208</v>
      </c>
      <c r="C1232" s="24">
        <v>46115</v>
      </c>
      <c r="D1232" s="23" t="s">
        <v>156</v>
      </c>
      <c r="E1232" s="23" t="s">
        <v>177</v>
      </c>
      <c r="F1232" s="23"/>
      <c r="G1232" s="23" t="s">
        <v>179</v>
      </c>
      <c r="H1232" s="23"/>
      <c r="I1232" s="23"/>
      <c r="J1232" s="23"/>
      <c r="K1232" s="23"/>
      <c r="L1232" s="23" t="s">
        <v>180</v>
      </c>
      <c r="M1232" s="25">
        <v>46309.803796296299</v>
      </c>
    </row>
    <row r="1233" spans="1:13">
      <c r="A1233">
        <v>202650001037</v>
      </c>
      <c r="B1233">
        <v>1131484</v>
      </c>
      <c r="C1233" s="24">
        <v>46115</v>
      </c>
      <c r="D1233" s="23" t="s">
        <v>156</v>
      </c>
      <c r="E1233" s="23" t="s">
        <v>177</v>
      </c>
      <c r="F1233" s="23"/>
      <c r="G1233" s="23" t="s">
        <v>179</v>
      </c>
      <c r="H1233" s="23"/>
      <c r="I1233" s="23"/>
      <c r="J1233" s="23"/>
      <c r="K1233" s="23"/>
      <c r="L1233" s="23" t="s">
        <v>180</v>
      </c>
      <c r="M1233" s="25">
        <v>46309.803796296299</v>
      </c>
    </row>
    <row r="1234" spans="1:13">
      <c r="A1234">
        <v>202650001038</v>
      </c>
      <c r="B1234">
        <v>1096120</v>
      </c>
      <c r="C1234" s="24">
        <v>46115</v>
      </c>
      <c r="D1234" s="23" t="s">
        <v>156</v>
      </c>
      <c r="E1234" s="23" t="s">
        <v>181</v>
      </c>
      <c r="F1234" s="23"/>
      <c r="G1234" s="23" t="s">
        <v>179</v>
      </c>
      <c r="H1234" s="23"/>
      <c r="I1234" s="23"/>
      <c r="J1234" s="23"/>
      <c r="K1234" s="23"/>
      <c r="L1234" s="23" t="s">
        <v>180</v>
      </c>
      <c r="M1234" s="25">
        <v>46309.803796296299</v>
      </c>
    </row>
    <row r="1235" spans="1:13">
      <c r="A1235">
        <v>202650001039</v>
      </c>
      <c r="B1235">
        <v>1216043</v>
      </c>
      <c r="C1235" s="24">
        <v>46115</v>
      </c>
      <c r="D1235" s="23" t="s">
        <v>156</v>
      </c>
      <c r="E1235" s="23" t="s">
        <v>181</v>
      </c>
      <c r="F1235" s="23" t="s">
        <v>182</v>
      </c>
      <c r="G1235" s="23" t="s">
        <v>179</v>
      </c>
      <c r="H1235" s="23"/>
      <c r="I1235" s="23"/>
      <c r="J1235" s="23"/>
      <c r="K1235" s="23"/>
      <c r="L1235" s="23" t="s">
        <v>180</v>
      </c>
      <c r="M1235" s="25">
        <v>46309.803796296299</v>
      </c>
    </row>
    <row r="1236" spans="1:13">
      <c r="A1236">
        <v>202650001041</v>
      </c>
      <c r="B1236">
        <v>1106052</v>
      </c>
      <c r="C1236" s="24">
        <v>46115</v>
      </c>
      <c r="D1236" s="23" t="s">
        <v>156</v>
      </c>
      <c r="E1236" s="23" t="s">
        <v>181</v>
      </c>
      <c r="F1236" s="23"/>
      <c r="G1236" s="23" t="s">
        <v>179</v>
      </c>
      <c r="H1236" s="23"/>
      <c r="I1236" s="23"/>
      <c r="J1236" s="23"/>
      <c r="K1236" s="23"/>
      <c r="L1236" s="23" t="s">
        <v>180</v>
      </c>
      <c r="M1236" s="25">
        <v>46309.803796296299</v>
      </c>
    </row>
    <row r="1237" spans="1:13">
      <c r="A1237">
        <v>202650001042</v>
      </c>
      <c r="B1237">
        <v>1076064</v>
      </c>
      <c r="C1237" s="24">
        <v>46115</v>
      </c>
      <c r="D1237" s="23" t="s">
        <v>156</v>
      </c>
      <c r="E1237" s="23" t="s">
        <v>177</v>
      </c>
      <c r="F1237" s="23"/>
      <c r="G1237" s="23" t="s">
        <v>179</v>
      </c>
      <c r="H1237" s="23"/>
      <c r="I1237" s="23"/>
      <c r="J1237" s="23"/>
      <c r="K1237" s="23"/>
      <c r="L1237" s="23" t="s">
        <v>180</v>
      </c>
      <c r="M1237" s="25">
        <v>46309.803796296299</v>
      </c>
    </row>
    <row r="1238" spans="1:13">
      <c r="A1238">
        <v>202650001043</v>
      </c>
      <c r="B1238">
        <v>1236010</v>
      </c>
      <c r="C1238" s="24">
        <v>46115</v>
      </c>
      <c r="D1238" s="23" t="s">
        <v>156</v>
      </c>
      <c r="E1238" s="23" t="s">
        <v>177</v>
      </c>
      <c r="F1238" s="23"/>
      <c r="G1238" s="23" t="s">
        <v>179</v>
      </c>
      <c r="H1238" s="23"/>
      <c r="I1238" s="23"/>
      <c r="J1238" s="23"/>
      <c r="K1238" s="23"/>
      <c r="L1238" s="23" t="s">
        <v>180</v>
      </c>
      <c r="M1238" s="25">
        <v>46309.803796296299</v>
      </c>
    </row>
    <row r="1239" spans="1:13">
      <c r="A1239">
        <v>202650001044</v>
      </c>
      <c r="B1239">
        <v>1076020</v>
      </c>
      <c r="C1239" s="24">
        <v>46115</v>
      </c>
      <c r="D1239" s="23" t="s">
        <v>156</v>
      </c>
      <c r="E1239" s="23" t="s">
        <v>177</v>
      </c>
      <c r="F1239" s="23"/>
      <c r="G1239" s="23" t="s">
        <v>179</v>
      </c>
      <c r="H1239" s="23"/>
      <c r="I1239" s="23"/>
      <c r="J1239" s="23"/>
      <c r="K1239" s="23"/>
      <c r="L1239" s="23" t="s">
        <v>180</v>
      </c>
      <c r="M1239" s="25">
        <v>46309.803796296299</v>
      </c>
    </row>
    <row r="1240" spans="1:13">
      <c r="A1240">
        <v>202650001045</v>
      </c>
      <c r="B1240">
        <v>1096040</v>
      </c>
      <c r="C1240" s="24">
        <v>46115</v>
      </c>
      <c r="D1240" s="23" t="s">
        <v>156</v>
      </c>
      <c r="E1240" s="23" t="s">
        <v>177</v>
      </c>
      <c r="F1240" s="23"/>
      <c r="G1240" s="23" t="s">
        <v>179</v>
      </c>
      <c r="H1240" s="23"/>
      <c r="I1240" s="23"/>
      <c r="J1240" s="23"/>
      <c r="K1240" s="23"/>
      <c r="L1240" s="23" t="s">
        <v>180</v>
      </c>
      <c r="M1240" s="25">
        <v>46309.803796296299</v>
      </c>
    </row>
    <row r="1241" spans="1:13">
      <c r="A1241">
        <v>202650001046</v>
      </c>
      <c r="B1241">
        <v>1166041</v>
      </c>
      <c r="C1241" s="24">
        <v>46115</v>
      </c>
      <c r="D1241" s="23" t="s">
        <v>156</v>
      </c>
      <c r="E1241" s="23" t="s">
        <v>177</v>
      </c>
      <c r="F1241" s="23"/>
      <c r="G1241" s="23" t="s">
        <v>179</v>
      </c>
      <c r="H1241" s="23"/>
      <c r="I1241" s="23"/>
      <c r="J1241" s="23"/>
      <c r="K1241" s="23"/>
      <c r="L1241" s="23" t="s">
        <v>180</v>
      </c>
      <c r="M1241" s="25">
        <v>46309.803796296299</v>
      </c>
    </row>
    <row r="1242" spans="1:13">
      <c r="A1242">
        <v>202650001047</v>
      </c>
      <c r="B1242">
        <v>1016042</v>
      </c>
      <c r="C1242" s="24">
        <v>46115</v>
      </c>
      <c r="D1242" s="23" t="s">
        <v>156</v>
      </c>
      <c r="E1242" s="23" t="s">
        <v>177</v>
      </c>
      <c r="F1242" s="23"/>
      <c r="G1242" s="23" t="s">
        <v>179</v>
      </c>
      <c r="H1242" s="23"/>
      <c r="I1242" s="23"/>
      <c r="J1242" s="23"/>
      <c r="K1242" s="23"/>
      <c r="L1242" s="23" t="s">
        <v>180</v>
      </c>
      <c r="M1242" s="25">
        <v>46309.803796296299</v>
      </c>
    </row>
    <row r="1243" spans="1:13">
      <c r="A1243">
        <v>202650001048</v>
      </c>
      <c r="B1243">
        <v>890737</v>
      </c>
      <c r="C1243" s="24">
        <v>46115</v>
      </c>
      <c r="D1243" s="23" t="s">
        <v>156</v>
      </c>
      <c r="E1243" s="23" t="s">
        <v>177</v>
      </c>
      <c r="F1243" s="23"/>
      <c r="G1243" s="23" t="s">
        <v>179</v>
      </c>
      <c r="H1243" s="23"/>
      <c r="I1243" s="23"/>
      <c r="J1243" s="23"/>
      <c r="K1243" s="23"/>
      <c r="L1243" s="23" t="s">
        <v>180</v>
      </c>
      <c r="M1243" s="25">
        <v>46309.803796296299</v>
      </c>
    </row>
    <row r="1244" spans="1:13">
      <c r="A1244">
        <v>202650001049</v>
      </c>
      <c r="B1244">
        <v>976023</v>
      </c>
      <c r="C1244" s="24">
        <v>46115</v>
      </c>
      <c r="D1244" s="23" t="s">
        <v>156</v>
      </c>
      <c r="E1244" s="23" t="s">
        <v>177</v>
      </c>
      <c r="F1244" s="23"/>
      <c r="G1244" s="23" t="s">
        <v>179</v>
      </c>
      <c r="H1244" s="23"/>
      <c r="I1244" s="23"/>
      <c r="J1244" s="23"/>
      <c r="K1244" s="23"/>
      <c r="L1244" s="23" t="s">
        <v>180</v>
      </c>
      <c r="M1244" s="25">
        <v>46309.803796296299</v>
      </c>
    </row>
    <row r="1245" spans="1:13">
      <c r="A1245">
        <v>202650001050</v>
      </c>
      <c r="B1245">
        <v>1132513</v>
      </c>
      <c r="C1245" s="24">
        <v>46115</v>
      </c>
      <c r="D1245" s="23" t="s">
        <v>156</v>
      </c>
      <c r="E1245" s="23" t="s">
        <v>177</v>
      </c>
      <c r="F1245" s="23"/>
      <c r="G1245" s="23" t="s">
        <v>179</v>
      </c>
      <c r="H1245" s="23"/>
      <c r="I1245" s="23"/>
      <c r="J1245" s="23"/>
      <c r="K1245" s="23"/>
      <c r="L1245" s="23" t="s">
        <v>180</v>
      </c>
      <c r="M1245" s="25">
        <v>46309.803796296299</v>
      </c>
    </row>
    <row r="1246" spans="1:13">
      <c r="A1246">
        <v>202650001051</v>
      </c>
      <c r="B1246">
        <v>1176037</v>
      </c>
      <c r="C1246" s="24">
        <v>46115</v>
      </c>
      <c r="D1246" s="23" t="s">
        <v>156</v>
      </c>
      <c r="E1246" s="23" t="s">
        <v>189</v>
      </c>
      <c r="F1246" s="23"/>
      <c r="G1246" s="23" t="s">
        <v>179</v>
      </c>
      <c r="H1246" s="23"/>
      <c r="I1246" s="23"/>
      <c r="J1246" s="23"/>
      <c r="K1246" s="23"/>
      <c r="L1246" s="23" t="s">
        <v>180</v>
      </c>
      <c r="M1246" s="25">
        <v>46309.803796296299</v>
      </c>
    </row>
    <row r="1247" spans="1:13">
      <c r="A1247">
        <v>202650001052</v>
      </c>
      <c r="B1247">
        <v>1206099</v>
      </c>
      <c r="C1247" s="24">
        <v>46115</v>
      </c>
      <c r="D1247" s="23" t="s">
        <v>156</v>
      </c>
      <c r="E1247" s="23" t="s">
        <v>183</v>
      </c>
      <c r="F1247" s="23" t="s">
        <v>178</v>
      </c>
      <c r="G1247" s="23" t="s">
        <v>179</v>
      </c>
      <c r="H1247" s="23"/>
      <c r="I1247" s="23"/>
      <c r="J1247" s="23"/>
      <c r="K1247" s="23"/>
      <c r="L1247" s="23" t="s">
        <v>180</v>
      </c>
      <c r="M1247" s="25">
        <v>46309.803796296299</v>
      </c>
    </row>
    <row r="1248" spans="1:13">
      <c r="A1248">
        <v>202650001053</v>
      </c>
      <c r="B1248">
        <v>840172</v>
      </c>
      <c r="C1248" s="24">
        <v>46115</v>
      </c>
      <c r="D1248" s="23" t="s">
        <v>156</v>
      </c>
      <c r="E1248" s="23" t="s">
        <v>177</v>
      </c>
      <c r="F1248" s="23"/>
      <c r="G1248" s="23" t="s">
        <v>179</v>
      </c>
      <c r="H1248" s="23"/>
      <c r="I1248" s="23"/>
      <c r="J1248" s="23"/>
      <c r="K1248" s="23"/>
      <c r="L1248" s="23" t="s">
        <v>180</v>
      </c>
      <c r="M1248" s="25">
        <v>46309.803796296299</v>
      </c>
    </row>
    <row r="1249" spans="1:13">
      <c r="A1249">
        <v>202650001054</v>
      </c>
      <c r="B1249">
        <v>1216105</v>
      </c>
      <c r="C1249" s="24">
        <v>46115</v>
      </c>
      <c r="D1249" s="23" t="s">
        <v>156</v>
      </c>
      <c r="E1249" s="23" t="s">
        <v>177</v>
      </c>
      <c r="F1249" s="23"/>
      <c r="G1249" s="23" t="s">
        <v>179</v>
      </c>
      <c r="H1249" s="23"/>
      <c r="I1249" s="23"/>
      <c r="J1249" s="23"/>
      <c r="K1249" s="23"/>
      <c r="L1249" s="23" t="s">
        <v>180</v>
      </c>
      <c r="M1249" s="25">
        <v>46309.803796296299</v>
      </c>
    </row>
    <row r="1250" spans="1:13">
      <c r="A1250">
        <v>202650001055</v>
      </c>
      <c r="B1250">
        <v>1081185</v>
      </c>
      <c r="C1250" s="24">
        <v>46115</v>
      </c>
      <c r="D1250" s="23" t="s">
        <v>156</v>
      </c>
      <c r="E1250" s="23" t="s">
        <v>177</v>
      </c>
      <c r="F1250" s="23"/>
      <c r="G1250" s="23" t="s">
        <v>179</v>
      </c>
      <c r="H1250" s="23"/>
      <c r="I1250" s="23"/>
      <c r="J1250" s="23"/>
      <c r="K1250" s="23"/>
      <c r="L1250" s="23" t="s">
        <v>180</v>
      </c>
      <c r="M1250" s="25">
        <v>46309.803796296299</v>
      </c>
    </row>
    <row r="1251" spans="1:13">
      <c r="A1251">
        <v>202650001056</v>
      </c>
      <c r="B1251">
        <v>1096130</v>
      </c>
      <c r="C1251" s="24">
        <v>46115</v>
      </c>
      <c r="D1251" s="23" t="s">
        <v>156</v>
      </c>
      <c r="E1251" s="23" t="s">
        <v>177</v>
      </c>
      <c r="F1251" s="23"/>
      <c r="G1251" s="23" t="s">
        <v>179</v>
      </c>
      <c r="H1251" s="23"/>
      <c r="I1251" s="23"/>
      <c r="J1251" s="23"/>
      <c r="K1251" s="23"/>
      <c r="L1251" s="23" t="s">
        <v>180</v>
      </c>
      <c r="M1251" s="25">
        <v>46309.803796296299</v>
      </c>
    </row>
    <row r="1252" spans="1:13">
      <c r="A1252">
        <v>202650001058</v>
      </c>
      <c r="B1252">
        <v>920028</v>
      </c>
      <c r="C1252" s="24">
        <v>46115</v>
      </c>
      <c r="D1252" s="23" t="s">
        <v>156</v>
      </c>
      <c r="E1252" s="23" t="s">
        <v>183</v>
      </c>
      <c r="F1252" s="23" t="s">
        <v>178</v>
      </c>
      <c r="G1252" s="23" t="s">
        <v>179</v>
      </c>
      <c r="H1252" s="23"/>
      <c r="I1252" s="23"/>
      <c r="J1252" s="23"/>
      <c r="K1252" s="23"/>
      <c r="L1252" s="23" t="s">
        <v>180</v>
      </c>
      <c r="M1252" s="25">
        <v>46309.803796296299</v>
      </c>
    </row>
    <row r="1253" spans="1:13">
      <c r="A1253">
        <v>202650001060</v>
      </c>
      <c r="B1253">
        <v>1256003</v>
      </c>
      <c r="C1253" s="24">
        <v>46115</v>
      </c>
      <c r="D1253" s="23" t="s">
        <v>156</v>
      </c>
      <c r="E1253" s="23" t="s">
        <v>177</v>
      </c>
      <c r="F1253" s="23"/>
      <c r="G1253" s="23" t="s">
        <v>179</v>
      </c>
      <c r="H1253" s="23"/>
      <c r="I1253" s="23"/>
      <c r="J1253" s="23"/>
      <c r="K1253" s="23"/>
      <c r="L1253" s="23" t="s">
        <v>180</v>
      </c>
      <c r="M1253" s="25">
        <v>46309.803796296299</v>
      </c>
    </row>
    <row r="1254" spans="1:13">
      <c r="A1254">
        <v>202650001061</v>
      </c>
      <c r="B1254">
        <v>986040</v>
      </c>
      <c r="C1254" s="24">
        <v>46115</v>
      </c>
      <c r="D1254" s="23" t="s">
        <v>156</v>
      </c>
      <c r="E1254" s="23" t="s">
        <v>183</v>
      </c>
      <c r="F1254" s="23" t="s">
        <v>178</v>
      </c>
      <c r="G1254" s="23" t="s">
        <v>179</v>
      </c>
      <c r="H1254" s="23"/>
      <c r="I1254" s="23"/>
      <c r="J1254" s="23"/>
      <c r="K1254" s="23"/>
      <c r="L1254" s="23" t="s">
        <v>180</v>
      </c>
      <c r="M1254" s="25">
        <v>46309.803796296299</v>
      </c>
    </row>
    <row r="1255" spans="1:13">
      <c r="A1255">
        <v>202650001062</v>
      </c>
      <c r="B1255">
        <v>1156048</v>
      </c>
      <c r="C1255" s="24">
        <v>46121</v>
      </c>
      <c r="D1255" s="23" t="s">
        <v>156</v>
      </c>
      <c r="E1255" s="23" t="s">
        <v>177</v>
      </c>
      <c r="F1255" s="23"/>
      <c r="G1255" s="23" t="s">
        <v>179</v>
      </c>
      <c r="H1255" s="23"/>
      <c r="I1255" s="23"/>
      <c r="J1255" s="23"/>
      <c r="K1255" s="23"/>
      <c r="L1255" s="23" t="s">
        <v>180</v>
      </c>
      <c r="M1255" s="25">
        <v>46309.803796296299</v>
      </c>
    </row>
    <row r="1256" spans="1:13">
      <c r="A1256">
        <v>202650001063</v>
      </c>
      <c r="B1256">
        <v>940054</v>
      </c>
      <c r="C1256" s="24">
        <v>46121</v>
      </c>
      <c r="D1256" s="23" t="s">
        <v>156</v>
      </c>
      <c r="E1256" s="23" t="s">
        <v>183</v>
      </c>
      <c r="F1256" s="23" t="s">
        <v>178</v>
      </c>
      <c r="G1256" s="23" t="s">
        <v>179</v>
      </c>
      <c r="H1256" s="23"/>
      <c r="I1256" s="23"/>
      <c r="J1256" s="23"/>
      <c r="K1256" s="23"/>
      <c r="L1256" s="23" t="s">
        <v>180</v>
      </c>
      <c r="M1256" s="25">
        <v>46309.803796296299</v>
      </c>
    </row>
    <row r="1257" spans="1:13">
      <c r="A1257">
        <v>202650001064</v>
      </c>
      <c r="B1257">
        <v>1216101</v>
      </c>
      <c r="C1257" s="24">
        <v>46115</v>
      </c>
      <c r="D1257" s="23" t="s">
        <v>156</v>
      </c>
      <c r="E1257" s="23" t="s">
        <v>177</v>
      </c>
      <c r="F1257" s="23"/>
      <c r="G1257" s="23" t="s">
        <v>179</v>
      </c>
      <c r="H1257" s="23"/>
      <c r="I1257" s="23"/>
      <c r="J1257" s="23"/>
      <c r="K1257" s="23"/>
      <c r="L1257" s="23" t="s">
        <v>180</v>
      </c>
      <c r="M1257" s="25">
        <v>46309.803796296299</v>
      </c>
    </row>
    <row r="1258" spans="1:13">
      <c r="A1258">
        <v>202650001066</v>
      </c>
      <c r="B1258">
        <v>1106130</v>
      </c>
      <c r="C1258" s="24">
        <v>46115</v>
      </c>
      <c r="D1258" s="23" t="s">
        <v>156</v>
      </c>
      <c r="E1258" s="23" t="s">
        <v>183</v>
      </c>
      <c r="F1258" s="23"/>
      <c r="G1258" s="23" t="s">
        <v>179</v>
      </c>
      <c r="H1258" s="23"/>
      <c r="I1258" s="23"/>
      <c r="J1258" s="23"/>
      <c r="K1258" s="23"/>
      <c r="L1258" s="23" t="s">
        <v>180</v>
      </c>
      <c r="M1258" s="25">
        <v>46309.803796296299</v>
      </c>
    </row>
    <row r="1259" spans="1:13">
      <c r="A1259">
        <v>202650001067</v>
      </c>
      <c r="B1259">
        <v>920085</v>
      </c>
      <c r="C1259" s="24">
        <v>46115</v>
      </c>
      <c r="D1259" s="23" t="s">
        <v>156</v>
      </c>
      <c r="E1259" s="23" t="s">
        <v>177</v>
      </c>
      <c r="F1259" s="23"/>
      <c r="G1259" s="23" t="s">
        <v>179</v>
      </c>
      <c r="H1259" s="23"/>
      <c r="I1259" s="23"/>
      <c r="J1259" s="23"/>
      <c r="K1259" s="23"/>
      <c r="L1259" s="23" t="s">
        <v>180</v>
      </c>
      <c r="M1259" s="25">
        <v>46309.803796296299</v>
      </c>
    </row>
    <row r="1260" spans="1:13">
      <c r="A1260">
        <v>202650001068</v>
      </c>
      <c r="B1260">
        <v>1216006</v>
      </c>
      <c r="C1260" s="24">
        <v>46115</v>
      </c>
      <c r="D1260" s="23" t="s">
        <v>156</v>
      </c>
      <c r="E1260" s="23" t="s">
        <v>183</v>
      </c>
      <c r="F1260" s="23"/>
      <c r="G1260" s="23" t="s">
        <v>179</v>
      </c>
      <c r="H1260" s="23"/>
      <c r="I1260" s="23"/>
      <c r="J1260" s="23"/>
      <c r="K1260" s="23"/>
      <c r="L1260" s="23" t="s">
        <v>180</v>
      </c>
      <c r="M1260" s="25">
        <v>46309.803796296299</v>
      </c>
    </row>
    <row r="1261" spans="1:13">
      <c r="A1261">
        <v>202650001069</v>
      </c>
      <c r="B1261">
        <v>1111521</v>
      </c>
      <c r="C1261" s="24">
        <v>46115</v>
      </c>
      <c r="D1261" s="23" t="s">
        <v>156</v>
      </c>
      <c r="E1261" s="23" t="s">
        <v>177</v>
      </c>
      <c r="F1261" s="23"/>
      <c r="G1261" s="23" t="s">
        <v>179</v>
      </c>
      <c r="H1261" s="23"/>
      <c r="I1261" s="23"/>
      <c r="J1261" s="23"/>
      <c r="K1261" s="23"/>
      <c r="L1261" s="23" t="s">
        <v>180</v>
      </c>
      <c r="M1261" s="25">
        <v>46309.803796296299</v>
      </c>
    </row>
    <row r="1262" spans="1:13">
      <c r="A1262">
        <v>202650001070</v>
      </c>
      <c r="B1262">
        <v>860052</v>
      </c>
      <c r="C1262" s="24">
        <v>46115</v>
      </c>
      <c r="D1262" s="23" t="s">
        <v>156</v>
      </c>
      <c r="E1262" s="23" t="s">
        <v>177</v>
      </c>
      <c r="F1262" s="23"/>
      <c r="G1262" s="23" t="s">
        <v>179</v>
      </c>
      <c r="H1262" s="23"/>
      <c r="I1262" s="23"/>
      <c r="J1262" s="23"/>
      <c r="K1262" s="23"/>
      <c r="L1262" s="23" t="s">
        <v>180</v>
      </c>
      <c r="M1262" s="25">
        <v>46309.803796296299</v>
      </c>
    </row>
    <row r="1263" spans="1:13">
      <c r="A1263">
        <v>202650001071</v>
      </c>
      <c r="B1263">
        <v>1096039</v>
      </c>
      <c r="C1263" s="24">
        <v>46116</v>
      </c>
      <c r="D1263" s="23" t="s">
        <v>156</v>
      </c>
      <c r="E1263" s="23" t="s">
        <v>177</v>
      </c>
      <c r="F1263" s="23"/>
      <c r="G1263" s="23" t="s">
        <v>179</v>
      </c>
      <c r="H1263" s="23"/>
      <c r="I1263" s="23"/>
      <c r="J1263" s="23"/>
      <c r="K1263" s="23"/>
      <c r="L1263" s="23" t="s">
        <v>180</v>
      </c>
      <c r="M1263" s="25">
        <v>46309.803796296299</v>
      </c>
    </row>
    <row r="1264" spans="1:13">
      <c r="A1264">
        <v>202650001072</v>
      </c>
      <c r="B1264">
        <v>1101416</v>
      </c>
      <c r="C1264" s="24">
        <v>46115</v>
      </c>
      <c r="D1264" s="23" t="s">
        <v>156</v>
      </c>
      <c r="E1264" s="23" t="s">
        <v>177</v>
      </c>
      <c r="F1264" s="23"/>
      <c r="G1264" s="23" t="s">
        <v>179</v>
      </c>
      <c r="H1264" s="23"/>
      <c r="I1264" s="23"/>
      <c r="J1264" s="23"/>
      <c r="K1264" s="23"/>
      <c r="L1264" s="23" t="s">
        <v>180</v>
      </c>
      <c r="M1264" s="25">
        <v>46309.803796296299</v>
      </c>
    </row>
    <row r="1265" spans="1:13">
      <c r="A1265">
        <v>202650001073</v>
      </c>
      <c r="B1265">
        <v>1076040</v>
      </c>
      <c r="C1265" s="24">
        <v>46115</v>
      </c>
      <c r="D1265" s="23" t="s">
        <v>156</v>
      </c>
      <c r="E1265" s="23" t="s">
        <v>177</v>
      </c>
      <c r="F1265" s="23"/>
      <c r="G1265" s="23" t="s">
        <v>179</v>
      </c>
      <c r="H1265" s="23"/>
      <c r="I1265" s="23"/>
      <c r="J1265" s="23"/>
      <c r="K1265" s="23"/>
      <c r="L1265" s="23" t="s">
        <v>180</v>
      </c>
      <c r="M1265" s="25">
        <v>46309.803796296299</v>
      </c>
    </row>
    <row r="1266" spans="1:13">
      <c r="A1266">
        <v>202650001074</v>
      </c>
      <c r="B1266">
        <v>1086112</v>
      </c>
      <c r="C1266" s="24">
        <v>46115</v>
      </c>
      <c r="D1266" s="23" t="s">
        <v>156</v>
      </c>
      <c r="E1266" s="23" t="s">
        <v>177</v>
      </c>
      <c r="F1266" s="23"/>
      <c r="G1266" s="23" t="s">
        <v>179</v>
      </c>
      <c r="H1266" s="23"/>
      <c r="I1266" s="23"/>
      <c r="J1266" s="23"/>
      <c r="K1266" s="23"/>
      <c r="L1266" s="23" t="s">
        <v>180</v>
      </c>
      <c r="M1266" s="25">
        <v>46309.803796296299</v>
      </c>
    </row>
    <row r="1267" spans="1:13">
      <c r="A1267">
        <v>202650001075</v>
      </c>
      <c r="B1267">
        <v>1196032</v>
      </c>
      <c r="C1267" s="24">
        <v>46115</v>
      </c>
      <c r="D1267" s="23" t="s">
        <v>156</v>
      </c>
      <c r="E1267" s="23" t="s">
        <v>183</v>
      </c>
      <c r="F1267" s="23" t="s">
        <v>178</v>
      </c>
      <c r="G1267" s="23" t="s">
        <v>179</v>
      </c>
      <c r="H1267" s="23"/>
      <c r="I1267" s="23"/>
      <c r="J1267" s="23"/>
      <c r="K1267" s="23"/>
      <c r="L1267" s="23" t="s">
        <v>180</v>
      </c>
      <c r="M1267" s="25">
        <v>46309.803796296299</v>
      </c>
    </row>
    <row r="1268" spans="1:13">
      <c r="A1268">
        <v>202650001076</v>
      </c>
      <c r="B1268">
        <v>1216130</v>
      </c>
      <c r="C1268" s="24">
        <v>46115</v>
      </c>
      <c r="D1268" s="23" t="s">
        <v>156</v>
      </c>
      <c r="E1268" s="23" t="s">
        <v>177</v>
      </c>
      <c r="F1268" s="23"/>
      <c r="G1268" s="23" t="s">
        <v>179</v>
      </c>
      <c r="H1268" s="23"/>
      <c r="I1268" s="23"/>
      <c r="J1268" s="23"/>
      <c r="K1268" s="23"/>
      <c r="L1268" s="23" t="s">
        <v>180</v>
      </c>
      <c r="M1268" s="25">
        <v>46309.803796296299</v>
      </c>
    </row>
    <row r="1269" spans="1:13">
      <c r="A1269">
        <v>202650001077</v>
      </c>
      <c r="B1269">
        <v>1186021</v>
      </c>
      <c r="C1269" s="24">
        <v>46115</v>
      </c>
      <c r="D1269" s="23" t="s">
        <v>156</v>
      </c>
      <c r="E1269" s="23" t="s">
        <v>177</v>
      </c>
      <c r="F1269" s="23"/>
      <c r="G1269" s="23" t="s">
        <v>179</v>
      </c>
      <c r="H1269" s="23"/>
      <c r="I1269" s="23"/>
      <c r="J1269" s="23"/>
      <c r="K1269" s="23"/>
      <c r="L1269" s="23" t="s">
        <v>180</v>
      </c>
      <c r="M1269" s="25">
        <v>46309.803796296299</v>
      </c>
    </row>
    <row r="1270" spans="1:13">
      <c r="A1270">
        <v>202650001078</v>
      </c>
      <c r="B1270">
        <v>910070</v>
      </c>
      <c r="C1270" s="24">
        <v>46115</v>
      </c>
      <c r="D1270" s="23" t="s">
        <v>156</v>
      </c>
      <c r="E1270" s="23" t="s">
        <v>177</v>
      </c>
      <c r="F1270" s="23"/>
      <c r="G1270" s="23" t="s">
        <v>179</v>
      </c>
      <c r="H1270" s="23"/>
      <c r="I1270" s="23"/>
      <c r="J1270" s="23"/>
      <c r="K1270" s="23"/>
      <c r="L1270" s="23" t="s">
        <v>180</v>
      </c>
      <c r="M1270" s="25">
        <v>46309.803796296299</v>
      </c>
    </row>
    <row r="1271" spans="1:13">
      <c r="A1271">
        <v>202650001079</v>
      </c>
      <c r="B1271">
        <v>1176056</v>
      </c>
      <c r="C1271" s="24">
        <v>46115</v>
      </c>
      <c r="D1271" s="23" t="s">
        <v>156</v>
      </c>
      <c r="E1271" s="23" t="s">
        <v>189</v>
      </c>
      <c r="F1271" s="23"/>
      <c r="G1271" s="23" t="s">
        <v>179</v>
      </c>
      <c r="H1271" s="23"/>
      <c r="I1271" s="23"/>
      <c r="J1271" s="23"/>
      <c r="K1271" s="23"/>
      <c r="L1271" s="23" t="s">
        <v>180</v>
      </c>
      <c r="M1271" s="25">
        <v>46309.803796296299</v>
      </c>
    </row>
    <row r="1272" spans="1:13">
      <c r="A1272">
        <v>202650001080</v>
      </c>
      <c r="B1272">
        <v>1236086</v>
      </c>
      <c r="C1272" s="24">
        <v>46115</v>
      </c>
      <c r="D1272" s="23" t="s">
        <v>156</v>
      </c>
      <c r="E1272" s="23" t="s">
        <v>177</v>
      </c>
      <c r="F1272" s="23"/>
      <c r="G1272" s="23" t="s">
        <v>179</v>
      </c>
      <c r="H1272" s="23"/>
      <c r="I1272" s="23"/>
      <c r="J1272" s="23"/>
      <c r="K1272" s="23"/>
      <c r="L1272" s="23" t="s">
        <v>180</v>
      </c>
      <c r="M1272" s="25">
        <v>46309.803796296299</v>
      </c>
    </row>
    <row r="1273" spans="1:13">
      <c r="A1273">
        <v>202650001081</v>
      </c>
      <c r="B1273">
        <v>992029</v>
      </c>
      <c r="C1273" s="24">
        <v>46129</v>
      </c>
      <c r="D1273" s="23" t="s">
        <v>156</v>
      </c>
      <c r="E1273" s="23" t="s">
        <v>183</v>
      </c>
      <c r="F1273" s="23"/>
      <c r="G1273" s="23" t="s">
        <v>179</v>
      </c>
      <c r="H1273" s="23"/>
      <c r="I1273" s="23"/>
      <c r="J1273" s="23"/>
      <c r="K1273" s="23"/>
      <c r="L1273" s="23" t="s">
        <v>180</v>
      </c>
      <c r="M1273" s="25">
        <v>46309.803796296299</v>
      </c>
    </row>
    <row r="1274" spans="1:13">
      <c r="A1274">
        <v>202650001082</v>
      </c>
      <c r="B1274">
        <v>1086124</v>
      </c>
      <c r="C1274" s="24">
        <v>46115</v>
      </c>
      <c r="D1274" s="23" t="s">
        <v>156</v>
      </c>
      <c r="E1274" s="23" t="s">
        <v>183</v>
      </c>
      <c r="F1274" s="23" t="s">
        <v>178</v>
      </c>
      <c r="G1274" s="23" t="s">
        <v>179</v>
      </c>
      <c r="H1274" s="23"/>
      <c r="I1274" s="23"/>
      <c r="J1274" s="23"/>
      <c r="K1274" s="23"/>
      <c r="L1274" s="23" t="s">
        <v>180</v>
      </c>
      <c r="M1274" s="25">
        <v>46309.803796296299</v>
      </c>
    </row>
    <row r="1275" spans="1:13">
      <c r="A1275">
        <v>202650001083</v>
      </c>
      <c r="B1275">
        <v>1086069</v>
      </c>
      <c r="C1275" s="24">
        <v>46115</v>
      </c>
      <c r="D1275" s="23" t="s">
        <v>156</v>
      </c>
      <c r="E1275" s="23" t="s">
        <v>177</v>
      </c>
      <c r="F1275" s="23"/>
      <c r="G1275" s="23" t="s">
        <v>179</v>
      </c>
      <c r="H1275" s="23"/>
      <c r="I1275" s="23"/>
      <c r="J1275" s="23"/>
      <c r="K1275" s="23"/>
      <c r="L1275" s="23" t="s">
        <v>180</v>
      </c>
      <c r="M1275" s="25">
        <v>46309.803796296299</v>
      </c>
    </row>
    <row r="1276" spans="1:13">
      <c r="A1276">
        <v>202650001084</v>
      </c>
      <c r="B1276">
        <v>1086048</v>
      </c>
      <c r="C1276" s="24">
        <v>46115</v>
      </c>
      <c r="D1276" s="23" t="s">
        <v>156</v>
      </c>
      <c r="E1276" s="23" t="s">
        <v>177</v>
      </c>
      <c r="F1276" s="23"/>
      <c r="G1276" s="23" t="s">
        <v>179</v>
      </c>
      <c r="H1276" s="23"/>
      <c r="I1276" s="23"/>
      <c r="J1276" s="23"/>
      <c r="K1276" s="23"/>
      <c r="L1276" s="23" t="s">
        <v>180</v>
      </c>
      <c r="M1276" s="25">
        <v>46309.803796296299</v>
      </c>
    </row>
    <row r="1277" spans="1:13">
      <c r="A1277">
        <v>202650001085</v>
      </c>
      <c r="B1277">
        <v>1176110</v>
      </c>
      <c r="C1277" s="24">
        <v>46116</v>
      </c>
      <c r="D1277" s="23" t="s">
        <v>156</v>
      </c>
      <c r="E1277" s="23" t="s">
        <v>177</v>
      </c>
      <c r="F1277" s="23"/>
      <c r="G1277" s="23" t="s">
        <v>179</v>
      </c>
      <c r="H1277" s="23"/>
      <c r="I1277" s="23"/>
      <c r="J1277" s="23"/>
      <c r="K1277" s="23"/>
      <c r="L1277" s="23" t="s">
        <v>180</v>
      </c>
      <c r="M1277" s="25">
        <v>46309.803796296299</v>
      </c>
    </row>
    <row r="1278" spans="1:13">
      <c r="A1278">
        <v>202650001086</v>
      </c>
      <c r="B1278">
        <v>1126117</v>
      </c>
      <c r="C1278" s="24">
        <v>46116</v>
      </c>
      <c r="D1278" s="23" t="s">
        <v>156</v>
      </c>
      <c r="E1278" s="23" t="s">
        <v>177</v>
      </c>
      <c r="F1278" s="23"/>
      <c r="G1278" s="23" t="s">
        <v>179</v>
      </c>
      <c r="H1278" s="23"/>
      <c r="I1278" s="23"/>
      <c r="J1278" s="23"/>
      <c r="K1278" s="23"/>
      <c r="L1278" s="23" t="s">
        <v>180</v>
      </c>
      <c r="M1278" s="25">
        <v>46309.803796296299</v>
      </c>
    </row>
    <row r="1279" spans="1:13">
      <c r="A1279">
        <v>202650001087</v>
      </c>
      <c r="B1279">
        <v>1176122</v>
      </c>
      <c r="C1279" s="24">
        <v>46116</v>
      </c>
      <c r="D1279" s="23" t="s">
        <v>156</v>
      </c>
      <c r="E1279" s="23" t="s">
        <v>177</v>
      </c>
      <c r="F1279" s="23"/>
      <c r="G1279" s="23" t="s">
        <v>179</v>
      </c>
      <c r="H1279" s="23"/>
      <c r="I1279" s="23"/>
      <c r="J1279" s="23"/>
      <c r="K1279" s="23"/>
      <c r="L1279" s="23" t="s">
        <v>180</v>
      </c>
      <c r="M1279" s="25">
        <v>46309.803796296299</v>
      </c>
    </row>
    <row r="1280" spans="1:13">
      <c r="A1280">
        <v>202650001088</v>
      </c>
      <c r="B1280">
        <v>1206098</v>
      </c>
      <c r="C1280" s="24">
        <v>46116</v>
      </c>
      <c r="D1280" s="23" t="s">
        <v>156</v>
      </c>
      <c r="E1280" s="23" t="s">
        <v>177</v>
      </c>
      <c r="F1280" s="23"/>
      <c r="G1280" s="23" t="s">
        <v>179</v>
      </c>
      <c r="H1280" s="23"/>
      <c r="I1280" s="23"/>
      <c r="J1280" s="23"/>
      <c r="K1280" s="23"/>
      <c r="L1280" s="23" t="s">
        <v>180</v>
      </c>
      <c r="M1280" s="25">
        <v>46309.803796296299</v>
      </c>
    </row>
    <row r="1281" spans="1:13">
      <c r="A1281">
        <v>202650001089</v>
      </c>
      <c r="B1281">
        <v>920145</v>
      </c>
      <c r="C1281" s="24">
        <v>46116</v>
      </c>
      <c r="D1281" s="23" t="s">
        <v>156</v>
      </c>
      <c r="E1281" s="23" t="s">
        <v>177</v>
      </c>
      <c r="F1281" s="23"/>
      <c r="G1281" s="23" t="s">
        <v>179</v>
      </c>
      <c r="H1281" s="23"/>
      <c r="I1281" s="23"/>
      <c r="J1281" s="23"/>
      <c r="K1281" s="23"/>
      <c r="L1281" s="23" t="s">
        <v>180</v>
      </c>
      <c r="M1281" s="25">
        <v>46309.803796296299</v>
      </c>
    </row>
    <row r="1282" spans="1:13">
      <c r="A1282">
        <v>202650001090</v>
      </c>
      <c r="B1282">
        <v>1046016</v>
      </c>
      <c r="C1282" s="24">
        <v>46116</v>
      </c>
      <c r="D1282" s="23" t="s">
        <v>156</v>
      </c>
      <c r="E1282" s="23" t="s">
        <v>177</v>
      </c>
      <c r="F1282" s="23"/>
      <c r="G1282" s="23" t="s">
        <v>179</v>
      </c>
      <c r="H1282" s="23"/>
      <c r="I1282" s="23"/>
      <c r="J1282" s="23"/>
      <c r="K1282" s="23"/>
      <c r="L1282" s="23" t="s">
        <v>180</v>
      </c>
      <c r="M1282" s="25">
        <v>46309.803796296299</v>
      </c>
    </row>
    <row r="1283" spans="1:13">
      <c r="A1283">
        <v>202650001091</v>
      </c>
      <c r="B1283">
        <v>1136022</v>
      </c>
      <c r="C1283" s="24">
        <v>46116</v>
      </c>
      <c r="D1283" s="23" t="s">
        <v>156</v>
      </c>
      <c r="E1283" s="23" t="s">
        <v>177</v>
      </c>
      <c r="F1283" s="23"/>
      <c r="G1283" s="23" t="s">
        <v>179</v>
      </c>
      <c r="H1283" s="23"/>
      <c r="I1283" s="23"/>
      <c r="J1283" s="23"/>
      <c r="K1283" s="23"/>
      <c r="L1283" s="23" t="s">
        <v>180</v>
      </c>
      <c r="M1283" s="25">
        <v>46309.803796296299</v>
      </c>
    </row>
    <row r="1284" spans="1:13">
      <c r="A1284">
        <v>202650001092</v>
      </c>
      <c r="B1284">
        <v>1226134</v>
      </c>
      <c r="C1284" s="24">
        <v>46116</v>
      </c>
      <c r="D1284" s="23" t="s">
        <v>156</v>
      </c>
      <c r="E1284" s="23" t="s">
        <v>181</v>
      </c>
      <c r="F1284" s="23"/>
      <c r="G1284" s="23" t="s">
        <v>179</v>
      </c>
      <c r="H1284" s="23"/>
      <c r="I1284" s="23"/>
      <c r="J1284" s="23"/>
      <c r="K1284" s="23"/>
      <c r="L1284" s="23" t="s">
        <v>180</v>
      </c>
      <c r="M1284" s="25">
        <v>46309.803796296299</v>
      </c>
    </row>
    <row r="1285" spans="1:13">
      <c r="A1285">
        <v>202650001093</v>
      </c>
      <c r="B1285">
        <v>1066072</v>
      </c>
      <c r="C1285" s="24">
        <v>46116</v>
      </c>
      <c r="D1285" s="23" t="s">
        <v>156</v>
      </c>
      <c r="E1285" s="23" t="s">
        <v>181</v>
      </c>
      <c r="F1285" s="23"/>
      <c r="G1285" s="23" t="s">
        <v>179</v>
      </c>
      <c r="H1285" s="23"/>
      <c r="I1285" s="23"/>
      <c r="J1285" s="23"/>
      <c r="K1285" s="23"/>
      <c r="L1285" s="23" t="s">
        <v>180</v>
      </c>
      <c r="M1285" s="25">
        <v>46309.803796296299</v>
      </c>
    </row>
    <row r="1286" spans="1:13">
      <c r="A1286">
        <v>202650001094</v>
      </c>
      <c r="B1286">
        <v>1126141</v>
      </c>
      <c r="C1286" s="24">
        <v>46118</v>
      </c>
      <c r="D1286" s="23" t="s">
        <v>156</v>
      </c>
      <c r="E1286" s="23" t="s">
        <v>183</v>
      </c>
      <c r="F1286" s="23"/>
      <c r="G1286" s="23" t="s">
        <v>179</v>
      </c>
      <c r="H1286" s="23"/>
      <c r="I1286" s="23"/>
      <c r="J1286" s="23"/>
      <c r="K1286" s="23"/>
      <c r="L1286" s="23" t="s">
        <v>180</v>
      </c>
      <c r="M1286" s="25">
        <v>46309.803796296299</v>
      </c>
    </row>
    <row r="1287" spans="1:13">
      <c r="A1287">
        <v>202650001095</v>
      </c>
      <c r="B1287">
        <v>1106103</v>
      </c>
      <c r="C1287" s="24">
        <v>46116</v>
      </c>
      <c r="D1287" s="23" t="s">
        <v>156</v>
      </c>
      <c r="E1287" s="23" t="s">
        <v>177</v>
      </c>
      <c r="F1287" s="23"/>
      <c r="G1287" s="23" t="s">
        <v>179</v>
      </c>
      <c r="H1287" s="23"/>
      <c r="I1287" s="23"/>
      <c r="J1287" s="23"/>
      <c r="K1287" s="23"/>
      <c r="L1287" s="23" t="s">
        <v>180</v>
      </c>
      <c r="M1287" s="25">
        <v>46309.803796296299</v>
      </c>
    </row>
    <row r="1288" spans="1:13">
      <c r="A1288">
        <v>202650001096</v>
      </c>
      <c r="B1288">
        <v>1256120</v>
      </c>
      <c r="C1288" s="24">
        <v>46116</v>
      </c>
      <c r="D1288" s="23" t="s">
        <v>156</v>
      </c>
      <c r="E1288" s="23" t="s">
        <v>181</v>
      </c>
      <c r="F1288" s="23"/>
      <c r="G1288" s="23" t="s">
        <v>179</v>
      </c>
      <c r="H1288" s="23"/>
      <c r="I1288" s="23"/>
      <c r="J1288" s="23"/>
      <c r="K1288" s="23"/>
      <c r="L1288" s="23" t="s">
        <v>180</v>
      </c>
      <c r="M1288" s="25">
        <v>46309.803796296299</v>
      </c>
    </row>
    <row r="1289" spans="1:13">
      <c r="A1289">
        <v>202650001097</v>
      </c>
      <c r="B1289">
        <v>1166146</v>
      </c>
      <c r="C1289" s="24">
        <v>46116</v>
      </c>
      <c r="D1289" s="23" t="s">
        <v>156</v>
      </c>
      <c r="E1289" s="23" t="s">
        <v>183</v>
      </c>
      <c r="F1289" s="23" t="s">
        <v>178</v>
      </c>
      <c r="G1289" s="23" t="s">
        <v>179</v>
      </c>
      <c r="H1289" s="23"/>
      <c r="I1289" s="23"/>
      <c r="J1289" s="23"/>
      <c r="K1289" s="23"/>
      <c r="L1289" s="23" t="s">
        <v>180</v>
      </c>
      <c r="M1289" s="25">
        <v>46309.803796296299</v>
      </c>
    </row>
    <row r="1290" spans="1:13">
      <c r="A1290">
        <v>202650001098</v>
      </c>
      <c r="B1290">
        <v>1196096</v>
      </c>
      <c r="C1290" s="24">
        <v>46116</v>
      </c>
      <c r="D1290" s="23" t="s">
        <v>156</v>
      </c>
      <c r="E1290" s="23" t="s">
        <v>177</v>
      </c>
      <c r="F1290" s="23"/>
      <c r="G1290" s="23" t="s">
        <v>179</v>
      </c>
      <c r="H1290" s="23"/>
      <c r="I1290" s="23"/>
      <c r="J1290" s="23"/>
      <c r="K1290" s="23"/>
      <c r="L1290" s="23" t="s">
        <v>180</v>
      </c>
      <c r="M1290" s="25">
        <v>46309.803796296299</v>
      </c>
    </row>
    <row r="1291" spans="1:13">
      <c r="A1291">
        <v>202650001099</v>
      </c>
      <c r="B1291">
        <v>1096052</v>
      </c>
      <c r="C1291" s="24">
        <v>46116</v>
      </c>
      <c r="D1291" s="23" t="s">
        <v>156</v>
      </c>
      <c r="E1291" s="23" t="s">
        <v>183</v>
      </c>
      <c r="F1291" s="23"/>
      <c r="G1291" s="23" t="s">
        <v>179</v>
      </c>
      <c r="H1291" s="23"/>
      <c r="I1291" s="23"/>
      <c r="J1291" s="23"/>
      <c r="K1291" s="23"/>
      <c r="L1291" s="23" t="s">
        <v>180</v>
      </c>
      <c r="M1291" s="25">
        <v>46309.803796296299</v>
      </c>
    </row>
    <row r="1292" spans="1:13">
      <c r="A1292">
        <v>202650001100</v>
      </c>
      <c r="B1292">
        <v>1256002</v>
      </c>
      <c r="C1292" s="24">
        <v>46116</v>
      </c>
      <c r="D1292" s="23" t="s">
        <v>156</v>
      </c>
      <c r="E1292" s="23" t="s">
        <v>189</v>
      </c>
      <c r="F1292" s="23"/>
      <c r="G1292" s="23" t="s">
        <v>179</v>
      </c>
      <c r="H1292" s="23"/>
      <c r="I1292" s="23"/>
      <c r="J1292" s="23"/>
      <c r="K1292" s="23"/>
      <c r="L1292" s="23" t="s">
        <v>180</v>
      </c>
      <c r="M1292" s="25">
        <v>46309.803796296299</v>
      </c>
    </row>
    <row r="1293" spans="1:13">
      <c r="A1293">
        <v>202650001101</v>
      </c>
      <c r="B1293">
        <v>1111434</v>
      </c>
      <c r="C1293" s="24">
        <v>46116</v>
      </c>
      <c r="D1293" s="23" t="s">
        <v>156</v>
      </c>
      <c r="E1293" s="23" t="s">
        <v>189</v>
      </c>
      <c r="F1293" s="23"/>
      <c r="G1293" s="23" t="s">
        <v>179</v>
      </c>
      <c r="H1293" s="23"/>
      <c r="I1293" s="23"/>
      <c r="J1293" s="23"/>
      <c r="K1293" s="23"/>
      <c r="L1293" s="23" t="s">
        <v>180</v>
      </c>
      <c r="M1293" s="25">
        <v>46309.803796296299</v>
      </c>
    </row>
    <row r="1294" spans="1:13">
      <c r="A1294">
        <v>202650001102</v>
      </c>
      <c r="B1294">
        <v>1176045</v>
      </c>
      <c r="C1294" s="24">
        <v>46116</v>
      </c>
      <c r="D1294" s="23" t="s">
        <v>156</v>
      </c>
      <c r="E1294" s="23" t="s">
        <v>181</v>
      </c>
      <c r="F1294" s="23"/>
      <c r="G1294" s="23" t="s">
        <v>179</v>
      </c>
      <c r="H1294" s="23"/>
      <c r="I1294" s="23"/>
      <c r="J1294" s="23"/>
      <c r="K1294" s="23"/>
      <c r="L1294" s="23" t="s">
        <v>180</v>
      </c>
      <c r="M1294" s="25">
        <v>46309.803796296299</v>
      </c>
    </row>
    <row r="1295" spans="1:13">
      <c r="A1295">
        <v>202650001103</v>
      </c>
      <c r="B1295">
        <v>1116073</v>
      </c>
      <c r="C1295" s="24">
        <v>46116</v>
      </c>
      <c r="D1295" s="23" t="s">
        <v>156</v>
      </c>
      <c r="E1295" s="23" t="s">
        <v>177</v>
      </c>
      <c r="F1295" s="23"/>
      <c r="G1295" s="23" t="s">
        <v>179</v>
      </c>
      <c r="H1295" s="23"/>
      <c r="I1295" s="23"/>
      <c r="J1295" s="23"/>
      <c r="K1295" s="23"/>
      <c r="L1295" s="23" t="s">
        <v>180</v>
      </c>
      <c r="M1295" s="25">
        <v>46309.803796296299</v>
      </c>
    </row>
    <row r="1296" spans="1:13">
      <c r="A1296">
        <v>202650001104</v>
      </c>
      <c r="B1296">
        <v>996043</v>
      </c>
      <c r="C1296" s="24">
        <v>46116</v>
      </c>
      <c r="D1296" s="23" t="s">
        <v>156</v>
      </c>
      <c r="E1296" s="23" t="s">
        <v>183</v>
      </c>
      <c r="F1296" s="23"/>
      <c r="G1296" s="23" t="s">
        <v>179</v>
      </c>
      <c r="H1296" s="23"/>
      <c r="I1296" s="23"/>
      <c r="J1296" s="23"/>
      <c r="K1296" s="23"/>
      <c r="L1296" s="23" t="s">
        <v>180</v>
      </c>
      <c r="M1296" s="25">
        <v>46309.803796296299</v>
      </c>
    </row>
    <row r="1297" spans="1:13">
      <c r="A1297">
        <v>202650001105</v>
      </c>
      <c r="B1297">
        <v>976007</v>
      </c>
      <c r="C1297" s="24">
        <v>46116</v>
      </c>
      <c r="D1297" s="23" t="s">
        <v>156</v>
      </c>
      <c r="E1297" s="23" t="s">
        <v>181</v>
      </c>
      <c r="F1297" s="23"/>
      <c r="G1297" s="23" t="s">
        <v>179</v>
      </c>
      <c r="H1297" s="23"/>
      <c r="I1297" s="23"/>
      <c r="J1297" s="23"/>
      <c r="K1297" s="23"/>
      <c r="L1297" s="23" t="s">
        <v>180</v>
      </c>
      <c r="M1297" s="25">
        <v>46309.803796296299</v>
      </c>
    </row>
    <row r="1298" spans="1:13">
      <c r="A1298">
        <v>202650001106</v>
      </c>
      <c r="B1298">
        <v>1226085</v>
      </c>
      <c r="C1298" s="24">
        <v>46116</v>
      </c>
      <c r="D1298" s="23" t="s">
        <v>156</v>
      </c>
      <c r="E1298" s="23" t="s">
        <v>177</v>
      </c>
      <c r="F1298" s="23"/>
      <c r="G1298" s="23" t="s">
        <v>179</v>
      </c>
      <c r="H1298" s="23"/>
      <c r="I1298" s="23"/>
      <c r="J1298" s="23"/>
      <c r="K1298" s="23"/>
      <c r="L1298" s="23" t="s">
        <v>180</v>
      </c>
      <c r="M1298" s="25">
        <v>46309.803796296299</v>
      </c>
    </row>
    <row r="1299" spans="1:13">
      <c r="A1299">
        <v>202650001107</v>
      </c>
      <c r="B1299">
        <v>890716</v>
      </c>
      <c r="C1299" s="24">
        <v>46116</v>
      </c>
      <c r="D1299" s="23" t="s">
        <v>156</v>
      </c>
      <c r="E1299" s="23" t="s">
        <v>177</v>
      </c>
      <c r="F1299" s="23"/>
      <c r="G1299" s="23" t="s">
        <v>179</v>
      </c>
      <c r="H1299" s="23"/>
      <c r="I1299" s="23"/>
      <c r="J1299" s="23"/>
      <c r="K1299" s="23"/>
      <c r="L1299" s="23" t="s">
        <v>180</v>
      </c>
      <c r="M1299" s="25">
        <v>46309.803796296299</v>
      </c>
    </row>
    <row r="1300" spans="1:13">
      <c r="A1300">
        <v>202650001108</v>
      </c>
      <c r="B1300">
        <v>1016037</v>
      </c>
      <c r="C1300" s="24">
        <v>46116</v>
      </c>
      <c r="D1300" s="23" t="s">
        <v>156</v>
      </c>
      <c r="E1300" s="23" t="s">
        <v>177</v>
      </c>
      <c r="F1300" s="23"/>
      <c r="G1300" s="23" t="s">
        <v>179</v>
      </c>
      <c r="H1300" s="23"/>
      <c r="I1300" s="23"/>
      <c r="J1300" s="23"/>
      <c r="K1300" s="23"/>
      <c r="L1300" s="23" t="s">
        <v>180</v>
      </c>
      <c r="M1300" s="25">
        <v>46309.803796296299</v>
      </c>
    </row>
    <row r="1301" spans="1:13">
      <c r="A1301">
        <v>202650001109</v>
      </c>
      <c r="B1301">
        <v>1126012</v>
      </c>
      <c r="C1301" s="24">
        <v>46116</v>
      </c>
      <c r="D1301" s="23" t="s">
        <v>156</v>
      </c>
      <c r="E1301" s="23" t="s">
        <v>177</v>
      </c>
      <c r="F1301" s="23"/>
      <c r="G1301" s="23" t="s">
        <v>179</v>
      </c>
      <c r="H1301" s="23"/>
      <c r="I1301" s="23"/>
      <c r="J1301" s="23"/>
      <c r="K1301" s="23"/>
      <c r="L1301" s="23" t="s">
        <v>180</v>
      </c>
      <c r="M1301" s="25">
        <v>46309.803796296299</v>
      </c>
    </row>
    <row r="1302" spans="1:13">
      <c r="A1302">
        <v>202650001110</v>
      </c>
      <c r="B1302">
        <v>1226058</v>
      </c>
      <c r="C1302" s="24">
        <v>46116</v>
      </c>
      <c r="D1302" s="23" t="s">
        <v>156</v>
      </c>
      <c r="E1302" s="23" t="s">
        <v>177</v>
      </c>
      <c r="F1302" s="23"/>
      <c r="G1302" s="23" t="s">
        <v>179</v>
      </c>
      <c r="H1302" s="23"/>
      <c r="I1302" s="23"/>
      <c r="J1302" s="23"/>
      <c r="K1302" s="23"/>
      <c r="L1302" s="23" t="s">
        <v>180</v>
      </c>
      <c r="M1302" s="25">
        <v>46309.803796296299</v>
      </c>
    </row>
    <row r="1303" spans="1:13">
      <c r="A1303">
        <v>202650001111</v>
      </c>
      <c r="B1303">
        <v>1236023</v>
      </c>
      <c r="C1303" s="24">
        <v>46116</v>
      </c>
      <c r="D1303" s="23" t="s">
        <v>156</v>
      </c>
      <c r="E1303" s="23" t="s">
        <v>177</v>
      </c>
      <c r="F1303" s="23"/>
      <c r="G1303" s="23" t="s">
        <v>179</v>
      </c>
      <c r="H1303" s="23"/>
      <c r="I1303" s="23"/>
      <c r="J1303" s="23"/>
      <c r="K1303" s="23"/>
      <c r="L1303" s="23" t="s">
        <v>180</v>
      </c>
      <c r="M1303" s="25">
        <v>46309.803796296299</v>
      </c>
    </row>
    <row r="1304" spans="1:13">
      <c r="A1304">
        <v>202650001112</v>
      </c>
      <c r="B1304">
        <v>1066014</v>
      </c>
      <c r="C1304" s="24">
        <v>46116</v>
      </c>
      <c r="D1304" s="23" t="s">
        <v>156</v>
      </c>
      <c r="E1304" s="23" t="s">
        <v>177</v>
      </c>
      <c r="F1304" s="23"/>
      <c r="G1304" s="23" t="s">
        <v>179</v>
      </c>
      <c r="H1304" s="23"/>
      <c r="I1304" s="23"/>
      <c r="J1304" s="23"/>
      <c r="K1304" s="23"/>
      <c r="L1304" s="23" t="s">
        <v>180</v>
      </c>
      <c r="M1304" s="25">
        <v>46309.803796296299</v>
      </c>
    </row>
    <row r="1305" spans="1:13">
      <c r="A1305">
        <v>202650001113</v>
      </c>
      <c r="B1305">
        <v>1076016</v>
      </c>
      <c r="C1305" s="24">
        <v>46117</v>
      </c>
      <c r="D1305" s="23" t="s">
        <v>156</v>
      </c>
      <c r="E1305" s="23" t="s">
        <v>177</v>
      </c>
      <c r="F1305" s="23"/>
      <c r="G1305" s="23" t="s">
        <v>179</v>
      </c>
      <c r="H1305" s="23"/>
      <c r="I1305" s="23"/>
      <c r="J1305" s="23"/>
      <c r="K1305" s="23"/>
      <c r="L1305" s="23" t="s">
        <v>180</v>
      </c>
      <c r="M1305" s="25">
        <v>46309.803796296299</v>
      </c>
    </row>
    <row r="1306" spans="1:13">
      <c r="A1306">
        <v>202650001114</v>
      </c>
      <c r="B1306">
        <v>890709</v>
      </c>
      <c r="C1306" s="24">
        <v>46116</v>
      </c>
      <c r="D1306" s="23" t="s">
        <v>156</v>
      </c>
      <c r="E1306" s="23" t="s">
        <v>181</v>
      </c>
      <c r="F1306" s="23" t="s">
        <v>182</v>
      </c>
      <c r="G1306" s="23" t="s">
        <v>179</v>
      </c>
      <c r="H1306" s="23"/>
      <c r="I1306" s="23"/>
      <c r="J1306" s="23"/>
      <c r="K1306" s="23"/>
      <c r="L1306" s="23" t="s">
        <v>180</v>
      </c>
      <c r="M1306" s="25">
        <v>46309.803796296299</v>
      </c>
    </row>
    <row r="1307" spans="1:13">
      <c r="A1307">
        <v>202650001115</v>
      </c>
      <c r="B1307">
        <v>1216125</v>
      </c>
      <c r="C1307" s="24">
        <v>46116</v>
      </c>
      <c r="D1307" s="23" t="s">
        <v>156</v>
      </c>
      <c r="E1307" s="23" t="s">
        <v>177</v>
      </c>
      <c r="F1307" s="23"/>
      <c r="G1307" s="23" t="s">
        <v>179</v>
      </c>
      <c r="H1307" s="23"/>
      <c r="I1307" s="23"/>
      <c r="J1307" s="23"/>
      <c r="K1307" s="23"/>
      <c r="L1307" s="23" t="s">
        <v>180</v>
      </c>
      <c r="M1307" s="25">
        <v>46309.803796296299</v>
      </c>
    </row>
    <row r="1308" spans="1:13">
      <c r="A1308">
        <v>202650001116</v>
      </c>
      <c r="B1308">
        <v>1196030</v>
      </c>
      <c r="C1308" s="24">
        <v>46116</v>
      </c>
      <c r="D1308" s="23" t="s">
        <v>156</v>
      </c>
      <c r="E1308" s="23" t="s">
        <v>177</v>
      </c>
      <c r="F1308" s="23"/>
      <c r="G1308" s="23" t="s">
        <v>179</v>
      </c>
      <c r="H1308" s="23"/>
      <c r="I1308" s="23"/>
      <c r="J1308" s="23"/>
      <c r="K1308" s="23"/>
      <c r="L1308" s="23" t="s">
        <v>180</v>
      </c>
      <c r="M1308" s="25">
        <v>46309.803796296299</v>
      </c>
    </row>
    <row r="1309" spans="1:13">
      <c r="A1309">
        <v>202650001117</v>
      </c>
      <c r="B1309">
        <v>1186041</v>
      </c>
      <c r="C1309" s="24">
        <v>46116</v>
      </c>
      <c r="D1309" s="23" t="s">
        <v>156</v>
      </c>
      <c r="E1309" s="23" t="s">
        <v>183</v>
      </c>
      <c r="F1309" s="23"/>
      <c r="G1309" s="23" t="s">
        <v>179</v>
      </c>
      <c r="H1309" s="23"/>
      <c r="I1309" s="23"/>
      <c r="J1309" s="23"/>
      <c r="K1309" s="23"/>
      <c r="L1309" s="23" t="s">
        <v>180</v>
      </c>
      <c r="M1309" s="25">
        <v>46309.803796296299</v>
      </c>
    </row>
    <row r="1310" spans="1:13">
      <c r="A1310">
        <v>202650001118</v>
      </c>
      <c r="B1310">
        <v>1146018</v>
      </c>
      <c r="C1310" s="24">
        <v>46116</v>
      </c>
      <c r="D1310" s="23" t="s">
        <v>156</v>
      </c>
      <c r="E1310" s="23" t="s">
        <v>177</v>
      </c>
      <c r="F1310" s="23"/>
      <c r="G1310" s="23" t="s">
        <v>179</v>
      </c>
      <c r="H1310" s="23"/>
      <c r="I1310" s="23"/>
      <c r="J1310" s="23"/>
      <c r="K1310" s="23"/>
      <c r="L1310" s="23" t="s">
        <v>180</v>
      </c>
      <c r="M1310" s="25">
        <v>46309.803796296299</v>
      </c>
    </row>
    <row r="1311" spans="1:13">
      <c r="A1311">
        <v>202650001119</v>
      </c>
      <c r="B1311">
        <v>1186069</v>
      </c>
      <c r="C1311" s="24">
        <v>46116</v>
      </c>
      <c r="D1311" s="23" t="s">
        <v>156</v>
      </c>
      <c r="E1311" s="23" t="s">
        <v>183</v>
      </c>
      <c r="F1311" s="23"/>
      <c r="G1311" s="23" t="s">
        <v>179</v>
      </c>
      <c r="H1311" s="23"/>
      <c r="I1311" s="23"/>
      <c r="J1311" s="23"/>
      <c r="K1311" s="23"/>
      <c r="L1311" s="23" t="s">
        <v>180</v>
      </c>
      <c r="M1311" s="25">
        <v>46309.803796296299</v>
      </c>
    </row>
    <row r="1312" spans="1:13">
      <c r="A1312">
        <v>202650001120</v>
      </c>
      <c r="B1312">
        <v>1206068</v>
      </c>
      <c r="C1312" s="24">
        <v>46118</v>
      </c>
      <c r="D1312" s="23" t="s">
        <v>156</v>
      </c>
      <c r="E1312" s="23" t="s">
        <v>183</v>
      </c>
      <c r="F1312" s="23" t="s">
        <v>178</v>
      </c>
      <c r="G1312" s="23" t="s">
        <v>179</v>
      </c>
      <c r="H1312" s="23"/>
      <c r="I1312" s="23"/>
      <c r="J1312" s="23"/>
      <c r="K1312" s="23"/>
      <c r="L1312" s="23" t="s">
        <v>180</v>
      </c>
      <c r="M1312" s="25">
        <v>46309.803796296299</v>
      </c>
    </row>
    <row r="1313" spans="1:13">
      <c r="A1313">
        <v>202650001121</v>
      </c>
      <c r="B1313">
        <v>1016031</v>
      </c>
      <c r="C1313" s="24">
        <v>46116</v>
      </c>
      <c r="D1313" s="23" t="s">
        <v>156</v>
      </c>
      <c r="E1313" s="23" t="s">
        <v>183</v>
      </c>
      <c r="F1313" s="23" t="s">
        <v>178</v>
      </c>
      <c r="G1313" s="23" t="s">
        <v>179</v>
      </c>
      <c r="H1313" s="23"/>
      <c r="I1313" s="23"/>
      <c r="J1313" s="23"/>
      <c r="K1313" s="23"/>
      <c r="L1313" s="23" t="s">
        <v>180</v>
      </c>
      <c r="M1313" s="25">
        <v>46309.803796296299</v>
      </c>
    </row>
    <row r="1314" spans="1:13">
      <c r="A1314">
        <v>202650001122</v>
      </c>
      <c r="B1314">
        <v>1246095</v>
      </c>
      <c r="C1314" s="24">
        <v>46116</v>
      </c>
      <c r="D1314" s="23" t="s">
        <v>156</v>
      </c>
      <c r="E1314" s="23" t="s">
        <v>177</v>
      </c>
      <c r="F1314" s="23"/>
      <c r="G1314" s="23" t="s">
        <v>179</v>
      </c>
      <c r="H1314" s="23"/>
      <c r="I1314" s="23"/>
      <c r="J1314" s="23"/>
      <c r="K1314" s="23"/>
      <c r="L1314" s="23" t="s">
        <v>180</v>
      </c>
      <c r="M1314" s="25">
        <v>46309.803796296299</v>
      </c>
    </row>
    <row r="1315" spans="1:13">
      <c r="A1315">
        <v>202650001123</v>
      </c>
      <c r="B1315">
        <v>1206024</v>
      </c>
      <c r="C1315" s="24">
        <v>46116</v>
      </c>
      <c r="D1315" s="23" t="s">
        <v>156</v>
      </c>
      <c r="E1315" s="23" t="s">
        <v>183</v>
      </c>
      <c r="F1315" s="23"/>
      <c r="G1315" s="23" t="s">
        <v>179</v>
      </c>
      <c r="H1315" s="23"/>
      <c r="I1315" s="23"/>
      <c r="J1315" s="23"/>
      <c r="K1315" s="23"/>
      <c r="L1315" s="23" t="s">
        <v>180</v>
      </c>
      <c r="M1315" s="25">
        <v>46309.803796296299</v>
      </c>
    </row>
    <row r="1316" spans="1:13">
      <c r="A1316">
        <v>202650001124</v>
      </c>
      <c r="B1316">
        <v>1196073</v>
      </c>
      <c r="C1316" s="24">
        <v>46116</v>
      </c>
      <c r="D1316" s="23" t="s">
        <v>156</v>
      </c>
      <c r="E1316" s="23" t="s">
        <v>177</v>
      </c>
      <c r="F1316" s="23"/>
      <c r="G1316" s="23" t="s">
        <v>179</v>
      </c>
      <c r="H1316" s="23"/>
      <c r="I1316" s="23"/>
      <c r="J1316" s="23"/>
      <c r="K1316" s="23"/>
      <c r="L1316" s="23" t="s">
        <v>180</v>
      </c>
      <c r="M1316" s="25">
        <v>46309.803796296299</v>
      </c>
    </row>
    <row r="1317" spans="1:13">
      <c r="A1317">
        <v>202650001125</v>
      </c>
      <c r="B1317">
        <v>1216035</v>
      </c>
      <c r="C1317" s="24">
        <v>46116</v>
      </c>
      <c r="D1317" s="23" t="s">
        <v>156</v>
      </c>
      <c r="E1317" s="23" t="s">
        <v>177</v>
      </c>
      <c r="F1317" s="23"/>
      <c r="G1317" s="23" t="s">
        <v>179</v>
      </c>
      <c r="H1317" s="23"/>
      <c r="I1317" s="23"/>
      <c r="J1317" s="23"/>
      <c r="K1317" s="23"/>
      <c r="L1317" s="23" t="s">
        <v>180</v>
      </c>
      <c r="M1317" s="25">
        <v>46309.803796296299</v>
      </c>
    </row>
    <row r="1318" spans="1:13">
      <c r="A1318">
        <v>202650001126</v>
      </c>
      <c r="B1318">
        <v>920124</v>
      </c>
      <c r="C1318" s="24">
        <v>46116</v>
      </c>
      <c r="D1318" s="23" t="s">
        <v>156</v>
      </c>
      <c r="E1318" s="23" t="s">
        <v>177</v>
      </c>
      <c r="F1318" s="23"/>
      <c r="G1318" s="23" t="s">
        <v>179</v>
      </c>
      <c r="H1318" s="23"/>
      <c r="I1318" s="23"/>
      <c r="J1318" s="23"/>
      <c r="K1318" s="23"/>
      <c r="L1318" s="23" t="s">
        <v>180</v>
      </c>
      <c r="M1318" s="25">
        <v>46309.803796296299</v>
      </c>
    </row>
    <row r="1319" spans="1:13">
      <c r="A1319">
        <v>202650001127</v>
      </c>
      <c r="B1319">
        <v>910075</v>
      </c>
      <c r="C1319" s="24">
        <v>46116</v>
      </c>
      <c r="D1319" s="23" t="s">
        <v>156</v>
      </c>
      <c r="E1319" s="23" t="s">
        <v>177</v>
      </c>
      <c r="F1319" s="23"/>
      <c r="G1319" s="23" t="s">
        <v>179</v>
      </c>
      <c r="H1319" s="23"/>
      <c r="I1319" s="23"/>
      <c r="J1319" s="23"/>
      <c r="K1319" s="23"/>
      <c r="L1319" s="23" t="s">
        <v>180</v>
      </c>
      <c r="M1319" s="25">
        <v>46309.803796296299</v>
      </c>
    </row>
    <row r="1320" spans="1:13">
      <c r="A1320">
        <v>202650001128</v>
      </c>
      <c r="B1320">
        <v>1136020</v>
      </c>
      <c r="C1320" s="24">
        <v>46116</v>
      </c>
      <c r="D1320" s="23" t="s">
        <v>156</v>
      </c>
      <c r="E1320" s="23" t="s">
        <v>177</v>
      </c>
      <c r="F1320" s="23"/>
      <c r="G1320" s="23" t="s">
        <v>179</v>
      </c>
      <c r="H1320" s="23"/>
      <c r="I1320" s="23"/>
      <c r="J1320" s="23"/>
      <c r="K1320" s="23"/>
      <c r="L1320" s="23" t="s">
        <v>180</v>
      </c>
      <c r="M1320" s="25">
        <v>46309.803796296299</v>
      </c>
    </row>
    <row r="1321" spans="1:13">
      <c r="A1321">
        <v>202650001129</v>
      </c>
      <c r="B1321">
        <v>1018052</v>
      </c>
      <c r="C1321" s="24">
        <v>46116</v>
      </c>
      <c r="D1321" s="23" t="s">
        <v>156</v>
      </c>
      <c r="E1321" s="23" t="s">
        <v>177</v>
      </c>
      <c r="F1321" s="23"/>
      <c r="G1321" s="23" t="s">
        <v>179</v>
      </c>
      <c r="H1321" s="23"/>
      <c r="I1321" s="23"/>
      <c r="J1321" s="23"/>
      <c r="K1321" s="23"/>
      <c r="L1321" s="23" t="s">
        <v>180</v>
      </c>
      <c r="M1321" s="25">
        <v>46309.803796296299</v>
      </c>
    </row>
    <row r="1322" spans="1:13">
      <c r="A1322">
        <v>202650001130</v>
      </c>
      <c r="B1322">
        <v>1246051</v>
      </c>
      <c r="C1322" s="24">
        <v>46116</v>
      </c>
      <c r="D1322" s="23" t="s">
        <v>156</v>
      </c>
      <c r="E1322" s="23" t="s">
        <v>177</v>
      </c>
      <c r="F1322" s="23"/>
      <c r="G1322" s="23" t="s">
        <v>179</v>
      </c>
      <c r="H1322" s="23"/>
      <c r="I1322" s="23"/>
      <c r="J1322" s="23"/>
      <c r="K1322" s="23"/>
      <c r="L1322" s="23" t="s">
        <v>180</v>
      </c>
      <c r="M1322" s="25">
        <v>46309.803796296299</v>
      </c>
    </row>
    <row r="1323" spans="1:13">
      <c r="A1323">
        <v>202650001131</v>
      </c>
      <c r="B1323">
        <v>960019</v>
      </c>
      <c r="C1323" s="24">
        <v>46116</v>
      </c>
      <c r="D1323" s="23" t="s">
        <v>156</v>
      </c>
      <c r="E1323" s="23" t="s">
        <v>177</v>
      </c>
      <c r="F1323" s="23"/>
      <c r="G1323" s="23" t="s">
        <v>179</v>
      </c>
      <c r="H1323" s="23"/>
      <c r="I1323" s="23"/>
      <c r="J1323" s="23"/>
      <c r="K1323" s="23"/>
      <c r="L1323" s="23" t="s">
        <v>180</v>
      </c>
      <c r="M1323" s="25">
        <v>46309.803796296299</v>
      </c>
    </row>
    <row r="1324" spans="1:13">
      <c r="A1324">
        <v>202650001132</v>
      </c>
      <c r="B1324">
        <v>1036045</v>
      </c>
      <c r="C1324" s="24">
        <v>46116</v>
      </c>
      <c r="D1324" s="23" t="s">
        <v>156</v>
      </c>
      <c r="E1324" s="23" t="s">
        <v>177</v>
      </c>
      <c r="F1324" s="23"/>
      <c r="G1324" s="23" t="s">
        <v>179</v>
      </c>
      <c r="H1324" s="23"/>
      <c r="I1324" s="23"/>
      <c r="J1324" s="23"/>
      <c r="K1324" s="23"/>
      <c r="L1324" s="23" t="s">
        <v>180</v>
      </c>
      <c r="M1324" s="25">
        <v>46309.803796296299</v>
      </c>
    </row>
    <row r="1325" spans="1:13">
      <c r="A1325">
        <v>202650001133</v>
      </c>
      <c r="B1325">
        <v>1226063</v>
      </c>
      <c r="C1325" s="24">
        <v>46116</v>
      </c>
      <c r="D1325" s="23" t="s">
        <v>156</v>
      </c>
      <c r="E1325" s="23" t="s">
        <v>183</v>
      </c>
      <c r="F1325" s="23"/>
      <c r="G1325" s="23" t="s">
        <v>179</v>
      </c>
      <c r="H1325" s="23"/>
      <c r="I1325" s="23"/>
      <c r="J1325" s="23"/>
      <c r="K1325" s="23"/>
      <c r="L1325" s="23" t="s">
        <v>180</v>
      </c>
      <c r="M1325" s="25">
        <v>46309.803796296299</v>
      </c>
    </row>
    <row r="1326" spans="1:13">
      <c r="A1326">
        <v>202650001134</v>
      </c>
      <c r="B1326">
        <v>1206004</v>
      </c>
      <c r="C1326" s="24">
        <v>46116</v>
      </c>
      <c r="D1326" s="23" t="s">
        <v>156</v>
      </c>
      <c r="E1326" s="23" t="s">
        <v>177</v>
      </c>
      <c r="F1326" s="23"/>
      <c r="G1326" s="23" t="s">
        <v>179</v>
      </c>
      <c r="H1326" s="23"/>
      <c r="I1326" s="23"/>
      <c r="J1326" s="23"/>
      <c r="K1326" s="23"/>
      <c r="L1326" s="23" t="s">
        <v>180</v>
      </c>
      <c r="M1326" s="25">
        <v>46309.803796296299</v>
      </c>
    </row>
    <row r="1327" spans="1:13">
      <c r="A1327">
        <v>202650001135</v>
      </c>
      <c r="B1327">
        <v>1244091</v>
      </c>
      <c r="C1327" s="24">
        <v>46113</v>
      </c>
      <c r="D1327" s="23" t="s">
        <v>156</v>
      </c>
      <c r="E1327" s="23" t="s">
        <v>183</v>
      </c>
      <c r="F1327" s="23" t="s">
        <v>178</v>
      </c>
      <c r="G1327" s="23" t="s">
        <v>179</v>
      </c>
      <c r="H1327" s="23"/>
      <c r="I1327" s="23"/>
      <c r="J1327" s="23"/>
      <c r="K1327" s="23"/>
      <c r="L1327" s="23" t="s">
        <v>180</v>
      </c>
      <c r="M1327" s="25">
        <v>46309.803796296299</v>
      </c>
    </row>
    <row r="1328" spans="1:13">
      <c r="A1328">
        <v>202650001136</v>
      </c>
      <c r="B1328">
        <v>1186116</v>
      </c>
      <c r="C1328" s="24">
        <v>46116</v>
      </c>
      <c r="D1328" s="23" t="s">
        <v>156</v>
      </c>
      <c r="E1328" s="23" t="s">
        <v>177</v>
      </c>
      <c r="F1328" s="23"/>
      <c r="G1328" s="23" t="s">
        <v>179</v>
      </c>
      <c r="H1328" s="23"/>
      <c r="I1328" s="23"/>
      <c r="J1328" s="23"/>
      <c r="K1328" s="23"/>
      <c r="L1328" s="23" t="s">
        <v>180</v>
      </c>
      <c r="M1328" s="25">
        <v>46309.803796296299</v>
      </c>
    </row>
    <row r="1329" spans="1:13">
      <c r="A1329">
        <v>202650001137</v>
      </c>
      <c r="B1329">
        <v>1096098</v>
      </c>
      <c r="C1329" s="24">
        <v>46116</v>
      </c>
      <c r="D1329" s="23" t="s">
        <v>156</v>
      </c>
      <c r="E1329" s="23" t="s">
        <v>177</v>
      </c>
      <c r="F1329" s="23"/>
      <c r="G1329" s="23" t="s">
        <v>179</v>
      </c>
      <c r="H1329" s="23"/>
      <c r="I1329" s="23"/>
      <c r="J1329" s="23"/>
      <c r="K1329" s="23"/>
      <c r="L1329" s="23" t="s">
        <v>180</v>
      </c>
      <c r="M1329" s="25">
        <v>46309.803796296299</v>
      </c>
    </row>
    <row r="1330" spans="1:13">
      <c r="A1330">
        <v>202650001138</v>
      </c>
      <c r="B1330">
        <v>1254046</v>
      </c>
      <c r="C1330" s="24">
        <v>46113</v>
      </c>
      <c r="D1330" s="23" t="s">
        <v>156</v>
      </c>
      <c r="E1330" s="23" t="s">
        <v>183</v>
      </c>
      <c r="F1330" s="23" t="s">
        <v>178</v>
      </c>
      <c r="G1330" s="23" t="s">
        <v>179</v>
      </c>
      <c r="H1330" s="23"/>
      <c r="I1330" s="23"/>
      <c r="J1330" s="23"/>
      <c r="K1330" s="23"/>
      <c r="L1330" s="23" t="s">
        <v>180</v>
      </c>
      <c r="M1330" s="25">
        <v>46309.803796296299</v>
      </c>
    </row>
    <row r="1331" spans="1:13">
      <c r="A1331">
        <v>202650001139</v>
      </c>
      <c r="B1331">
        <v>1244079</v>
      </c>
      <c r="C1331" s="24">
        <v>46113</v>
      </c>
      <c r="D1331" s="23" t="s">
        <v>156</v>
      </c>
      <c r="E1331" s="23" t="s">
        <v>183</v>
      </c>
      <c r="F1331" s="23" t="s">
        <v>178</v>
      </c>
      <c r="G1331" s="23" t="s">
        <v>179</v>
      </c>
      <c r="H1331" s="23"/>
      <c r="I1331" s="23"/>
      <c r="J1331" s="23"/>
      <c r="K1331" s="23"/>
      <c r="L1331" s="23" t="s">
        <v>180</v>
      </c>
      <c r="M1331" s="25">
        <v>46309.803796296299</v>
      </c>
    </row>
    <row r="1332" spans="1:13">
      <c r="A1332">
        <v>202650001140</v>
      </c>
      <c r="B1332">
        <v>1154004</v>
      </c>
      <c r="C1332" s="24">
        <v>46113</v>
      </c>
      <c r="D1332" s="23" t="s">
        <v>156</v>
      </c>
      <c r="E1332" s="23" t="s">
        <v>183</v>
      </c>
      <c r="F1332" s="23" t="s">
        <v>178</v>
      </c>
      <c r="G1332" s="23" t="s">
        <v>179</v>
      </c>
      <c r="H1332" s="23"/>
      <c r="I1332" s="23"/>
      <c r="J1332" s="23"/>
      <c r="K1332" s="23"/>
      <c r="L1332" s="23" t="s">
        <v>180</v>
      </c>
      <c r="M1332" s="25">
        <v>46309.803796296299</v>
      </c>
    </row>
    <row r="1333" spans="1:13">
      <c r="A1333">
        <v>202650001141</v>
      </c>
      <c r="B1333">
        <v>1116070</v>
      </c>
      <c r="C1333" s="24">
        <v>46116</v>
      </c>
      <c r="D1333" s="23" t="s">
        <v>156</v>
      </c>
      <c r="E1333" s="23" t="s">
        <v>183</v>
      </c>
      <c r="F1333" s="23" t="s">
        <v>178</v>
      </c>
      <c r="G1333" s="23" t="s">
        <v>179</v>
      </c>
      <c r="H1333" s="23"/>
      <c r="I1333" s="23"/>
      <c r="J1333" s="23"/>
      <c r="K1333" s="23"/>
      <c r="L1333" s="23" t="s">
        <v>180</v>
      </c>
      <c r="M1333" s="25">
        <v>46309.803796296299</v>
      </c>
    </row>
    <row r="1334" spans="1:13">
      <c r="A1334">
        <v>202650001142</v>
      </c>
      <c r="B1334">
        <v>1144029</v>
      </c>
      <c r="C1334" s="24">
        <v>46113</v>
      </c>
      <c r="D1334" s="23" t="s">
        <v>156</v>
      </c>
      <c r="E1334" s="23" t="s">
        <v>183</v>
      </c>
      <c r="F1334" s="23" t="s">
        <v>178</v>
      </c>
      <c r="G1334" s="23" t="s">
        <v>179</v>
      </c>
      <c r="H1334" s="23"/>
      <c r="I1334" s="23"/>
      <c r="J1334" s="23"/>
      <c r="K1334" s="23"/>
      <c r="L1334" s="23" t="s">
        <v>180</v>
      </c>
      <c r="M1334" s="25">
        <v>46309.803796296299</v>
      </c>
    </row>
    <row r="1335" spans="1:13">
      <c r="A1335">
        <v>202650001143</v>
      </c>
      <c r="B1335">
        <v>1224096</v>
      </c>
      <c r="C1335" s="24">
        <v>46113</v>
      </c>
      <c r="D1335" s="23" t="s">
        <v>156</v>
      </c>
      <c r="E1335" s="23" t="s">
        <v>183</v>
      </c>
      <c r="F1335" s="23" t="s">
        <v>178</v>
      </c>
      <c r="G1335" s="23" t="s">
        <v>179</v>
      </c>
      <c r="H1335" s="23"/>
      <c r="I1335" s="23"/>
      <c r="J1335" s="23"/>
      <c r="K1335" s="23"/>
      <c r="L1335" s="23" t="s">
        <v>180</v>
      </c>
      <c r="M1335" s="25">
        <v>46309.803796296299</v>
      </c>
    </row>
    <row r="1336" spans="1:13">
      <c r="A1336">
        <v>202650001144</v>
      </c>
      <c r="B1336">
        <v>1246026</v>
      </c>
      <c r="C1336" s="24">
        <v>46116</v>
      </c>
      <c r="D1336" s="23" t="s">
        <v>156</v>
      </c>
      <c r="E1336" s="23" t="s">
        <v>177</v>
      </c>
      <c r="F1336" s="23"/>
      <c r="G1336" s="23" t="s">
        <v>179</v>
      </c>
      <c r="H1336" s="23"/>
      <c r="I1336" s="23"/>
      <c r="J1336" s="23"/>
      <c r="K1336" s="23"/>
      <c r="L1336" s="23" t="s">
        <v>180</v>
      </c>
      <c r="M1336" s="25">
        <v>46309.803796296299</v>
      </c>
    </row>
    <row r="1337" spans="1:13">
      <c r="A1337">
        <v>202650001145</v>
      </c>
      <c r="B1337">
        <v>1196087</v>
      </c>
      <c r="C1337" s="24">
        <v>46116</v>
      </c>
      <c r="D1337" s="23" t="s">
        <v>156</v>
      </c>
      <c r="E1337" s="23" t="s">
        <v>189</v>
      </c>
      <c r="F1337" s="23"/>
      <c r="G1337" s="23" t="s">
        <v>179</v>
      </c>
      <c r="H1337" s="23"/>
      <c r="I1337" s="23"/>
      <c r="J1337" s="23"/>
      <c r="K1337" s="23"/>
      <c r="L1337" s="23" t="s">
        <v>180</v>
      </c>
      <c r="M1337" s="25">
        <v>46309.803796296299</v>
      </c>
    </row>
    <row r="1338" spans="1:13">
      <c r="A1338">
        <v>202650001146</v>
      </c>
      <c r="B1338">
        <v>1236059</v>
      </c>
      <c r="C1338" s="24">
        <v>46116</v>
      </c>
      <c r="D1338" s="23" t="s">
        <v>156</v>
      </c>
      <c r="E1338" s="23" t="s">
        <v>177</v>
      </c>
      <c r="F1338" s="23"/>
      <c r="G1338" s="23" t="s">
        <v>179</v>
      </c>
      <c r="H1338" s="23"/>
      <c r="I1338" s="23"/>
      <c r="J1338" s="23"/>
      <c r="K1338" s="23"/>
      <c r="L1338" s="23" t="s">
        <v>180</v>
      </c>
      <c r="M1338" s="25">
        <v>46309.803796296299</v>
      </c>
    </row>
    <row r="1339" spans="1:13">
      <c r="A1339">
        <v>202650001147</v>
      </c>
      <c r="B1339">
        <v>1056047</v>
      </c>
      <c r="C1339" s="24">
        <v>46116</v>
      </c>
      <c r="D1339" s="23" t="s">
        <v>156</v>
      </c>
      <c r="E1339" s="23" t="s">
        <v>189</v>
      </c>
      <c r="F1339" s="23"/>
      <c r="G1339" s="23" t="s">
        <v>179</v>
      </c>
      <c r="H1339" s="23"/>
      <c r="I1339" s="23"/>
      <c r="J1339" s="23"/>
      <c r="K1339" s="23"/>
      <c r="L1339" s="23" t="s">
        <v>180</v>
      </c>
      <c r="M1339" s="25">
        <v>46309.803796296299</v>
      </c>
    </row>
    <row r="1340" spans="1:13">
      <c r="A1340">
        <v>202650001148</v>
      </c>
      <c r="B1340">
        <v>870129</v>
      </c>
      <c r="C1340" s="24">
        <v>46116</v>
      </c>
      <c r="D1340" s="23" t="s">
        <v>156</v>
      </c>
      <c r="E1340" s="23" t="s">
        <v>177</v>
      </c>
      <c r="F1340" s="23"/>
      <c r="G1340" s="23" t="s">
        <v>179</v>
      </c>
      <c r="H1340" s="23"/>
      <c r="I1340" s="23"/>
      <c r="J1340" s="23"/>
      <c r="K1340" s="23"/>
      <c r="L1340" s="23" t="s">
        <v>180</v>
      </c>
      <c r="M1340" s="25">
        <v>46309.803796296299</v>
      </c>
    </row>
    <row r="1341" spans="1:13">
      <c r="A1341">
        <v>202650001149</v>
      </c>
      <c r="B1341">
        <v>1256030</v>
      </c>
      <c r="C1341" s="24">
        <v>46116</v>
      </c>
      <c r="D1341" s="23" t="s">
        <v>156</v>
      </c>
      <c r="E1341" s="23" t="s">
        <v>177</v>
      </c>
      <c r="F1341" s="23"/>
      <c r="G1341" s="23" t="s">
        <v>179</v>
      </c>
      <c r="H1341" s="23"/>
      <c r="I1341" s="23"/>
      <c r="J1341" s="23"/>
      <c r="K1341" s="23"/>
      <c r="L1341" s="23" t="s">
        <v>180</v>
      </c>
      <c r="M1341" s="25">
        <v>46309.803796296299</v>
      </c>
    </row>
    <row r="1342" spans="1:13">
      <c r="A1342">
        <v>202650001150</v>
      </c>
      <c r="B1342">
        <v>1016003</v>
      </c>
      <c r="C1342" s="24">
        <v>46116</v>
      </c>
      <c r="D1342" s="23" t="s">
        <v>156</v>
      </c>
      <c r="E1342" s="23" t="s">
        <v>183</v>
      </c>
      <c r="F1342" s="23"/>
      <c r="G1342" s="23" t="s">
        <v>179</v>
      </c>
      <c r="H1342" s="23"/>
      <c r="I1342" s="23"/>
      <c r="J1342" s="23"/>
      <c r="K1342" s="23"/>
      <c r="L1342" s="23" t="s">
        <v>180</v>
      </c>
      <c r="M1342" s="25">
        <v>46309.803796296299</v>
      </c>
    </row>
    <row r="1343" spans="1:13">
      <c r="A1343">
        <v>202650001151</v>
      </c>
      <c r="B1343">
        <v>1236015</v>
      </c>
      <c r="C1343" s="24">
        <v>46116</v>
      </c>
      <c r="D1343" s="23" t="s">
        <v>156</v>
      </c>
      <c r="E1343" s="23" t="s">
        <v>177</v>
      </c>
      <c r="F1343" s="23"/>
      <c r="G1343" s="23" t="s">
        <v>179</v>
      </c>
      <c r="H1343" s="23"/>
      <c r="I1343" s="23"/>
      <c r="J1343" s="23"/>
      <c r="K1343" s="23"/>
      <c r="L1343" s="23" t="s">
        <v>180</v>
      </c>
      <c r="M1343" s="25">
        <v>46309.803796296299</v>
      </c>
    </row>
    <row r="1344" spans="1:13">
      <c r="A1344">
        <v>202650001152</v>
      </c>
      <c r="B1344">
        <v>880718</v>
      </c>
      <c r="C1344" s="24">
        <v>46116</v>
      </c>
      <c r="D1344" s="23" t="s">
        <v>156</v>
      </c>
      <c r="E1344" s="23" t="s">
        <v>177</v>
      </c>
      <c r="F1344" s="23"/>
      <c r="G1344" s="23" t="s">
        <v>179</v>
      </c>
      <c r="H1344" s="23"/>
      <c r="I1344" s="23"/>
      <c r="J1344" s="23"/>
      <c r="K1344" s="23"/>
      <c r="L1344" s="23" t="s">
        <v>180</v>
      </c>
      <c r="M1344" s="25">
        <v>46309.803796296299</v>
      </c>
    </row>
    <row r="1345" spans="1:13">
      <c r="A1345">
        <v>202650001153</v>
      </c>
      <c r="B1345">
        <v>1176100</v>
      </c>
      <c r="C1345" s="24">
        <v>46116</v>
      </c>
      <c r="D1345" s="23" t="s">
        <v>156</v>
      </c>
      <c r="E1345" s="23" t="s">
        <v>183</v>
      </c>
      <c r="F1345" s="23" t="s">
        <v>178</v>
      </c>
      <c r="G1345" s="23" t="s">
        <v>179</v>
      </c>
      <c r="H1345" s="23"/>
      <c r="I1345" s="23"/>
      <c r="J1345" s="23"/>
      <c r="K1345" s="23"/>
      <c r="L1345" s="23" t="s">
        <v>180</v>
      </c>
      <c r="M1345" s="25">
        <v>46309.803796296299</v>
      </c>
    </row>
    <row r="1346" spans="1:13">
      <c r="A1346">
        <v>202650001155</v>
      </c>
      <c r="B1346">
        <v>900069</v>
      </c>
      <c r="C1346" s="24">
        <v>46116</v>
      </c>
      <c r="D1346" s="23" t="s">
        <v>156</v>
      </c>
      <c r="E1346" s="23" t="s">
        <v>177</v>
      </c>
      <c r="F1346" s="23"/>
      <c r="G1346" s="23" t="s">
        <v>179</v>
      </c>
      <c r="H1346" s="23"/>
      <c r="I1346" s="23"/>
      <c r="J1346" s="23"/>
      <c r="K1346" s="23"/>
      <c r="L1346" s="23" t="s">
        <v>180</v>
      </c>
      <c r="M1346" s="25">
        <v>46309.803796296299</v>
      </c>
    </row>
    <row r="1347" spans="1:13">
      <c r="A1347">
        <v>202650001156</v>
      </c>
      <c r="B1347">
        <v>1236020</v>
      </c>
      <c r="C1347" s="24">
        <v>46116</v>
      </c>
      <c r="D1347" s="23" t="s">
        <v>156</v>
      </c>
      <c r="E1347" s="23" t="s">
        <v>177</v>
      </c>
      <c r="F1347" s="23"/>
      <c r="G1347" s="23" t="s">
        <v>179</v>
      </c>
      <c r="H1347" s="23"/>
      <c r="I1347" s="23"/>
      <c r="J1347" s="23"/>
      <c r="K1347" s="23"/>
      <c r="L1347" s="23" t="s">
        <v>180</v>
      </c>
      <c r="M1347" s="25">
        <v>46309.803796296299</v>
      </c>
    </row>
    <row r="1348" spans="1:13">
      <c r="A1348">
        <v>202650001157</v>
      </c>
      <c r="B1348">
        <v>1116143</v>
      </c>
      <c r="C1348" s="24">
        <v>46116</v>
      </c>
      <c r="D1348" s="23" t="s">
        <v>156</v>
      </c>
      <c r="E1348" s="23" t="s">
        <v>183</v>
      </c>
      <c r="F1348" s="23" t="s">
        <v>178</v>
      </c>
      <c r="G1348" s="23" t="s">
        <v>179</v>
      </c>
      <c r="H1348" s="23"/>
      <c r="I1348" s="23"/>
      <c r="J1348" s="23"/>
      <c r="K1348" s="23"/>
      <c r="L1348" s="23" t="s">
        <v>180</v>
      </c>
      <c r="M1348" s="25">
        <v>46309.803796296299</v>
      </c>
    </row>
    <row r="1349" spans="1:13">
      <c r="A1349">
        <v>202650001158</v>
      </c>
      <c r="B1349">
        <v>1236041</v>
      </c>
      <c r="C1349" s="24">
        <v>46116</v>
      </c>
      <c r="D1349" s="23" t="s">
        <v>156</v>
      </c>
      <c r="E1349" s="23" t="s">
        <v>177</v>
      </c>
      <c r="F1349" s="23"/>
      <c r="G1349" s="23" t="s">
        <v>179</v>
      </c>
      <c r="H1349" s="23"/>
      <c r="I1349" s="23"/>
      <c r="J1349" s="23"/>
      <c r="K1349" s="23"/>
      <c r="L1349" s="23" t="s">
        <v>180</v>
      </c>
      <c r="M1349" s="25">
        <v>46309.803796296299</v>
      </c>
    </row>
    <row r="1350" spans="1:13">
      <c r="A1350">
        <v>202650001159</v>
      </c>
      <c r="B1350">
        <v>1106089</v>
      </c>
      <c r="C1350" s="24">
        <v>46116</v>
      </c>
      <c r="D1350" s="23" t="s">
        <v>156</v>
      </c>
      <c r="E1350" s="23" t="s">
        <v>177</v>
      </c>
      <c r="F1350" s="23"/>
      <c r="G1350" s="23" t="s">
        <v>179</v>
      </c>
      <c r="H1350" s="23"/>
      <c r="I1350" s="23"/>
      <c r="J1350" s="23"/>
      <c r="K1350" s="23"/>
      <c r="L1350" s="23" t="s">
        <v>180</v>
      </c>
      <c r="M1350" s="25">
        <v>46309.803796296299</v>
      </c>
    </row>
    <row r="1351" spans="1:13">
      <c r="A1351">
        <v>202650001160</v>
      </c>
      <c r="B1351">
        <v>1126151</v>
      </c>
      <c r="C1351" s="24">
        <v>46116</v>
      </c>
      <c r="D1351" s="23" t="s">
        <v>156</v>
      </c>
      <c r="E1351" s="23" t="s">
        <v>177</v>
      </c>
      <c r="F1351" s="23"/>
      <c r="G1351" s="23" t="s">
        <v>179</v>
      </c>
      <c r="H1351" s="23"/>
      <c r="I1351" s="23"/>
      <c r="J1351" s="23"/>
      <c r="K1351" s="23"/>
      <c r="L1351" s="23" t="s">
        <v>180</v>
      </c>
      <c r="M1351" s="25">
        <v>46309.803796296299</v>
      </c>
    </row>
    <row r="1352" spans="1:13">
      <c r="A1352">
        <v>202650001161</v>
      </c>
      <c r="B1352">
        <v>1206126</v>
      </c>
      <c r="C1352" s="24">
        <v>46116</v>
      </c>
      <c r="D1352" s="23" t="s">
        <v>156</v>
      </c>
      <c r="E1352" s="23" t="s">
        <v>183</v>
      </c>
      <c r="F1352" s="23"/>
      <c r="G1352" s="23" t="s">
        <v>179</v>
      </c>
      <c r="H1352" s="23"/>
      <c r="I1352" s="23"/>
      <c r="J1352" s="23"/>
      <c r="K1352" s="23"/>
      <c r="L1352" s="23" t="s">
        <v>180</v>
      </c>
      <c r="M1352" s="25">
        <v>46309.803796296299</v>
      </c>
    </row>
    <row r="1353" spans="1:13">
      <c r="A1353">
        <v>202650001162</v>
      </c>
      <c r="B1353">
        <v>1191381</v>
      </c>
      <c r="C1353" s="24">
        <v>46116</v>
      </c>
      <c r="D1353" s="23" t="s">
        <v>156</v>
      </c>
      <c r="E1353" s="23" t="s">
        <v>183</v>
      </c>
      <c r="F1353" s="23" t="s">
        <v>178</v>
      </c>
      <c r="G1353" s="23" t="s">
        <v>179</v>
      </c>
      <c r="H1353" s="23"/>
      <c r="I1353" s="23"/>
      <c r="J1353" s="23"/>
      <c r="K1353" s="23"/>
      <c r="L1353" s="23" t="s">
        <v>180</v>
      </c>
      <c r="M1353" s="25">
        <v>46309.803796296299</v>
      </c>
    </row>
    <row r="1354" spans="1:13">
      <c r="A1354">
        <v>202650001163</v>
      </c>
      <c r="B1354">
        <v>1216078</v>
      </c>
      <c r="C1354" s="24">
        <v>46116</v>
      </c>
      <c r="D1354" s="23" t="s">
        <v>156</v>
      </c>
      <c r="E1354" s="23" t="s">
        <v>177</v>
      </c>
      <c r="F1354" s="23"/>
      <c r="G1354" s="23" t="s">
        <v>179</v>
      </c>
      <c r="H1354" s="23"/>
      <c r="I1354" s="23"/>
      <c r="J1354" s="23"/>
      <c r="K1354" s="23"/>
      <c r="L1354" s="23" t="s">
        <v>180</v>
      </c>
      <c r="M1354" s="25">
        <v>46309.803796296299</v>
      </c>
    </row>
    <row r="1355" spans="1:13">
      <c r="A1355">
        <v>202650001164</v>
      </c>
      <c r="B1355">
        <v>1206076</v>
      </c>
      <c r="C1355" s="24">
        <v>46116</v>
      </c>
      <c r="D1355" s="23" t="s">
        <v>156</v>
      </c>
      <c r="E1355" s="23" t="s">
        <v>177</v>
      </c>
      <c r="F1355" s="23"/>
      <c r="G1355" s="23" t="s">
        <v>179</v>
      </c>
      <c r="H1355" s="23"/>
      <c r="I1355" s="23"/>
      <c r="J1355" s="23"/>
      <c r="K1355" s="23"/>
      <c r="L1355" s="23" t="s">
        <v>180</v>
      </c>
      <c r="M1355" s="25">
        <v>46309.803796296299</v>
      </c>
    </row>
    <row r="1356" spans="1:13">
      <c r="A1356">
        <v>202650001165</v>
      </c>
      <c r="B1356">
        <v>1226119</v>
      </c>
      <c r="C1356" s="24">
        <v>46116</v>
      </c>
      <c r="D1356" s="23" t="s">
        <v>156</v>
      </c>
      <c r="E1356" s="23" t="s">
        <v>177</v>
      </c>
      <c r="F1356" s="23"/>
      <c r="G1356" s="23" t="s">
        <v>179</v>
      </c>
      <c r="H1356" s="23"/>
      <c r="I1356" s="23"/>
      <c r="J1356" s="23"/>
      <c r="K1356" s="23"/>
      <c r="L1356" s="23" t="s">
        <v>180</v>
      </c>
      <c r="M1356" s="25">
        <v>46309.803796296299</v>
      </c>
    </row>
    <row r="1357" spans="1:13">
      <c r="A1357">
        <v>202650001166</v>
      </c>
      <c r="B1357">
        <v>1186151</v>
      </c>
      <c r="C1357" s="24">
        <v>46116</v>
      </c>
      <c r="D1357" s="23" t="s">
        <v>156</v>
      </c>
      <c r="E1357" s="23" t="s">
        <v>183</v>
      </c>
      <c r="F1357" s="23"/>
      <c r="G1357" s="23" t="s">
        <v>179</v>
      </c>
      <c r="H1357" s="23"/>
      <c r="I1357" s="23"/>
      <c r="J1357" s="23"/>
      <c r="K1357" s="23"/>
      <c r="L1357" s="23" t="s">
        <v>180</v>
      </c>
      <c r="M1357" s="25">
        <v>46309.803796296299</v>
      </c>
    </row>
    <row r="1358" spans="1:13">
      <c r="A1358">
        <v>202650001167</v>
      </c>
      <c r="B1358">
        <v>920026</v>
      </c>
      <c r="C1358" s="24">
        <v>46116</v>
      </c>
      <c r="D1358" s="23" t="s">
        <v>156</v>
      </c>
      <c r="E1358" s="23" t="s">
        <v>183</v>
      </c>
      <c r="F1358" s="23" t="s">
        <v>178</v>
      </c>
      <c r="G1358" s="23" t="s">
        <v>179</v>
      </c>
      <c r="H1358" s="23"/>
      <c r="I1358" s="23"/>
      <c r="J1358" s="23"/>
      <c r="K1358" s="23"/>
      <c r="L1358" s="23" t="s">
        <v>180</v>
      </c>
      <c r="M1358" s="25">
        <v>46309.803796296299</v>
      </c>
    </row>
    <row r="1359" spans="1:13">
      <c r="A1359">
        <v>202650001168</v>
      </c>
      <c r="B1359">
        <v>1226114</v>
      </c>
      <c r="C1359" s="24">
        <v>46116</v>
      </c>
      <c r="D1359" s="23" t="s">
        <v>156</v>
      </c>
      <c r="E1359" s="23" t="s">
        <v>177</v>
      </c>
      <c r="F1359" s="23"/>
      <c r="G1359" s="23" t="s">
        <v>179</v>
      </c>
      <c r="H1359" s="23"/>
      <c r="I1359" s="23"/>
      <c r="J1359" s="23"/>
      <c r="K1359" s="23"/>
      <c r="L1359" s="23" t="s">
        <v>180</v>
      </c>
      <c r="M1359" s="25">
        <v>46309.803796296299</v>
      </c>
    </row>
    <row r="1360" spans="1:13">
      <c r="A1360">
        <v>202650001169</v>
      </c>
      <c r="B1360">
        <v>1246003</v>
      </c>
      <c r="C1360" s="24">
        <v>46116</v>
      </c>
      <c r="D1360" s="23" t="s">
        <v>156</v>
      </c>
      <c r="E1360" s="23" t="s">
        <v>183</v>
      </c>
      <c r="F1360" s="23"/>
      <c r="G1360" s="23" t="s">
        <v>179</v>
      </c>
      <c r="H1360" s="23"/>
      <c r="I1360" s="23"/>
      <c r="J1360" s="23"/>
      <c r="K1360" s="23"/>
      <c r="L1360" s="23" t="s">
        <v>180</v>
      </c>
      <c r="M1360" s="25">
        <v>46309.803796296299</v>
      </c>
    </row>
    <row r="1361" spans="1:13">
      <c r="A1361">
        <v>202650001170</v>
      </c>
      <c r="B1361">
        <v>1226137</v>
      </c>
      <c r="C1361" s="24">
        <v>46116</v>
      </c>
      <c r="D1361" s="23" t="s">
        <v>156</v>
      </c>
      <c r="E1361" s="23" t="s">
        <v>183</v>
      </c>
      <c r="F1361" s="23" t="s">
        <v>178</v>
      </c>
      <c r="G1361" s="23" t="s">
        <v>179</v>
      </c>
      <c r="H1361" s="23"/>
      <c r="I1361" s="23"/>
      <c r="J1361" s="23"/>
      <c r="K1361" s="23"/>
      <c r="L1361" s="23" t="s">
        <v>180</v>
      </c>
      <c r="M1361" s="25">
        <v>46309.803796296299</v>
      </c>
    </row>
    <row r="1362" spans="1:13">
      <c r="A1362">
        <v>202650001171</v>
      </c>
      <c r="B1362">
        <v>1076083</v>
      </c>
      <c r="C1362" s="24">
        <v>46116</v>
      </c>
      <c r="D1362" s="23" t="s">
        <v>156</v>
      </c>
      <c r="E1362" s="23" t="s">
        <v>177</v>
      </c>
      <c r="F1362" s="23"/>
      <c r="G1362" s="23" t="s">
        <v>179</v>
      </c>
      <c r="H1362" s="23"/>
      <c r="I1362" s="23"/>
      <c r="J1362" s="23"/>
      <c r="K1362" s="23"/>
      <c r="L1362" s="23" t="s">
        <v>180</v>
      </c>
      <c r="M1362" s="25">
        <v>46309.803796296299</v>
      </c>
    </row>
    <row r="1363" spans="1:13">
      <c r="A1363">
        <v>202650001172</v>
      </c>
      <c r="B1363">
        <v>1256044</v>
      </c>
      <c r="C1363" s="24">
        <v>46116</v>
      </c>
      <c r="D1363" s="23" t="s">
        <v>156</v>
      </c>
      <c r="E1363" s="23" t="s">
        <v>177</v>
      </c>
      <c r="F1363" s="23"/>
      <c r="G1363" s="23" t="s">
        <v>179</v>
      </c>
      <c r="H1363" s="23"/>
      <c r="I1363" s="23"/>
      <c r="J1363" s="23"/>
      <c r="K1363" s="23"/>
      <c r="L1363" s="23" t="s">
        <v>180</v>
      </c>
      <c r="M1363" s="25">
        <v>46309.803796296299</v>
      </c>
    </row>
    <row r="1364" spans="1:13">
      <c r="A1364">
        <v>202650001173</v>
      </c>
      <c r="B1364">
        <v>940045</v>
      </c>
      <c r="C1364" s="24">
        <v>46116</v>
      </c>
      <c r="D1364" s="23" t="s">
        <v>156</v>
      </c>
      <c r="E1364" s="23" t="s">
        <v>177</v>
      </c>
      <c r="F1364" s="23"/>
      <c r="G1364" s="23" t="s">
        <v>179</v>
      </c>
      <c r="H1364" s="23"/>
      <c r="I1364" s="23"/>
      <c r="J1364" s="23"/>
      <c r="K1364" s="23"/>
      <c r="L1364" s="23" t="s">
        <v>180</v>
      </c>
      <c r="M1364" s="25">
        <v>46309.803796296299</v>
      </c>
    </row>
    <row r="1365" spans="1:13">
      <c r="A1365">
        <v>202650001174</v>
      </c>
      <c r="B1365">
        <v>1166096</v>
      </c>
      <c r="C1365" s="24">
        <v>46116</v>
      </c>
      <c r="D1365" s="23" t="s">
        <v>156</v>
      </c>
      <c r="E1365" s="23" t="s">
        <v>177</v>
      </c>
      <c r="F1365" s="23"/>
      <c r="G1365" s="23" t="s">
        <v>179</v>
      </c>
      <c r="H1365" s="23"/>
      <c r="I1365" s="23"/>
      <c r="J1365" s="23"/>
      <c r="K1365" s="23"/>
      <c r="L1365" s="23" t="s">
        <v>180</v>
      </c>
      <c r="M1365" s="25">
        <v>46309.803796296299</v>
      </c>
    </row>
    <row r="1366" spans="1:13">
      <c r="A1366">
        <v>202650001175</v>
      </c>
      <c r="B1366">
        <v>1246091</v>
      </c>
      <c r="C1366" s="24">
        <v>46116</v>
      </c>
      <c r="D1366" s="23" t="s">
        <v>156</v>
      </c>
      <c r="E1366" s="23" t="s">
        <v>183</v>
      </c>
      <c r="F1366" s="23" t="s">
        <v>178</v>
      </c>
      <c r="G1366" s="23" t="s">
        <v>179</v>
      </c>
      <c r="H1366" s="23"/>
      <c r="I1366" s="23"/>
      <c r="J1366" s="23"/>
      <c r="K1366" s="23"/>
      <c r="L1366" s="23" t="s">
        <v>180</v>
      </c>
      <c r="M1366" s="25">
        <v>46309.803796296299</v>
      </c>
    </row>
    <row r="1367" spans="1:13">
      <c r="A1367">
        <v>202650001176</v>
      </c>
      <c r="B1367">
        <v>890722</v>
      </c>
      <c r="C1367" s="24">
        <v>46116</v>
      </c>
      <c r="D1367" s="23" t="s">
        <v>156</v>
      </c>
      <c r="E1367" s="23" t="s">
        <v>177</v>
      </c>
      <c r="F1367" s="23"/>
      <c r="G1367" s="23" t="s">
        <v>179</v>
      </c>
      <c r="H1367" s="23"/>
      <c r="I1367" s="23"/>
      <c r="J1367" s="23"/>
      <c r="K1367" s="23"/>
      <c r="L1367" s="23" t="s">
        <v>180</v>
      </c>
      <c r="M1367" s="25">
        <v>46309.803796296299</v>
      </c>
    </row>
    <row r="1368" spans="1:13">
      <c r="A1368">
        <v>202650001178</v>
      </c>
      <c r="B1368">
        <v>1076053</v>
      </c>
      <c r="C1368" s="24">
        <v>46116</v>
      </c>
      <c r="D1368" s="23" t="s">
        <v>156</v>
      </c>
      <c r="E1368" s="23" t="s">
        <v>177</v>
      </c>
      <c r="F1368" s="23"/>
      <c r="G1368" s="23" t="s">
        <v>179</v>
      </c>
      <c r="H1368" s="23"/>
      <c r="I1368" s="23"/>
      <c r="J1368" s="23"/>
      <c r="K1368" s="23"/>
      <c r="L1368" s="23" t="s">
        <v>180</v>
      </c>
      <c r="M1368" s="25">
        <v>46309.803796296299</v>
      </c>
    </row>
    <row r="1369" spans="1:13">
      <c r="A1369">
        <v>202650001179</v>
      </c>
      <c r="B1369">
        <v>1186076</v>
      </c>
      <c r="C1369" s="24">
        <v>46116</v>
      </c>
      <c r="D1369" s="23" t="s">
        <v>156</v>
      </c>
      <c r="E1369" s="23" t="s">
        <v>177</v>
      </c>
      <c r="F1369" s="23"/>
      <c r="G1369" s="23" t="s">
        <v>179</v>
      </c>
      <c r="H1369" s="23"/>
      <c r="I1369" s="23"/>
      <c r="J1369" s="23"/>
      <c r="K1369" s="23"/>
      <c r="L1369" s="23" t="s">
        <v>180</v>
      </c>
      <c r="M1369" s="25">
        <v>46309.803796296299</v>
      </c>
    </row>
    <row r="1370" spans="1:13">
      <c r="A1370">
        <v>202650001180</v>
      </c>
      <c r="B1370">
        <v>1256026</v>
      </c>
      <c r="C1370" s="24">
        <v>46116</v>
      </c>
      <c r="D1370" s="23" t="s">
        <v>156</v>
      </c>
      <c r="E1370" s="23" t="s">
        <v>189</v>
      </c>
      <c r="F1370" s="23"/>
      <c r="G1370" s="23" t="s">
        <v>179</v>
      </c>
      <c r="H1370" s="23"/>
      <c r="I1370" s="23"/>
      <c r="J1370" s="23"/>
      <c r="K1370" s="23"/>
      <c r="L1370" s="23" t="s">
        <v>180</v>
      </c>
      <c r="M1370" s="25">
        <v>46309.803796296299</v>
      </c>
    </row>
    <row r="1371" spans="1:13">
      <c r="A1371">
        <v>202650001181</v>
      </c>
      <c r="B1371">
        <v>1256011</v>
      </c>
      <c r="C1371" s="24">
        <v>46116</v>
      </c>
      <c r="D1371" s="23" t="s">
        <v>156</v>
      </c>
      <c r="E1371" s="23" t="s">
        <v>177</v>
      </c>
      <c r="F1371" s="23"/>
      <c r="G1371" s="23" t="s">
        <v>179</v>
      </c>
      <c r="H1371" s="23"/>
      <c r="I1371" s="23"/>
      <c r="J1371" s="23"/>
      <c r="K1371" s="23"/>
      <c r="L1371" s="23" t="s">
        <v>180</v>
      </c>
      <c r="M1371" s="25">
        <v>46309.803796296299</v>
      </c>
    </row>
    <row r="1372" spans="1:13">
      <c r="A1372">
        <v>202650001182</v>
      </c>
      <c r="B1372">
        <v>1006038</v>
      </c>
      <c r="C1372" s="24">
        <v>46116</v>
      </c>
      <c r="D1372" s="23" t="s">
        <v>156</v>
      </c>
      <c r="E1372" s="23" t="s">
        <v>177</v>
      </c>
      <c r="F1372" s="23" t="s">
        <v>212</v>
      </c>
      <c r="G1372" s="23" t="s">
        <v>179</v>
      </c>
      <c r="H1372" s="23"/>
      <c r="I1372" s="23"/>
      <c r="J1372" s="23"/>
      <c r="K1372" s="23"/>
      <c r="L1372" s="23" t="s">
        <v>180</v>
      </c>
      <c r="M1372" s="25">
        <v>46309.803796296299</v>
      </c>
    </row>
    <row r="1373" spans="1:13">
      <c r="A1373">
        <v>202650001183</v>
      </c>
      <c r="B1373">
        <v>1156045</v>
      </c>
      <c r="C1373" s="24">
        <v>46116</v>
      </c>
      <c r="D1373" s="23" t="s">
        <v>156</v>
      </c>
      <c r="E1373" s="23" t="s">
        <v>177</v>
      </c>
      <c r="F1373" s="23"/>
      <c r="G1373" s="23" t="s">
        <v>179</v>
      </c>
      <c r="H1373" s="23"/>
      <c r="I1373" s="23"/>
      <c r="J1373" s="23"/>
      <c r="K1373" s="23"/>
      <c r="L1373" s="23" t="s">
        <v>180</v>
      </c>
      <c r="M1373" s="25">
        <v>46309.803796296299</v>
      </c>
    </row>
    <row r="1374" spans="1:13">
      <c r="A1374">
        <v>202650001184</v>
      </c>
      <c r="B1374">
        <v>1256117</v>
      </c>
      <c r="C1374" s="24">
        <v>46116</v>
      </c>
      <c r="D1374" s="23" t="s">
        <v>156</v>
      </c>
      <c r="E1374" s="23" t="s">
        <v>177</v>
      </c>
      <c r="F1374" s="23"/>
      <c r="G1374" s="23" t="s">
        <v>179</v>
      </c>
      <c r="H1374" s="23"/>
      <c r="I1374" s="23"/>
      <c r="J1374" s="23"/>
      <c r="K1374" s="23"/>
      <c r="L1374" s="23" t="s">
        <v>180</v>
      </c>
      <c r="M1374" s="25">
        <v>46309.803796296299</v>
      </c>
    </row>
    <row r="1375" spans="1:13">
      <c r="A1375">
        <v>202650001185</v>
      </c>
      <c r="B1375">
        <v>1016065</v>
      </c>
      <c r="C1375" s="24">
        <v>46116</v>
      </c>
      <c r="D1375" s="23" t="s">
        <v>156</v>
      </c>
      <c r="E1375" s="23" t="s">
        <v>177</v>
      </c>
      <c r="F1375" s="23"/>
      <c r="G1375" s="23" t="s">
        <v>179</v>
      </c>
      <c r="H1375" s="23"/>
      <c r="I1375" s="23"/>
      <c r="J1375" s="23"/>
      <c r="K1375" s="23"/>
      <c r="L1375" s="23" t="s">
        <v>180</v>
      </c>
      <c r="M1375" s="25">
        <v>46309.803796296299</v>
      </c>
    </row>
    <row r="1376" spans="1:13">
      <c r="A1376">
        <v>202650001186</v>
      </c>
      <c r="B1376">
        <v>1186028</v>
      </c>
      <c r="C1376" s="24">
        <v>46116</v>
      </c>
      <c r="D1376" s="23" t="s">
        <v>156</v>
      </c>
      <c r="E1376" s="23" t="s">
        <v>177</v>
      </c>
      <c r="F1376" s="23"/>
      <c r="G1376" s="23" t="s">
        <v>179</v>
      </c>
      <c r="H1376" s="23"/>
      <c r="I1376" s="23"/>
      <c r="J1376" s="23"/>
      <c r="K1376" s="23"/>
      <c r="L1376" s="23" t="s">
        <v>180</v>
      </c>
      <c r="M1376" s="25">
        <v>46309.803796296299</v>
      </c>
    </row>
    <row r="1377" spans="1:13">
      <c r="A1377">
        <v>202650001187</v>
      </c>
      <c r="B1377">
        <v>1014048</v>
      </c>
      <c r="C1377" s="24">
        <v>46116</v>
      </c>
      <c r="D1377" s="23" t="s">
        <v>156</v>
      </c>
      <c r="E1377" s="23" t="s">
        <v>177</v>
      </c>
      <c r="F1377" s="23"/>
      <c r="G1377" s="23" t="s">
        <v>179</v>
      </c>
      <c r="H1377" s="23"/>
      <c r="I1377" s="23"/>
      <c r="J1377" s="23"/>
      <c r="K1377" s="23"/>
      <c r="L1377" s="23" t="s">
        <v>180</v>
      </c>
      <c r="M1377" s="25">
        <v>46309.803796296299</v>
      </c>
    </row>
    <row r="1378" spans="1:13">
      <c r="A1378">
        <v>202650001188</v>
      </c>
      <c r="B1378">
        <v>1216005</v>
      </c>
      <c r="C1378" s="24">
        <v>46116</v>
      </c>
      <c r="D1378" s="23" t="s">
        <v>156</v>
      </c>
      <c r="E1378" s="23" t="s">
        <v>177</v>
      </c>
      <c r="F1378" s="23"/>
      <c r="G1378" s="23" t="s">
        <v>179</v>
      </c>
      <c r="H1378" s="23"/>
      <c r="I1378" s="23"/>
      <c r="J1378" s="23"/>
      <c r="K1378" s="23"/>
      <c r="L1378" s="23" t="s">
        <v>180</v>
      </c>
      <c r="M1378" s="25">
        <v>46309.803796296299</v>
      </c>
    </row>
    <row r="1379" spans="1:13">
      <c r="A1379">
        <v>202650001189</v>
      </c>
      <c r="B1379">
        <v>1176016</v>
      </c>
      <c r="C1379" s="24">
        <v>46116</v>
      </c>
      <c r="D1379" s="23" t="s">
        <v>156</v>
      </c>
      <c r="E1379" s="23" t="s">
        <v>177</v>
      </c>
      <c r="F1379" s="23"/>
      <c r="G1379" s="23" t="s">
        <v>179</v>
      </c>
      <c r="H1379" s="23"/>
      <c r="I1379" s="23"/>
      <c r="J1379" s="23"/>
      <c r="K1379" s="23"/>
      <c r="L1379" s="23" t="s">
        <v>180</v>
      </c>
      <c r="M1379" s="25">
        <v>46309.803796296299</v>
      </c>
    </row>
    <row r="1380" spans="1:13">
      <c r="A1380">
        <v>202650001190</v>
      </c>
      <c r="B1380">
        <v>1226128</v>
      </c>
      <c r="C1380" s="24">
        <v>46116</v>
      </c>
      <c r="D1380" s="23" t="s">
        <v>156</v>
      </c>
      <c r="E1380" s="23" t="s">
        <v>177</v>
      </c>
      <c r="F1380" s="23"/>
      <c r="G1380" s="23" t="s">
        <v>179</v>
      </c>
      <c r="H1380" s="23"/>
      <c r="I1380" s="23"/>
      <c r="J1380" s="23"/>
      <c r="K1380" s="23"/>
      <c r="L1380" s="23" t="s">
        <v>180</v>
      </c>
      <c r="M1380" s="25">
        <v>46309.803796296299</v>
      </c>
    </row>
    <row r="1381" spans="1:13">
      <c r="A1381">
        <v>202650001191</v>
      </c>
      <c r="B1381">
        <v>1206065</v>
      </c>
      <c r="C1381" s="24">
        <v>46116</v>
      </c>
      <c r="D1381" s="23" t="s">
        <v>156</v>
      </c>
      <c r="E1381" s="23" t="s">
        <v>183</v>
      </c>
      <c r="F1381" s="23"/>
      <c r="G1381" s="23" t="s">
        <v>179</v>
      </c>
      <c r="H1381" s="23"/>
      <c r="I1381" s="23"/>
      <c r="J1381" s="23"/>
      <c r="K1381" s="23"/>
      <c r="L1381" s="23" t="s">
        <v>180</v>
      </c>
      <c r="M1381" s="25">
        <v>46309.803796296299</v>
      </c>
    </row>
    <row r="1382" spans="1:13">
      <c r="A1382">
        <v>202650001192</v>
      </c>
      <c r="B1382">
        <v>1176090</v>
      </c>
      <c r="C1382" s="24">
        <v>46116</v>
      </c>
      <c r="D1382" s="23" t="s">
        <v>156</v>
      </c>
      <c r="E1382" s="23" t="s">
        <v>189</v>
      </c>
      <c r="F1382" s="23"/>
      <c r="G1382" s="23" t="s">
        <v>179</v>
      </c>
      <c r="H1382" s="23"/>
      <c r="I1382" s="23"/>
      <c r="J1382" s="23"/>
      <c r="K1382" s="23"/>
      <c r="L1382" s="23" t="s">
        <v>180</v>
      </c>
      <c r="M1382" s="25">
        <v>46309.803796296299</v>
      </c>
    </row>
    <row r="1383" spans="1:13">
      <c r="A1383">
        <v>202650001193</v>
      </c>
      <c r="B1383">
        <v>1106073</v>
      </c>
      <c r="C1383" s="24">
        <v>46116</v>
      </c>
      <c r="D1383" s="23" t="s">
        <v>156</v>
      </c>
      <c r="E1383" s="23" t="s">
        <v>177</v>
      </c>
      <c r="F1383" s="23"/>
      <c r="G1383" s="23" t="s">
        <v>179</v>
      </c>
      <c r="H1383" s="23"/>
      <c r="I1383" s="23"/>
      <c r="J1383" s="23"/>
      <c r="K1383" s="23"/>
      <c r="L1383" s="23" t="s">
        <v>180</v>
      </c>
      <c r="M1383" s="25">
        <v>46309.803796296299</v>
      </c>
    </row>
    <row r="1384" spans="1:13">
      <c r="A1384">
        <v>202650001194</v>
      </c>
      <c r="B1384">
        <v>920031</v>
      </c>
      <c r="C1384" s="24">
        <v>46116</v>
      </c>
      <c r="D1384" s="23" t="s">
        <v>156</v>
      </c>
      <c r="E1384" s="23" t="s">
        <v>183</v>
      </c>
      <c r="F1384" s="23"/>
      <c r="G1384" s="23" t="s">
        <v>179</v>
      </c>
      <c r="H1384" s="23"/>
      <c r="I1384" s="23"/>
      <c r="J1384" s="23"/>
      <c r="K1384" s="23"/>
      <c r="L1384" s="23" t="s">
        <v>180</v>
      </c>
      <c r="M1384" s="25">
        <v>46309.803796296299</v>
      </c>
    </row>
    <row r="1385" spans="1:13">
      <c r="A1385">
        <v>202650001195</v>
      </c>
      <c r="B1385">
        <v>910087</v>
      </c>
      <c r="C1385" s="24">
        <v>46116</v>
      </c>
      <c r="D1385" s="23" t="s">
        <v>156</v>
      </c>
      <c r="E1385" s="23" t="s">
        <v>177</v>
      </c>
      <c r="F1385" s="23"/>
      <c r="G1385" s="23" t="s">
        <v>179</v>
      </c>
      <c r="H1385" s="23"/>
      <c r="I1385" s="23"/>
      <c r="J1385" s="23"/>
      <c r="K1385" s="23"/>
      <c r="L1385" s="23" t="s">
        <v>180</v>
      </c>
      <c r="M1385" s="25">
        <v>46309.803796296299</v>
      </c>
    </row>
    <row r="1386" spans="1:13">
      <c r="A1386">
        <v>202650001196</v>
      </c>
      <c r="B1386">
        <v>930120</v>
      </c>
      <c r="C1386" s="24">
        <v>46116</v>
      </c>
      <c r="D1386" s="23" t="s">
        <v>156</v>
      </c>
      <c r="E1386" s="23" t="s">
        <v>177</v>
      </c>
      <c r="F1386" s="23"/>
      <c r="G1386" s="23" t="s">
        <v>179</v>
      </c>
      <c r="H1386" s="23"/>
      <c r="I1386" s="23"/>
      <c r="J1386" s="23"/>
      <c r="K1386" s="23"/>
      <c r="L1386" s="23" t="s">
        <v>180</v>
      </c>
      <c r="M1386" s="25">
        <v>46309.803796296299</v>
      </c>
    </row>
    <row r="1387" spans="1:13">
      <c r="A1387">
        <v>202650001197</v>
      </c>
      <c r="B1387">
        <v>1206111</v>
      </c>
      <c r="C1387" s="24">
        <v>46116</v>
      </c>
      <c r="D1387" s="23" t="s">
        <v>156</v>
      </c>
      <c r="E1387" s="23" t="s">
        <v>177</v>
      </c>
      <c r="F1387" s="23"/>
      <c r="G1387" s="23" t="s">
        <v>179</v>
      </c>
      <c r="H1387" s="23"/>
      <c r="I1387" s="23"/>
      <c r="J1387" s="23"/>
      <c r="K1387" s="23"/>
      <c r="L1387" s="23" t="s">
        <v>180</v>
      </c>
      <c r="M1387" s="25">
        <v>46309.803796296299</v>
      </c>
    </row>
    <row r="1388" spans="1:13">
      <c r="A1388">
        <v>202650001198</v>
      </c>
      <c r="B1388">
        <v>1106115</v>
      </c>
      <c r="C1388" s="24">
        <v>46116</v>
      </c>
      <c r="D1388" s="23" t="s">
        <v>156</v>
      </c>
      <c r="E1388" s="23" t="s">
        <v>177</v>
      </c>
      <c r="F1388" s="23"/>
      <c r="G1388" s="23" t="s">
        <v>179</v>
      </c>
      <c r="H1388" s="23"/>
      <c r="I1388" s="23"/>
      <c r="J1388" s="23"/>
      <c r="K1388" s="23"/>
      <c r="L1388" s="23" t="s">
        <v>180</v>
      </c>
      <c r="M1388" s="25">
        <v>46309.803796296299</v>
      </c>
    </row>
    <row r="1389" spans="1:13">
      <c r="A1389">
        <v>202650001200</v>
      </c>
      <c r="B1389">
        <v>1186140</v>
      </c>
      <c r="C1389" s="24">
        <v>46116</v>
      </c>
      <c r="D1389" s="23" t="s">
        <v>156</v>
      </c>
      <c r="E1389" s="23" t="s">
        <v>177</v>
      </c>
      <c r="F1389" s="23"/>
      <c r="G1389" s="23" t="s">
        <v>179</v>
      </c>
      <c r="H1389" s="23"/>
      <c r="I1389" s="23"/>
      <c r="J1389" s="23"/>
      <c r="K1389" s="23"/>
      <c r="L1389" s="23" t="s">
        <v>180</v>
      </c>
      <c r="M1389" s="25">
        <v>46309.803796296299</v>
      </c>
    </row>
    <row r="1390" spans="1:13">
      <c r="A1390">
        <v>202650001201</v>
      </c>
      <c r="B1390">
        <v>1066073</v>
      </c>
      <c r="C1390" s="24">
        <v>46116</v>
      </c>
      <c r="D1390" s="23" t="s">
        <v>156</v>
      </c>
      <c r="E1390" s="23" t="s">
        <v>177</v>
      </c>
      <c r="F1390" s="23"/>
      <c r="G1390" s="23" t="s">
        <v>179</v>
      </c>
      <c r="H1390" s="23"/>
      <c r="I1390" s="23"/>
      <c r="J1390" s="23"/>
      <c r="K1390" s="23"/>
      <c r="L1390" s="23" t="s">
        <v>180</v>
      </c>
      <c r="M1390" s="25">
        <v>46309.803796296299</v>
      </c>
    </row>
    <row r="1391" spans="1:13">
      <c r="A1391">
        <v>202650001202</v>
      </c>
      <c r="B1391">
        <v>1176079</v>
      </c>
      <c r="C1391" s="24">
        <v>46116</v>
      </c>
      <c r="D1391" s="23" t="s">
        <v>156</v>
      </c>
      <c r="E1391" s="23" t="s">
        <v>177</v>
      </c>
      <c r="F1391" s="23"/>
      <c r="G1391" s="23" t="s">
        <v>179</v>
      </c>
      <c r="H1391" s="23"/>
      <c r="I1391" s="23"/>
      <c r="J1391" s="23"/>
      <c r="K1391" s="23"/>
      <c r="L1391" s="23" t="s">
        <v>180</v>
      </c>
      <c r="M1391" s="25">
        <v>46309.803796296299</v>
      </c>
    </row>
    <row r="1392" spans="1:13">
      <c r="A1392">
        <v>202650001203</v>
      </c>
      <c r="B1392">
        <v>1246032</v>
      </c>
      <c r="C1392" s="24">
        <v>46116</v>
      </c>
      <c r="D1392" s="23" t="s">
        <v>156</v>
      </c>
      <c r="E1392" s="23" t="s">
        <v>177</v>
      </c>
      <c r="F1392" s="23"/>
      <c r="G1392" s="23" t="s">
        <v>179</v>
      </c>
      <c r="H1392" s="23"/>
      <c r="I1392" s="23"/>
      <c r="J1392" s="23"/>
      <c r="K1392" s="23"/>
      <c r="L1392" s="23" t="s">
        <v>180</v>
      </c>
      <c r="M1392" s="25">
        <v>46309.803796296299</v>
      </c>
    </row>
    <row r="1393" spans="1:13">
      <c r="A1393">
        <v>202650001204</v>
      </c>
      <c r="B1393">
        <v>1226086</v>
      </c>
      <c r="C1393" s="24">
        <v>46116</v>
      </c>
      <c r="D1393" s="23" t="s">
        <v>156</v>
      </c>
      <c r="E1393" s="23" t="s">
        <v>183</v>
      </c>
      <c r="F1393" s="23" t="s">
        <v>178</v>
      </c>
      <c r="G1393" s="23" t="s">
        <v>179</v>
      </c>
      <c r="H1393" s="23"/>
      <c r="I1393" s="23"/>
      <c r="J1393" s="23"/>
      <c r="K1393" s="23"/>
      <c r="L1393" s="23" t="s">
        <v>180</v>
      </c>
      <c r="M1393" s="25">
        <v>46309.803796296299</v>
      </c>
    </row>
    <row r="1394" spans="1:13">
      <c r="A1394">
        <v>202650001205</v>
      </c>
      <c r="B1394">
        <v>1086111</v>
      </c>
      <c r="C1394" s="24">
        <v>46116</v>
      </c>
      <c r="D1394" s="23" t="s">
        <v>156</v>
      </c>
      <c r="E1394" s="23" t="s">
        <v>183</v>
      </c>
      <c r="F1394" s="23"/>
      <c r="G1394" s="23" t="s">
        <v>179</v>
      </c>
      <c r="H1394" s="23"/>
      <c r="I1394" s="23"/>
      <c r="J1394" s="23"/>
      <c r="K1394" s="23"/>
      <c r="L1394" s="23" t="s">
        <v>180</v>
      </c>
      <c r="M1394" s="25">
        <v>46309.803796296299</v>
      </c>
    </row>
    <row r="1395" spans="1:13">
      <c r="A1395">
        <v>202650001206</v>
      </c>
      <c r="B1395">
        <v>1106129</v>
      </c>
      <c r="C1395" s="24">
        <v>46116</v>
      </c>
      <c r="D1395" s="23" t="s">
        <v>156</v>
      </c>
      <c r="E1395" s="23" t="s">
        <v>177</v>
      </c>
      <c r="F1395" s="23"/>
      <c r="G1395" s="23" t="s">
        <v>179</v>
      </c>
      <c r="H1395" s="23"/>
      <c r="I1395" s="23"/>
      <c r="J1395" s="23"/>
      <c r="K1395" s="23"/>
      <c r="L1395" s="23" t="s">
        <v>180</v>
      </c>
      <c r="M1395" s="25">
        <v>46309.803796296299</v>
      </c>
    </row>
    <row r="1396" spans="1:13">
      <c r="A1396">
        <v>202650001207</v>
      </c>
      <c r="B1396">
        <v>1126146</v>
      </c>
      <c r="C1396" s="24">
        <v>46116</v>
      </c>
      <c r="D1396" s="23" t="s">
        <v>156</v>
      </c>
      <c r="E1396" s="23" t="s">
        <v>177</v>
      </c>
      <c r="F1396" s="23"/>
      <c r="G1396" s="23" t="s">
        <v>179</v>
      </c>
      <c r="H1396" s="23"/>
      <c r="I1396" s="23"/>
      <c r="J1396" s="23"/>
      <c r="K1396" s="23"/>
      <c r="L1396" s="23" t="s">
        <v>180</v>
      </c>
      <c r="M1396" s="25">
        <v>46309.803796296299</v>
      </c>
    </row>
    <row r="1397" spans="1:13">
      <c r="A1397">
        <v>202650001208</v>
      </c>
      <c r="B1397">
        <v>1176017</v>
      </c>
      <c r="C1397" s="24">
        <v>46116</v>
      </c>
      <c r="D1397" s="23" t="s">
        <v>156</v>
      </c>
      <c r="E1397" s="23" t="s">
        <v>177</v>
      </c>
      <c r="F1397" s="23"/>
      <c r="G1397" s="23" t="s">
        <v>179</v>
      </c>
      <c r="H1397" s="23"/>
      <c r="I1397" s="23"/>
      <c r="J1397" s="23"/>
      <c r="K1397" s="23"/>
      <c r="L1397" s="23" t="s">
        <v>180</v>
      </c>
      <c r="M1397" s="25">
        <v>46309.803796296299</v>
      </c>
    </row>
    <row r="1398" spans="1:13">
      <c r="A1398">
        <v>202650001209</v>
      </c>
      <c r="B1398">
        <v>1146100</v>
      </c>
      <c r="C1398" s="24">
        <v>46116</v>
      </c>
      <c r="D1398" s="23" t="s">
        <v>156</v>
      </c>
      <c r="E1398" s="23" t="s">
        <v>183</v>
      </c>
      <c r="F1398" s="23"/>
      <c r="G1398" s="23" t="s">
        <v>179</v>
      </c>
      <c r="H1398" s="23"/>
      <c r="I1398" s="23"/>
      <c r="J1398" s="23"/>
      <c r="K1398" s="23"/>
      <c r="L1398" s="23" t="s">
        <v>180</v>
      </c>
      <c r="M1398" s="25">
        <v>46309.803796296299</v>
      </c>
    </row>
    <row r="1399" spans="1:13">
      <c r="A1399">
        <v>202650001210</v>
      </c>
      <c r="B1399">
        <v>1106044</v>
      </c>
      <c r="C1399" s="24">
        <v>46116</v>
      </c>
      <c r="D1399" s="23" t="s">
        <v>156</v>
      </c>
      <c r="E1399" s="23" t="s">
        <v>177</v>
      </c>
      <c r="F1399" s="23"/>
      <c r="G1399" s="23" t="s">
        <v>179</v>
      </c>
      <c r="H1399" s="23"/>
      <c r="I1399" s="23"/>
      <c r="J1399" s="23"/>
      <c r="K1399" s="23"/>
      <c r="L1399" s="23" t="s">
        <v>180</v>
      </c>
      <c r="M1399" s="25">
        <v>46309.803796296299</v>
      </c>
    </row>
    <row r="1400" spans="1:13">
      <c r="A1400">
        <v>202650001211</v>
      </c>
      <c r="B1400">
        <v>940053</v>
      </c>
      <c r="C1400" s="24">
        <v>46116</v>
      </c>
      <c r="D1400" s="23" t="s">
        <v>156</v>
      </c>
      <c r="E1400" s="23" t="s">
        <v>177</v>
      </c>
      <c r="F1400" s="23"/>
      <c r="G1400" s="23" t="s">
        <v>179</v>
      </c>
      <c r="H1400" s="23"/>
      <c r="I1400" s="23"/>
      <c r="J1400" s="23"/>
      <c r="K1400" s="23"/>
      <c r="L1400" s="23" t="s">
        <v>180</v>
      </c>
      <c r="M1400" s="25">
        <v>46309.803796296299</v>
      </c>
    </row>
    <row r="1401" spans="1:13">
      <c r="A1401">
        <v>202650001212</v>
      </c>
      <c r="B1401">
        <v>1246062</v>
      </c>
      <c r="C1401" s="24">
        <v>46116</v>
      </c>
      <c r="D1401" s="23" t="s">
        <v>156</v>
      </c>
      <c r="E1401" s="23" t="s">
        <v>177</v>
      </c>
      <c r="F1401" s="23"/>
      <c r="G1401" s="23" t="s">
        <v>179</v>
      </c>
      <c r="H1401" s="23"/>
      <c r="I1401" s="23"/>
      <c r="J1401" s="23"/>
      <c r="K1401" s="23"/>
      <c r="L1401" s="23" t="s">
        <v>180</v>
      </c>
      <c r="M1401" s="25">
        <v>46309.803796296299</v>
      </c>
    </row>
    <row r="1402" spans="1:13">
      <c r="A1402">
        <v>202650001213</v>
      </c>
      <c r="B1402">
        <v>810791</v>
      </c>
      <c r="C1402" s="24">
        <v>46116</v>
      </c>
      <c r="D1402" s="23" t="s">
        <v>156</v>
      </c>
      <c r="E1402" s="23" t="s">
        <v>183</v>
      </c>
      <c r="F1402" s="23" t="s">
        <v>178</v>
      </c>
      <c r="G1402" s="23" t="s">
        <v>179</v>
      </c>
      <c r="H1402" s="23"/>
      <c r="I1402" s="23"/>
      <c r="J1402" s="23"/>
      <c r="K1402" s="23"/>
      <c r="L1402" s="23" t="s">
        <v>180</v>
      </c>
      <c r="M1402" s="25">
        <v>46309.803796296299</v>
      </c>
    </row>
    <row r="1403" spans="1:13">
      <c r="A1403">
        <v>202650001214</v>
      </c>
      <c r="B1403">
        <v>1176076</v>
      </c>
      <c r="C1403" s="24">
        <v>46116</v>
      </c>
      <c r="D1403" s="23" t="s">
        <v>156</v>
      </c>
      <c r="E1403" s="23" t="s">
        <v>177</v>
      </c>
      <c r="F1403" s="23"/>
      <c r="G1403" s="23" t="s">
        <v>179</v>
      </c>
      <c r="H1403" s="23"/>
      <c r="I1403" s="23"/>
      <c r="J1403" s="23"/>
      <c r="K1403" s="23"/>
      <c r="L1403" s="23" t="s">
        <v>180</v>
      </c>
      <c r="M1403" s="25">
        <v>46309.803796296299</v>
      </c>
    </row>
    <row r="1404" spans="1:13">
      <c r="A1404">
        <v>202650001215</v>
      </c>
      <c r="B1404">
        <v>1156051</v>
      </c>
      <c r="C1404" s="24">
        <v>46116</v>
      </c>
      <c r="D1404" s="23" t="s">
        <v>156</v>
      </c>
      <c r="E1404" s="23" t="s">
        <v>183</v>
      </c>
      <c r="F1404" s="23" t="s">
        <v>178</v>
      </c>
      <c r="G1404" s="23" t="s">
        <v>179</v>
      </c>
      <c r="H1404" s="23"/>
      <c r="I1404" s="23"/>
      <c r="J1404" s="23"/>
      <c r="K1404" s="23"/>
      <c r="L1404" s="23" t="s">
        <v>180</v>
      </c>
      <c r="M1404" s="25">
        <v>46309.803796296299</v>
      </c>
    </row>
    <row r="1405" spans="1:13">
      <c r="A1405">
        <v>202650001216</v>
      </c>
      <c r="B1405">
        <v>950054</v>
      </c>
      <c r="C1405" s="24">
        <v>46116</v>
      </c>
      <c r="D1405" s="23" t="s">
        <v>156</v>
      </c>
      <c r="E1405" s="23" t="s">
        <v>177</v>
      </c>
      <c r="F1405" s="23"/>
      <c r="G1405" s="23" t="s">
        <v>179</v>
      </c>
      <c r="H1405" s="23"/>
      <c r="I1405" s="23"/>
      <c r="J1405" s="23"/>
      <c r="K1405" s="23"/>
      <c r="L1405" s="23" t="s">
        <v>180</v>
      </c>
      <c r="M1405" s="25">
        <v>46309.803796296299</v>
      </c>
    </row>
    <row r="1406" spans="1:13">
      <c r="A1406">
        <v>202650001217</v>
      </c>
      <c r="B1406">
        <v>1226016</v>
      </c>
      <c r="C1406" s="24">
        <v>46118</v>
      </c>
      <c r="D1406" s="23" t="s">
        <v>156</v>
      </c>
      <c r="E1406" s="23" t="s">
        <v>177</v>
      </c>
      <c r="F1406" s="23"/>
      <c r="G1406" s="23" t="s">
        <v>179</v>
      </c>
      <c r="H1406" s="23"/>
      <c r="I1406" s="23"/>
      <c r="J1406" s="23"/>
      <c r="K1406" s="23"/>
      <c r="L1406" s="23" t="s">
        <v>180</v>
      </c>
      <c r="M1406" s="25">
        <v>46309.803796296299</v>
      </c>
    </row>
    <row r="1407" spans="1:13">
      <c r="A1407">
        <v>202650001218</v>
      </c>
      <c r="B1407">
        <v>1076075</v>
      </c>
      <c r="C1407" s="24">
        <v>46116</v>
      </c>
      <c r="D1407" s="23" t="s">
        <v>156</v>
      </c>
      <c r="E1407" s="23" t="s">
        <v>177</v>
      </c>
      <c r="F1407" s="23"/>
      <c r="G1407" s="23" t="s">
        <v>179</v>
      </c>
      <c r="H1407" s="23"/>
      <c r="I1407" s="23"/>
      <c r="J1407" s="23"/>
      <c r="K1407" s="23"/>
      <c r="L1407" s="23" t="s">
        <v>180</v>
      </c>
      <c r="M1407" s="25">
        <v>46309.803796296299</v>
      </c>
    </row>
    <row r="1408" spans="1:13">
      <c r="A1408">
        <v>202650001219</v>
      </c>
      <c r="B1408">
        <v>1186024</v>
      </c>
      <c r="C1408" s="24">
        <v>46116</v>
      </c>
      <c r="D1408" s="23" t="s">
        <v>156</v>
      </c>
      <c r="E1408" s="23" t="s">
        <v>177</v>
      </c>
      <c r="F1408" s="23"/>
      <c r="G1408" s="23" t="s">
        <v>179</v>
      </c>
      <c r="H1408" s="23"/>
      <c r="I1408" s="23"/>
      <c r="J1408" s="23"/>
      <c r="K1408" s="23"/>
      <c r="L1408" s="23" t="s">
        <v>180</v>
      </c>
      <c r="M1408" s="25">
        <v>46309.803796296299</v>
      </c>
    </row>
    <row r="1409" spans="1:13">
      <c r="A1409">
        <v>202650001220</v>
      </c>
      <c r="B1409">
        <v>1106132</v>
      </c>
      <c r="C1409" s="24">
        <v>46116</v>
      </c>
      <c r="D1409" s="23" t="s">
        <v>156</v>
      </c>
      <c r="E1409" s="23" t="s">
        <v>189</v>
      </c>
      <c r="F1409" s="23"/>
      <c r="G1409" s="23" t="s">
        <v>179</v>
      </c>
      <c r="H1409" s="23"/>
      <c r="I1409" s="23"/>
      <c r="J1409" s="23"/>
      <c r="K1409" s="23"/>
      <c r="L1409" s="23" t="s">
        <v>180</v>
      </c>
      <c r="M1409" s="25">
        <v>46309.803796296299</v>
      </c>
    </row>
    <row r="1410" spans="1:13">
      <c r="A1410">
        <v>202650001221</v>
      </c>
      <c r="B1410">
        <v>1156095</v>
      </c>
      <c r="C1410" s="24">
        <v>46116</v>
      </c>
      <c r="D1410" s="23" t="s">
        <v>156</v>
      </c>
      <c r="E1410" s="23" t="s">
        <v>177</v>
      </c>
      <c r="F1410" s="23"/>
      <c r="G1410" s="23" t="s">
        <v>179</v>
      </c>
      <c r="H1410" s="23"/>
      <c r="I1410" s="23"/>
      <c r="J1410" s="23"/>
      <c r="K1410" s="23"/>
      <c r="L1410" s="23" t="s">
        <v>180</v>
      </c>
      <c r="M1410" s="25">
        <v>46309.803796296299</v>
      </c>
    </row>
    <row r="1411" spans="1:13">
      <c r="A1411">
        <v>202650001222</v>
      </c>
      <c r="B1411">
        <v>1236052</v>
      </c>
      <c r="C1411" s="24">
        <v>46116</v>
      </c>
      <c r="D1411" s="23" t="s">
        <v>156</v>
      </c>
      <c r="E1411" s="23" t="s">
        <v>177</v>
      </c>
      <c r="F1411" s="23"/>
      <c r="G1411" s="23" t="s">
        <v>179</v>
      </c>
      <c r="H1411" s="23"/>
      <c r="I1411" s="23"/>
      <c r="J1411" s="23"/>
      <c r="K1411" s="23"/>
      <c r="L1411" s="23" t="s">
        <v>180</v>
      </c>
      <c r="M1411" s="25">
        <v>46309.803796296299</v>
      </c>
    </row>
    <row r="1412" spans="1:13">
      <c r="A1412">
        <v>202650001223</v>
      </c>
      <c r="B1412">
        <v>1116028</v>
      </c>
      <c r="C1412" s="24">
        <v>46116</v>
      </c>
      <c r="D1412" s="23" t="s">
        <v>156</v>
      </c>
      <c r="E1412" s="23" t="s">
        <v>183</v>
      </c>
      <c r="F1412" s="23" t="s">
        <v>178</v>
      </c>
      <c r="G1412" s="23" t="s">
        <v>179</v>
      </c>
      <c r="H1412" s="23"/>
      <c r="I1412" s="23"/>
      <c r="J1412" s="23"/>
      <c r="K1412" s="23"/>
      <c r="L1412" s="23" t="s">
        <v>180</v>
      </c>
      <c r="M1412" s="25">
        <v>46309.803796296299</v>
      </c>
    </row>
    <row r="1413" spans="1:13">
      <c r="A1413">
        <v>202650001224</v>
      </c>
      <c r="B1413">
        <v>1196041</v>
      </c>
      <c r="C1413" s="24">
        <v>46116</v>
      </c>
      <c r="D1413" s="23" t="s">
        <v>156</v>
      </c>
      <c r="E1413" s="23" t="s">
        <v>177</v>
      </c>
      <c r="F1413" s="23"/>
      <c r="G1413" s="23" t="s">
        <v>179</v>
      </c>
      <c r="H1413" s="23"/>
      <c r="I1413" s="23"/>
      <c r="J1413" s="23"/>
      <c r="K1413" s="23"/>
      <c r="L1413" s="23" t="s">
        <v>180</v>
      </c>
      <c r="M1413" s="25">
        <v>46309.803796296299</v>
      </c>
    </row>
    <row r="1414" spans="1:13">
      <c r="A1414">
        <v>202650001225</v>
      </c>
      <c r="B1414">
        <v>1246017</v>
      </c>
      <c r="C1414" s="24">
        <v>46116</v>
      </c>
      <c r="D1414" s="23" t="s">
        <v>156</v>
      </c>
      <c r="E1414" s="23" t="s">
        <v>177</v>
      </c>
      <c r="F1414" s="23"/>
      <c r="G1414" s="23" t="s">
        <v>179</v>
      </c>
      <c r="H1414" s="23"/>
      <c r="I1414" s="23"/>
      <c r="J1414" s="23"/>
      <c r="K1414" s="23"/>
      <c r="L1414" s="23" t="s">
        <v>180</v>
      </c>
      <c r="M1414" s="25">
        <v>46309.803796296299</v>
      </c>
    </row>
    <row r="1415" spans="1:13">
      <c r="A1415">
        <v>202650001226</v>
      </c>
      <c r="B1415">
        <v>1136014</v>
      </c>
      <c r="C1415" s="24">
        <v>46116</v>
      </c>
      <c r="D1415" s="23" t="s">
        <v>156</v>
      </c>
      <c r="E1415" s="23" t="s">
        <v>177</v>
      </c>
      <c r="F1415" s="23"/>
      <c r="G1415" s="23" t="s">
        <v>179</v>
      </c>
      <c r="H1415" s="23"/>
      <c r="I1415" s="23"/>
      <c r="J1415" s="23"/>
      <c r="K1415" s="23"/>
      <c r="L1415" s="23" t="s">
        <v>180</v>
      </c>
      <c r="M1415" s="25">
        <v>46309.803796296299</v>
      </c>
    </row>
    <row r="1416" spans="1:13">
      <c r="A1416">
        <v>202650001227</v>
      </c>
      <c r="B1416">
        <v>1076068</v>
      </c>
      <c r="C1416" s="24">
        <v>46116</v>
      </c>
      <c r="D1416" s="23" t="s">
        <v>156</v>
      </c>
      <c r="E1416" s="23" t="s">
        <v>181</v>
      </c>
      <c r="F1416" s="23"/>
      <c r="G1416" s="23" t="s">
        <v>179</v>
      </c>
      <c r="H1416" s="23"/>
      <c r="I1416" s="23"/>
      <c r="J1416" s="23"/>
      <c r="K1416" s="23"/>
      <c r="L1416" s="23" t="s">
        <v>180</v>
      </c>
      <c r="M1416" s="25">
        <v>46309.803796296299</v>
      </c>
    </row>
    <row r="1417" spans="1:13">
      <c r="A1417">
        <v>202650001228</v>
      </c>
      <c r="B1417">
        <v>1256084</v>
      </c>
      <c r="C1417" s="24">
        <v>46116</v>
      </c>
      <c r="D1417" s="23" t="s">
        <v>156</v>
      </c>
      <c r="E1417" s="23" t="s">
        <v>181</v>
      </c>
      <c r="F1417" s="23"/>
      <c r="G1417" s="23" t="s">
        <v>179</v>
      </c>
      <c r="H1417" s="23"/>
      <c r="I1417" s="23"/>
      <c r="J1417" s="23"/>
      <c r="K1417" s="23"/>
      <c r="L1417" s="23" t="s">
        <v>180</v>
      </c>
      <c r="M1417" s="25">
        <v>46309.803796296299</v>
      </c>
    </row>
    <row r="1418" spans="1:13">
      <c r="A1418">
        <v>202650001229</v>
      </c>
      <c r="B1418">
        <v>1076010</v>
      </c>
      <c r="C1418" s="24">
        <v>46116</v>
      </c>
      <c r="D1418" s="23" t="s">
        <v>156</v>
      </c>
      <c r="E1418" s="23" t="s">
        <v>177</v>
      </c>
      <c r="F1418" s="23"/>
      <c r="G1418" s="23" t="s">
        <v>179</v>
      </c>
      <c r="H1418" s="23"/>
      <c r="I1418" s="23"/>
      <c r="J1418" s="23"/>
      <c r="K1418" s="23"/>
      <c r="L1418" s="23" t="s">
        <v>180</v>
      </c>
      <c r="M1418" s="25">
        <v>46309.803796296299</v>
      </c>
    </row>
    <row r="1419" spans="1:13">
      <c r="A1419">
        <v>202650001230</v>
      </c>
      <c r="B1419">
        <v>940076</v>
      </c>
      <c r="C1419" s="24">
        <v>46116</v>
      </c>
      <c r="D1419" s="23" t="s">
        <v>156</v>
      </c>
      <c r="E1419" s="23" t="s">
        <v>177</v>
      </c>
      <c r="F1419" s="23"/>
      <c r="G1419" s="23" t="s">
        <v>179</v>
      </c>
      <c r="H1419" s="23"/>
      <c r="I1419" s="23"/>
      <c r="J1419" s="23"/>
      <c r="K1419" s="23"/>
      <c r="L1419" s="23" t="s">
        <v>180</v>
      </c>
      <c r="M1419" s="25">
        <v>46309.803796296299</v>
      </c>
    </row>
    <row r="1420" spans="1:13">
      <c r="A1420">
        <v>202650001231</v>
      </c>
      <c r="B1420">
        <v>1076042</v>
      </c>
      <c r="C1420" s="24">
        <v>46116</v>
      </c>
      <c r="D1420" s="23" t="s">
        <v>156</v>
      </c>
      <c r="E1420" s="23" t="s">
        <v>177</v>
      </c>
      <c r="F1420" s="23"/>
      <c r="G1420" s="23" t="s">
        <v>179</v>
      </c>
      <c r="H1420" s="23"/>
      <c r="I1420" s="23"/>
      <c r="J1420" s="23"/>
      <c r="K1420" s="23"/>
      <c r="L1420" s="23" t="s">
        <v>180</v>
      </c>
      <c r="M1420" s="25">
        <v>46309.803796296299</v>
      </c>
    </row>
    <row r="1421" spans="1:13">
      <c r="A1421">
        <v>202650001232</v>
      </c>
      <c r="B1421">
        <v>1086107</v>
      </c>
      <c r="C1421" s="24">
        <v>46116</v>
      </c>
      <c r="D1421" s="23" t="s">
        <v>156</v>
      </c>
      <c r="E1421" s="23" t="s">
        <v>177</v>
      </c>
      <c r="F1421" s="23"/>
      <c r="G1421" s="23" t="s">
        <v>179</v>
      </c>
      <c r="H1421" s="23"/>
      <c r="I1421" s="23"/>
      <c r="J1421" s="23"/>
      <c r="K1421" s="23"/>
      <c r="L1421" s="23" t="s">
        <v>180</v>
      </c>
      <c r="M1421" s="25">
        <v>46309.803796296299</v>
      </c>
    </row>
    <row r="1422" spans="1:13">
      <c r="A1422">
        <v>202650001233</v>
      </c>
      <c r="B1422">
        <v>1256029</v>
      </c>
      <c r="C1422" s="24">
        <v>46116</v>
      </c>
      <c r="D1422" s="23" t="s">
        <v>156</v>
      </c>
      <c r="E1422" s="23" t="s">
        <v>177</v>
      </c>
      <c r="F1422" s="23"/>
      <c r="G1422" s="23" t="s">
        <v>179</v>
      </c>
      <c r="H1422" s="23"/>
      <c r="I1422" s="23"/>
      <c r="J1422" s="23"/>
      <c r="K1422" s="23"/>
      <c r="L1422" s="23" t="s">
        <v>180</v>
      </c>
      <c r="M1422" s="25">
        <v>46309.803796296299</v>
      </c>
    </row>
    <row r="1423" spans="1:13">
      <c r="A1423">
        <v>202650001234</v>
      </c>
      <c r="B1423">
        <v>1106118</v>
      </c>
      <c r="C1423" s="24">
        <v>46116</v>
      </c>
      <c r="D1423" s="23" t="s">
        <v>156</v>
      </c>
      <c r="E1423" s="23" t="s">
        <v>181</v>
      </c>
      <c r="F1423" s="23"/>
      <c r="G1423" s="23" t="s">
        <v>179</v>
      </c>
      <c r="H1423" s="23"/>
      <c r="I1423" s="23"/>
      <c r="J1423" s="23"/>
      <c r="K1423" s="23"/>
      <c r="L1423" s="23" t="s">
        <v>180</v>
      </c>
      <c r="M1423" s="25">
        <v>46309.803796296299</v>
      </c>
    </row>
    <row r="1424" spans="1:13">
      <c r="A1424">
        <v>202650001235</v>
      </c>
      <c r="B1424">
        <v>1136096</v>
      </c>
      <c r="C1424" s="24">
        <v>46116</v>
      </c>
      <c r="D1424" s="23" t="s">
        <v>156</v>
      </c>
      <c r="E1424" s="23" t="s">
        <v>177</v>
      </c>
      <c r="F1424" s="23"/>
      <c r="G1424" s="23" t="s">
        <v>179</v>
      </c>
      <c r="H1424" s="23"/>
      <c r="I1424" s="23"/>
      <c r="J1424" s="23"/>
      <c r="K1424" s="23"/>
      <c r="L1424" s="23" t="s">
        <v>180</v>
      </c>
      <c r="M1424" s="25">
        <v>46309.803796296299</v>
      </c>
    </row>
    <row r="1425" spans="1:13">
      <c r="A1425">
        <v>202650001236</v>
      </c>
      <c r="B1425">
        <v>1151478</v>
      </c>
      <c r="C1425" s="24">
        <v>46116</v>
      </c>
      <c r="D1425" s="23" t="s">
        <v>156</v>
      </c>
      <c r="E1425" s="23" t="s">
        <v>177</v>
      </c>
      <c r="F1425" s="23"/>
      <c r="G1425" s="23" t="s">
        <v>179</v>
      </c>
      <c r="H1425" s="23"/>
      <c r="I1425" s="23"/>
      <c r="J1425" s="23"/>
      <c r="K1425" s="23"/>
      <c r="L1425" s="23" t="s">
        <v>180</v>
      </c>
      <c r="M1425" s="25">
        <v>46309.803796296299</v>
      </c>
    </row>
    <row r="1426" spans="1:13">
      <c r="A1426">
        <v>202650001237</v>
      </c>
      <c r="B1426">
        <v>976022</v>
      </c>
      <c r="C1426" s="24">
        <v>46116</v>
      </c>
      <c r="D1426" s="23" t="s">
        <v>156</v>
      </c>
      <c r="E1426" s="23" t="s">
        <v>177</v>
      </c>
      <c r="F1426" s="23"/>
      <c r="G1426" s="23" t="s">
        <v>179</v>
      </c>
      <c r="H1426" s="23"/>
      <c r="I1426" s="23"/>
      <c r="J1426" s="23"/>
      <c r="K1426" s="23"/>
      <c r="L1426" s="23" t="s">
        <v>180</v>
      </c>
      <c r="M1426" s="25">
        <v>46309.803796296299</v>
      </c>
    </row>
    <row r="1427" spans="1:13">
      <c r="A1427">
        <v>202650001238</v>
      </c>
      <c r="B1427">
        <v>920132</v>
      </c>
      <c r="C1427" s="24">
        <v>46116</v>
      </c>
      <c r="D1427" s="23" t="s">
        <v>156</v>
      </c>
      <c r="E1427" s="23" t="s">
        <v>177</v>
      </c>
      <c r="F1427" s="23"/>
      <c r="G1427" s="23" t="s">
        <v>179</v>
      </c>
      <c r="H1427" s="23"/>
      <c r="I1427" s="23"/>
      <c r="J1427" s="23"/>
      <c r="K1427" s="23"/>
      <c r="L1427" s="23" t="s">
        <v>180</v>
      </c>
      <c r="M1427" s="25">
        <v>46309.803796296299</v>
      </c>
    </row>
    <row r="1428" spans="1:13">
      <c r="A1428">
        <v>202650001239</v>
      </c>
      <c r="B1428">
        <v>1186110</v>
      </c>
      <c r="C1428" s="24">
        <v>46116</v>
      </c>
      <c r="D1428" s="23" t="s">
        <v>156</v>
      </c>
      <c r="E1428" s="23" t="s">
        <v>177</v>
      </c>
      <c r="F1428" s="23"/>
      <c r="G1428" s="23" t="s">
        <v>179</v>
      </c>
      <c r="H1428" s="23"/>
      <c r="I1428" s="23"/>
      <c r="J1428" s="23"/>
      <c r="K1428" s="23"/>
      <c r="L1428" s="23" t="s">
        <v>180</v>
      </c>
      <c r="M1428" s="25">
        <v>46309.803796296299</v>
      </c>
    </row>
    <row r="1429" spans="1:13">
      <c r="A1429">
        <v>202650001240</v>
      </c>
      <c r="B1429">
        <v>1226092</v>
      </c>
      <c r="C1429" s="24">
        <v>46116</v>
      </c>
      <c r="D1429" s="23" t="s">
        <v>156</v>
      </c>
      <c r="E1429" s="23" t="s">
        <v>177</v>
      </c>
      <c r="F1429" s="23"/>
      <c r="G1429" s="23" t="s">
        <v>179</v>
      </c>
      <c r="H1429" s="23"/>
      <c r="I1429" s="23"/>
      <c r="J1429" s="23"/>
      <c r="K1429" s="23"/>
      <c r="L1429" s="23" t="s">
        <v>180</v>
      </c>
      <c r="M1429" s="25">
        <v>46309.803796296299</v>
      </c>
    </row>
    <row r="1430" spans="1:13">
      <c r="A1430">
        <v>202650001241</v>
      </c>
      <c r="B1430">
        <v>1256050</v>
      </c>
      <c r="C1430" s="24">
        <v>46116</v>
      </c>
      <c r="D1430" s="23" t="s">
        <v>156</v>
      </c>
      <c r="E1430" s="23" t="s">
        <v>177</v>
      </c>
      <c r="F1430" s="23"/>
      <c r="G1430" s="23" t="s">
        <v>179</v>
      </c>
      <c r="H1430" s="23"/>
      <c r="I1430" s="23"/>
      <c r="J1430" s="23"/>
      <c r="K1430" s="23"/>
      <c r="L1430" s="23" t="s">
        <v>180</v>
      </c>
      <c r="M1430" s="25">
        <v>46309.803796296299</v>
      </c>
    </row>
    <row r="1431" spans="1:13">
      <c r="A1431">
        <v>202650001242</v>
      </c>
      <c r="B1431">
        <v>1144081</v>
      </c>
      <c r="C1431" s="24">
        <v>46116</v>
      </c>
      <c r="D1431" s="23" t="s">
        <v>156</v>
      </c>
      <c r="E1431" s="23" t="s">
        <v>177</v>
      </c>
      <c r="F1431" s="23"/>
      <c r="G1431" s="23" t="s">
        <v>179</v>
      </c>
      <c r="H1431" s="23"/>
      <c r="I1431" s="23"/>
      <c r="J1431" s="23"/>
      <c r="K1431" s="23"/>
      <c r="L1431" s="23" t="s">
        <v>180</v>
      </c>
      <c r="M1431" s="25">
        <v>46309.803796296299</v>
      </c>
    </row>
    <row r="1432" spans="1:13">
      <c r="A1432">
        <v>202650001243</v>
      </c>
      <c r="B1432">
        <v>1226109</v>
      </c>
      <c r="C1432" s="24">
        <v>46116</v>
      </c>
      <c r="D1432" s="23" t="s">
        <v>156</v>
      </c>
      <c r="E1432" s="23" t="s">
        <v>177</v>
      </c>
      <c r="F1432" s="23"/>
      <c r="G1432" s="23" t="s">
        <v>179</v>
      </c>
      <c r="H1432" s="23"/>
      <c r="I1432" s="23"/>
      <c r="J1432" s="23"/>
      <c r="K1432" s="23"/>
      <c r="L1432" s="23" t="s">
        <v>180</v>
      </c>
      <c r="M1432" s="25">
        <v>46309.803796296299</v>
      </c>
    </row>
    <row r="1433" spans="1:13">
      <c r="A1433">
        <v>202650001244</v>
      </c>
      <c r="B1433">
        <v>1256060</v>
      </c>
      <c r="C1433" s="24">
        <v>46116</v>
      </c>
      <c r="D1433" s="23" t="s">
        <v>156</v>
      </c>
      <c r="E1433" s="23" t="s">
        <v>177</v>
      </c>
      <c r="F1433" s="23"/>
      <c r="G1433" s="23" t="s">
        <v>179</v>
      </c>
      <c r="H1433" s="23"/>
      <c r="I1433" s="23"/>
      <c r="J1433" s="23"/>
      <c r="K1433" s="23"/>
      <c r="L1433" s="23" t="s">
        <v>180</v>
      </c>
      <c r="M1433" s="25">
        <v>46309.803796296299</v>
      </c>
    </row>
    <row r="1434" spans="1:13">
      <c r="A1434">
        <v>202650001245</v>
      </c>
      <c r="B1434">
        <v>1154061</v>
      </c>
      <c r="C1434" s="24">
        <v>46116</v>
      </c>
      <c r="D1434" s="23" t="s">
        <v>156</v>
      </c>
      <c r="E1434" s="23" t="s">
        <v>177</v>
      </c>
      <c r="F1434" s="23"/>
      <c r="G1434" s="23" t="s">
        <v>179</v>
      </c>
      <c r="H1434" s="23"/>
      <c r="I1434" s="23"/>
      <c r="J1434" s="23"/>
      <c r="K1434" s="23"/>
      <c r="L1434" s="23" t="s">
        <v>180</v>
      </c>
      <c r="M1434" s="25">
        <v>46309.803796296299</v>
      </c>
    </row>
    <row r="1435" spans="1:13">
      <c r="A1435">
        <v>202650001246</v>
      </c>
      <c r="B1435">
        <v>1056065</v>
      </c>
      <c r="C1435" s="24">
        <v>46116</v>
      </c>
      <c r="D1435" s="23" t="s">
        <v>156</v>
      </c>
      <c r="E1435" s="23" t="s">
        <v>177</v>
      </c>
      <c r="F1435" s="23"/>
      <c r="G1435" s="23" t="s">
        <v>179</v>
      </c>
      <c r="H1435" s="23"/>
      <c r="I1435" s="23"/>
      <c r="J1435" s="23"/>
      <c r="K1435" s="23"/>
      <c r="L1435" s="23" t="s">
        <v>180</v>
      </c>
      <c r="M1435" s="25">
        <v>46309.803796296299</v>
      </c>
    </row>
    <row r="1436" spans="1:13">
      <c r="A1436">
        <v>202650001247</v>
      </c>
      <c r="B1436">
        <v>1146124</v>
      </c>
      <c r="C1436" s="24">
        <v>46116</v>
      </c>
      <c r="D1436" s="23" t="s">
        <v>156</v>
      </c>
      <c r="E1436" s="23" t="s">
        <v>183</v>
      </c>
      <c r="F1436" s="23"/>
      <c r="G1436" s="23" t="s">
        <v>179</v>
      </c>
      <c r="H1436" s="23"/>
      <c r="I1436" s="23"/>
      <c r="J1436" s="23"/>
      <c r="K1436" s="23"/>
      <c r="L1436" s="23" t="s">
        <v>180</v>
      </c>
      <c r="M1436" s="25">
        <v>46309.803796296299</v>
      </c>
    </row>
    <row r="1437" spans="1:13">
      <c r="A1437">
        <v>202650001248</v>
      </c>
      <c r="B1437">
        <v>976031</v>
      </c>
      <c r="C1437" s="24">
        <v>46116</v>
      </c>
      <c r="D1437" s="23" t="s">
        <v>156</v>
      </c>
      <c r="E1437" s="23" t="s">
        <v>177</v>
      </c>
      <c r="F1437" s="23"/>
      <c r="G1437" s="23" t="s">
        <v>179</v>
      </c>
      <c r="H1437" s="23"/>
      <c r="I1437" s="23"/>
      <c r="J1437" s="23"/>
      <c r="K1437" s="23"/>
      <c r="L1437" s="23" t="s">
        <v>180</v>
      </c>
      <c r="M1437" s="25">
        <v>46309.803796296299</v>
      </c>
    </row>
    <row r="1438" spans="1:13">
      <c r="A1438">
        <v>202650001249</v>
      </c>
      <c r="B1438">
        <v>1126056</v>
      </c>
      <c r="C1438" s="24">
        <v>46125</v>
      </c>
      <c r="D1438" s="23" t="s">
        <v>156</v>
      </c>
      <c r="E1438" s="23" t="s">
        <v>177</v>
      </c>
      <c r="F1438" s="23"/>
      <c r="G1438" s="23" t="s">
        <v>179</v>
      </c>
      <c r="H1438" s="23"/>
      <c r="I1438" s="23"/>
      <c r="J1438" s="23"/>
      <c r="K1438" s="23"/>
      <c r="L1438" s="23" t="s">
        <v>180</v>
      </c>
      <c r="M1438" s="25">
        <v>46309.803796296299</v>
      </c>
    </row>
    <row r="1439" spans="1:13">
      <c r="A1439">
        <v>202650001250</v>
      </c>
      <c r="B1439">
        <v>1186154</v>
      </c>
      <c r="C1439" s="24">
        <v>46116</v>
      </c>
      <c r="D1439" s="23" t="s">
        <v>156</v>
      </c>
      <c r="E1439" s="23" t="s">
        <v>177</v>
      </c>
      <c r="F1439" s="23"/>
      <c r="G1439" s="23" t="s">
        <v>179</v>
      </c>
      <c r="H1439" s="23"/>
      <c r="I1439" s="23"/>
      <c r="J1439" s="23"/>
      <c r="K1439" s="23"/>
      <c r="L1439" s="23" t="s">
        <v>180</v>
      </c>
      <c r="M1439" s="25">
        <v>46309.803796296299</v>
      </c>
    </row>
    <row r="1440" spans="1:13">
      <c r="A1440">
        <v>202650001251</v>
      </c>
      <c r="B1440">
        <v>1051004</v>
      </c>
      <c r="C1440" s="24">
        <v>46116</v>
      </c>
      <c r="D1440" s="23" t="s">
        <v>156</v>
      </c>
      <c r="E1440" s="23" t="s">
        <v>177</v>
      </c>
      <c r="F1440" s="23"/>
      <c r="G1440" s="23" t="s">
        <v>179</v>
      </c>
      <c r="H1440" s="23"/>
      <c r="I1440" s="23"/>
      <c r="J1440" s="23"/>
      <c r="K1440" s="23"/>
      <c r="L1440" s="23" t="s">
        <v>180</v>
      </c>
      <c r="M1440" s="25">
        <v>46309.803796296299</v>
      </c>
    </row>
    <row r="1441" spans="1:13">
      <c r="A1441">
        <v>202650001252</v>
      </c>
      <c r="B1441">
        <v>1196125</v>
      </c>
      <c r="C1441" s="24">
        <v>46116</v>
      </c>
      <c r="D1441" s="23" t="s">
        <v>156</v>
      </c>
      <c r="E1441" s="23" t="s">
        <v>177</v>
      </c>
      <c r="F1441" s="23"/>
      <c r="G1441" s="23" t="s">
        <v>179</v>
      </c>
      <c r="H1441" s="23"/>
      <c r="I1441" s="23"/>
      <c r="J1441" s="23"/>
      <c r="K1441" s="23"/>
      <c r="L1441" s="23" t="s">
        <v>180</v>
      </c>
      <c r="M1441" s="25">
        <v>46309.803796296299</v>
      </c>
    </row>
    <row r="1442" spans="1:13">
      <c r="A1442">
        <v>202650001253</v>
      </c>
      <c r="B1442">
        <v>900080</v>
      </c>
      <c r="C1442" s="24">
        <v>46116</v>
      </c>
      <c r="D1442" s="23" t="s">
        <v>156</v>
      </c>
      <c r="E1442" s="23" t="s">
        <v>177</v>
      </c>
      <c r="F1442" s="23"/>
      <c r="G1442" s="23" t="s">
        <v>179</v>
      </c>
      <c r="H1442" s="23"/>
      <c r="I1442" s="23"/>
      <c r="J1442" s="23"/>
      <c r="K1442" s="23"/>
      <c r="L1442" s="23" t="s">
        <v>180</v>
      </c>
      <c r="M1442" s="25">
        <v>46309.803796296299</v>
      </c>
    </row>
    <row r="1443" spans="1:13">
      <c r="A1443">
        <v>202650001254</v>
      </c>
      <c r="B1443">
        <v>1216058</v>
      </c>
      <c r="C1443" s="24">
        <v>46116</v>
      </c>
      <c r="D1443" s="23" t="s">
        <v>156</v>
      </c>
      <c r="E1443" s="23" t="s">
        <v>177</v>
      </c>
      <c r="F1443" s="23"/>
      <c r="G1443" s="23" t="s">
        <v>179</v>
      </c>
      <c r="H1443" s="23"/>
      <c r="I1443" s="23"/>
      <c r="J1443" s="23"/>
      <c r="K1443" s="23"/>
      <c r="L1443" s="23" t="s">
        <v>180</v>
      </c>
      <c r="M1443" s="25">
        <v>46309.803796296299</v>
      </c>
    </row>
    <row r="1444" spans="1:13">
      <c r="A1444">
        <v>202650001255</v>
      </c>
      <c r="B1444">
        <v>890710</v>
      </c>
      <c r="C1444" s="24">
        <v>46116</v>
      </c>
      <c r="D1444" s="23" t="s">
        <v>156</v>
      </c>
      <c r="E1444" s="23" t="s">
        <v>177</v>
      </c>
      <c r="F1444" s="23"/>
      <c r="G1444" s="23" t="s">
        <v>179</v>
      </c>
      <c r="H1444" s="23"/>
      <c r="I1444" s="23"/>
      <c r="J1444" s="23"/>
      <c r="K1444" s="23"/>
      <c r="L1444" s="23" t="s">
        <v>180</v>
      </c>
      <c r="M1444" s="25">
        <v>46309.803796296299</v>
      </c>
    </row>
    <row r="1445" spans="1:13">
      <c r="A1445">
        <v>202650001256</v>
      </c>
      <c r="B1445">
        <v>1216033</v>
      </c>
      <c r="C1445" s="24">
        <v>46118</v>
      </c>
      <c r="D1445" s="23" t="s">
        <v>156</v>
      </c>
      <c r="E1445" s="23" t="s">
        <v>177</v>
      </c>
      <c r="F1445" s="23"/>
      <c r="G1445" s="23" t="s">
        <v>179</v>
      </c>
      <c r="H1445" s="23"/>
      <c r="I1445" s="23"/>
      <c r="J1445" s="23"/>
      <c r="K1445" s="23"/>
      <c r="L1445" s="23" t="s">
        <v>180</v>
      </c>
      <c r="M1445" s="25">
        <v>46309.803796296299</v>
      </c>
    </row>
    <row r="1446" spans="1:13">
      <c r="A1446">
        <v>202650001257</v>
      </c>
      <c r="B1446">
        <v>1016006</v>
      </c>
      <c r="C1446" s="24">
        <v>46116</v>
      </c>
      <c r="D1446" s="23" t="s">
        <v>156</v>
      </c>
      <c r="E1446" s="23" t="s">
        <v>177</v>
      </c>
      <c r="F1446" s="23"/>
      <c r="G1446" s="23" t="s">
        <v>179</v>
      </c>
      <c r="H1446" s="23"/>
      <c r="I1446" s="23"/>
      <c r="J1446" s="23"/>
      <c r="K1446" s="23"/>
      <c r="L1446" s="23" t="s">
        <v>180</v>
      </c>
      <c r="M1446" s="25">
        <v>46309.803796296299</v>
      </c>
    </row>
    <row r="1447" spans="1:13">
      <c r="A1447">
        <v>202650001258</v>
      </c>
      <c r="B1447">
        <v>1086085</v>
      </c>
      <c r="C1447" s="24">
        <v>46116</v>
      </c>
      <c r="D1447" s="23" t="s">
        <v>156</v>
      </c>
      <c r="E1447" s="23" t="s">
        <v>177</v>
      </c>
      <c r="F1447" s="23"/>
      <c r="G1447" s="23" t="s">
        <v>179</v>
      </c>
      <c r="H1447" s="23"/>
      <c r="I1447" s="23"/>
      <c r="J1447" s="23"/>
      <c r="K1447" s="23"/>
      <c r="L1447" s="23" t="s">
        <v>180</v>
      </c>
      <c r="M1447" s="25">
        <v>46309.803796296299</v>
      </c>
    </row>
    <row r="1448" spans="1:13">
      <c r="A1448">
        <v>202650001259</v>
      </c>
      <c r="B1448">
        <v>930103</v>
      </c>
      <c r="C1448" s="24">
        <v>46116</v>
      </c>
      <c r="D1448" s="23" t="s">
        <v>156</v>
      </c>
      <c r="E1448" s="23" t="s">
        <v>177</v>
      </c>
      <c r="F1448" s="23"/>
      <c r="G1448" s="23" t="s">
        <v>179</v>
      </c>
      <c r="H1448" s="23"/>
      <c r="I1448" s="23"/>
      <c r="J1448" s="23"/>
      <c r="K1448" s="23"/>
      <c r="L1448" s="23" t="s">
        <v>180</v>
      </c>
      <c r="M1448" s="25">
        <v>46309.803796296299</v>
      </c>
    </row>
    <row r="1449" spans="1:13">
      <c r="A1449">
        <v>202650001260</v>
      </c>
      <c r="B1449">
        <v>940147</v>
      </c>
      <c r="C1449" s="24">
        <v>46116</v>
      </c>
      <c r="D1449" s="23" t="s">
        <v>156</v>
      </c>
      <c r="E1449" s="23" t="s">
        <v>177</v>
      </c>
      <c r="F1449" s="23"/>
      <c r="G1449" s="23" t="s">
        <v>179</v>
      </c>
      <c r="H1449" s="23"/>
      <c r="I1449" s="23"/>
      <c r="J1449" s="23"/>
      <c r="K1449" s="23"/>
      <c r="L1449" s="23" t="s">
        <v>180</v>
      </c>
      <c r="M1449" s="25">
        <v>46309.803796296299</v>
      </c>
    </row>
    <row r="1450" spans="1:13">
      <c r="A1450">
        <v>202650001261</v>
      </c>
      <c r="B1450">
        <v>1206057</v>
      </c>
      <c r="C1450" s="24">
        <v>46116</v>
      </c>
      <c r="D1450" s="23" t="s">
        <v>156</v>
      </c>
      <c r="E1450" s="23" t="s">
        <v>177</v>
      </c>
      <c r="F1450" s="23"/>
      <c r="G1450" s="23" t="s">
        <v>179</v>
      </c>
      <c r="H1450" s="23"/>
      <c r="I1450" s="23"/>
      <c r="J1450" s="23"/>
      <c r="K1450" s="23"/>
      <c r="L1450" s="23" t="s">
        <v>180</v>
      </c>
      <c r="M1450" s="25">
        <v>46309.803796296299</v>
      </c>
    </row>
    <row r="1451" spans="1:13">
      <c r="A1451">
        <v>202650001262</v>
      </c>
      <c r="B1451">
        <v>1226138</v>
      </c>
      <c r="C1451" s="24">
        <v>46116</v>
      </c>
      <c r="D1451" s="23" t="s">
        <v>156</v>
      </c>
      <c r="E1451" s="23" t="s">
        <v>177</v>
      </c>
      <c r="F1451" s="23"/>
      <c r="G1451" s="23" t="s">
        <v>179</v>
      </c>
      <c r="H1451" s="23"/>
      <c r="I1451" s="23"/>
      <c r="J1451" s="23"/>
      <c r="K1451" s="23"/>
      <c r="L1451" s="23" t="s">
        <v>180</v>
      </c>
      <c r="M1451" s="25">
        <v>46309.803796296299</v>
      </c>
    </row>
    <row r="1452" spans="1:13">
      <c r="A1452">
        <v>202650001264</v>
      </c>
      <c r="B1452">
        <v>1086134</v>
      </c>
      <c r="C1452" s="24">
        <v>46116</v>
      </c>
      <c r="D1452" s="23" t="s">
        <v>156</v>
      </c>
      <c r="E1452" s="23" t="s">
        <v>177</v>
      </c>
      <c r="F1452" s="23"/>
      <c r="G1452" s="23" t="s">
        <v>179</v>
      </c>
      <c r="H1452" s="23"/>
      <c r="I1452" s="23"/>
      <c r="J1452" s="23"/>
      <c r="K1452" s="23"/>
      <c r="L1452" s="23" t="s">
        <v>180</v>
      </c>
      <c r="M1452" s="25">
        <v>46309.803796296299</v>
      </c>
    </row>
    <row r="1453" spans="1:13">
      <c r="A1453">
        <v>202650001265</v>
      </c>
      <c r="B1453">
        <v>1196066</v>
      </c>
      <c r="C1453" s="24">
        <v>46116</v>
      </c>
      <c r="D1453" s="23" t="s">
        <v>156</v>
      </c>
      <c r="E1453" s="23" t="s">
        <v>183</v>
      </c>
      <c r="F1453" s="23" t="s">
        <v>178</v>
      </c>
      <c r="G1453" s="23" t="s">
        <v>179</v>
      </c>
      <c r="H1453" s="23"/>
      <c r="I1453" s="23"/>
      <c r="J1453" s="23"/>
      <c r="K1453" s="23"/>
      <c r="L1453" s="23" t="s">
        <v>180</v>
      </c>
      <c r="M1453" s="25">
        <v>46309.803796296299</v>
      </c>
    </row>
    <row r="1454" spans="1:13">
      <c r="A1454">
        <v>202650001266</v>
      </c>
      <c r="B1454">
        <v>1096026</v>
      </c>
      <c r="C1454" s="24">
        <v>46116</v>
      </c>
      <c r="D1454" s="23" t="s">
        <v>156</v>
      </c>
      <c r="E1454" s="23" t="s">
        <v>177</v>
      </c>
      <c r="F1454" s="23"/>
      <c r="G1454" s="23" t="s">
        <v>179</v>
      </c>
      <c r="H1454" s="23"/>
      <c r="I1454" s="23"/>
      <c r="J1454" s="23"/>
      <c r="K1454" s="23"/>
      <c r="L1454" s="23" t="s">
        <v>180</v>
      </c>
      <c r="M1454" s="25">
        <v>46309.803796296299</v>
      </c>
    </row>
    <row r="1455" spans="1:13">
      <c r="A1455">
        <v>202650001268</v>
      </c>
      <c r="B1455">
        <v>1226018</v>
      </c>
      <c r="C1455" s="24">
        <v>46116</v>
      </c>
      <c r="D1455" s="23" t="s">
        <v>156</v>
      </c>
      <c r="E1455" s="23" t="s">
        <v>177</v>
      </c>
      <c r="F1455" s="23"/>
      <c r="G1455" s="23" t="s">
        <v>179</v>
      </c>
      <c r="H1455" s="23"/>
      <c r="I1455" s="23"/>
      <c r="J1455" s="23"/>
      <c r="K1455" s="23"/>
      <c r="L1455" s="23" t="s">
        <v>180</v>
      </c>
      <c r="M1455" s="25">
        <v>46309.803796296299</v>
      </c>
    </row>
    <row r="1456" spans="1:13">
      <c r="A1456">
        <v>202650001269</v>
      </c>
      <c r="B1456">
        <v>1146036</v>
      </c>
      <c r="C1456" s="24">
        <v>46116</v>
      </c>
      <c r="D1456" s="23" t="s">
        <v>156</v>
      </c>
      <c r="E1456" s="23" t="s">
        <v>177</v>
      </c>
      <c r="F1456" s="23"/>
      <c r="G1456" s="23" t="s">
        <v>179</v>
      </c>
      <c r="H1456" s="23"/>
      <c r="I1456" s="23"/>
      <c r="J1456" s="23"/>
      <c r="K1456" s="23"/>
      <c r="L1456" s="23" t="s">
        <v>180</v>
      </c>
      <c r="M1456" s="25">
        <v>46309.803796296299</v>
      </c>
    </row>
    <row r="1457" spans="1:13">
      <c r="A1457">
        <v>202650001270</v>
      </c>
      <c r="B1457">
        <v>1056021</v>
      </c>
      <c r="C1457" s="24">
        <v>46116</v>
      </c>
      <c r="D1457" s="23" t="s">
        <v>156</v>
      </c>
      <c r="E1457" s="23" t="s">
        <v>183</v>
      </c>
      <c r="F1457" s="23"/>
      <c r="G1457" s="23" t="s">
        <v>179</v>
      </c>
      <c r="H1457" s="23"/>
      <c r="I1457" s="23"/>
      <c r="J1457" s="23"/>
      <c r="K1457" s="23"/>
      <c r="L1457" s="23" t="s">
        <v>180</v>
      </c>
      <c r="M1457" s="25">
        <v>46309.803796296299</v>
      </c>
    </row>
    <row r="1458" spans="1:13">
      <c r="A1458">
        <v>202650001271</v>
      </c>
      <c r="B1458">
        <v>976053</v>
      </c>
      <c r="C1458" s="24">
        <v>46116</v>
      </c>
      <c r="D1458" s="23" t="s">
        <v>156</v>
      </c>
      <c r="E1458" s="23" t="s">
        <v>183</v>
      </c>
      <c r="F1458" s="23" t="s">
        <v>178</v>
      </c>
      <c r="G1458" s="23" t="s">
        <v>179</v>
      </c>
      <c r="H1458" s="23"/>
      <c r="I1458" s="23"/>
      <c r="J1458" s="23"/>
      <c r="K1458" s="23"/>
      <c r="L1458" s="23" t="s">
        <v>180</v>
      </c>
      <c r="M1458" s="25">
        <v>46309.803796296299</v>
      </c>
    </row>
    <row r="1459" spans="1:13">
      <c r="A1459">
        <v>202650001272</v>
      </c>
      <c r="B1459">
        <v>900067</v>
      </c>
      <c r="C1459" s="24">
        <v>46116</v>
      </c>
      <c r="D1459" s="23" t="s">
        <v>156</v>
      </c>
      <c r="E1459" s="23" t="s">
        <v>183</v>
      </c>
      <c r="F1459" s="23"/>
      <c r="G1459" s="23" t="s">
        <v>179</v>
      </c>
      <c r="H1459" s="23"/>
      <c r="I1459" s="23"/>
      <c r="J1459" s="23"/>
      <c r="K1459" s="23"/>
      <c r="L1459" s="23" t="s">
        <v>180</v>
      </c>
      <c r="M1459" s="25">
        <v>46309.803796296299</v>
      </c>
    </row>
    <row r="1460" spans="1:13">
      <c r="A1460">
        <v>202650001274</v>
      </c>
      <c r="B1460">
        <v>1166059</v>
      </c>
      <c r="C1460" s="24">
        <v>46116</v>
      </c>
      <c r="D1460" s="23" t="s">
        <v>156</v>
      </c>
      <c r="E1460" s="23" t="s">
        <v>177</v>
      </c>
      <c r="F1460" s="23"/>
      <c r="G1460" s="23" t="s">
        <v>179</v>
      </c>
      <c r="H1460" s="23"/>
      <c r="I1460" s="23"/>
      <c r="J1460" s="23"/>
      <c r="K1460" s="23"/>
      <c r="L1460" s="23" t="s">
        <v>180</v>
      </c>
      <c r="M1460" s="25">
        <v>46309.803796296299</v>
      </c>
    </row>
    <row r="1461" spans="1:13">
      <c r="A1461">
        <v>202650001275</v>
      </c>
      <c r="B1461">
        <v>870098</v>
      </c>
      <c r="C1461" s="24">
        <v>46116</v>
      </c>
      <c r="D1461" s="23" t="s">
        <v>156</v>
      </c>
      <c r="E1461" s="23" t="s">
        <v>183</v>
      </c>
      <c r="F1461" s="23"/>
      <c r="G1461" s="23" t="s">
        <v>179</v>
      </c>
      <c r="H1461" s="23"/>
      <c r="I1461" s="23"/>
      <c r="J1461" s="23"/>
      <c r="K1461" s="23"/>
      <c r="L1461" s="23" t="s">
        <v>180</v>
      </c>
      <c r="M1461" s="25">
        <v>46309.803796296299</v>
      </c>
    </row>
    <row r="1462" spans="1:13">
      <c r="A1462">
        <v>202650001276</v>
      </c>
      <c r="B1462">
        <v>976055</v>
      </c>
      <c r="C1462" s="24">
        <v>46116</v>
      </c>
      <c r="D1462" s="23" t="s">
        <v>156</v>
      </c>
      <c r="E1462" s="23" t="s">
        <v>177</v>
      </c>
      <c r="F1462" s="23"/>
      <c r="G1462" s="23" t="s">
        <v>179</v>
      </c>
      <c r="H1462" s="23"/>
      <c r="I1462" s="23"/>
      <c r="J1462" s="23"/>
      <c r="K1462" s="23"/>
      <c r="L1462" s="23" t="s">
        <v>180</v>
      </c>
      <c r="M1462" s="25">
        <v>46309.803796296299</v>
      </c>
    </row>
    <row r="1463" spans="1:13">
      <c r="A1463">
        <v>202650001277</v>
      </c>
      <c r="B1463">
        <v>940032</v>
      </c>
      <c r="C1463" s="24">
        <v>46116</v>
      </c>
      <c r="D1463" s="23" t="s">
        <v>156</v>
      </c>
      <c r="E1463" s="23" t="s">
        <v>177</v>
      </c>
      <c r="F1463" s="23"/>
      <c r="G1463" s="23" t="s">
        <v>179</v>
      </c>
      <c r="H1463" s="23"/>
      <c r="I1463" s="23"/>
      <c r="J1463" s="23"/>
      <c r="K1463" s="23"/>
      <c r="L1463" s="23" t="s">
        <v>180</v>
      </c>
      <c r="M1463" s="25">
        <v>46309.803796296299</v>
      </c>
    </row>
    <row r="1464" spans="1:13">
      <c r="A1464">
        <v>202650001278</v>
      </c>
      <c r="B1464">
        <v>1206038</v>
      </c>
      <c r="C1464" s="24">
        <v>46116</v>
      </c>
      <c r="D1464" s="23" t="s">
        <v>156</v>
      </c>
      <c r="E1464" s="23" t="s">
        <v>177</v>
      </c>
      <c r="F1464" s="23"/>
      <c r="G1464" s="23" t="s">
        <v>179</v>
      </c>
      <c r="H1464" s="23"/>
      <c r="I1464" s="23"/>
      <c r="J1464" s="23"/>
      <c r="K1464" s="23"/>
      <c r="L1464" s="23" t="s">
        <v>180</v>
      </c>
      <c r="M1464" s="25">
        <v>46309.803796296299</v>
      </c>
    </row>
    <row r="1465" spans="1:13">
      <c r="A1465">
        <v>202650001279</v>
      </c>
      <c r="B1465">
        <v>850109</v>
      </c>
      <c r="C1465" s="24">
        <v>46118</v>
      </c>
      <c r="D1465" s="23" t="s">
        <v>156</v>
      </c>
      <c r="E1465" s="23" t="s">
        <v>177</v>
      </c>
      <c r="F1465" s="23"/>
      <c r="G1465" s="23" t="s">
        <v>179</v>
      </c>
      <c r="H1465" s="23"/>
      <c r="I1465" s="23"/>
      <c r="J1465" s="23"/>
      <c r="K1465" s="23"/>
      <c r="L1465" s="23" t="s">
        <v>180</v>
      </c>
      <c r="M1465" s="25">
        <v>46309.803796296299</v>
      </c>
    </row>
    <row r="1466" spans="1:13">
      <c r="A1466">
        <v>202650001280</v>
      </c>
      <c r="B1466">
        <v>1206015</v>
      </c>
      <c r="C1466" s="24">
        <v>46116</v>
      </c>
      <c r="D1466" s="23" t="s">
        <v>156</v>
      </c>
      <c r="E1466" s="23" t="s">
        <v>183</v>
      </c>
      <c r="F1466" s="23" t="s">
        <v>178</v>
      </c>
      <c r="G1466" s="23" t="s">
        <v>179</v>
      </c>
      <c r="H1466" s="23"/>
      <c r="I1466" s="23"/>
      <c r="J1466" s="23"/>
      <c r="K1466" s="23"/>
      <c r="L1466" s="23" t="s">
        <v>180</v>
      </c>
      <c r="M1466" s="25">
        <v>46309.803796296299</v>
      </c>
    </row>
    <row r="1467" spans="1:13">
      <c r="A1467">
        <v>202650001281</v>
      </c>
      <c r="B1467">
        <v>840193</v>
      </c>
      <c r="C1467" s="24">
        <v>46116</v>
      </c>
      <c r="D1467" s="23" t="s">
        <v>156</v>
      </c>
      <c r="E1467" s="23" t="s">
        <v>177</v>
      </c>
      <c r="F1467" s="23"/>
      <c r="G1467" s="23" t="s">
        <v>179</v>
      </c>
      <c r="H1467" s="23"/>
      <c r="I1467" s="23"/>
      <c r="J1467" s="23"/>
      <c r="K1467" s="23"/>
      <c r="L1467" s="23" t="s">
        <v>180</v>
      </c>
      <c r="M1467" s="25">
        <v>46309.803796296299</v>
      </c>
    </row>
    <row r="1468" spans="1:13">
      <c r="A1468">
        <v>202650001282</v>
      </c>
      <c r="B1468">
        <v>1116105</v>
      </c>
      <c r="C1468" s="24">
        <v>46116</v>
      </c>
      <c r="D1468" s="23" t="s">
        <v>156</v>
      </c>
      <c r="E1468" s="23" t="s">
        <v>177</v>
      </c>
      <c r="F1468" s="23"/>
      <c r="G1468" s="23" t="s">
        <v>179</v>
      </c>
      <c r="H1468" s="23"/>
      <c r="I1468" s="23"/>
      <c r="J1468" s="23"/>
      <c r="K1468" s="23"/>
      <c r="L1468" s="23" t="s">
        <v>180</v>
      </c>
      <c r="M1468" s="25">
        <v>46309.803796296299</v>
      </c>
    </row>
    <row r="1469" spans="1:13">
      <c r="A1469">
        <v>202650001283</v>
      </c>
      <c r="B1469">
        <v>890717</v>
      </c>
      <c r="C1469" s="24">
        <v>46116</v>
      </c>
      <c r="D1469" s="23" t="s">
        <v>156</v>
      </c>
      <c r="E1469" s="23" t="s">
        <v>177</v>
      </c>
      <c r="F1469" s="23" t="s">
        <v>212</v>
      </c>
      <c r="G1469" s="23" t="s">
        <v>179</v>
      </c>
      <c r="H1469" s="23"/>
      <c r="I1469" s="23"/>
      <c r="J1469" s="23"/>
      <c r="K1469" s="23"/>
      <c r="L1469" s="23" t="s">
        <v>180</v>
      </c>
      <c r="M1469" s="25">
        <v>46309.803796296299</v>
      </c>
    </row>
    <row r="1470" spans="1:13">
      <c r="A1470">
        <v>202650001284</v>
      </c>
      <c r="B1470">
        <v>1226038</v>
      </c>
      <c r="C1470" s="24">
        <v>46116</v>
      </c>
      <c r="D1470" s="23" t="s">
        <v>156</v>
      </c>
      <c r="E1470" s="23" t="s">
        <v>177</v>
      </c>
      <c r="F1470" s="23"/>
      <c r="G1470" s="23" t="s">
        <v>179</v>
      </c>
      <c r="H1470" s="23"/>
      <c r="I1470" s="23"/>
      <c r="J1470" s="23"/>
      <c r="K1470" s="23"/>
      <c r="L1470" s="23" t="s">
        <v>180</v>
      </c>
      <c r="M1470" s="25">
        <v>46309.803796296299</v>
      </c>
    </row>
    <row r="1471" spans="1:13">
      <c r="A1471">
        <v>202650001285</v>
      </c>
      <c r="B1471">
        <v>1156118</v>
      </c>
      <c r="C1471" s="24">
        <v>46116</v>
      </c>
      <c r="D1471" s="23" t="s">
        <v>156</v>
      </c>
      <c r="E1471" s="23" t="s">
        <v>177</v>
      </c>
      <c r="F1471" s="23"/>
      <c r="G1471" s="23" t="s">
        <v>179</v>
      </c>
      <c r="H1471" s="23"/>
      <c r="I1471" s="23"/>
      <c r="J1471" s="23"/>
      <c r="K1471" s="23"/>
      <c r="L1471" s="23" t="s">
        <v>180</v>
      </c>
      <c r="M1471" s="25">
        <v>46309.803796296299</v>
      </c>
    </row>
    <row r="1472" spans="1:13">
      <c r="A1472">
        <v>202650001286</v>
      </c>
      <c r="B1472">
        <v>1186109</v>
      </c>
      <c r="C1472" s="24">
        <v>46116</v>
      </c>
      <c r="D1472" s="23" t="s">
        <v>156</v>
      </c>
      <c r="E1472" s="23" t="s">
        <v>177</v>
      </c>
      <c r="F1472" s="23"/>
      <c r="G1472" s="23" t="s">
        <v>179</v>
      </c>
      <c r="H1472" s="23"/>
      <c r="I1472" s="23"/>
      <c r="J1472" s="23"/>
      <c r="K1472" s="23"/>
      <c r="L1472" s="23" t="s">
        <v>180</v>
      </c>
      <c r="M1472" s="25">
        <v>46309.803796296299</v>
      </c>
    </row>
    <row r="1473" spans="1:13">
      <c r="A1473">
        <v>202650001287</v>
      </c>
      <c r="B1473">
        <v>1176091</v>
      </c>
      <c r="C1473" s="24">
        <v>46116</v>
      </c>
      <c r="D1473" s="23" t="s">
        <v>156</v>
      </c>
      <c r="E1473" s="23" t="s">
        <v>177</v>
      </c>
      <c r="F1473" s="23"/>
      <c r="G1473" s="23" t="s">
        <v>179</v>
      </c>
      <c r="H1473" s="23"/>
      <c r="I1473" s="23"/>
      <c r="J1473" s="23"/>
      <c r="K1473" s="23"/>
      <c r="L1473" s="23" t="s">
        <v>180</v>
      </c>
      <c r="M1473" s="25">
        <v>46309.803796296299</v>
      </c>
    </row>
    <row r="1474" spans="1:13">
      <c r="A1474">
        <v>202650001288</v>
      </c>
      <c r="B1474">
        <v>976049</v>
      </c>
      <c r="C1474" s="24">
        <v>46116</v>
      </c>
      <c r="D1474" s="23" t="s">
        <v>156</v>
      </c>
      <c r="E1474" s="23" t="s">
        <v>177</v>
      </c>
      <c r="F1474" s="23"/>
      <c r="G1474" s="23" t="s">
        <v>179</v>
      </c>
      <c r="H1474" s="23"/>
      <c r="I1474" s="23"/>
      <c r="J1474" s="23"/>
      <c r="K1474" s="23"/>
      <c r="L1474" s="23" t="s">
        <v>180</v>
      </c>
      <c r="M1474" s="25">
        <v>46309.803796296299</v>
      </c>
    </row>
    <row r="1475" spans="1:13">
      <c r="A1475">
        <v>202650001289</v>
      </c>
      <c r="B1475">
        <v>1136042</v>
      </c>
      <c r="C1475" s="24">
        <v>46116</v>
      </c>
      <c r="D1475" s="23" t="s">
        <v>156</v>
      </c>
      <c r="E1475" s="23" t="s">
        <v>177</v>
      </c>
      <c r="F1475" s="23"/>
      <c r="G1475" s="23" t="s">
        <v>179</v>
      </c>
      <c r="H1475" s="23"/>
      <c r="I1475" s="23"/>
      <c r="J1475" s="23"/>
      <c r="K1475" s="23"/>
      <c r="L1475" s="23" t="s">
        <v>180</v>
      </c>
      <c r="M1475" s="25">
        <v>46309.803796296299</v>
      </c>
    </row>
    <row r="1476" spans="1:13">
      <c r="A1476">
        <v>202650001290</v>
      </c>
      <c r="B1476">
        <v>1221508</v>
      </c>
      <c r="C1476" s="24">
        <v>46116</v>
      </c>
      <c r="D1476" s="23" t="s">
        <v>156</v>
      </c>
      <c r="E1476" s="23" t="s">
        <v>177</v>
      </c>
      <c r="F1476" s="23"/>
      <c r="G1476" s="23" t="s">
        <v>179</v>
      </c>
      <c r="H1476" s="23"/>
      <c r="I1476" s="23"/>
      <c r="J1476" s="23"/>
      <c r="K1476" s="23"/>
      <c r="L1476" s="23" t="s">
        <v>180</v>
      </c>
      <c r="M1476" s="25">
        <v>46309.803796296299</v>
      </c>
    </row>
    <row r="1477" spans="1:13">
      <c r="A1477">
        <v>202650001291</v>
      </c>
      <c r="B1477">
        <v>1126143</v>
      </c>
      <c r="C1477" s="24">
        <v>46116</v>
      </c>
      <c r="D1477" s="23" t="s">
        <v>156</v>
      </c>
      <c r="E1477" s="23" t="s">
        <v>189</v>
      </c>
      <c r="F1477" s="23"/>
      <c r="G1477" s="23" t="s">
        <v>179</v>
      </c>
      <c r="H1477" s="23"/>
      <c r="I1477" s="23"/>
      <c r="J1477" s="23"/>
      <c r="K1477" s="23"/>
      <c r="L1477" s="23" t="s">
        <v>180</v>
      </c>
      <c r="M1477" s="25">
        <v>46309.803796296299</v>
      </c>
    </row>
    <row r="1478" spans="1:13">
      <c r="A1478">
        <v>202650001292</v>
      </c>
      <c r="B1478">
        <v>1236050</v>
      </c>
      <c r="C1478" s="24">
        <v>46116</v>
      </c>
      <c r="D1478" s="23" t="s">
        <v>156</v>
      </c>
      <c r="E1478" s="23" t="s">
        <v>183</v>
      </c>
      <c r="F1478" s="23" t="s">
        <v>191</v>
      </c>
      <c r="G1478" s="23" t="s">
        <v>179</v>
      </c>
      <c r="H1478" s="23"/>
      <c r="I1478" s="23"/>
      <c r="J1478" s="23"/>
      <c r="K1478" s="23"/>
      <c r="L1478" s="23" t="s">
        <v>180</v>
      </c>
      <c r="M1478" s="25">
        <v>46309.803796296299</v>
      </c>
    </row>
    <row r="1479" spans="1:13">
      <c r="A1479">
        <v>202650001293</v>
      </c>
      <c r="B1479">
        <v>910055</v>
      </c>
      <c r="C1479" s="24">
        <v>46116</v>
      </c>
      <c r="D1479" s="23" t="s">
        <v>156</v>
      </c>
      <c r="E1479" s="23" t="s">
        <v>183</v>
      </c>
      <c r="F1479" s="23" t="s">
        <v>178</v>
      </c>
      <c r="G1479" s="23" t="s">
        <v>179</v>
      </c>
      <c r="H1479" s="23"/>
      <c r="I1479" s="23"/>
      <c r="J1479" s="23"/>
      <c r="K1479" s="23"/>
      <c r="L1479" s="23" t="s">
        <v>180</v>
      </c>
      <c r="M1479" s="25">
        <v>46309.803796296299</v>
      </c>
    </row>
    <row r="1480" spans="1:13">
      <c r="A1480">
        <v>202650001294</v>
      </c>
      <c r="B1480">
        <v>1166127</v>
      </c>
      <c r="C1480" s="24">
        <v>46116</v>
      </c>
      <c r="D1480" s="23" t="s">
        <v>156</v>
      </c>
      <c r="E1480" s="23" t="s">
        <v>183</v>
      </c>
      <c r="F1480" s="23" t="s">
        <v>178</v>
      </c>
      <c r="G1480" s="23" t="s">
        <v>179</v>
      </c>
      <c r="H1480" s="23"/>
      <c r="I1480" s="23"/>
      <c r="J1480" s="23"/>
      <c r="K1480" s="23"/>
      <c r="L1480" s="23" t="s">
        <v>180</v>
      </c>
      <c r="M1480" s="25">
        <v>46309.803796296299</v>
      </c>
    </row>
    <row r="1481" spans="1:13">
      <c r="A1481">
        <v>202650001295</v>
      </c>
      <c r="B1481">
        <v>1156093</v>
      </c>
      <c r="C1481" s="24">
        <v>46116</v>
      </c>
      <c r="D1481" s="23" t="s">
        <v>156</v>
      </c>
      <c r="E1481" s="23" t="s">
        <v>177</v>
      </c>
      <c r="F1481" s="23"/>
      <c r="G1481" s="23" t="s">
        <v>179</v>
      </c>
      <c r="H1481" s="23"/>
      <c r="I1481" s="23"/>
      <c r="J1481" s="23"/>
      <c r="K1481" s="23"/>
      <c r="L1481" s="23" t="s">
        <v>180</v>
      </c>
      <c r="M1481" s="25">
        <v>46309.803796296299</v>
      </c>
    </row>
    <row r="1482" spans="1:13">
      <c r="A1482">
        <v>202650001296</v>
      </c>
      <c r="B1482">
        <v>976024</v>
      </c>
      <c r="C1482" s="24">
        <v>46116</v>
      </c>
      <c r="D1482" s="23" t="s">
        <v>156</v>
      </c>
      <c r="E1482" s="23" t="s">
        <v>177</v>
      </c>
      <c r="F1482" s="23"/>
      <c r="G1482" s="23" t="s">
        <v>179</v>
      </c>
      <c r="H1482" s="23"/>
      <c r="I1482" s="23"/>
      <c r="J1482" s="23"/>
      <c r="K1482" s="23"/>
      <c r="L1482" s="23" t="s">
        <v>180</v>
      </c>
      <c r="M1482" s="25">
        <v>46309.803796296299</v>
      </c>
    </row>
    <row r="1483" spans="1:13">
      <c r="A1483">
        <v>202650001297</v>
      </c>
      <c r="B1483">
        <v>940166</v>
      </c>
      <c r="C1483" s="24">
        <v>46116</v>
      </c>
      <c r="D1483" s="23" t="s">
        <v>156</v>
      </c>
      <c r="E1483" s="23" t="s">
        <v>177</v>
      </c>
      <c r="F1483" s="23"/>
      <c r="G1483" s="23" t="s">
        <v>179</v>
      </c>
      <c r="H1483" s="23"/>
      <c r="I1483" s="23"/>
      <c r="J1483" s="23"/>
      <c r="K1483" s="23"/>
      <c r="L1483" s="23" t="s">
        <v>180</v>
      </c>
      <c r="M1483" s="25">
        <v>46309.803796296299</v>
      </c>
    </row>
    <row r="1484" spans="1:13">
      <c r="A1484">
        <v>202650001298</v>
      </c>
      <c r="B1484">
        <v>1086064</v>
      </c>
      <c r="C1484" s="24">
        <v>46116</v>
      </c>
      <c r="D1484" s="23" t="s">
        <v>156</v>
      </c>
      <c r="E1484" s="23" t="s">
        <v>189</v>
      </c>
      <c r="F1484" s="23"/>
      <c r="G1484" s="23" t="s">
        <v>179</v>
      </c>
      <c r="H1484" s="23"/>
      <c r="I1484" s="23"/>
      <c r="J1484" s="23"/>
      <c r="K1484" s="23"/>
      <c r="L1484" s="23" t="s">
        <v>180</v>
      </c>
      <c r="M1484" s="25">
        <v>46309.803796296299</v>
      </c>
    </row>
    <row r="1485" spans="1:13">
      <c r="A1485">
        <v>202650001299</v>
      </c>
      <c r="B1485">
        <v>1086061</v>
      </c>
      <c r="C1485" s="24">
        <v>46116</v>
      </c>
      <c r="D1485" s="23" t="s">
        <v>156</v>
      </c>
      <c r="E1485" s="23" t="s">
        <v>189</v>
      </c>
      <c r="F1485" s="23"/>
      <c r="G1485" s="23" t="s">
        <v>179</v>
      </c>
      <c r="H1485" s="23"/>
      <c r="I1485" s="23"/>
      <c r="J1485" s="23"/>
      <c r="K1485" s="23"/>
      <c r="L1485" s="23" t="s">
        <v>180</v>
      </c>
      <c r="M1485" s="25">
        <v>46309.803796296299</v>
      </c>
    </row>
    <row r="1486" spans="1:13">
      <c r="A1486">
        <v>202650001300</v>
      </c>
      <c r="B1486">
        <v>1076078</v>
      </c>
      <c r="C1486" s="24">
        <v>46116</v>
      </c>
      <c r="D1486" s="23" t="s">
        <v>156</v>
      </c>
      <c r="E1486" s="23" t="s">
        <v>183</v>
      </c>
      <c r="F1486" s="23"/>
      <c r="G1486" s="23" t="s">
        <v>179</v>
      </c>
      <c r="H1486" s="23"/>
      <c r="I1486" s="23"/>
      <c r="J1486" s="23"/>
      <c r="K1486" s="23"/>
      <c r="L1486" s="23" t="s">
        <v>180</v>
      </c>
      <c r="M1486" s="25">
        <v>46309.803796296299</v>
      </c>
    </row>
    <row r="1487" spans="1:13">
      <c r="A1487">
        <v>202650001301</v>
      </c>
      <c r="B1487">
        <v>1176051</v>
      </c>
      <c r="C1487" s="24">
        <v>46116</v>
      </c>
      <c r="D1487" s="23" t="s">
        <v>156</v>
      </c>
      <c r="E1487" s="23" t="s">
        <v>177</v>
      </c>
      <c r="F1487" s="23"/>
      <c r="G1487" s="23" t="s">
        <v>179</v>
      </c>
      <c r="H1487" s="23"/>
      <c r="I1487" s="23"/>
      <c r="J1487" s="23"/>
      <c r="K1487" s="23"/>
      <c r="L1487" s="23" t="s">
        <v>180</v>
      </c>
      <c r="M1487" s="25">
        <v>46309.803796296299</v>
      </c>
    </row>
    <row r="1488" spans="1:13">
      <c r="A1488">
        <v>202650001302</v>
      </c>
      <c r="B1488">
        <v>930174</v>
      </c>
      <c r="C1488" s="24">
        <v>46116</v>
      </c>
      <c r="D1488" s="23" t="s">
        <v>156</v>
      </c>
      <c r="E1488" s="23" t="s">
        <v>177</v>
      </c>
      <c r="F1488" s="23"/>
      <c r="G1488" s="23" t="s">
        <v>179</v>
      </c>
      <c r="H1488" s="23"/>
      <c r="I1488" s="23"/>
      <c r="J1488" s="23"/>
      <c r="K1488" s="23"/>
      <c r="L1488" s="23" t="s">
        <v>180</v>
      </c>
      <c r="M1488" s="25">
        <v>46309.803796296299</v>
      </c>
    </row>
    <row r="1489" spans="1:13">
      <c r="A1489">
        <v>202650001303</v>
      </c>
      <c r="B1489">
        <v>1136028</v>
      </c>
      <c r="C1489" s="24">
        <v>46116</v>
      </c>
      <c r="D1489" s="23" t="s">
        <v>156</v>
      </c>
      <c r="E1489" s="23" t="s">
        <v>183</v>
      </c>
      <c r="F1489" s="23" t="s">
        <v>178</v>
      </c>
      <c r="G1489" s="23" t="s">
        <v>179</v>
      </c>
      <c r="H1489" s="23"/>
      <c r="I1489" s="23"/>
      <c r="J1489" s="23"/>
      <c r="K1489" s="23"/>
      <c r="L1489" s="23" t="s">
        <v>180</v>
      </c>
      <c r="M1489" s="25">
        <v>46309.803796296299</v>
      </c>
    </row>
    <row r="1490" spans="1:13">
      <c r="A1490">
        <v>202650001304</v>
      </c>
      <c r="B1490">
        <v>1126104</v>
      </c>
      <c r="C1490" s="24">
        <v>46118</v>
      </c>
      <c r="D1490" s="23" t="s">
        <v>156</v>
      </c>
      <c r="E1490" s="23" t="s">
        <v>189</v>
      </c>
      <c r="F1490" s="23"/>
      <c r="G1490" s="23" t="s">
        <v>179</v>
      </c>
      <c r="H1490" s="23"/>
      <c r="I1490" s="23"/>
      <c r="J1490" s="23"/>
      <c r="K1490" s="23"/>
      <c r="L1490" s="23" t="s">
        <v>180</v>
      </c>
      <c r="M1490" s="25">
        <v>46309.803796296299</v>
      </c>
    </row>
    <row r="1491" spans="1:13">
      <c r="A1491">
        <v>202650001305</v>
      </c>
      <c r="B1491">
        <v>1046019</v>
      </c>
      <c r="C1491" s="24">
        <v>46116</v>
      </c>
      <c r="D1491" s="23" t="s">
        <v>156</v>
      </c>
      <c r="E1491" s="23" t="s">
        <v>177</v>
      </c>
      <c r="F1491" s="23"/>
      <c r="G1491" s="23" t="s">
        <v>179</v>
      </c>
      <c r="H1491" s="23"/>
      <c r="I1491" s="23"/>
      <c r="J1491" s="23"/>
      <c r="K1491" s="23"/>
      <c r="L1491" s="23" t="s">
        <v>180</v>
      </c>
      <c r="M1491" s="25">
        <v>46309.803796296299</v>
      </c>
    </row>
    <row r="1492" spans="1:13">
      <c r="A1492">
        <v>202650001306</v>
      </c>
      <c r="B1492">
        <v>1196084</v>
      </c>
      <c r="C1492" s="24">
        <v>46116</v>
      </c>
      <c r="D1492" s="23" t="s">
        <v>156</v>
      </c>
      <c r="E1492" s="23" t="s">
        <v>189</v>
      </c>
      <c r="F1492" s="23"/>
      <c r="G1492" s="23" t="s">
        <v>179</v>
      </c>
      <c r="H1492" s="23"/>
      <c r="I1492" s="23"/>
      <c r="J1492" s="23"/>
      <c r="K1492" s="23"/>
      <c r="L1492" s="23" t="s">
        <v>180</v>
      </c>
      <c r="M1492" s="25">
        <v>46309.803796296299</v>
      </c>
    </row>
    <row r="1493" spans="1:13">
      <c r="A1493">
        <v>202650001307</v>
      </c>
      <c r="B1493">
        <v>1106094</v>
      </c>
      <c r="C1493" s="24">
        <v>46116</v>
      </c>
      <c r="D1493" s="23" t="s">
        <v>156</v>
      </c>
      <c r="E1493" s="23" t="s">
        <v>177</v>
      </c>
      <c r="F1493" s="23"/>
      <c r="G1493" s="23" t="s">
        <v>179</v>
      </c>
      <c r="H1493" s="23"/>
      <c r="I1493" s="23"/>
      <c r="J1493" s="23"/>
      <c r="K1493" s="23"/>
      <c r="L1493" s="23" t="s">
        <v>180</v>
      </c>
      <c r="M1493" s="25">
        <v>46309.803796296299</v>
      </c>
    </row>
    <row r="1494" spans="1:13">
      <c r="A1494">
        <v>202650001308</v>
      </c>
      <c r="B1494">
        <v>1256024</v>
      </c>
      <c r="C1494" s="24">
        <v>46117</v>
      </c>
      <c r="D1494" s="23" t="s">
        <v>156</v>
      </c>
      <c r="E1494" s="23" t="s">
        <v>177</v>
      </c>
      <c r="F1494" s="23"/>
      <c r="G1494" s="23" t="s">
        <v>179</v>
      </c>
      <c r="H1494" s="23"/>
      <c r="I1494" s="23"/>
      <c r="J1494" s="23"/>
      <c r="K1494" s="23"/>
      <c r="L1494" s="23" t="s">
        <v>180</v>
      </c>
      <c r="M1494" s="25">
        <v>46309.803796296299</v>
      </c>
    </row>
    <row r="1495" spans="1:13">
      <c r="A1495">
        <v>202650001309</v>
      </c>
      <c r="B1495">
        <v>1216001</v>
      </c>
      <c r="C1495" s="24">
        <v>46116</v>
      </c>
      <c r="D1495" s="23" t="s">
        <v>156</v>
      </c>
      <c r="E1495" s="23" t="s">
        <v>177</v>
      </c>
      <c r="F1495" s="23"/>
      <c r="G1495" s="23" t="s">
        <v>179</v>
      </c>
      <c r="H1495" s="23"/>
      <c r="I1495" s="23"/>
      <c r="J1495" s="23"/>
      <c r="K1495" s="23"/>
      <c r="L1495" s="23" t="s">
        <v>180</v>
      </c>
      <c r="M1495" s="25">
        <v>46309.803796296299</v>
      </c>
    </row>
    <row r="1496" spans="1:13">
      <c r="A1496">
        <v>202650001310</v>
      </c>
      <c r="B1496">
        <v>1126110</v>
      </c>
      <c r="C1496" s="24">
        <v>46116</v>
      </c>
      <c r="D1496" s="23" t="s">
        <v>156</v>
      </c>
      <c r="E1496" s="23" t="s">
        <v>177</v>
      </c>
      <c r="F1496" s="23"/>
      <c r="G1496" s="23" t="s">
        <v>179</v>
      </c>
      <c r="H1496" s="23"/>
      <c r="I1496" s="23"/>
      <c r="J1496" s="23"/>
      <c r="K1496" s="23"/>
      <c r="L1496" s="23" t="s">
        <v>180</v>
      </c>
      <c r="M1496" s="25">
        <v>46309.803796296299</v>
      </c>
    </row>
    <row r="1497" spans="1:13">
      <c r="A1497">
        <v>202650001311</v>
      </c>
      <c r="B1497">
        <v>940065</v>
      </c>
      <c r="C1497" s="24">
        <v>46116</v>
      </c>
      <c r="D1497" s="23" t="s">
        <v>156</v>
      </c>
      <c r="E1497" s="23" t="s">
        <v>177</v>
      </c>
      <c r="F1497" s="23"/>
      <c r="G1497" s="23" t="s">
        <v>179</v>
      </c>
      <c r="H1497" s="23"/>
      <c r="I1497" s="23"/>
      <c r="J1497" s="23"/>
      <c r="K1497" s="23"/>
      <c r="L1497" s="23" t="s">
        <v>180</v>
      </c>
      <c r="M1497" s="25">
        <v>46309.803796296299</v>
      </c>
    </row>
    <row r="1498" spans="1:13">
      <c r="A1498">
        <v>202650001312</v>
      </c>
      <c r="B1498">
        <v>840179</v>
      </c>
      <c r="C1498" s="24">
        <v>46116</v>
      </c>
      <c r="D1498" s="23" t="s">
        <v>156</v>
      </c>
      <c r="E1498" s="23" t="s">
        <v>177</v>
      </c>
      <c r="F1498" s="23"/>
      <c r="G1498" s="23" t="s">
        <v>179</v>
      </c>
      <c r="H1498" s="23"/>
      <c r="I1498" s="23"/>
      <c r="J1498" s="23"/>
      <c r="K1498" s="23"/>
      <c r="L1498" s="23" t="s">
        <v>180</v>
      </c>
      <c r="M1498" s="25">
        <v>46309.803796296299</v>
      </c>
    </row>
    <row r="1499" spans="1:13">
      <c r="A1499">
        <v>202650001313</v>
      </c>
      <c r="B1499">
        <v>1086043</v>
      </c>
      <c r="C1499" s="24">
        <v>46116</v>
      </c>
      <c r="D1499" s="23" t="s">
        <v>156</v>
      </c>
      <c r="E1499" s="23" t="s">
        <v>177</v>
      </c>
      <c r="F1499" s="23"/>
      <c r="G1499" s="23" t="s">
        <v>179</v>
      </c>
      <c r="H1499" s="23"/>
      <c r="I1499" s="23"/>
      <c r="J1499" s="23"/>
      <c r="K1499" s="23"/>
      <c r="L1499" s="23" t="s">
        <v>180</v>
      </c>
      <c r="M1499" s="25">
        <v>46309.803796296299</v>
      </c>
    </row>
    <row r="1500" spans="1:13">
      <c r="A1500">
        <v>202650001314</v>
      </c>
      <c r="B1500">
        <v>1226106</v>
      </c>
      <c r="C1500" s="24">
        <v>46116</v>
      </c>
      <c r="D1500" s="23" t="s">
        <v>156</v>
      </c>
      <c r="E1500" s="23" t="s">
        <v>177</v>
      </c>
      <c r="F1500" s="23"/>
      <c r="G1500" s="23" t="s">
        <v>179</v>
      </c>
      <c r="H1500" s="23"/>
      <c r="I1500" s="23"/>
      <c r="J1500" s="23"/>
      <c r="K1500" s="23"/>
      <c r="L1500" s="23" t="s">
        <v>180</v>
      </c>
      <c r="M1500" s="25">
        <v>46309.803796296299</v>
      </c>
    </row>
    <row r="1501" spans="1:13">
      <c r="A1501">
        <v>202650001315</v>
      </c>
      <c r="B1501">
        <v>1216021</v>
      </c>
      <c r="C1501" s="24">
        <v>46116</v>
      </c>
      <c r="D1501" s="23" t="s">
        <v>156</v>
      </c>
      <c r="E1501" s="23" t="s">
        <v>177</v>
      </c>
      <c r="F1501" s="23"/>
      <c r="G1501" s="23" t="s">
        <v>179</v>
      </c>
      <c r="H1501" s="23"/>
      <c r="I1501" s="23"/>
      <c r="J1501" s="23"/>
      <c r="K1501" s="23"/>
      <c r="L1501" s="23" t="s">
        <v>180</v>
      </c>
      <c r="M1501" s="25">
        <v>46309.803796296299</v>
      </c>
    </row>
    <row r="1502" spans="1:13">
      <c r="A1502">
        <v>202650001316</v>
      </c>
      <c r="B1502">
        <v>1136094</v>
      </c>
      <c r="C1502" s="24">
        <v>46117</v>
      </c>
      <c r="D1502" s="23" t="s">
        <v>156</v>
      </c>
      <c r="E1502" s="23" t="s">
        <v>177</v>
      </c>
      <c r="F1502" s="23"/>
      <c r="G1502" s="23" t="s">
        <v>179</v>
      </c>
      <c r="H1502" s="23"/>
      <c r="I1502" s="23"/>
      <c r="J1502" s="23"/>
      <c r="K1502" s="23"/>
      <c r="L1502" s="23" t="s">
        <v>180</v>
      </c>
      <c r="M1502" s="25">
        <v>46309.803796296299</v>
      </c>
    </row>
    <row r="1503" spans="1:13">
      <c r="A1503">
        <v>202650001317</v>
      </c>
      <c r="B1503">
        <v>1176013</v>
      </c>
      <c r="C1503" s="24">
        <v>46117</v>
      </c>
      <c r="D1503" s="23" t="s">
        <v>156</v>
      </c>
      <c r="E1503" s="23" t="s">
        <v>177</v>
      </c>
      <c r="F1503" s="23"/>
      <c r="G1503" s="23" t="s">
        <v>179</v>
      </c>
      <c r="H1503" s="23"/>
      <c r="I1503" s="23"/>
      <c r="J1503" s="23"/>
      <c r="K1503" s="23"/>
      <c r="L1503" s="23" t="s">
        <v>180</v>
      </c>
      <c r="M1503" s="25">
        <v>46309.803796296299</v>
      </c>
    </row>
    <row r="1504" spans="1:13">
      <c r="A1504">
        <v>202650001318</v>
      </c>
      <c r="B1504">
        <v>1106055</v>
      </c>
      <c r="C1504" s="24">
        <v>46117</v>
      </c>
      <c r="D1504" s="23" t="s">
        <v>156</v>
      </c>
      <c r="E1504" s="23" t="s">
        <v>177</v>
      </c>
      <c r="F1504" s="23"/>
      <c r="G1504" s="23" t="s">
        <v>179</v>
      </c>
      <c r="H1504" s="23"/>
      <c r="I1504" s="23"/>
      <c r="J1504" s="23"/>
      <c r="K1504" s="23"/>
      <c r="L1504" s="23" t="s">
        <v>180</v>
      </c>
      <c r="M1504" s="25">
        <v>46309.803796296299</v>
      </c>
    </row>
    <row r="1505" spans="1:13">
      <c r="A1505">
        <v>202650001319</v>
      </c>
      <c r="B1505">
        <v>1226090</v>
      </c>
      <c r="C1505" s="24">
        <v>46117</v>
      </c>
      <c r="D1505" s="23" t="s">
        <v>156</v>
      </c>
      <c r="E1505" s="23" t="s">
        <v>177</v>
      </c>
      <c r="F1505" s="23"/>
      <c r="G1505" s="23" t="s">
        <v>179</v>
      </c>
      <c r="H1505" s="23"/>
      <c r="I1505" s="23"/>
      <c r="J1505" s="23"/>
      <c r="K1505" s="23"/>
      <c r="L1505" s="23" t="s">
        <v>180</v>
      </c>
      <c r="M1505" s="25">
        <v>46309.803796296299</v>
      </c>
    </row>
    <row r="1506" spans="1:13">
      <c r="A1506">
        <v>202650001320</v>
      </c>
      <c r="B1506">
        <v>1146130</v>
      </c>
      <c r="C1506" s="24">
        <v>46117</v>
      </c>
      <c r="D1506" s="23" t="s">
        <v>156</v>
      </c>
      <c r="E1506" s="23" t="s">
        <v>189</v>
      </c>
      <c r="F1506" s="23"/>
      <c r="G1506" s="23" t="s">
        <v>179</v>
      </c>
      <c r="H1506" s="23"/>
      <c r="I1506" s="23"/>
      <c r="J1506" s="23"/>
      <c r="K1506" s="23"/>
      <c r="L1506" s="23" t="s">
        <v>180</v>
      </c>
      <c r="M1506" s="25">
        <v>46309.803796296299</v>
      </c>
    </row>
    <row r="1507" spans="1:13">
      <c r="A1507">
        <v>202650001321</v>
      </c>
      <c r="B1507">
        <v>1166027</v>
      </c>
      <c r="C1507" s="24">
        <v>46117</v>
      </c>
      <c r="D1507" s="23" t="s">
        <v>156</v>
      </c>
      <c r="E1507" s="23" t="s">
        <v>177</v>
      </c>
      <c r="F1507" s="23"/>
      <c r="G1507" s="23" t="s">
        <v>179</v>
      </c>
      <c r="H1507" s="23"/>
      <c r="I1507" s="23"/>
      <c r="J1507" s="23"/>
      <c r="K1507" s="23"/>
      <c r="L1507" s="23" t="s">
        <v>180</v>
      </c>
      <c r="M1507" s="25">
        <v>46309.803796296299</v>
      </c>
    </row>
    <row r="1508" spans="1:13">
      <c r="A1508">
        <v>202650001322</v>
      </c>
      <c r="B1508">
        <v>1116129</v>
      </c>
      <c r="C1508" s="24">
        <v>46117</v>
      </c>
      <c r="D1508" s="23" t="s">
        <v>156</v>
      </c>
      <c r="E1508" s="23" t="s">
        <v>177</v>
      </c>
      <c r="F1508" s="23"/>
      <c r="G1508" s="23" t="s">
        <v>179</v>
      </c>
      <c r="H1508" s="23"/>
      <c r="I1508" s="23"/>
      <c r="J1508" s="23"/>
      <c r="K1508" s="23"/>
      <c r="L1508" s="23" t="s">
        <v>180</v>
      </c>
      <c r="M1508" s="25">
        <v>46309.803796296299</v>
      </c>
    </row>
    <row r="1509" spans="1:13">
      <c r="A1509">
        <v>202650001323</v>
      </c>
      <c r="B1509">
        <v>1236005</v>
      </c>
      <c r="C1509" s="24">
        <v>46117</v>
      </c>
      <c r="D1509" s="23" t="s">
        <v>156</v>
      </c>
      <c r="E1509" s="23" t="s">
        <v>177</v>
      </c>
      <c r="F1509" s="23"/>
      <c r="G1509" s="23" t="s">
        <v>179</v>
      </c>
      <c r="H1509" s="23"/>
      <c r="I1509" s="23"/>
      <c r="J1509" s="23"/>
      <c r="K1509" s="23"/>
      <c r="L1509" s="23" t="s">
        <v>180</v>
      </c>
      <c r="M1509" s="25">
        <v>46309.803796296299</v>
      </c>
    </row>
    <row r="1510" spans="1:13">
      <c r="A1510">
        <v>202650001324</v>
      </c>
      <c r="B1510">
        <v>1096009</v>
      </c>
      <c r="C1510" s="24">
        <v>46117</v>
      </c>
      <c r="D1510" s="23" t="s">
        <v>156</v>
      </c>
      <c r="E1510" s="23" t="s">
        <v>177</v>
      </c>
      <c r="F1510" s="23"/>
      <c r="G1510" s="23" t="s">
        <v>179</v>
      </c>
      <c r="H1510" s="23"/>
      <c r="I1510" s="23"/>
      <c r="J1510" s="23"/>
      <c r="K1510" s="23"/>
      <c r="L1510" s="23" t="s">
        <v>180</v>
      </c>
      <c r="M1510" s="25">
        <v>46309.803796296299</v>
      </c>
    </row>
    <row r="1511" spans="1:13">
      <c r="A1511">
        <v>202650001325</v>
      </c>
      <c r="B1511">
        <v>986037</v>
      </c>
      <c r="C1511" s="24">
        <v>46117</v>
      </c>
      <c r="D1511" s="23" t="s">
        <v>156</v>
      </c>
      <c r="E1511" s="23" t="s">
        <v>177</v>
      </c>
      <c r="F1511" s="23"/>
      <c r="G1511" s="23" t="s">
        <v>179</v>
      </c>
      <c r="H1511" s="23"/>
      <c r="I1511" s="23"/>
      <c r="J1511" s="23"/>
      <c r="K1511" s="23"/>
      <c r="L1511" s="23" t="s">
        <v>180</v>
      </c>
      <c r="M1511" s="25">
        <v>46309.803796296299</v>
      </c>
    </row>
    <row r="1512" spans="1:13">
      <c r="A1512">
        <v>202650001326</v>
      </c>
      <c r="B1512">
        <v>1036044</v>
      </c>
      <c r="C1512" s="24">
        <v>46117</v>
      </c>
      <c r="D1512" s="23" t="s">
        <v>156</v>
      </c>
      <c r="E1512" s="23" t="s">
        <v>177</v>
      </c>
      <c r="F1512" s="23"/>
      <c r="G1512" s="23" t="s">
        <v>179</v>
      </c>
      <c r="H1512" s="23"/>
      <c r="I1512" s="23"/>
      <c r="J1512" s="23"/>
      <c r="K1512" s="23"/>
      <c r="L1512" s="23" t="s">
        <v>180</v>
      </c>
      <c r="M1512" s="25">
        <v>46309.803796296299</v>
      </c>
    </row>
    <row r="1513" spans="1:13">
      <c r="A1513">
        <v>202650001327</v>
      </c>
      <c r="B1513">
        <v>1026009</v>
      </c>
      <c r="C1513" s="24">
        <v>46117</v>
      </c>
      <c r="D1513" s="23" t="s">
        <v>156</v>
      </c>
      <c r="E1513" s="23" t="s">
        <v>177</v>
      </c>
      <c r="F1513" s="23"/>
      <c r="G1513" s="23" t="s">
        <v>179</v>
      </c>
      <c r="H1513" s="23"/>
      <c r="I1513" s="23"/>
      <c r="J1513" s="23"/>
      <c r="K1513" s="23"/>
      <c r="L1513" s="23" t="s">
        <v>180</v>
      </c>
      <c r="M1513" s="25">
        <v>46309.803796296299</v>
      </c>
    </row>
    <row r="1514" spans="1:13">
      <c r="A1514">
        <v>202650001328</v>
      </c>
      <c r="B1514">
        <v>1236053</v>
      </c>
      <c r="C1514" s="24">
        <v>46117</v>
      </c>
      <c r="D1514" s="23" t="s">
        <v>156</v>
      </c>
      <c r="E1514" s="23" t="s">
        <v>177</v>
      </c>
      <c r="F1514" s="23"/>
      <c r="G1514" s="23" t="s">
        <v>179</v>
      </c>
      <c r="H1514" s="23"/>
      <c r="I1514" s="23"/>
      <c r="J1514" s="23"/>
      <c r="K1514" s="23"/>
      <c r="L1514" s="23" t="s">
        <v>180</v>
      </c>
      <c r="M1514" s="25">
        <v>46309.803796296299</v>
      </c>
    </row>
    <row r="1515" spans="1:13">
      <c r="A1515">
        <v>202650001329</v>
      </c>
      <c r="B1515">
        <v>1136084</v>
      </c>
      <c r="C1515" s="24">
        <v>46117</v>
      </c>
      <c r="D1515" s="23" t="s">
        <v>156</v>
      </c>
      <c r="E1515" s="23" t="s">
        <v>177</v>
      </c>
      <c r="F1515" s="23"/>
      <c r="G1515" s="23" t="s">
        <v>179</v>
      </c>
      <c r="H1515" s="23"/>
      <c r="I1515" s="23"/>
      <c r="J1515" s="23"/>
      <c r="K1515" s="23"/>
      <c r="L1515" s="23" t="s">
        <v>180</v>
      </c>
      <c r="M1515" s="25">
        <v>46309.803796296299</v>
      </c>
    </row>
    <row r="1516" spans="1:13">
      <c r="A1516">
        <v>202650001330</v>
      </c>
      <c r="B1516">
        <v>1066040</v>
      </c>
      <c r="C1516" s="24">
        <v>46117</v>
      </c>
      <c r="D1516" s="23" t="s">
        <v>156</v>
      </c>
      <c r="E1516" s="23" t="s">
        <v>183</v>
      </c>
      <c r="F1516" s="23" t="s">
        <v>178</v>
      </c>
      <c r="G1516" s="23" t="s">
        <v>179</v>
      </c>
      <c r="H1516" s="23"/>
      <c r="I1516" s="23"/>
      <c r="J1516" s="23"/>
      <c r="K1516" s="23"/>
      <c r="L1516" s="23" t="s">
        <v>180</v>
      </c>
      <c r="M1516" s="25">
        <v>46309.803796296299</v>
      </c>
    </row>
    <row r="1517" spans="1:13">
      <c r="A1517">
        <v>202650001331</v>
      </c>
      <c r="B1517">
        <v>930169</v>
      </c>
      <c r="C1517" s="24">
        <v>46117</v>
      </c>
      <c r="D1517" s="23" t="s">
        <v>156</v>
      </c>
      <c r="E1517" s="23" t="s">
        <v>183</v>
      </c>
      <c r="F1517" s="23" t="s">
        <v>178</v>
      </c>
      <c r="G1517" s="23" t="s">
        <v>179</v>
      </c>
      <c r="H1517" s="23"/>
      <c r="I1517" s="23"/>
      <c r="J1517" s="23"/>
      <c r="K1517" s="23"/>
      <c r="L1517" s="23" t="s">
        <v>180</v>
      </c>
      <c r="M1517" s="25">
        <v>46309.803796296299</v>
      </c>
    </row>
    <row r="1518" spans="1:13">
      <c r="A1518">
        <v>202650001332</v>
      </c>
      <c r="B1518">
        <v>1106107</v>
      </c>
      <c r="C1518" s="24">
        <v>46117</v>
      </c>
      <c r="D1518" s="23" t="s">
        <v>156</v>
      </c>
      <c r="E1518" s="23" t="s">
        <v>177</v>
      </c>
      <c r="F1518" s="23"/>
      <c r="G1518" s="23" t="s">
        <v>179</v>
      </c>
      <c r="H1518" s="23"/>
      <c r="I1518" s="23"/>
      <c r="J1518" s="23"/>
      <c r="K1518" s="23"/>
      <c r="L1518" s="23" t="s">
        <v>180</v>
      </c>
      <c r="M1518" s="25">
        <v>46309.803796296299</v>
      </c>
    </row>
    <row r="1519" spans="1:13">
      <c r="A1519">
        <v>202650001333</v>
      </c>
      <c r="B1519">
        <v>1046022</v>
      </c>
      <c r="C1519" s="24">
        <v>46117</v>
      </c>
      <c r="D1519" s="23" t="s">
        <v>156</v>
      </c>
      <c r="E1519" s="23" t="s">
        <v>177</v>
      </c>
      <c r="F1519" s="23"/>
      <c r="G1519" s="23" t="s">
        <v>179</v>
      </c>
      <c r="H1519" s="23"/>
      <c r="I1519" s="23"/>
      <c r="J1519" s="23"/>
      <c r="K1519" s="23"/>
      <c r="L1519" s="23" t="s">
        <v>180</v>
      </c>
      <c r="M1519" s="25">
        <v>46309.803796296299</v>
      </c>
    </row>
    <row r="1520" spans="1:13">
      <c r="A1520">
        <v>202650001334</v>
      </c>
      <c r="B1520">
        <v>1086029</v>
      </c>
      <c r="C1520" s="24">
        <v>46119</v>
      </c>
      <c r="D1520" s="23" t="s">
        <v>156</v>
      </c>
      <c r="E1520" s="23" t="s">
        <v>177</v>
      </c>
      <c r="F1520" s="23"/>
      <c r="G1520" s="23" t="s">
        <v>179</v>
      </c>
      <c r="H1520" s="23"/>
      <c r="I1520" s="23"/>
      <c r="J1520" s="23"/>
      <c r="K1520" s="23"/>
      <c r="L1520" s="23" t="s">
        <v>180</v>
      </c>
      <c r="M1520" s="25">
        <v>46309.803796296299</v>
      </c>
    </row>
    <row r="1521" spans="1:13">
      <c r="A1521">
        <v>202650001335</v>
      </c>
      <c r="B1521">
        <v>1076047</v>
      </c>
      <c r="C1521" s="24">
        <v>46117</v>
      </c>
      <c r="D1521" s="23" t="s">
        <v>156</v>
      </c>
      <c r="E1521" s="23" t="s">
        <v>177</v>
      </c>
      <c r="F1521" s="23"/>
      <c r="G1521" s="23" t="s">
        <v>179</v>
      </c>
      <c r="H1521" s="23"/>
      <c r="I1521" s="23"/>
      <c r="J1521" s="23"/>
      <c r="K1521" s="23"/>
      <c r="L1521" s="23" t="s">
        <v>180</v>
      </c>
      <c r="M1521" s="25">
        <v>46309.803796296299</v>
      </c>
    </row>
    <row r="1522" spans="1:13">
      <c r="A1522">
        <v>202650001336</v>
      </c>
      <c r="B1522">
        <v>1096036</v>
      </c>
      <c r="C1522" s="24">
        <v>46117</v>
      </c>
      <c r="D1522" s="23" t="s">
        <v>156</v>
      </c>
      <c r="E1522" s="23" t="s">
        <v>177</v>
      </c>
      <c r="F1522" s="23"/>
      <c r="G1522" s="23" t="s">
        <v>179</v>
      </c>
      <c r="H1522" s="23"/>
      <c r="I1522" s="23"/>
      <c r="J1522" s="23"/>
      <c r="K1522" s="23"/>
      <c r="L1522" s="23" t="s">
        <v>180</v>
      </c>
      <c r="M1522" s="25">
        <v>46309.803796296299</v>
      </c>
    </row>
    <row r="1523" spans="1:13">
      <c r="A1523">
        <v>202650001337</v>
      </c>
      <c r="B1523">
        <v>1066055</v>
      </c>
      <c r="C1523" s="24">
        <v>46117</v>
      </c>
      <c r="D1523" s="23" t="s">
        <v>156</v>
      </c>
      <c r="E1523" s="23" t="s">
        <v>177</v>
      </c>
      <c r="F1523" s="23"/>
      <c r="G1523" s="23" t="s">
        <v>179</v>
      </c>
      <c r="H1523" s="23"/>
      <c r="I1523" s="23"/>
      <c r="J1523" s="23"/>
      <c r="K1523" s="23"/>
      <c r="L1523" s="23" t="s">
        <v>180</v>
      </c>
      <c r="M1523" s="25">
        <v>46309.803796296299</v>
      </c>
    </row>
    <row r="1524" spans="1:13">
      <c r="A1524">
        <v>202650001338</v>
      </c>
      <c r="B1524">
        <v>1026054</v>
      </c>
      <c r="C1524" s="24">
        <v>46117</v>
      </c>
      <c r="D1524" s="23" t="s">
        <v>156</v>
      </c>
      <c r="E1524" s="23" t="s">
        <v>183</v>
      </c>
      <c r="F1524" s="23" t="s">
        <v>178</v>
      </c>
      <c r="G1524" s="23" t="s">
        <v>179</v>
      </c>
      <c r="H1524" s="23"/>
      <c r="I1524" s="23"/>
      <c r="J1524" s="23"/>
      <c r="K1524" s="23"/>
      <c r="L1524" s="23" t="s">
        <v>180</v>
      </c>
      <c r="M1524" s="25">
        <v>46309.803796296299</v>
      </c>
    </row>
    <row r="1525" spans="1:13">
      <c r="A1525">
        <v>202650001339</v>
      </c>
      <c r="B1525">
        <v>860089</v>
      </c>
      <c r="C1525" s="24">
        <v>46117</v>
      </c>
      <c r="D1525" s="23" t="s">
        <v>156</v>
      </c>
      <c r="E1525" s="23" t="s">
        <v>177</v>
      </c>
      <c r="F1525" s="23"/>
      <c r="G1525" s="23" t="s">
        <v>179</v>
      </c>
      <c r="H1525" s="23"/>
      <c r="I1525" s="23"/>
      <c r="J1525" s="23"/>
      <c r="K1525" s="23"/>
      <c r="L1525" s="23" t="s">
        <v>180</v>
      </c>
      <c r="M1525" s="25">
        <v>46309.803796296299</v>
      </c>
    </row>
    <row r="1526" spans="1:13">
      <c r="A1526">
        <v>202650001340</v>
      </c>
      <c r="B1526">
        <v>1146042</v>
      </c>
      <c r="C1526" s="24">
        <v>46117</v>
      </c>
      <c r="D1526" s="23" t="s">
        <v>156</v>
      </c>
      <c r="E1526" s="23" t="s">
        <v>177</v>
      </c>
      <c r="F1526" s="23"/>
      <c r="G1526" s="23" t="s">
        <v>179</v>
      </c>
      <c r="H1526" s="23"/>
      <c r="I1526" s="23"/>
      <c r="J1526" s="23"/>
      <c r="K1526" s="23"/>
      <c r="L1526" s="23" t="s">
        <v>180</v>
      </c>
      <c r="M1526" s="25">
        <v>46309.803796296299</v>
      </c>
    </row>
    <row r="1527" spans="1:13">
      <c r="A1527">
        <v>202650001341</v>
      </c>
      <c r="B1527">
        <v>1086092</v>
      </c>
      <c r="C1527" s="24">
        <v>46117</v>
      </c>
      <c r="D1527" s="23" t="s">
        <v>156</v>
      </c>
      <c r="E1527" s="23" t="s">
        <v>177</v>
      </c>
      <c r="F1527" s="23"/>
      <c r="G1527" s="23" t="s">
        <v>179</v>
      </c>
      <c r="H1527" s="23"/>
      <c r="I1527" s="23"/>
      <c r="J1527" s="23"/>
      <c r="K1527" s="23"/>
      <c r="L1527" s="23" t="s">
        <v>180</v>
      </c>
      <c r="M1527" s="25">
        <v>46309.803796296299</v>
      </c>
    </row>
    <row r="1528" spans="1:13">
      <c r="A1528">
        <v>202650001342</v>
      </c>
      <c r="B1528">
        <v>1056042</v>
      </c>
      <c r="C1528" s="24">
        <v>46117</v>
      </c>
      <c r="D1528" s="23" t="s">
        <v>156</v>
      </c>
      <c r="E1528" s="23" t="s">
        <v>177</v>
      </c>
      <c r="F1528" s="23"/>
      <c r="G1528" s="23" t="s">
        <v>179</v>
      </c>
      <c r="H1528" s="23"/>
      <c r="I1528" s="23"/>
      <c r="J1528" s="23"/>
      <c r="K1528" s="23"/>
      <c r="L1528" s="23" t="s">
        <v>180</v>
      </c>
      <c r="M1528" s="25">
        <v>46309.803796296299</v>
      </c>
    </row>
    <row r="1529" spans="1:13">
      <c r="A1529">
        <v>202650001343</v>
      </c>
      <c r="B1529">
        <v>890730</v>
      </c>
      <c r="C1529" s="24">
        <v>46117</v>
      </c>
      <c r="D1529" s="23" t="s">
        <v>156</v>
      </c>
      <c r="E1529" s="23" t="s">
        <v>177</v>
      </c>
      <c r="F1529" s="23"/>
      <c r="G1529" s="23" t="s">
        <v>179</v>
      </c>
      <c r="H1529" s="23"/>
      <c r="I1529" s="23"/>
      <c r="J1529" s="23"/>
      <c r="K1529" s="23"/>
      <c r="L1529" s="23" t="s">
        <v>180</v>
      </c>
      <c r="M1529" s="25">
        <v>46309.803796296299</v>
      </c>
    </row>
    <row r="1530" spans="1:13">
      <c r="A1530">
        <v>202650001344</v>
      </c>
      <c r="B1530">
        <v>1246041</v>
      </c>
      <c r="C1530" s="24">
        <v>46117</v>
      </c>
      <c r="D1530" s="23" t="s">
        <v>156</v>
      </c>
      <c r="E1530" s="23" t="s">
        <v>177</v>
      </c>
      <c r="F1530" s="23"/>
      <c r="G1530" s="23" t="s">
        <v>179</v>
      </c>
      <c r="H1530" s="23"/>
      <c r="I1530" s="23"/>
      <c r="J1530" s="23"/>
      <c r="K1530" s="23"/>
      <c r="L1530" s="23" t="s">
        <v>180</v>
      </c>
      <c r="M1530" s="25">
        <v>46309.803796296299</v>
      </c>
    </row>
    <row r="1531" spans="1:13">
      <c r="A1531">
        <v>202650001345</v>
      </c>
      <c r="B1531">
        <v>1166035</v>
      </c>
      <c r="C1531" s="24">
        <v>46117</v>
      </c>
      <c r="D1531" s="23" t="s">
        <v>156</v>
      </c>
      <c r="E1531" s="23" t="s">
        <v>177</v>
      </c>
      <c r="F1531" s="23"/>
      <c r="G1531" s="23" t="s">
        <v>179</v>
      </c>
      <c r="H1531" s="23"/>
      <c r="I1531" s="23"/>
      <c r="J1531" s="23"/>
      <c r="K1531" s="23"/>
      <c r="L1531" s="23" t="s">
        <v>180</v>
      </c>
      <c r="M1531" s="25">
        <v>46309.803796296299</v>
      </c>
    </row>
    <row r="1532" spans="1:13">
      <c r="A1532">
        <v>202650001346</v>
      </c>
      <c r="B1532">
        <v>1216134</v>
      </c>
      <c r="C1532" s="24">
        <v>46117</v>
      </c>
      <c r="D1532" s="23" t="s">
        <v>156</v>
      </c>
      <c r="E1532" s="23" t="s">
        <v>177</v>
      </c>
      <c r="F1532" s="23"/>
      <c r="G1532" s="23" t="s">
        <v>179</v>
      </c>
      <c r="H1532" s="23"/>
      <c r="I1532" s="23"/>
      <c r="J1532" s="23"/>
      <c r="K1532" s="23"/>
      <c r="L1532" s="23" t="s">
        <v>180</v>
      </c>
      <c r="M1532" s="25">
        <v>46309.803796296299</v>
      </c>
    </row>
    <row r="1533" spans="1:13">
      <c r="A1533">
        <v>202650001347</v>
      </c>
      <c r="B1533">
        <v>880743</v>
      </c>
      <c r="C1533" s="24">
        <v>46117</v>
      </c>
      <c r="D1533" s="23" t="s">
        <v>156</v>
      </c>
      <c r="E1533" s="23" t="s">
        <v>177</v>
      </c>
      <c r="F1533" s="23"/>
      <c r="G1533" s="23" t="s">
        <v>179</v>
      </c>
      <c r="H1533" s="23"/>
      <c r="I1533" s="23"/>
      <c r="J1533" s="23"/>
      <c r="K1533" s="23"/>
      <c r="L1533" s="23" t="s">
        <v>180</v>
      </c>
      <c r="M1533" s="25">
        <v>46309.803796296299</v>
      </c>
    </row>
    <row r="1534" spans="1:13">
      <c r="A1534">
        <v>202650001348</v>
      </c>
      <c r="B1534">
        <v>1186108</v>
      </c>
      <c r="C1534" s="24">
        <v>46117</v>
      </c>
      <c r="D1534" s="23" t="s">
        <v>156</v>
      </c>
      <c r="E1534" s="23" t="s">
        <v>177</v>
      </c>
      <c r="F1534" s="23"/>
      <c r="G1534" s="23" t="s">
        <v>179</v>
      </c>
      <c r="H1534" s="23"/>
      <c r="I1534" s="23"/>
      <c r="J1534" s="23"/>
      <c r="K1534" s="23"/>
      <c r="L1534" s="23" t="s">
        <v>180</v>
      </c>
      <c r="M1534" s="25">
        <v>46309.803796296299</v>
      </c>
    </row>
    <row r="1535" spans="1:13">
      <c r="A1535">
        <v>202650001349</v>
      </c>
      <c r="B1535">
        <v>986013</v>
      </c>
      <c r="C1535" s="24">
        <v>46117</v>
      </c>
      <c r="D1535" s="23" t="s">
        <v>156</v>
      </c>
      <c r="E1535" s="23" t="s">
        <v>177</v>
      </c>
      <c r="F1535" s="23"/>
      <c r="G1535" s="23" t="s">
        <v>179</v>
      </c>
      <c r="H1535" s="23"/>
      <c r="I1535" s="23"/>
      <c r="J1535" s="23"/>
      <c r="K1535" s="23"/>
      <c r="L1535" s="23" t="s">
        <v>180</v>
      </c>
      <c r="M1535" s="25">
        <v>46309.803796296299</v>
      </c>
    </row>
    <row r="1536" spans="1:13">
      <c r="A1536">
        <v>202650001350</v>
      </c>
      <c r="B1536">
        <v>996001</v>
      </c>
      <c r="C1536" s="24">
        <v>46117</v>
      </c>
      <c r="D1536" s="23" t="s">
        <v>156</v>
      </c>
      <c r="E1536" s="23" t="s">
        <v>177</v>
      </c>
      <c r="F1536" s="23"/>
      <c r="G1536" s="23" t="s">
        <v>179</v>
      </c>
      <c r="H1536" s="23"/>
      <c r="I1536" s="23"/>
      <c r="J1536" s="23"/>
      <c r="K1536" s="23"/>
      <c r="L1536" s="23" t="s">
        <v>180</v>
      </c>
      <c r="M1536" s="25">
        <v>46309.803796296299</v>
      </c>
    </row>
    <row r="1537" spans="1:13">
      <c r="A1537">
        <v>202650001351</v>
      </c>
      <c r="B1537">
        <v>1006034</v>
      </c>
      <c r="C1537" s="24">
        <v>46117</v>
      </c>
      <c r="D1537" s="23" t="s">
        <v>156</v>
      </c>
      <c r="E1537" s="23" t="s">
        <v>183</v>
      </c>
      <c r="F1537" s="23"/>
      <c r="G1537" s="23" t="s">
        <v>179</v>
      </c>
      <c r="H1537" s="23"/>
      <c r="I1537" s="23"/>
      <c r="J1537" s="23"/>
      <c r="K1537" s="23"/>
      <c r="L1537" s="23" t="s">
        <v>180</v>
      </c>
      <c r="M1537" s="25">
        <v>46309.803796296299</v>
      </c>
    </row>
    <row r="1538" spans="1:13">
      <c r="A1538">
        <v>202650001352</v>
      </c>
      <c r="B1538">
        <v>1246022</v>
      </c>
      <c r="C1538" s="24">
        <v>46117</v>
      </c>
      <c r="D1538" s="23" t="s">
        <v>156</v>
      </c>
      <c r="E1538" s="23" t="s">
        <v>177</v>
      </c>
      <c r="F1538" s="23"/>
      <c r="G1538" s="23" t="s">
        <v>179</v>
      </c>
      <c r="H1538" s="23"/>
      <c r="I1538" s="23"/>
      <c r="J1538" s="23"/>
      <c r="K1538" s="23"/>
      <c r="L1538" s="23" t="s">
        <v>180</v>
      </c>
      <c r="M1538" s="25">
        <v>46309.803796296299</v>
      </c>
    </row>
    <row r="1539" spans="1:13">
      <c r="A1539">
        <v>202650001353</v>
      </c>
      <c r="B1539">
        <v>1206072</v>
      </c>
      <c r="C1539" s="24">
        <v>46117</v>
      </c>
      <c r="D1539" s="23" t="s">
        <v>156</v>
      </c>
      <c r="E1539" s="23" t="s">
        <v>177</v>
      </c>
      <c r="F1539" s="23"/>
      <c r="G1539" s="23" t="s">
        <v>179</v>
      </c>
      <c r="H1539" s="23"/>
      <c r="I1539" s="23"/>
      <c r="J1539" s="23"/>
      <c r="K1539" s="23"/>
      <c r="L1539" s="23" t="s">
        <v>180</v>
      </c>
      <c r="M1539" s="25">
        <v>46309.803796296299</v>
      </c>
    </row>
    <row r="1540" spans="1:13">
      <c r="A1540">
        <v>202650001354</v>
      </c>
      <c r="B1540">
        <v>1006050</v>
      </c>
      <c r="C1540" s="24">
        <v>46117</v>
      </c>
      <c r="D1540" s="23" t="s">
        <v>156</v>
      </c>
      <c r="E1540" s="23" t="s">
        <v>177</v>
      </c>
      <c r="F1540" s="23"/>
      <c r="G1540" s="23" t="s">
        <v>179</v>
      </c>
      <c r="H1540" s="23"/>
      <c r="I1540" s="23"/>
      <c r="J1540" s="23"/>
      <c r="K1540" s="23"/>
      <c r="L1540" s="23" t="s">
        <v>180</v>
      </c>
      <c r="M1540" s="25">
        <v>46309.803796296299</v>
      </c>
    </row>
    <row r="1541" spans="1:13">
      <c r="A1541">
        <v>202650001355</v>
      </c>
      <c r="B1541">
        <v>1076069</v>
      </c>
      <c r="C1541" s="24">
        <v>46118</v>
      </c>
      <c r="D1541" s="23" t="s">
        <v>156</v>
      </c>
      <c r="E1541" s="23" t="s">
        <v>177</v>
      </c>
      <c r="F1541" s="23"/>
      <c r="G1541" s="23" t="s">
        <v>179</v>
      </c>
      <c r="H1541" s="23"/>
      <c r="I1541" s="23"/>
      <c r="J1541" s="23"/>
      <c r="K1541" s="23"/>
      <c r="L1541" s="23" t="s">
        <v>180</v>
      </c>
      <c r="M1541" s="25">
        <v>46309.803796296299</v>
      </c>
    </row>
    <row r="1542" spans="1:13">
      <c r="A1542">
        <v>202650001356</v>
      </c>
      <c r="B1542">
        <v>1216133</v>
      </c>
      <c r="C1542" s="24">
        <v>46117</v>
      </c>
      <c r="D1542" s="23" t="s">
        <v>156</v>
      </c>
      <c r="E1542" s="23" t="s">
        <v>177</v>
      </c>
      <c r="F1542" s="23"/>
      <c r="G1542" s="23" t="s">
        <v>179</v>
      </c>
      <c r="H1542" s="23"/>
      <c r="I1542" s="23"/>
      <c r="J1542" s="23"/>
      <c r="K1542" s="23"/>
      <c r="L1542" s="23" t="s">
        <v>180</v>
      </c>
      <c r="M1542" s="25">
        <v>46309.803796296299</v>
      </c>
    </row>
    <row r="1543" spans="1:13">
      <c r="A1543">
        <v>202650001357</v>
      </c>
      <c r="B1543">
        <v>976029</v>
      </c>
      <c r="C1543" s="24">
        <v>46117</v>
      </c>
      <c r="D1543" s="23" t="s">
        <v>156</v>
      </c>
      <c r="E1543" s="23" t="s">
        <v>177</v>
      </c>
      <c r="F1543" s="23"/>
      <c r="G1543" s="23" t="s">
        <v>179</v>
      </c>
      <c r="H1543" s="23"/>
      <c r="I1543" s="23"/>
      <c r="J1543" s="23"/>
      <c r="K1543" s="23"/>
      <c r="L1543" s="23" t="s">
        <v>180</v>
      </c>
      <c r="M1543" s="25">
        <v>46309.803796296299</v>
      </c>
    </row>
    <row r="1544" spans="1:13">
      <c r="A1544">
        <v>202650001358</v>
      </c>
      <c r="B1544">
        <v>1226012</v>
      </c>
      <c r="C1544" s="24">
        <v>46117</v>
      </c>
      <c r="D1544" s="23" t="s">
        <v>156</v>
      </c>
      <c r="E1544" s="23" t="s">
        <v>177</v>
      </c>
      <c r="F1544" s="23"/>
      <c r="G1544" s="23" t="s">
        <v>179</v>
      </c>
      <c r="H1544" s="23"/>
      <c r="I1544" s="23"/>
      <c r="J1544" s="23"/>
      <c r="K1544" s="23"/>
      <c r="L1544" s="23" t="s">
        <v>180</v>
      </c>
      <c r="M1544" s="25">
        <v>46309.803796296299</v>
      </c>
    </row>
    <row r="1545" spans="1:13">
      <c r="A1545">
        <v>202650001359</v>
      </c>
      <c r="B1545">
        <v>1046033</v>
      </c>
      <c r="C1545" s="24">
        <v>46117</v>
      </c>
      <c r="D1545" s="23" t="s">
        <v>156</v>
      </c>
      <c r="E1545" s="23" t="s">
        <v>177</v>
      </c>
      <c r="F1545" s="23"/>
      <c r="G1545" s="23" t="s">
        <v>179</v>
      </c>
      <c r="H1545" s="23"/>
      <c r="I1545" s="23"/>
      <c r="J1545" s="23"/>
      <c r="K1545" s="23"/>
      <c r="L1545" s="23" t="s">
        <v>180</v>
      </c>
      <c r="M1545" s="25">
        <v>46309.803796296299</v>
      </c>
    </row>
    <row r="1546" spans="1:13">
      <c r="A1546">
        <v>202650001360</v>
      </c>
      <c r="B1546">
        <v>1176112</v>
      </c>
      <c r="C1546" s="24">
        <v>46117</v>
      </c>
      <c r="D1546" s="23" t="s">
        <v>156</v>
      </c>
      <c r="E1546" s="23" t="s">
        <v>189</v>
      </c>
      <c r="F1546" s="23"/>
      <c r="G1546" s="23" t="s">
        <v>179</v>
      </c>
      <c r="H1546" s="23"/>
      <c r="I1546" s="23"/>
      <c r="J1546" s="23"/>
      <c r="K1546" s="23"/>
      <c r="L1546" s="23" t="s">
        <v>180</v>
      </c>
      <c r="M1546" s="25">
        <v>46309.803796296299</v>
      </c>
    </row>
    <row r="1547" spans="1:13">
      <c r="A1547">
        <v>202650001361</v>
      </c>
      <c r="B1547">
        <v>1176028</v>
      </c>
      <c r="C1547" s="24">
        <v>46117</v>
      </c>
      <c r="D1547" s="23" t="s">
        <v>156</v>
      </c>
      <c r="E1547" s="23" t="s">
        <v>183</v>
      </c>
      <c r="F1547" s="23" t="s">
        <v>178</v>
      </c>
      <c r="G1547" s="23" t="s">
        <v>179</v>
      </c>
      <c r="H1547" s="23"/>
      <c r="I1547" s="23"/>
      <c r="J1547" s="23"/>
      <c r="K1547" s="23"/>
      <c r="L1547" s="23" t="s">
        <v>180</v>
      </c>
      <c r="M1547" s="25">
        <v>46309.803796296299</v>
      </c>
    </row>
    <row r="1548" spans="1:13">
      <c r="A1548">
        <v>202650001362</v>
      </c>
      <c r="B1548">
        <v>870085</v>
      </c>
      <c r="C1548" s="24">
        <v>46117</v>
      </c>
      <c r="D1548" s="23" t="s">
        <v>156</v>
      </c>
      <c r="E1548" s="23" t="s">
        <v>189</v>
      </c>
      <c r="F1548" s="23"/>
      <c r="G1548" s="23" t="s">
        <v>179</v>
      </c>
      <c r="H1548" s="23"/>
      <c r="I1548" s="23"/>
      <c r="J1548" s="23"/>
      <c r="K1548" s="23"/>
      <c r="L1548" s="23" t="s">
        <v>180</v>
      </c>
      <c r="M1548" s="25">
        <v>46309.803796296299</v>
      </c>
    </row>
    <row r="1549" spans="1:13">
      <c r="A1549">
        <v>202650001363</v>
      </c>
      <c r="B1549">
        <v>1086059</v>
      </c>
      <c r="C1549" s="24">
        <v>46117</v>
      </c>
      <c r="D1549" s="23" t="s">
        <v>156</v>
      </c>
      <c r="E1549" s="23" t="s">
        <v>189</v>
      </c>
      <c r="F1549" s="23"/>
      <c r="G1549" s="23" t="s">
        <v>179</v>
      </c>
      <c r="H1549" s="23"/>
      <c r="I1549" s="23"/>
      <c r="J1549" s="23"/>
      <c r="K1549" s="23"/>
      <c r="L1549" s="23" t="s">
        <v>180</v>
      </c>
      <c r="M1549" s="25">
        <v>46309.803796296299</v>
      </c>
    </row>
    <row r="1550" spans="1:13">
      <c r="A1550">
        <v>202650001364</v>
      </c>
      <c r="B1550">
        <v>1116025</v>
      </c>
      <c r="C1550" s="24">
        <v>46117</v>
      </c>
      <c r="D1550" s="23" t="s">
        <v>156</v>
      </c>
      <c r="E1550" s="23" t="s">
        <v>189</v>
      </c>
      <c r="F1550" s="23"/>
      <c r="G1550" s="23" t="s">
        <v>179</v>
      </c>
      <c r="H1550" s="23"/>
      <c r="I1550" s="23"/>
      <c r="J1550" s="23"/>
      <c r="K1550" s="23"/>
      <c r="L1550" s="23" t="s">
        <v>180</v>
      </c>
      <c r="M1550" s="25">
        <v>46309.803796296299</v>
      </c>
    </row>
    <row r="1551" spans="1:13">
      <c r="A1551">
        <v>202650001365</v>
      </c>
      <c r="B1551">
        <v>1026070</v>
      </c>
      <c r="C1551" s="24">
        <v>46117</v>
      </c>
      <c r="D1551" s="23" t="s">
        <v>156</v>
      </c>
      <c r="E1551" s="23" t="s">
        <v>177</v>
      </c>
      <c r="F1551" s="23"/>
      <c r="G1551" s="23" t="s">
        <v>179</v>
      </c>
      <c r="H1551" s="23"/>
      <c r="I1551" s="23"/>
      <c r="J1551" s="23"/>
      <c r="K1551" s="23"/>
      <c r="L1551" s="23" t="s">
        <v>180</v>
      </c>
      <c r="M1551" s="25">
        <v>46309.803796296299</v>
      </c>
    </row>
    <row r="1552" spans="1:13">
      <c r="A1552">
        <v>202650001366</v>
      </c>
      <c r="B1552">
        <v>1146008</v>
      </c>
      <c r="C1552" s="24">
        <v>46117</v>
      </c>
      <c r="D1552" s="23" t="s">
        <v>156</v>
      </c>
      <c r="E1552" s="23" t="s">
        <v>177</v>
      </c>
      <c r="F1552" s="23"/>
      <c r="G1552" s="23" t="s">
        <v>179</v>
      </c>
      <c r="H1552" s="23"/>
      <c r="I1552" s="23"/>
      <c r="J1552" s="23"/>
      <c r="K1552" s="23"/>
      <c r="L1552" s="23" t="s">
        <v>180</v>
      </c>
      <c r="M1552" s="25">
        <v>46309.803796296299</v>
      </c>
    </row>
    <row r="1553" spans="1:13">
      <c r="A1553">
        <v>202650001367</v>
      </c>
      <c r="B1553">
        <v>1236049</v>
      </c>
      <c r="C1553" s="24">
        <v>46117</v>
      </c>
      <c r="D1553" s="23" t="s">
        <v>156</v>
      </c>
      <c r="E1553" s="23" t="s">
        <v>189</v>
      </c>
      <c r="F1553" s="23"/>
      <c r="G1553" s="23" t="s">
        <v>179</v>
      </c>
      <c r="H1553" s="23"/>
      <c r="I1553" s="23"/>
      <c r="J1553" s="23"/>
      <c r="K1553" s="23"/>
      <c r="L1553" s="23" t="s">
        <v>180</v>
      </c>
      <c r="M1553" s="25">
        <v>46309.803796296299</v>
      </c>
    </row>
    <row r="1554" spans="1:13">
      <c r="A1554">
        <v>202650001368</v>
      </c>
      <c r="B1554">
        <v>1076045</v>
      </c>
      <c r="C1554" s="24">
        <v>46117</v>
      </c>
      <c r="D1554" s="23" t="s">
        <v>156</v>
      </c>
      <c r="E1554" s="23" t="s">
        <v>189</v>
      </c>
      <c r="F1554" s="23"/>
      <c r="G1554" s="23" t="s">
        <v>179</v>
      </c>
      <c r="H1554" s="23"/>
      <c r="I1554" s="23"/>
      <c r="J1554" s="23"/>
      <c r="K1554" s="23"/>
      <c r="L1554" s="23" t="s">
        <v>180</v>
      </c>
      <c r="M1554" s="25">
        <v>46309.803796296299</v>
      </c>
    </row>
    <row r="1555" spans="1:13">
      <c r="A1555">
        <v>202650001369</v>
      </c>
      <c r="B1555">
        <v>1091342</v>
      </c>
      <c r="C1555" s="24">
        <v>46117</v>
      </c>
      <c r="D1555" s="23" t="s">
        <v>156</v>
      </c>
      <c r="E1555" s="23" t="s">
        <v>189</v>
      </c>
      <c r="F1555" s="23"/>
      <c r="G1555" s="23" t="s">
        <v>179</v>
      </c>
      <c r="H1555" s="23"/>
      <c r="I1555" s="23"/>
      <c r="J1555" s="23"/>
      <c r="K1555" s="23"/>
      <c r="L1555" s="23" t="s">
        <v>180</v>
      </c>
      <c r="M1555" s="25">
        <v>46309.803796296299</v>
      </c>
    </row>
    <row r="1556" spans="1:13">
      <c r="A1556">
        <v>202650001370</v>
      </c>
      <c r="B1556">
        <v>1046064</v>
      </c>
      <c r="C1556" s="24">
        <v>46117</v>
      </c>
      <c r="D1556" s="23" t="s">
        <v>156</v>
      </c>
      <c r="E1556" s="23" t="s">
        <v>177</v>
      </c>
      <c r="F1556" s="23"/>
      <c r="G1556" s="23" t="s">
        <v>179</v>
      </c>
      <c r="H1556" s="23"/>
      <c r="I1556" s="23"/>
      <c r="J1556" s="23"/>
      <c r="K1556" s="23"/>
      <c r="L1556" s="23" t="s">
        <v>180</v>
      </c>
      <c r="M1556" s="25">
        <v>46309.803796296299</v>
      </c>
    </row>
    <row r="1557" spans="1:13">
      <c r="A1557">
        <v>202650001371</v>
      </c>
      <c r="B1557">
        <v>1086044</v>
      </c>
      <c r="C1557" s="24">
        <v>46117</v>
      </c>
      <c r="D1557" s="23" t="s">
        <v>156</v>
      </c>
      <c r="E1557" s="23" t="s">
        <v>189</v>
      </c>
      <c r="F1557" s="23"/>
      <c r="G1557" s="23" t="s">
        <v>179</v>
      </c>
      <c r="H1557" s="23"/>
      <c r="I1557" s="23"/>
      <c r="J1557" s="23"/>
      <c r="K1557" s="23"/>
      <c r="L1557" s="23" t="s">
        <v>180</v>
      </c>
      <c r="M1557" s="25">
        <v>46309.803796296299</v>
      </c>
    </row>
    <row r="1558" spans="1:13">
      <c r="A1558">
        <v>202650001372</v>
      </c>
      <c r="B1558">
        <v>1146067</v>
      </c>
      <c r="C1558" s="24">
        <v>46117</v>
      </c>
      <c r="D1558" s="23" t="s">
        <v>156</v>
      </c>
      <c r="E1558" s="23" t="s">
        <v>177</v>
      </c>
      <c r="F1558" s="23"/>
      <c r="G1558" s="23" t="s">
        <v>179</v>
      </c>
      <c r="H1558" s="23"/>
      <c r="I1558" s="23"/>
      <c r="J1558" s="23"/>
      <c r="K1558" s="23"/>
      <c r="L1558" s="23" t="s">
        <v>180</v>
      </c>
      <c r="M1558" s="25">
        <v>46309.803796296299</v>
      </c>
    </row>
    <row r="1559" spans="1:13">
      <c r="A1559">
        <v>202650001373</v>
      </c>
      <c r="B1559">
        <v>1216016</v>
      </c>
      <c r="C1559" s="24">
        <v>46123</v>
      </c>
      <c r="D1559" s="23" t="s">
        <v>156</v>
      </c>
      <c r="E1559" s="23" t="s">
        <v>183</v>
      </c>
      <c r="F1559" s="23" t="s">
        <v>178</v>
      </c>
      <c r="G1559" s="23" t="s">
        <v>179</v>
      </c>
      <c r="H1559" s="23"/>
      <c r="I1559" s="23"/>
      <c r="J1559" s="23"/>
      <c r="K1559" s="23"/>
      <c r="L1559" s="23" t="s">
        <v>180</v>
      </c>
      <c r="M1559" s="25">
        <v>46309.803796296299</v>
      </c>
    </row>
    <row r="1560" spans="1:13">
      <c r="A1560">
        <v>202650001374</v>
      </c>
      <c r="B1560">
        <v>1236084</v>
      </c>
      <c r="C1560" s="24">
        <v>46117</v>
      </c>
      <c r="D1560" s="23" t="s">
        <v>156</v>
      </c>
      <c r="E1560" s="23" t="s">
        <v>189</v>
      </c>
      <c r="F1560" s="23"/>
      <c r="G1560" s="23" t="s">
        <v>179</v>
      </c>
      <c r="H1560" s="23"/>
      <c r="I1560" s="23"/>
      <c r="J1560" s="23"/>
      <c r="K1560" s="23"/>
      <c r="L1560" s="23" t="s">
        <v>180</v>
      </c>
      <c r="M1560" s="25">
        <v>46309.803796296299</v>
      </c>
    </row>
    <row r="1561" spans="1:13">
      <c r="A1561">
        <v>202650001375</v>
      </c>
      <c r="B1561">
        <v>1086108</v>
      </c>
      <c r="C1561" s="24">
        <v>46117</v>
      </c>
      <c r="D1561" s="23" t="s">
        <v>156</v>
      </c>
      <c r="E1561" s="23" t="s">
        <v>189</v>
      </c>
      <c r="F1561" s="23"/>
      <c r="G1561" s="23" t="s">
        <v>179</v>
      </c>
      <c r="H1561" s="23"/>
      <c r="I1561" s="23"/>
      <c r="J1561" s="23"/>
      <c r="K1561" s="23"/>
      <c r="L1561" s="23" t="s">
        <v>180</v>
      </c>
      <c r="M1561" s="25">
        <v>46309.803796296299</v>
      </c>
    </row>
    <row r="1562" spans="1:13">
      <c r="A1562">
        <v>202650001378</v>
      </c>
      <c r="B1562">
        <v>986046</v>
      </c>
      <c r="C1562" s="24">
        <v>46117</v>
      </c>
      <c r="D1562" s="23" t="s">
        <v>156</v>
      </c>
      <c r="E1562" s="23" t="s">
        <v>189</v>
      </c>
      <c r="F1562" s="23"/>
      <c r="G1562" s="23" t="s">
        <v>179</v>
      </c>
      <c r="H1562" s="23"/>
      <c r="I1562" s="23"/>
      <c r="J1562" s="23"/>
      <c r="K1562" s="23"/>
      <c r="L1562" s="23" t="s">
        <v>180</v>
      </c>
      <c r="M1562" s="25">
        <v>46309.803796296299</v>
      </c>
    </row>
    <row r="1563" spans="1:13">
      <c r="A1563">
        <v>202650001379</v>
      </c>
      <c r="B1563">
        <v>1016045</v>
      </c>
      <c r="C1563" s="24">
        <v>46117</v>
      </c>
      <c r="D1563" s="23" t="s">
        <v>156</v>
      </c>
      <c r="E1563" s="23" t="s">
        <v>177</v>
      </c>
      <c r="F1563" s="23"/>
      <c r="G1563" s="23" t="s">
        <v>179</v>
      </c>
      <c r="H1563" s="23"/>
      <c r="I1563" s="23"/>
      <c r="J1563" s="23"/>
      <c r="K1563" s="23"/>
      <c r="L1563" s="23" t="s">
        <v>180</v>
      </c>
      <c r="M1563" s="25">
        <v>46309.803796296299</v>
      </c>
    </row>
    <row r="1564" spans="1:13">
      <c r="A1564">
        <v>202650001380</v>
      </c>
      <c r="B1564">
        <v>1196014</v>
      </c>
      <c r="C1564" s="24">
        <v>46117</v>
      </c>
      <c r="D1564" s="23" t="s">
        <v>156</v>
      </c>
      <c r="E1564" s="23" t="s">
        <v>189</v>
      </c>
      <c r="F1564" s="23"/>
      <c r="G1564" s="23" t="s">
        <v>179</v>
      </c>
      <c r="H1564" s="23"/>
      <c r="I1564" s="23"/>
      <c r="J1564" s="23"/>
      <c r="K1564" s="23"/>
      <c r="L1564" s="23" t="s">
        <v>180</v>
      </c>
      <c r="M1564" s="25">
        <v>46309.803796296299</v>
      </c>
    </row>
    <row r="1565" spans="1:13">
      <c r="A1565">
        <v>202650001381</v>
      </c>
      <c r="B1565">
        <v>880710</v>
      </c>
      <c r="C1565" s="24">
        <v>46117</v>
      </c>
      <c r="D1565" s="23" t="s">
        <v>156</v>
      </c>
      <c r="E1565" s="23" t="s">
        <v>189</v>
      </c>
      <c r="F1565" s="23"/>
      <c r="G1565" s="23" t="s">
        <v>179</v>
      </c>
      <c r="H1565" s="23"/>
      <c r="I1565" s="23"/>
      <c r="J1565" s="23"/>
      <c r="K1565" s="23"/>
      <c r="L1565" s="23" t="s">
        <v>180</v>
      </c>
      <c r="M1565" s="25">
        <v>46309.803796296299</v>
      </c>
    </row>
    <row r="1566" spans="1:13">
      <c r="A1566">
        <v>202650001382</v>
      </c>
      <c r="B1566">
        <v>1146097</v>
      </c>
      <c r="C1566" s="24">
        <v>46117</v>
      </c>
      <c r="D1566" s="23" t="s">
        <v>156</v>
      </c>
      <c r="E1566" s="23" t="s">
        <v>189</v>
      </c>
      <c r="F1566" s="23"/>
      <c r="G1566" s="23" t="s">
        <v>179</v>
      </c>
      <c r="H1566" s="23"/>
      <c r="I1566" s="23"/>
      <c r="J1566" s="23"/>
      <c r="K1566" s="23"/>
      <c r="L1566" s="23" t="s">
        <v>180</v>
      </c>
      <c r="M1566" s="25">
        <v>46309.803796296299</v>
      </c>
    </row>
    <row r="1567" spans="1:13">
      <c r="A1567">
        <v>202650001383</v>
      </c>
      <c r="B1567">
        <v>1166018</v>
      </c>
      <c r="C1567" s="24">
        <v>46117</v>
      </c>
      <c r="D1567" s="23" t="s">
        <v>156</v>
      </c>
      <c r="E1567" s="23" t="s">
        <v>177</v>
      </c>
      <c r="F1567" s="23"/>
      <c r="G1567" s="23" t="s">
        <v>179</v>
      </c>
      <c r="H1567" s="23"/>
      <c r="I1567" s="23"/>
      <c r="J1567" s="23"/>
      <c r="K1567" s="23"/>
      <c r="L1567" s="23" t="s">
        <v>180</v>
      </c>
      <c r="M1567" s="25">
        <v>46309.803796296299</v>
      </c>
    </row>
    <row r="1568" spans="1:13">
      <c r="A1568">
        <v>202650001384</v>
      </c>
      <c r="B1568">
        <v>1106077</v>
      </c>
      <c r="C1568" s="24">
        <v>46117</v>
      </c>
      <c r="D1568" s="23" t="s">
        <v>156</v>
      </c>
      <c r="E1568" s="23" t="s">
        <v>189</v>
      </c>
      <c r="F1568" s="23"/>
      <c r="G1568" s="23" t="s">
        <v>179</v>
      </c>
      <c r="H1568" s="23"/>
      <c r="I1568" s="23"/>
      <c r="J1568" s="23"/>
      <c r="K1568" s="23"/>
      <c r="L1568" s="23" t="s">
        <v>180</v>
      </c>
      <c r="M1568" s="25">
        <v>46309.803796296299</v>
      </c>
    </row>
    <row r="1569" spans="1:13">
      <c r="A1569">
        <v>202650001385</v>
      </c>
      <c r="B1569">
        <v>1256041</v>
      </c>
      <c r="C1569" s="24">
        <v>46117</v>
      </c>
      <c r="D1569" s="23" t="s">
        <v>156</v>
      </c>
      <c r="E1569" s="23" t="s">
        <v>189</v>
      </c>
      <c r="F1569" s="23"/>
      <c r="G1569" s="23" t="s">
        <v>179</v>
      </c>
      <c r="H1569" s="23"/>
      <c r="I1569" s="23"/>
      <c r="J1569" s="23"/>
      <c r="K1569" s="23"/>
      <c r="L1569" s="23" t="s">
        <v>180</v>
      </c>
      <c r="M1569" s="25">
        <v>46309.803796296299</v>
      </c>
    </row>
    <row r="1570" spans="1:13">
      <c r="A1570">
        <v>202650001386</v>
      </c>
      <c r="B1570">
        <v>1136070</v>
      </c>
      <c r="C1570" s="24">
        <v>46117</v>
      </c>
      <c r="D1570" s="23" t="s">
        <v>156</v>
      </c>
      <c r="E1570" s="23" t="s">
        <v>189</v>
      </c>
      <c r="F1570" s="23"/>
      <c r="G1570" s="23" t="s">
        <v>179</v>
      </c>
      <c r="H1570" s="23"/>
      <c r="I1570" s="23"/>
      <c r="J1570" s="23"/>
      <c r="K1570" s="23"/>
      <c r="L1570" s="23" t="s">
        <v>180</v>
      </c>
      <c r="M1570" s="25">
        <v>46309.803796296299</v>
      </c>
    </row>
    <row r="1571" spans="1:13">
      <c r="A1571">
        <v>202650001387</v>
      </c>
      <c r="B1571">
        <v>1226126</v>
      </c>
      <c r="C1571" s="24">
        <v>46117</v>
      </c>
      <c r="D1571" s="23" t="s">
        <v>156</v>
      </c>
      <c r="E1571" s="23" t="s">
        <v>189</v>
      </c>
      <c r="F1571" s="23"/>
      <c r="G1571" s="23" t="s">
        <v>179</v>
      </c>
      <c r="H1571" s="23"/>
      <c r="I1571" s="23"/>
      <c r="J1571" s="23"/>
      <c r="K1571" s="23"/>
      <c r="L1571" s="23" t="s">
        <v>180</v>
      </c>
      <c r="M1571" s="25">
        <v>46309.803796296299</v>
      </c>
    </row>
    <row r="1572" spans="1:13">
      <c r="A1572">
        <v>202650001388</v>
      </c>
      <c r="B1572">
        <v>976036</v>
      </c>
      <c r="C1572" s="24">
        <v>46117</v>
      </c>
      <c r="D1572" s="23" t="s">
        <v>156</v>
      </c>
      <c r="E1572" s="23" t="s">
        <v>177</v>
      </c>
      <c r="F1572" s="23"/>
      <c r="G1572" s="23" t="s">
        <v>179</v>
      </c>
      <c r="H1572" s="23"/>
      <c r="I1572" s="23"/>
      <c r="J1572" s="23"/>
      <c r="K1572" s="23"/>
      <c r="L1572" s="23" t="s">
        <v>180</v>
      </c>
      <c r="M1572" s="25">
        <v>46309.803796296299</v>
      </c>
    </row>
    <row r="1573" spans="1:13">
      <c r="A1573">
        <v>202650001389</v>
      </c>
      <c r="B1573">
        <v>1196108</v>
      </c>
      <c r="C1573" s="24">
        <v>46117</v>
      </c>
      <c r="D1573" s="23" t="s">
        <v>156</v>
      </c>
      <c r="E1573" s="23" t="s">
        <v>177</v>
      </c>
      <c r="F1573" s="23"/>
      <c r="G1573" s="23" t="s">
        <v>179</v>
      </c>
      <c r="H1573" s="23"/>
      <c r="I1573" s="23"/>
      <c r="J1573" s="23"/>
      <c r="K1573" s="23"/>
      <c r="L1573" s="23" t="s">
        <v>180</v>
      </c>
      <c r="M1573" s="25">
        <v>46309.803796296299</v>
      </c>
    </row>
    <row r="1574" spans="1:13">
      <c r="A1574">
        <v>202650001390</v>
      </c>
      <c r="B1574">
        <v>930181</v>
      </c>
      <c r="C1574" s="24">
        <v>46117</v>
      </c>
      <c r="D1574" s="23" t="s">
        <v>156</v>
      </c>
      <c r="E1574" s="23" t="s">
        <v>189</v>
      </c>
      <c r="F1574" s="23"/>
      <c r="G1574" s="23" t="s">
        <v>179</v>
      </c>
      <c r="H1574" s="23"/>
      <c r="I1574" s="23"/>
      <c r="J1574" s="23"/>
      <c r="K1574" s="23"/>
      <c r="L1574" s="23" t="s">
        <v>180</v>
      </c>
      <c r="M1574" s="25">
        <v>46309.803796296299</v>
      </c>
    </row>
    <row r="1575" spans="1:13">
      <c r="A1575">
        <v>202650001391</v>
      </c>
      <c r="B1575">
        <v>1206035</v>
      </c>
      <c r="C1575" s="24">
        <v>46117</v>
      </c>
      <c r="D1575" s="23" t="s">
        <v>156</v>
      </c>
      <c r="E1575" s="23" t="s">
        <v>189</v>
      </c>
      <c r="F1575" s="23"/>
      <c r="G1575" s="23" t="s">
        <v>179</v>
      </c>
      <c r="H1575" s="23"/>
      <c r="I1575" s="23"/>
      <c r="J1575" s="23"/>
      <c r="K1575" s="23"/>
      <c r="L1575" s="23" t="s">
        <v>180</v>
      </c>
      <c r="M1575" s="25">
        <v>46309.803796296299</v>
      </c>
    </row>
    <row r="1576" spans="1:13">
      <c r="A1576">
        <v>202650001392</v>
      </c>
      <c r="B1576">
        <v>930052</v>
      </c>
      <c r="C1576" s="24">
        <v>46118</v>
      </c>
      <c r="D1576" s="23" t="s">
        <v>156</v>
      </c>
      <c r="E1576" s="23" t="s">
        <v>183</v>
      </c>
      <c r="F1576" s="23"/>
      <c r="G1576" s="23" t="s">
        <v>179</v>
      </c>
      <c r="H1576" s="23"/>
      <c r="I1576" s="23"/>
      <c r="J1576" s="23"/>
      <c r="K1576" s="23"/>
      <c r="L1576" s="23" t="s">
        <v>180</v>
      </c>
      <c r="M1576" s="25">
        <v>46309.803796296299</v>
      </c>
    </row>
    <row r="1577" spans="1:13">
      <c r="A1577">
        <v>202650001393</v>
      </c>
      <c r="B1577">
        <v>1216028</v>
      </c>
      <c r="C1577" s="24">
        <v>46117</v>
      </c>
      <c r="D1577" s="23" t="s">
        <v>156</v>
      </c>
      <c r="E1577" s="23" t="s">
        <v>189</v>
      </c>
      <c r="F1577" s="23"/>
      <c r="G1577" s="23" t="s">
        <v>179</v>
      </c>
      <c r="H1577" s="23"/>
      <c r="I1577" s="23"/>
      <c r="J1577" s="23"/>
      <c r="K1577" s="23"/>
      <c r="L1577" s="23" t="s">
        <v>180</v>
      </c>
      <c r="M1577" s="25">
        <v>46309.803796296299</v>
      </c>
    </row>
    <row r="1578" spans="1:13">
      <c r="A1578">
        <v>202650001394</v>
      </c>
      <c r="B1578">
        <v>1006023</v>
      </c>
      <c r="C1578" s="24">
        <v>46117</v>
      </c>
      <c r="D1578" s="23" t="s">
        <v>156</v>
      </c>
      <c r="E1578" s="23" t="s">
        <v>189</v>
      </c>
      <c r="F1578" s="23"/>
      <c r="G1578" s="23" t="s">
        <v>179</v>
      </c>
      <c r="H1578" s="23"/>
      <c r="I1578" s="23"/>
      <c r="J1578" s="23"/>
      <c r="K1578" s="23"/>
      <c r="L1578" s="23" t="s">
        <v>180</v>
      </c>
      <c r="M1578" s="25">
        <v>46309.803796296299</v>
      </c>
    </row>
    <row r="1579" spans="1:13">
      <c r="A1579">
        <v>202650001395</v>
      </c>
      <c r="B1579">
        <v>950047</v>
      </c>
      <c r="C1579" s="24">
        <v>46117</v>
      </c>
      <c r="D1579" s="23" t="s">
        <v>156</v>
      </c>
      <c r="E1579" s="23" t="s">
        <v>177</v>
      </c>
      <c r="F1579" s="23"/>
      <c r="G1579" s="23" t="s">
        <v>179</v>
      </c>
      <c r="H1579" s="23"/>
      <c r="I1579" s="23"/>
      <c r="J1579" s="23"/>
      <c r="K1579" s="23"/>
      <c r="L1579" s="23" t="s">
        <v>180</v>
      </c>
      <c r="M1579" s="25">
        <v>46309.803796296299</v>
      </c>
    </row>
    <row r="1580" spans="1:13">
      <c r="A1580">
        <v>202650001396</v>
      </c>
      <c r="B1580">
        <v>880740</v>
      </c>
      <c r="C1580" s="24">
        <v>46117</v>
      </c>
      <c r="D1580" s="23" t="s">
        <v>156</v>
      </c>
      <c r="E1580" s="23" t="s">
        <v>189</v>
      </c>
      <c r="F1580" s="23"/>
      <c r="G1580" s="23" t="s">
        <v>179</v>
      </c>
      <c r="H1580" s="23"/>
      <c r="I1580" s="23"/>
      <c r="J1580" s="23"/>
      <c r="K1580" s="23"/>
      <c r="L1580" s="23" t="s">
        <v>180</v>
      </c>
      <c r="M1580" s="25">
        <v>46309.803796296299</v>
      </c>
    </row>
    <row r="1581" spans="1:13">
      <c r="A1581">
        <v>202650001397</v>
      </c>
      <c r="B1581">
        <v>1236068</v>
      </c>
      <c r="C1581" s="24">
        <v>46117</v>
      </c>
      <c r="D1581" s="23" t="s">
        <v>156</v>
      </c>
      <c r="E1581" s="23" t="s">
        <v>189</v>
      </c>
      <c r="F1581" s="23"/>
      <c r="G1581" s="23" t="s">
        <v>179</v>
      </c>
      <c r="H1581" s="23"/>
      <c r="I1581" s="23"/>
      <c r="J1581" s="23"/>
      <c r="K1581" s="23"/>
      <c r="L1581" s="23" t="s">
        <v>180</v>
      </c>
      <c r="M1581" s="25">
        <v>46309.803796296299</v>
      </c>
    </row>
    <row r="1582" spans="1:13">
      <c r="A1582">
        <v>202650001398</v>
      </c>
      <c r="B1582">
        <v>1161005</v>
      </c>
      <c r="C1582" s="24">
        <v>46117</v>
      </c>
      <c r="D1582" s="23" t="s">
        <v>156</v>
      </c>
      <c r="E1582" s="23" t="s">
        <v>189</v>
      </c>
      <c r="F1582" s="23"/>
      <c r="G1582" s="23" t="s">
        <v>179</v>
      </c>
      <c r="H1582" s="23"/>
      <c r="I1582" s="23"/>
      <c r="J1582" s="23"/>
      <c r="K1582" s="23"/>
      <c r="L1582" s="23" t="s">
        <v>180</v>
      </c>
      <c r="M1582" s="25">
        <v>46309.803796296299</v>
      </c>
    </row>
    <row r="1583" spans="1:13">
      <c r="A1583">
        <v>202650001399</v>
      </c>
      <c r="B1583">
        <v>1246076</v>
      </c>
      <c r="C1583" s="24">
        <v>46117</v>
      </c>
      <c r="D1583" s="23" t="s">
        <v>156</v>
      </c>
      <c r="E1583" s="23" t="s">
        <v>189</v>
      </c>
      <c r="F1583" s="23"/>
      <c r="G1583" s="23" t="s">
        <v>179</v>
      </c>
      <c r="H1583" s="23"/>
      <c r="I1583" s="23"/>
      <c r="J1583" s="23"/>
      <c r="K1583" s="23"/>
      <c r="L1583" s="23" t="s">
        <v>180</v>
      </c>
      <c r="M1583" s="25">
        <v>46309.803796296299</v>
      </c>
    </row>
    <row r="1584" spans="1:13">
      <c r="A1584">
        <v>202650001400</v>
      </c>
      <c r="B1584">
        <v>1196060</v>
      </c>
      <c r="C1584" s="24">
        <v>46117</v>
      </c>
      <c r="D1584" s="23" t="s">
        <v>156</v>
      </c>
      <c r="E1584" s="23" t="s">
        <v>189</v>
      </c>
      <c r="F1584" s="23"/>
      <c r="G1584" s="23" t="s">
        <v>179</v>
      </c>
      <c r="H1584" s="23"/>
      <c r="I1584" s="23"/>
      <c r="J1584" s="23"/>
      <c r="K1584" s="23"/>
      <c r="L1584" s="23" t="s">
        <v>180</v>
      </c>
      <c r="M1584" s="25">
        <v>46309.803796296299</v>
      </c>
    </row>
    <row r="1585" spans="1:13">
      <c r="A1585">
        <v>202650001401</v>
      </c>
      <c r="B1585">
        <v>1226139</v>
      </c>
      <c r="C1585" s="24">
        <v>46117</v>
      </c>
      <c r="D1585" s="23" t="s">
        <v>156</v>
      </c>
      <c r="E1585" s="23" t="s">
        <v>189</v>
      </c>
      <c r="F1585" s="23"/>
      <c r="G1585" s="23" t="s">
        <v>179</v>
      </c>
      <c r="H1585" s="23"/>
      <c r="I1585" s="23"/>
      <c r="J1585" s="23"/>
      <c r="K1585" s="23"/>
      <c r="L1585" s="23" t="s">
        <v>180</v>
      </c>
      <c r="M1585" s="25">
        <v>46309.803796296299</v>
      </c>
    </row>
    <row r="1586" spans="1:13">
      <c r="A1586">
        <v>202650001402</v>
      </c>
      <c r="B1586">
        <v>1106121</v>
      </c>
      <c r="C1586" s="24">
        <v>46117</v>
      </c>
      <c r="D1586" s="23" t="s">
        <v>156</v>
      </c>
      <c r="E1586" s="23" t="s">
        <v>177</v>
      </c>
      <c r="F1586" s="23"/>
      <c r="G1586" s="23" t="s">
        <v>179</v>
      </c>
      <c r="H1586" s="23"/>
      <c r="I1586" s="23"/>
      <c r="J1586" s="23"/>
      <c r="K1586" s="23"/>
      <c r="L1586" s="23" t="s">
        <v>180</v>
      </c>
      <c r="M1586" s="25">
        <v>46309.803796296299</v>
      </c>
    </row>
    <row r="1587" spans="1:13">
      <c r="A1587">
        <v>202650001403</v>
      </c>
      <c r="B1587">
        <v>1216010</v>
      </c>
      <c r="C1587" s="24">
        <v>46117</v>
      </c>
      <c r="D1587" s="23" t="s">
        <v>156</v>
      </c>
      <c r="E1587" s="23" t="s">
        <v>177</v>
      </c>
      <c r="F1587" s="23"/>
      <c r="G1587" s="23" t="s">
        <v>179</v>
      </c>
      <c r="H1587" s="23"/>
      <c r="I1587" s="23"/>
      <c r="J1587" s="23"/>
      <c r="K1587" s="23"/>
      <c r="L1587" s="23" t="s">
        <v>180</v>
      </c>
      <c r="M1587" s="25">
        <v>46309.803796296299</v>
      </c>
    </row>
    <row r="1588" spans="1:13">
      <c r="A1588">
        <v>202650001404</v>
      </c>
      <c r="B1588">
        <v>1176041</v>
      </c>
      <c r="C1588" s="24">
        <v>46117</v>
      </c>
      <c r="D1588" s="23" t="s">
        <v>156</v>
      </c>
      <c r="E1588" s="23" t="s">
        <v>189</v>
      </c>
      <c r="F1588" s="23"/>
      <c r="G1588" s="23" t="s">
        <v>179</v>
      </c>
      <c r="H1588" s="23"/>
      <c r="I1588" s="23"/>
      <c r="J1588" s="23"/>
      <c r="K1588" s="23"/>
      <c r="L1588" s="23" t="s">
        <v>180</v>
      </c>
      <c r="M1588" s="25">
        <v>46309.803796296299</v>
      </c>
    </row>
    <row r="1589" spans="1:13">
      <c r="A1589">
        <v>202650001405</v>
      </c>
      <c r="B1589">
        <v>930116</v>
      </c>
      <c r="C1589" s="24">
        <v>46117</v>
      </c>
      <c r="D1589" s="23" t="s">
        <v>156</v>
      </c>
      <c r="E1589" s="23" t="s">
        <v>189</v>
      </c>
      <c r="F1589" s="23"/>
      <c r="G1589" s="23" t="s">
        <v>179</v>
      </c>
      <c r="H1589" s="23"/>
      <c r="I1589" s="23"/>
      <c r="J1589" s="23"/>
      <c r="K1589" s="23"/>
      <c r="L1589" s="23" t="s">
        <v>180</v>
      </c>
      <c r="M1589" s="25">
        <v>46309.803796296299</v>
      </c>
    </row>
    <row r="1590" spans="1:13">
      <c r="A1590">
        <v>202650001406</v>
      </c>
      <c r="B1590">
        <v>1026066</v>
      </c>
      <c r="C1590" s="24">
        <v>46117</v>
      </c>
      <c r="D1590" s="23" t="s">
        <v>156</v>
      </c>
      <c r="E1590" s="23" t="s">
        <v>189</v>
      </c>
      <c r="F1590" s="23"/>
      <c r="G1590" s="23" t="s">
        <v>179</v>
      </c>
      <c r="H1590" s="23"/>
      <c r="I1590" s="23"/>
      <c r="J1590" s="23"/>
      <c r="K1590" s="23"/>
      <c r="L1590" s="23" t="s">
        <v>180</v>
      </c>
      <c r="M1590" s="25">
        <v>46309.803796296299</v>
      </c>
    </row>
    <row r="1591" spans="1:13">
      <c r="A1591">
        <v>202650001407</v>
      </c>
      <c r="B1591">
        <v>5068343</v>
      </c>
      <c r="C1591" s="24">
        <v>46117</v>
      </c>
      <c r="D1591" s="23" t="s">
        <v>156</v>
      </c>
      <c r="E1591" s="23" t="s">
        <v>177</v>
      </c>
      <c r="F1591" s="23"/>
      <c r="G1591" s="23" t="s">
        <v>179</v>
      </c>
      <c r="H1591" s="23"/>
      <c r="I1591" s="23"/>
      <c r="J1591" s="23"/>
      <c r="K1591" s="23"/>
      <c r="L1591" s="23" t="s">
        <v>180</v>
      </c>
      <c r="M1591" s="25">
        <v>46309.803796296299</v>
      </c>
    </row>
    <row r="1592" spans="1:13">
      <c r="A1592">
        <v>202650001408</v>
      </c>
      <c r="B1592">
        <v>1256102</v>
      </c>
      <c r="C1592" s="24">
        <v>46117</v>
      </c>
      <c r="D1592" s="23" t="s">
        <v>156</v>
      </c>
      <c r="E1592" s="23" t="s">
        <v>189</v>
      </c>
      <c r="F1592" s="23"/>
      <c r="G1592" s="23" t="s">
        <v>179</v>
      </c>
      <c r="H1592" s="23"/>
      <c r="I1592" s="23"/>
      <c r="J1592" s="23"/>
      <c r="K1592" s="23"/>
      <c r="L1592" s="23" t="s">
        <v>180</v>
      </c>
      <c r="M1592" s="25">
        <v>46309.803796296299</v>
      </c>
    </row>
    <row r="1593" spans="1:13">
      <c r="A1593">
        <v>202650001409</v>
      </c>
      <c r="B1593">
        <v>1211432</v>
      </c>
      <c r="C1593" s="24">
        <v>46117</v>
      </c>
      <c r="D1593" s="23" t="s">
        <v>156</v>
      </c>
      <c r="E1593" s="23" t="s">
        <v>189</v>
      </c>
      <c r="F1593" s="23"/>
      <c r="G1593" s="23" t="s">
        <v>179</v>
      </c>
      <c r="H1593" s="23"/>
      <c r="I1593" s="23"/>
      <c r="J1593" s="23"/>
      <c r="K1593" s="23"/>
      <c r="L1593" s="23" t="s">
        <v>180</v>
      </c>
      <c r="M1593" s="25">
        <v>46309.803796296299</v>
      </c>
    </row>
    <row r="1594" spans="1:13">
      <c r="A1594">
        <v>202650001410</v>
      </c>
      <c r="B1594">
        <v>900062</v>
      </c>
      <c r="C1594" s="24">
        <v>46117</v>
      </c>
      <c r="D1594" s="23" t="s">
        <v>156</v>
      </c>
      <c r="E1594" s="23" t="s">
        <v>189</v>
      </c>
      <c r="F1594" s="23"/>
      <c r="G1594" s="23" t="s">
        <v>179</v>
      </c>
      <c r="H1594" s="23"/>
      <c r="I1594" s="23"/>
      <c r="J1594" s="23"/>
      <c r="K1594" s="23"/>
      <c r="L1594" s="23" t="s">
        <v>180</v>
      </c>
      <c r="M1594" s="25">
        <v>46309.803796296299</v>
      </c>
    </row>
    <row r="1595" spans="1:13">
      <c r="A1595">
        <v>202650001411</v>
      </c>
      <c r="B1595">
        <v>840157</v>
      </c>
      <c r="C1595" s="24">
        <v>46119</v>
      </c>
      <c r="D1595" s="23" t="s">
        <v>156</v>
      </c>
      <c r="E1595" s="23" t="s">
        <v>177</v>
      </c>
      <c r="F1595" s="23"/>
      <c r="G1595" s="23" t="s">
        <v>179</v>
      </c>
      <c r="H1595" s="23"/>
      <c r="I1595" s="23"/>
      <c r="J1595" s="23"/>
      <c r="K1595" s="23"/>
      <c r="L1595" s="23" t="s">
        <v>180</v>
      </c>
      <c r="M1595" s="25">
        <v>46309.803796296299</v>
      </c>
    </row>
    <row r="1596" spans="1:13">
      <c r="A1596">
        <v>202650001412</v>
      </c>
      <c r="B1596">
        <v>1186131</v>
      </c>
      <c r="C1596" s="24">
        <v>46117</v>
      </c>
      <c r="D1596" s="23" t="s">
        <v>156</v>
      </c>
      <c r="E1596" s="23" t="s">
        <v>177</v>
      </c>
      <c r="F1596" s="23"/>
      <c r="G1596" s="23" t="s">
        <v>179</v>
      </c>
      <c r="H1596" s="23"/>
      <c r="I1596" s="23"/>
      <c r="J1596" s="23"/>
      <c r="K1596" s="23"/>
      <c r="L1596" s="23" t="s">
        <v>180</v>
      </c>
      <c r="M1596" s="25">
        <v>46309.803796296299</v>
      </c>
    </row>
    <row r="1597" spans="1:13">
      <c r="A1597">
        <v>202650001413</v>
      </c>
      <c r="B1597">
        <v>1226133</v>
      </c>
      <c r="C1597" s="24">
        <v>46117</v>
      </c>
      <c r="D1597" s="23" t="s">
        <v>156</v>
      </c>
      <c r="E1597" s="23" t="s">
        <v>177</v>
      </c>
      <c r="F1597" s="23"/>
      <c r="G1597" s="23" t="s">
        <v>179</v>
      </c>
      <c r="H1597" s="23"/>
      <c r="I1597" s="23"/>
      <c r="J1597" s="23"/>
      <c r="K1597" s="23"/>
      <c r="L1597" s="23" t="s">
        <v>180</v>
      </c>
      <c r="M1597" s="25">
        <v>46309.803796296299</v>
      </c>
    </row>
    <row r="1598" spans="1:13">
      <c r="A1598">
        <v>202650001414</v>
      </c>
      <c r="B1598">
        <v>910068</v>
      </c>
      <c r="C1598" s="24">
        <v>46123</v>
      </c>
      <c r="D1598" s="23" t="s">
        <v>156</v>
      </c>
      <c r="E1598" s="23" t="s">
        <v>177</v>
      </c>
      <c r="F1598" s="23"/>
      <c r="G1598" s="23" t="s">
        <v>179</v>
      </c>
      <c r="H1598" s="23"/>
      <c r="I1598" s="23"/>
      <c r="J1598" s="23"/>
      <c r="K1598" s="23"/>
      <c r="L1598" s="23" t="s">
        <v>180</v>
      </c>
      <c r="M1598" s="25">
        <v>46309.803796296299</v>
      </c>
    </row>
    <row r="1599" spans="1:13">
      <c r="A1599">
        <v>202650001415</v>
      </c>
      <c r="B1599">
        <v>890714</v>
      </c>
      <c r="C1599" s="24">
        <v>46117</v>
      </c>
      <c r="D1599" s="23" t="s">
        <v>156</v>
      </c>
      <c r="E1599" s="23" t="s">
        <v>177</v>
      </c>
      <c r="F1599" s="23"/>
      <c r="G1599" s="23" t="s">
        <v>179</v>
      </c>
      <c r="H1599" s="23"/>
      <c r="I1599" s="23"/>
      <c r="J1599" s="23"/>
      <c r="K1599" s="23"/>
      <c r="L1599" s="23" t="s">
        <v>180</v>
      </c>
      <c r="M1599" s="25">
        <v>46309.803796296299</v>
      </c>
    </row>
    <row r="1600" spans="1:13">
      <c r="A1600">
        <v>202650001417</v>
      </c>
      <c r="B1600">
        <v>1126080</v>
      </c>
      <c r="C1600" s="24">
        <v>46117</v>
      </c>
      <c r="D1600" s="23" t="s">
        <v>156</v>
      </c>
      <c r="E1600" s="23" t="s">
        <v>177</v>
      </c>
      <c r="F1600" s="23"/>
      <c r="G1600" s="23" t="s">
        <v>179</v>
      </c>
      <c r="H1600" s="23"/>
      <c r="I1600" s="23"/>
      <c r="J1600" s="23"/>
      <c r="K1600" s="23"/>
      <c r="L1600" s="23" t="s">
        <v>180</v>
      </c>
      <c r="M1600" s="25">
        <v>46309.803796296299</v>
      </c>
    </row>
    <row r="1601" spans="1:13">
      <c r="A1601">
        <v>202650001418</v>
      </c>
      <c r="B1601">
        <v>1176096</v>
      </c>
      <c r="C1601" s="24">
        <v>46117</v>
      </c>
      <c r="D1601" s="23" t="s">
        <v>156</v>
      </c>
      <c r="E1601" s="23" t="s">
        <v>177</v>
      </c>
      <c r="F1601" s="23"/>
      <c r="G1601" s="23" t="s">
        <v>179</v>
      </c>
      <c r="H1601" s="23"/>
      <c r="I1601" s="23"/>
      <c r="J1601" s="23"/>
      <c r="K1601" s="23"/>
      <c r="L1601" s="23" t="s">
        <v>180</v>
      </c>
      <c r="M1601" s="25">
        <v>46309.803796296299</v>
      </c>
    </row>
    <row r="1602" spans="1:13">
      <c r="A1602">
        <v>202650001419</v>
      </c>
      <c r="B1602">
        <v>920114</v>
      </c>
      <c r="C1602" s="24">
        <v>46117</v>
      </c>
      <c r="D1602" s="23" t="s">
        <v>156</v>
      </c>
      <c r="E1602" s="23" t="s">
        <v>183</v>
      </c>
      <c r="F1602" s="23" t="s">
        <v>178</v>
      </c>
      <c r="G1602" s="23" t="s">
        <v>179</v>
      </c>
      <c r="H1602" s="23"/>
      <c r="I1602" s="23"/>
      <c r="J1602" s="23"/>
      <c r="K1602" s="23"/>
      <c r="L1602" s="23" t="s">
        <v>180</v>
      </c>
      <c r="M1602" s="25">
        <v>46309.803796296299</v>
      </c>
    </row>
    <row r="1603" spans="1:13">
      <c r="A1603">
        <v>202650001420</v>
      </c>
      <c r="B1603">
        <v>1236066</v>
      </c>
      <c r="C1603" s="24">
        <v>46117</v>
      </c>
      <c r="D1603" s="23" t="s">
        <v>156</v>
      </c>
      <c r="E1603" s="23" t="s">
        <v>183</v>
      </c>
      <c r="F1603" s="23" t="s">
        <v>178</v>
      </c>
      <c r="G1603" s="23" t="s">
        <v>179</v>
      </c>
      <c r="H1603" s="23"/>
      <c r="I1603" s="23"/>
      <c r="J1603" s="23"/>
      <c r="K1603" s="23"/>
      <c r="L1603" s="23" t="s">
        <v>180</v>
      </c>
      <c r="M1603" s="25">
        <v>46309.803796296299</v>
      </c>
    </row>
    <row r="1604" spans="1:13">
      <c r="A1604">
        <v>202650001421</v>
      </c>
      <c r="B1604">
        <v>1211393</v>
      </c>
      <c r="C1604" s="24">
        <v>46117</v>
      </c>
      <c r="D1604" s="23" t="s">
        <v>156</v>
      </c>
      <c r="E1604" s="23" t="s">
        <v>177</v>
      </c>
      <c r="F1604" s="23"/>
      <c r="G1604" s="23" t="s">
        <v>179</v>
      </c>
      <c r="H1604" s="23"/>
      <c r="I1604" s="23"/>
      <c r="J1604" s="23"/>
      <c r="K1604" s="23"/>
      <c r="L1604" s="23" t="s">
        <v>180</v>
      </c>
      <c r="M1604" s="25">
        <v>46309.803796296299</v>
      </c>
    </row>
    <row r="1605" spans="1:13">
      <c r="A1605">
        <v>202650001422</v>
      </c>
      <c r="B1605">
        <v>1096004</v>
      </c>
      <c r="C1605" s="24">
        <v>46117</v>
      </c>
      <c r="D1605" s="23" t="s">
        <v>156</v>
      </c>
      <c r="E1605" s="23" t="s">
        <v>183</v>
      </c>
      <c r="F1605" s="23" t="s">
        <v>178</v>
      </c>
      <c r="G1605" s="23" t="s">
        <v>179</v>
      </c>
      <c r="H1605" s="23"/>
      <c r="I1605" s="23"/>
      <c r="J1605" s="23"/>
      <c r="K1605" s="23"/>
      <c r="L1605" s="23" t="s">
        <v>180</v>
      </c>
      <c r="M1605" s="25">
        <v>46309.803796296299</v>
      </c>
    </row>
    <row r="1606" spans="1:13">
      <c r="A1606">
        <v>202650001423</v>
      </c>
      <c r="B1606">
        <v>1131130</v>
      </c>
      <c r="C1606" s="24">
        <v>46117</v>
      </c>
      <c r="D1606" s="23" t="s">
        <v>156</v>
      </c>
      <c r="E1606" s="23" t="s">
        <v>177</v>
      </c>
      <c r="F1606" s="23"/>
      <c r="G1606" s="23" t="s">
        <v>179</v>
      </c>
      <c r="H1606" s="23"/>
      <c r="I1606" s="23"/>
      <c r="J1606" s="23"/>
      <c r="K1606" s="23"/>
      <c r="L1606" s="23" t="s">
        <v>180</v>
      </c>
      <c r="M1606" s="25">
        <v>46309.803796296299</v>
      </c>
    </row>
    <row r="1607" spans="1:13">
      <c r="A1607">
        <v>202650001424</v>
      </c>
      <c r="B1607">
        <v>1136029</v>
      </c>
      <c r="C1607" s="24">
        <v>46117</v>
      </c>
      <c r="D1607" s="23" t="s">
        <v>156</v>
      </c>
      <c r="E1607" s="23" t="s">
        <v>177</v>
      </c>
      <c r="F1607" s="23"/>
      <c r="G1607" s="23" t="s">
        <v>179</v>
      </c>
      <c r="H1607" s="23"/>
      <c r="I1607" s="23"/>
      <c r="J1607" s="23"/>
      <c r="K1607" s="23"/>
      <c r="L1607" s="23" t="s">
        <v>180</v>
      </c>
      <c r="M1607" s="25">
        <v>46309.803796296299</v>
      </c>
    </row>
    <row r="1608" spans="1:13">
      <c r="A1608">
        <v>202650001425</v>
      </c>
      <c r="B1608">
        <v>1246011</v>
      </c>
      <c r="C1608" s="24">
        <v>46117</v>
      </c>
      <c r="D1608" s="23" t="s">
        <v>156</v>
      </c>
      <c r="E1608" s="23" t="s">
        <v>177</v>
      </c>
      <c r="F1608" s="23"/>
      <c r="G1608" s="23" t="s">
        <v>179</v>
      </c>
      <c r="H1608" s="23"/>
      <c r="I1608" s="23"/>
      <c r="J1608" s="23"/>
      <c r="K1608" s="23"/>
      <c r="L1608" s="23" t="s">
        <v>180</v>
      </c>
      <c r="M1608" s="25">
        <v>46309.803796296299</v>
      </c>
    </row>
    <row r="1609" spans="1:13">
      <c r="A1609">
        <v>202650001426</v>
      </c>
      <c r="B1609">
        <v>1086050</v>
      </c>
      <c r="C1609" s="24">
        <v>46117</v>
      </c>
      <c r="D1609" s="23" t="s">
        <v>156</v>
      </c>
      <c r="E1609" s="23" t="s">
        <v>183</v>
      </c>
      <c r="F1609" s="23"/>
      <c r="G1609" s="23" t="s">
        <v>179</v>
      </c>
      <c r="H1609" s="23"/>
      <c r="I1609" s="23"/>
      <c r="J1609" s="23"/>
      <c r="K1609" s="23"/>
      <c r="L1609" s="23" t="s">
        <v>180</v>
      </c>
      <c r="M1609" s="25">
        <v>46309.803796296299</v>
      </c>
    </row>
    <row r="1610" spans="1:13">
      <c r="A1610">
        <v>202650001427</v>
      </c>
      <c r="B1610">
        <v>1206145</v>
      </c>
      <c r="C1610" s="24">
        <v>46117</v>
      </c>
      <c r="D1610" s="23" t="s">
        <v>156</v>
      </c>
      <c r="E1610" s="23" t="s">
        <v>177</v>
      </c>
      <c r="F1610" s="23"/>
      <c r="G1610" s="23" t="s">
        <v>179</v>
      </c>
      <c r="H1610" s="23"/>
      <c r="I1610" s="23"/>
      <c r="J1610" s="23"/>
      <c r="K1610" s="23"/>
      <c r="L1610" s="23" t="s">
        <v>180</v>
      </c>
      <c r="M1610" s="25">
        <v>46309.803796296299</v>
      </c>
    </row>
    <row r="1611" spans="1:13">
      <c r="A1611">
        <v>202650001428</v>
      </c>
      <c r="B1611">
        <v>1046007</v>
      </c>
      <c r="C1611" s="24">
        <v>46117</v>
      </c>
      <c r="D1611" s="23" t="s">
        <v>156</v>
      </c>
      <c r="E1611" s="23" t="s">
        <v>177</v>
      </c>
      <c r="F1611" s="23"/>
      <c r="G1611" s="23" t="s">
        <v>179</v>
      </c>
      <c r="H1611" s="23"/>
      <c r="I1611" s="23"/>
      <c r="J1611" s="23"/>
      <c r="K1611" s="23"/>
      <c r="L1611" s="23" t="s">
        <v>180</v>
      </c>
      <c r="M1611" s="25">
        <v>46309.803796296299</v>
      </c>
    </row>
    <row r="1612" spans="1:13">
      <c r="A1612">
        <v>202650001429</v>
      </c>
      <c r="B1612">
        <v>1091128</v>
      </c>
      <c r="C1612" s="24">
        <v>46117</v>
      </c>
      <c r="D1612" s="23" t="s">
        <v>156</v>
      </c>
      <c r="E1612" s="23" t="s">
        <v>177</v>
      </c>
      <c r="F1612" s="23"/>
      <c r="G1612" s="23" t="s">
        <v>179</v>
      </c>
      <c r="H1612" s="23"/>
      <c r="I1612" s="23"/>
      <c r="J1612" s="23"/>
      <c r="K1612" s="23"/>
      <c r="L1612" s="23" t="s">
        <v>180</v>
      </c>
      <c r="M1612" s="25">
        <v>46309.803796296299</v>
      </c>
    </row>
    <row r="1613" spans="1:13">
      <c r="A1613">
        <v>202650001430</v>
      </c>
      <c r="B1613">
        <v>830435</v>
      </c>
      <c r="C1613" s="24">
        <v>46117</v>
      </c>
      <c r="D1613" s="23" t="s">
        <v>156</v>
      </c>
      <c r="E1613" s="23" t="s">
        <v>181</v>
      </c>
      <c r="F1613" s="23"/>
      <c r="G1613" s="23" t="s">
        <v>179</v>
      </c>
      <c r="H1613" s="23"/>
      <c r="I1613" s="23"/>
      <c r="J1613" s="23"/>
      <c r="K1613" s="23"/>
      <c r="L1613" s="23" t="s">
        <v>180</v>
      </c>
      <c r="M1613" s="25">
        <v>46309.803796296299</v>
      </c>
    </row>
    <row r="1614" spans="1:13">
      <c r="A1614">
        <v>202650001431</v>
      </c>
      <c r="B1614">
        <v>5005708</v>
      </c>
      <c r="C1614" s="24">
        <v>46117</v>
      </c>
      <c r="D1614" s="23" t="s">
        <v>156</v>
      </c>
      <c r="E1614" s="23" t="s">
        <v>177</v>
      </c>
      <c r="F1614" s="23"/>
      <c r="G1614" s="23" t="s">
        <v>179</v>
      </c>
      <c r="H1614" s="23"/>
      <c r="I1614" s="23"/>
      <c r="J1614" s="23"/>
      <c r="K1614" s="23"/>
      <c r="L1614" s="23" t="s">
        <v>180</v>
      </c>
      <c r="M1614" s="25">
        <v>46309.803796296299</v>
      </c>
    </row>
    <row r="1615" spans="1:13">
      <c r="A1615">
        <v>202650001432</v>
      </c>
      <c r="B1615">
        <v>900059</v>
      </c>
      <c r="C1615" s="24">
        <v>46117</v>
      </c>
      <c r="D1615" s="23" t="s">
        <v>156</v>
      </c>
      <c r="E1615" s="23" t="s">
        <v>181</v>
      </c>
      <c r="F1615" s="23"/>
      <c r="G1615" s="23" t="s">
        <v>179</v>
      </c>
      <c r="H1615" s="23"/>
      <c r="I1615" s="23"/>
      <c r="J1615" s="23"/>
      <c r="K1615" s="23"/>
      <c r="L1615" s="23" t="s">
        <v>180</v>
      </c>
      <c r="M1615" s="25">
        <v>46309.803796296299</v>
      </c>
    </row>
    <row r="1616" spans="1:13">
      <c r="A1616">
        <v>202650001433</v>
      </c>
      <c r="B1616">
        <v>1226135</v>
      </c>
      <c r="C1616" s="24">
        <v>46117</v>
      </c>
      <c r="D1616" s="23" t="s">
        <v>156</v>
      </c>
      <c r="E1616" s="23" t="s">
        <v>177</v>
      </c>
      <c r="F1616" s="23"/>
      <c r="G1616" s="23" t="s">
        <v>179</v>
      </c>
      <c r="H1616" s="23"/>
      <c r="I1616" s="23"/>
      <c r="J1616" s="23"/>
      <c r="K1616" s="23"/>
      <c r="L1616" s="23" t="s">
        <v>180</v>
      </c>
      <c r="M1616" s="25">
        <v>46309.803796296299</v>
      </c>
    </row>
    <row r="1617" spans="1:13">
      <c r="A1617">
        <v>202650001434</v>
      </c>
      <c r="B1617">
        <v>930145</v>
      </c>
      <c r="C1617" s="24">
        <v>46121</v>
      </c>
      <c r="D1617" s="23" t="s">
        <v>156</v>
      </c>
      <c r="E1617" s="23" t="s">
        <v>183</v>
      </c>
      <c r="F1617" s="23" t="s">
        <v>178</v>
      </c>
      <c r="G1617" s="23" t="s">
        <v>179</v>
      </c>
      <c r="H1617" s="23"/>
      <c r="I1617" s="23"/>
      <c r="J1617" s="23"/>
      <c r="K1617" s="23"/>
      <c r="L1617" s="23" t="s">
        <v>180</v>
      </c>
      <c r="M1617" s="25">
        <v>46309.803796296299</v>
      </c>
    </row>
    <row r="1618" spans="1:13">
      <c r="A1618">
        <v>202650001435</v>
      </c>
      <c r="B1618">
        <v>1216055</v>
      </c>
      <c r="C1618" s="24">
        <v>46117</v>
      </c>
      <c r="D1618" s="23" t="s">
        <v>156</v>
      </c>
      <c r="E1618" s="23" t="s">
        <v>177</v>
      </c>
      <c r="F1618" s="23"/>
      <c r="G1618" s="23" t="s">
        <v>179</v>
      </c>
      <c r="H1618" s="23"/>
      <c r="I1618" s="23"/>
      <c r="J1618" s="23"/>
      <c r="K1618" s="23"/>
      <c r="L1618" s="23" t="s">
        <v>180</v>
      </c>
      <c r="M1618" s="25">
        <v>46309.803796296299</v>
      </c>
    </row>
    <row r="1619" spans="1:13">
      <c r="A1619">
        <v>202650001436</v>
      </c>
      <c r="B1619">
        <v>1226129</v>
      </c>
      <c r="C1619" s="24">
        <v>46117</v>
      </c>
      <c r="D1619" s="23" t="s">
        <v>156</v>
      </c>
      <c r="E1619" s="23" t="s">
        <v>181</v>
      </c>
      <c r="F1619" s="23"/>
      <c r="G1619" s="23" t="s">
        <v>179</v>
      </c>
      <c r="H1619" s="23"/>
      <c r="I1619" s="23"/>
      <c r="J1619" s="23"/>
      <c r="K1619" s="23"/>
      <c r="L1619" s="23" t="s">
        <v>180</v>
      </c>
      <c r="M1619" s="25">
        <v>46309.803796296299</v>
      </c>
    </row>
    <row r="1620" spans="1:13">
      <c r="A1620">
        <v>202650001437</v>
      </c>
      <c r="B1620">
        <v>930106</v>
      </c>
      <c r="C1620" s="24">
        <v>46117</v>
      </c>
      <c r="D1620" s="23" t="s">
        <v>156</v>
      </c>
      <c r="E1620" s="23" t="s">
        <v>189</v>
      </c>
      <c r="F1620" s="23"/>
      <c r="G1620" s="23" t="s">
        <v>179</v>
      </c>
      <c r="H1620" s="23"/>
      <c r="I1620" s="23"/>
      <c r="J1620" s="23"/>
      <c r="K1620" s="23"/>
      <c r="L1620" s="23" t="s">
        <v>180</v>
      </c>
      <c r="M1620" s="25">
        <v>46309.803796296299</v>
      </c>
    </row>
    <row r="1621" spans="1:13">
      <c r="A1621">
        <v>202650001438</v>
      </c>
      <c r="B1621">
        <v>1196004</v>
      </c>
      <c r="C1621" s="24">
        <v>46117</v>
      </c>
      <c r="D1621" s="23" t="s">
        <v>156</v>
      </c>
      <c r="E1621" s="23" t="s">
        <v>183</v>
      </c>
      <c r="F1621" s="23"/>
      <c r="G1621" s="23" t="s">
        <v>179</v>
      </c>
      <c r="H1621" s="23"/>
      <c r="I1621" s="23"/>
      <c r="J1621" s="23"/>
      <c r="K1621" s="23"/>
      <c r="L1621" s="23" t="s">
        <v>180</v>
      </c>
      <c r="M1621" s="25">
        <v>46309.803796296299</v>
      </c>
    </row>
    <row r="1622" spans="1:13">
      <c r="A1622">
        <v>202650001439</v>
      </c>
      <c r="B1622">
        <v>1016074</v>
      </c>
      <c r="C1622" s="24">
        <v>46117</v>
      </c>
      <c r="D1622" s="23" t="s">
        <v>156</v>
      </c>
      <c r="E1622" s="23" t="s">
        <v>177</v>
      </c>
      <c r="F1622" s="23"/>
      <c r="G1622" s="23" t="s">
        <v>179</v>
      </c>
      <c r="H1622" s="23"/>
      <c r="I1622" s="23"/>
      <c r="J1622" s="23"/>
      <c r="K1622" s="23"/>
      <c r="L1622" s="23" t="s">
        <v>180</v>
      </c>
      <c r="M1622" s="25">
        <v>46309.803796296299</v>
      </c>
    </row>
    <row r="1623" spans="1:13">
      <c r="A1623">
        <v>202650001440</v>
      </c>
      <c r="B1623">
        <v>1126033</v>
      </c>
      <c r="C1623" s="24">
        <v>46117</v>
      </c>
      <c r="D1623" s="23" t="s">
        <v>156</v>
      </c>
      <c r="E1623" s="23" t="s">
        <v>181</v>
      </c>
      <c r="F1623" s="23"/>
      <c r="G1623" s="23" t="s">
        <v>179</v>
      </c>
      <c r="H1623" s="23"/>
      <c r="I1623" s="23"/>
      <c r="J1623" s="23"/>
      <c r="K1623" s="23"/>
      <c r="L1623" s="23" t="s">
        <v>180</v>
      </c>
      <c r="M1623" s="25">
        <v>46309.803796296299</v>
      </c>
    </row>
    <row r="1624" spans="1:13">
      <c r="A1624">
        <v>202650001441</v>
      </c>
      <c r="B1624">
        <v>1206008</v>
      </c>
      <c r="C1624" s="24">
        <v>46117</v>
      </c>
      <c r="D1624" s="23" t="s">
        <v>156</v>
      </c>
      <c r="E1624" s="23" t="s">
        <v>177</v>
      </c>
      <c r="F1624" s="23"/>
      <c r="G1624" s="23" t="s">
        <v>179</v>
      </c>
      <c r="H1624" s="23"/>
      <c r="I1624" s="23"/>
      <c r="J1624" s="23"/>
      <c r="K1624" s="23"/>
      <c r="L1624" s="23" t="s">
        <v>180</v>
      </c>
      <c r="M1624" s="25">
        <v>46309.803796296299</v>
      </c>
    </row>
    <row r="1625" spans="1:13">
      <c r="A1625">
        <v>202650001442</v>
      </c>
      <c r="B1625">
        <v>1176008</v>
      </c>
      <c r="C1625" s="24">
        <v>46117</v>
      </c>
      <c r="D1625" s="23" t="s">
        <v>156</v>
      </c>
      <c r="E1625" s="23" t="s">
        <v>177</v>
      </c>
      <c r="F1625" s="23"/>
      <c r="G1625" s="23" t="s">
        <v>179</v>
      </c>
      <c r="H1625" s="23"/>
      <c r="I1625" s="23"/>
      <c r="J1625" s="23"/>
      <c r="K1625" s="23"/>
      <c r="L1625" s="23" t="s">
        <v>180</v>
      </c>
      <c r="M1625" s="25">
        <v>46309.803796296299</v>
      </c>
    </row>
    <row r="1626" spans="1:13">
      <c r="A1626">
        <v>202650001443</v>
      </c>
      <c r="B1626">
        <v>1076061</v>
      </c>
      <c r="C1626" s="24">
        <v>46117</v>
      </c>
      <c r="D1626" s="23" t="s">
        <v>156</v>
      </c>
      <c r="E1626" s="23" t="s">
        <v>177</v>
      </c>
      <c r="F1626" s="23"/>
      <c r="G1626" s="23" t="s">
        <v>179</v>
      </c>
      <c r="H1626" s="23"/>
      <c r="I1626" s="23"/>
      <c r="J1626" s="23"/>
      <c r="K1626" s="23"/>
      <c r="L1626" s="23" t="s">
        <v>180</v>
      </c>
      <c r="M1626" s="25">
        <v>46309.803796296299</v>
      </c>
    </row>
    <row r="1627" spans="1:13">
      <c r="A1627">
        <v>202650001444</v>
      </c>
      <c r="B1627">
        <v>1096017</v>
      </c>
      <c r="C1627" s="24">
        <v>46117</v>
      </c>
      <c r="D1627" s="23" t="s">
        <v>156</v>
      </c>
      <c r="E1627" s="23" t="s">
        <v>177</v>
      </c>
      <c r="F1627" s="23" t="s">
        <v>212</v>
      </c>
      <c r="G1627" s="23" t="s">
        <v>179</v>
      </c>
      <c r="H1627" s="23"/>
      <c r="I1627" s="23"/>
      <c r="J1627" s="23"/>
      <c r="K1627" s="23"/>
      <c r="L1627" s="23" t="s">
        <v>180</v>
      </c>
      <c r="M1627" s="25">
        <v>46309.803796296299</v>
      </c>
    </row>
    <row r="1628" spans="1:13">
      <c r="A1628">
        <v>202650001445</v>
      </c>
      <c r="B1628">
        <v>940058</v>
      </c>
      <c r="C1628" s="24">
        <v>46117</v>
      </c>
      <c r="D1628" s="23" t="s">
        <v>156</v>
      </c>
      <c r="E1628" s="23" t="s">
        <v>177</v>
      </c>
      <c r="F1628" s="23"/>
      <c r="G1628" s="23" t="s">
        <v>179</v>
      </c>
      <c r="H1628" s="23"/>
      <c r="I1628" s="23"/>
      <c r="J1628" s="23"/>
      <c r="K1628" s="23"/>
      <c r="L1628" s="23" t="s">
        <v>180</v>
      </c>
      <c r="M1628" s="25">
        <v>46309.803796296299</v>
      </c>
    </row>
    <row r="1629" spans="1:13">
      <c r="A1629">
        <v>202650001446</v>
      </c>
      <c r="B1629">
        <v>1241272</v>
      </c>
      <c r="C1629" s="24">
        <v>46117</v>
      </c>
      <c r="D1629" s="23" t="s">
        <v>156</v>
      </c>
      <c r="E1629" s="23" t="s">
        <v>183</v>
      </c>
      <c r="F1629" s="23"/>
      <c r="G1629" s="23" t="s">
        <v>179</v>
      </c>
      <c r="H1629" s="23"/>
      <c r="I1629" s="23"/>
      <c r="J1629" s="23"/>
      <c r="K1629" s="23"/>
      <c r="L1629" s="23" t="s">
        <v>180</v>
      </c>
      <c r="M1629" s="25">
        <v>46309.803796296299</v>
      </c>
    </row>
    <row r="1630" spans="1:13">
      <c r="A1630">
        <v>202650001447</v>
      </c>
      <c r="B1630">
        <v>1216127</v>
      </c>
      <c r="C1630" s="24">
        <v>46117</v>
      </c>
      <c r="D1630" s="23" t="s">
        <v>156</v>
      </c>
      <c r="E1630" s="23" t="s">
        <v>177</v>
      </c>
      <c r="F1630" s="23"/>
      <c r="G1630" s="23" t="s">
        <v>179</v>
      </c>
      <c r="H1630" s="23"/>
      <c r="I1630" s="23"/>
      <c r="J1630" s="23"/>
      <c r="K1630" s="23"/>
      <c r="L1630" s="23" t="s">
        <v>180</v>
      </c>
      <c r="M1630" s="25">
        <v>46309.803796296299</v>
      </c>
    </row>
    <row r="1631" spans="1:13">
      <c r="A1631">
        <v>202650001448</v>
      </c>
      <c r="B1631">
        <v>1036009</v>
      </c>
      <c r="C1631" s="24">
        <v>46119</v>
      </c>
      <c r="D1631" s="23" t="s">
        <v>156</v>
      </c>
      <c r="E1631" s="23" t="s">
        <v>177</v>
      </c>
      <c r="F1631" s="23"/>
      <c r="G1631" s="23" t="s">
        <v>179</v>
      </c>
      <c r="H1631" s="23"/>
      <c r="I1631" s="23"/>
      <c r="J1631" s="23"/>
      <c r="K1631" s="23"/>
      <c r="L1631" s="23" t="s">
        <v>180</v>
      </c>
      <c r="M1631" s="25">
        <v>46309.803796296299</v>
      </c>
    </row>
    <row r="1632" spans="1:13">
      <c r="A1632">
        <v>202650001449</v>
      </c>
      <c r="B1632">
        <v>1156050</v>
      </c>
      <c r="C1632" s="24">
        <v>46117</v>
      </c>
      <c r="D1632" s="23" t="s">
        <v>156</v>
      </c>
      <c r="E1632" s="23" t="s">
        <v>177</v>
      </c>
      <c r="F1632" s="23"/>
      <c r="G1632" s="23" t="s">
        <v>179</v>
      </c>
      <c r="H1632" s="23"/>
      <c r="I1632" s="23"/>
      <c r="J1632" s="23"/>
      <c r="K1632" s="23"/>
      <c r="L1632" s="23" t="s">
        <v>180</v>
      </c>
      <c r="M1632" s="25">
        <v>46309.803796296299</v>
      </c>
    </row>
    <row r="1633" spans="1:13">
      <c r="A1633">
        <v>202650001450</v>
      </c>
      <c r="B1633">
        <v>830381</v>
      </c>
      <c r="C1633" s="24">
        <v>46117</v>
      </c>
      <c r="D1633" s="23" t="s">
        <v>156</v>
      </c>
      <c r="E1633" s="23" t="s">
        <v>177</v>
      </c>
      <c r="F1633" s="23"/>
      <c r="G1633" s="23" t="s">
        <v>179</v>
      </c>
      <c r="H1633" s="23"/>
      <c r="I1633" s="23"/>
      <c r="J1633" s="23"/>
      <c r="K1633" s="23"/>
      <c r="L1633" s="23" t="s">
        <v>180</v>
      </c>
      <c r="M1633" s="25">
        <v>46309.803796296299</v>
      </c>
    </row>
    <row r="1634" spans="1:13">
      <c r="A1634">
        <v>202650001451</v>
      </c>
      <c r="B1634">
        <v>1116108</v>
      </c>
      <c r="C1634" s="24">
        <v>46117</v>
      </c>
      <c r="D1634" s="23" t="s">
        <v>156</v>
      </c>
      <c r="E1634" s="23" t="s">
        <v>177</v>
      </c>
      <c r="F1634" s="23"/>
      <c r="G1634" s="23" t="s">
        <v>179</v>
      </c>
      <c r="H1634" s="23"/>
      <c r="I1634" s="23"/>
      <c r="J1634" s="23"/>
      <c r="K1634" s="23"/>
      <c r="L1634" s="23" t="s">
        <v>180</v>
      </c>
      <c r="M1634" s="25">
        <v>46309.803796296299</v>
      </c>
    </row>
    <row r="1635" spans="1:13">
      <c r="A1635">
        <v>202650001452</v>
      </c>
      <c r="B1635">
        <v>1116015</v>
      </c>
      <c r="C1635" s="24">
        <v>46117</v>
      </c>
      <c r="D1635" s="23" t="s">
        <v>156</v>
      </c>
      <c r="E1635" s="23" t="s">
        <v>177</v>
      </c>
      <c r="F1635" s="23"/>
      <c r="G1635" s="23" t="s">
        <v>179</v>
      </c>
      <c r="H1635" s="23"/>
      <c r="I1635" s="23"/>
      <c r="J1635" s="23"/>
      <c r="K1635" s="23"/>
      <c r="L1635" s="23" t="s">
        <v>180</v>
      </c>
      <c r="M1635" s="25">
        <v>46309.803796296299</v>
      </c>
    </row>
    <row r="1636" spans="1:13">
      <c r="A1636">
        <v>202650001453</v>
      </c>
      <c r="B1636">
        <v>996006</v>
      </c>
      <c r="C1636" s="24">
        <v>46117</v>
      </c>
      <c r="D1636" s="23" t="s">
        <v>156</v>
      </c>
      <c r="E1636" s="23" t="s">
        <v>177</v>
      </c>
      <c r="F1636" s="23"/>
      <c r="G1636" s="23" t="s">
        <v>179</v>
      </c>
      <c r="H1636" s="23"/>
      <c r="I1636" s="23"/>
      <c r="J1636" s="23"/>
      <c r="K1636" s="23"/>
      <c r="L1636" s="23" t="s">
        <v>180</v>
      </c>
      <c r="M1636" s="25">
        <v>46309.803796296299</v>
      </c>
    </row>
    <row r="1637" spans="1:13">
      <c r="A1637">
        <v>202650001454</v>
      </c>
      <c r="B1637">
        <v>976048</v>
      </c>
      <c r="C1637" s="24">
        <v>46117</v>
      </c>
      <c r="D1637" s="23" t="s">
        <v>156</v>
      </c>
      <c r="E1637" s="23" t="s">
        <v>177</v>
      </c>
      <c r="F1637" s="23"/>
      <c r="G1637" s="23" t="s">
        <v>179</v>
      </c>
      <c r="H1637" s="23"/>
      <c r="I1637" s="23"/>
      <c r="J1637" s="23"/>
      <c r="K1637" s="23"/>
      <c r="L1637" s="23" t="s">
        <v>180</v>
      </c>
      <c r="M1637" s="25">
        <v>46309.803796296299</v>
      </c>
    </row>
    <row r="1638" spans="1:13">
      <c r="A1638">
        <v>202650001455</v>
      </c>
      <c r="B1638">
        <v>1216093</v>
      </c>
      <c r="C1638" s="24">
        <v>46117</v>
      </c>
      <c r="D1638" s="23" t="s">
        <v>156</v>
      </c>
      <c r="E1638" s="23" t="s">
        <v>183</v>
      </c>
      <c r="F1638" s="23"/>
      <c r="G1638" s="23" t="s">
        <v>179</v>
      </c>
      <c r="H1638" s="23"/>
      <c r="I1638" s="23"/>
      <c r="J1638" s="23"/>
      <c r="K1638" s="23"/>
      <c r="L1638" s="23" t="s">
        <v>180</v>
      </c>
      <c r="M1638" s="25">
        <v>46309.803796296299</v>
      </c>
    </row>
    <row r="1639" spans="1:13">
      <c r="A1639">
        <v>202650001456</v>
      </c>
      <c r="B1639">
        <v>1236045</v>
      </c>
      <c r="C1639" s="24">
        <v>46117</v>
      </c>
      <c r="D1639" s="23" t="s">
        <v>156</v>
      </c>
      <c r="E1639" s="23" t="s">
        <v>177</v>
      </c>
      <c r="F1639" s="23"/>
      <c r="G1639" s="23" t="s">
        <v>179</v>
      </c>
      <c r="H1639" s="23"/>
      <c r="I1639" s="23"/>
      <c r="J1639" s="23"/>
      <c r="K1639" s="23"/>
      <c r="L1639" s="23" t="s">
        <v>180</v>
      </c>
      <c r="M1639" s="25">
        <v>46309.803796296299</v>
      </c>
    </row>
    <row r="1640" spans="1:13">
      <c r="A1640">
        <v>202650001457</v>
      </c>
      <c r="B1640">
        <v>1076017</v>
      </c>
      <c r="C1640" s="24">
        <v>46117</v>
      </c>
      <c r="D1640" s="23" t="s">
        <v>156</v>
      </c>
      <c r="E1640" s="23" t="s">
        <v>177</v>
      </c>
      <c r="F1640" s="23"/>
      <c r="G1640" s="23" t="s">
        <v>179</v>
      </c>
      <c r="H1640" s="23"/>
      <c r="I1640" s="23"/>
      <c r="J1640" s="23"/>
      <c r="K1640" s="23"/>
      <c r="L1640" s="23" t="s">
        <v>180</v>
      </c>
      <c r="M1640" s="25">
        <v>46309.803796296299</v>
      </c>
    </row>
    <row r="1641" spans="1:13">
      <c r="A1641">
        <v>202650001458</v>
      </c>
      <c r="B1641">
        <v>1026076</v>
      </c>
      <c r="C1641" s="24">
        <v>46117</v>
      </c>
      <c r="D1641" s="23" t="s">
        <v>156</v>
      </c>
      <c r="E1641" s="23" t="s">
        <v>177</v>
      </c>
      <c r="F1641" s="23"/>
      <c r="G1641" s="23" t="s">
        <v>179</v>
      </c>
      <c r="H1641" s="23"/>
      <c r="I1641" s="23"/>
      <c r="J1641" s="23"/>
      <c r="K1641" s="23"/>
      <c r="L1641" s="23" t="s">
        <v>180</v>
      </c>
      <c r="M1641" s="25">
        <v>46309.803796296299</v>
      </c>
    </row>
    <row r="1642" spans="1:13">
      <c r="A1642">
        <v>202650001459</v>
      </c>
      <c r="B1642">
        <v>1096032</v>
      </c>
      <c r="C1642" s="24">
        <v>46117</v>
      </c>
      <c r="D1642" s="23" t="s">
        <v>156</v>
      </c>
      <c r="E1642" s="23" t="s">
        <v>189</v>
      </c>
      <c r="F1642" s="23"/>
      <c r="G1642" s="23" t="s">
        <v>179</v>
      </c>
      <c r="H1642" s="23"/>
      <c r="I1642" s="23"/>
      <c r="J1642" s="23"/>
      <c r="K1642" s="23"/>
      <c r="L1642" s="23" t="s">
        <v>180</v>
      </c>
      <c r="M1642" s="25">
        <v>46309.803796296299</v>
      </c>
    </row>
    <row r="1643" spans="1:13">
      <c r="A1643">
        <v>202650001460</v>
      </c>
      <c r="B1643">
        <v>1226045</v>
      </c>
      <c r="C1643" s="24">
        <v>46117</v>
      </c>
      <c r="D1643" s="23" t="s">
        <v>156</v>
      </c>
      <c r="E1643" s="23" t="s">
        <v>177</v>
      </c>
      <c r="F1643" s="23"/>
      <c r="G1643" s="23" t="s">
        <v>179</v>
      </c>
      <c r="H1643" s="23"/>
      <c r="I1643" s="23"/>
      <c r="J1643" s="23"/>
      <c r="K1643" s="23"/>
      <c r="L1643" s="23" t="s">
        <v>180</v>
      </c>
      <c r="M1643" s="25">
        <v>46309.803796296299</v>
      </c>
    </row>
    <row r="1644" spans="1:13">
      <c r="A1644">
        <v>202650001461</v>
      </c>
      <c r="B1644">
        <v>1146101</v>
      </c>
      <c r="C1644" s="24">
        <v>46117</v>
      </c>
      <c r="D1644" s="23" t="s">
        <v>156</v>
      </c>
      <c r="E1644" s="23" t="s">
        <v>177</v>
      </c>
      <c r="F1644" s="23"/>
      <c r="G1644" s="23" t="s">
        <v>179</v>
      </c>
      <c r="H1644" s="23"/>
      <c r="I1644" s="23"/>
      <c r="J1644" s="23"/>
      <c r="K1644" s="23"/>
      <c r="L1644" s="23" t="s">
        <v>180</v>
      </c>
      <c r="M1644" s="25">
        <v>46309.803796296299</v>
      </c>
    </row>
    <row r="1645" spans="1:13">
      <c r="A1645">
        <v>202650001462</v>
      </c>
      <c r="B1645">
        <v>1086012</v>
      </c>
      <c r="C1645" s="24">
        <v>46117</v>
      </c>
      <c r="D1645" s="23" t="s">
        <v>156</v>
      </c>
      <c r="E1645" s="23" t="s">
        <v>177</v>
      </c>
      <c r="F1645" s="23"/>
      <c r="G1645" s="23" t="s">
        <v>179</v>
      </c>
      <c r="H1645" s="23"/>
      <c r="I1645" s="23"/>
      <c r="J1645" s="23"/>
      <c r="K1645" s="23"/>
      <c r="L1645" s="23" t="s">
        <v>180</v>
      </c>
      <c r="M1645" s="25">
        <v>46309.803796296299</v>
      </c>
    </row>
    <row r="1646" spans="1:13">
      <c r="A1646">
        <v>202650001463</v>
      </c>
      <c r="B1646">
        <v>1176040</v>
      </c>
      <c r="C1646" s="24">
        <v>46117</v>
      </c>
      <c r="D1646" s="23" t="s">
        <v>156</v>
      </c>
      <c r="E1646" s="23" t="s">
        <v>177</v>
      </c>
      <c r="F1646" s="23"/>
      <c r="G1646" s="23" t="s">
        <v>179</v>
      </c>
      <c r="H1646" s="23"/>
      <c r="I1646" s="23"/>
      <c r="J1646" s="23"/>
      <c r="K1646" s="23"/>
      <c r="L1646" s="23" t="s">
        <v>180</v>
      </c>
      <c r="M1646" s="25">
        <v>46309.803796296299</v>
      </c>
    </row>
    <row r="1647" spans="1:13">
      <c r="A1647">
        <v>202650001464</v>
      </c>
      <c r="B1647">
        <v>1006004</v>
      </c>
      <c r="C1647" s="24">
        <v>46117</v>
      </c>
      <c r="D1647" s="23" t="s">
        <v>156</v>
      </c>
      <c r="E1647" s="23" t="s">
        <v>177</v>
      </c>
      <c r="F1647" s="23"/>
      <c r="G1647" s="23" t="s">
        <v>179</v>
      </c>
      <c r="H1647" s="23"/>
      <c r="I1647" s="23"/>
      <c r="J1647" s="23"/>
      <c r="K1647" s="23"/>
      <c r="L1647" s="23" t="s">
        <v>180</v>
      </c>
      <c r="M1647" s="25">
        <v>46309.803796296299</v>
      </c>
    </row>
    <row r="1648" spans="1:13">
      <c r="A1648">
        <v>202650001465</v>
      </c>
      <c r="B1648">
        <v>1156125</v>
      </c>
      <c r="C1648" s="24">
        <v>46117</v>
      </c>
      <c r="D1648" s="23" t="s">
        <v>156</v>
      </c>
      <c r="E1648" s="23" t="s">
        <v>177</v>
      </c>
      <c r="F1648" s="23"/>
      <c r="G1648" s="23" t="s">
        <v>179</v>
      </c>
      <c r="H1648" s="23"/>
      <c r="I1648" s="23"/>
      <c r="J1648" s="23"/>
      <c r="K1648" s="23"/>
      <c r="L1648" s="23" t="s">
        <v>180</v>
      </c>
      <c r="M1648" s="25">
        <v>46309.803796296299</v>
      </c>
    </row>
    <row r="1649" spans="1:13">
      <c r="A1649">
        <v>202650001466</v>
      </c>
      <c r="B1649">
        <v>1216129</v>
      </c>
      <c r="C1649" s="24">
        <v>46117</v>
      </c>
      <c r="D1649" s="23" t="s">
        <v>156</v>
      </c>
      <c r="E1649" s="23" t="s">
        <v>177</v>
      </c>
      <c r="F1649" s="23"/>
      <c r="G1649" s="23" t="s">
        <v>179</v>
      </c>
      <c r="H1649" s="23"/>
      <c r="I1649" s="23"/>
      <c r="J1649" s="23"/>
      <c r="K1649" s="23"/>
      <c r="L1649" s="23" t="s">
        <v>180</v>
      </c>
      <c r="M1649" s="25">
        <v>46309.803796296299</v>
      </c>
    </row>
    <row r="1650" spans="1:13">
      <c r="A1650">
        <v>202650001467</v>
      </c>
      <c r="B1650">
        <v>1226032</v>
      </c>
      <c r="C1650" s="24">
        <v>46117</v>
      </c>
      <c r="D1650" s="23" t="s">
        <v>156</v>
      </c>
      <c r="E1650" s="23" t="s">
        <v>177</v>
      </c>
      <c r="F1650" s="23"/>
      <c r="G1650" s="23" t="s">
        <v>179</v>
      </c>
      <c r="H1650" s="23"/>
      <c r="I1650" s="23"/>
      <c r="J1650" s="23"/>
      <c r="K1650" s="23"/>
      <c r="L1650" s="23" t="s">
        <v>180</v>
      </c>
      <c r="M1650" s="25">
        <v>46309.803796296299</v>
      </c>
    </row>
    <row r="1651" spans="1:13">
      <c r="A1651">
        <v>202650001468</v>
      </c>
      <c r="B1651">
        <v>986044</v>
      </c>
      <c r="C1651" s="24">
        <v>46117</v>
      </c>
      <c r="D1651" s="23" t="s">
        <v>156</v>
      </c>
      <c r="E1651" s="23" t="s">
        <v>177</v>
      </c>
      <c r="F1651" s="23"/>
      <c r="G1651" s="23" t="s">
        <v>179</v>
      </c>
      <c r="H1651" s="23"/>
      <c r="I1651" s="23"/>
      <c r="J1651" s="23"/>
      <c r="K1651" s="23"/>
      <c r="L1651" s="23" t="s">
        <v>180</v>
      </c>
      <c r="M1651" s="25">
        <v>46309.803796296299</v>
      </c>
    </row>
    <row r="1652" spans="1:13">
      <c r="A1652">
        <v>202650001469</v>
      </c>
      <c r="B1652">
        <v>1156023</v>
      </c>
      <c r="C1652" s="24">
        <v>46117</v>
      </c>
      <c r="D1652" s="23" t="s">
        <v>156</v>
      </c>
      <c r="E1652" s="23" t="s">
        <v>177</v>
      </c>
      <c r="F1652" s="23"/>
      <c r="G1652" s="23" t="s">
        <v>179</v>
      </c>
      <c r="H1652" s="23"/>
      <c r="I1652" s="23"/>
      <c r="J1652" s="23"/>
      <c r="K1652" s="23"/>
      <c r="L1652" s="23" t="s">
        <v>180</v>
      </c>
      <c r="M1652" s="25">
        <v>46309.803796296299</v>
      </c>
    </row>
    <row r="1653" spans="1:13">
      <c r="A1653">
        <v>202650001470</v>
      </c>
      <c r="B1653">
        <v>1056076</v>
      </c>
      <c r="C1653" s="24">
        <v>46117</v>
      </c>
      <c r="D1653" s="23" t="s">
        <v>156</v>
      </c>
      <c r="E1653" s="23" t="s">
        <v>177</v>
      </c>
      <c r="F1653" s="23"/>
      <c r="G1653" s="23" t="s">
        <v>179</v>
      </c>
      <c r="H1653" s="23"/>
      <c r="I1653" s="23"/>
      <c r="J1653" s="23"/>
      <c r="K1653" s="23"/>
      <c r="L1653" s="23" t="s">
        <v>180</v>
      </c>
      <c r="M1653" s="25">
        <v>46309.803796296299</v>
      </c>
    </row>
    <row r="1654" spans="1:13">
      <c r="A1654">
        <v>202650001471</v>
      </c>
      <c r="B1654">
        <v>1116083</v>
      </c>
      <c r="C1654" s="24">
        <v>46117</v>
      </c>
      <c r="D1654" s="23" t="s">
        <v>156</v>
      </c>
      <c r="E1654" s="23" t="s">
        <v>177</v>
      </c>
      <c r="F1654" s="23"/>
      <c r="G1654" s="23" t="s">
        <v>179</v>
      </c>
      <c r="H1654" s="23"/>
      <c r="I1654" s="23"/>
      <c r="J1654" s="23"/>
      <c r="K1654" s="23"/>
      <c r="L1654" s="23" t="s">
        <v>180</v>
      </c>
      <c r="M1654" s="25">
        <v>46309.803796296299</v>
      </c>
    </row>
    <row r="1655" spans="1:13">
      <c r="A1655">
        <v>202650001472</v>
      </c>
      <c r="B1655">
        <v>1176077</v>
      </c>
      <c r="C1655" s="24">
        <v>46117</v>
      </c>
      <c r="D1655" s="23" t="s">
        <v>156</v>
      </c>
      <c r="E1655" s="23" t="s">
        <v>183</v>
      </c>
      <c r="F1655" s="23" t="s">
        <v>178</v>
      </c>
      <c r="G1655" s="23" t="s">
        <v>179</v>
      </c>
      <c r="H1655" s="23"/>
      <c r="I1655" s="23"/>
      <c r="J1655" s="23"/>
      <c r="K1655" s="23"/>
      <c r="L1655" s="23" t="s">
        <v>180</v>
      </c>
      <c r="M1655" s="25">
        <v>46309.803796296299</v>
      </c>
    </row>
    <row r="1656" spans="1:13">
      <c r="A1656">
        <v>202650001473</v>
      </c>
      <c r="B1656">
        <v>1236017</v>
      </c>
      <c r="C1656" s="24">
        <v>46117</v>
      </c>
      <c r="D1656" s="23" t="s">
        <v>156</v>
      </c>
      <c r="E1656" s="23" t="s">
        <v>177</v>
      </c>
      <c r="F1656" s="23"/>
      <c r="G1656" s="23" t="s">
        <v>179</v>
      </c>
      <c r="H1656" s="23"/>
      <c r="I1656" s="23"/>
      <c r="J1656" s="23"/>
      <c r="K1656" s="23"/>
      <c r="L1656" s="23" t="s">
        <v>180</v>
      </c>
      <c r="M1656" s="25">
        <v>46309.803796296299</v>
      </c>
    </row>
    <row r="1657" spans="1:13">
      <c r="A1657">
        <v>202650001474</v>
      </c>
      <c r="B1657">
        <v>1046031</v>
      </c>
      <c r="C1657" s="24">
        <v>46117</v>
      </c>
      <c r="D1657" s="23" t="s">
        <v>156</v>
      </c>
      <c r="E1657" s="23" t="s">
        <v>177</v>
      </c>
      <c r="F1657" s="23"/>
      <c r="G1657" s="23" t="s">
        <v>179</v>
      </c>
      <c r="H1657" s="23"/>
      <c r="I1657" s="23"/>
      <c r="J1657" s="23"/>
      <c r="K1657" s="23"/>
      <c r="L1657" s="23" t="s">
        <v>180</v>
      </c>
      <c r="M1657" s="25">
        <v>46309.803796296299</v>
      </c>
    </row>
    <row r="1658" spans="1:13">
      <c r="A1658">
        <v>202650001475</v>
      </c>
      <c r="B1658">
        <v>1216034</v>
      </c>
      <c r="C1658" s="24">
        <v>46117</v>
      </c>
      <c r="D1658" s="23" t="s">
        <v>156</v>
      </c>
      <c r="E1658" s="23" t="s">
        <v>177</v>
      </c>
      <c r="F1658" s="23"/>
      <c r="G1658" s="23" t="s">
        <v>179</v>
      </c>
      <c r="H1658" s="23"/>
      <c r="I1658" s="23"/>
      <c r="J1658" s="23"/>
      <c r="K1658" s="23"/>
      <c r="L1658" s="23" t="s">
        <v>180</v>
      </c>
      <c r="M1658" s="25">
        <v>46309.803796296299</v>
      </c>
    </row>
    <row r="1659" spans="1:13">
      <c r="A1659">
        <v>202650001476</v>
      </c>
      <c r="B1659">
        <v>1136078</v>
      </c>
      <c r="C1659" s="24">
        <v>46117</v>
      </c>
      <c r="D1659" s="23" t="s">
        <v>156</v>
      </c>
      <c r="E1659" s="23" t="s">
        <v>189</v>
      </c>
      <c r="F1659" s="23"/>
      <c r="G1659" s="23" t="s">
        <v>179</v>
      </c>
      <c r="H1659" s="23"/>
      <c r="I1659" s="23"/>
      <c r="J1659" s="23"/>
      <c r="K1659" s="23"/>
      <c r="L1659" s="23" t="s">
        <v>180</v>
      </c>
      <c r="M1659" s="25">
        <v>46309.803796296299</v>
      </c>
    </row>
    <row r="1660" spans="1:13">
      <c r="A1660">
        <v>202650001477</v>
      </c>
      <c r="B1660">
        <v>940060</v>
      </c>
      <c r="C1660" s="24">
        <v>46117</v>
      </c>
      <c r="D1660" s="23" t="s">
        <v>156</v>
      </c>
      <c r="E1660" s="23" t="s">
        <v>177</v>
      </c>
      <c r="F1660" s="23"/>
      <c r="G1660" s="23" t="s">
        <v>179</v>
      </c>
      <c r="H1660" s="23"/>
      <c r="I1660" s="23"/>
      <c r="J1660" s="23"/>
      <c r="K1660" s="23"/>
      <c r="L1660" s="23" t="s">
        <v>180</v>
      </c>
      <c r="M1660" s="25">
        <v>46309.803796296299</v>
      </c>
    </row>
    <row r="1661" spans="1:13">
      <c r="A1661">
        <v>202650001478</v>
      </c>
      <c r="B1661">
        <v>1246021</v>
      </c>
      <c r="C1661" s="24">
        <v>46117</v>
      </c>
      <c r="D1661" s="23" t="s">
        <v>156</v>
      </c>
      <c r="E1661" s="23" t="s">
        <v>177</v>
      </c>
      <c r="F1661" s="23"/>
      <c r="G1661" s="23" t="s">
        <v>179</v>
      </c>
      <c r="H1661" s="23"/>
      <c r="I1661" s="23"/>
      <c r="J1661" s="23"/>
      <c r="K1661" s="23"/>
      <c r="L1661" s="23" t="s">
        <v>180</v>
      </c>
      <c r="M1661" s="25">
        <v>46309.803796296299</v>
      </c>
    </row>
    <row r="1662" spans="1:13">
      <c r="A1662">
        <v>202650001479</v>
      </c>
      <c r="B1662">
        <v>910105</v>
      </c>
      <c r="C1662" s="24">
        <v>46117</v>
      </c>
      <c r="D1662" s="23" t="s">
        <v>156</v>
      </c>
      <c r="E1662" s="23" t="s">
        <v>177</v>
      </c>
      <c r="F1662" s="23"/>
      <c r="G1662" s="23" t="s">
        <v>179</v>
      </c>
      <c r="H1662" s="23"/>
      <c r="I1662" s="23"/>
      <c r="J1662" s="23"/>
      <c r="K1662" s="23"/>
      <c r="L1662" s="23" t="s">
        <v>180</v>
      </c>
      <c r="M1662" s="25">
        <v>46309.803796296299</v>
      </c>
    </row>
    <row r="1663" spans="1:13">
      <c r="A1663">
        <v>202650001480</v>
      </c>
      <c r="B1663">
        <v>1256092</v>
      </c>
      <c r="C1663" s="24">
        <v>46118</v>
      </c>
      <c r="D1663" s="23" t="s">
        <v>156</v>
      </c>
      <c r="E1663" s="23" t="s">
        <v>177</v>
      </c>
      <c r="F1663" s="23"/>
      <c r="G1663" s="23" t="s">
        <v>179</v>
      </c>
      <c r="H1663" s="23"/>
      <c r="I1663" s="23"/>
      <c r="J1663" s="23"/>
      <c r="K1663" s="23"/>
      <c r="L1663" s="23" t="s">
        <v>180</v>
      </c>
      <c r="M1663" s="25">
        <v>46309.803796296299</v>
      </c>
    </row>
    <row r="1664" spans="1:13">
      <c r="A1664">
        <v>202650001481</v>
      </c>
      <c r="B1664">
        <v>1076074</v>
      </c>
      <c r="C1664" s="24">
        <v>46118</v>
      </c>
      <c r="D1664" s="23" t="s">
        <v>156</v>
      </c>
      <c r="E1664" s="23" t="s">
        <v>177</v>
      </c>
      <c r="F1664" s="23"/>
      <c r="G1664" s="23" t="s">
        <v>179</v>
      </c>
      <c r="H1664" s="23"/>
      <c r="I1664" s="23"/>
      <c r="J1664" s="23"/>
      <c r="K1664" s="23"/>
      <c r="L1664" s="23" t="s">
        <v>180</v>
      </c>
      <c r="M1664" s="25">
        <v>46309.803796296299</v>
      </c>
    </row>
    <row r="1665" spans="1:13">
      <c r="A1665">
        <v>202650001482</v>
      </c>
      <c r="B1665">
        <v>1226017</v>
      </c>
      <c r="C1665" s="24">
        <v>46118</v>
      </c>
      <c r="D1665" s="23" t="s">
        <v>156</v>
      </c>
      <c r="E1665" s="23" t="s">
        <v>177</v>
      </c>
      <c r="F1665" s="23"/>
      <c r="G1665" s="23" t="s">
        <v>179</v>
      </c>
      <c r="H1665" s="23"/>
      <c r="I1665" s="23"/>
      <c r="J1665" s="23"/>
      <c r="K1665" s="23"/>
      <c r="L1665" s="23" t="s">
        <v>180</v>
      </c>
      <c r="M1665" s="25">
        <v>46309.803796296299</v>
      </c>
    </row>
    <row r="1666" spans="1:13">
      <c r="A1666">
        <v>202650001483</v>
      </c>
      <c r="B1666">
        <v>1226020</v>
      </c>
      <c r="C1666" s="24">
        <v>46118</v>
      </c>
      <c r="D1666" s="23" t="s">
        <v>156</v>
      </c>
      <c r="E1666" s="23" t="s">
        <v>177</v>
      </c>
      <c r="F1666" s="23"/>
      <c r="G1666" s="23" t="s">
        <v>179</v>
      </c>
      <c r="H1666" s="23"/>
      <c r="I1666" s="23"/>
      <c r="J1666" s="23"/>
      <c r="K1666" s="23"/>
      <c r="L1666" s="23" t="s">
        <v>180</v>
      </c>
      <c r="M1666" s="25">
        <v>46309.803796296299</v>
      </c>
    </row>
    <row r="1667" spans="1:13">
      <c r="A1667">
        <v>202650001484</v>
      </c>
      <c r="B1667">
        <v>1106112</v>
      </c>
      <c r="C1667" s="24">
        <v>46118</v>
      </c>
      <c r="D1667" s="23" t="s">
        <v>156</v>
      </c>
      <c r="E1667" s="23" t="s">
        <v>177</v>
      </c>
      <c r="F1667" s="23"/>
      <c r="G1667" s="23" t="s">
        <v>179</v>
      </c>
      <c r="H1667" s="23"/>
      <c r="I1667" s="23"/>
      <c r="J1667" s="23"/>
      <c r="K1667" s="23"/>
      <c r="L1667" s="23" t="s">
        <v>180</v>
      </c>
      <c r="M1667" s="25">
        <v>46309.803796296299</v>
      </c>
    </row>
    <row r="1668" spans="1:13">
      <c r="A1668">
        <v>202650001486</v>
      </c>
      <c r="B1668">
        <v>1081286</v>
      </c>
      <c r="C1668" s="24">
        <v>46118</v>
      </c>
      <c r="D1668" s="23" t="s">
        <v>156</v>
      </c>
      <c r="E1668" s="23" t="s">
        <v>183</v>
      </c>
      <c r="F1668" s="23"/>
      <c r="G1668" s="23" t="s">
        <v>179</v>
      </c>
      <c r="H1668" s="23"/>
      <c r="I1668" s="23"/>
      <c r="J1668" s="23"/>
      <c r="K1668" s="23"/>
      <c r="L1668" s="23" t="s">
        <v>180</v>
      </c>
      <c r="M1668" s="25">
        <v>46309.803796296299</v>
      </c>
    </row>
    <row r="1669" spans="1:13">
      <c r="A1669">
        <v>202650001487</v>
      </c>
      <c r="B1669">
        <v>930114</v>
      </c>
      <c r="C1669" s="24">
        <v>46118</v>
      </c>
      <c r="D1669" s="23" t="s">
        <v>156</v>
      </c>
      <c r="E1669" s="23" t="s">
        <v>177</v>
      </c>
      <c r="F1669" s="23"/>
      <c r="G1669" s="23" t="s">
        <v>179</v>
      </c>
      <c r="H1669" s="23"/>
      <c r="I1669" s="23"/>
      <c r="J1669" s="23"/>
      <c r="K1669" s="23"/>
      <c r="L1669" s="23" t="s">
        <v>180</v>
      </c>
      <c r="M1669" s="25">
        <v>46309.803796296299</v>
      </c>
    </row>
    <row r="1670" spans="1:13">
      <c r="A1670">
        <v>202650001488</v>
      </c>
      <c r="B1670">
        <v>1146105</v>
      </c>
      <c r="C1670" s="24">
        <v>46118</v>
      </c>
      <c r="D1670" s="23" t="s">
        <v>156</v>
      </c>
      <c r="E1670" s="23" t="s">
        <v>177</v>
      </c>
      <c r="F1670" s="23"/>
      <c r="G1670" s="23" t="s">
        <v>179</v>
      </c>
      <c r="H1670" s="23"/>
      <c r="I1670" s="23"/>
      <c r="J1670" s="23"/>
      <c r="K1670" s="23"/>
      <c r="L1670" s="23" t="s">
        <v>180</v>
      </c>
      <c r="M1670" s="25">
        <v>46309.803796296299</v>
      </c>
    </row>
    <row r="1671" spans="1:13">
      <c r="A1671">
        <v>202650001489</v>
      </c>
      <c r="B1671">
        <v>1216131</v>
      </c>
      <c r="C1671" s="24">
        <v>46118</v>
      </c>
      <c r="D1671" s="23" t="s">
        <v>156</v>
      </c>
      <c r="E1671" s="23" t="s">
        <v>183</v>
      </c>
      <c r="F1671" s="23" t="s">
        <v>178</v>
      </c>
      <c r="G1671" s="23" t="s">
        <v>179</v>
      </c>
      <c r="H1671" s="23"/>
      <c r="I1671" s="23"/>
      <c r="J1671" s="23"/>
      <c r="K1671" s="23"/>
      <c r="L1671" s="23" t="s">
        <v>180</v>
      </c>
      <c r="M1671" s="25">
        <v>46309.803796296299</v>
      </c>
    </row>
    <row r="1672" spans="1:13">
      <c r="A1672">
        <v>202650001490</v>
      </c>
      <c r="B1672">
        <v>900464</v>
      </c>
      <c r="C1672" s="24">
        <v>46118</v>
      </c>
      <c r="D1672" s="23" t="s">
        <v>156</v>
      </c>
      <c r="E1672" s="23" t="s">
        <v>177</v>
      </c>
      <c r="F1672" s="23"/>
      <c r="G1672" s="23" t="s">
        <v>179</v>
      </c>
      <c r="H1672" s="23"/>
      <c r="I1672" s="23"/>
      <c r="J1672" s="23"/>
      <c r="K1672" s="23"/>
      <c r="L1672" s="23" t="s">
        <v>180</v>
      </c>
      <c r="M1672" s="25">
        <v>46309.803796296299</v>
      </c>
    </row>
    <row r="1673" spans="1:13">
      <c r="A1673">
        <v>202650001491</v>
      </c>
      <c r="B1673">
        <v>1096105</v>
      </c>
      <c r="C1673" s="24">
        <v>46118</v>
      </c>
      <c r="D1673" s="23" t="s">
        <v>156</v>
      </c>
      <c r="E1673" s="23" t="s">
        <v>177</v>
      </c>
      <c r="F1673" s="23"/>
      <c r="G1673" s="23" t="s">
        <v>179</v>
      </c>
      <c r="H1673" s="23"/>
      <c r="I1673" s="23"/>
      <c r="J1673" s="23"/>
      <c r="K1673" s="23"/>
      <c r="L1673" s="23" t="s">
        <v>180</v>
      </c>
      <c r="M1673" s="25">
        <v>46309.803796296299</v>
      </c>
    </row>
    <row r="1674" spans="1:13">
      <c r="A1674">
        <v>202650001492</v>
      </c>
      <c r="B1674">
        <v>1166024</v>
      </c>
      <c r="C1674" s="24">
        <v>46118</v>
      </c>
      <c r="D1674" s="23" t="s">
        <v>156</v>
      </c>
      <c r="E1674" s="23" t="s">
        <v>177</v>
      </c>
      <c r="F1674" s="23"/>
      <c r="G1674" s="23" t="s">
        <v>179</v>
      </c>
      <c r="H1674" s="23"/>
      <c r="I1674" s="23"/>
      <c r="J1674" s="23"/>
      <c r="K1674" s="23"/>
      <c r="L1674" s="23" t="s">
        <v>180</v>
      </c>
      <c r="M1674" s="25">
        <v>46309.803796296299</v>
      </c>
    </row>
    <row r="1675" spans="1:13">
      <c r="A1675">
        <v>202650001493</v>
      </c>
      <c r="B1675">
        <v>960982</v>
      </c>
      <c r="C1675" s="24">
        <v>46118</v>
      </c>
      <c r="D1675" s="23" t="s">
        <v>156</v>
      </c>
      <c r="E1675" s="23" t="s">
        <v>177</v>
      </c>
      <c r="F1675" s="23"/>
      <c r="G1675" s="23" t="s">
        <v>179</v>
      </c>
      <c r="H1675" s="23"/>
      <c r="I1675" s="23"/>
      <c r="J1675" s="23"/>
      <c r="K1675" s="23"/>
      <c r="L1675" s="23" t="s">
        <v>180</v>
      </c>
      <c r="M1675" s="25">
        <v>46309.803796296299</v>
      </c>
    </row>
    <row r="1676" spans="1:13">
      <c r="A1676">
        <v>202650001494</v>
      </c>
      <c r="B1676">
        <v>1002040</v>
      </c>
      <c r="C1676" s="24">
        <v>46118</v>
      </c>
      <c r="D1676" s="23" t="s">
        <v>156</v>
      </c>
      <c r="E1676" s="23" t="s">
        <v>183</v>
      </c>
      <c r="F1676" s="23"/>
      <c r="G1676" s="23" t="s">
        <v>179</v>
      </c>
      <c r="H1676" s="23"/>
      <c r="I1676" s="23"/>
      <c r="J1676" s="23"/>
      <c r="K1676" s="23"/>
      <c r="L1676" s="23" t="s">
        <v>180</v>
      </c>
      <c r="M1676" s="25">
        <v>46309.803796296299</v>
      </c>
    </row>
    <row r="1677" spans="1:13">
      <c r="A1677">
        <v>202650001496</v>
      </c>
      <c r="B1677">
        <v>971040</v>
      </c>
      <c r="C1677" s="24">
        <v>46118</v>
      </c>
      <c r="D1677" s="23" t="s">
        <v>156</v>
      </c>
      <c r="E1677" s="23" t="s">
        <v>177</v>
      </c>
      <c r="F1677" s="23"/>
      <c r="G1677" s="23" t="s">
        <v>179</v>
      </c>
      <c r="H1677" s="23"/>
      <c r="I1677" s="23"/>
      <c r="J1677" s="23"/>
      <c r="K1677" s="23"/>
      <c r="L1677" s="23" t="s">
        <v>180</v>
      </c>
      <c r="M1677" s="25">
        <v>46309.803796296299</v>
      </c>
    </row>
    <row r="1678" spans="1:13">
      <c r="A1678">
        <v>202650001497</v>
      </c>
      <c r="B1678">
        <v>940035</v>
      </c>
      <c r="C1678" s="24">
        <v>46118</v>
      </c>
      <c r="D1678" s="23" t="s">
        <v>156</v>
      </c>
      <c r="E1678" s="23" t="s">
        <v>177</v>
      </c>
      <c r="F1678" s="23" t="s">
        <v>212</v>
      </c>
      <c r="G1678" s="23" t="s">
        <v>179</v>
      </c>
      <c r="H1678" s="23"/>
      <c r="I1678" s="23"/>
      <c r="J1678" s="23"/>
      <c r="K1678" s="23"/>
      <c r="L1678" s="23" t="s">
        <v>180</v>
      </c>
      <c r="M1678" s="25">
        <v>46309.803796296299</v>
      </c>
    </row>
    <row r="1679" spans="1:13">
      <c r="A1679">
        <v>202650001498</v>
      </c>
      <c r="B1679">
        <v>996004</v>
      </c>
      <c r="C1679" s="24">
        <v>46118</v>
      </c>
      <c r="D1679" s="23" t="s">
        <v>156</v>
      </c>
      <c r="E1679" s="23" t="s">
        <v>177</v>
      </c>
      <c r="F1679" s="23"/>
      <c r="G1679" s="23" t="s">
        <v>179</v>
      </c>
      <c r="H1679" s="23"/>
      <c r="I1679" s="23"/>
      <c r="J1679" s="23"/>
      <c r="K1679" s="23"/>
      <c r="L1679" s="23" t="s">
        <v>180</v>
      </c>
      <c r="M1679" s="25">
        <v>46309.803796296299</v>
      </c>
    </row>
    <row r="1680" spans="1:13">
      <c r="A1680">
        <v>202650001499</v>
      </c>
      <c r="B1680">
        <v>1066013</v>
      </c>
      <c r="C1680" s="24">
        <v>46118</v>
      </c>
      <c r="D1680" s="23" t="s">
        <v>156</v>
      </c>
      <c r="E1680" s="23" t="s">
        <v>177</v>
      </c>
      <c r="F1680" s="23"/>
      <c r="G1680" s="23" t="s">
        <v>179</v>
      </c>
      <c r="H1680" s="23"/>
      <c r="I1680" s="23"/>
      <c r="J1680" s="23"/>
      <c r="K1680" s="23"/>
      <c r="L1680" s="23" t="s">
        <v>180</v>
      </c>
      <c r="M1680" s="25">
        <v>46309.803796296299</v>
      </c>
    </row>
    <row r="1681" spans="1:13">
      <c r="A1681">
        <v>202650001500</v>
      </c>
      <c r="B1681">
        <v>1206094</v>
      </c>
      <c r="C1681" s="24">
        <v>46118</v>
      </c>
      <c r="D1681" s="23" t="s">
        <v>156</v>
      </c>
      <c r="E1681" s="23" t="s">
        <v>177</v>
      </c>
      <c r="F1681" s="23"/>
      <c r="G1681" s="23" t="s">
        <v>179</v>
      </c>
      <c r="H1681" s="23"/>
      <c r="I1681" s="23"/>
      <c r="J1681" s="23"/>
      <c r="K1681" s="23"/>
      <c r="L1681" s="23" t="s">
        <v>180</v>
      </c>
      <c r="M1681" s="25">
        <v>46309.803796296299</v>
      </c>
    </row>
    <row r="1682" spans="1:13">
      <c r="A1682">
        <v>202650001501</v>
      </c>
      <c r="B1682">
        <v>1021137</v>
      </c>
      <c r="C1682" s="24">
        <v>46118</v>
      </c>
      <c r="D1682" s="23" t="s">
        <v>156</v>
      </c>
      <c r="E1682" s="23" t="s">
        <v>177</v>
      </c>
      <c r="F1682" s="23"/>
      <c r="G1682" s="23" t="s">
        <v>179</v>
      </c>
      <c r="H1682" s="23"/>
      <c r="I1682" s="23"/>
      <c r="J1682" s="23"/>
      <c r="K1682" s="23"/>
      <c r="L1682" s="23" t="s">
        <v>180</v>
      </c>
      <c r="M1682" s="25">
        <v>46309.803796296299</v>
      </c>
    </row>
    <row r="1683" spans="1:13">
      <c r="A1683">
        <v>202650001502</v>
      </c>
      <c r="B1683">
        <v>1096083</v>
      </c>
      <c r="C1683" s="24">
        <v>46118</v>
      </c>
      <c r="D1683" s="23" t="s">
        <v>156</v>
      </c>
      <c r="E1683" s="23" t="s">
        <v>189</v>
      </c>
      <c r="F1683" s="23"/>
      <c r="G1683" s="23" t="s">
        <v>179</v>
      </c>
      <c r="H1683" s="23"/>
      <c r="I1683" s="23"/>
      <c r="J1683" s="23"/>
      <c r="K1683" s="23"/>
      <c r="L1683" s="23" t="s">
        <v>180</v>
      </c>
      <c r="M1683" s="25">
        <v>46309.803796296299</v>
      </c>
    </row>
    <row r="1684" spans="1:13">
      <c r="A1684">
        <v>202650001503</v>
      </c>
      <c r="B1684">
        <v>1126114</v>
      </c>
      <c r="C1684" s="24">
        <v>46118</v>
      </c>
      <c r="D1684" s="23" t="s">
        <v>156</v>
      </c>
      <c r="E1684" s="23" t="s">
        <v>177</v>
      </c>
      <c r="F1684" s="23"/>
      <c r="G1684" s="23" t="s">
        <v>179</v>
      </c>
      <c r="H1684" s="23"/>
      <c r="I1684" s="23"/>
      <c r="J1684" s="23"/>
      <c r="K1684" s="23"/>
      <c r="L1684" s="23" t="s">
        <v>180</v>
      </c>
      <c r="M1684" s="25">
        <v>46309.803796296299</v>
      </c>
    </row>
    <row r="1685" spans="1:13">
      <c r="A1685">
        <v>202650001504</v>
      </c>
      <c r="B1685">
        <v>1036025</v>
      </c>
      <c r="C1685" s="24">
        <v>46118</v>
      </c>
      <c r="D1685" s="23" t="s">
        <v>156</v>
      </c>
      <c r="E1685" s="23" t="s">
        <v>177</v>
      </c>
      <c r="F1685" s="23"/>
      <c r="G1685" s="23" t="s">
        <v>179</v>
      </c>
      <c r="H1685" s="23"/>
      <c r="I1685" s="23"/>
      <c r="J1685" s="23"/>
      <c r="K1685" s="23"/>
      <c r="L1685" s="23" t="s">
        <v>180</v>
      </c>
      <c r="M1685" s="25">
        <v>46309.803796296299</v>
      </c>
    </row>
    <row r="1686" spans="1:13">
      <c r="A1686">
        <v>202650001505</v>
      </c>
      <c r="B1686">
        <v>900088</v>
      </c>
      <c r="C1686" s="24">
        <v>46118</v>
      </c>
      <c r="D1686" s="23" t="s">
        <v>156</v>
      </c>
      <c r="E1686" s="23" t="s">
        <v>177</v>
      </c>
      <c r="F1686" s="23" t="s">
        <v>212</v>
      </c>
      <c r="G1686" s="23" t="s">
        <v>179</v>
      </c>
      <c r="H1686" s="23"/>
      <c r="I1686" s="23"/>
      <c r="J1686" s="23"/>
      <c r="K1686" s="23"/>
      <c r="L1686" s="23" t="s">
        <v>180</v>
      </c>
      <c r="M1686" s="25">
        <v>46309.803796296299</v>
      </c>
    </row>
    <row r="1687" spans="1:13">
      <c r="A1687">
        <v>202650001506</v>
      </c>
      <c r="B1687">
        <v>1223017</v>
      </c>
      <c r="C1687" s="24">
        <v>46118</v>
      </c>
      <c r="D1687" s="23" t="s">
        <v>156</v>
      </c>
      <c r="E1687" s="23" t="s">
        <v>183</v>
      </c>
      <c r="F1687" s="23"/>
      <c r="G1687" s="23" t="s">
        <v>179</v>
      </c>
      <c r="H1687" s="23"/>
      <c r="I1687" s="23"/>
      <c r="J1687" s="23"/>
      <c r="K1687" s="23"/>
      <c r="L1687" s="23" t="s">
        <v>180</v>
      </c>
      <c r="M1687" s="25">
        <v>46309.803796296299</v>
      </c>
    </row>
    <row r="1688" spans="1:13">
      <c r="A1688">
        <v>202650001507</v>
      </c>
      <c r="B1688">
        <v>870082</v>
      </c>
      <c r="C1688" s="24">
        <v>46118</v>
      </c>
      <c r="D1688" s="23" t="s">
        <v>156</v>
      </c>
      <c r="E1688" s="23" t="s">
        <v>177</v>
      </c>
      <c r="F1688" s="23"/>
      <c r="G1688" s="23" t="s">
        <v>179</v>
      </c>
      <c r="H1688" s="23"/>
      <c r="I1688" s="23"/>
      <c r="J1688" s="23"/>
      <c r="K1688" s="23"/>
      <c r="L1688" s="23" t="s">
        <v>180</v>
      </c>
      <c r="M1688" s="25">
        <v>46309.803796296299</v>
      </c>
    </row>
    <row r="1689" spans="1:13">
      <c r="A1689">
        <v>202650001508</v>
      </c>
      <c r="B1689">
        <v>930126</v>
      </c>
      <c r="C1689" s="24">
        <v>46121</v>
      </c>
      <c r="D1689" s="23" t="s">
        <v>156</v>
      </c>
      <c r="E1689" s="23" t="s">
        <v>189</v>
      </c>
      <c r="F1689" s="23"/>
      <c r="G1689" s="23" t="s">
        <v>179</v>
      </c>
      <c r="H1689" s="23"/>
      <c r="I1689" s="23"/>
      <c r="J1689" s="23"/>
      <c r="K1689" s="23"/>
      <c r="L1689" s="23" t="s">
        <v>180</v>
      </c>
      <c r="M1689" s="25">
        <v>46309.803796296299</v>
      </c>
    </row>
    <row r="1690" spans="1:13">
      <c r="A1690">
        <v>202650001509</v>
      </c>
      <c r="B1690">
        <v>870360</v>
      </c>
      <c r="C1690" s="24">
        <v>46118</v>
      </c>
      <c r="D1690" s="23" t="s">
        <v>156</v>
      </c>
      <c r="E1690" s="23" t="s">
        <v>189</v>
      </c>
      <c r="F1690" s="23"/>
      <c r="G1690" s="23" t="s">
        <v>179</v>
      </c>
      <c r="H1690" s="23"/>
      <c r="I1690" s="23"/>
      <c r="J1690" s="23"/>
      <c r="K1690" s="23"/>
      <c r="L1690" s="23" t="s">
        <v>180</v>
      </c>
      <c r="M1690" s="25">
        <v>46309.803796296299</v>
      </c>
    </row>
    <row r="1691" spans="1:13">
      <c r="A1691">
        <v>202650001510</v>
      </c>
      <c r="B1691">
        <v>1111529</v>
      </c>
      <c r="C1691" s="24">
        <v>46118</v>
      </c>
      <c r="D1691" s="23" t="s">
        <v>156</v>
      </c>
      <c r="E1691" s="23" t="s">
        <v>177</v>
      </c>
      <c r="F1691" s="23"/>
      <c r="G1691" s="23" t="s">
        <v>179</v>
      </c>
      <c r="H1691" s="23"/>
      <c r="I1691" s="23"/>
      <c r="J1691" s="23"/>
      <c r="K1691" s="23"/>
      <c r="L1691" s="23" t="s">
        <v>180</v>
      </c>
      <c r="M1691" s="25">
        <v>46309.803796296299</v>
      </c>
    </row>
    <row r="1692" spans="1:13">
      <c r="A1692">
        <v>202650001511</v>
      </c>
      <c r="B1692">
        <v>1101509</v>
      </c>
      <c r="C1692" s="24">
        <v>46119</v>
      </c>
      <c r="D1692" s="23" t="s">
        <v>156</v>
      </c>
      <c r="E1692" s="23" t="s">
        <v>177</v>
      </c>
      <c r="F1692" s="23"/>
      <c r="G1692" s="23" t="s">
        <v>179</v>
      </c>
      <c r="H1692" s="23"/>
      <c r="I1692" s="23"/>
      <c r="J1692" s="23"/>
      <c r="K1692" s="23"/>
      <c r="L1692" s="23" t="s">
        <v>180</v>
      </c>
      <c r="M1692" s="25">
        <v>46309.803796296299</v>
      </c>
    </row>
    <row r="1693" spans="1:13">
      <c r="A1693">
        <v>202650001512</v>
      </c>
      <c r="B1693">
        <v>880420</v>
      </c>
      <c r="C1693" s="24">
        <v>46118</v>
      </c>
      <c r="D1693" s="23" t="s">
        <v>156</v>
      </c>
      <c r="E1693" s="23" t="s">
        <v>183</v>
      </c>
      <c r="F1693" s="23"/>
      <c r="G1693" s="23" t="s">
        <v>179</v>
      </c>
      <c r="H1693" s="23"/>
      <c r="I1693" s="23"/>
      <c r="J1693" s="23"/>
      <c r="K1693" s="23"/>
      <c r="L1693" s="23" t="s">
        <v>180</v>
      </c>
      <c r="M1693" s="25">
        <v>46309.803796296299</v>
      </c>
    </row>
    <row r="1694" spans="1:13">
      <c r="A1694">
        <v>202650001513</v>
      </c>
      <c r="B1694">
        <v>1111541</v>
      </c>
      <c r="C1694" s="24">
        <v>46118</v>
      </c>
      <c r="D1694" s="23" t="s">
        <v>156</v>
      </c>
      <c r="E1694" s="23" t="s">
        <v>177</v>
      </c>
      <c r="F1694" s="23"/>
      <c r="G1694" s="23" t="s">
        <v>179</v>
      </c>
      <c r="H1694" s="23"/>
      <c r="I1694" s="23"/>
      <c r="J1694" s="23"/>
      <c r="K1694" s="23"/>
      <c r="L1694" s="23" t="s">
        <v>180</v>
      </c>
      <c r="M1694" s="25">
        <v>46309.803796296299</v>
      </c>
    </row>
    <row r="1695" spans="1:13">
      <c r="A1695">
        <v>202650001514</v>
      </c>
      <c r="B1695">
        <v>920304</v>
      </c>
      <c r="C1695" s="24">
        <v>46118</v>
      </c>
      <c r="D1695" s="23" t="s">
        <v>156</v>
      </c>
      <c r="E1695" s="23" t="s">
        <v>177</v>
      </c>
      <c r="F1695" s="23"/>
      <c r="G1695" s="23" t="s">
        <v>179</v>
      </c>
      <c r="H1695" s="23"/>
      <c r="I1695" s="23"/>
      <c r="J1695" s="23"/>
      <c r="K1695" s="23"/>
      <c r="L1695" s="23" t="s">
        <v>180</v>
      </c>
      <c r="M1695" s="25">
        <v>46309.803796296299</v>
      </c>
    </row>
    <row r="1696" spans="1:13">
      <c r="A1696">
        <v>202650001515</v>
      </c>
      <c r="B1696">
        <v>1242077</v>
      </c>
      <c r="C1696" s="24">
        <v>46122</v>
      </c>
      <c r="D1696" s="23" t="s">
        <v>156</v>
      </c>
      <c r="E1696" s="23" t="s">
        <v>177</v>
      </c>
      <c r="F1696" s="23"/>
      <c r="G1696" s="23" t="s">
        <v>179</v>
      </c>
      <c r="H1696" s="23"/>
      <c r="I1696" s="23"/>
      <c r="J1696" s="23"/>
      <c r="K1696" s="23"/>
      <c r="L1696" s="23" t="s">
        <v>180</v>
      </c>
      <c r="M1696" s="25">
        <v>46309.803796296299</v>
      </c>
    </row>
    <row r="1697" spans="1:13">
      <c r="A1697">
        <v>202650001516</v>
      </c>
      <c r="B1697">
        <v>1146016</v>
      </c>
      <c r="C1697" s="24">
        <v>46118</v>
      </c>
      <c r="D1697" s="23" t="s">
        <v>156</v>
      </c>
      <c r="E1697" s="23" t="s">
        <v>177</v>
      </c>
      <c r="F1697" s="23"/>
      <c r="G1697" s="23" t="s">
        <v>179</v>
      </c>
      <c r="H1697" s="23"/>
      <c r="I1697" s="23"/>
      <c r="J1697" s="23"/>
      <c r="K1697" s="23"/>
      <c r="L1697" s="23" t="s">
        <v>180</v>
      </c>
      <c r="M1697" s="25">
        <v>46309.803796296299</v>
      </c>
    </row>
    <row r="1698" spans="1:13">
      <c r="A1698">
        <v>202650001517</v>
      </c>
      <c r="B1698">
        <v>810763</v>
      </c>
      <c r="C1698" s="24">
        <v>46118</v>
      </c>
      <c r="D1698" s="23" t="s">
        <v>156</v>
      </c>
      <c r="E1698" s="23" t="s">
        <v>177</v>
      </c>
      <c r="F1698" s="23" t="s">
        <v>212</v>
      </c>
      <c r="G1698" s="23" t="s">
        <v>179</v>
      </c>
      <c r="H1698" s="23"/>
      <c r="I1698" s="23"/>
      <c r="J1698" s="23"/>
      <c r="K1698" s="23"/>
      <c r="L1698" s="23" t="s">
        <v>180</v>
      </c>
      <c r="M1698" s="25">
        <v>46309.803796296299</v>
      </c>
    </row>
    <row r="1699" spans="1:13">
      <c r="A1699">
        <v>202650001518</v>
      </c>
      <c r="B1699">
        <v>1226070</v>
      </c>
      <c r="C1699" s="24">
        <v>46118</v>
      </c>
      <c r="D1699" s="23" t="s">
        <v>156</v>
      </c>
      <c r="E1699" s="23" t="s">
        <v>177</v>
      </c>
      <c r="F1699" s="23"/>
      <c r="G1699" s="23" t="s">
        <v>179</v>
      </c>
      <c r="H1699" s="23"/>
      <c r="I1699" s="23"/>
      <c r="J1699" s="23"/>
      <c r="K1699" s="23"/>
      <c r="L1699" s="23" t="s">
        <v>180</v>
      </c>
      <c r="M1699" s="25">
        <v>46309.803796296299</v>
      </c>
    </row>
    <row r="1700" spans="1:13">
      <c r="A1700">
        <v>202650001519</v>
      </c>
      <c r="B1700">
        <v>1216080</v>
      </c>
      <c r="C1700" s="24">
        <v>46118</v>
      </c>
      <c r="D1700" s="23" t="s">
        <v>156</v>
      </c>
      <c r="E1700" s="23" t="s">
        <v>189</v>
      </c>
      <c r="F1700" s="23"/>
      <c r="G1700" s="23" t="s">
        <v>179</v>
      </c>
      <c r="H1700" s="23"/>
      <c r="I1700" s="23"/>
      <c r="J1700" s="23"/>
      <c r="K1700" s="23"/>
      <c r="L1700" s="23" t="s">
        <v>180</v>
      </c>
      <c r="M1700" s="25">
        <v>46309.803796296299</v>
      </c>
    </row>
    <row r="1701" spans="1:13">
      <c r="A1701">
        <v>202650001520</v>
      </c>
      <c r="B1701">
        <v>1246039</v>
      </c>
      <c r="C1701" s="24">
        <v>46119</v>
      </c>
      <c r="D1701" s="23" t="s">
        <v>156</v>
      </c>
      <c r="E1701" s="23" t="s">
        <v>177</v>
      </c>
      <c r="F1701" s="23"/>
      <c r="G1701" s="23" t="s">
        <v>179</v>
      </c>
      <c r="H1701" s="23"/>
      <c r="I1701" s="23"/>
      <c r="J1701" s="23"/>
      <c r="K1701" s="23"/>
      <c r="L1701" s="23" t="s">
        <v>180</v>
      </c>
      <c r="M1701" s="25">
        <v>46309.803796296299</v>
      </c>
    </row>
    <row r="1702" spans="1:13">
      <c r="A1702">
        <v>202650001521</v>
      </c>
      <c r="B1702">
        <v>1172210</v>
      </c>
      <c r="C1702" s="24">
        <v>46118</v>
      </c>
      <c r="D1702" s="23" t="s">
        <v>156</v>
      </c>
      <c r="E1702" s="23" t="s">
        <v>177</v>
      </c>
      <c r="F1702" s="23"/>
      <c r="G1702" s="23" t="s">
        <v>179</v>
      </c>
      <c r="H1702" s="23"/>
      <c r="I1702" s="23"/>
      <c r="J1702" s="23"/>
      <c r="K1702" s="23"/>
      <c r="L1702" s="23" t="s">
        <v>180</v>
      </c>
      <c r="M1702" s="25">
        <v>46309.803796296299</v>
      </c>
    </row>
    <row r="1703" spans="1:13">
      <c r="A1703">
        <v>202650001522</v>
      </c>
      <c r="B1703">
        <v>940349</v>
      </c>
      <c r="C1703" s="24">
        <v>46118</v>
      </c>
      <c r="D1703" s="23" t="s">
        <v>156</v>
      </c>
      <c r="E1703" s="23" t="s">
        <v>177</v>
      </c>
      <c r="F1703" s="23"/>
      <c r="G1703" s="23" t="s">
        <v>179</v>
      </c>
      <c r="H1703" s="23"/>
      <c r="I1703" s="23"/>
      <c r="J1703" s="23"/>
      <c r="K1703" s="23"/>
      <c r="L1703" s="23" t="s">
        <v>180</v>
      </c>
      <c r="M1703" s="25">
        <v>46309.803796296299</v>
      </c>
    </row>
    <row r="1704" spans="1:13">
      <c r="A1704">
        <v>202650001523</v>
      </c>
      <c r="B1704">
        <v>1042071</v>
      </c>
      <c r="C1704" s="24">
        <v>46118</v>
      </c>
      <c r="D1704" s="23" t="s">
        <v>156</v>
      </c>
      <c r="E1704" s="23" t="s">
        <v>177</v>
      </c>
      <c r="F1704" s="23"/>
      <c r="G1704" s="23" t="s">
        <v>179</v>
      </c>
      <c r="H1704" s="23"/>
      <c r="I1704" s="23"/>
      <c r="J1704" s="23"/>
      <c r="K1704" s="23"/>
      <c r="L1704" s="23" t="s">
        <v>180</v>
      </c>
      <c r="M1704" s="25">
        <v>46309.803796296299</v>
      </c>
    </row>
    <row r="1705" spans="1:13">
      <c r="A1705">
        <v>202650001524</v>
      </c>
      <c r="B1705">
        <v>1096105</v>
      </c>
      <c r="C1705" s="24">
        <v>46118</v>
      </c>
      <c r="D1705" s="23" t="s">
        <v>156</v>
      </c>
      <c r="E1705" s="23" t="s">
        <v>183</v>
      </c>
      <c r="F1705" s="23"/>
      <c r="G1705" s="23" t="s">
        <v>179</v>
      </c>
      <c r="H1705" s="23"/>
      <c r="I1705" s="23"/>
      <c r="J1705" s="23"/>
      <c r="K1705" s="23"/>
      <c r="L1705" s="23" t="s">
        <v>180</v>
      </c>
      <c r="M1705" s="25">
        <v>46309.803796296299</v>
      </c>
    </row>
    <row r="1706" spans="1:13">
      <c r="A1706">
        <v>202650001525</v>
      </c>
      <c r="B1706">
        <v>1111386</v>
      </c>
      <c r="C1706" s="24">
        <v>46118</v>
      </c>
      <c r="D1706" s="23" t="s">
        <v>156</v>
      </c>
      <c r="E1706" s="23" t="s">
        <v>177</v>
      </c>
      <c r="F1706" s="23"/>
      <c r="G1706" s="23" t="s">
        <v>179</v>
      </c>
      <c r="H1706" s="23"/>
      <c r="I1706" s="23"/>
      <c r="J1706" s="23"/>
      <c r="K1706" s="23"/>
      <c r="L1706" s="23" t="s">
        <v>180</v>
      </c>
      <c r="M1706" s="25">
        <v>46309.803796296299</v>
      </c>
    </row>
    <row r="1707" spans="1:13">
      <c r="A1707">
        <v>202650001526</v>
      </c>
      <c r="B1707">
        <v>1141190</v>
      </c>
      <c r="C1707" s="24">
        <v>46118</v>
      </c>
      <c r="D1707" s="23" t="s">
        <v>156</v>
      </c>
      <c r="E1707" s="23" t="s">
        <v>177</v>
      </c>
      <c r="F1707" s="23"/>
      <c r="G1707" s="23" t="s">
        <v>179</v>
      </c>
      <c r="H1707" s="23"/>
      <c r="I1707" s="23"/>
      <c r="J1707" s="23"/>
      <c r="K1707" s="23"/>
      <c r="L1707" s="23" t="s">
        <v>180</v>
      </c>
      <c r="M1707" s="25">
        <v>46309.803796296299</v>
      </c>
    </row>
    <row r="1708" spans="1:13">
      <c r="A1708">
        <v>202650001527</v>
      </c>
      <c r="B1708">
        <v>1017503</v>
      </c>
      <c r="C1708" s="24">
        <v>46118</v>
      </c>
      <c r="D1708" s="23" t="s">
        <v>156</v>
      </c>
      <c r="E1708" s="23" t="s">
        <v>177</v>
      </c>
      <c r="F1708" s="23" t="s">
        <v>212</v>
      </c>
      <c r="G1708" s="23" t="s">
        <v>179</v>
      </c>
      <c r="H1708" s="23"/>
      <c r="I1708" s="23"/>
      <c r="J1708" s="23"/>
      <c r="K1708" s="23"/>
      <c r="L1708" s="23" t="s">
        <v>180</v>
      </c>
      <c r="M1708" s="25">
        <v>46309.803796296299</v>
      </c>
    </row>
    <row r="1709" spans="1:13">
      <c r="A1709">
        <v>202650001528</v>
      </c>
      <c r="B1709">
        <v>1113029</v>
      </c>
      <c r="C1709" s="24">
        <v>46118</v>
      </c>
      <c r="D1709" s="23" t="s">
        <v>156</v>
      </c>
      <c r="E1709" s="23" t="s">
        <v>177</v>
      </c>
      <c r="F1709" s="23"/>
      <c r="G1709" s="23" t="s">
        <v>179</v>
      </c>
      <c r="H1709" s="23"/>
      <c r="I1709" s="23"/>
      <c r="J1709" s="23"/>
      <c r="K1709" s="23"/>
      <c r="L1709" s="23" t="s">
        <v>180</v>
      </c>
      <c r="M1709" s="25">
        <v>46309.803796296299</v>
      </c>
    </row>
    <row r="1710" spans="1:13">
      <c r="A1710">
        <v>202650001529</v>
      </c>
      <c r="B1710">
        <v>1066043</v>
      </c>
      <c r="C1710" s="24">
        <v>46118</v>
      </c>
      <c r="D1710" s="23" t="s">
        <v>156</v>
      </c>
      <c r="E1710" s="23" t="s">
        <v>189</v>
      </c>
      <c r="F1710" s="23"/>
      <c r="G1710" s="23" t="s">
        <v>179</v>
      </c>
      <c r="H1710" s="23"/>
      <c r="I1710" s="23"/>
      <c r="J1710" s="23"/>
      <c r="K1710" s="23"/>
      <c r="L1710" s="23" t="s">
        <v>180</v>
      </c>
      <c r="M1710" s="25">
        <v>46309.803796296299</v>
      </c>
    </row>
    <row r="1711" spans="1:13">
      <c r="A1711">
        <v>202650001530</v>
      </c>
      <c r="B1711">
        <v>1246053</v>
      </c>
      <c r="C1711" s="24">
        <v>46118</v>
      </c>
      <c r="D1711" s="23" t="s">
        <v>156</v>
      </c>
      <c r="E1711" s="23" t="s">
        <v>177</v>
      </c>
      <c r="F1711" s="23"/>
      <c r="G1711" s="23" t="s">
        <v>179</v>
      </c>
      <c r="H1711" s="23"/>
      <c r="I1711" s="23"/>
      <c r="J1711" s="23"/>
      <c r="K1711" s="23"/>
      <c r="L1711" s="23" t="s">
        <v>180</v>
      </c>
      <c r="M1711" s="25">
        <v>46309.803796296299</v>
      </c>
    </row>
    <row r="1712" spans="1:13">
      <c r="A1712">
        <v>202650001531</v>
      </c>
      <c r="B1712">
        <v>1171234</v>
      </c>
      <c r="C1712" s="24">
        <v>46118</v>
      </c>
      <c r="D1712" s="23" t="s">
        <v>156</v>
      </c>
      <c r="E1712" s="23" t="s">
        <v>189</v>
      </c>
      <c r="F1712" s="23" t="s">
        <v>214</v>
      </c>
      <c r="G1712" s="23" t="s">
        <v>179</v>
      </c>
      <c r="H1712" s="23"/>
      <c r="I1712" s="23"/>
      <c r="J1712" s="23"/>
      <c r="K1712" s="23"/>
      <c r="L1712" s="23" t="s">
        <v>180</v>
      </c>
      <c r="M1712" s="25">
        <v>46309.803796296299</v>
      </c>
    </row>
    <row r="1713" spans="1:13">
      <c r="A1713">
        <v>202650001532</v>
      </c>
      <c r="B1713">
        <v>1251403</v>
      </c>
      <c r="C1713" s="24">
        <v>46118</v>
      </c>
      <c r="D1713" s="23" t="s">
        <v>156</v>
      </c>
      <c r="E1713" s="23" t="s">
        <v>177</v>
      </c>
      <c r="F1713" s="23"/>
      <c r="G1713" s="23" t="s">
        <v>179</v>
      </c>
      <c r="H1713" s="23"/>
      <c r="I1713" s="23"/>
      <c r="J1713" s="23"/>
      <c r="K1713" s="23"/>
      <c r="L1713" s="23" t="s">
        <v>180</v>
      </c>
      <c r="M1713" s="25">
        <v>46309.803796296299</v>
      </c>
    </row>
    <row r="1714" spans="1:13">
      <c r="A1714">
        <v>202650001533</v>
      </c>
      <c r="B1714">
        <v>1032047</v>
      </c>
      <c r="C1714" s="24">
        <v>46118</v>
      </c>
      <c r="D1714" s="23" t="s">
        <v>156</v>
      </c>
      <c r="E1714" s="23" t="s">
        <v>183</v>
      </c>
      <c r="F1714" s="23"/>
      <c r="G1714" s="23" t="s">
        <v>179</v>
      </c>
      <c r="H1714" s="23"/>
      <c r="I1714" s="23"/>
      <c r="J1714" s="23"/>
      <c r="K1714" s="23"/>
      <c r="L1714" s="23" t="s">
        <v>180</v>
      </c>
      <c r="M1714" s="25">
        <v>46309.803796296299</v>
      </c>
    </row>
    <row r="1715" spans="1:13">
      <c r="A1715">
        <v>202650001534</v>
      </c>
      <c r="B1715">
        <v>1021114</v>
      </c>
      <c r="C1715" s="24">
        <v>46118</v>
      </c>
      <c r="D1715" s="23" t="s">
        <v>156</v>
      </c>
      <c r="E1715" s="23" t="s">
        <v>177</v>
      </c>
      <c r="F1715" s="23"/>
      <c r="G1715" s="23" t="s">
        <v>179</v>
      </c>
      <c r="H1715" s="23"/>
      <c r="I1715" s="23"/>
      <c r="J1715" s="23"/>
      <c r="K1715" s="23"/>
      <c r="L1715" s="23" t="s">
        <v>180</v>
      </c>
      <c r="M1715" s="25">
        <v>46309.803796296299</v>
      </c>
    </row>
    <row r="1716" spans="1:13">
      <c r="A1716">
        <v>202650001535</v>
      </c>
      <c r="B1716">
        <v>870919</v>
      </c>
      <c r="C1716" s="24">
        <v>46118</v>
      </c>
      <c r="D1716" s="23" t="s">
        <v>156</v>
      </c>
      <c r="E1716" s="23" t="s">
        <v>177</v>
      </c>
      <c r="F1716" s="23"/>
      <c r="G1716" s="23" t="s">
        <v>179</v>
      </c>
      <c r="H1716" s="23"/>
      <c r="I1716" s="23"/>
      <c r="J1716" s="23"/>
      <c r="K1716" s="23"/>
      <c r="L1716" s="23" t="s">
        <v>180</v>
      </c>
      <c r="M1716" s="25">
        <v>46309.803796296299</v>
      </c>
    </row>
    <row r="1717" spans="1:13">
      <c r="A1717">
        <v>202650001536</v>
      </c>
      <c r="B1717">
        <v>1161085</v>
      </c>
      <c r="C1717" s="24">
        <v>46118</v>
      </c>
      <c r="D1717" s="23" t="s">
        <v>156</v>
      </c>
      <c r="E1717" s="23" t="s">
        <v>177</v>
      </c>
      <c r="F1717" s="23"/>
      <c r="G1717" s="23" t="s">
        <v>179</v>
      </c>
      <c r="H1717" s="23"/>
      <c r="I1717" s="23"/>
      <c r="J1717" s="23"/>
      <c r="K1717" s="23"/>
      <c r="L1717" s="23" t="s">
        <v>180</v>
      </c>
      <c r="M1717" s="25">
        <v>46309.803796296299</v>
      </c>
    </row>
    <row r="1718" spans="1:13">
      <c r="A1718">
        <v>202650001537</v>
      </c>
      <c r="B1718">
        <v>1091173</v>
      </c>
      <c r="C1718" s="24">
        <v>46118</v>
      </c>
      <c r="D1718" s="23" t="s">
        <v>156</v>
      </c>
      <c r="E1718" s="23" t="s">
        <v>177</v>
      </c>
      <c r="F1718" s="23"/>
      <c r="G1718" s="23" t="s">
        <v>179</v>
      </c>
      <c r="H1718" s="23"/>
      <c r="I1718" s="23"/>
      <c r="J1718" s="23"/>
      <c r="K1718" s="23"/>
      <c r="L1718" s="23" t="s">
        <v>180</v>
      </c>
      <c r="M1718" s="25">
        <v>46309.803796296299</v>
      </c>
    </row>
    <row r="1719" spans="1:13">
      <c r="A1719">
        <v>202650001538</v>
      </c>
      <c r="B1719">
        <v>898079</v>
      </c>
      <c r="C1719" s="24">
        <v>46118</v>
      </c>
      <c r="D1719" s="23" t="s">
        <v>156</v>
      </c>
      <c r="E1719" s="23" t="s">
        <v>177</v>
      </c>
      <c r="F1719" s="23"/>
      <c r="G1719" s="23" t="s">
        <v>179</v>
      </c>
      <c r="H1719" s="23"/>
      <c r="I1719" s="23"/>
      <c r="J1719" s="23"/>
      <c r="K1719" s="23"/>
      <c r="L1719" s="23" t="s">
        <v>180</v>
      </c>
      <c r="M1719" s="25">
        <v>46309.803796296299</v>
      </c>
    </row>
    <row r="1720" spans="1:13">
      <c r="A1720">
        <v>202650001539</v>
      </c>
      <c r="B1720">
        <v>1221402</v>
      </c>
      <c r="C1720" s="24">
        <v>46118</v>
      </c>
      <c r="D1720" s="23" t="s">
        <v>156</v>
      </c>
      <c r="E1720" s="23" t="s">
        <v>177</v>
      </c>
      <c r="F1720" s="23"/>
      <c r="G1720" s="23" t="s">
        <v>179</v>
      </c>
      <c r="H1720" s="23"/>
      <c r="I1720" s="23"/>
      <c r="J1720" s="23"/>
      <c r="K1720" s="23"/>
      <c r="L1720" s="23" t="s">
        <v>180</v>
      </c>
      <c r="M1720" s="25">
        <v>46309.803796296299</v>
      </c>
    </row>
    <row r="1721" spans="1:13">
      <c r="A1721">
        <v>202650001540</v>
      </c>
      <c r="B1721">
        <v>1036067</v>
      </c>
      <c r="C1721" s="24">
        <v>46118</v>
      </c>
      <c r="D1721" s="23" t="s">
        <v>156</v>
      </c>
      <c r="E1721" s="23" t="s">
        <v>177</v>
      </c>
      <c r="F1721" s="23"/>
      <c r="G1721" s="23" t="s">
        <v>179</v>
      </c>
      <c r="H1721" s="23"/>
      <c r="I1721" s="23"/>
      <c r="J1721" s="23"/>
      <c r="K1721" s="23"/>
      <c r="L1721" s="23" t="s">
        <v>180</v>
      </c>
      <c r="M1721" s="25">
        <v>46309.803796296299</v>
      </c>
    </row>
    <row r="1722" spans="1:13">
      <c r="A1722">
        <v>202650001541</v>
      </c>
      <c r="B1722">
        <v>930616</v>
      </c>
      <c r="C1722" s="24">
        <v>46118</v>
      </c>
      <c r="D1722" s="23" t="s">
        <v>156</v>
      </c>
      <c r="E1722" s="23" t="s">
        <v>177</v>
      </c>
      <c r="F1722" s="23"/>
      <c r="G1722" s="23" t="s">
        <v>179</v>
      </c>
      <c r="H1722" s="23"/>
      <c r="I1722" s="23"/>
      <c r="J1722" s="23"/>
      <c r="K1722" s="23"/>
      <c r="L1722" s="23" t="s">
        <v>180</v>
      </c>
      <c r="M1722" s="25">
        <v>46309.803796296299</v>
      </c>
    </row>
    <row r="1723" spans="1:13">
      <c r="A1723">
        <v>202650001542</v>
      </c>
      <c r="B1723">
        <v>1102114</v>
      </c>
      <c r="C1723" s="24">
        <v>46118</v>
      </c>
      <c r="D1723" s="23" t="s">
        <v>156</v>
      </c>
      <c r="E1723" s="23" t="s">
        <v>177</v>
      </c>
      <c r="F1723" s="23"/>
      <c r="G1723" s="23" t="s">
        <v>179</v>
      </c>
      <c r="H1723" s="23"/>
      <c r="I1723" s="23"/>
      <c r="J1723" s="23"/>
      <c r="K1723" s="23"/>
      <c r="L1723" s="23" t="s">
        <v>180</v>
      </c>
      <c r="M1723" s="25">
        <v>46309.803796296299</v>
      </c>
    </row>
    <row r="1724" spans="1:13">
      <c r="A1724">
        <v>202650001543</v>
      </c>
      <c r="B1724">
        <v>1066049</v>
      </c>
      <c r="C1724" s="24">
        <v>46118</v>
      </c>
      <c r="D1724" s="23" t="s">
        <v>156</v>
      </c>
      <c r="E1724" s="23" t="s">
        <v>189</v>
      </c>
      <c r="F1724" s="23"/>
      <c r="G1724" s="23" t="s">
        <v>179</v>
      </c>
      <c r="H1724" s="23"/>
      <c r="I1724" s="23"/>
      <c r="J1724" s="23"/>
      <c r="K1724" s="23"/>
      <c r="L1724" s="23" t="s">
        <v>180</v>
      </c>
      <c r="M1724" s="25">
        <v>46309.803796296299</v>
      </c>
    </row>
    <row r="1725" spans="1:13">
      <c r="A1725">
        <v>202650001544</v>
      </c>
      <c r="B1725">
        <v>1081095</v>
      </c>
      <c r="C1725" s="24">
        <v>46118</v>
      </c>
      <c r="D1725" s="23" t="s">
        <v>156</v>
      </c>
      <c r="E1725" s="23" t="s">
        <v>183</v>
      </c>
      <c r="F1725" s="23"/>
      <c r="G1725" s="23" t="s">
        <v>179</v>
      </c>
      <c r="H1725" s="23"/>
      <c r="I1725" s="23"/>
      <c r="J1725" s="23"/>
      <c r="K1725" s="23"/>
      <c r="L1725" s="23" t="s">
        <v>180</v>
      </c>
      <c r="M1725" s="25">
        <v>46309.803796296299</v>
      </c>
    </row>
    <row r="1726" spans="1:13">
      <c r="A1726">
        <v>202650001545</v>
      </c>
      <c r="B1726">
        <v>1106097</v>
      </c>
      <c r="C1726" s="24">
        <v>46118</v>
      </c>
      <c r="D1726" s="23" t="s">
        <v>156</v>
      </c>
      <c r="E1726" s="23" t="s">
        <v>183</v>
      </c>
      <c r="F1726" s="23"/>
      <c r="G1726" s="23" t="s">
        <v>179</v>
      </c>
      <c r="H1726" s="23"/>
      <c r="I1726" s="23"/>
      <c r="J1726" s="23"/>
      <c r="K1726" s="23"/>
      <c r="L1726" s="23" t="s">
        <v>180</v>
      </c>
      <c r="M1726" s="25">
        <v>46309.803796296299</v>
      </c>
    </row>
    <row r="1727" spans="1:13">
      <c r="A1727">
        <v>202650001546</v>
      </c>
      <c r="B1727">
        <v>991271</v>
      </c>
      <c r="C1727" s="24">
        <v>46118</v>
      </c>
      <c r="D1727" s="23" t="s">
        <v>156</v>
      </c>
      <c r="E1727" s="23" t="s">
        <v>183</v>
      </c>
      <c r="F1727" s="23"/>
      <c r="G1727" s="23" t="s">
        <v>179</v>
      </c>
      <c r="H1727" s="23"/>
      <c r="I1727" s="23"/>
      <c r="J1727" s="23"/>
      <c r="K1727" s="23"/>
      <c r="L1727" s="23" t="s">
        <v>180</v>
      </c>
      <c r="M1727" s="25">
        <v>46309.803796296299</v>
      </c>
    </row>
    <row r="1728" spans="1:13">
      <c r="A1728">
        <v>202650001547</v>
      </c>
      <c r="B1728">
        <v>1136021</v>
      </c>
      <c r="C1728" s="24">
        <v>46118</v>
      </c>
      <c r="D1728" s="23" t="s">
        <v>156</v>
      </c>
      <c r="E1728" s="23" t="s">
        <v>183</v>
      </c>
      <c r="F1728" s="23"/>
      <c r="G1728" s="23" t="s">
        <v>179</v>
      </c>
      <c r="H1728" s="23"/>
      <c r="I1728" s="23"/>
      <c r="J1728" s="23"/>
      <c r="K1728" s="23"/>
      <c r="L1728" s="23" t="s">
        <v>180</v>
      </c>
      <c r="M1728" s="25">
        <v>46309.803796296299</v>
      </c>
    </row>
    <row r="1729" spans="1:13">
      <c r="A1729">
        <v>202650001548</v>
      </c>
      <c r="B1729">
        <v>1111046</v>
      </c>
      <c r="C1729" s="24">
        <v>46118</v>
      </c>
      <c r="D1729" s="23" t="s">
        <v>156</v>
      </c>
      <c r="E1729" s="23" t="s">
        <v>183</v>
      </c>
      <c r="F1729" s="23"/>
      <c r="G1729" s="23" t="s">
        <v>179</v>
      </c>
      <c r="H1729" s="23"/>
      <c r="I1729" s="23"/>
      <c r="J1729" s="23"/>
      <c r="K1729" s="23"/>
      <c r="L1729" s="23" t="s">
        <v>180</v>
      </c>
      <c r="M1729" s="25">
        <v>46309.803796296299</v>
      </c>
    </row>
    <row r="1730" spans="1:13">
      <c r="A1730">
        <v>202650001549</v>
      </c>
      <c r="B1730">
        <v>1133035</v>
      </c>
      <c r="C1730" s="24">
        <v>46118</v>
      </c>
      <c r="D1730" s="23" t="s">
        <v>156</v>
      </c>
      <c r="E1730" s="23" t="s">
        <v>183</v>
      </c>
      <c r="F1730" s="23"/>
      <c r="G1730" s="23" t="s">
        <v>179</v>
      </c>
      <c r="H1730" s="23"/>
      <c r="I1730" s="23"/>
      <c r="J1730" s="23"/>
      <c r="K1730" s="23"/>
      <c r="L1730" s="23" t="s">
        <v>180</v>
      </c>
      <c r="M1730" s="25">
        <v>46309.803796296299</v>
      </c>
    </row>
    <row r="1731" spans="1:13">
      <c r="A1731">
        <v>202650001550</v>
      </c>
      <c r="B1731">
        <v>5158424</v>
      </c>
      <c r="C1731" s="24">
        <v>46118</v>
      </c>
      <c r="D1731" s="23" t="s">
        <v>156</v>
      </c>
      <c r="E1731" s="23" t="s">
        <v>177</v>
      </c>
      <c r="F1731" s="23" t="s">
        <v>212</v>
      </c>
      <c r="G1731" s="23" t="s">
        <v>179</v>
      </c>
      <c r="H1731" s="23"/>
      <c r="I1731" s="23"/>
      <c r="J1731" s="23"/>
      <c r="K1731" s="23"/>
      <c r="L1731" s="23" t="s">
        <v>180</v>
      </c>
      <c r="M1731" s="25">
        <v>46309.803796296299</v>
      </c>
    </row>
    <row r="1732" spans="1:13">
      <c r="A1732">
        <v>202650001551</v>
      </c>
      <c r="B1732">
        <v>1241178</v>
      </c>
      <c r="C1732" s="24">
        <v>46118</v>
      </c>
      <c r="D1732" s="23" t="s">
        <v>156</v>
      </c>
      <c r="E1732" s="23" t="s">
        <v>183</v>
      </c>
      <c r="F1732" s="23"/>
      <c r="G1732" s="23" t="s">
        <v>179</v>
      </c>
      <c r="H1732" s="23"/>
      <c r="I1732" s="23"/>
      <c r="J1732" s="23"/>
      <c r="K1732" s="23"/>
      <c r="L1732" s="23" t="s">
        <v>180</v>
      </c>
      <c r="M1732" s="25">
        <v>46309.803796296299</v>
      </c>
    </row>
    <row r="1733" spans="1:13">
      <c r="A1733">
        <v>202650001552</v>
      </c>
      <c r="B1733">
        <v>1241236</v>
      </c>
      <c r="C1733" s="24">
        <v>46118</v>
      </c>
      <c r="D1733" s="23" t="s">
        <v>156</v>
      </c>
      <c r="E1733" s="23" t="s">
        <v>183</v>
      </c>
      <c r="F1733" s="23"/>
      <c r="G1733" s="23" t="s">
        <v>179</v>
      </c>
      <c r="H1733" s="23"/>
      <c r="I1733" s="23"/>
      <c r="J1733" s="23"/>
      <c r="K1733" s="23"/>
      <c r="L1733" s="23" t="s">
        <v>180</v>
      </c>
      <c r="M1733" s="25">
        <v>46309.803796296299</v>
      </c>
    </row>
    <row r="1734" spans="1:13">
      <c r="A1734">
        <v>202650001553</v>
      </c>
      <c r="B1734">
        <v>910461</v>
      </c>
      <c r="C1734" s="24">
        <v>46118</v>
      </c>
      <c r="D1734" s="23" t="s">
        <v>156</v>
      </c>
      <c r="E1734" s="23" t="s">
        <v>183</v>
      </c>
      <c r="F1734" s="23"/>
      <c r="G1734" s="23" t="s">
        <v>179</v>
      </c>
      <c r="H1734" s="23"/>
      <c r="I1734" s="23"/>
      <c r="J1734" s="23"/>
      <c r="K1734" s="23"/>
      <c r="L1734" s="23" t="s">
        <v>180</v>
      </c>
      <c r="M1734" s="25">
        <v>46309.803796296299</v>
      </c>
    </row>
    <row r="1735" spans="1:13">
      <c r="A1735">
        <v>202650001554</v>
      </c>
      <c r="B1735">
        <v>1091220</v>
      </c>
      <c r="C1735" s="24">
        <v>46118</v>
      </c>
      <c r="D1735" s="23" t="s">
        <v>156</v>
      </c>
      <c r="E1735" s="23" t="s">
        <v>183</v>
      </c>
      <c r="F1735" s="23"/>
      <c r="G1735" s="23" t="s">
        <v>179</v>
      </c>
      <c r="H1735" s="23"/>
      <c r="I1735" s="23"/>
      <c r="J1735" s="23"/>
      <c r="K1735" s="23"/>
      <c r="L1735" s="23" t="s">
        <v>180</v>
      </c>
      <c r="M1735" s="25">
        <v>46309.803796296299</v>
      </c>
    </row>
    <row r="1736" spans="1:13">
      <c r="A1736">
        <v>202650001555</v>
      </c>
      <c r="B1736">
        <v>1252038</v>
      </c>
      <c r="C1736" s="24">
        <v>46118</v>
      </c>
      <c r="D1736" s="23" t="s">
        <v>156</v>
      </c>
      <c r="E1736" s="23" t="s">
        <v>183</v>
      </c>
      <c r="F1736" s="23"/>
      <c r="G1736" s="23" t="s">
        <v>179</v>
      </c>
      <c r="H1736" s="23"/>
      <c r="I1736" s="23"/>
      <c r="J1736" s="23"/>
      <c r="K1736" s="23"/>
      <c r="L1736" s="23" t="s">
        <v>180</v>
      </c>
      <c r="M1736" s="25">
        <v>46309.803796296299</v>
      </c>
    </row>
    <row r="1737" spans="1:13">
      <c r="A1737">
        <v>202650001556</v>
      </c>
      <c r="B1737">
        <v>920066</v>
      </c>
      <c r="C1737" s="24">
        <v>46118</v>
      </c>
      <c r="D1737" s="23" t="s">
        <v>156</v>
      </c>
      <c r="E1737" s="23" t="s">
        <v>183</v>
      </c>
      <c r="F1737" s="23"/>
      <c r="G1737" s="23" t="s">
        <v>179</v>
      </c>
      <c r="H1737" s="23"/>
      <c r="I1737" s="23"/>
      <c r="J1737" s="23"/>
      <c r="K1737" s="23"/>
      <c r="L1737" s="23" t="s">
        <v>180</v>
      </c>
      <c r="M1737" s="25">
        <v>46309.803796296299</v>
      </c>
    </row>
    <row r="1738" spans="1:13">
      <c r="A1738">
        <v>202650001557</v>
      </c>
      <c r="B1738">
        <v>1136045</v>
      </c>
      <c r="C1738" s="24">
        <v>46118</v>
      </c>
      <c r="D1738" s="23" t="s">
        <v>156</v>
      </c>
      <c r="E1738" s="23" t="s">
        <v>183</v>
      </c>
      <c r="F1738" s="23"/>
      <c r="G1738" s="23" t="s">
        <v>179</v>
      </c>
      <c r="H1738" s="23"/>
      <c r="I1738" s="23"/>
      <c r="J1738" s="23"/>
      <c r="K1738" s="23"/>
      <c r="L1738" s="23" t="s">
        <v>180</v>
      </c>
      <c r="M1738" s="25">
        <v>46309.803796296299</v>
      </c>
    </row>
    <row r="1739" spans="1:13">
      <c r="A1739">
        <v>202650001558</v>
      </c>
      <c r="B1739">
        <v>1182509</v>
      </c>
      <c r="C1739" s="24">
        <v>46118</v>
      </c>
      <c r="D1739" s="23" t="s">
        <v>156</v>
      </c>
      <c r="E1739" s="23" t="s">
        <v>183</v>
      </c>
      <c r="F1739" s="23"/>
      <c r="G1739" s="23" t="s">
        <v>179</v>
      </c>
      <c r="H1739" s="23"/>
      <c r="I1739" s="23"/>
      <c r="J1739" s="23"/>
      <c r="K1739" s="23"/>
      <c r="L1739" s="23" t="s">
        <v>180</v>
      </c>
      <c r="M1739" s="25">
        <v>46309.803796296299</v>
      </c>
    </row>
    <row r="1740" spans="1:13">
      <c r="A1740">
        <v>202650001559</v>
      </c>
      <c r="B1740">
        <v>5068629</v>
      </c>
      <c r="C1740" s="24">
        <v>46118</v>
      </c>
      <c r="D1740" s="23" t="s">
        <v>156</v>
      </c>
      <c r="E1740" s="23" t="s">
        <v>177</v>
      </c>
      <c r="F1740" s="23" t="s">
        <v>212</v>
      </c>
      <c r="G1740" s="23" t="s">
        <v>179</v>
      </c>
      <c r="H1740" s="23"/>
      <c r="I1740" s="23"/>
      <c r="J1740" s="23"/>
      <c r="K1740" s="23"/>
      <c r="L1740" s="23" t="s">
        <v>180</v>
      </c>
      <c r="M1740" s="25">
        <v>46309.803796296299</v>
      </c>
    </row>
    <row r="1741" spans="1:13">
      <c r="A1741">
        <v>202650001560</v>
      </c>
      <c r="B1741">
        <v>1072005</v>
      </c>
      <c r="C1741" s="24">
        <v>46118</v>
      </c>
      <c r="D1741" s="23" t="s">
        <v>156</v>
      </c>
      <c r="E1741" s="23" t="s">
        <v>183</v>
      </c>
      <c r="F1741" s="23"/>
      <c r="G1741" s="23" t="s">
        <v>179</v>
      </c>
      <c r="H1741" s="23"/>
      <c r="I1741" s="23"/>
      <c r="J1741" s="23"/>
      <c r="K1741" s="23"/>
      <c r="L1741" s="23" t="s">
        <v>180</v>
      </c>
      <c r="M1741" s="25">
        <v>46309.803796296299</v>
      </c>
    </row>
    <row r="1742" spans="1:13">
      <c r="A1742">
        <v>202650001561</v>
      </c>
      <c r="B1742">
        <v>1191310</v>
      </c>
      <c r="C1742" s="24">
        <v>46118</v>
      </c>
      <c r="D1742" s="23" t="s">
        <v>156</v>
      </c>
      <c r="E1742" s="23" t="s">
        <v>183</v>
      </c>
      <c r="F1742" s="23"/>
      <c r="G1742" s="23" t="s">
        <v>179</v>
      </c>
      <c r="H1742" s="23"/>
      <c r="I1742" s="23"/>
      <c r="J1742" s="23"/>
      <c r="K1742" s="23"/>
      <c r="L1742" s="23" t="s">
        <v>180</v>
      </c>
      <c r="M1742" s="25">
        <v>46309.803796296299</v>
      </c>
    </row>
    <row r="1743" spans="1:13">
      <c r="A1743">
        <v>202650001562</v>
      </c>
      <c r="B1743">
        <v>1051147</v>
      </c>
      <c r="C1743" s="24">
        <v>46118</v>
      </c>
      <c r="D1743" s="23" t="s">
        <v>156</v>
      </c>
      <c r="E1743" s="23" t="s">
        <v>183</v>
      </c>
      <c r="F1743" s="23"/>
      <c r="G1743" s="23" t="s">
        <v>179</v>
      </c>
      <c r="H1743" s="23"/>
      <c r="I1743" s="23"/>
      <c r="J1743" s="23"/>
      <c r="K1743" s="23"/>
      <c r="L1743" s="23" t="s">
        <v>180</v>
      </c>
      <c r="M1743" s="25">
        <v>46309.803796296299</v>
      </c>
    </row>
    <row r="1744" spans="1:13">
      <c r="A1744">
        <v>202650001563</v>
      </c>
      <c r="B1744">
        <v>1046027</v>
      </c>
      <c r="C1744" s="24">
        <v>46118</v>
      </c>
      <c r="D1744" s="23" t="s">
        <v>156</v>
      </c>
      <c r="E1744" s="23" t="s">
        <v>183</v>
      </c>
      <c r="F1744" s="23"/>
      <c r="G1744" s="23" t="s">
        <v>179</v>
      </c>
      <c r="H1744" s="23"/>
      <c r="I1744" s="23"/>
      <c r="J1744" s="23"/>
      <c r="K1744" s="23"/>
      <c r="L1744" s="23" t="s">
        <v>180</v>
      </c>
      <c r="M1744" s="25">
        <v>46309.803796296299</v>
      </c>
    </row>
    <row r="1745" spans="1:13">
      <c r="A1745">
        <v>202650001564</v>
      </c>
      <c r="B1745">
        <v>920140</v>
      </c>
      <c r="C1745" s="24">
        <v>46118</v>
      </c>
      <c r="D1745" s="23" t="s">
        <v>156</v>
      </c>
      <c r="E1745" s="23" t="s">
        <v>183</v>
      </c>
      <c r="F1745" s="23"/>
      <c r="G1745" s="23" t="s">
        <v>179</v>
      </c>
      <c r="H1745" s="23"/>
      <c r="I1745" s="23"/>
      <c r="J1745" s="23"/>
      <c r="K1745" s="23"/>
      <c r="L1745" s="23" t="s">
        <v>180</v>
      </c>
      <c r="M1745" s="25">
        <v>46309.803796296299</v>
      </c>
    </row>
    <row r="1746" spans="1:13">
      <c r="A1746">
        <v>202650001565</v>
      </c>
      <c r="B1746">
        <v>950373</v>
      </c>
      <c r="C1746" s="24">
        <v>46118</v>
      </c>
      <c r="D1746" s="23" t="s">
        <v>156</v>
      </c>
      <c r="E1746" s="23" t="s">
        <v>183</v>
      </c>
      <c r="F1746" s="23"/>
      <c r="G1746" s="23" t="s">
        <v>179</v>
      </c>
      <c r="H1746" s="23"/>
      <c r="I1746" s="23"/>
      <c r="J1746" s="23"/>
      <c r="K1746" s="23"/>
      <c r="L1746" s="23" t="s">
        <v>180</v>
      </c>
      <c r="M1746" s="25">
        <v>46309.803796296299</v>
      </c>
    </row>
    <row r="1747" spans="1:13">
      <c r="A1747">
        <v>202650001566</v>
      </c>
      <c r="B1747">
        <v>1212071</v>
      </c>
      <c r="C1747" s="24">
        <v>46118</v>
      </c>
      <c r="D1747" s="23" t="s">
        <v>156</v>
      </c>
      <c r="E1747" s="23" t="s">
        <v>183</v>
      </c>
      <c r="F1747" s="23"/>
      <c r="G1747" s="23" t="s">
        <v>179</v>
      </c>
      <c r="H1747" s="23"/>
      <c r="I1747" s="23"/>
      <c r="J1747" s="23"/>
      <c r="K1747" s="23"/>
      <c r="L1747" s="23" t="s">
        <v>180</v>
      </c>
      <c r="M1747" s="25">
        <v>46309.803796296299</v>
      </c>
    </row>
    <row r="1748" spans="1:13">
      <c r="A1748">
        <v>202650001567</v>
      </c>
      <c r="B1748">
        <v>1041057</v>
      </c>
      <c r="C1748" s="24">
        <v>46118</v>
      </c>
      <c r="D1748" s="23" t="s">
        <v>156</v>
      </c>
      <c r="E1748" s="23" t="s">
        <v>183</v>
      </c>
      <c r="F1748" s="23"/>
      <c r="G1748" s="23" t="s">
        <v>179</v>
      </c>
      <c r="H1748" s="23"/>
      <c r="I1748" s="23"/>
      <c r="J1748" s="23"/>
      <c r="K1748" s="23"/>
      <c r="L1748" s="23" t="s">
        <v>180</v>
      </c>
      <c r="M1748" s="25">
        <v>46309.803796296299</v>
      </c>
    </row>
    <row r="1749" spans="1:13">
      <c r="A1749">
        <v>202650001568</v>
      </c>
      <c r="B1749">
        <v>1242054</v>
      </c>
      <c r="C1749" s="24">
        <v>46118</v>
      </c>
      <c r="D1749" s="23" t="s">
        <v>156</v>
      </c>
      <c r="E1749" s="23" t="s">
        <v>183</v>
      </c>
      <c r="F1749" s="23"/>
      <c r="G1749" s="23" t="s">
        <v>179</v>
      </c>
      <c r="H1749" s="23"/>
      <c r="I1749" s="23"/>
      <c r="J1749" s="23"/>
      <c r="K1749" s="23"/>
      <c r="L1749" s="23" t="s">
        <v>180</v>
      </c>
      <c r="M1749" s="25">
        <v>46309.803796296299</v>
      </c>
    </row>
    <row r="1750" spans="1:13">
      <c r="A1750">
        <v>202650001569</v>
      </c>
      <c r="B1750">
        <v>5058606</v>
      </c>
      <c r="C1750" s="24">
        <v>46118</v>
      </c>
      <c r="D1750" s="23" t="s">
        <v>156</v>
      </c>
      <c r="E1750" s="23" t="s">
        <v>177</v>
      </c>
      <c r="F1750" s="23" t="s">
        <v>212</v>
      </c>
      <c r="G1750" s="23" t="s">
        <v>179</v>
      </c>
      <c r="H1750" s="23"/>
      <c r="I1750" s="23"/>
      <c r="J1750" s="23"/>
      <c r="K1750" s="23"/>
      <c r="L1750" s="23" t="s">
        <v>180</v>
      </c>
      <c r="M1750" s="25">
        <v>46309.803796296299</v>
      </c>
    </row>
    <row r="1751" spans="1:13">
      <c r="A1751">
        <v>202650001570</v>
      </c>
      <c r="B1751">
        <v>1191427</v>
      </c>
      <c r="C1751" s="24">
        <v>46118</v>
      </c>
      <c r="D1751" s="23" t="s">
        <v>156</v>
      </c>
      <c r="E1751" s="23" t="s">
        <v>183</v>
      </c>
      <c r="F1751" s="23"/>
      <c r="G1751" s="23" t="s">
        <v>179</v>
      </c>
      <c r="H1751" s="23"/>
      <c r="I1751" s="23"/>
      <c r="J1751" s="23"/>
      <c r="K1751" s="23"/>
      <c r="L1751" s="23" t="s">
        <v>180</v>
      </c>
      <c r="M1751" s="25">
        <v>46309.803796296299</v>
      </c>
    </row>
    <row r="1752" spans="1:13">
      <c r="A1752">
        <v>202650001571</v>
      </c>
      <c r="B1752">
        <v>940064</v>
      </c>
      <c r="C1752" s="24">
        <v>46118</v>
      </c>
      <c r="D1752" s="23" t="s">
        <v>156</v>
      </c>
      <c r="E1752" s="23" t="s">
        <v>183</v>
      </c>
      <c r="F1752" s="23"/>
      <c r="G1752" s="23" t="s">
        <v>179</v>
      </c>
      <c r="H1752" s="23"/>
      <c r="I1752" s="23"/>
      <c r="J1752" s="23"/>
      <c r="K1752" s="23"/>
      <c r="L1752" s="23" t="s">
        <v>180</v>
      </c>
      <c r="M1752" s="25">
        <v>46309.803796296299</v>
      </c>
    </row>
    <row r="1753" spans="1:13">
      <c r="A1753">
        <v>202650001572</v>
      </c>
      <c r="B1753">
        <v>1093014</v>
      </c>
      <c r="C1753" s="24">
        <v>46118</v>
      </c>
      <c r="D1753" s="23" t="s">
        <v>156</v>
      </c>
      <c r="E1753" s="23" t="s">
        <v>183</v>
      </c>
      <c r="F1753" s="23"/>
      <c r="G1753" s="23" t="s">
        <v>179</v>
      </c>
      <c r="H1753" s="23"/>
      <c r="I1753" s="23"/>
      <c r="J1753" s="23"/>
      <c r="K1753" s="23"/>
      <c r="L1753" s="23" t="s">
        <v>180</v>
      </c>
      <c r="M1753" s="25">
        <v>46309.803796296299</v>
      </c>
    </row>
    <row r="1754" spans="1:13">
      <c r="A1754">
        <v>202650001573</v>
      </c>
      <c r="B1754">
        <v>1014146</v>
      </c>
      <c r="C1754" s="24">
        <v>46113</v>
      </c>
      <c r="D1754" s="23" t="s">
        <v>156</v>
      </c>
      <c r="E1754" s="23" t="s">
        <v>183</v>
      </c>
      <c r="F1754" s="23"/>
      <c r="G1754" s="23" t="s">
        <v>179</v>
      </c>
      <c r="H1754" s="23"/>
      <c r="I1754" s="23"/>
      <c r="J1754" s="23"/>
      <c r="K1754" s="23"/>
      <c r="L1754" s="23" t="s">
        <v>180</v>
      </c>
      <c r="M1754" s="25">
        <v>46309.803796296299</v>
      </c>
    </row>
    <row r="1755" spans="1:13">
      <c r="A1755">
        <v>202650001574</v>
      </c>
      <c r="B1755">
        <v>1056061</v>
      </c>
      <c r="C1755" s="24">
        <v>46118</v>
      </c>
      <c r="D1755" s="23" t="s">
        <v>156</v>
      </c>
      <c r="E1755" s="23" t="s">
        <v>183</v>
      </c>
      <c r="F1755" s="23"/>
      <c r="G1755" s="23" t="s">
        <v>179</v>
      </c>
      <c r="H1755" s="23"/>
      <c r="I1755" s="23"/>
      <c r="J1755" s="23"/>
      <c r="K1755" s="23"/>
      <c r="L1755" s="23" t="s">
        <v>180</v>
      </c>
      <c r="M1755" s="25">
        <v>46309.803796296299</v>
      </c>
    </row>
    <row r="1756" spans="1:13">
      <c r="A1756">
        <v>202650001575</v>
      </c>
      <c r="B1756">
        <v>996023</v>
      </c>
      <c r="C1756" s="24">
        <v>46118</v>
      </c>
      <c r="D1756" s="23" t="s">
        <v>156</v>
      </c>
      <c r="E1756" s="23" t="s">
        <v>183</v>
      </c>
      <c r="F1756" s="23"/>
      <c r="G1756" s="23" t="s">
        <v>179</v>
      </c>
      <c r="H1756" s="23"/>
      <c r="I1756" s="23"/>
      <c r="J1756" s="23"/>
      <c r="K1756" s="23"/>
      <c r="L1756" s="23" t="s">
        <v>180</v>
      </c>
      <c r="M1756" s="25">
        <v>46309.803796296299</v>
      </c>
    </row>
    <row r="1757" spans="1:13">
      <c r="A1757">
        <v>202650001576</v>
      </c>
      <c r="B1757">
        <v>1006005</v>
      </c>
      <c r="C1757" s="24">
        <v>46118</v>
      </c>
      <c r="D1757" s="23" t="s">
        <v>156</v>
      </c>
      <c r="E1757" s="23" t="s">
        <v>183</v>
      </c>
      <c r="F1757" s="23"/>
      <c r="G1757" s="23" t="s">
        <v>179</v>
      </c>
      <c r="H1757" s="23"/>
      <c r="I1757" s="23"/>
      <c r="J1757" s="23"/>
      <c r="K1757" s="23"/>
      <c r="L1757" s="23" t="s">
        <v>180</v>
      </c>
      <c r="M1757" s="25">
        <v>46309.803796296299</v>
      </c>
    </row>
    <row r="1758" spans="1:13">
      <c r="A1758">
        <v>202650001577</v>
      </c>
      <c r="B1758">
        <v>986038</v>
      </c>
      <c r="C1758" s="24">
        <v>46118</v>
      </c>
      <c r="D1758" s="23" t="s">
        <v>156</v>
      </c>
      <c r="E1758" s="23" t="s">
        <v>183</v>
      </c>
      <c r="F1758" s="23"/>
      <c r="G1758" s="23" t="s">
        <v>179</v>
      </c>
      <c r="H1758" s="23"/>
      <c r="I1758" s="23"/>
      <c r="J1758" s="23"/>
      <c r="K1758" s="23"/>
      <c r="L1758" s="23" t="s">
        <v>180</v>
      </c>
      <c r="M1758" s="25">
        <v>46309.803796296299</v>
      </c>
    </row>
    <row r="1759" spans="1:13">
      <c r="A1759">
        <v>202650001578</v>
      </c>
      <c r="B1759">
        <v>1106123</v>
      </c>
      <c r="C1759" s="24">
        <v>46118</v>
      </c>
      <c r="D1759" s="23" t="s">
        <v>156</v>
      </c>
      <c r="E1759" s="23" t="s">
        <v>183</v>
      </c>
      <c r="F1759" s="23"/>
      <c r="G1759" s="23" t="s">
        <v>179</v>
      </c>
      <c r="H1759" s="23"/>
      <c r="I1759" s="23"/>
      <c r="J1759" s="23"/>
      <c r="K1759" s="23"/>
      <c r="L1759" s="23" t="s">
        <v>180</v>
      </c>
      <c r="M1759" s="25">
        <v>46309.803796296299</v>
      </c>
    </row>
    <row r="1760" spans="1:13">
      <c r="A1760">
        <v>202650001579</v>
      </c>
      <c r="B1760">
        <v>1156074</v>
      </c>
      <c r="C1760" s="24">
        <v>46118</v>
      </c>
      <c r="D1760" s="23" t="s">
        <v>156</v>
      </c>
      <c r="E1760" s="23" t="s">
        <v>183</v>
      </c>
      <c r="F1760" s="23"/>
      <c r="G1760" s="23" t="s">
        <v>179</v>
      </c>
      <c r="H1760" s="23"/>
      <c r="I1760" s="23"/>
      <c r="J1760" s="23"/>
      <c r="K1760" s="23"/>
      <c r="L1760" s="23" t="s">
        <v>180</v>
      </c>
      <c r="M1760" s="25">
        <v>46309.803796296299</v>
      </c>
    </row>
    <row r="1761" spans="1:13">
      <c r="A1761">
        <v>202650001580</v>
      </c>
      <c r="B1761">
        <v>1091449</v>
      </c>
      <c r="C1761" s="24">
        <v>46118</v>
      </c>
      <c r="D1761" s="23" t="s">
        <v>156</v>
      </c>
      <c r="E1761" s="23" t="s">
        <v>183</v>
      </c>
      <c r="F1761" s="23"/>
      <c r="G1761" s="23" t="s">
        <v>179</v>
      </c>
      <c r="H1761" s="23"/>
      <c r="I1761" s="23"/>
      <c r="J1761" s="23"/>
      <c r="K1761" s="23"/>
      <c r="L1761" s="23" t="s">
        <v>180</v>
      </c>
      <c r="M1761" s="25">
        <v>46309.803796296299</v>
      </c>
    </row>
    <row r="1762" spans="1:13">
      <c r="A1762">
        <v>202650001581</v>
      </c>
      <c r="B1762">
        <v>1101368</v>
      </c>
      <c r="C1762" s="24">
        <v>46118</v>
      </c>
      <c r="D1762" s="23" t="s">
        <v>156</v>
      </c>
      <c r="E1762" s="23" t="s">
        <v>183</v>
      </c>
      <c r="F1762" s="23"/>
      <c r="G1762" s="23" t="s">
        <v>179</v>
      </c>
      <c r="H1762" s="23"/>
      <c r="I1762" s="23"/>
      <c r="J1762" s="23"/>
      <c r="K1762" s="23"/>
      <c r="L1762" s="23" t="s">
        <v>180</v>
      </c>
      <c r="M1762" s="25">
        <v>46309.803796296299</v>
      </c>
    </row>
    <row r="1763" spans="1:13">
      <c r="A1763">
        <v>202650001582</v>
      </c>
      <c r="B1763">
        <v>1226100</v>
      </c>
      <c r="C1763" s="24">
        <v>46118</v>
      </c>
      <c r="D1763" s="23" t="s">
        <v>156</v>
      </c>
      <c r="E1763" s="23" t="s">
        <v>183</v>
      </c>
      <c r="F1763" s="23"/>
      <c r="G1763" s="23" t="s">
        <v>179</v>
      </c>
      <c r="H1763" s="23"/>
      <c r="I1763" s="23"/>
      <c r="J1763" s="23"/>
      <c r="K1763" s="23"/>
      <c r="L1763" s="23" t="s">
        <v>180</v>
      </c>
      <c r="M1763" s="25">
        <v>46309.803796296299</v>
      </c>
    </row>
    <row r="1764" spans="1:13">
      <c r="A1764">
        <v>202650001583</v>
      </c>
      <c r="B1764">
        <v>976001</v>
      </c>
      <c r="C1764" s="24">
        <v>46118</v>
      </c>
      <c r="D1764" s="23" t="s">
        <v>156</v>
      </c>
      <c r="E1764" s="23" t="s">
        <v>183</v>
      </c>
      <c r="F1764" s="23"/>
      <c r="G1764" s="23" t="s">
        <v>179</v>
      </c>
      <c r="H1764" s="23"/>
      <c r="I1764" s="23"/>
      <c r="J1764" s="23"/>
      <c r="K1764" s="23"/>
      <c r="L1764" s="23" t="s">
        <v>180</v>
      </c>
      <c r="M1764" s="25">
        <v>46309.803796296299</v>
      </c>
    </row>
    <row r="1765" spans="1:13">
      <c r="A1765">
        <v>202650001584</v>
      </c>
      <c r="B1765">
        <v>1132501</v>
      </c>
      <c r="C1765" s="24">
        <v>46118</v>
      </c>
      <c r="D1765" s="23" t="s">
        <v>156</v>
      </c>
      <c r="E1765" s="23" t="s">
        <v>183</v>
      </c>
      <c r="F1765" s="23"/>
      <c r="G1765" s="23" t="s">
        <v>179</v>
      </c>
      <c r="H1765" s="23"/>
      <c r="I1765" s="23"/>
      <c r="J1765" s="23"/>
      <c r="K1765" s="23"/>
      <c r="L1765" s="23" t="s">
        <v>180</v>
      </c>
      <c r="M1765" s="25">
        <v>46309.803796296299</v>
      </c>
    </row>
    <row r="1766" spans="1:13">
      <c r="A1766">
        <v>202650001585</v>
      </c>
      <c r="B1766">
        <v>1006036</v>
      </c>
      <c r="C1766" s="24">
        <v>46118</v>
      </c>
      <c r="D1766" s="23" t="s">
        <v>156</v>
      </c>
      <c r="E1766" s="23" t="s">
        <v>183</v>
      </c>
      <c r="F1766" s="23"/>
      <c r="G1766" s="23" t="s">
        <v>179</v>
      </c>
      <c r="H1766" s="23"/>
      <c r="I1766" s="23"/>
      <c r="J1766" s="23"/>
      <c r="K1766" s="23"/>
      <c r="L1766" s="23" t="s">
        <v>180</v>
      </c>
      <c r="M1766" s="25">
        <v>46309.803796296299</v>
      </c>
    </row>
    <row r="1767" spans="1:13">
      <c r="A1767">
        <v>202650001586</v>
      </c>
      <c r="B1767">
        <v>1116018</v>
      </c>
      <c r="C1767" s="24">
        <v>46118</v>
      </c>
      <c r="D1767" s="23" t="s">
        <v>156</v>
      </c>
      <c r="E1767" s="23" t="s">
        <v>183</v>
      </c>
      <c r="F1767" s="23"/>
      <c r="G1767" s="23" t="s">
        <v>179</v>
      </c>
      <c r="H1767" s="23"/>
      <c r="I1767" s="23"/>
      <c r="J1767" s="23"/>
      <c r="K1767" s="23"/>
      <c r="L1767" s="23" t="s">
        <v>180</v>
      </c>
      <c r="M1767" s="25">
        <v>46309.803796296299</v>
      </c>
    </row>
    <row r="1768" spans="1:13">
      <c r="A1768">
        <v>202650001587</v>
      </c>
      <c r="B1768">
        <v>1236067</v>
      </c>
      <c r="C1768" s="24">
        <v>46118</v>
      </c>
      <c r="D1768" s="23" t="s">
        <v>156</v>
      </c>
      <c r="E1768" s="23" t="s">
        <v>183</v>
      </c>
      <c r="F1768" s="23"/>
      <c r="G1768" s="23" t="s">
        <v>179</v>
      </c>
      <c r="H1768" s="23"/>
      <c r="I1768" s="23"/>
      <c r="J1768" s="23"/>
      <c r="K1768" s="23"/>
      <c r="L1768" s="23" t="s">
        <v>180</v>
      </c>
      <c r="M1768" s="25">
        <v>46309.803796296299</v>
      </c>
    </row>
    <row r="1769" spans="1:13">
      <c r="A1769">
        <v>202650001588</v>
      </c>
      <c r="B1769">
        <v>1033013</v>
      </c>
      <c r="C1769" s="24">
        <v>46118</v>
      </c>
      <c r="D1769" s="23" t="s">
        <v>156</v>
      </c>
      <c r="E1769" s="23" t="s">
        <v>183</v>
      </c>
      <c r="F1769" s="23"/>
      <c r="G1769" s="23" t="s">
        <v>179</v>
      </c>
      <c r="H1769" s="23"/>
      <c r="I1769" s="23"/>
      <c r="J1769" s="23"/>
      <c r="K1769" s="23"/>
      <c r="L1769" s="23" t="s">
        <v>180</v>
      </c>
      <c r="M1769" s="25">
        <v>46309.803796296299</v>
      </c>
    </row>
    <row r="1770" spans="1:13">
      <c r="A1770">
        <v>202650001589</v>
      </c>
      <c r="B1770">
        <v>1011020</v>
      </c>
      <c r="C1770" s="24">
        <v>46118</v>
      </c>
      <c r="D1770" s="23" t="s">
        <v>156</v>
      </c>
      <c r="E1770" s="23" t="s">
        <v>183</v>
      </c>
      <c r="F1770" s="23"/>
      <c r="G1770" s="23" t="s">
        <v>179</v>
      </c>
      <c r="H1770" s="23"/>
      <c r="I1770" s="23"/>
      <c r="J1770" s="23"/>
      <c r="K1770" s="23"/>
      <c r="L1770" s="23" t="s">
        <v>180</v>
      </c>
      <c r="M1770" s="25">
        <v>46309.803796296299</v>
      </c>
    </row>
    <row r="1771" spans="1:13">
      <c r="A1771">
        <v>202650001590</v>
      </c>
      <c r="B1771">
        <v>840200</v>
      </c>
      <c r="C1771" s="24">
        <v>46118</v>
      </c>
      <c r="D1771" s="23" t="s">
        <v>156</v>
      </c>
      <c r="E1771" s="23" t="s">
        <v>183</v>
      </c>
      <c r="F1771" s="23"/>
      <c r="G1771" s="23" t="s">
        <v>179</v>
      </c>
      <c r="H1771" s="23"/>
      <c r="I1771" s="23"/>
      <c r="J1771" s="23"/>
      <c r="K1771" s="23"/>
      <c r="L1771" s="23" t="s">
        <v>180</v>
      </c>
      <c r="M1771" s="25">
        <v>46309.803796296299</v>
      </c>
    </row>
    <row r="1772" spans="1:13">
      <c r="A1772">
        <v>202650001591</v>
      </c>
      <c r="B1772">
        <v>1101290</v>
      </c>
      <c r="C1772" s="24">
        <v>46118</v>
      </c>
      <c r="D1772" s="23" t="s">
        <v>156</v>
      </c>
      <c r="E1772" s="23" t="s">
        <v>183</v>
      </c>
      <c r="F1772" s="23"/>
      <c r="G1772" s="23" t="s">
        <v>179</v>
      </c>
      <c r="H1772" s="23"/>
      <c r="I1772" s="23"/>
      <c r="J1772" s="23"/>
      <c r="K1772" s="23"/>
      <c r="L1772" s="23" t="s">
        <v>180</v>
      </c>
      <c r="M1772" s="25">
        <v>46309.803796296299</v>
      </c>
    </row>
    <row r="1773" spans="1:13">
      <c r="A1773">
        <v>202650001592</v>
      </c>
      <c r="B1773">
        <v>1134004</v>
      </c>
      <c r="C1773" s="24">
        <v>46118</v>
      </c>
      <c r="D1773" s="23" t="s">
        <v>156</v>
      </c>
      <c r="E1773" s="23" t="s">
        <v>183</v>
      </c>
      <c r="F1773" s="23"/>
      <c r="G1773" s="23" t="s">
        <v>179</v>
      </c>
      <c r="H1773" s="23"/>
      <c r="I1773" s="23"/>
      <c r="J1773" s="23"/>
      <c r="K1773" s="23"/>
      <c r="L1773" s="23" t="s">
        <v>180</v>
      </c>
      <c r="M1773" s="25">
        <v>46309.803796296299</v>
      </c>
    </row>
    <row r="1774" spans="1:13">
      <c r="A1774">
        <v>202650001593</v>
      </c>
      <c r="B1774">
        <v>940281</v>
      </c>
      <c r="C1774" s="24">
        <v>46118</v>
      </c>
      <c r="D1774" s="23" t="s">
        <v>156</v>
      </c>
      <c r="E1774" s="23" t="s">
        <v>183</v>
      </c>
      <c r="F1774" s="23"/>
      <c r="G1774" s="23" t="s">
        <v>179</v>
      </c>
      <c r="H1774" s="23"/>
      <c r="I1774" s="23"/>
      <c r="J1774" s="23"/>
      <c r="K1774" s="23"/>
      <c r="L1774" s="23" t="s">
        <v>180</v>
      </c>
      <c r="M1774" s="25">
        <v>46309.803796296299</v>
      </c>
    </row>
    <row r="1775" spans="1:13">
      <c r="A1775">
        <v>202650001594</v>
      </c>
      <c r="B1775">
        <v>1186121</v>
      </c>
      <c r="C1775" s="24">
        <v>46118</v>
      </c>
      <c r="D1775" s="23" t="s">
        <v>156</v>
      </c>
      <c r="E1775" s="23" t="s">
        <v>183</v>
      </c>
      <c r="F1775" s="23"/>
      <c r="G1775" s="23" t="s">
        <v>179</v>
      </c>
      <c r="H1775" s="23"/>
      <c r="I1775" s="23"/>
      <c r="J1775" s="23"/>
      <c r="K1775" s="23"/>
      <c r="L1775" s="23" t="s">
        <v>180</v>
      </c>
      <c r="M1775" s="25">
        <v>46309.803796296299</v>
      </c>
    </row>
    <row r="1776" spans="1:13">
      <c r="A1776">
        <v>202650001595</v>
      </c>
      <c r="B1776">
        <v>1026081</v>
      </c>
      <c r="C1776" s="24">
        <v>46118</v>
      </c>
      <c r="D1776" s="23" t="s">
        <v>156</v>
      </c>
      <c r="E1776" s="23" t="s">
        <v>183</v>
      </c>
      <c r="F1776" s="23"/>
      <c r="G1776" s="23" t="s">
        <v>179</v>
      </c>
      <c r="H1776" s="23"/>
      <c r="I1776" s="23"/>
      <c r="J1776" s="23"/>
      <c r="K1776" s="23"/>
      <c r="L1776" s="23" t="s">
        <v>180</v>
      </c>
      <c r="M1776" s="25">
        <v>46309.803796296299</v>
      </c>
    </row>
    <row r="1777" spans="1:13">
      <c r="A1777">
        <v>202650001596</v>
      </c>
      <c r="B1777">
        <v>1026014</v>
      </c>
      <c r="C1777" s="24">
        <v>46118</v>
      </c>
      <c r="D1777" s="23" t="s">
        <v>156</v>
      </c>
      <c r="E1777" s="23" t="s">
        <v>183</v>
      </c>
      <c r="F1777" s="23"/>
      <c r="G1777" s="23" t="s">
        <v>179</v>
      </c>
      <c r="H1777" s="23"/>
      <c r="I1777" s="23"/>
      <c r="J1777" s="23"/>
      <c r="K1777" s="23"/>
      <c r="L1777" s="23" t="s">
        <v>180</v>
      </c>
      <c r="M1777" s="25">
        <v>46309.803796296299</v>
      </c>
    </row>
    <row r="1778" spans="1:13">
      <c r="A1778">
        <v>202650001597</v>
      </c>
      <c r="B1778">
        <v>1246066</v>
      </c>
      <c r="C1778" s="24">
        <v>46118</v>
      </c>
      <c r="D1778" s="23" t="s">
        <v>156</v>
      </c>
      <c r="E1778" s="23" t="s">
        <v>183</v>
      </c>
      <c r="F1778" s="23"/>
      <c r="G1778" s="23" t="s">
        <v>179</v>
      </c>
      <c r="H1778" s="23"/>
      <c r="I1778" s="23"/>
      <c r="J1778" s="23"/>
      <c r="K1778" s="23"/>
      <c r="L1778" s="23" t="s">
        <v>180</v>
      </c>
      <c r="M1778" s="25">
        <v>46309.803796296299</v>
      </c>
    </row>
    <row r="1779" spans="1:13">
      <c r="A1779">
        <v>202650001598</v>
      </c>
      <c r="B1779">
        <v>1022029</v>
      </c>
      <c r="C1779" s="24">
        <v>46118</v>
      </c>
      <c r="D1779" s="23" t="s">
        <v>156</v>
      </c>
      <c r="E1779" s="23" t="s">
        <v>183</v>
      </c>
      <c r="F1779" s="23"/>
      <c r="G1779" s="23" t="s">
        <v>179</v>
      </c>
      <c r="H1779" s="23"/>
      <c r="I1779" s="23"/>
      <c r="J1779" s="23"/>
      <c r="K1779" s="23"/>
      <c r="L1779" s="23" t="s">
        <v>180</v>
      </c>
      <c r="M1779" s="25">
        <v>46309.803796296299</v>
      </c>
    </row>
    <row r="1780" spans="1:13">
      <c r="A1780">
        <v>202650001599</v>
      </c>
      <c r="B1780">
        <v>1036010</v>
      </c>
      <c r="C1780" s="24">
        <v>46118</v>
      </c>
      <c r="D1780" s="23" t="s">
        <v>156</v>
      </c>
      <c r="E1780" s="23" t="s">
        <v>183</v>
      </c>
      <c r="F1780" s="23"/>
      <c r="G1780" s="23" t="s">
        <v>179</v>
      </c>
      <c r="H1780" s="23"/>
      <c r="I1780" s="23"/>
      <c r="J1780" s="23"/>
      <c r="K1780" s="23"/>
      <c r="L1780" s="23" t="s">
        <v>180</v>
      </c>
      <c r="M1780" s="25">
        <v>46309.803796296299</v>
      </c>
    </row>
    <row r="1781" spans="1:13">
      <c r="A1781">
        <v>202650001600</v>
      </c>
      <c r="B1781">
        <v>1246072</v>
      </c>
      <c r="C1781" s="24">
        <v>46120</v>
      </c>
      <c r="D1781" s="23" t="s">
        <v>156</v>
      </c>
      <c r="E1781" s="23" t="s">
        <v>183</v>
      </c>
      <c r="F1781" s="23"/>
      <c r="G1781" s="23" t="s">
        <v>179</v>
      </c>
      <c r="H1781" s="23"/>
      <c r="I1781" s="23"/>
      <c r="J1781" s="23"/>
      <c r="K1781" s="23"/>
      <c r="L1781" s="23" t="s">
        <v>180</v>
      </c>
      <c r="M1781" s="25">
        <v>46309.803796296299</v>
      </c>
    </row>
    <row r="1782" spans="1:13">
      <c r="A1782">
        <v>202650001601</v>
      </c>
      <c r="B1782">
        <v>1116013</v>
      </c>
      <c r="C1782" s="24">
        <v>46118</v>
      </c>
      <c r="D1782" s="23" t="s">
        <v>156</v>
      </c>
      <c r="E1782" s="23" t="s">
        <v>183</v>
      </c>
      <c r="F1782" s="23"/>
      <c r="G1782" s="23" t="s">
        <v>179</v>
      </c>
      <c r="H1782" s="23"/>
      <c r="I1782" s="23"/>
      <c r="J1782" s="23"/>
      <c r="K1782" s="23"/>
      <c r="L1782" s="23" t="s">
        <v>180</v>
      </c>
      <c r="M1782" s="25">
        <v>46309.803796296299</v>
      </c>
    </row>
    <row r="1783" spans="1:13">
      <c r="A1783">
        <v>202650001602</v>
      </c>
      <c r="B1783">
        <v>976009</v>
      </c>
      <c r="C1783" s="24">
        <v>46118</v>
      </c>
      <c r="D1783" s="23" t="s">
        <v>156</v>
      </c>
      <c r="E1783" s="23" t="s">
        <v>183</v>
      </c>
      <c r="F1783" s="23"/>
      <c r="G1783" s="23" t="s">
        <v>179</v>
      </c>
      <c r="H1783" s="23"/>
      <c r="I1783" s="23"/>
      <c r="J1783" s="23"/>
      <c r="K1783" s="23"/>
      <c r="L1783" s="23" t="s">
        <v>180</v>
      </c>
      <c r="M1783" s="25">
        <v>46309.803796296299</v>
      </c>
    </row>
    <row r="1784" spans="1:13">
      <c r="A1784">
        <v>202650001605</v>
      </c>
      <c r="B1784">
        <v>1254096</v>
      </c>
      <c r="C1784" s="24">
        <v>46118</v>
      </c>
      <c r="D1784" s="23" t="s">
        <v>156</v>
      </c>
      <c r="E1784" s="23" t="s">
        <v>183</v>
      </c>
      <c r="F1784" s="23"/>
      <c r="G1784" s="23" t="s">
        <v>179</v>
      </c>
      <c r="H1784" s="23"/>
      <c r="I1784" s="23"/>
      <c r="J1784" s="23"/>
      <c r="K1784" s="23"/>
      <c r="L1784" s="23" t="s">
        <v>180</v>
      </c>
      <c r="M1784" s="25">
        <v>46309.803796296299</v>
      </c>
    </row>
    <row r="1785" spans="1:13">
      <c r="A1785">
        <v>202650001606</v>
      </c>
      <c r="B1785">
        <v>1196049</v>
      </c>
      <c r="C1785" s="24">
        <v>46118</v>
      </c>
      <c r="D1785" s="23" t="s">
        <v>156</v>
      </c>
      <c r="E1785" s="23" t="s">
        <v>183</v>
      </c>
      <c r="F1785" s="23"/>
      <c r="G1785" s="23" t="s">
        <v>179</v>
      </c>
      <c r="H1785" s="23"/>
      <c r="I1785" s="23"/>
      <c r="J1785" s="23"/>
      <c r="K1785" s="23"/>
      <c r="L1785" s="23" t="s">
        <v>180</v>
      </c>
      <c r="M1785" s="25">
        <v>46309.803796296299</v>
      </c>
    </row>
    <row r="1786" spans="1:13">
      <c r="A1786">
        <v>202650001607</v>
      </c>
      <c r="B1786">
        <v>920331</v>
      </c>
      <c r="C1786" s="24">
        <v>46118</v>
      </c>
      <c r="D1786" s="23" t="s">
        <v>156</v>
      </c>
      <c r="E1786" s="23" t="s">
        <v>183</v>
      </c>
      <c r="F1786" s="23"/>
      <c r="G1786" s="23" t="s">
        <v>179</v>
      </c>
      <c r="H1786" s="23"/>
      <c r="I1786" s="23"/>
      <c r="J1786" s="23"/>
      <c r="K1786" s="23"/>
      <c r="L1786" s="23" t="s">
        <v>180</v>
      </c>
      <c r="M1786" s="25">
        <v>46309.803796296299</v>
      </c>
    </row>
    <row r="1787" spans="1:13">
      <c r="A1787">
        <v>202650001608</v>
      </c>
      <c r="B1787">
        <v>1242069</v>
      </c>
      <c r="C1787" s="24">
        <v>46118</v>
      </c>
      <c r="D1787" s="23" t="s">
        <v>156</v>
      </c>
      <c r="E1787" s="23" t="s">
        <v>183</v>
      </c>
      <c r="F1787" s="23"/>
      <c r="G1787" s="23" t="s">
        <v>179</v>
      </c>
      <c r="H1787" s="23"/>
      <c r="I1787" s="23"/>
      <c r="J1787" s="23"/>
      <c r="K1787" s="23"/>
      <c r="L1787" s="23" t="s">
        <v>180</v>
      </c>
      <c r="M1787" s="25">
        <v>46309.803796296299</v>
      </c>
    </row>
    <row r="1788" spans="1:13">
      <c r="A1788">
        <v>202650001609</v>
      </c>
      <c r="B1788">
        <v>1116071</v>
      </c>
      <c r="C1788" s="24">
        <v>46118</v>
      </c>
      <c r="D1788" s="23" t="s">
        <v>156</v>
      </c>
      <c r="E1788" s="23" t="s">
        <v>183</v>
      </c>
      <c r="F1788" s="23"/>
      <c r="G1788" s="23" t="s">
        <v>179</v>
      </c>
      <c r="H1788" s="23"/>
      <c r="I1788" s="23"/>
      <c r="J1788" s="23"/>
      <c r="K1788" s="23"/>
      <c r="L1788" s="23" t="s">
        <v>180</v>
      </c>
      <c r="M1788" s="25">
        <v>46309.803796296299</v>
      </c>
    </row>
    <row r="1789" spans="1:13">
      <c r="A1789">
        <v>202650001610</v>
      </c>
      <c r="B1789">
        <v>5178000</v>
      </c>
      <c r="C1789" s="24">
        <v>46118</v>
      </c>
      <c r="D1789" s="23" t="s">
        <v>156</v>
      </c>
      <c r="E1789" s="23" t="s">
        <v>177</v>
      </c>
      <c r="F1789" s="23" t="s">
        <v>212</v>
      </c>
      <c r="G1789" s="23" t="s">
        <v>179</v>
      </c>
      <c r="H1789" s="23"/>
      <c r="I1789" s="23"/>
      <c r="J1789" s="23"/>
      <c r="K1789" s="23"/>
      <c r="L1789" s="23" t="s">
        <v>180</v>
      </c>
      <c r="M1789" s="25">
        <v>46309.803796296299</v>
      </c>
    </row>
    <row r="1790" spans="1:13">
      <c r="A1790">
        <v>202650001611</v>
      </c>
      <c r="B1790">
        <v>5138043</v>
      </c>
      <c r="C1790" s="24">
        <v>46118</v>
      </c>
      <c r="D1790" s="23" t="s">
        <v>156</v>
      </c>
      <c r="E1790" s="23" t="s">
        <v>177</v>
      </c>
      <c r="F1790" s="23" t="s">
        <v>212</v>
      </c>
      <c r="G1790" s="23" t="s">
        <v>179</v>
      </c>
      <c r="H1790" s="23"/>
      <c r="I1790" s="23"/>
      <c r="J1790" s="23"/>
      <c r="K1790" s="23"/>
      <c r="L1790" s="23" t="s">
        <v>180</v>
      </c>
      <c r="M1790" s="25">
        <v>46309.803796296299</v>
      </c>
    </row>
    <row r="1791" spans="1:13">
      <c r="A1791">
        <v>202650001612</v>
      </c>
      <c r="B1791">
        <v>1216116</v>
      </c>
      <c r="C1791" s="24">
        <v>46118</v>
      </c>
      <c r="D1791" s="23" t="s">
        <v>156</v>
      </c>
      <c r="E1791" s="23" t="s">
        <v>183</v>
      </c>
      <c r="F1791" s="23"/>
      <c r="G1791" s="23" t="s">
        <v>179</v>
      </c>
      <c r="H1791" s="23"/>
      <c r="I1791" s="23"/>
      <c r="J1791" s="23"/>
      <c r="K1791" s="23"/>
      <c r="L1791" s="23" t="s">
        <v>180</v>
      </c>
      <c r="M1791" s="25">
        <v>46309.803796296299</v>
      </c>
    </row>
    <row r="1792" spans="1:13">
      <c r="A1792">
        <v>202650001613</v>
      </c>
      <c r="B1792">
        <v>830522</v>
      </c>
      <c r="C1792" s="24">
        <v>46118</v>
      </c>
      <c r="D1792" s="23" t="s">
        <v>156</v>
      </c>
      <c r="E1792" s="23" t="s">
        <v>183</v>
      </c>
      <c r="F1792" s="23"/>
      <c r="G1792" s="23" t="s">
        <v>179</v>
      </c>
      <c r="H1792" s="23"/>
      <c r="I1792" s="23"/>
      <c r="J1792" s="23"/>
      <c r="K1792" s="23"/>
      <c r="L1792" s="23" t="s">
        <v>180</v>
      </c>
      <c r="M1792" s="25">
        <v>46309.803796296299</v>
      </c>
    </row>
    <row r="1793" spans="1:13">
      <c r="A1793">
        <v>202650001614</v>
      </c>
      <c r="B1793">
        <v>1096107</v>
      </c>
      <c r="C1793" s="24">
        <v>46118</v>
      </c>
      <c r="D1793" s="23" t="s">
        <v>156</v>
      </c>
      <c r="E1793" s="23" t="s">
        <v>183</v>
      </c>
      <c r="F1793" s="23"/>
      <c r="G1793" s="23" t="s">
        <v>179</v>
      </c>
      <c r="H1793" s="23"/>
      <c r="I1793" s="23"/>
      <c r="J1793" s="23"/>
      <c r="K1793" s="23"/>
      <c r="L1793" s="23" t="s">
        <v>180</v>
      </c>
      <c r="M1793" s="25">
        <v>46309.803796296299</v>
      </c>
    </row>
    <row r="1794" spans="1:13">
      <c r="A1794">
        <v>202650001615</v>
      </c>
      <c r="B1794">
        <v>900530</v>
      </c>
      <c r="C1794" s="24">
        <v>46118</v>
      </c>
      <c r="D1794" s="23" t="s">
        <v>156</v>
      </c>
      <c r="E1794" s="23" t="s">
        <v>183</v>
      </c>
      <c r="F1794" s="23"/>
      <c r="G1794" s="23" t="s">
        <v>179</v>
      </c>
      <c r="H1794" s="23"/>
      <c r="I1794" s="23"/>
      <c r="J1794" s="23"/>
      <c r="K1794" s="23"/>
      <c r="L1794" s="23" t="s">
        <v>180</v>
      </c>
      <c r="M1794" s="25">
        <v>46309.803796296299</v>
      </c>
    </row>
    <row r="1795" spans="1:13">
      <c r="A1795">
        <v>202650001616</v>
      </c>
      <c r="B1795">
        <v>1246064</v>
      </c>
      <c r="C1795" s="24">
        <v>46118</v>
      </c>
      <c r="D1795" s="23" t="s">
        <v>156</v>
      </c>
      <c r="E1795" s="23" t="s">
        <v>183</v>
      </c>
      <c r="F1795" s="23"/>
      <c r="G1795" s="23" t="s">
        <v>179</v>
      </c>
      <c r="H1795" s="23"/>
      <c r="I1795" s="23"/>
      <c r="J1795" s="23"/>
      <c r="K1795" s="23"/>
      <c r="L1795" s="23" t="s">
        <v>180</v>
      </c>
      <c r="M1795" s="25">
        <v>46309.803796296299</v>
      </c>
    </row>
    <row r="1796" spans="1:13">
      <c r="A1796">
        <v>202650001617</v>
      </c>
      <c r="B1796">
        <v>850111</v>
      </c>
      <c r="C1796" s="24">
        <v>46118</v>
      </c>
      <c r="D1796" s="23" t="s">
        <v>156</v>
      </c>
      <c r="E1796" s="23" t="s">
        <v>183</v>
      </c>
      <c r="F1796" s="23"/>
      <c r="G1796" s="23" t="s">
        <v>179</v>
      </c>
      <c r="H1796" s="23"/>
      <c r="I1796" s="23"/>
      <c r="J1796" s="23"/>
      <c r="K1796" s="23"/>
      <c r="L1796" s="23" t="s">
        <v>180</v>
      </c>
      <c r="M1796" s="25">
        <v>46309.803796296299</v>
      </c>
    </row>
    <row r="1797" spans="1:13">
      <c r="A1797">
        <v>202650001618</v>
      </c>
      <c r="B1797">
        <v>1142003</v>
      </c>
      <c r="C1797" s="24">
        <v>46118</v>
      </c>
      <c r="D1797" s="23" t="s">
        <v>156</v>
      </c>
      <c r="E1797" s="23" t="s">
        <v>183</v>
      </c>
      <c r="F1797" s="23"/>
      <c r="G1797" s="23" t="s">
        <v>179</v>
      </c>
      <c r="H1797" s="23"/>
      <c r="I1797" s="23"/>
      <c r="J1797" s="23"/>
      <c r="K1797" s="23"/>
      <c r="L1797" s="23" t="s">
        <v>180</v>
      </c>
      <c r="M1797" s="25">
        <v>46309.803796296299</v>
      </c>
    </row>
    <row r="1798" spans="1:13">
      <c r="A1798">
        <v>202650001619</v>
      </c>
      <c r="B1798">
        <v>1246073</v>
      </c>
      <c r="C1798" s="24">
        <v>46118</v>
      </c>
      <c r="D1798" s="23" t="s">
        <v>156</v>
      </c>
      <c r="E1798" s="23" t="s">
        <v>183</v>
      </c>
      <c r="F1798" s="23"/>
      <c r="G1798" s="23" t="s">
        <v>179</v>
      </c>
      <c r="H1798" s="23"/>
      <c r="I1798" s="23"/>
      <c r="J1798" s="23"/>
      <c r="K1798" s="23"/>
      <c r="L1798" s="23" t="s">
        <v>180</v>
      </c>
      <c r="M1798" s="25">
        <v>46309.803796296299</v>
      </c>
    </row>
    <row r="1799" spans="1:13">
      <c r="A1799">
        <v>202650001620</v>
      </c>
      <c r="B1799">
        <v>1086110</v>
      </c>
      <c r="C1799" s="24">
        <v>46118</v>
      </c>
      <c r="D1799" s="23" t="s">
        <v>156</v>
      </c>
      <c r="E1799" s="23" t="s">
        <v>183</v>
      </c>
      <c r="F1799" s="23"/>
      <c r="G1799" s="23" t="s">
        <v>179</v>
      </c>
      <c r="H1799" s="23"/>
      <c r="I1799" s="23"/>
      <c r="J1799" s="23"/>
      <c r="K1799" s="23"/>
      <c r="L1799" s="23" t="s">
        <v>180</v>
      </c>
      <c r="M1799" s="25">
        <v>46309.803796296299</v>
      </c>
    </row>
    <row r="1800" spans="1:13">
      <c r="A1800">
        <v>202650001621</v>
      </c>
      <c r="B1800">
        <v>1206044</v>
      </c>
      <c r="C1800" s="24">
        <v>46118</v>
      </c>
      <c r="D1800" s="23" t="s">
        <v>156</v>
      </c>
      <c r="E1800" s="23" t="s">
        <v>183</v>
      </c>
      <c r="F1800" s="23"/>
      <c r="G1800" s="23" t="s">
        <v>179</v>
      </c>
      <c r="H1800" s="23"/>
      <c r="I1800" s="23"/>
      <c r="J1800" s="23"/>
      <c r="K1800" s="23"/>
      <c r="L1800" s="23" t="s">
        <v>180</v>
      </c>
      <c r="M1800" s="25">
        <v>46309.803796296299</v>
      </c>
    </row>
    <row r="1801" spans="1:13">
      <c r="A1801">
        <v>202650001623</v>
      </c>
      <c r="B1801">
        <v>5027673</v>
      </c>
      <c r="C1801" s="24">
        <v>46118</v>
      </c>
      <c r="D1801" s="23" t="s">
        <v>156</v>
      </c>
      <c r="E1801" s="23" t="s">
        <v>177</v>
      </c>
      <c r="F1801" s="23" t="s">
        <v>212</v>
      </c>
      <c r="G1801" s="23" t="s">
        <v>179</v>
      </c>
      <c r="H1801" s="23"/>
      <c r="I1801" s="23"/>
      <c r="J1801" s="23"/>
      <c r="K1801" s="23"/>
      <c r="L1801" s="23" t="s">
        <v>180</v>
      </c>
      <c r="M1801" s="25">
        <v>46309.803796296299</v>
      </c>
    </row>
    <row r="1802" spans="1:13">
      <c r="A1802">
        <v>202650001624</v>
      </c>
      <c r="B1802">
        <v>1252301</v>
      </c>
      <c r="C1802" s="24">
        <v>46118</v>
      </c>
      <c r="D1802" s="23" t="s">
        <v>156</v>
      </c>
      <c r="E1802" s="23" t="s">
        <v>183</v>
      </c>
      <c r="F1802" s="23"/>
      <c r="G1802" s="23" t="s">
        <v>179</v>
      </c>
      <c r="H1802" s="23"/>
      <c r="I1802" s="23"/>
      <c r="J1802" s="23"/>
      <c r="K1802" s="23"/>
      <c r="L1802" s="23" t="s">
        <v>180</v>
      </c>
      <c r="M1802" s="25">
        <v>46309.803796296299</v>
      </c>
    </row>
    <row r="1803" spans="1:13">
      <c r="A1803">
        <v>202650001625</v>
      </c>
      <c r="B1803">
        <v>890699</v>
      </c>
      <c r="C1803" s="24">
        <v>46118</v>
      </c>
      <c r="D1803" s="23" t="s">
        <v>156</v>
      </c>
      <c r="E1803" s="23" t="s">
        <v>183</v>
      </c>
      <c r="F1803" s="23"/>
      <c r="G1803" s="23" t="s">
        <v>179</v>
      </c>
      <c r="H1803" s="23"/>
      <c r="I1803" s="23"/>
      <c r="J1803" s="23"/>
      <c r="K1803" s="23"/>
      <c r="L1803" s="23" t="s">
        <v>180</v>
      </c>
      <c r="M1803" s="25">
        <v>46309.803796296299</v>
      </c>
    </row>
    <row r="1804" spans="1:13">
      <c r="A1804">
        <v>202650001626</v>
      </c>
      <c r="B1804">
        <v>5087908</v>
      </c>
      <c r="C1804" s="24">
        <v>46118</v>
      </c>
      <c r="D1804" s="23" t="s">
        <v>156</v>
      </c>
      <c r="E1804" s="23" t="s">
        <v>177</v>
      </c>
      <c r="F1804" s="23" t="s">
        <v>212</v>
      </c>
      <c r="G1804" s="23" t="s">
        <v>179</v>
      </c>
      <c r="H1804" s="23"/>
      <c r="I1804" s="23"/>
      <c r="J1804" s="23"/>
      <c r="K1804" s="23"/>
      <c r="L1804" s="23" t="s">
        <v>180</v>
      </c>
      <c r="M1804" s="25">
        <v>46309.803796296299</v>
      </c>
    </row>
    <row r="1805" spans="1:13">
      <c r="A1805">
        <v>202650001627</v>
      </c>
      <c r="B1805">
        <v>1056024</v>
      </c>
      <c r="C1805" s="24">
        <v>46118</v>
      </c>
      <c r="D1805" s="23" t="s">
        <v>156</v>
      </c>
      <c r="E1805" s="23" t="s">
        <v>183</v>
      </c>
      <c r="F1805" s="23"/>
      <c r="G1805" s="23" t="s">
        <v>179</v>
      </c>
      <c r="H1805" s="23"/>
      <c r="I1805" s="23"/>
      <c r="J1805" s="23"/>
      <c r="K1805" s="23"/>
      <c r="L1805" s="23" t="s">
        <v>180</v>
      </c>
      <c r="M1805" s="25">
        <v>46309.803796296299</v>
      </c>
    </row>
    <row r="1806" spans="1:13">
      <c r="A1806">
        <v>202650001628</v>
      </c>
      <c r="B1806">
        <v>1151228</v>
      </c>
      <c r="C1806" s="24">
        <v>46118</v>
      </c>
      <c r="D1806" s="23" t="s">
        <v>156</v>
      </c>
      <c r="E1806" s="23" t="s">
        <v>183</v>
      </c>
      <c r="F1806" s="23"/>
      <c r="G1806" s="23" t="s">
        <v>179</v>
      </c>
      <c r="H1806" s="23"/>
      <c r="I1806" s="23"/>
      <c r="J1806" s="23"/>
      <c r="K1806" s="23"/>
      <c r="L1806" s="23" t="s">
        <v>180</v>
      </c>
      <c r="M1806" s="25">
        <v>46309.803796296299</v>
      </c>
    </row>
    <row r="1807" spans="1:13">
      <c r="A1807">
        <v>202650001629</v>
      </c>
      <c r="B1807">
        <v>5118516</v>
      </c>
      <c r="C1807" s="24">
        <v>46118</v>
      </c>
      <c r="D1807" s="23" t="s">
        <v>156</v>
      </c>
      <c r="E1807" s="23" t="s">
        <v>177</v>
      </c>
      <c r="F1807" s="23" t="s">
        <v>212</v>
      </c>
      <c r="G1807" s="23" t="s">
        <v>179</v>
      </c>
      <c r="H1807" s="23"/>
      <c r="I1807" s="23"/>
      <c r="J1807" s="23"/>
      <c r="K1807" s="23"/>
      <c r="L1807" s="23" t="s">
        <v>180</v>
      </c>
      <c r="M1807" s="25">
        <v>46309.803796296299</v>
      </c>
    </row>
    <row r="1808" spans="1:13">
      <c r="A1808">
        <v>202650001630</v>
      </c>
      <c r="B1808">
        <v>880247</v>
      </c>
      <c r="C1808" s="24">
        <v>46118</v>
      </c>
      <c r="D1808" s="23" t="s">
        <v>156</v>
      </c>
      <c r="E1808" s="23" t="s">
        <v>183</v>
      </c>
      <c r="F1808" s="23"/>
      <c r="G1808" s="23" t="s">
        <v>179</v>
      </c>
      <c r="H1808" s="23"/>
      <c r="I1808" s="23"/>
      <c r="J1808" s="23"/>
      <c r="K1808" s="23"/>
      <c r="L1808" s="23" t="s">
        <v>180</v>
      </c>
      <c r="M1808" s="25">
        <v>46309.803796296299</v>
      </c>
    </row>
    <row r="1809" spans="1:13">
      <c r="A1809">
        <v>202650001631</v>
      </c>
      <c r="B1809">
        <v>1071273</v>
      </c>
      <c r="C1809" s="24">
        <v>46118</v>
      </c>
      <c r="D1809" s="23" t="s">
        <v>156</v>
      </c>
      <c r="E1809" s="23" t="s">
        <v>183</v>
      </c>
      <c r="F1809" s="23"/>
      <c r="G1809" s="23" t="s">
        <v>179</v>
      </c>
      <c r="H1809" s="23"/>
      <c r="I1809" s="23"/>
      <c r="J1809" s="23"/>
      <c r="K1809" s="23"/>
      <c r="L1809" s="23" t="s">
        <v>180</v>
      </c>
      <c r="M1809" s="25">
        <v>46309.803796296299</v>
      </c>
    </row>
    <row r="1810" spans="1:13">
      <c r="A1810">
        <v>202650001634</v>
      </c>
      <c r="B1810">
        <v>1181475</v>
      </c>
      <c r="C1810" s="24">
        <v>46118</v>
      </c>
      <c r="D1810" s="23" t="s">
        <v>156</v>
      </c>
      <c r="E1810" s="23" t="s">
        <v>183</v>
      </c>
      <c r="F1810" s="23"/>
      <c r="G1810" s="23" t="s">
        <v>179</v>
      </c>
      <c r="H1810" s="23"/>
      <c r="I1810" s="23"/>
      <c r="J1810" s="23"/>
      <c r="K1810" s="23"/>
      <c r="L1810" s="23" t="s">
        <v>180</v>
      </c>
      <c r="M1810" s="25">
        <v>46309.803796296299</v>
      </c>
    </row>
    <row r="1811" spans="1:13">
      <c r="A1811">
        <v>202650001635</v>
      </c>
      <c r="B1811">
        <v>1092516</v>
      </c>
      <c r="C1811" s="24">
        <v>46118</v>
      </c>
      <c r="D1811" s="23" t="s">
        <v>156</v>
      </c>
      <c r="E1811" s="23" t="s">
        <v>183</v>
      </c>
      <c r="F1811" s="23"/>
      <c r="G1811" s="23" t="s">
        <v>179</v>
      </c>
      <c r="H1811" s="23"/>
      <c r="I1811" s="23"/>
      <c r="J1811" s="23"/>
      <c r="K1811" s="23"/>
      <c r="L1811" s="23" t="s">
        <v>180</v>
      </c>
      <c r="M1811" s="25">
        <v>46309.803796296299</v>
      </c>
    </row>
    <row r="1812" spans="1:13">
      <c r="A1812">
        <v>202650001636</v>
      </c>
      <c r="B1812">
        <v>1061053</v>
      </c>
      <c r="C1812" s="24">
        <v>46118</v>
      </c>
      <c r="D1812" s="23" t="s">
        <v>156</v>
      </c>
      <c r="E1812" s="23" t="s">
        <v>183</v>
      </c>
      <c r="F1812" s="23"/>
      <c r="G1812" s="23" t="s">
        <v>179</v>
      </c>
      <c r="H1812" s="23"/>
      <c r="I1812" s="23"/>
      <c r="J1812" s="23"/>
      <c r="K1812" s="23"/>
      <c r="L1812" s="23" t="s">
        <v>180</v>
      </c>
      <c r="M1812" s="25">
        <v>46309.803796296299</v>
      </c>
    </row>
    <row r="1813" spans="1:13">
      <c r="A1813">
        <v>202650001637</v>
      </c>
      <c r="B1813">
        <v>910048</v>
      </c>
      <c r="C1813" s="24">
        <v>46118</v>
      </c>
      <c r="D1813" s="23" t="s">
        <v>156</v>
      </c>
      <c r="E1813" s="23" t="s">
        <v>183</v>
      </c>
      <c r="F1813" s="23"/>
      <c r="G1813" s="23" t="s">
        <v>179</v>
      </c>
      <c r="H1813" s="23"/>
      <c r="I1813" s="23"/>
      <c r="J1813" s="23"/>
      <c r="K1813" s="23"/>
      <c r="L1813" s="23" t="s">
        <v>180</v>
      </c>
      <c r="M1813" s="25">
        <v>46309.803796296299</v>
      </c>
    </row>
    <row r="1814" spans="1:13">
      <c r="A1814">
        <v>202650001639</v>
      </c>
      <c r="B1814">
        <v>930135</v>
      </c>
      <c r="C1814" s="24">
        <v>46118</v>
      </c>
      <c r="D1814" s="23" t="s">
        <v>156</v>
      </c>
      <c r="E1814" s="23" t="s">
        <v>183</v>
      </c>
      <c r="F1814" s="23"/>
      <c r="G1814" s="23" t="s">
        <v>179</v>
      </c>
      <c r="H1814" s="23"/>
      <c r="I1814" s="23"/>
      <c r="J1814" s="23"/>
      <c r="K1814" s="23"/>
      <c r="L1814" s="23" t="s">
        <v>180</v>
      </c>
      <c r="M1814" s="25">
        <v>46309.803796296299</v>
      </c>
    </row>
    <row r="1815" spans="1:13">
      <c r="A1815">
        <v>202650001640</v>
      </c>
      <c r="B1815">
        <v>1101201</v>
      </c>
      <c r="C1815" s="24">
        <v>46118</v>
      </c>
      <c r="D1815" s="23" t="s">
        <v>156</v>
      </c>
      <c r="E1815" s="23" t="s">
        <v>183</v>
      </c>
      <c r="F1815" s="23"/>
      <c r="G1815" s="23" t="s">
        <v>179</v>
      </c>
      <c r="H1815" s="23"/>
      <c r="I1815" s="23"/>
      <c r="J1815" s="23"/>
      <c r="K1815" s="23"/>
      <c r="L1815" s="23" t="s">
        <v>180</v>
      </c>
      <c r="M1815" s="25">
        <v>46309.803796296299</v>
      </c>
    </row>
    <row r="1816" spans="1:13">
      <c r="A1816">
        <v>202650001641</v>
      </c>
      <c r="B1816">
        <v>930168</v>
      </c>
      <c r="C1816" s="24">
        <v>46118</v>
      </c>
      <c r="D1816" s="23" t="s">
        <v>156</v>
      </c>
      <c r="E1816" s="23" t="s">
        <v>183</v>
      </c>
      <c r="F1816" s="23"/>
      <c r="G1816" s="23" t="s">
        <v>179</v>
      </c>
      <c r="H1816" s="23"/>
      <c r="I1816" s="23"/>
      <c r="J1816" s="23"/>
      <c r="K1816" s="23"/>
      <c r="L1816" s="23" t="s">
        <v>180</v>
      </c>
      <c r="M1816" s="25">
        <v>46309.803796296299</v>
      </c>
    </row>
    <row r="1817" spans="1:13">
      <c r="A1817">
        <v>202650001642</v>
      </c>
      <c r="B1817">
        <v>1126006</v>
      </c>
      <c r="C1817" s="24">
        <v>46118</v>
      </c>
      <c r="D1817" s="23" t="s">
        <v>156</v>
      </c>
      <c r="E1817" s="23" t="s">
        <v>183</v>
      </c>
      <c r="F1817" s="23"/>
      <c r="G1817" s="23" t="s">
        <v>179</v>
      </c>
      <c r="H1817" s="23"/>
      <c r="I1817" s="23"/>
      <c r="J1817" s="23"/>
      <c r="K1817" s="23"/>
      <c r="L1817" s="23" t="s">
        <v>180</v>
      </c>
      <c r="M1817" s="25">
        <v>46309.803796296299</v>
      </c>
    </row>
    <row r="1818" spans="1:13">
      <c r="A1818">
        <v>202650001643</v>
      </c>
      <c r="B1818">
        <v>1132020</v>
      </c>
      <c r="C1818" s="24">
        <v>46118</v>
      </c>
      <c r="D1818" s="23" t="s">
        <v>156</v>
      </c>
      <c r="E1818" s="23" t="s">
        <v>183</v>
      </c>
      <c r="F1818" s="23"/>
      <c r="G1818" s="23" t="s">
        <v>179</v>
      </c>
      <c r="H1818" s="23"/>
      <c r="I1818" s="23"/>
      <c r="J1818" s="23"/>
      <c r="K1818" s="23"/>
      <c r="L1818" s="23" t="s">
        <v>180</v>
      </c>
      <c r="M1818" s="25">
        <v>46309.803796296299</v>
      </c>
    </row>
    <row r="1819" spans="1:13">
      <c r="A1819">
        <v>202650001644</v>
      </c>
      <c r="B1819">
        <v>930316</v>
      </c>
      <c r="C1819" s="24">
        <v>46118</v>
      </c>
      <c r="D1819" s="23" t="s">
        <v>156</v>
      </c>
      <c r="E1819" s="23" t="s">
        <v>183</v>
      </c>
      <c r="F1819" s="23"/>
      <c r="G1819" s="23" t="s">
        <v>179</v>
      </c>
      <c r="H1819" s="23"/>
      <c r="I1819" s="23"/>
      <c r="J1819" s="23"/>
      <c r="K1819" s="23"/>
      <c r="L1819" s="23" t="s">
        <v>180</v>
      </c>
      <c r="M1819" s="25">
        <v>46309.803796296299</v>
      </c>
    </row>
    <row r="1820" spans="1:13">
      <c r="A1820">
        <v>202650001645</v>
      </c>
      <c r="B1820">
        <v>1076101</v>
      </c>
      <c r="C1820" s="24">
        <v>46118</v>
      </c>
      <c r="D1820" s="23" t="s">
        <v>156</v>
      </c>
      <c r="E1820" s="23" t="s">
        <v>183</v>
      </c>
      <c r="F1820" s="23"/>
      <c r="G1820" s="23" t="s">
        <v>179</v>
      </c>
      <c r="H1820" s="23"/>
      <c r="I1820" s="23"/>
      <c r="J1820" s="23"/>
      <c r="K1820" s="23"/>
      <c r="L1820" s="23" t="s">
        <v>180</v>
      </c>
      <c r="M1820" s="25">
        <v>46309.803796296299</v>
      </c>
    </row>
    <row r="1821" spans="1:13">
      <c r="A1821">
        <v>202650001646</v>
      </c>
      <c r="B1821">
        <v>870112</v>
      </c>
      <c r="C1821" s="24">
        <v>46118</v>
      </c>
      <c r="D1821" s="23" t="s">
        <v>156</v>
      </c>
      <c r="E1821" s="23" t="s">
        <v>183</v>
      </c>
      <c r="F1821" s="23"/>
      <c r="G1821" s="23" t="s">
        <v>179</v>
      </c>
      <c r="H1821" s="23"/>
      <c r="I1821" s="23"/>
      <c r="J1821" s="23"/>
      <c r="K1821" s="23"/>
      <c r="L1821" s="23" t="s">
        <v>180</v>
      </c>
      <c r="M1821" s="25">
        <v>46309.803796296299</v>
      </c>
    </row>
    <row r="1822" spans="1:13">
      <c r="A1822">
        <v>202650001648</v>
      </c>
      <c r="B1822">
        <v>1196140</v>
      </c>
      <c r="C1822" s="24">
        <v>46118</v>
      </c>
      <c r="D1822" s="23" t="s">
        <v>156</v>
      </c>
      <c r="E1822" s="23" t="s">
        <v>183</v>
      </c>
      <c r="F1822" s="23"/>
      <c r="G1822" s="23" t="s">
        <v>179</v>
      </c>
      <c r="H1822" s="23"/>
      <c r="I1822" s="23"/>
      <c r="J1822" s="23"/>
      <c r="K1822" s="23"/>
      <c r="L1822" s="23" t="s">
        <v>180</v>
      </c>
      <c r="M1822" s="25">
        <v>46309.803796296299</v>
      </c>
    </row>
    <row r="1823" spans="1:13">
      <c r="A1823">
        <v>202650001649</v>
      </c>
      <c r="B1823">
        <v>1091484</v>
      </c>
      <c r="C1823" s="24">
        <v>46118</v>
      </c>
      <c r="D1823" s="23" t="s">
        <v>156</v>
      </c>
      <c r="E1823" s="23" t="s">
        <v>183</v>
      </c>
      <c r="F1823" s="23"/>
      <c r="G1823" s="23" t="s">
        <v>179</v>
      </c>
      <c r="H1823" s="23"/>
      <c r="I1823" s="23"/>
      <c r="J1823" s="23"/>
      <c r="K1823" s="23"/>
      <c r="L1823" s="23" t="s">
        <v>180</v>
      </c>
      <c r="M1823" s="25">
        <v>46309.803796296299</v>
      </c>
    </row>
    <row r="1824" spans="1:13">
      <c r="A1824">
        <v>202650001650</v>
      </c>
      <c r="B1824">
        <v>1136050</v>
      </c>
      <c r="C1824" s="24">
        <v>46118</v>
      </c>
      <c r="D1824" s="23" t="s">
        <v>156</v>
      </c>
      <c r="E1824" s="23" t="s">
        <v>183</v>
      </c>
      <c r="F1824" s="23"/>
      <c r="G1824" s="23" t="s">
        <v>179</v>
      </c>
      <c r="H1824" s="23"/>
      <c r="I1824" s="23"/>
      <c r="J1824" s="23"/>
      <c r="K1824" s="23"/>
      <c r="L1824" s="23" t="s">
        <v>180</v>
      </c>
      <c r="M1824" s="25">
        <v>46309.803796296299</v>
      </c>
    </row>
    <row r="1825" spans="1:13">
      <c r="A1825">
        <v>202650001651</v>
      </c>
      <c r="B1825">
        <v>930044</v>
      </c>
      <c r="C1825" s="24">
        <v>46118</v>
      </c>
      <c r="D1825" s="23" t="s">
        <v>156</v>
      </c>
      <c r="E1825" s="23" t="s">
        <v>183</v>
      </c>
      <c r="F1825" s="23"/>
      <c r="G1825" s="23" t="s">
        <v>179</v>
      </c>
      <c r="H1825" s="23"/>
      <c r="I1825" s="23"/>
      <c r="J1825" s="23"/>
      <c r="K1825" s="23"/>
      <c r="L1825" s="23" t="s">
        <v>180</v>
      </c>
      <c r="M1825" s="25">
        <v>46309.803796296299</v>
      </c>
    </row>
    <row r="1826" spans="1:13">
      <c r="A1826">
        <v>202650001652</v>
      </c>
      <c r="B1826">
        <v>1111430</v>
      </c>
      <c r="C1826" s="24">
        <v>46118</v>
      </c>
      <c r="D1826" s="23" t="s">
        <v>156</v>
      </c>
      <c r="E1826" s="23" t="s">
        <v>183</v>
      </c>
      <c r="F1826" s="23"/>
      <c r="G1826" s="23" t="s">
        <v>179</v>
      </c>
      <c r="H1826" s="23"/>
      <c r="I1826" s="23"/>
      <c r="J1826" s="23"/>
      <c r="K1826" s="23"/>
      <c r="L1826" s="23" t="s">
        <v>180</v>
      </c>
      <c r="M1826" s="25">
        <v>46309.803796296299</v>
      </c>
    </row>
    <row r="1827" spans="1:13">
      <c r="A1827">
        <v>202650001653</v>
      </c>
      <c r="B1827">
        <v>960043</v>
      </c>
      <c r="C1827" s="24">
        <v>46118</v>
      </c>
      <c r="D1827" s="23" t="s">
        <v>156</v>
      </c>
      <c r="E1827" s="23" t="s">
        <v>183</v>
      </c>
      <c r="F1827" s="23"/>
      <c r="G1827" s="23" t="s">
        <v>179</v>
      </c>
      <c r="H1827" s="23"/>
      <c r="I1827" s="23"/>
      <c r="J1827" s="23"/>
      <c r="K1827" s="23"/>
      <c r="L1827" s="23" t="s">
        <v>180</v>
      </c>
      <c r="M1827" s="25">
        <v>46309.803796296299</v>
      </c>
    </row>
    <row r="1828" spans="1:13">
      <c r="A1828">
        <v>202650001654</v>
      </c>
      <c r="B1828">
        <v>840124</v>
      </c>
      <c r="C1828" s="24">
        <v>46118</v>
      </c>
      <c r="D1828" s="23" t="s">
        <v>156</v>
      </c>
      <c r="E1828" s="23" t="s">
        <v>189</v>
      </c>
      <c r="F1828" s="23" t="s">
        <v>212</v>
      </c>
      <c r="G1828" s="23" t="s">
        <v>179</v>
      </c>
      <c r="H1828" s="23"/>
      <c r="I1828" s="23"/>
      <c r="J1828" s="23"/>
      <c r="K1828" s="23"/>
      <c r="L1828" s="23" t="s">
        <v>180</v>
      </c>
      <c r="M1828" s="25">
        <v>46309.803796296299</v>
      </c>
    </row>
    <row r="1829" spans="1:13">
      <c r="A1829">
        <v>202650001655</v>
      </c>
      <c r="B1829">
        <v>1144090</v>
      </c>
      <c r="C1829" s="24">
        <v>46118</v>
      </c>
      <c r="D1829" s="23" t="s">
        <v>156</v>
      </c>
      <c r="E1829" s="23" t="s">
        <v>183</v>
      </c>
      <c r="F1829" s="23"/>
      <c r="G1829" s="23" t="s">
        <v>179</v>
      </c>
      <c r="H1829" s="23"/>
      <c r="I1829" s="23"/>
      <c r="J1829" s="23"/>
      <c r="K1829" s="23"/>
      <c r="L1829" s="23" t="s">
        <v>180</v>
      </c>
      <c r="M1829" s="25">
        <v>46309.803796296299</v>
      </c>
    </row>
    <row r="1830" spans="1:13">
      <c r="A1830">
        <v>202650001656</v>
      </c>
      <c r="B1830">
        <v>910295</v>
      </c>
      <c r="C1830" s="24">
        <v>46118</v>
      </c>
      <c r="D1830" s="23" t="s">
        <v>156</v>
      </c>
      <c r="E1830" s="23" t="s">
        <v>183</v>
      </c>
      <c r="F1830" s="23"/>
      <c r="G1830" s="23" t="s">
        <v>179</v>
      </c>
      <c r="H1830" s="23"/>
      <c r="I1830" s="23"/>
      <c r="J1830" s="23"/>
      <c r="K1830" s="23"/>
      <c r="L1830" s="23" t="s">
        <v>180</v>
      </c>
      <c r="M1830" s="25">
        <v>46309.803796296299</v>
      </c>
    </row>
    <row r="1831" spans="1:13">
      <c r="A1831">
        <v>202650001657</v>
      </c>
      <c r="B1831">
        <v>1251432</v>
      </c>
      <c r="C1831" s="24">
        <v>46118</v>
      </c>
      <c r="D1831" s="23" t="s">
        <v>156</v>
      </c>
      <c r="E1831" s="23" t="s">
        <v>183</v>
      </c>
      <c r="F1831" s="23"/>
      <c r="G1831" s="23" t="s">
        <v>179</v>
      </c>
      <c r="H1831" s="23"/>
      <c r="I1831" s="23"/>
      <c r="J1831" s="23"/>
      <c r="K1831" s="23"/>
      <c r="L1831" s="23" t="s">
        <v>180</v>
      </c>
      <c r="M1831" s="25">
        <v>46309.803796296299</v>
      </c>
    </row>
    <row r="1832" spans="1:13">
      <c r="A1832">
        <v>202650001658</v>
      </c>
      <c r="B1832">
        <v>5015817</v>
      </c>
      <c r="C1832" s="24">
        <v>46118</v>
      </c>
      <c r="D1832" s="23" t="s">
        <v>156</v>
      </c>
      <c r="E1832" s="23" t="s">
        <v>177</v>
      </c>
      <c r="F1832" s="23" t="s">
        <v>212</v>
      </c>
      <c r="G1832" s="23" t="s">
        <v>179</v>
      </c>
      <c r="H1832" s="23"/>
      <c r="I1832" s="23"/>
      <c r="J1832" s="23"/>
      <c r="K1832" s="23"/>
      <c r="L1832" s="23" t="s">
        <v>180</v>
      </c>
      <c r="M1832" s="25">
        <v>46309.803796296299</v>
      </c>
    </row>
    <row r="1833" spans="1:13">
      <c r="A1833">
        <v>202650001660</v>
      </c>
      <c r="B1833">
        <v>940548</v>
      </c>
      <c r="C1833" s="24">
        <v>46118</v>
      </c>
      <c r="D1833" s="23" t="s">
        <v>156</v>
      </c>
      <c r="E1833" s="23" t="s">
        <v>183</v>
      </c>
      <c r="F1833" s="23"/>
      <c r="G1833" s="23" t="s">
        <v>179</v>
      </c>
      <c r="H1833" s="23"/>
      <c r="I1833" s="23"/>
      <c r="J1833" s="23"/>
      <c r="K1833" s="23"/>
      <c r="L1833" s="23" t="s">
        <v>180</v>
      </c>
      <c r="M1833" s="25">
        <v>46309.803796296299</v>
      </c>
    </row>
    <row r="1834" spans="1:13">
      <c r="A1834">
        <v>202650001661</v>
      </c>
      <c r="B1834">
        <v>1222022</v>
      </c>
      <c r="C1834" s="24">
        <v>46118</v>
      </c>
      <c r="D1834" s="23" t="s">
        <v>156</v>
      </c>
      <c r="E1834" s="23" t="s">
        <v>183</v>
      </c>
      <c r="F1834" s="23"/>
      <c r="G1834" s="23" t="s">
        <v>179</v>
      </c>
      <c r="H1834" s="23"/>
      <c r="I1834" s="23"/>
      <c r="J1834" s="23"/>
      <c r="K1834" s="23"/>
      <c r="L1834" s="23" t="s">
        <v>180</v>
      </c>
      <c r="M1834" s="25">
        <v>46309.803796296299</v>
      </c>
    </row>
    <row r="1835" spans="1:13">
      <c r="A1835">
        <v>202650001662</v>
      </c>
      <c r="B1835">
        <v>960529</v>
      </c>
      <c r="C1835" s="24">
        <v>46118</v>
      </c>
      <c r="D1835" s="23" t="s">
        <v>156</v>
      </c>
      <c r="E1835" s="23" t="s">
        <v>183</v>
      </c>
      <c r="F1835" s="23"/>
      <c r="G1835" s="23" t="s">
        <v>179</v>
      </c>
      <c r="H1835" s="23"/>
      <c r="I1835" s="23"/>
      <c r="J1835" s="23"/>
      <c r="K1835" s="23"/>
      <c r="L1835" s="23" t="s">
        <v>180</v>
      </c>
      <c r="M1835" s="25">
        <v>46309.803796296299</v>
      </c>
    </row>
    <row r="1836" spans="1:13">
      <c r="A1836">
        <v>202650001663</v>
      </c>
      <c r="B1836">
        <v>1102003</v>
      </c>
      <c r="C1836" s="24">
        <v>46118</v>
      </c>
      <c r="D1836" s="23" t="s">
        <v>156</v>
      </c>
      <c r="E1836" s="23" t="s">
        <v>183</v>
      </c>
      <c r="F1836" s="23"/>
      <c r="G1836" s="23" t="s">
        <v>179</v>
      </c>
      <c r="H1836" s="23"/>
      <c r="I1836" s="23"/>
      <c r="J1836" s="23"/>
      <c r="K1836" s="23"/>
      <c r="L1836" s="23" t="s">
        <v>180</v>
      </c>
      <c r="M1836" s="25">
        <v>46309.803796296299</v>
      </c>
    </row>
    <row r="1837" spans="1:13">
      <c r="A1837">
        <v>202650001664</v>
      </c>
      <c r="B1837">
        <v>920083</v>
      </c>
      <c r="C1837" s="24">
        <v>46118</v>
      </c>
      <c r="D1837" s="23" t="s">
        <v>156</v>
      </c>
      <c r="E1837" s="23" t="s">
        <v>183</v>
      </c>
      <c r="F1837" s="23"/>
      <c r="G1837" s="23" t="s">
        <v>179</v>
      </c>
      <c r="H1837" s="23"/>
      <c r="I1837" s="23"/>
      <c r="J1837" s="23"/>
      <c r="K1837" s="23"/>
      <c r="L1837" s="23" t="s">
        <v>180</v>
      </c>
      <c r="M1837" s="25">
        <v>46309.803796296299</v>
      </c>
    </row>
    <row r="1838" spans="1:13">
      <c r="A1838">
        <v>202650001665</v>
      </c>
      <c r="B1838">
        <v>920069</v>
      </c>
      <c r="C1838" s="24">
        <v>46118</v>
      </c>
      <c r="D1838" s="23" t="s">
        <v>156</v>
      </c>
      <c r="E1838" s="23" t="s">
        <v>183</v>
      </c>
      <c r="F1838" s="23"/>
      <c r="G1838" s="23" t="s">
        <v>179</v>
      </c>
      <c r="H1838" s="23"/>
      <c r="I1838" s="23"/>
      <c r="J1838" s="23"/>
      <c r="K1838" s="23"/>
      <c r="L1838" s="23" t="s">
        <v>180</v>
      </c>
      <c r="M1838" s="25">
        <v>46309.803796296299</v>
      </c>
    </row>
    <row r="1839" spans="1:13">
      <c r="A1839">
        <v>202650001666</v>
      </c>
      <c r="B1839">
        <v>5077879</v>
      </c>
      <c r="C1839" s="24">
        <v>46118</v>
      </c>
      <c r="D1839" s="23" t="s">
        <v>156</v>
      </c>
      <c r="E1839" s="23" t="s">
        <v>177</v>
      </c>
      <c r="F1839" s="23" t="s">
        <v>212</v>
      </c>
      <c r="G1839" s="23" t="s">
        <v>179</v>
      </c>
      <c r="H1839" s="23"/>
      <c r="I1839" s="23"/>
      <c r="J1839" s="23"/>
      <c r="K1839" s="23"/>
      <c r="L1839" s="23" t="s">
        <v>180</v>
      </c>
      <c r="M1839" s="25">
        <v>46309.803796296299</v>
      </c>
    </row>
    <row r="1840" spans="1:13">
      <c r="A1840">
        <v>202650001667</v>
      </c>
      <c r="B1840">
        <v>1056026</v>
      </c>
      <c r="C1840" s="24">
        <v>46118</v>
      </c>
      <c r="D1840" s="23" t="s">
        <v>156</v>
      </c>
      <c r="E1840" s="23" t="s">
        <v>183</v>
      </c>
      <c r="F1840" s="23"/>
      <c r="G1840" s="23" t="s">
        <v>179</v>
      </c>
      <c r="H1840" s="23"/>
      <c r="I1840" s="23"/>
      <c r="J1840" s="23"/>
      <c r="K1840" s="23"/>
      <c r="L1840" s="23" t="s">
        <v>180</v>
      </c>
      <c r="M1840" s="25">
        <v>46309.803796296299</v>
      </c>
    </row>
    <row r="1841" spans="1:13">
      <c r="A1841">
        <v>202650001668</v>
      </c>
      <c r="B1841">
        <v>5005514</v>
      </c>
      <c r="C1841" s="24">
        <v>46118</v>
      </c>
      <c r="D1841" s="23" t="s">
        <v>156</v>
      </c>
      <c r="E1841" s="23" t="s">
        <v>177</v>
      </c>
      <c r="F1841" s="23" t="s">
        <v>212</v>
      </c>
      <c r="G1841" s="23" t="s">
        <v>179</v>
      </c>
      <c r="H1841" s="23"/>
      <c r="I1841" s="23"/>
      <c r="J1841" s="23"/>
      <c r="K1841" s="23"/>
      <c r="L1841" s="23" t="s">
        <v>180</v>
      </c>
      <c r="M1841" s="25">
        <v>46309.803796296299</v>
      </c>
    </row>
    <row r="1842" spans="1:13">
      <c r="A1842">
        <v>202650001669</v>
      </c>
      <c r="B1842">
        <v>5078333</v>
      </c>
      <c r="C1842" s="24">
        <v>46118</v>
      </c>
      <c r="D1842" s="23" t="s">
        <v>156</v>
      </c>
      <c r="E1842" s="23" t="s">
        <v>177</v>
      </c>
      <c r="F1842" s="23" t="s">
        <v>212</v>
      </c>
      <c r="G1842" s="23" t="s">
        <v>179</v>
      </c>
      <c r="H1842" s="23"/>
      <c r="I1842" s="23"/>
      <c r="J1842" s="23"/>
      <c r="K1842" s="23"/>
      <c r="L1842" s="23" t="s">
        <v>180</v>
      </c>
      <c r="M1842" s="25">
        <v>46309.803796296299</v>
      </c>
    </row>
    <row r="1843" spans="1:13">
      <c r="A1843">
        <v>202650001670</v>
      </c>
      <c r="B1843">
        <v>1191165</v>
      </c>
      <c r="C1843" s="24">
        <v>46118</v>
      </c>
      <c r="D1843" s="23" t="s">
        <v>156</v>
      </c>
      <c r="E1843" s="23" t="s">
        <v>183</v>
      </c>
      <c r="F1843" s="23"/>
      <c r="G1843" s="23" t="s">
        <v>179</v>
      </c>
      <c r="H1843" s="23"/>
      <c r="I1843" s="23"/>
      <c r="J1843" s="23"/>
      <c r="K1843" s="23"/>
      <c r="L1843" s="23" t="s">
        <v>180</v>
      </c>
      <c r="M1843" s="25">
        <v>46309.803796296299</v>
      </c>
    </row>
    <row r="1844" spans="1:13">
      <c r="A1844">
        <v>202650001671</v>
      </c>
      <c r="B1844">
        <v>1226103</v>
      </c>
      <c r="C1844" s="24">
        <v>46118</v>
      </c>
      <c r="D1844" s="23" t="s">
        <v>156</v>
      </c>
      <c r="E1844" s="23" t="s">
        <v>183</v>
      </c>
      <c r="F1844" s="23"/>
      <c r="G1844" s="23" t="s">
        <v>179</v>
      </c>
      <c r="H1844" s="23"/>
      <c r="I1844" s="23"/>
      <c r="J1844" s="23"/>
      <c r="K1844" s="23"/>
      <c r="L1844" s="23" t="s">
        <v>180</v>
      </c>
      <c r="M1844" s="25">
        <v>46309.803796296299</v>
      </c>
    </row>
    <row r="1845" spans="1:13">
      <c r="A1845">
        <v>202650001672</v>
      </c>
      <c r="B1845">
        <v>5057781</v>
      </c>
      <c r="C1845" s="24">
        <v>46118</v>
      </c>
      <c r="D1845" s="23" t="s">
        <v>156</v>
      </c>
      <c r="E1845" s="23" t="s">
        <v>183</v>
      </c>
      <c r="F1845" s="23" t="s">
        <v>212</v>
      </c>
      <c r="G1845" s="23" t="s">
        <v>179</v>
      </c>
      <c r="H1845" s="23"/>
      <c r="I1845" s="23"/>
      <c r="J1845" s="23"/>
      <c r="K1845" s="23"/>
      <c r="L1845" s="23" t="s">
        <v>180</v>
      </c>
      <c r="M1845" s="25">
        <v>46309.803796296299</v>
      </c>
    </row>
    <row r="1846" spans="1:13">
      <c r="A1846">
        <v>202650001673</v>
      </c>
      <c r="B1846">
        <v>5047622</v>
      </c>
      <c r="C1846" s="24">
        <v>46118</v>
      </c>
      <c r="D1846" s="23" t="s">
        <v>156</v>
      </c>
      <c r="E1846" s="23" t="s">
        <v>183</v>
      </c>
      <c r="F1846" s="23" t="s">
        <v>212</v>
      </c>
      <c r="G1846" s="23" t="s">
        <v>179</v>
      </c>
      <c r="H1846" s="23"/>
      <c r="I1846" s="23"/>
      <c r="J1846" s="23"/>
      <c r="K1846" s="23"/>
      <c r="L1846" s="23" t="s">
        <v>180</v>
      </c>
      <c r="M1846" s="25">
        <v>46309.803796296299</v>
      </c>
    </row>
    <row r="1847" spans="1:13">
      <c r="A1847">
        <v>202650001674</v>
      </c>
      <c r="B1847">
        <v>5027580</v>
      </c>
      <c r="C1847" s="24">
        <v>46118</v>
      </c>
      <c r="D1847" s="23" t="s">
        <v>156</v>
      </c>
      <c r="E1847" s="23" t="s">
        <v>183</v>
      </c>
      <c r="F1847" s="23"/>
      <c r="G1847" s="23" t="s">
        <v>179</v>
      </c>
      <c r="H1847" s="23"/>
      <c r="I1847" s="23"/>
      <c r="J1847" s="23"/>
      <c r="K1847" s="23"/>
      <c r="L1847" s="23" t="s">
        <v>180</v>
      </c>
      <c r="M1847" s="25">
        <v>46309.803796296299</v>
      </c>
    </row>
    <row r="1848" spans="1:13">
      <c r="A1848">
        <v>202650001675</v>
      </c>
      <c r="B1848">
        <v>1102032</v>
      </c>
      <c r="C1848" s="24">
        <v>46118</v>
      </c>
      <c r="D1848" s="23" t="s">
        <v>156</v>
      </c>
      <c r="E1848" s="23" t="s">
        <v>183</v>
      </c>
      <c r="F1848" s="23"/>
      <c r="G1848" s="23" t="s">
        <v>179</v>
      </c>
      <c r="H1848" s="23"/>
      <c r="I1848" s="23"/>
      <c r="J1848" s="23"/>
      <c r="K1848" s="23"/>
      <c r="L1848" s="23" t="s">
        <v>180</v>
      </c>
      <c r="M1848" s="25">
        <v>46309.803796296299</v>
      </c>
    </row>
    <row r="1849" spans="1:13">
      <c r="A1849">
        <v>202650001676</v>
      </c>
      <c r="B1849">
        <v>920122</v>
      </c>
      <c r="C1849" s="24">
        <v>46118</v>
      </c>
      <c r="D1849" s="23" t="s">
        <v>156</v>
      </c>
      <c r="E1849" s="23" t="s">
        <v>183</v>
      </c>
      <c r="F1849" s="23"/>
      <c r="G1849" s="23" t="s">
        <v>179</v>
      </c>
      <c r="H1849" s="23"/>
      <c r="I1849" s="23"/>
      <c r="J1849" s="23"/>
      <c r="K1849" s="23"/>
      <c r="L1849" s="23" t="s">
        <v>180</v>
      </c>
      <c r="M1849" s="25">
        <v>46309.803796296299</v>
      </c>
    </row>
    <row r="1850" spans="1:13">
      <c r="A1850">
        <v>202650001677</v>
      </c>
      <c r="B1850">
        <v>1246085</v>
      </c>
      <c r="C1850" s="24">
        <v>46118</v>
      </c>
      <c r="D1850" s="23" t="s">
        <v>156</v>
      </c>
      <c r="E1850" s="23" t="s">
        <v>183</v>
      </c>
      <c r="F1850" s="23"/>
      <c r="G1850" s="23" t="s">
        <v>179</v>
      </c>
      <c r="H1850" s="23"/>
      <c r="I1850" s="23"/>
      <c r="J1850" s="23"/>
      <c r="K1850" s="23"/>
      <c r="L1850" s="23" t="s">
        <v>180</v>
      </c>
      <c r="M1850" s="25">
        <v>46309.803796296299</v>
      </c>
    </row>
    <row r="1851" spans="1:13">
      <c r="A1851">
        <v>202650001678</v>
      </c>
      <c r="B1851">
        <v>1023033</v>
      </c>
      <c r="C1851" s="24">
        <v>46118</v>
      </c>
      <c r="D1851" s="23" t="s">
        <v>156</v>
      </c>
      <c r="E1851" s="23" t="s">
        <v>183</v>
      </c>
      <c r="F1851" s="23"/>
      <c r="G1851" s="23" t="s">
        <v>179</v>
      </c>
      <c r="H1851" s="23"/>
      <c r="I1851" s="23"/>
      <c r="J1851" s="23"/>
      <c r="K1851" s="23"/>
      <c r="L1851" s="23" t="s">
        <v>180</v>
      </c>
      <c r="M1851" s="25">
        <v>46309.803796296299</v>
      </c>
    </row>
    <row r="1852" spans="1:13">
      <c r="A1852">
        <v>202650001679</v>
      </c>
      <c r="B1852">
        <v>1181051</v>
      </c>
      <c r="C1852" s="24">
        <v>46118</v>
      </c>
      <c r="D1852" s="23" t="s">
        <v>156</v>
      </c>
      <c r="E1852" s="23" t="s">
        <v>183</v>
      </c>
      <c r="F1852" s="23"/>
      <c r="G1852" s="23" t="s">
        <v>179</v>
      </c>
      <c r="H1852" s="23"/>
      <c r="I1852" s="23"/>
      <c r="J1852" s="23"/>
      <c r="K1852" s="23"/>
      <c r="L1852" s="23" t="s">
        <v>180</v>
      </c>
      <c r="M1852" s="25">
        <v>46309.803796296299</v>
      </c>
    </row>
    <row r="1853" spans="1:13">
      <c r="A1853">
        <v>202650001680</v>
      </c>
      <c r="B1853">
        <v>1206122</v>
      </c>
      <c r="C1853" s="24">
        <v>46118</v>
      </c>
      <c r="D1853" s="23" t="s">
        <v>156</v>
      </c>
      <c r="E1853" s="23" t="s">
        <v>183</v>
      </c>
      <c r="F1853" s="23"/>
      <c r="G1853" s="23" t="s">
        <v>179</v>
      </c>
      <c r="H1853" s="23"/>
      <c r="I1853" s="23"/>
      <c r="J1853" s="23"/>
      <c r="K1853" s="23"/>
      <c r="L1853" s="23" t="s">
        <v>180</v>
      </c>
      <c r="M1853" s="25">
        <v>46309.803796296299</v>
      </c>
    </row>
    <row r="1854" spans="1:13">
      <c r="A1854">
        <v>202650001681</v>
      </c>
      <c r="B1854">
        <v>950365</v>
      </c>
      <c r="C1854" s="24">
        <v>46118</v>
      </c>
      <c r="D1854" s="23" t="s">
        <v>156</v>
      </c>
      <c r="E1854" s="23" t="s">
        <v>183</v>
      </c>
      <c r="F1854" s="23"/>
      <c r="G1854" s="23" t="s">
        <v>179</v>
      </c>
      <c r="H1854" s="23"/>
      <c r="I1854" s="23"/>
      <c r="J1854" s="23"/>
      <c r="K1854" s="23"/>
      <c r="L1854" s="23" t="s">
        <v>180</v>
      </c>
      <c r="M1854" s="25">
        <v>46309.803796296299</v>
      </c>
    </row>
    <row r="1855" spans="1:13">
      <c r="A1855">
        <v>202650001682</v>
      </c>
      <c r="B1855">
        <v>1151472</v>
      </c>
      <c r="C1855" s="24">
        <v>46118</v>
      </c>
      <c r="D1855" s="23" t="s">
        <v>156</v>
      </c>
      <c r="E1855" s="23" t="s">
        <v>183</v>
      </c>
      <c r="F1855" s="23"/>
      <c r="G1855" s="23" t="s">
        <v>179</v>
      </c>
      <c r="H1855" s="23"/>
      <c r="I1855" s="23"/>
      <c r="J1855" s="23"/>
      <c r="K1855" s="23"/>
      <c r="L1855" s="23" t="s">
        <v>180</v>
      </c>
      <c r="M1855" s="25">
        <v>46309.803796296299</v>
      </c>
    </row>
    <row r="1856" spans="1:13">
      <c r="A1856">
        <v>202650001683</v>
      </c>
      <c r="B1856">
        <v>1001017</v>
      </c>
      <c r="C1856" s="24">
        <v>46118</v>
      </c>
      <c r="D1856" s="23" t="s">
        <v>156</v>
      </c>
      <c r="E1856" s="23" t="s">
        <v>183</v>
      </c>
      <c r="F1856" s="23"/>
      <c r="G1856" s="23" t="s">
        <v>179</v>
      </c>
      <c r="H1856" s="23"/>
      <c r="I1856" s="23"/>
      <c r="J1856" s="23"/>
      <c r="K1856" s="23"/>
      <c r="L1856" s="23" t="s">
        <v>180</v>
      </c>
      <c r="M1856" s="25">
        <v>46309.803796296299</v>
      </c>
    </row>
    <row r="1857" spans="1:13">
      <c r="A1857">
        <v>202650001684</v>
      </c>
      <c r="B1857">
        <v>1146052</v>
      </c>
      <c r="C1857" s="24">
        <v>46118</v>
      </c>
      <c r="D1857" s="23" t="s">
        <v>156</v>
      </c>
      <c r="E1857" s="23" t="s">
        <v>183</v>
      </c>
      <c r="F1857" s="23"/>
      <c r="G1857" s="23" t="s">
        <v>179</v>
      </c>
      <c r="H1857" s="23"/>
      <c r="I1857" s="23"/>
      <c r="J1857" s="23"/>
      <c r="K1857" s="23"/>
      <c r="L1857" s="23" t="s">
        <v>180</v>
      </c>
      <c r="M1857" s="25">
        <v>46309.803796296299</v>
      </c>
    </row>
    <row r="1858" spans="1:13">
      <c r="A1858">
        <v>202650001685</v>
      </c>
      <c r="B1858">
        <v>1201372</v>
      </c>
      <c r="C1858" s="24">
        <v>46118</v>
      </c>
      <c r="D1858" s="23" t="s">
        <v>156</v>
      </c>
      <c r="E1858" s="23" t="s">
        <v>183</v>
      </c>
      <c r="F1858" s="23"/>
      <c r="G1858" s="23" t="s">
        <v>179</v>
      </c>
      <c r="H1858" s="23"/>
      <c r="I1858" s="23"/>
      <c r="J1858" s="23"/>
      <c r="K1858" s="23"/>
      <c r="L1858" s="23" t="s">
        <v>180</v>
      </c>
      <c r="M1858" s="25">
        <v>46309.803796296299</v>
      </c>
    </row>
    <row r="1859" spans="1:13">
      <c r="A1859">
        <v>202650001686</v>
      </c>
      <c r="B1859">
        <v>5068387</v>
      </c>
      <c r="C1859" s="24">
        <v>46118</v>
      </c>
      <c r="D1859" s="23" t="s">
        <v>156</v>
      </c>
      <c r="E1859" s="23" t="s">
        <v>183</v>
      </c>
      <c r="F1859" s="23" t="s">
        <v>212</v>
      </c>
      <c r="G1859" s="23" t="s">
        <v>179</v>
      </c>
      <c r="H1859" s="23"/>
      <c r="I1859" s="23"/>
      <c r="J1859" s="23"/>
      <c r="K1859" s="23"/>
      <c r="L1859" s="23" t="s">
        <v>180</v>
      </c>
      <c r="M1859" s="25">
        <v>46309.803796296299</v>
      </c>
    </row>
    <row r="1860" spans="1:13">
      <c r="A1860">
        <v>202650001687</v>
      </c>
      <c r="B1860">
        <v>1041014</v>
      </c>
      <c r="C1860" s="24">
        <v>46118</v>
      </c>
      <c r="D1860" s="23" t="s">
        <v>156</v>
      </c>
      <c r="E1860" s="23" t="s">
        <v>183</v>
      </c>
      <c r="F1860" s="23"/>
      <c r="G1860" s="23" t="s">
        <v>179</v>
      </c>
      <c r="H1860" s="23"/>
      <c r="I1860" s="23"/>
      <c r="J1860" s="23"/>
      <c r="K1860" s="23"/>
      <c r="L1860" s="23" t="s">
        <v>180</v>
      </c>
      <c r="M1860" s="25">
        <v>46309.803796296299</v>
      </c>
    </row>
    <row r="1861" spans="1:13">
      <c r="A1861">
        <v>202650001688</v>
      </c>
      <c r="B1861">
        <v>1081047</v>
      </c>
      <c r="C1861" s="24">
        <v>46118</v>
      </c>
      <c r="D1861" s="23" t="s">
        <v>156</v>
      </c>
      <c r="E1861" s="23" t="s">
        <v>183</v>
      </c>
      <c r="F1861" s="23"/>
      <c r="G1861" s="23" t="s">
        <v>179</v>
      </c>
      <c r="H1861" s="23"/>
      <c r="I1861" s="23"/>
      <c r="J1861" s="23"/>
      <c r="K1861" s="23"/>
      <c r="L1861" s="23" t="s">
        <v>180</v>
      </c>
      <c r="M1861" s="25">
        <v>46309.803796296299</v>
      </c>
    </row>
    <row r="1862" spans="1:13">
      <c r="A1862">
        <v>202650001689</v>
      </c>
      <c r="B1862">
        <v>930644</v>
      </c>
      <c r="C1862" s="24">
        <v>46118</v>
      </c>
      <c r="D1862" s="23" t="s">
        <v>156</v>
      </c>
      <c r="E1862" s="23" t="s">
        <v>183</v>
      </c>
      <c r="F1862" s="23"/>
      <c r="G1862" s="23" t="s">
        <v>179</v>
      </c>
      <c r="H1862" s="23"/>
      <c r="I1862" s="23"/>
      <c r="J1862" s="23"/>
      <c r="K1862" s="23"/>
      <c r="L1862" s="23" t="s">
        <v>180</v>
      </c>
      <c r="M1862" s="25">
        <v>46309.803796296299</v>
      </c>
    </row>
    <row r="1863" spans="1:13">
      <c r="A1863">
        <v>202650001690</v>
      </c>
      <c r="B1863">
        <v>1111272</v>
      </c>
      <c r="C1863" s="24">
        <v>46118</v>
      </c>
      <c r="D1863" s="23" t="s">
        <v>156</v>
      </c>
      <c r="E1863" s="23" t="s">
        <v>183</v>
      </c>
      <c r="F1863" s="23"/>
      <c r="G1863" s="23" t="s">
        <v>179</v>
      </c>
      <c r="H1863" s="23"/>
      <c r="I1863" s="23"/>
      <c r="J1863" s="23"/>
      <c r="K1863" s="23"/>
      <c r="L1863" s="23" t="s">
        <v>180</v>
      </c>
      <c r="M1863" s="25">
        <v>46309.803796296299</v>
      </c>
    </row>
    <row r="1864" spans="1:13">
      <c r="A1864">
        <v>202650001691</v>
      </c>
      <c r="B1864">
        <v>5005807</v>
      </c>
      <c r="C1864" s="24">
        <v>46118</v>
      </c>
      <c r="D1864" s="23" t="s">
        <v>156</v>
      </c>
      <c r="E1864" s="23" t="s">
        <v>183</v>
      </c>
      <c r="F1864" s="23" t="s">
        <v>212</v>
      </c>
      <c r="G1864" s="23" t="s">
        <v>179</v>
      </c>
      <c r="H1864" s="23"/>
      <c r="I1864" s="23"/>
      <c r="J1864" s="23"/>
      <c r="K1864" s="23"/>
      <c r="L1864" s="23" t="s">
        <v>180</v>
      </c>
      <c r="M1864" s="25">
        <v>46309.803796296299</v>
      </c>
    </row>
    <row r="1865" spans="1:13">
      <c r="A1865">
        <v>202650001692</v>
      </c>
      <c r="B1865">
        <v>1231339</v>
      </c>
      <c r="C1865" s="24">
        <v>46118</v>
      </c>
      <c r="D1865" s="23" t="s">
        <v>156</v>
      </c>
      <c r="E1865" s="23" t="s">
        <v>183</v>
      </c>
      <c r="F1865" s="23"/>
      <c r="G1865" s="23" t="s">
        <v>179</v>
      </c>
      <c r="H1865" s="23"/>
      <c r="I1865" s="23"/>
      <c r="J1865" s="23"/>
      <c r="K1865" s="23"/>
      <c r="L1865" s="23" t="s">
        <v>180</v>
      </c>
      <c r="M1865" s="25">
        <v>46309.803796296299</v>
      </c>
    </row>
    <row r="1866" spans="1:13">
      <c r="A1866">
        <v>202650001693</v>
      </c>
      <c r="B1866">
        <v>1186083</v>
      </c>
      <c r="C1866" s="24">
        <v>46118</v>
      </c>
      <c r="D1866" s="23" t="s">
        <v>156</v>
      </c>
      <c r="E1866" s="23" t="s">
        <v>183</v>
      </c>
      <c r="F1866" s="23"/>
      <c r="G1866" s="23" t="s">
        <v>179</v>
      </c>
      <c r="H1866" s="23"/>
      <c r="I1866" s="23"/>
      <c r="J1866" s="23"/>
      <c r="K1866" s="23"/>
      <c r="L1866" s="23" t="s">
        <v>180</v>
      </c>
      <c r="M1866" s="25">
        <v>46309.803796296299</v>
      </c>
    </row>
    <row r="1867" spans="1:13">
      <c r="A1867">
        <v>202650001695</v>
      </c>
      <c r="B1867">
        <v>1226105</v>
      </c>
      <c r="C1867" s="24">
        <v>46118</v>
      </c>
      <c r="D1867" s="23" t="s">
        <v>156</v>
      </c>
      <c r="E1867" s="23" t="s">
        <v>183</v>
      </c>
      <c r="F1867" s="23"/>
      <c r="G1867" s="23" t="s">
        <v>179</v>
      </c>
      <c r="H1867" s="23"/>
      <c r="I1867" s="23"/>
      <c r="J1867" s="23"/>
      <c r="K1867" s="23"/>
      <c r="L1867" s="23" t="s">
        <v>180</v>
      </c>
      <c r="M1867" s="25">
        <v>46309.803796296299</v>
      </c>
    </row>
    <row r="1868" spans="1:13">
      <c r="A1868">
        <v>202650001696</v>
      </c>
      <c r="B1868">
        <v>996034</v>
      </c>
      <c r="C1868" s="24">
        <v>46118</v>
      </c>
      <c r="D1868" s="23" t="s">
        <v>156</v>
      </c>
      <c r="E1868" s="23" t="s">
        <v>183</v>
      </c>
      <c r="F1868" s="23"/>
      <c r="G1868" s="23" t="s">
        <v>179</v>
      </c>
      <c r="H1868" s="23"/>
      <c r="I1868" s="23"/>
      <c r="J1868" s="23"/>
      <c r="K1868" s="23"/>
      <c r="L1868" s="23" t="s">
        <v>180</v>
      </c>
      <c r="M1868" s="25">
        <v>46309.803796296299</v>
      </c>
    </row>
    <row r="1869" spans="1:13">
      <c r="A1869">
        <v>202650001697</v>
      </c>
      <c r="B1869">
        <v>982023</v>
      </c>
      <c r="C1869" s="24">
        <v>46118</v>
      </c>
      <c r="D1869" s="23" t="s">
        <v>156</v>
      </c>
      <c r="E1869" s="23" t="s">
        <v>183</v>
      </c>
      <c r="F1869" s="23"/>
      <c r="G1869" s="23" t="s">
        <v>179</v>
      </c>
      <c r="H1869" s="23"/>
      <c r="I1869" s="23"/>
      <c r="J1869" s="23"/>
      <c r="K1869" s="23"/>
      <c r="L1869" s="23" t="s">
        <v>180</v>
      </c>
      <c r="M1869" s="25">
        <v>46309.803796296299</v>
      </c>
    </row>
    <row r="1870" spans="1:13">
      <c r="A1870">
        <v>202650001698</v>
      </c>
      <c r="B1870">
        <v>1126090</v>
      </c>
      <c r="C1870" s="24">
        <v>46118</v>
      </c>
      <c r="D1870" s="23" t="s">
        <v>156</v>
      </c>
      <c r="E1870" s="23" t="s">
        <v>183</v>
      </c>
      <c r="F1870" s="23"/>
      <c r="G1870" s="23" t="s">
        <v>179</v>
      </c>
      <c r="H1870" s="23"/>
      <c r="I1870" s="23"/>
      <c r="J1870" s="23"/>
      <c r="K1870" s="23"/>
      <c r="L1870" s="23" t="s">
        <v>180</v>
      </c>
      <c r="M1870" s="25">
        <v>46309.803796296299</v>
      </c>
    </row>
    <row r="1871" spans="1:13">
      <c r="A1871">
        <v>202650001699</v>
      </c>
      <c r="B1871">
        <v>920705</v>
      </c>
      <c r="C1871" s="24">
        <v>46118</v>
      </c>
      <c r="D1871" s="23" t="s">
        <v>156</v>
      </c>
      <c r="E1871" s="23" t="s">
        <v>183</v>
      </c>
      <c r="F1871" s="23"/>
      <c r="G1871" s="23" t="s">
        <v>179</v>
      </c>
      <c r="H1871" s="23"/>
      <c r="I1871" s="23"/>
      <c r="J1871" s="23"/>
      <c r="K1871" s="23"/>
      <c r="L1871" s="23" t="s">
        <v>180</v>
      </c>
      <c r="M1871" s="25">
        <v>46309.803796296299</v>
      </c>
    </row>
    <row r="1872" spans="1:13">
      <c r="A1872">
        <v>202650001700</v>
      </c>
      <c r="B1872">
        <v>1096082</v>
      </c>
      <c r="C1872" s="24">
        <v>46118</v>
      </c>
      <c r="D1872" s="23" t="s">
        <v>156</v>
      </c>
      <c r="E1872" s="23" t="s">
        <v>183</v>
      </c>
      <c r="F1872" s="23"/>
      <c r="G1872" s="23" t="s">
        <v>179</v>
      </c>
      <c r="H1872" s="23"/>
      <c r="I1872" s="23"/>
      <c r="J1872" s="23"/>
      <c r="K1872" s="23"/>
      <c r="L1872" s="23" t="s">
        <v>180</v>
      </c>
      <c r="M1872" s="25">
        <v>46309.803796296299</v>
      </c>
    </row>
    <row r="1873" spans="1:13">
      <c r="A1873">
        <v>202650001701</v>
      </c>
      <c r="B1873">
        <v>1051091</v>
      </c>
      <c r="C1873" s="24">
        <v>46118</v>
      </c>
      <c r="D1873" s="23" t="s">
        <v>156</v>
      </c>
      <c r="E1873" s="23" t="s">
        <v>183</v>
      </c>
      <c r="F1873" s="23"/>
      <c r="G1873" s="23" t="s">
        <v>179</v>
      </c>
      <c r="H1873" s="23"/>
      <c r="I1873" s="23"/>
      <c r="J1873" s="23"/>
      <c r="K1873" s="23"/>
      <c r="L1873" s="23" t="s">
        <v>180</v>
      </c>
      <c r="M1873" s="25">
        <v>46309.803796296299</v>
      </c>
    </row>
    <row r="1874" spans="1:13">
      <c r="A1874">
        <v>202650001702</v>
      </c>
      <c r="B1874">
        <v>5058260</v>
      </c>
      <c r="C1874" s="24">
        <v>46118</v>
      </c>
      <c r="D1874" s="23" t="s">
        <v>156</v>
      </c>
      <c r="E1874" s="23" t="s">
        <v>183</v>
      </c>
      <c r="F1874" s="23" t="s">
        <v>212</v>
      </c>
      <c r="G1874" s="23" t="s">
        <v>179</v>
      </c>
      <c r="H1874" s="23"/>
      <c r="I1874" s="23"/>
      <c r="J1874" s="23"/>
      <c r="K1874" s="23"/>
      <c r="L1874" s="23" t="s">
        <v>180</v>
      </c>
      <c r="M1874" s="25">
        <v>46309.803796296299</v>
      </c>
    </row>
    <row r="1875" spans="1:13">
      <c r="A1875">
        <v>202650001703</v>
      </c>
      <c r="B1875">
        <v>1156148</v>
      </c>
      <c r="C1875" s="24">
        <v>46118</v>
      </c>
      <c r="D1875" s="23" t="s">
        <v>156</v>
      </c>
      <c r="E1875" s="23" t="s">
        <v>183</v>
      </c>
      <c r="F1875" s="23"/>
      <c r="G1875" s="23" t="s">
        <v>179</v>
      </c>
      <c r="H1875" s="23"/>
      <c r="I1875" s="23"/>
      <c r="J1875" s="23"/>
      <c r="K1875" s="23"/>
      <c r="L1875" s="23" t="s">
        <v>180</v>
      </c>
      <c r="M1875" s="25">
        <v>46309.803796296299</v>
      </c>
    </row>
    <row r="1876" spans="1:13">
      <c r="A1876">
        <v>202650001704</v>
      </c>
      <c r="B1876">
        <v>1111173</v>
      </c>
      <c r="C1876" s="24">
        <v>46118</v>
      </c>
      <c r="D1876" s="23" t="s">
        <v>156</v>
      </c>
      <c r="E1876" s="23" t="s">
        <v>183</v>
      </c>
      <c r="F1876" s="23"/>
      <c r="G1876" s="23" t="s">
        <v>179</v>
      </c>
      <c r="H1876" s="23"/>
      <c r="I1876" s="23"/>
      <c r="J1876" s="23"/>
      <c r="K1876" s="23"/>
      <c r="L1876" s="23" t="s">
        <v>180</v>
      </c>
      <c r="M1876" s="25">
        <v>46309.803796296299</v>
      </c>
    </row>
    <row r="1877" spans="1:13">
      <c r="A1877">
        <v>202650001705</v>
      </c>
      <c r="B1877">
        <v>920112</v>
      </c>
      <c r="C1877" s="24">
        <v>46118</v>
      </c>
      <c r="D1877" s="23" t="s">
        <v>156</v>
      </c>
      <c r="E1877" s="23" t="s">
        <v>183</v>
      </c>
      <c r="F1877" s="23"/>
      <c r="G1877" s="23" t="s">
        <v>179</v>
      </c>
      <c r="H1877" s="23"/>
      <c r="I1877" s="23"/>
      <c r="J1877" s="23"/>
      <c r="K1877" s="23"/>
      <c r="L1877" s="23" t="s">
        <v>180</v>
      </c>
      <c r="M1877" s="25">
        <v>46309.803796296299</v>
      </c>
    </row>
    <row r="1878" spans="1:13">
      <c r="A1878">
        <v>202650001706</v>
      </c>
      <c r="B1878">
        <v>1011091</v>
      </c>
      <c r="C1878" s="24">
        <v>46118</v>
      </c>
      <c r="D1878" s="23" t="s">
        <v>156</v>
      </c>
      <c r="E1878" s="23" t="s">
        <v>183</v>
      </c>
      <c r="F1878" s="23"/>
      <c r="G1878" s="23" t="s">
        <v>179</v>
      </c>
      <c r="H1878" s="23"/>
      <c r="I1878" s="23"/>
      <c r="J1878" s="23"/>
      <c r="K1878" s="23"/>
      <c r="L1878" s="23" t="s">
        <v>180</v>
      </c>
      <c r="M1878" s="25">
        <v>46309.803796296299</v>
      </c>
    </row>
    <row r="1879" spans="1:13">
      <c r="A1879">
        <v>202650001707</v>
      </c>
      <c r="B1879">
        <v>880706</v>
      </c>
      <c r="C1879" s="24">
        <v>46118</v>
      </c>
      <c r="D1879" s="23" t="s">
        <v>156</v>
      </c>
      <c r="E1879" s="23" t="s">
        <v>183</v>
      </c>
      <c r="F1879" s="23"/>
      <c r="G1879" s="23" t="s">
        <v>179</v>
      </c>
      <c r="H1879" s="23"/>
      <c r="I1879" s="23"/>
      <c r="J1879" s="23"/>
      <c r="K1879" s="23"/>
      <c r="L1879" s="23" t="s">
        <v>180</v>
      </c>
      <c r="M1879" s="25">
        <v>46309.803796296299</v>
      </c>
    </row>
    <row r="1880" spans="1:13">
      <c r="A1880">
        <v>202650001708</v>
      </c>
      <c r="B1880">
        <v>1161540</v>
      </c>
      <c r="C1880" s="24">
        <v>46118</v>
      </c>
      <c r="D1880" s="23" t="s">
        <v>156</v>
      </c>
      <c r="E1880" s="23" t="s">
        <v>183</v>
      </c>
      <c r="F1880" s="23"/>
      <c r="G1880" s="23" t="s">
        <v>179</v>
      </c>
      <c r="H1880" s="23"/>
      <c r="I1880" s="23"/>
      <c r="J1880" s="23"/>
      <c r="K1880" s="23"/>
      <c r="L1880" s="23" t="s">
        <v>180</v>
      </c>
      <c r="M1880" s="25">
        <v>46309.803796296299</v>
      </c>
    </row>
    <row r="1881" spans="1:13">
      <c r="A1881">
        <v>202650001709</v>
      </c>
      <c r="B1881">
        <v>1101067</v>
      </c>
      <c r="C1881" s="24">
        <v>46118</v>
      </c>
      <c r="D1881" s="23" t="s">
        <v>156</v>
      </c>
      <c r="E1881" s="23" t="s">
        <v>183</v>
      </c>
      <c r="F1881" s="23"/>
      <c r="G1881" s="23" t="s">
        <v>179</v>
      </c>
      <c r="H1881" s="23"/>
      <c r="I1881" s="23"/>
      <c r="J1881" s="23"/>
      <c r="K1881" s="23"/>
      <c r="L1881" s="23" t="s">
        <v>180</v>
      </c>
      <c r="M1881" s="25">
        <v>46309.803796296299</v>
      </c>
    </row>
    <row r="1882" spans="1:13">
      <c r="A1882">
        <v>202650001710</v>
      </c>
      <c r="B1882">
        <v>1036018</v>
      </c>
      <c r="C1882" s="24">
        <v>46118</v>
      </c>
      <c r="D1882" s="23" t="s">
        <v>156</v>
      </c>
      <c r="E1882" s="23" t="s">
        <v>183</v>
      </c>
      <c r="F1882" s="23"/>
      <c r="G1882" s="23" t="s">
        <v>179</v>
      </c>
      <c r="H1882" s="23"/>
      <c r="I1882" s="23"/>
      <c r="J1882" s="23"/>
      <c r="K1882" s="23"/>
      <c r="L1882" s="23" t="s">
        <v>180</v>
      </c>
      <c r="M1882" s="25">
        <v>46309.803796296299</v>
      </c>
    </row>
    <row r="1883" spans="1:13">
      <c r="A1883">
        <v>202650001711</v>
      </c>
      <c r="B1883">
        <v>1211483</v>
      </c>
      <c r="C1883" s="24">
        <v>46118</v>
      </c>
      <c r="D1883" s="23" t="s">
        <v>156</v>
      </c>
      <c r="E1883" s="23" t="s">
        <v>183</v>
      </c>
      <c r="F1883" s="23"/>
      <c r="G1883" s="23" t="s">
        <v>179</v>
      </c>
      <c r="H1883" s="23"/>
      <c r="I1883" s="23"/>
      <c r="J1883" s="23"/>
      <c r="K1883" s="23"/>
      <c r="L1883" s="23" t="s">
        <v>180</v>
      </c>
      <c r="M1883" s="25">
        <v>46309.803796296299</v>
      </c>
    </row>
    <row r="1884" spans="1:13">
      <c r="A1884">
        <v>202650001712</v>
      </c>
      <c r="B1884">
        <v>1001178</v>
      </c>
      <c r="C1884" s="24">
        <v>46118</v>
      </c>
      <c r="D1884" s="23" t="s">
        <v>156</v>
      </c>
      <c r="E1884" s="23" t="s">
        <v>183</v>
      </c>
      <c r="F1884" s="23"/>
      <c r="G1884" s="23" t="s">
        <v>179</v>
      </c>
      <c r="H1884" s="23"/>
      <c r="I1884" s="23"/>
      <c r="J1884" s="23"/>
      <c r="K1884" s="23"/>
      <c r="L1884" s="23" t="s">
        <v>180</v>
      </c>
      <c r="M1884" s="25">
        <v>46309.803796296299</v>
      </c>
    </row>
    <row r="1885" spans="1:13">
      <c r="A1885">
        <v>202650001713</v>
      </c>
      <c r="B1885">
        <v>5015502</v>
      </c>
      <c r="C1885" s="24">
        <v>46118</v>
      </c>
      <c r="D1885" s="23" t="s">
        <v>156</v>
      </c>
      <c r="E1885" s="23" t="s">
        <v>183</v>
      </c>
      <c r="F1885" s="23"/>
      <c r="G1885" s="23" t="s">
        <v>179</v>
      </c>
      <c r="H1885" s="23"/>
      <c r="I1885" s="23"/>
      <c r="J1885" s="23"/>
      <c r="K1885" s="23"/>
      <c r="L1885" s="23" t="s">
        <v>180</v>
      </c>
      <c r="M1885" s="25">
        <v>46309.803796296299</v>
      </c>
    </row>
    <row r="1886" spans="1:13">
      <c r="A1886">
        <v>202650001714</v>
      </c>
      <c r="B1886">
        <v>5088537</v>
      </c>
      <c r="C1886" s="24">
        <v>46118</v>
      </c>
      <c r="D1886" s="23" t="s">
        <v>156</v>
      </c>
      <c r="E1886" s="23" t="s">
        <v>183</v>
      </c>
      <c r="F1886" s="23"/>
      <c r="G1886" s="23" t="s">
        <v>179</v>
      </c>
      <c r="H1886" s="23"/>
      <c r="I1886" s="23"/>
      <c r="J1886" s="23"/>
      <c r="K1886" s="23"/>
      <c r="L1886" s="23" t="s">
        <v>180</v>
      </c>
      <c r="M1886" s="25">
        <v>46309.803796296299</v>
      </c>
    </row>
    <row r="1887" spans="1:13">
      <c r="A1887">
        <v>202650001715</v>
      </c>
      <c r="B1887">
        <v>910900</v>
      </c>
      <c r="C1887" s="24">
        <v>46118</v>
      </c>
      <c r="D1887" s="23" t="s">
        <v>156</v>
      </c>
      <c r="E1887" s="23" t="s">
        <v>183</v>
      </c>
      <c r="F1887" s="23"/>
      <c r="G1887" s="23" t="s">
        <v>179</v>
      </c>
      <c r="H1887" s="23"/>
      <c r="I1887" s="23"/>
      <c r="J1887" s="23"/>
      <c r="K1887" s="23"/>
      <c r="L1887" s="23" t="s">
        <v>180</v>
      </c>
      <c r="M1887" s="25">
        <v>46309.803796296299</v>
      </c>
    </row>
    <row r="1888" spans="1:13">
      <c r="A1888">
        <v>202650001716</v>
      </c>
      <c r="B1888">
        <v>976040</v>
      </c>
      <c r="C1888" s="24">
        <v>46118</v>
      </c>
      <c r="D1888" s="23" t="s">
        <v>156</v>
      </c>
      <c r="E1888" s="23" t="s">
        <v>183</v>
      </c>
      <c r="F1888" s="23"/>
      <c r="G1888" s="23" t="s">
        <v>179</v>
      </c>
      <c r="H1888" s="23"/>
      <c r="I1888" s="23"/>
      <c r="J1888" s="23"/>
      <c r="K1888" s="23"/>
      <c r="L1888" s="23" t="s">
        <v>180</v>
      </c>
      <c r="M1888" s="25">
        <v>46309.803796296299</v>
      </c>
    </row>
    <row r="1889" spans="1:13">
      <c r="A1889">
        <v>202650001717</v>
      </c>
      <c r="B1889">
        <v>1092506</v>
      </c>
      <c r="C1889" s="24">
        <v>46118</v>
      </c>
      <c r="D1889" s="23" t="s">
        <v>156</v>
      </c>
      <c r="E1889" s="23" t="s">
        <v>183</v>
      </c>
      <c r="F1889" s="23"/>
      <c r="G1889" s="23" t="s">
        <v>179</v>
      </c>
      <c r="H1889" s="23"/>
      <c r="I1889" s="23"/>
      <c r="J1889" s="23"/>
      <c r="K1889" s="23"/>
      <c r="L1889" s="23" t="s">
        <v>180</v>
      </c>
      <c r="M1889" s="25">
        <v>46309.803796296299</v>
      </c>
    </row>
    <row r="1890" spans="1:13">
      <c r="A1890">
        <v>202650001718</v>
      </c>
      <c r="B1890">
        <v>1126042</v>
      </c>
      <c r="C1890" s="24">
        <v>46118</v>
      </c>
      <c r="D1890" s="23" t="s">
        <v>156</v>
      </c>
      <c r="E1890" s="23" t="s">
        <v>183</v>
      </c>
      <c r="F1890" s="23"/>
      <c r="G1890" s="23" t="s">
        <v>179</v>
      </c>
      <c r="H1890" s="23"/>
      <c r="I1890" s="23"/>
      <c r="J1890" s="23"/>
      <c r="K1890" s="23"/>
      <c r="L1890" s="23" t="s">
        <v>180</v>
      </c>
      <c r="M1890" s="25">
        <v>46309.803796296299</v>
      </c>
    </row>
    <row r="1891" spans="1:13">
      <c r="A1891">
        <v>202650001719</v>
      </c>
      <c r="B1891">
        <v>840204</v>
      </c>
      <c r="C1891" s="24">
        <v>46118</v>
      </c>
      <c r="D1891" s="23" t="s">
        <v>156</v>
      </c>
      <c r="E1891" s="23" t="s">
        <v>183</v>
      </c>
      <c r="F1891" s="23"/>
      <c r="G1891" s="23" t="s">
        <v>179</v>
      </c>
      <c r="H1891" s="23"/>
      <c r="I1891" s="23"/>
      <c r="J1891" s="23"/>
      <c r="K1891" s="23"/>
      <c r="L1891" s="23" t="s">
        <v>180</v>
      </c>
      <c r="M1891" s="25">
        <v>46309.803796296299</v>
      </c>
    </row>
    <row r="1892" spans="1:13">
      <c r="A1892">
        <v>202650001720</v>
      </c>
      <c r="B1892">
        <v>910502</v>
      </c>
      <c r="C1892" s="24">
        <v>46118</v>
      </c>
      <c r="D1892" s="23" t="s">
        <v>156</v>
      </c>
      <c r="E1892" s="23" t="s">
        <v>183</v>
      </c>
      <c r="F1892" s="23"/>
      <c r="G1892" s="23" t="s">
        <v>179</v>
      </c>
      <c r="H1892" s="23"/>
      <c r="I1892" s="23"/>
      <c r="J1892" s="23"/>
      <c r="K1892" s="23"/>
      <c r="L1892" s="23" t="s">
        <v>180</v>
      </c>
      <c r="M1892" s="25">
        <v>46309.803796296299</v>
      </c>
    </row>
    <row r="1893" spans="1:13">
      <c r="A1893">
        <v>202650001721</v>
      </c>
      <c r="B1893">
        <v>1151104</v>
      </c>
      <c r="C1893" s="24">
        <v>46118</v>
      </c>
      <c r="D1893" s="23" t="s">
        <v>156</v>
      </c>
      <c r="E1893" s="23" t="s">
        <v>183</v>
      </c>
      <c r="F1893" s="23"/>
      <c r="G1893" s="23" t="s">
        <v>179</v>
      </c>
      <c r="H1893" s="23"/>
      <c r="I1893" s="23"/>
      <c r="J1893" s="23"/>
      <c r="K1893" s="23"/>
      <c r="L1893" s="23" t="s">
        <v>180</v>
      </c>
      <c r="M1893" s="25">
        <v>46309.803796296299</v>
      </c>
    </row>
    <row r="1894" spans="1:13">
      <c r="A1894">
        <v>202650001722</v>
      </c>
      <c r="B1894">
        <v>1031248</v>
      </c>
      <c r="C1894" s="24">
        <v>46118</v>
      </c>
      <c r="D1894" s="23" t="s">
        <v>156</v>
      </c>
      <c r="E1894" s="23" t="s">
        <v>183</v>
      </c>
      <c r="F1894" s="23"/>
      <c r="G1894" s="23" t="s">
        <v>179</v>
      </c>
      <c r="H1894" s="23"/>
      <c r="I1894" s="23"/>
      <c r="J1894" s="23"/>
      <c r="K1894" s="23"/>
      <c r="L1894" s="23" t="s">
        <v>180</v>
      </c>
      <c r="M1894" s="25">
        <v>46309.803796296299</v>
      </c>
    </row>
    <row r="1895" spans="1:13">
      <c r="A1895">
        <v>202650001723</v>
      </c>
      <c r="B1895">
        <v>1236006</v>
      </c>
      <c r="C1895" s="24">
        <v>46118</v>
      </c>
      <c r="D1895" s="23" t="s">
        <v>156</v>
      </c>
      <c r="E1895" s="23" t="s">
        <v>183</v>
      </c>
      <c r="F1895" s="23"/>
      <c r="G1895" s="23" t="s">
        <v>179</v>
      </c>
      <c r="H1895" s="23"/>
      <c r="I1895" s="23"/>
      <c r="J1895" s="23"/>
      <c r="K1895" s="23"/>
      <c r="L1895" s="23" t="s">
        <v>180</v>
      </c>
      <c r="M1895" s="25">
        <v>46309.803796296299</v>
      </c>
    </row>
    <row r="1896" spans="1:13">
      <c r="A1896">
        <v>202650001724</v>
      </c>
      <c r="B1896">
        <v>1186132</v>
      </c>
      <c r="C1896" s="24">
        <v>46118</v>
      </c>
      <c r="D1896" s="23" t="s">
        <v>156</v>
      </c>
      <c r="E1896" s="23" t="s">
        <v>183</v>
      </c>
      <c r="F1896" s="23"/>
      <c r="G1896" s="23" t="s">
        <v>179</v>
      </c>
      <c r="H1896" s="23"/>
      <c r="I1896" s="23"/>
      <c r="J1896" s="23"/>
      <c r="K1896" s="23"/>
      <c r="L1896" s="23" t="s">
        <v>180</v>
      </c>
      <c r="M1896" s="25">
        <v>46309.803796296299</v>
      </c>
    </row>
    <row r="1897" spans="1:13">
      <c r="A1897">
        <v>202650001725</v>
      </c>
      <c r="B1897">
        <v>1056023</v>
      </c>
      <c r="C1897" s="24">
        <v>46118</v>
      </c>
      <c r="D1897" s="23" t="s">
        <v>156</v>
      </c>
      <c r="E1897" s="23" t="s">
        <v>183</v>
      </c>
      <c r="F1897" s="23"/>
      <c r="G1897" s="23" t="s">
        <v>179</v>
      </c>
      <c r="H1897" s="23"/>
      <c r="I1897" s="23"/>
      <c r="J1897" s="23"/>
      <c r="K1897" s="23"/>
      <c r="L1897" s="23" t="s">
        <v>180</v>
      </c>
      <c r="M1897" s="25">
        <v>46309.803796296299</v>
      </c>
    </row>
    <row r="1898" spans="1:13">
      <c r="A1898">
        <v>202650001726</v>
      </c>
      <c r="B1898">
        <v>1166052</v>
      </c>
      <c r="C1898" s="24">
        <v>46118</v>
      </c>
      <c r="D1898" s="23" t="s">
        <v>156</v>
      </c>
      <c r="E1898" s="23" t="s">
        <v>183</v>
      </c>
      <c r="F1898" s="23"/>
      <c r="G1898" s="23" t="s">
        <v>179</v>
      </c>
      <c r="H1898" s="23"/>
      <c r="I1898" s="23"/>
      <c r="J1898" s="23"/>
      <c r="K1898" s="23"/>
      <c r="L1898" s="23" t="s">
        <v>180</v>
      </c>
      <c r="M1898" s="25">
        <v>46309.803796296299</v>
      </c>
    </row>
    <row r="1899" spans="1:13">
      <c r="A1899">
        <v>202650001727</v>
      </c>
      <c r="B1899">
        <v>1036014</v>
      </c>
      <c r="C1899" s="24">
        <v>46118</v>
      </c>
      <c r="D1899" s="23" t="s">
        <v>156</v>
      </c>
      <c r="E1899" s="23" t="s">
        <v>183</v>
      </c>
      <c r="F1899" s="23"/>
      <c r="G1899" s="23" t="s">
        <v>179</v>
      </c>
      <c r="H1899" s="23"/>
      <c r="I1899" s="23"/>
      <c r="J1899" s="23"/>
      <c r="K1899" s="23"/>
      <c r="L1899" s="23" t="s">
        <v>180</v>
      </c>
      <c r="M1899" s="25">
        <v>46309.803796296299</v>
      </c>
    </row>
    <row r="1900" spans="1:13">
      <c r="A1900">
        <v>202650001728</v>
      </c>
      <c r="B1900">
        <v>1096087</v>
      </c>
      <c r="C1900" s="24">
        <v>46118</v>
      </c>
      <c r="D1900" s="23" t="s">
        <v>156</v>
      </c>
      <c r="E1900" s="23" t="s">
        <v>183</v>
      </c>
      <c r="F1900" s="23"/>
      <c r="G1900" s="23" t="s">
        <v>179</v>
      </c>
      <c r="H1900" s="23"/>
      <c r="I1900" s="23"/>
      <c r="J1900" s="23"/>
      <c r="K1900" s="23"/>
      <c r="L1900" s="23" t="s">
        <v>180</v>
      </c>
      <c r="M1900" s="25">
        <v>46309.803796296299</v>
      </c>
    </row>
    <row r="1901" spans="1:13">
      <c r="A1901">
        <v>202650001729</v>
      </c>
      <c r="B1901">
        <v>1091441</v>
      </c>
      <c r="C1901" s="24">
        <v>46118</v>
      </c>
      <c r="D1901" s="23" t="s">
        <v>156</v>
      </c>
      <c r="E1901" s="23" t="s">
        <v>183</v>
      </c>
      <c r="F1901" s="23"/>
      <c r="G1901" s="23" t="s">
        <v>179</v>
      </c>
      <c r="H1901" s="23"/>
      <c r="I1901" s="23"/>
      <c r="J1901" s="23"/>
      <c r="K1901" s="23"/>
      <c r="L1901" s="23" t="s">
        <v>180</v>
      </c>
      <c r="M1901" s="25">
        <v>46309.803796296299</v>
      </c>
    </row>
    <row r="1902" spans="1:13">
      <c r="A1902">
        <v>202650001730</v>
      </c>
      <c r="B1902">
        <v>1181038</v>
      </c>
      <c r="C1902" s="24">
        <v>46118</v>
      </c>
      <c r="D1902" s="23" t="s">
        <v>156</v>
      </c>
      <c r="E1902" s="23" t="s">
        <v>183</v>
      </c>
      <c r="F1902" s="23"/>
      <c r="G1902" s="23" t="s">
        <v>179</v>
      </c>
      <c r="H1902" s="23"/>
      <c r="I1902" s="23"/>
      <c r="J1902" s="23"/>
      <c r="K1902" s="23"/>
      <c r="L1902" s="23" t="s">
        <v>180</v>
      </c>
      <c r="M1902" s="25">
        <v>46309.803796296299</v>
      </c>
    </row>
    <row r="1903" spans="1:13">
      <c r="A1903">
        <v>202650001731</v>
      </c>
      <c r="B1903">
        <v>1061166</v>
      </c>
      <c r="C1903" s="24">
        <v>46118</v>
      </c>
      <c r="D1903" s="23" t="s">
        <v>156</v>
      </c>
      <c r="E1903" s="23" t="s">
        <v>183</v>
      </c>
      <c r="F1903" s="23"/>
      <c r="G1903" s="23" t="s">
        <v>179</v>
      </c>
      <c r="H1903" s="23"/>
      <c r="I1903" s="23"/>
      <c r="J1903" s="23"/>
      <c r="K1903" s="23"/>
      <c r="L1903" s="23" t="s">
        <v>180</v>
      </c>
      <c r="M1903" s="25">
        <v>46309.803796296299</v>
      </c>
    </row>
    <row r="1904" spans="1:13">
      <c r="A1904">
        <v>202650001732</v>
      </c>
      <c r="B1904">
        <v>940569</v>
      </c>
      <c r="C1904" s="24">
        <v>46118</v>
      </c>
      <c r="D1904" s="23" t="s">
        <v>156</v>
      </c>
      <c r="E1904" s="23" t="s">
        <v>183</v>
      </c>
      <c r="F1904" s="23"/>
      <c r="G1904" s="23" t="s">
        <v>179</v>
      </c>
      <c r="H1904" s="23"/>
      <c r="I1904" s="23"/>
      <c r="J1904" s="23"/>
      <c r="K1904" s="23"/>
      <c r="L1904" s="23" t="s">
        <v>180</v>
      </c>
      <c r="M1904" s="25">
        <v>46309.803796296299</v>
      </c>
    </row>
    <row r="1905" spans="1:13">
      <c r="A1905">
        <v>202650001733</v>
      </c>
      <c r="B1905">
        <v>986027</v>
      </c>
      <c r="C1905" s="24">
        <v>46118</v>
      </c>
      <c r="D1905" s="23" t="s">
        <v>156</v>
      </c>
      <c r="E1905" s="23" t="s">
        <v>183</v>
      </c>
      <c r="F1905" s="23"/>
      <c r="G1905" s="23" t="s">
        <v>179</v>
      </c>
      <c r="H1905" s="23"/>
      <c r="I1905" s="23"/>
      <c r="J1905" s="23"/>
      <c r="K1905" s="23"/>
      <c r="L1905" s="23" t="s">
        <v>180</v>
      </c>
      <c r="M1905" s="25">
        <v>46309.803796296299</v>
      </c>
    </row>
    <row r="1906" spans="1:13">
      <c r="A1906">
        <v>202650001734</v>
      </c>
      <c r="B1906">
        <v>1006035</v>
      </c>
      <c r="C1906" s="24">
        <v>46118</v>
      </c>
      <c r="D1906" s="23" t="s">
        <v>156</v>
      </c>
      <c r="E1906" s="23" t="s">
        <v>183</v>
      </c>
      <c r="F1906" s="23"/>
      <c r="G1906" s="23" t="s">
        <v>179</v>
      </c>
      <c r="H1906" s="23"/>
      <c r="I1906" s="23"/>
      <c r="J1906" s="23"/>
      <c r="K1906" s="23"/>
      <c r="L1906" s="23" t="s">
        <v>180</v>
      </c>
      <c r="M1906" s="25">
        <v>46309.803796296299</v>
      </c>
    </row>
    <row r="1907" spans="1:13">
      <c r="A1907">
        <v>202650001735</v>
      </c>
      <c r="B1907">
        <v>1242026</v>
      </c>
      <c r="C1907" s="24">
        <v>46118</v>
      </c>
      <c r="D1907" s="23" t="s">
        <v>156</v>
      </c>
      <c r="E1907" s="23" t="s">
        <v>183</v>
      </c>
      <c r="F1907" s="23"/>
      <c r="G1907" s="23" t="s">
        <v>179</v>
      </c>
      <c r="H1907" s="23"/>
      <c r="I1907" s="23"/>
      <c r="J1907" s="23"/>
      <c r="K1907" s="23"/>
      <c r="L1907" s="23" t="s">
        <v>180</v>
      </c>
      <c r="M1907" s="25">
        <v>46309.803796296299</v>
      </c>
    </row>
    <row r="1908" spans="1:13">
      <c r="A1908">
        <v>202650001736</v>
      </c>
      <c r="B1908">
        <v>1186015</v>
      </c>
      <c r="C1908" s="24">
        <v>46118</v>
      </c>
      <c r="D1908" s="23" t="s">
        <v>156</v>
      </c>
      <c r="E1908" s="23" t="s">
        <v>183</v>
      </c>
      <c r="F1908" s="23"/>
      <c r="G1908" s="23" t="s">
        <v>179</v>
      </c>
      <c r="H1908" s="23"/>
      <c r="I1908" s="23"/>
      <c r="J1908" s="23"/>
      <c r="K1908" s="23"/>
      <c r="L1908" s="23" t="s">
        <v>180</v>
      </c>
      <c r="M1908" s="25">
        <v>46309.803796296299</v>
      </c>
    </row>
    <row r="1909" spans="1:13">
      <c r="A1909">
        <v>202650001737</v>
      </c>
      <c r="B1909">
        <v>920839</v>
      </c>
      <c r="C1909" s="24">
        <v>46118</v>
      </c>
      <c r="D1909" s="23" t="s">
        <v>156</v>
      </c>
      <c r="E1909" s="23" t="s">
        <v>183</v>
      </c>
      <c r="F1909" s="23"/>
      <c r="G1909" s="23" t="s">
        <v>179</v>
      </c>
      <c r="H1909" s="23"/>
      <c r="I1909" s="23"/>
      <c r="J1909" s="23"/>
      <c r="K1909" s="23"/>
      <c r="L1909" s="23" t="s">
        <v>180</v>
      </c>
      <c r="M1909" s="25">
        <v>46309.803796296299</v>
      </c>
    </row>
    <row r="1910" spans="1:13">
      <c r="A1910">
        <v>202650001738</v>
      </c>
      <c r="B1910">
        <v>1176097</v>
      </c>
      <c r="C1910" s="24">
        <v>46118</v>
      </c>
      <c r="D1910" s="23" t="s">
        <v>156</v>
      </c>
      <c r="E1910" s="23" t="s">
        <v>183</v>
      </c>
      <c r="F1910" s="23"/>
      <c r="G1910" s="23" t="s">
        <v>179</v>
      </c>
      <c r="H1910" s="23"/>
      <c r="I1910" s="23"/>
      <c r="J1910" s="23"/>
      <c r="K1910" s="23"/>
      <c r="L1910" s="23" t="s">
        <v>180</v>
      </c>
      <c r="M1910" s="25">
        <v>46309.803796296299</v>
      </c>
    </row>
    <row r="1911" spans="1:13">
      <c r="A1911">
        <v>202650001739</v>
      </c>
      <c r="B1911">
        <v>1036027</v>
      </c>
      <c r="C1911" s="24">
        <v>46118</v>
      </c>
      <c r="D1911" s="23" t="s">
        <v>156</v>
      </c>
      <c r="E1911" s="23" t="s">
        <v>183</v>
      </c>
      <c r="F1911" s="23"/>
      <c r="G1911" s="23" t="s">
        <v>179</v>
      </c>
      <c r="H1911" s="23"/>
      <c r="I1911" s="23"/>
      <c r="J1911" s="23"/>
      <c r="K1911" s="23"/>
      <c r="L1911" s="23" t="s">
        <v>180</v>
      </c>
      <c r="M1911" s="25">
        <v>46309.803796296299</v>
      </c>
    </row>
    <row r="1912" spans="1:13">
      <c r="A1912">
        <v>202650001740</v>
      </c>
      <c r="B1912">
        <v>1101504</v>
      </c>
      <c r="C1912" s="24">
        <v>46118</v>
      </c>
      <c r="D1912" s="23" t="s">
        <v>156</v>
      </c>
      <c r="E1912" s="23" t="s">
        <v>183</v>
      </c>
      <c r="F1912" s="23"/>
      <c r="G1912" s="23" t="s">
        <v>179</v>
      </c>
      <c r="H1912" s="23"/>
      <c r="I1912" s="23"/>
      <c r="J1912" s="23"/>
      <c r="K1912" s="23"/>
      <c r="L1912" s="23" t="s">
        <v>180</v>
      </c>
      <c r="M1912" s="25">
        <v>46309.803796296299</v>
      </c>
    </row>
    <row r="1913" spans="1:13">
      <c r="A1913">
        <v>202650001741</v>
      </c>
      <c r="B1913">
        <v>840162</v>
      </c>
      <c r="C1913" s="24">
        <v>46118</v>
      </c>
      <c r="D1913" s="23" t="s">
        <v>156</v>
      </c>
      <c r="E1913" s="23" t="s">
        <v>183</v>
      </c>
      <c r="F1913" s="23"/>
      <c r="G1913" s="23" t="s">
        <v>179</v>
      </c>
      <c r="H1913" s="23"/>
      <c r="I1913" s="23"/>
      <c r="J1913" s="23"/>
      <c r="K1913" s="23"/>
      <c r="L1913" s="23" t="s">
        <v>180</v>
      </c>
      <c r="M1913" s="25">
        <v>46309.803796296299</v>
      </c>
    </row>
    <row r="1914" spans="1:13">
      <c r="A1914">
        <v>202650001742</v>
      </c>
      <c r="B1914">
        <v>1066008</v>
      </c>
      <c r="C1914" s="24">
        <v>46118</v>
      </c>
      <c r="D1914" s="23" t="s">
        <v>156</v>
      </c>
      <c r="E1914" s="23" t="s">
        <v>183</v>
      </c>
      <c r="F1914" s="23"/>
      <c r="G1914" s="23" t="s">
        <v>179</v>
      </c>
      <c r="H1914" s="23"/>
      <c r="I1914" s="23"/>
      <c r="J1914" s="23"/>
      <c r="K1914" s="23"/>
      <c r="L1914" s="23" t="s">
        <v>180</v>
      </c>
      <c r="M1914" s="25">
        <v>46309.803796296299</v>
      </c>
    </row>
    <row r="1915" spans="1:13">
      <c r="A1915">
        <v>202650001743</v>
      </c>
      <c r="B1915">
        <v>1166029</v>
      </c>
      <c r="C1915" s="24">
        <v>46118</v>
      </c>
      <c r="D1915" s="23" t="s">
        <v>156</v>
      </c>
      <c r="E1915" s="23" t="s">
        <v>183</v>
      </c>
      <c r="F1915" s="23"/>
      <c r="G1915" s="23" t="s">
        <v>179</v>
      </c>
      <c r="H1915" s="23"/>
      <c r="I1915" s="23"/>
      <c r="J1915" s="23"/>
      <c r="K1915" s="23"/>
      <c r="L1915" s="23" t="s">
        <v>180</v>
      </c>
      <c r="M1915" s="25">
        <v>46309.803796296299</v>
      </c>
    </row>
    <row r="1916" spans="1:13">
      <c r="A1916">
        <v>202650001744</v>
      </c>
      <c r="B1916">
        <v>1031269</v>
      </c>
      <c r="C1916" s="24">
        <v>46118</v>
      </c>
      <c r="D1916" s="23" t="s">
        <v>156</v>
      </c>
      <c r="E1916" s="23" t="s">
        <v>183</v>
      </c>
      <c r="F1916" s="23"/>
      <c r="G1916" s="23" t="s">
        <v>179</v>
      </c>
      <c r="H1916" s="23"/>
      <c r="I1916" s="23"/>
      <c r="J1916" s="23"/>
      <c r="K1916" s="23"/>
      <c r="L1916" s="23" t="s">
        <v>180</v>
      </c>
      <c r="M1916" s="25">
        <v>46309.803796296299</v>
      </c>
    </row>
    <row r="1917" spans="1:13">
      <c r="A1917">
        <v>202650001745</v>
      </c>
      <c r="B1917">
        <v>1154079</v>
      </c>
      <c r="C1917" s="24">
        <v>46118</v>
      </c>
      <c r="D1917" s="23" t="s">
        <v>156</v>
      </c>
      <c r="E1917" s="23" t="s">
        <v>183</v>
      </c>
      <c r="F1917" s="23"/>
      <c r="G1917" s="23" t="s">
        <v>179</v>
      </c>
      <c r="H1917" s="23"/>
      <c r="I1917" s="23"/>
      <c r="J1917" s="23"/>
      <c r="K1917" s="23"/>
      <c r="L1917" s="23" t="s">
        <v>180</v>
      </c>
      <c r="M1917" s="25">
        <v>46309.803796296299</v>
      </c>
    </row>
    <row r="1918" spans="1:13">
      <c r="A1918">
        <v>202650001746</v>
      </c>
      <c r="B1918">
        <v>940155</v>
      </c>
      <c r="C1918" s="24">
        <v>46118</v>
      </c>
      <c r="D1918" s="23" t="s">
        <v>156</v>
      </c>
      <c r="E1918" s="23" t="s">
        <v>183</v>
      </c>
      <c r="F1918" s="23"/>
      <c r="G1918" s="23" t="s">
        <v>179</v>
      </c>
      <c r="H1918" s="23"/>
      <c r="I1918" s="23"/>
      <c r="J1918" s="23"/>
      <c r="K1918" s="23"/>
      <c r="L1918" s="23" t="s">
        <v>180</v>
      </c>
      <c r="M1918" s="25">
        <v>46309.803796296299</v>
      </c>
    </row>
    <row r="1919" spans="1:13">
      <c r="A1919">
        <v>202650001747</v>
      </c>
      <c r="B1919">
        <v>1144078</v>
      </c>
      <c r="C1919" s="24">
        <v>46118</v>
      </c>
      <c r="D1919" s="23" t="s">
        <v>156</v>
      </c>
      <c r="E1919" s="23" t="s">
        <v>183</v>
      </c>
      <c r="F1919" s="23"/>
      <c r="G1919" s="23" t="s">
        <v>179</v>
      </c>
      <c r="H1919" s="23"/>
      <c r="I1919" s="23"/>
      <c r="J1919" s="23"/>
      <c r="K1919" s="23"/>
      <c r="L1919" s="23" t="s">
        <v>180</v>
      </c>
      <c r="M1919" s="25">
        <v>46309.803796296299</v>
      </c>
    </row>
    <row r="1920" spans="1:13">
      <c r="A1920">
        <v>202650001748</v>
      </c>
      <c r="B1920">
        <v>870069</v>
      </c>
      <c r="C1920" s="24">
        <v>46118</v>
      </c>
      <c r="D1920" s="23" t="s">
        <v>156</v>
      </c>
      <c r="E1920" s="23" t="s">
        <v>183</v>
      </c>
      <c r="F1920" s="23" t="s">
        <v>212</v>
      </c>
      <c r="G1920" s="23" t="s">
        <v>179</v>
      </c>
      <c r="H1920" s="23"/>
      <c r="I1920" s="23"/>
      <c r="J1920" s="23"/>
      <c r="K1920" s="23"/>
      <c r="L1920" s="23" t="s">
        <v>180</v>
      </c>
      <c r="M1920" s="25">
        <v>46309.803796296299</v>
      </c>
    </row>
    <row r="1921" spans="1:13">
      <c r="A1921">
        <v>202650001749</v>
      </c>
      <c r="B1921">
        <v>1171181</v>
      </c>
      <c r="C1921" s="24">
        <v>46118</v>
      </c>
      <c r="D1921" s="23" t="s">
        <v>156</v>
      </c>
      <c r="E1921" s="23" t="s">
        <v>183</v>
      </c>
      <c r="F1921" s="23"/>
      <c r="G1921" s="23" t="s">
        <v>179</v>
      </c>
      <c r="H1921" s="23"/>
      <c r="I1921" s="23"/>
      <c r="J1921" s="23"/>
      <c r="K1921" s="23"/>
      <c r="L1921" s="23" t="s">
        <v>180</v>
      </c>
      <c r="M1921" s="25">
        <v>46309.803796296299</v>
      </c>
    </row>
    <row r="1922" spans="1:13">
      <c r="A1922">
        <v>202650001750</v>
      </c>
      <c r="B1922">
        <v>1246083</v>
      </c>
      <c r="C1922" s="24">
        <v>46118</v>
      </c>
      <c r="D1922" s="23" t="s">
        <v>156</v>
      </c>
      <c r="E1922" s="23" t="s">
        <v>183</v>
      </c>
      <c r="F1922" s="23"/>
      <c r="G1922" s="23" t="s">
        <v>179</v>
      </c>
      <c r="H1922" s="23"/>
      <c r="I1922" s="23"/>
      <c r="J1922" s="23"/>
      <c r="K1922" s="23"/>
      <c r="L1922" s="23" t="s">
        <v>180</v>
      </c>
      <c r="M1922" s="25">
        <v>46309.803796296299</v>
      </c>
    </row>
    <row r="1923" spans="1:13">
      <c r="A1923">
        <v>202650001751</v>
      </c>
      <c r="B1923">
        <v>1101503</v>
      </c>
      <c r="C1923" s="24">
        <v>46118</v>
      </c>
      <c r="D1923" s="23" t="s">
        <v>156</v>
      </c>
      <c r="E1923" s="23" t="s">
        <v>183</v>
      </c>
      <c r="F1923" s="23"/>
      <c r="G1923" s="23" t="s">
        <v>179</v>
      </c>
      <c r="H1923" s="23"/>
      <c r="I1923" s="23"/>
      <c r="J1923" s="23"/>
      <c r="K1923" s="23"/>
      <c r="L1923" s="23" t="s">
        <v>180</v>
      </c>
      <c r="M1923" s="25">
        <v>46309.803796296299</v>
      </c>
    </row>
    <row r="1924" spans="1:13">
      <c r="A1924">
        <v>202650001752</v>
      </c>
      <c r="B1924">
        <v>1142109</v>
      </c>
      <c r="C1924" s="24">
        <v>46118</v>
      </c>
      <c r="D1924" s="23" t="s">
        <v>156</v>
      </c>
      <c r="E1924" s="23" t="s">
        <v>183</v>
      </c>
      <c r="F1924" s="23"/>
      <c r="G1924" s="23" t="s">
        <v>179</v>
      </c>
      <c r="H1924" s="23"/>
      <c r="I1924" s="23"/>
      <c r="J1924" s="23"/>
      <c r="K1924" s="23"/>
      <c r="L1924" s="23" t="s">
        <v>180</v>
      </c>
      <c r="M1924" s="25">
        <v>46309.803796296299</v>
      </c>
    </row>
    <row r="1925" spans="1:13">
      <c r="A1925">
        <v>202650001753</v>
      </c>
      <c r="B1925">
        <v>950303</v>
      </c>
      <c r="C1925" s="24">
        <v>46118</v>
      </c>
      <c r="D1925" s="23" t="s">
        <v>156</v>
      </c>
      <c r="E1925" s="23" t="s">
        <v>183</v>
      </c>
      <c r="F1925" s="23"/>
      <c r="G1925" s="23" t="s">
        <v>179</v>
      </c>
      <c r="H1925" s="23"/>
      <c r="I1925" s="23"/>
      <c r="J1925" s="23"/>
      <c r="K1925" s="23"/>
      <c r="L1925" s="23" t="s">
        <v>180</v>
      </c>
      <c r="M1925" s="25">
        <v>46309.803796296299</v>
      </c>
    </row>
    <row r="1926" spans="1:13">
      <c r="A1926">
        <v>202650001754</v>
      </c>
      <c r="B1926">
        <v>1241319</v>
      </c>
      <c r="C1926" s="24">
        <v>46118</v>
      </c>
      <c r="D1926" s="23" t="s">
        <v>156</v>
      </c>
      <c r="E1926" s="23" t="s">
        <v>183</v>
      </c>
      <c r="F1926" s="23"/>
      <c r="G1926" s="23" t="s">
        <v>179</v>
      </c>
      <c r="H1926" s="23"/>
      <c r="I1926" s="23"/>
      <c r="J1926" s="23"/>
      <c r="K1926" s="23"/>
      <c r="L1926" s="23" t="s">
        <v>180</v>
      </c>
      <c r="M1926" s="25">
        <v>46309.803796296299</v>
      </c>
    </row>
    <row r="1927" spans="1:13">
      <c r="A1927">
        <v>202650001755</v>
      </c>
      <c r="B1927">
        <v>951187</v>
      </c>
      <c r="C1927" s="24">
        <v>46119</v>
      </c>
      <c r="D1927" s="23" t="s">
        <v>156</v>
      </c>
      <c r="E1927" s="23" t="s">
        <v>183</v>
      </c>
      <c r="F1927" s="23"/>
      <c r="G1927" s="23" t="s">
        <v>179</v>
      </c>
      <c r="H1927" s="23"/>
      <c r="I1927" s="23"/>
      <c r="J1927" s="23"/>
      <c r="K1927" s="23"/>
      <c r="L1927" s="23" t="s">
        <v>180</v>
      </c>
      <c r="M1927" s="25">
        <v>46309.803796296299</v>
      </c>
    </row>
    <row r="1928" spans="1:13">
      <c r="A1928">
        <v>202650001756</v>
      </c>
      <c r="B1928">
        <v>930119</v>
      </c>
      <c r="C1928" s="24">
        <v>46118</v>
      </c>
      <c r="D1928" s="23" t="s">
        <v>156</v>
      </c>
      <c r="E1928" s="23" t="s">
        <v>183</v>
      </c>
      <c r="F1928" s="23"/>
      <c r="G1928" s="23" t="s">
        <v>179</v>
      </c>
      <c r="H1928" s="23"/>
      <c r="I1928" s="23"/>
      <c r="J1928" s="23"/>
      <c r="K1928" s="23"/>
      <c r="L1928" s="23" t="s">
        <v>180</v>
      </c>
      <c r="M1928" s="25">
        <v>46309.803796296299</v>
      </c>
    </row>
    <row r="1929" spans="1:13">
      <c r="A1929">
        <v>202650001757</v>
      </c>
      <c r="B1929">
        <v>1061036</v>
      </c>
      <c r="C1929" s="24">
        <v>46118</v>
      </c>
      <c r="D1929" s="23" t="s">
        <v>156</v>
      </c>
      <c r="E1929" s="23" t="s">
        <v>183</v>
      </c>
      <c r="F1929" s="23"/>
      <c r="G1929" s="23" t="s">
        <v>179</v>
      </c>
      <c r="H1929" s="23"/>
      <c r="I1929" s="23"/>
      <c r="J1929" s="23"/>
      <c r="K1929" s="23"/>
      <c r="L1929" s="23" t="s">
        <v>180</v>
      </c>
      <c r="M1929" s="25">
        <v>46309.803796296299</v>
      </c>
    </row>
    <row r="1930" spans="1:13">
      <c r="A1930">
        <v>202650001758</v>
      </c>
      <c r="B1930">
        <v>1226095</v>
      </c>
      <c r="C1930" s="24">
        <v>46118</v>
      </c>
      <c r="D1930" s="23" t="s">
        <v>156</v>
      </c>
      <c r="E1930" s="23" t="s">
        <v>183</v>
      </c>
      <c r="F1930" s="23"/>
      <c r="G1930" s="23" t="s">
        <v>179</v>
      </c>
      <c r="H1930" s="23"/>
      <c r="I1930" s="23"/>
      <c r="J1930" s="23"/>
      <c r="K1930" s="23"/>
      <c r="L1930" s="23" t="s">
        <v>180</v>
      </c>
      <c r="M1930" s="25">
        <v>46309.803796296299</v>
      </c>
    </row>
    <row r="1931" spans="1:13">
      <c r="A1931">
        <v>202650001759</v>
      </c>
      <c r="B1931">
        <v>1176052</v>
      </c>
      <c r="C1931" s="24">
        <v>46118</v>
      </c>
      <c r="D1931" s="23" t="s">
        <v>156</v>
      </c>
      <c r="E1931" s="23" t="s">
        <v>183</v>
      </c>
      <c r="F1931" s="23"/>
      <c r="G1931" s="23" t="s">
        <v>179</v>
      </c>
      <c r="H1931" s="23"/>
      <c r="I1931" s="23"/>
      <c r="J1931" s="23"/>
      <c r="K1931" s="23"/>
      <c r="L1931" s="23" t="s">
        <v>180</v>
      </c>
      <c r="M1931" s="25">
        <v>46309.803796296299</v>
      </c>
    </row>
    <row r="1932" spans="1:13">
      <c r="A1932">
        <v>202650001760</v>
      </c>
      <c r="B1932">
        <v>986016</v>
      </c>
      <c r="C1932" s="24">
        <v>46118</v>
      </c>
      <c r="D1932" s="23" t="s">
        <v>156</v>
      </c>
      <c r="E1932" s="23" t="s">
        <v>183</v>
      </c>
      <c r="F1932" s="23"/>
      <c r="G1932" s="23" t="s">
        <v>179</v>
      </c>
      <c r="H1932" s="23"/>
      <c r="I1932" s="23"/>
      <c r="J1932" s="23"/>
      <c r="K1932" s="23"/>
      <c r="L1932" s="23" t="s">
        <v>180</v>
      </c>
      <c r="M1932" s="25">
        <v>46309.803796296299</v>
      </c>
    </row>
    <row r="1933" spans="1:13">
      <c r="A1933">
        <v>202650001761</v>
      </c>
      <c r="B1933">
        <v>1142136</v>
      </c>
      <c r="C1933" s="24">
        <v>46118</v>
      </c>
      <c r="D1933" s="23" t="s">
        <v>156</v>
      </c>
      <c r="E1933" s="23" t="s">
        <v>183</v>
      </c>
      <c r="F1933" s="23"/>
      <c r="G1933" s="23" t="s">
        <v>179</v>
      </c>
      <c r="H1933" s="23"/>
      <c r="I1933" s="23"/>
      <c r="J1933" s="23"/>
      <c r="K1933" s="23"/>
      <c r="L1933" s="23" t="s">
        <v>180</v>
      </c>
      <c r="M1933" s="25">
        <v>46309.803796296299</v>
      </c>
    </row>
    <row r="1934" spans="1:13">
      <c r="A1934">
        <v>202650001762</v>
      </c>
      <c r="B1934">
        <v>1256009</v>
      </c>
      <c r="C1934" s="24">
        <v>46119</v>
      </c>
      <c r="D1934" s="23" t="s">
        <v>156</v>
      </c>
      <c r="E1934" s="23" t="s">
        <v>183</v>
      </c>
      <c r="F1934" s="23"/>
      <c r="G1934" s="23" t="s">
        <v>179</v>
      </c>
      <c r="H1934" s="23"/>
      <c r="I1934" s="23"/>
      <c r="J1934" s="23"/>
      <c r="K1934" s="23"/>
      <c r="L1934" s="23" t="s">
        <v>180</v>
      </c>
      <c r="M1934" s="25">
        <v>46309.803796296299</v>
      </c>
    </row>
    <row r="1935" spans="1:13">
      <c r="A1935">
        <v>202650001763</v>
      </c>
      <c r="B1935">
        <v>1086057</v>
      </c>
      <c r="C1935" s="24">
        <v>46118</v>
      </c>
      <c r="D1935" s="23" t="s">
        <v>156</v>
      </c>
      <c r="E1935" s="23" t="s">
        <v>183</v>
      </c>
      <c r="F1935" s="23"/>
      <c r="G1935" s="23" t="s">
        <v>179</v>
      </c>
      <c r="H1935" s="23"/>
      <c r="I1935" s="23"/>
      <c r="J1935" s="23"/>
      <c r="K1935" s="23"/>
      <c r="L1935" s="23" t="s">
        <v>180</v>
      </c>
      <c r="M1935" s="25">
        <v>46309.803796296299</v>
      </c>
    </row>
    <row r="1936" spans="1:13">
      <c r="A1936">
        <v>202650001764</v>
      </c>
      <c r="B1936">
        <v>1032043</v>
      </c>
      <c r="C1936" s="24">
        <v>46118</v>
      </c>
      <c r="D1936" s="23" t="s">
        <v>156</v>
      </c>
      <c r="E1936" s="23" t="s">
        <v>183</v>
      </c>
      <c r="F1936" s="23"/>
      <c r="G1936" s="23" t="s">
        <v>179</v>
      </c>
      <c r="H1936" s="23"/>
      <c r="I1936" s="23"/>
      <c r="J1936" s="23"/>
      <c r="K1936" s="23"/>
      <c r="L1936" s="23" t="s">
        <v>180</v>
      </c>
      <c r="M1936" s="25">
        <v>46309.803796296299</v>
      </c>
    </row>
    <row r="1937" spans="1:13">
      <c r="A1937">
        <v>202650001765</v>
      </c>
      <c r="B1937">
        <v>900100</v>
      </c>
      <c r="C1937" s="24">
        <v>46118</v>
      </c>
      <c r="D1937" s="23" t="s">
        <v>156</v>
      </c>
      <c r="E1937" s="23" t="s">
        <v>183</v>
      </c>
      <c r="F1937" s="23"/>
      <c r="G1937" s="23" t="s">
        <v>179</v>
      </c>
      <c r="H1937" s="23"/>
      <c r="I1937" s="23"/>
      <c r="J1937" s="23"/>
      <c r="K1937" s="23"/>
      <c r="L1937" s="23" t="s">
        <v>180</v>
      </c>
      <c r="M1937" s="25">
        <v>46309.803796296299</v>
      </c>
    </row>
    <row r="1938" spans="1:13">
      <c r="A1938">
        <v>202650001766</v>
      </c>
      <c r="B1938">
        <v>1006007</v>
      </c>
      <c r="C1938" s="24">
        <v>46118</v>
      </c>
      <c r="D1938" s="23" t="s">
        <v>156</v>
      </c>
      <c r="E1938" s="23" t="s">
        <v>183</v>
      </c>
      <c r="F1938" s="23"/>
      <c r="G1938" s="23" t="s">
        <v>179</v>
      </c>
      <c r="H1938" s="23"/>
      <c r="I1938" s="23"/>
      <c r="J1938" s="23"/>
      <c r="K1938" s="23"/>
      <c r="L1938" s="23" t="s">
        <v>180</v>
      </c>
      <c r="M1938" s="25">
        <v>46309.803796296299</v>
      </c>
    </row>
    <row r="1939" spans="1:13">
      <c r="A1939">
        <v>202650001767</v>
      </c>
      <c r="B1939">
        <v>1151431</v>
      </c>
      <c r="C1939" s="24">
        <v>46118</v>
      </c>
      <c r="D1939" s="23" t="s">
        <v>156</v>
      </c>
      <c r="E1939" s="23" t="s">
        <v>183</v>
      </c>
      <c r="F1939" s="23"/>
      <c r="G1939" s="23" t="s">
        <v>179</v>
      </c>
      <c r="H1939" s="23"/>
      <c r="I1939" s="23"/>
      <c r="J1939" s="23"/>
      <c r="K1939" s="23"/>
      <c r="L1939" s="23" t="s">
        <v>180</v>
      </c>
      <c r="M1939" s="25">
        <v>46309.803796296299</v>
      </c>
    </row>
    <row r="1940" spans="1:13">
      <c r="A1940">
        <v>202650001768</v>
      </c>
      <c r="B1940">
        <v>5068429</v>
      </c>
      <c r="C1940" s="24">
        <v>46118</v>
      </c>
      <c r="D1940" s="23" t="s">
        <v>156</v>
      </c>
      <c r="E1940" s="23" t="s">
        <v>183</v>
      </c>
      <c r="F1940" s="23"/>
      <c r="G1940" s="23" t="s">
        <v>179</v>
      </c>
      <c r="H1940" s="23"/>
      <c r="I1940" s="23"/>
      <c r="J1940" s="23"/>
      <c r="K1940" s="23"/>
      <c r="L1940" s="23" t="s">
        <v>180</v>
      </c>
      <c r="M1940" s="25">
        <v>46309.803796296299</v>
      </c>
    </row>
    <row r="1941" spans="1:13">
      <c r="A1941">
        <v>202650001769</v>
      </c>
      <c r="B1941">
        <v>5098100</v>
      </c>
      <c r="C1941" s="24">
        <v>46118</v>
      </c>
      <c r="D1941" s="23" t="s">
        <v>156</v>
      </c>
      <c r="E1941" s="23" t="s">
        <v>183</v>
      </c>
      <c r="F1941" s="23"/>
      <c r="G1941" s="23" t="s">
        <v>179</v>
      </c>
      <c r="H1941" s="23"/>
      <c r="I1941" s="23"/>
      <c r="J1941" s="23"/>
      <c r="K1941" s="23"/>
      <c r="L1941" s="23" t="s">
        <v>180</v>
      </c>
      <c r="M1941" s="25">
        <v>46309.803796296299</v>
      </c>
    </row>
    <row r="1942" spans="1:13">
      <c r="A1942">
        <v>202650001770</v>
      </c>
      <c r="B1942">
        <v>1121358</v>
      </c>
      <c r="C1942" s="24">
        <v>46118</v>
      </c>
      <c r="D1942" s="23" t="s">
        <v>156</v>
      </c>
      <c r="E1942" s="23" t="s">
        <v>183</v>
      </c>
      <c r="F1942" s="23"/>
      <c r="G1942" s="23" t="s">
        <v>179</v>
      </c>
      <c r="H1942" s="23"/>
      <c r="I1942" s="23"/>
      <c r="J1942" s="23"/>
      <c r="K1942" s="23"/>
      <c r="L1942" s="23" t="s">
        <v>180</v>
      </c>
      <c r="M1942" s="25">
        <v>46309.803796296299</v>
      </c>
    </row>
    <row r="1943" spans="1:13">
      <c r="A1943">
        <v>202650001771</v>
      </c>
      <c r="B1943">
        <v>910122</v>
      </c>
      <c r="C1943" s="24">
        <v>46118</v>
      </c>
      <c r="D1943" s="23" t="s">
        <v>156</v>
      </c>
      <c r="E1943" s="23" t="s">
        <v>183</v>
      </c>
      <c r="F1943" s="23"/>
      <c r="G1943" s="23" t="s">
        <v>179</v>
      </c>
      <c r="H1943" s="23"/>
      <c r="I1943" s="23"/>
      <c r="J1943" s="23"/>
      <c r="K1943" s="23"/>
      <c r="L1943" s="23" t="s">
        <v>180</v>
      </c>
      <c r="M1943" s="25">
        <v>46309.803796296299</v>
      </c>
    </row>
    <row r="1944" spans="1:13">
      <c r="A1944">
        <v>202650001772</v>
      </c>
      <c r="B1944">
        <v>1191004</v>
      </c>
      <c r="C1944" s="24">
        <v>46118</v>
      </c>
      <c r="D1944" s="23" t="s">
        <v>156</v>
      </c>
      <c r="E1944" s="23" t="s">
        <v>183</v>
      </c>
      <c r="F1944" s="23"/>
      <c r="G1944" s="23" t="s">
        <v>179</v>
      </c>
      <c r="H1944" s="23"/>
      <c r="I1944" s="23"/>
      <c r="J1944" s="23"/>
      <c r="K1944" s="23"/>
      <c r="L1944" s="23" t="s">
        <v>180</v>
      </c>
      <c r="M1944" s="25">
        <v>46309.803796296299</v>
      </c>
    </row>
    <row r="1945" spans="1:13">
      <c r="A1945">
        <v>202650001773</v>
      </c>
      <c r="B1945">
        <v>920448</v>
      </c>
      <c r="C1945" s="24">
        <v>46118</v>
      </c>
      <c r="D1945" s="23" t="s">
        <v>156</v>
      </c>
      <c r="E1945" s="23" t="s">
        <v>183</v>
      </c>
      <c r="F1945" s="23"/>
      <c r="G1945" s="23" t="s">
        <v>179</v>
      </c>
      <c r="H1945" s="23"/>
      <c r="I1945" s="23"/>
      <c r="J1945" s="23"/>
      <c r="K1945" s="23"/>
      <c r="L1945" s="23" t="s">
        <v>180</v>
      </c>
      <c r="M1945" s="25">
        <v>46309.803796296299</v>
      </c>
    </row>
    <row r="1946" spans="1:13">
      <c r="A1946">
        <v>202650001775</v>
      </c>
      <c r="B1946">
        <v>1196003</v>
      </c>
      <c r="C1946" s="24">
        <v>46118</v>
      </c>
      <c r="D1946" s="23" t="s">
        <v>156</v>
      </c>
      <c r="E1946" s="23" t="s">
        <v>183</v>
      </c>
      <c r="F1946" s="23"/>
      <c r="G1946" s="23" t="s">
        <v>179</v>
      </c>
      <c r="H1946" s="23"/>
      <c r="I1946" s="23"/>
      <c r="J1946" s="23"/>
      <c r="K1946" s="23"/>
      <c r="L1946" s="23" t="s">
        <v>180</v>
      </c>
      <c r="M1946" s="25">
        <v>46309.803796296299</v>
      </c>
    </row>
    <row r="1947" spans="1:13">
      <c r="A1947">
        <v>202650001776</v>
      </c>
      <c r="B1947">
        <v>1073004</v>
      </c>
      <c r="C1947" s="24">
        <v>46118</v>
      </c>
      <c r="D1947" s="23" t="s">
        <v>156</v>
      </c>
      <c r="E1947" s="23" t="s">
        <v>183</v>
      </c>
      <c r="F1947" s="23"/>
      <c r="G1947" s="23" t="s">
        <v>179</v>
      </c>
      <c r="H1947" s="23"/>
      <c r="I1947" s="23"/>
      <c r="J1947" s="23"/>
      <c r="K1947" s="23"/>
      <c r="L1947" s="23" t="s">
        <v>180</v>
      </c>
      <c r="M1947" s="25">
        <v>46309.803796296299</v>
      </c>
    </row>
    <row r="1948" spans="1:13">
      <c r="A1948">
        <v>202650001778</v>
      </c>
      <c r="B1948">
        <v>976044</v>
      </c>
      <c r="C1948" s="24">
        <v>46118</v>
      </c>
      <c r="D1948" s="23" t="s">
        <v>156</v>
      </c>
      <c r="E1948" s="23" t="s">
        <v>183</v>
      </c>
      <c r="F1948" s="23"/>
      <c r="G1948" s="23" t="s">
        <v>179</v>
      </c>
      <c r="H1948" s="23"/>
      <c r="I1948" s="23"/>
      <c r="J1948" s="23"/>
      <c r="K1948" s="23"/>
      <c r="L1948" s="23" t="s">
        <v>180</v>
      </c>
      <c r="M1948" s="25">
        <v>46309.803796296299</v>
      </c>
    </row>
    <row r="1949" spans="1:13">
      <c r="A1949">
        <v>202650001779</v>
      </c>
      <c r="B1949">
        <v>1101108</v>
      </c>
      <c r="C1949" s="24">
        <v>46118</v>
      </c>
      <c r="D1949" s="23" t="s">
        <v>156</v>
      </c>
      <c r="E1949" s="23" t="s">
        <v>183</v>
      </c>
      <c r="F1949" s="23"/>
      <c r="G1949" s="23" t="s">
        <v>179</v>
      </c>
      <c r="H1949" s="23"/>
      <c r="I1949" s="23"/>
      <c r="J1949" s="23"/>
      <c r="K1949" s="23"/>
      <c r="L1949" s="23" t="s">
        <v>180</v>
      </c>
      <c r="M1949" s="25">
        <v>46309.803796296299</v>
      </c>
    </row>
    <row r="1950" spans="1:13">
      <c r="A1950">
        <v>202650001780</v>
      </c>
      <c r="B1950">
        <v>1226080</v>
      </c>
      <c r="C1950" s="24">
        <v>46118</v>
      </c>
      <c r="D1950" s="23" t="s">
        <v>156</v>
      </c>
      <c r="E1950" s="23" t="s">
        <v>183</v>
      </c>
      <c r="F1950" s="23"/>
      <c r="G1950" s="23" t="s">
        <v>179</v>
      </c>
      <c r="H1950" s="23"/>
      <c r="I1950" s="23"/>
      <c r="J1950" s="23"/>
      <c r="K1950" s="23"/>
      <c r="L1950" s="23" t="s">
        <v>180</v>
      </c>
      <c r="M1950" s="25">
        <v>46309.803796296299</v>
      </c>
    </row>
    <row r="1951" spans="1:13">
      <c r="A1951">
        <v>202650001781</v>
      </c>
      <c r="B1951">
        <v>1036053</v>
      </c>
      <c r="C1951" s="24">
        <v>46118</v>
      </c>
      <c r="D1951" s="23" t="s">
        <v>156</v>
      </c>
      <c r="E1951" s="23" t="s">
        <v>183</v>
      </c>
      <c r="F1951" s="23"/>
      <c r="G1951" s="23" t="s">
        <v>179</v>
      </c>
      <c r="H1951" s="23"/>
      <c r="I1951" s="23"/>
      <c r="J1951" s="23"/>
      <c r="K1951" s="23"/>
      <c r="L1951" s="23" t="s">
        <v>180</v>
      </c>
      <c r="M1951" s="25">
        <v>46309.803796296299</v>
      </c>
    </row>
    <row r="1952" spans="1:13">
      <c r="A1952">
        <v>202650001782</v>
      </c>
      <c r="B1952">
        <v>1110006</v>
      </c>
      <c r="C1952" s="24">
        <v>46118</v>
      </c>
      <c r="D1952" s="23" t="s">
        <v>156</v>
      </c>
      <c r="E1952" s="23" t="s">
        <v>183</v>
      </c>
      <c r="F1952" s="23"/>
      <c r="G1952" s="23" t="s">
        <v>179</v>
      </c>
      <c r="H1952" s="23"/>
      <c r="I1952" s="23"/>
      <c r="J1952" s="23"/>
      <c r="K1952" s="23"/>
      <c r="L1952" s="23" t="s">
        <v>180</v>
      </c>
      <c r="M1952" s="25">
        <v>46309.803796296299</v>
      </c>
    </row>
    <row r="1953" spans="1:13">
      <c r="A1953">
        <v>202650001783</v>
      </c>
      <c r="B1953">
        <v>5015775</v>
      </c>
      <c r="C1953" s="24">
        <v>46118</v>
      </c>
      <c r="D1953" s="23" t="s">
        <v>156</v>
      </c>
      <c r="E1953" s="23" t="s">
        <v>183</v>
      </c>
      <c r="F1953" s="23"/>
      <c r="G1953" s="23" t="s">
        <v>179</v>
      </c>
      <c r="H1953" s="23"/>
      <c r="I1953" s="23"/>
      <c r="J1953" s="23"/>
      <c r="K1953" s="23"/>
      <c r="L1953" s="23" t="s">
        <v>180</v>
      </c>
      <c r="M1953" s="25">
        <v>46309.803796296299</v>
      </c>
    </row>
    <row r="1954" spans="1:13">
      <c r="A1954">
        <v>202650001784</v>
      </c>
      <c r="B1954">
        <v>1151208</v>
      </c>
      <c r="C1954" s="24">
        <v>46118</v>
      </c>
      <c r="D1954" s="23" t="s">
        <v>156</v>
      </c>
      <c r="E1954" s="23" t="s">
        <v>183</v>
      </c>
      <c r="F1954" s="23"/>
      <c r="G1954" s="23" t="s">
        <v>179</v>
      </c>
      <c r="H1954" s="23"/>
      <c r="I1954" s="23"/>
      <c r="J1954" s="23"/>
      <c r="K1954" s="23"/>
      <c r="L1954" s="23" t="s">
        <v>180</v>
      </c>
      <c r="M1954" s="25">
        <v>46309.803796296299</v>
      </c>
    </row>
    <row r="1955" spans="1:13">
      <c r="A1955">
        <v>202650001785</v>
      </c>
      <c r="B1955">
        <v>1251333</v>
      </c>
      <c r="C1955" s="24">
        <v>46118</v>
      </c>
      <c r="D1955" s="23" t="s">
        <v>156</v>
      </c>
      <c r="E1955" s="23" t="s">
        <v>183</v>
      </c>
      <c r="F1955" s="23"/>
      <c r="G1955" s="23" t="s">
        <v>179</v>
      </c>
      <c r="H1955" s="23"/>
      <c r="I1955" s="23"/>
      <c r="J1955" s="23"/>
      <c r="K1955" s="23"/>
      <c r="L1955" s="23" t="s">
        <v>180</v>
      </c>
      <c r="M1955" s="25">
        <v>46309.803796296299</v>
      </c>
    </row>
    <row r="1956" spans="1:13">
      <c r="A1956">
        <v>202650001786</v>
      </c>
      <c r="B1956">
        <v>930464</v>
      </c>
      <c r="C1956" s="24">
        <v>46118</v>
      </c>
      <c r="D1956" s="23" t="s">
        <v>156</v>
      </c>
      <c r="E1956" s="23" t="s">
        <v>183</v>
      </c>
      <c r="F1956" s="23"/>
      <c r="G1956" s="23" t="s">
        <v>179</v>
      </c>
      <c r="H1956" s="23"/>
      <c r="I1956" s="23"/>
      <c r="J1956" s="23"/>
      <c r="K1956" s="23"/>
      <c r="L1956" s="23" t="s">
        <v>180</v>
      </c>
      <c r="M1956" s="25">
        <v>46309.803796296299</v>
      </c>
    </row>
    <row r="1957" spans="1:13">
      <c r="A1957">
        <v>202650001787</v>
      </c>
      <c r="B1957">
        <v>930360</v>
      </c>
      <c r="C1957" s="24">
        <v>46118</v>
      </c>
      <c r="D1957" s="23" t="s">
        <v>156</v>
      </c>
      <c r="E1957" s="23" t="s">
        <v>183</v>
      </c>
      <c r="F1957" s="23"/>
      <c r="G1957" s="23" t="s">
        <v>179</v>
      </c>
      <c r="H1957" s="23"/>
      <c r="I1957" s="23"/>
      <c r="J1957" s="23"/>
      <c r="K1957" s="23"/>
      <c r="L1957" s="23" t="s">
        <v>180</v>
      </c>
      <c r="M1957" s="25">
        <v>46309.803796296299</v>
      </c>
    </row>
    <row r="1958" spans="1:13">
      <c r="A1958">
        <v>202650001788</v>
      </c>
      <c r="B1958">
        <v>1086146</v>
      </c>
      <c r="C1958" s="24">
        <v>46118</v>
      </c>
      <c r="D1958" s="23" t="s">
        <v>156</v>
      </c>
      <c r="E1958" s="23" t="s">
        <v>183</v>
      </c>
      <c r="F1958" s="23"/>
      <c r="G1958" s="23" t="s">
        <v>179</v>
      </c>
      <c r="H1958" s="23"/>
      <c r="I1958" s="23"/>
      <c r="J1958" s="23"/>
      <c r="K1958" s="23"/>
      <c r="L1958" s="23" t="s">
        <v>180</v>
      </c>
      <c r="M1958" s="25">
        <v>46309.803796296299</v>
      </c>
    </row>
    <row r="1959" spans="1:13">
      <c r="A1959">
        <v>202650001789</v>
      </c>
      <c r="B1959">
        <v>1211059</v>
      </c>
      <c r="C1959" s="24">
        <v>46118</v>
      </c>
      <c r="D1959" s="23" t="s">
        <v>156</v>
      </c>
      <c r="E1959" s="23" t="s">
        <v>183</v>
      </c>
      <c r="F1959" s="23"/>
      <c r="G1959" s="23" t="s">
        <v>179</v>
      </c>
      <c r="H1959" s="23"/>
      <c r="I1959" s="23"/>
      <c r="J1959" s="23"/>
      <c r="K1959" s="23"/>
      <c r="L1959" s="23" t="s">
        <v>180</v>
      </c>
      <c r="M1959" s="25">
        <v>46309.803796296299</v>
      </c>
    </row>
    <row r="1960" spans="1:13">
      <c r="A1960">
        <v>202650001790</v>
      </c>
      <c r="B1960">
        <v>1226131</v>
      </c>
      <c r="C1960" s="24">
        <v>46118</v>
      </c>
      <c r="D1960" s="23" t="s">
        <v>156</v>
      </c>
      <c r="E1960" s="23" t="s">
        <v>183</v>
      </c>
      <c r="F1960" s="23"/>
      <c r="G1960" s="23" t="s">
        <v>179</v>
      </c>
      <c r="H1960" s="23"/>
      <c r="I1960" s="23"/>
      <c r="J1960" s="23"/>
      <c r="K1960" s="23"/>
      <c r="L1960" s="23" t="s">
        <v>180</v>
      </c>
      <c r="M1960" s="25">
        <v>46309.803796296299</v>
      </c>
    </row>
    <row r="1961" spans="1:13">
      <c r="A1961">
        <v>202650001791</v>
      </c>
      <c r="B1961">
        <v>1136015</v>
      </c>
      <c r="C1961" s="24">
        <v>46118</v>
      </c>
      <c r="D1961" s="23" t="s">
        <v>156</v>
      </c>
      <c r="E1961" s="23" t="s">
        <v>183</v>
      </c>
      <c r="F1961" s="23"/>
      <c r="G1961" s="23" t="s">
        <v>179</v>
      </c>
      <c r="H1961" s="23"/>
      <c r="I1961" s="23"/>
      <c r="J1961" s="23"/>
      <c r="K1961" s="23"/>
      <c r="L1961" s="23" t="s">
        <v>180</v>
      </c>
      <c r="M1961" s="25">
        <v>46309.803796296299</v>
      </c>
    </row>
    <row r="1962" spans="1:13">
      <c r="A1962">
        <v>202650001792</v>
      </c>
      <c r="B1962">
        <v>1036004</v>
      </c>
      <c r="C1962" s="24">
        <v>46118</v>
      </c>
      <c r="D1962" s="23" t="s">
        <v>156</v>
      </c>
      <c r="E1962" s="23" t="s">
        <v>183</v>
      </c>
      <c r="F1962" s="23"/>
      <c r="G1962" s="23" t="s">
        <v>179</v>
      </c>
      <c r="H1962" s="23"/>
      <c r="I1962" s="23"/>
      <c r="J1962" s="23"/>
      <c r="K1962" s="23"/>
      <c r="L1962" s="23" t="s">
        <v>180</v>
      </c>
      <c r="M1962" s="25">
        <v>46309.803796296299</v>
      </c>
    </row>
    <row r="1963" spans="1:13">
      <c r="A1963">
        <v>202650001793</v>
      </c>
      <c r="B1963">
        <v>991261</v>
      </c>
      <c r="C1963" s="24">
        <v>46118</v>
      </c>
      <c r="D1963" s="23" t="s">
        <v>156</v>
      </c>
      <c r="E1963" s="23" t="s">
        <v>183</v>
      </c>
      <c r="F1963" s="23"/>
      <c r="G1963" s="23" t="s">
        <v>179</v>
      </c>
      <c r="H1963" s="23"/>
      <c r="I1963" s="23"/>
      <c r="J1963" s="23"/>
      <c r="K1963" s="23"/>
      <c r="L1963" s="23" t="s">
        <v>180</v>
      </c>
      <c r="M1963" s="25">
        <v>46309.803796296299</v>
      </c>
    </row>
    <row r="1964" spans="1:13">
      <c r="A1964">
        <v>202650001794</v>
      </c>
      <c r="B1964">
        <v>930165</v>
      </c>
      <c r="C1964" s="24">
        <v>46118</v>
      </c>
      <c r="D1964" s="23" t="s">
        <v>156</v>
      </c>
      <c r="E1964" s="23" t="s">
        <v>183</v>
      </c>
      <c r="F1964" s="23"/>
      <c r="G1964" s="23" t="s">
        <v>179</v>
      </c>
      <c r="H1964" s="23"/>
      <c r="I1964" s="23"/>
      <c r="J1964" s="23"/>
      <c r="K1964" s="23"/>
      <c r="L1964" s="23" t="s">
        <v>180</v>
      </c>
      <c r="M1964" s="25">
        <v>46309.803796296299</v>
      </c>
    </row>
    <row r="1965" spans="1:13">
      <c r="A1965">
        <v>202650001795</v>
      </c>
      <c r="B1965">
        <v>1222041</v>
      </c>
      <c r="C1965" s="24">
        <v>46125</v>
      </c>
      <c r="D1965" s="23" t="s">
        <v>156</v>
      </c>
      <c r="E1965" s="23" t="s">
        <v>183</v>
      </c>
      <c r="F1965" s="23"/>
      <c r="G1965" s="23" t="s">
        <v>179</v>
      </c>
      <c r="H1965" s="23"/>
      <c r="I1965" s="23"/>
      <c r="J1965" s="23"/>
      <c r="K1965" s="23"/>
      <c r="L1965" s="23" t="s">
        <v>180</v>
      </c>
      <c r="M1965" s="25">
        <v>46309.803796296299</v>
      </c>
    </row>
    <row r="1966" spans="1:13">
      <c r="A1966">
        <v>202650001796</v>
      </c>
      <c r="B1966">
        <v>1126062</v>
      </c>
      <c r="C1966" s="24">
        <v>46118</v>
      </c>
      <c r="D1966" s="23" t="s">
        <v>156</v>
      </c>
      <c r="E1966" s="23" t="s">
        <v>183</v>
      </c>
      <c r="F1966" s="23"/>
      <c r="G1966" s="23" t="s">
        <v>179</v>
      </c>
      <c r="H1966" s="23"/>
      <c r="I1966" s="23"/>
      <c r="J1966" s="23"/>
      <c r="K1966" s="23"/>
      <c r="L1966" s="23" t="s">
        <v>180</v>
      </c>
      <c r="M1966" s="25">
        <v>46309.803796296299</v>
      </c>
    </row>
    <row r="1967" spans="1:13">
      <c r="A1967">
        <v>202650001797</v>
      </c>
      <c r="B1967">
        <v>1246081</v>
      </c>
      <c r="C1967" s="24">
        <v>46118</v>
      </c>
      <c r="D1967" s="23" t="s">
        <v>156</v>
      </c>
      <c r="E1967" s="23" t="s">
        <v>183</v>
      </c>
      <c r="F1967" s="23"/>
      <c r="G1967" s="23" t="s">
        <v>179</v>
      </c>
      <c r="H1967" s="23"/>
      <c r="I1967" s="23"/>
      <c r="J1967" s="23"/>
      <c r="K1967" s="23"/>
      <c r="L1967" s="23" t="s">
        <v>180</v>
      </c>
      <c r="M1967" s="25">
        <v>46309.803796296299</v>
      </c>
    </row>
    <row r="1968" spans="1:13">
      <c r="A1968">
        <v>202650001798</v>
      </c>
      <c r="B1968">
        <v>4914321</v>
      </c>
      <c r="C1968" s="24">
        <v>46118</v>
      </c>
      <c r="D1968" s="23" t="s">
        <v>156</v>
      </c>
      <c r="E1968" s="23" t="s">
        <v>183</v>
      </c>
      <c r="F1968" s="23"/>
      <c r="G1968" s="23" t="s">
        <v>179</v>
      </c>
      <c r="H1968" s="23"/>
      <c r="I1968" s="23"/>
      <c r="J1968" s="23"/>
      <c r="K1968" s="23"/>
      <c r="L1968" s="23" t="s">
        <v>180</v>
      </c>
      <c r="M1968" s="25">
        <v>46309.803796296299</v>
      </c>
    </row>
    <row r="1969" spans="1:13">
      <c r="A1969">
        <v>202650001799</v>
      </c>
      <c r="B1969">
        <v>1246007</v>
      </c>
      <c r="C1969" s="24">
        <v>46118</v>
      </c>
      <c r="D1969" s="23" t="s">
        <v>156</v>
      </c>
      <c r="E1969" s="23" t="s">
        <v>183</v>
      </c>
      <c r="F1969" s="23"/>
      <c r="G1969" s="23" t="s">
        <v>179</v>
      </c>
      <c r="H1969" s="23"/>
      <c r="I1969" s="23"/>
      <c r="J1969" s="23"/>
      <c r="K1969" s="23"/>
      <c r="L1969" s="23" t="s">
        <v>180</v>
      </c>
      <c r="M1969" s="25">
        <v>46309.803796296299</v>
      </c>
    </row>
    <row r="1970" spans="1:13">
      <c r="A1970">
        <v>202650001800</v>
      </c>
      <c r="B1970">
        <v>1111206</v>
      </c>
      <c r="C1970" s="24">
        <v>46118</v>
      </c>
      <c r="D1970" s="23" t="s">
        <v>156</v>
      </c>
      <c r="E1970" s="23" t="s">
        <v>183</v>
      </c>
      <c r="F1970" s="23"/>
      <c r="G1970" s="23" t="s">
        <v>179</v>
      </c>
      <c r="H1970" s="23"/>
      <c r="I1970" s="23"/>
      <c r="J1970" s="23"/>
      <c r="K1970" s="23"/>
      <c r="L1970" s="23" t="s">
        <v>180</v>
      </c>
      <c r="M1970" s="25">
        <v>46309.803796296299</v>
      </c>
    </row>
    <row r="1971" spans="1:13">
      <c r="A1971">
        <v>202650001801</v>
      </c>
      <c r="B1971">
        <v>1124047</v>
      </c>
      <c r="C1971" s="24">
        <v>46118</v>
      </c>
      <c r="D1971" s="23" t="s">
        <v>156</v>
      </c>
      <c r="E1971" s="23" t="s">
        <v>183</v>
      </c>
      <c r="F1971" s="23"/>
      <c r="G1971" s="23" t="s">
        <v>179</v>
      </c>
      <c r="H1971" s="23"/>
      <c r="I1971" s="23"/>
      <c r="J1971" s="23"/>
      <c r="K1971" s="23"/>
      <c r="L1971" s="23" t="s">
        <v>180</v>
      </c>
      <c r="M1971" s="25">
        <v>46309.803796296299</v>
      </c>
    </row>
    <row r="1972" spans="1:13">
      <c r="A1972">
        <v>202650001803</v>
      </c>
      <c r="B1972">
        <v>1041059</v>
      </c>
      <c r="C1972" s="24">
        <v>46118</v>
      </c>
      <c r="D1972" s="23" t="s">
        <v>156</v>
      </c>
      <c r="E1972" s="23" t="s">
        <v>183</v>
      </c>
      <c r="F1972" s="23"/>
      <c r="G1972" s="23" t="s">
        <v>179</v>
      </c>
      <c r="H1972" s="23"/>
      <c r="I1972" s="23"/>
      <c r="J1972" s="23"/>
      <c r="K1972" s="23"/>
      <c r="L1972" s="23" t="s">
        <v>180</v>
      </c>
      <c r="M1972" s="25">
        <v>46309.803796296299</v>
      </c>
    </row>
    <row r="1973" spans="1:13">
      <c r="A1973">
        <v>202650001804</v>
      </c>
      <c r="B1973">
        <v>1246038</v>
      </c>
      <c r="C1973" s="24">
        <v>46118</v>
      </c>
      <c r="D1973" s="23" t="s">
        <v>156</v>
      </c>
      <c r="E1973" s="23" t="s">
        <v>183</v>
      </c>
      <c r="F1973" s="23"/>
      <c r="G1973" s="23" t="s">
        <v>179</v>
      </c>
      <c r="H1973" s="23"/>
      <c r="I1973" s="23"/>
      <c r="J1973" s="23"/>
      <c r="K1973" s="23"/>
      <c r="L1973" s="23" t="s">
        <v>180</v>
      </c>
      <c r="M1973" s="25">
        <v>46309.803796296299</v>
      </c>
    </row>
    <row r="1974" spans="1:13">
      <c r="A1974">
        <v>202650001805</v>
      </c>
      <c r="B1974">
        <v>1006012</v>
      </c>
      <c r="C1974" s="24">
        <v>46118</v>
      </c>
      <c r="D1974" s="23" t="s">
        <v>156</v>
      </c>
      <c r="E1974" s="23" t="s">
        <v>183</v>
      </c>
      <c r="F1974" s="23"/>
      <c r="G1974" s="23" t="s">
        <v>179</v>
      </c>
      <c r="H1974" s="23"/>
      <c r="I1974" s="23"/>
      <c r="J1974" s="23"/>
      <c r="K1974" s="23"/>
      <c r="L1974" s="23" t="s">
        <v>180</v>
      </c>
      <c r="M1974" s="25">
        <v>46309.803796296299</v>
      </c>
    </row>
    <row r="1975" spans="1:13">
      <c r="A1975">
        <v>202650001806</v>
      </c>
      <c r="B1975">
        <v>1071103</v>
      </c>
      <c r="C1975" s="24">
        <v>46118</v>
      </c>
      <c r="D1975" s="23" t="s">
        <v>156</v>
      </c>
      <c r="E1975" s="23" t="s">
        <v>183</v>
      </c>
      <c r="F1975" s="23"/>
      <c r="G1975" s="23" t="s">
        <v>179</v>
      </c>
      <c r="H1975" s="23"/>
      <c r="I1975" s="23"/>
      <c r="J1975" s="23"/>
      <c r="K1975" s="23"/>
      <c r="L1975" s="23" t="s">
        <v>180</v>
      </c>
      <c r="M1975" s="25">
        <v>46309.803796296299</v>
      </c>
    </row>
    <row r="1976" spans="1:13">
      <c r="A1976">
        <v>202650001808</v>
      </c>
      <c r="B1976">
        <v>1051020</v>
      </c>
      <c r="C1976" s="24">
        <v>46118</v>
      </c>
      <c r="D1976" s="23" t="s">
        <v>156</v>
      </c>
      <c r="E1976" s="23" t="s">
        <v>183</v>
      </c>
      <c r="F1976" s="23"/>
      <c r="G1976" s="23" t="s">
        <v>179</v>
      </c>
      <c r="H1976" s="23"/>
      <c r="I1976" s="23"/>
      <c r="J1976" s="23"/>
      <c r="K1976" s="23"/>
      <c r="L1976" s="23" t="s">
        <v>180</v>
      </c>
      <c r="M1976" s="25">
        <v>46309.803796296299</v>
      </c>
    </row>
    <row r="1977" spans="1:13">
      <c r="A1977">
        <v>202650001809</v>
      </c>
      <c r="B1977">
        <v>1181444</v>
      </c>
      <c r="C1977" s="24">
        <v>46118</v>
      </c>
      <c r="D1977" s="23" t="s">
        <v>156</v>
      </c>
      <c r="E1977" s="23" t="s">
        <v>183</v>
      </c>
      <c r="F1977" s="23"/>
      <c r="G1977" s="23" t="s">
        <v>179</v>
      </c>
      <c r="H1977" s="23"/>
      <c r="I1977" s="23"/>
      <c r="J1977" s="23"/>
      <c r="K1977" s="23"/>
      <c r="L1977" s="23" t="s">
        <v>180</v>
      </c>
      <c r="M1977" s="25">
        <v>46309.803796296299</v>
      </c>
    </row>
    <row r="1978" spans="1:13">
      <c r="A1978">
        <v>202650001810</v>
      </c>
      <c r="B1978">
        <v>971087</v>
      </c>
      <c r="C1978" s="24">
        <v>46118</v>
      </c>
      <c r="D1978" s="23" t="s">
        <v>156</v>
      </c>
      <c r="E1978" s="23" t="s">
        <v>183</v>
      </c>
      <c r="F1978" s="23"/>
      <c r="G1978" s="23" t="s">
        <v>179</v>
      </c>
      <c r="H1978" s="23"/>
      <c r="I1978" s="23"/>
      <c r="J1978" s="23"/>
      <c r="K1978" s="23"/>
      <c r="L1978" s="23" t="s">
        <v>180</v>
      </c>
      <c r="M1978" s="25">
        <v>46309.803796296299</v>
      </c>
    </row>
    <row r="1979" spans="1:13">
      <c r="A1979">
        <v>202650001811</v>
      </c>
      <c r="B1979">
        <v>1221154</v>
      </c>
      <c r="C1979" s="24">
        <v>46118</v>
      </c>
      <c r="D1979" s="23" t="s">
        <v>156</v>
      </c>
      <c r="E1979" s="23" t="s">
        <v>183</v>
      </c>
      <c r="F1979" s="23"/>
      <c r="G1979" s="23" t="s">
        <v>179</v>
      </c>
      <c r="H1979" s="23"/>
      <c r="I1979" s="23"/>
      <c r="J1979" s="23"/>
      <c r="K1979" s="23"/>
      <c r="L1979" s="23" t="s">
        <v>180</v>
      </c>
      <c r="M1979" s="25">
        <v>46309.803796296299</v>
      </c>
    </row>
    <row r="1980" spans="1:13">
      <c r="A1980">
        <v>202650001812</v>
      </c>
      <c r="B1980">
        <v>1021004</v>
      </c>
      <c r="C1980" s="24">
        <v>46118</v>
      </c>
      <c r="D1980" s="23" t="s">
        <v>156</v>
      </c>
      <c r="E1980" s="23" t="s">
        <v>183</v>
      </c>
      <c r="F1980" s="23"/>
      <c r="G1980" s="23" t="s">
        <v>179</v>
      </c>
      <c r="H1980" s="23"/>
      <c r="I1980" s="23"/>
      <c r="J1980" s="23"/>
      <c r="K1980" s="23"/>
      <c r="L1980" s="23" t="s">
        <v>180</v>
      </c>
      <c r="M1980" s="25">
        <v>46309.803796296299</v>
      </c>
    </row>
    <row r="1981" spans="1:13">
      <c r="A1981">
        <v>202650001813</v>
      </c>
      <c r="B1981">
        <v>940041</v>
      </c>
      <c r="C1981" s="24">
        <v>46119</v>
      </c>
      <c r="D1981" s="23" t="s">
        <v>156</v>
      </c>
      <c r="E1981" s="23" t="s">
        <v>183</v>
      </c>
      <c r="F1981" s="23"/>
      <c r="G1981" s="23" t="s">
        <v>179</v>
      </c>
      <c r="H1981" s="23"/>
      <c r="I1981" s="23"/>
      <c r="J1981" s="23"/>
      <c r="K1981" s="23"/>
      <c r="L1981" s="23" t="s">
        <v>180</v>
      </c>
      <c r="M1981" s="25">
        <v>46309.803796296299</v>
      </c>
    </row>
    <row r="1982" spans="1:13">
      <c r="A1982">
        <v>202650001814</v>
      </c>
      <c r="B1982">
        <v>950426</v>
      </c>
      <c r="C1982" s="24">
        <v>46118</v>
      </c>
      <c r="D1982" s="23" t="s">
        <v>156</v>
      </c>
      <c r="E1982" s="23" t="s">
        <v>183</v>
      </c>
      <c r="F1982" s="23"/>
      <c r="G1982" s="23" t="s">
        <v>179</v>
      </c>
      <c r="H1982" s="23"/>
      <c r="I1982" s="23"/>
      <c r="J1982" s="23"/>
      <c r="K1982" s="23"/>
      <c r="L1982" s="23" t="s">
        <v>180</v>
      </c>
      <c r="M1982" s="25">
        <v>46309.803796296299</v>
      </c>
    </row>
    <row r="1983" spans="1:13">
      <c r="A1983">
        <v>202650001816</v>
      </c>
      <c r="B1983">
        <v>1001026</v>
      </c>
      <c r="C1983" s="24">
        <v>46118</v>
      </c>
      <c r="D1983" s="23" t="s">
        <v>156</v>
      </c>
      <c r="E1983" s="23" t="s">
        <v>183</v>
      </c>
      <c r="F1983" s="23"/>
      <c r="G1983" s="23" t="s">
        <v>179</v>
      </c>
      <c r="H1983" s="23"/>
      <c r="I1983" s="23"/>
      <c r="J1983" s="23"/>
      <c r="K1983" s="23"/>
      <c r="L1983" s="23" t="s">
        <v>180</v>
      </c>
      <c r="M1983" s="25">
        <v>46309.803796296299</v>
      </c>
    </row>
    <row r="1984" spans="1:13">
      <c r="A1984">
        <v>202650001817</v>
      </c>
      <c r="B1984">
        <v>5047767</v>
      </c>
      <c r="C1984" s="24">
        <v>46118</v>
      </c>
      <c r="D1984" s="23" t="s">
        <v>156</v>
      </c>
      <c r="E1984" s="23" t="s">
        <v>183</v>
      </c>
      <c r="F1984" s="23" t="s">
        <v>212</v>
      </c>
      <c r="G1984" s="23" t="s">
        <v>179</v>
      </c>
      <c r="H1984" s="23"/>
      <c r="I1984" s="23"/>
      <c r="J1984" s="23"/>
      <c r="K1984" s="23"/>
      <c r="L1984" s="23" t="s">
        <v>180</v>
      </c>
      <c r="M1984" s="25">
        <v>46309.803796296299</v>
      </c>
    </row>
    <row r="1985" spans="1:13">
      <c r="A1985">
        <v>202650001818</v>
      </c>
      <c r="B1985">
        <v>996035</v>
      </c>
      <c r="C1985" s="24">
        <v>46118</v>
      </c>
      <c r="D1985" s="23" t="s">
        <v>156</v>
      </c>
      <c r="E1985" s="23" t="s">
        <v>183</v>
      </c>
      <c r="F1985" s="23"/>
      <c r="G1985" s="23" t="s">
        <v>179</v>
      </c>
      <c r="H1985" s="23"/>
      <c r="I1985" s="23"/>
      <c r="J1985" s="23"/>
      <c r="K1985" s="23"/>
      <c r="L1985" s="23" t="s">
        <v>180</v>
      </c>
      <c r="M1985" s="25">
        <v>46309.803796296299</v>
      </c>
    </row>
    <row r="1986" spans="1:13">
      <c r="A1986">
        <v>202650001819</v>
      </c>
      <c r="B1986">
        <v>1161204</v>
      </c>
      <c r="C1986" s="24">
        <v>46118</v>
      </c>
      <c r="D1986" s="23" t="s">
        <v>156</v>
      </c>
      <c r="E1986" s="23" t="s">
        <v>183</v>
      </c>
      <c r="F1986" s="23"/>
      <c r="G1986" s="23" t="s">
        <v>179</v>
      </c>
      <c r="H1986" s="23"/>
      <c r="I1986" s="23"/>
      <c r="J1986" s="23"/>
      <c r="K1986" s="23"/>
      <c r="L1986" s="23" t="s">
        <v>180</v>
      </c>
      <c r="M1986" s="25">
        <v>46309.803796296299</v>
      </c>
    </row>
    <row r="1987" spans="1:13">
      <c r="A1987">
        <v>202650001821</v>
      </c>
      <c r="B1987">
        <v>1003016</v>
      </c>
      <c r="C1987" s="24">
        <v>46118</v>
      </c>
      <c r="D1987" s="23" t="s">
        <v>156</v>
      </c>
      <c r="E1987" s="23" t="s">
        <v>183</v>
      </c>
      <c r="F1987" s="23"/>
      <c r="G1987" s="23" t="s">
        <v>179</v>
      </c>
      <c r="H1987" s="23"/>
      <c r="I1987" s="23"/>
      <c r="J1987" s="23"/>
      <c r="K1987" s="23"/>
      <c r="L1987" s="23" t="s">
        <v>180</v>
      </c>
      <c r="M1987" s="25">
        <v>46309.803796296299</v>
      </c>
    </row>
    <row r="1988" spans="1:13">
      <c r="A1988">
        <v>202650001822</v>
      </c>
      <c r="B1988">
        <v>940066</v>
      </c>
      <c r="C1988" s="24">
        <v>46118</v>
      </c>
      <c r="D1988" s="23" t="s">
        <v>156</v>
      </c>
      <c r="E1988" s="23" t="s">
        <v>183</v>
      </c>
      <c r="F1988" s="23"/>
      <c r="G1988" s="23" t="s">
        <v>179</v>
      </c>
      <c r="H1988" s="23"/>
      <c r="I1988" s="23"/>
      <c r="J1988" s="23"/>
      <c r="K1988" s="23"/>
      <c r="L1988" s="23" t="s">
        <v>180</v>
      </c>
      <c r="M1988" s="25">
        <v>46309.803796296299</v>
      </c>
    </row>
    <row r="1989" spans="1:13">
      <c r="A1989">
        <v>202650001823</v>
      </c>
      <c r="B1989">
        <v>1171577</v>
      </c>
      <c r="C1989" s="24">
        <v>46118</v>
      </c>
      <c r="D1989" s="23" t="s">
        <v>156</v>
      </c>
      <c r="E1989" s="23" t="s">
        <v>183</v>
      </c>
      <c r="F1989" s="23"/>
      <c r="G1989" s="23" t="s">
        <v>179</v>
      </c>
      <c r="H1989" s="23"/>
      <c r="I1989" s="23"/>
      <c r="J1989" s="23"/>
      <c r="K1989" s="23"/>
      <c r="L1989" s="23" t="s">
        <v>180</v>
      </c>
      <c r="M1989" s="25">
        <v>46309.803796296299</v>
      </c>
    </row>
    <row r="1990" spans="1:13">
      <c r="A1990">
        <v>202650001824</v>
      </c>
      <c r="B1990">
        <v>908159</v>
      </c>
      <c r="C1990" s="24">
        <v>46118</v>
      </c>
      <c r="D1990" s="23" t="s">
        <v>156</v>
      </c>
      <c r="E1990" s="23" t="s">
        <v>183</v>
      </c>
      <c r="F1990" s="23"/>
      <c r="G1990" s="23" t="s">
        <v>179</v>
      </c>
      <c r="H1990" s="23"/>
      <c r="I1990" s="23"/>
      <c r="J1990" s="23"/>
      <c r="K1990" s="23"/>
      <c r="L1990" s="23" t="s">
        <v>180</v>
      </c>
      <c r="M1990" s="25">
        <v>46309.803796296299</v>
      </c>
    </row>
    <row r="1991" spans="1:13">
      <c r="A1991">
        <v>202650001825</v>
      </c>
      <c r="B1991">
        <v>1221233</v>
      </c>
      <c r="C1991" s="24">
        <v>46118</v>
      </c>
      <c r="D1991" s="23" t="s">
        <v>156</v>
      </c>
      <c r="E1991" s="23" t="s">
        <v>183</v>
      </c>
      <c r="F1991" s="23"/>
      <c r="G1991" s="23" t="s">
        <v>179</v>
      </c>
      <c r="H1991" s="23"/>
      <c r="I1991" s="23"/>
      <c r="J1991" s="23"/>
      <c r="K1991" s="23"/>
      <c r="L1991" s="23" t="s">
        <v>180</v>
      </c>
      <c r="M1991" s="25">
        <v>46309.803796296299</v>
      </c>
    </row>
    <row r="1992" spans="1:13">
      <c r="A1992">
        <v>202650001826</v>
      </c>
      <c r="B1992">
        <v>1186147</v>
      </c>
      <c r="C1992" s="24">
        <v>46118</v>
      </c>
      <c r="D1992" s="23" t="s">
        <v>156</v>
      </c>
      <c r="E1992" s="23" t="s">
        <v>183</v>
      </c>
      <c r="F1992" s="23"/>
      <c r="G1992" s="23" t="s">
        <v>179</v>
      </c>
      <c r="H1992" s="23"/>
      <c r="I1992" s="23"/>
      <c r="J1992" s="23"/>
      <c r="K1992" s="23"/>
      <c r="L1992" s="23" t="s">
        <v>180</v>
      </c>
      <c r="M1992" s="25">
        <v>46309.803796296299</v>
      </c>
    </row>
    <row r="1993" spans="1:13">
      <c r="A1993">
        <v>202650001827</v>
      </c>
      <c r="B1993">
        <v>1126050</v>
      </c>
      <c r="C1993" s="24">
        <v>46118</v>
      </c>
      <c r="D1993" s="23" t="s">
        <v>156</v>
      </c>
      <c r="E1993" s="23" t="s">
        <v>183</v>
      </c>
      <c r="F1993" s="23"/>
      <c r="G1993" s="23" t="s">
        <v>179</v>
      </c>
      <c r="H1993" s="23"/>
      <c r="I1993" s="23"/>
      <c r="J1993" s="23"/>
      <c r="K1993" s="23"/>
      <c r="L1993" s="23" t="s">
        <v>180</v>
      </c>
      <c r="M1993" s="25">
        <v>46309.803796296299</v>
      </c>
    </row>
    <row r="1994" spans="1:13">
      <c r="A1994">
        <v>202650001828</v>
      </c>
      <c r="B1994">
        <v>1121309</v>
      </c>
      <c r="C1994" s="24">
        <v>46118</v>
      </c>
      <c r="D1994" s="23" t="s">
        <v>156</v>
      </c>
      <c r="E1994" s="23" t="s">
        <v>183</v>
      </c>
      <c r="F1994" s="23"/>
      <c r="G1994" s="23" t="s">
        <v>179</v>
      </c>
      <c r="H1994" s="23"/>
      <c r="I1994" s="23"/>
      <c r="J1994" s="23"/>
      <c r="K1994" s="23"/>
      <c r="L1994" s="23" t="s">
        <v>180</v>
      </c>
      <c r="M1994" s="25">
        <v>46309.803796296299</v>
      </c>
    </row>
    <row r="1995" spans="1:13">
      <c r="A1995">
        <v>202650001829</v>
      </c>
      <c r="B1995">
        <v>1186135</v>
      </c>
      <c r="C1995" s="24">
        <v>46118</v>
      </c>
      <c r="D1995" s="23" t="s">
        <v>156</v>
      </c>
      <c r="E1995" s="23" t="s">
        <v>183</v>
      </c>
      <c r="F1995" s="23"/>
      <c r="G1995" s="23" t="s">
        <v>179</v>
      </c>
      <c r="H1995" s="23"/>
      <c r="I1995" s="23"/>
      <c r="J1995" s="23"/>
      <c r="K1995" s="23"/>
      <c r="L1995" s="23" t="s">
        <v>180</v>
      </c>
      <c r="M1995" s="25">
        <v>46309.803796296299</v>
      </c>
    </row>
    <row r="1996" spans="1:13">
      <c r="A1996">
        <v>202650001830</v>
      </c>
      <c r="B1996">
        <v>920154</v>
      </c>
      <c r="C1996" s="24">
        <v>46118</v>
      </c>
      <c r="D1996" s="23" t="s">
        <v>156</v>
      </c>
      <c r="E1996" s="23" t="s">
        <v>183</v>
      </c>
      <c r="F1996" s="23"/>
      <c r="G1996" s="23" t="s">
        <v>179</v>
      </c>
      <c r="H1996" s="23"/>
      <c r="I1996" s="23"/>
      <c r="J1996" s="23"/>
      <c r="K1996" s="23"/>
      <c r="L1996" s="23" t="s">
        <v>180</v>
      </c>
      <c r="M1996" s="25">
        <v>46309.803796296299</v>
      </c>
    </row>
    <row r="1997" spans="1:13">
      <c r="A1997">
        <v>202650001831</v>
      </c>
      <c r="B1997">
        <v>1011237</v>
      </c>
      <c r="C1997" s="24">
        <v>46118</v>
      </c>
      <c r="D1997" s="23" t="s">
        <v>156</v>
      </c>
      <c r="E1997" s="23" t="s">
        <v>183</v>
      </c>
      <c r="F1997" s="23"/>
      <c r="G1997" s="23" t="s">
        <v>179</v>
      </c>
      <c r="H1997" s="23"/>
      <c r="I1997" s="23"/>
      <c r="J1997" s="23"/>
      <c r="K1997" s="23"/>
      <c r="L1997" s="23" t="s">
        <v>180</v>
      </c>
      <c r="M1997" s="25">
        <v>46309.803796296299</v>
      </c>
    </row>
    <row r="1998" spans="1:13">
      <c r="A1998">
        <v>202650001832</v>
      </c>
      <c r="B1998">
        <v>1196116</v>
      </c>
      <c r="C1998" s="24">
        <v>46118</v>
      </c>
      <c r="D1998" s="23" t="s">
        <v>156</v>
      </c>
      <c r="E1998" s="23" t="s">
        <v>183</v>
      </c>
      <c r="F1998" s="23"/>
      <c r="G1998" s="23" t="s">
        <v>179</v>
      </c>
      <c r="H1998" s="23"/>
      <c r="I1998" s="23"/>
      <c r="J1998" s="23"/>
      <c r="K1998" s="23"/>
      <c r="L1998" s="23" t="s">
        <v>180</v>
      </c>
      <c r="M1998" s="25">
        <v>46309.803796296299</v>
      </c>
    </row>
    <row r="1999" spans="1:13">
      <c r="A1999">
        <v>202650001833</v>
      </c>
      <c r="B1999">
        <v>986001</v>
      </c>
      <c r="C1999" s="24">
        <v>46118</v>
      </c>
      <c r="D1999" s="23" t="s">
        <v>156</v>
      </c>
      <c r="E1999" s="23" t="s">
        <v>183</v>
      </c>
      <c r="F1999" s="23"/>
      <c r="G1999" s="23" t="s">
        <v>179</v>
      </c>
      <c r="H1999" s="23"/>
      <c r="I1999" s="23"/>
      <c r="J1999" s="23"/>
      <c r="K1999" s="23"/>
      <c r="L1999" s="23" t="s">
        <v>180</v>
      </c>
      <c r="M1999" s="25">
        <v>46309.803796296299</v>
      </c>
    </row>
    <row r="2000" spans="1:13">
      <c r="A2000">
        <v>202650001834</v>
      </c>
      <c r="B2000">
        <v>1136031</v>
      </c>
      <c r="C2000" s="24">
        <v>46121</v>
      </c>
      <c r="D2000" s="23" t="s">
        <v>156</v>
      </c>
      <c r="E2000" s="23" t="s">
        <v>183</v>
      </c>
      <c r="F2000" s="23"/>
      <c r="G2000" s="23" t="s">
        <v>179</v>
      </c>
      <c r="H2000" s="23"/>
      <c r="I2000" s="23"/>
      <c r="J2000" s="23"/>
      <c r="K2000" s="23"/>
      <c r="L2000" s="23" t="s">
        <v>180</v>
      </c>
      <c r="M2000" s="25">
        <v>46309.803796296299</v>
      </c>
    </row>
    <row r="2001" spans="1:13">
      <c r="A2001">
        <v>202650001835</v>
      </c>
      <c r="B2001">
        <v>971220</v>
      </c>
      <c r="C2001" s="24">
        <v>46118</v>
      </c>
      <c r="D2001" s="23" t="s">
        <v>156</v>
      </c>
      <c r="E2001" s="23" t="s">
        <v>183</v>
      </c>
      <c r="F2001" s="23"/>
      <c r="G2001" s="23" t="s">
        <v>179</v>
      </c>
      <c r="H2001" s="23"/>
      <c r="I2001" s="23"/>
      <c r="J2001" s="23"/>
      <c r="K2001" s="23"/>
      <c r="L2001" s="23" t="s">
        <v>180</v>
      </c>
      <c r="M2001" s="25">
        <v>46309.803796296299</v>
      </c>
    </row>
    <row r="2002" spans="1:13">
      <c r="A2002">
        <v>202650001836</v>
      </c>
      <c r="B2002">
        <v>1081334</v>
      </c>
      <c r="C2002" s="24">
        <v>46118</v>
      </c>
      <c r="D2002" s="23" t="s">
        <v>156</v>
      </c>
      <c r="E2002" s="23" t="s">
        <v>183</v>
      </c>
      <c r="F2002" s="23"/>
      <c r="G2002" s="23" t="s">
        <v>179</v>
      </c>
      <c r="H2002" s="23"/>
      <c r="I2002" s="23"/>
      <c r="J2002" s="23"/>
      <c r="K2002" s="23"/>
      <c r="L2002" s="23" t="s">
        <v>180</v>
      </c>
      <c r="M2002" s="25">
        <v>46309.803796296299</v>
      </c>
    </row>
    <row r="2003" spans="1:13">
      <c r="A2003">
        <v>202650001837</v>
      </c>
      <c r="B2003">
        <v>1066079</v>
      </c>
      <c r="C2003" s="24">
        <v>46118</v>
      </c>
      <c r="D2003" s="23" t="s">
        <v>156</v>
      </c>
      <c r="E2003" s="23" t="s">
        <v>183</v>
      </c>
      <c r="F2003" s="23"/>
      <c r="G2003" s="23" t="s">
        <v>179</v>
      </c>
      <c r="H2003" s="23"/>
      <c r="I2003" s="23"/>
      <c r="J2003" s="23"/>
      <c r="K2003" s="23"/>
      <c r="L2003" s="23" t="s">
        <v>180</v>
      </c>
      <c r="M2003" s="25">
        <v>46309.803796296299</v>
      </c>
    </row>
    <row r="2004" spans="1:13">
      <c r="A2004">
        <v>202650001838</v>
      </c>
      <c r="B2004">
        <v>920061</v>
      </c>
      <c r="C2004" s="24">
        <v>46118</v>
      </c>
      <c r="D2004" s="23" t="s">
        <v>156</v>
      </c>
      <c r="E2004" s="23" t="s">
        <v>183</v>
      </c>
      <c r="F2004" s="23"/>
      <c r="G2004" s="23" t="s">
        <v>179</v>
      </c>
      <c r="H2004" s="23"/>
      <c r="I2004" s="23"/>
      <c r="J2004" s="23"/>
      <c r="K2004" s="23"/>
      <c r="L2004" s="23" t="s">
        <v>180</v>
      </c>
      <c r="M2004" s="25">
        <v>46309.803796296299</v>
      </c>
    </row>
    <row r="2005" spans="1:13">
      <c r="A2005">
        <v>202650001839</v>
      </c>
      <c r="B2005">
        <v>930262</v>
      </c>
      <c r="C2005" s="24">
        <v>46118</v>
      </c>
      <c r="D2005" s="23" t="s">
        <v>156</v>
      </c>
      <c r="E2005" s="23" t="s">
        <v>183</v>
      </c>
      <c r="F2005" s="23"/>
      <c r="G2005" s="23" t="s">
        <v>179</v>
      </c>
      <c r="H2005" s="23"/>
      <c r="I2005" s="23"/>
      <c r="J2005" s="23"/>
      <c r="K2005" s="23"/>
      <c r="L2005" s="23" t="s">
        <v>180</v>
      </c>
      <c r="M2005" s="25">
        <v>46309.803796296299</v>
      </c>
    </row>
    <row r="2006" spans="1:13">
      <c r="A2006">
        <v>202650001840</v>
      </c>
      <c r="B2006">
        <v>840941</v>
      </c>
      <c r="C2006" s="24">
        <v>46119</v>
      </c>
      <c r="D2006" s="23" t="s">
        <v>156</v>
      </c>
      <c r="E2006" s="23" t="s">
        <v>183</v>
      </c>
      <c r="F2006" s="23"/>
      <c r="G2006" s="23" t="s">
        <v>179</v>
      </c>
      <c r="H2006" s="23"/>
      <c r="I2006" s="23"/>
      <c r="J2006" s="23"/>
      <c r="K2006" s="23"/>
      <c r="L2006" s="23" t="s">
        <v>180</v>
      </c>
      <c r="M2006" s="25">
        <v>46309.803796296299</v>
      </c>
    </row>
    <row r="2007" spans="1:13">
      <c r="A2007">
        <v>202650001841</v>
      </c>
      <c r="B2007">
        <v>840249</v>
      </c>
      <c r="C2007" s="24">
        <v>46118</v>
      </c>
      <c r="D2007" s="23" t="s">
        <v>156</v>
      </c>
      <c r="E2007" s="23" t="s">
        <v>183</v>
      </c>
      <c r="F2007" s="23"/>
      <c r="G2007" s="23" t="s">
        <v>179</v>
      </c>
      <c r="H2007" s="23"/>
      <c r="I2007" s="23"/>
      <c r="J2007" s="23"/>
      <c r="K2007" s="23"/>
      <c r="L2007" s="23" t="s">
        <v>180</v>
      </c>
      <c r="M2007" s="25">
        <v>46309.803796296299</v>
      </c>
    </row>
    <row r="2008" spans="1:13">
      <c r="A2008">
        <v>202650001842</v>
      </c>
      <c r="B2008">
        <v>950309</v>
      </c>
      <c r="C2008" s="24">
        <v>46118</v>
      </c>
      <c r="D2008" s="23" t="s">
        <v>156</v>
      </c>
      <c r="E2008" s="23" t="s">
        <v>183</v>
      </c>
      <c r="F2008" s="23"/>
      <c r="G2008" s="23" t="s">
        <v>179</v>
      </c>
      <c r="H2008" s="23"/>
      <c r="I2008" s="23"/>
      <c r="J2008" s="23"/>
      <c r="K2008" s="23"/>
      <c r="L2008" s="23" t="s">
        <v>180</v>
      </c>
      <c r="M2008" s="25">
        <v>46309.803796296299</v>
      </c>
    </row>
    <row r="2009" spans="1:13">
      <c r="A2009">
        <v>202650001843</v>
      </c>
      <c r="B2009">
        <v>950207</v>
      </c>
      <c r="C2009" s="24">
        <v>46118</v>
      </c>
      <c r="D2009" s="23" t="s">
        <v>156</v>
      </c>
      <c r="E2009" s="23" t="s">
        <v>183</v>
      </c>
      <c r="F2009" s="23"/>
      <c r="G2009" s="23" t="s">
        <v>179</v>
      </c>
      <c r="H2009" s="23"/>
      <c r="I2009" s="23"/>
      <c r="J2009" s="23"/>
      <c r="K2009" s="23"/>
      <c r="L2009" s="23" t="s">
        <v>180</v>
      </c>
      <c r="M2009" s="25">
        <v>46309.803796296299</v>
      </c>
    </row>
    <row r="2010" spans="1:13">
      <c r="A2010">
        <v>202650001844</v>
      </c>
      <c r="B2010">
        <v>976034</v>
      </c>
      <c r="C2010" s="24">
        <v>46118</v>
      </c>
      <c r="D2010" s="23" t="s">
        <v>156</v>
      </c>
      <c r="E2010" s="23" t="s">
        <v>183</v>
      </c>
      <c r="F2010" s="23"/>
      <c r="G2010" s="23" t="s">
        <v>179</v>
      </c>
      <c r="H2010" s="23"/>
      <c r="I2010" s="23"/>
      <c r="J2010" s="23"/>
      <c r="K2010" s="23"/>
      <c r="L2010" s="23" t="s">
        <v>180</v>
      </c>
      <c r="M2010" s="25">
        <v>46309.803796296299</v>
      </c>
    </row>
    <row r="2011" spans="1:13">
      <c r="A2011">
        <v>202650001845</v>
      </c>
      <c r="B2011">
        <v>1072045</v>
      </c>
      <c r="C2011" s="24">
        <v>46118</v>
      </c>
      <c r="D2011" s="23" t="s">
        <v>156</v>
      </c>
      <c r="E2011" s="23" t="s">
        <v>183</v>
      </c>
      <c r="F2011" s="23"/>
      <c r="G2011" s="23" t="s">
        <v>179</v>
      </c>
      <c r="H2011" s="23"/>
      <c r="I2011" s="23"/>
      <c r="J2011" s="23"/>
      <c r="K2011" s="23"/>
      <c r="L2011" s="23" t="s">
        <v>180</v>
      </c>
      <c r="M2011" s="25">
        <v>46309.803796296299</v>
      </c>
    </row>
    <row r="2012" spans="1:13">
      <c r="A2012">
        <v>202650001846</v>
      </c>
      <c r="B2012">
        <v>1191550</v>
      </c>
      <c r="C2012" s="24">
        <v>46118</v>
      </c>
      <c r="D2012" s="23" t="s">
        <v>156</v>
      </c>
      <c r="E2012" s="23" t="s">
        <v>183</v>
      </c>
      <c r="F2012" s="23"/>
      <c r="G2012" s="23" t="s">
        <v>179</v>
      </c>
      <c r="H2012" s="23"/>
      <c r="I2012" s="23"/>
      <c r="J2012" s="23"/>
      <c r="K2012" s="23"/>
      <c r="L2012" s="23" t="s">
        <v>180</v>
      </c>
      <c r="M2012" s="25">
        <v>46309.803796296299</v>
      </c>
    </row>
    <row r="2013" spans="1:13">
      <c r="A2013">
        <v>202650001847</v>
      </c>
      <c r="B2013">
        <v>1026064</v>
      </c>
      <c r="C2013" s="24">
        <v>46118</v>
      </c>
      <c r="D2013" s="23" t="s">
        <v>156</v>
      </c>
      <c r="E2013" s="23" t="s">
        <v>183</v>
      </c>
      <c r="F2013" s="23"/>
      <c r="G2013" s="23" t="s">
        <v>179</v>
      </c>
      <c r="H2013" s="23"/>
      <c r="I2013" s="23"/>
      <c r="J2013" s="23"/>
      <c r="K2013" s="23"/>
      <c r="L2013" s="23" t="s">
        <v>180</v>
      </c>
      <c r="M2013" s="25">
        <v>46309.803796296299</v>
      </c>
    </row>
    <row r="2014" spans="1:13">
      <c r="A2014">
        <v>202650001848</v>
      </c>
      <c r="B2014">
        <v>1186027</v>
      </c>
      <c r="C2014" s="24">
        <v>46118</v>
      </c>
      <c r="D2014" s="23" t="s">
        <v>156</v>
      </c>
      <c r="E2014" s="23" t="s">
        <v>183</v>
      </c>
      <c r="F2014" s="23"/>
      <c r="G2014" s="23" t="s">
        <v>179</v>
      </c>
      <c r="H2014" s="23"/>
      <c r="I2014" s="23"/>
      <c r="J2014" s="23"/>
      <c r="K2014" s="23"/>
      <c r="L2014" s="23" t="s">
        <v>180</v>
      </c>
      <c r="M2014" s="25">
        <v>46309.803796296299</v>
      </c>
    </row>
    <row r="2015" spans="1:13">
      <c r="A2015">
        <v>202650001850</v>
      </c>
      <c r="B2015">
        <v>1026044</v>
      </c>
      <c r="C2015" s="24">
        <v>46118</v>
      </c>
      <c r="D2015" s="23" t="s">
        <v>156</v>
      </c>
      <c r="E2015" s="23" t="s">
        <v>183</v>
      </c>
      <c r="F2015" s="23"/>
      <c r="G2015" s="23" t="s">
        <v>179</v>
      </c>
      <c r="H2015" s="23"/>
      <c r="I2015" s="23"/>
      <c r="J2015" s="23"/>
      <c r="K2015" s="23"/>
      <c r="L2015" s="23" t="s">
        <v>180</v>
      </c>
      <c r="M2015" s="25">
        <v>46309.803796296299</v>
      </c>
    </row>
    <row r="2016" spans="1:13">
      <c r="A2016">
        <v>202650001851</v>
      </c>
      <c r="B2016">
        <v>971060</v>
      </c>
      <c r="C2016" s="24">
        <v>46118</v>
      </c>
      <c r="D2016" s="23" t="s">
        <v>156</v>
      </c>
      <c r="E2016" s="23" t="s">
        <v>183</v>
      </c>
      <c r="F2016" s="23"/>
      <c r="G2016" s="23" t="s">
        <v>179</v>
      </c>
      <c r="H2016" s="23"/>
      <c r="I2016" s="23"/>
      <c r="J2016" s="23"/>
      <c r="K2016" s="23"/>
      <c r="L2016" s="23" t="s">
        <v>180</v>
      </c>
      <c r="M2016" s="25">
        <v>46309.803796296299</v>
      </c>
    </row>
    <row r="2017" spans="1:13">
      <c r="A2017">
        <v>202650001852</v>
      </c>
      <c r="B2017">
        <v>1086080</v>
      </c>
      <c r="C2017" s="24">
        <v>46118</v>
      </c>
      <c r="D2017" s="23" t="s">
        <v>156</v>
      </c>
      <c r="E2017" s="23" t="s">
        <v>183</v>
      </c>
      <c r="F2017" s="23"/>
      <c r="G2017" s="23" t="s">
        <v>179</v>
      </c>
      <c r="H2017" s="23"/>
      <c r="I2017" s="23"/>
      <c r="J2017" s="23"/>
      <c r="K2017" s="23"/>
      <c r="L2017" s="23" t="s">
        <v>180</v>
      </c>
      <c r="M2017" s="25">
        <v>46309.803796296299</v>
      </c>
    </row>
    <row r="2018" spans="1:13">
      <c r="A2018">
        <v>202650001853</v>
      </c>
      <c r="B2018">
        <v>940247</v>
      </c>
      <c r="C2018" s="24">
        <v>46118</v>
      </c>
      <c r="D2018" s="23" t="s">
        <v>156</v>
      </c>
      <c r="E2018" s="23" t="s">
        <v>183</v>
      </c>
      <c r="F2018" s="23"/>
      <c r="G2018" s="23" t="s">
        <v>179</v>
      </c>
      <c r="H2018" s="23"/>
      <c r="I2018" s="23"/>
      <c r="J2018" s="23"/>
      <c r="K2018" s="23"/>
      <c r="L2018" s="23" t="s">
        <v>180</v>
      </c>
      <c r="M2018" s="25">
        <v>46309.803796296299</v>
      </c>
    </row>
    <row r="2019" spans="1:13">
      <c r="A2019">
        <v>202650001854</v>
      </c>
      <c r="B2019">
        <v>1041039</v>
      </c>
      <c r="C2019" s="24">
        <v>46118</v>
      </c>
      <c r="D2019" s="23" t="s">
        <v>156</v>
      </c>
      <c r="E2019" s="23" t="s">
        <v>183</v>
      </c>
      <c r="F2019" s="23"/>
      <c r="G2019" s="23" t="s">
        <v>179</v>
      </c>
      <c r="H2019" s="23"/>
      <c r="I2019" s="23"/>
      <c r="J2019" s="23"/>
      <c r="K2019" s="23"/>
      <c r="L2019" s="23" t="s">
        <v>180</v>
      </c>
      <c r="M2019" s="25">
        <v>46309.803796296299</v>
      </c>
    </row>
    <row r="2020" spans="1:13">
      <c r="A2020">
        <v>202650001855</v>
      </c>
      <c r="B2020">
        <v>1091005</v>
      </c>
      <c r="C2020" s="24">
        <v>46120</v>
      </c>
      <c r="D2020" s="23" t="s">
        <v>156</v>
      </c>
      <c r="E2020" s="23" t="s">
        <v>183</v>
      </c>
      <c r="F2020" s="23"/>
      <c r="G2020" s="23" t="s">
        <v>179</v>
      </c>
      <c r="H2020" s="23"/>
      <c r="I2020" s="23"/>
      <c r="J2020" s="23"/>
      <c r="K2020" s="23"/>
      <c r="L2020" s="23" t="s">
        <v>180</v>
      </c>
      <c r="M2020" s="25">
        <v>46309.803796296299</v>
      </c>
    </row>
    <row r="2021" spans="1:13">
      <c r="A2021">
        <v>202650001856</v>
      </c>
      <c r="B2021">
        <v>1051096</v>
      </c>
      <c r="C2021" s="24">
        <v>46118</v>
      </c>
      <c r="D2021" s="23" t="s">
        <v>156</v>
      </c>
      <c r="E2021" s="23" t="s">
        <v>183</v>
      </c>
      <c r="F2021" s="23"/>
      <c r="G2021" s="23" t="s">
        <v>179</v>
      </c>
      <c r="H2021" s="23"/>
      <c r="I2021" s="23"/>
      <c r="J2021" s="23"/>
      <c r="K2021" s="23"/>
      <c r="L2021" s="23" t="s">
        <v>180</v>
      </c>
      <c r="M2021" s="25">
        <v>46309.803796296299</v>
      </c>
    </row>
    <row r="2022" spans="1:13">
      <c r="A2022">
        <v>202650001857</v>
      </c>
      <c r="B2022">
        <v>976037</v>
      </c>
      <c r="C2022" s="24">
        <v>46118</v>
      </c>
      <c r="D2022" s="23" t="s">
        <v>156</v>
      </c>
      <c r="E2022" s="23" t="s">
        <v>183</v>
      </c>
      <c r="F2022" s="23"/>
      <c r="G2022" s="23" t="s">
        <v>179</v>
      </c>
      <c r="H2022" s="23"/>
      <c r="I2022" s="23"/>
      <c r="J2022" s="23"/>
      <c r="K2022" s="23"/>
      <c r="L2022" s="23" t="s">
        <v>180</v>
      </c>
      <c r="M2022" s="25">
        <v>46309.803796296299</v>
      </c>
    </row>
    <row r="2023" spans="1:13">
      <c r="A2023">
        <v>202650001858</v>
      </c>
      <c r="B2023">
        <v>971155</v>
      </c>
      <c r="C2023" s="24">
        <v>46118</v>
      </c>
      <c r="D2023" s="23" t="s">
        <v>156</v>
      </c>
      <c r="E2023" s="23" t="s">
        <v>183</v>
      </c>
      <c r="F2023" s="23"/>
      <c r="G2023" s="23" t="s">
        <v>179</v>
      </c>
      <c r="H2023" s="23"/>
      <c r="I2023" s="23"/>
      <c r="J2023" s="23"/>
      <c r="K2023" s="23"/>
      <c r="L2023" s="23" t="s">
        <v>180</v>
      </c>
      <c r="M2023" s="25">
        <v>46309.803796296299</v>
      </c>
    </row>
    <row r="2024" spans="1:13">
      <c r="A2024">
        <v>202650001859</v>
      </c>
      <c r="B2024">
        <v>1026013</v>
      </c>
      <c r="C2024" s="24">
        <v>46118</v>
      </c>
      <c r="D2024" s="23" t="s">
        <v>156</v>
      </c>
      <c r="E2024" s="23" t="s">
        <v>183</v>
      </c>
      <c r="F2024" s="23"/>
      <c r="G2024" s="23" t="s">
        <v>179</v>
      </c>
      <c r="H2024" s="23"/>
      <c r="I2024" s="23"/>
      <c r="J2024" s="23"/>
      <c r="K2024" s="23"/>
      <c r="L2024" s="23" t="s">
        <v>180</v>
      </c>
      <c r="M2024" s="25">
        <v>46309.803796296299</v>
      </c>
    </row>
    <row r="2025" spans="1:13">
      <c r="A2025">
        <v>202650001860</v>
      </c>
      <c r="B2025">
        <v>1256016</v>
      </c>
      <c r="C2025" s="24">
        <v>46118</v>
      </c>
      <c r="D2025" s="23" t="s">
        <v>156</v>
      </c>
      <c r="E2025" s="23" t="s">
        <v>183</v>
      </c>
      <c r="F2025" s="23"/>
      <c r="G2025" s="23" t="s">
        <v>179</v>
      </c>
      <c r="H2025" s="23"/>
      <c r="I2025" s="23"/>
      <c r="J2025" s="23"/>
      <c r="K2025" s="23"/>
      <c r="L2025" s="23" t="s">
        <v>180</v>
      </c>
      <c r="M2025" s="25">
        <v>46309.803796296299</v>
      </c>
    </row>
    <row r="2026" spans="1:13">
      <c r="A2026">
        <v>202650001861</v>
      </c>
      <c r="B2026">
        <v>5087860</v>
      </c>
      <c r="C2026" s="24">
        <v>46118</v>
      </c>
      <c r="D2026" s="23" t="s">
        <v>156</v>
      </c>
      <c r="E2026" s="23" t="s">
        <v>183</v>
      </c>
      <c r="F2026" s="23"/>
      <c r="G2026" s="23" t="s">
        <v>179</v>
      </c>
      <c r="H2026" s="23"/>
      <c r="I2026" s="23"/>
      <c r="J2026" s="23"/>
      <c r="K2026" s="23"/>
      <c r="L2026" s="23" t="s">
        <v>180</v>
      </c>
      <c r="M2026" s="25">
        <v>46309.803796296299</v>
      </c>
    </row>
    <row r="2027" spans="1:13">
      <c r="A2027">
        <v>202650001863</v>
      </c>
      <c r="B2027">
        <v>1086016</v>
      </c>
      <c r="C2027" s="24">
        <v>46118</v>
      </c>
      <c r="D2027" s="23" t="s">
        <v>156</v>
      </c>
      <c r="E2027" s="23" t="s">
        <v>183</v>
      </c>
      <c r="F2027" s="23"/>
      <c r="G2027" s="23" t="s">
        <v>179</v>
      </c>
      <c r="H2027" s="23"/>
      <c r="I2027" s="23"/>
      <c r="J2027" s="23"/>
      <c r="K2027" s="23"/>
      <c r="L2027" s="23" t="s">
        <v>180</v>
      </c>
      <c r="M2027" s="25">
        <v>46309.803796296299</v>
      </c>
    </row>
    <row r="2028" spans="1:13">
      <c r="A2028">
        <v>202650001864</v>
      </c>
      <c r="B2028">
        <v>1232319</v>
      </c>
      <c r="C2028" s="24">
        <v>46118</v>
      </c>
      <c r="D2028" s="23" t="s">
        <v>156</v>
      </c>
      <c r="E2028" s="23" t="s">
        <v>183</v>
      </c>
      <c r="F2028" s="23"/>
      <c r="G2028" s="23" t="s">
        <v>179</v>
      </c>
      <c r="H2028" s="23"/>
      <c r="I2028" s="23"/>
      <c r="J2028" s="23"/>
      <c r="K2028" s="23"/>
      <c r="L2028" s="23" t="s">
        <v>180</v>
      </c>
      <c r="M2028" s="25">
        <v>46309.803796296299</v>
      </c>
    </row>
    <row r="2029" spans="1:13">
      <c r="A2029">
        <v>202650001865</v>
      </c>
      <c r="B2029">
        <v>920642</v>
      </c>
      <c r="C2029" s="24">
        <v>46118</v>
      </c>
      <c r="D2029" s="23" t="s">
        <v>156</v>
      </c>
      <c r="E2029" s="23" t="s">
        <v>183</v>
      </c>
      <c r="F2029" s="23"/>
      <c r="G2029" s="23" t="s">
        <v>179</v>
      </c>
      <c r="H2029" s="23"/>
      <c r="I2029" s="23"/>
      <c r="J2029" s="23"/>
      <c r="K2029" s="23"/>
      <c r="L2029" s="23" t="s">
        <v>180</v>
      </c>
      <c r="M2029" s="25">
        <v>46309.803796296299</v>
      </c>
    </row>
    <row r="2030" spans="1:13">
      <c r="A2030">
        <v>202650001866</v>
      </c>
      <c r="B2030">
        <v>1161192</v>
      </c>
      <c r="C2030" s="24">
        <v>46118</v>
      </c>
      <c r="D2030" s="23" t="s">
        <v>156</v>
      </c>
      <c r="E2030" s="23" t="s">
        <v>183</v>
      </c>
      <c r="F2030" s="23"/>
      <c r="G2030" s="23" t="s">
        <v>179</v>
      </c>
      <c r="H2030" s="23"/>
      <c r="I2030" s="23"/>
      <c r="J2030" s="23"/>
      <c r="K2030" s="23"/>
      <c r="L2030" s="23" t="s">
        <v>180</v>
      </c>
      <c r="M2030" s="25">
        <v>46309.803796296299</v>
      </c>
    </row>
    <row r="2031" spans="1:13">
      <c r="A2031">
        <v>202650001867</v>
      </c>
      <c r="B2031">
        <v>940351</v>
      </c>
      <c r="C2031" s="24">
        <v>46118</v>
      </c>
      <c r="D2031" s="23" t="s">
        <v>156</v>
      </c>
      <c r="E2031" s="23" t="s">
        <v>183</v>
      </c>
      <c r="F2031" s="23"/>
      <c r="G2031" s="23" t="s">
        <v>179</v>
      </c>
      <c r="H2031" s="23"/>
      <c r="I2031" s="23"/>
      <c r="J2031" s="23"/>
      <c r="K2031" s="23"/>
      <c r="L2031" s="23" t="s">
        <v>180</v>
      </c>
      <c r="M2031" s="25">
        <v>46309.803796296299</v>
      </c>
    </row>
    <row r="2032" spans="1:13">
      <c r="A2032">
        <v>202650001868</v>
      </c>
      <c r="B2032">
        <v>1171530</v>
      </c>
      <c r="C2032" s="24">
        <v>46118</v>
      </c>
      <c r="D2032" s="23" t="s">
        <v>156</v>
      </c>
      <c r="E2032" s="23" t="s">
        <v>183</v>
      </c>
      <c r="F2032" s="23"/>
      <c r="G2032" s="23" t="s">
        <v>179</v>
      </c>
      <c r="H2032" s="23"/>
      <c r="I2032" s="23"/>
      <c r="J2032" s="23"/>
      <c r="K2032" s="23"/>
      <c r="L2032" s="23" t="s">
        <v>180</v>
      </c>
      <c r="M2032" s="25">
        <v>46309.803796296299</v>
      </c>
    </row>
    <row r="2033" spans="1:13">
      <c r="A2033">
        <v>202650001869</v>
      </c>
      <c r="B2033">
        <v>5047894</v>
      </c>
      <c r="C2033" s="24">
        <v>46118</v>
      </c>
      <c r="D2033" s="23" t="s">
        <v>156</v>
      </c>
      <c r="E2033" s="23" t="s">
        <v>183</v>
      </c>
      <c r="F2033" s="23" t="s">
        <v>212</v>
      </c>
      <c r="G2033" s="23" t="s">
        <v>179</v>
      </c>
      <c r="H2033" s="23"/>
      <c r="I2033" s="23"/>
      <c r="J2033" s="23"/>
      <c r="K2033" s="23"/>
      <c r="L2033" s="23" t="s">
        <v>180</v>
      </c>
      <c r="M2033" s="25">
        <v>46309.803796296299</v>
      </c>
    </row>
    <row r="2034" spans="1:13">
      <c r="A2034">
        <v>202650001870</v>
      </c>
      <c r="B2034">
        <v>1236033</v>
      </c>
      <c r="C2034" s="24">
        <v>46118</v>
      </c>
      <c r="D2034" s="23" t="s">
        <v>156</v>
      </c>
      <c r="E2034" s="23" t="s">
        <v>183</v>
      </c>
      <c r="F2034" s="23"/>
      <c r="G2034" s="23" t="s">
        <v>179</v>
      </c>
      <c r="H2034" s="23"/>
      <c r="I2034" s="23"/>
      <c r="J2034" s="23"/>
      <c r="K2034" s="23"/>
      <c r="L2034" s="23" t="s">
        <v>180</v>
      </c>
      <c r="M2034" s="25">
        <v>46309.803796296299</v>
      </c>
    </row>
    <row r="2035" spans="1:13">
      <c r="A2035">
        <v>202650001871</v>
      </c>
      <c r="B2035">
        <v>1186086</v>
      </c>
      <c r="C2035" s="24">
        <v>46118</v>
      </c>
      <c r="D2035" s="23" t="s">
        <v>156</v>
      </c>
      <c r="E2035" s="23" t="s">
        <v>183</v>
      </c>
      <c r="F2035" s="23"/>
      <c r="G2035" s="23" t="s">
        <v>179</v>
      </c>
      <c r="H2035" s="23"/>
      <c r="I2035" s="23"/>
      <c r="J2035" s="23"/>
      <c r="K2035" s="23"/>
      <c r="L2035" s="23" t="s">
        <v>180</v>
      </c>
      <c r="M2035" s="25">
        <v>46309.803796296299</v>
      </c>
    </row>
    <row r="2036" spans="1:13">
      <c r="A2036">
        <v>202650001872</v>
      </c>
      <c r="B2036">
        <v>1196007</v>
      </c>
      <c r="C2036" s="24">
        <v>46118</v>
      </c>
      <c r="D2036" s="23" t="s">
        <v>156</v>
      </c>
      <c r="E2036" s="23" t="s">
        <v>183</v>
      </c>
      <c r="F2036" s="23"/>
      <c r="G2036" s="23" t="s">
        <v>179</v>
      </c>
      <c r="H2036" s="23"/>
      <c r="I2036" s="23"/>
      <c r="J2036" s="23"/>
      <c r="K2036" s="23"/>
      <c r="L2036" s="23" t="s">
        <v>180</v>
      </c>
      <c r="M2036" s="25">
        <v>46309.803796296299</v>
      </c>
    </row>
    <row r="2037" spans="1:13">
      <c r="A2037">
        <v>202650001873</v>
      </c>
      <c r="B2037">
        <v>1226030</v>
      </c>
      <c r="C2037" s="24">
        <v>46118</v>
      </c>
      <c r="D2037" s="23" t="s">
        <v>156</v>
      </c>
      <c r="E2037" s="23" t="s">
        <v>183</v>
      </c>
      <c r="F2037" s="23"/>
      <c r="G2037" s="23" t="s">
        <v>179</v>
      </c>
      <c r="H2037" s="23"/>
      <c r="I2037" s="23"/>
      <c r="J2037" s="23"/>
      <c r="K2037" s="23"/>
      <c r="L2037" s="23" t="s">
        <v>180</v>
      </c>
      <c r="M2037" s="25">
        <v>46309.803796296299</v>
      </c>
    </row>
    <row r="2038" spans="1:13">
      <c r="A2038">
        <v>202650001874</v>
      </c>
      <c r="B2038">
        <v>1226011</v>
      </c>
      <c r="C2038" s="24">
        <v>46118</v>
      </c>
      <c r="D2038" s="23" t="s">
        <v>156</v>
      </c>
      <c r="E2038" s="23" t="s">
        <v>183</v>
      </c>
      <c r="F2038" s="23"/>
      <c r="G2038" s="23" t="s">
        <v>179</v>
      </c>
      <c r="H2038" s="23"/>
      <c r="I2038" s="23"/>
      <c r="J2038" s="23"/>
      <c r="K2038" s="23"/>
      <c r="L2038" s="23" t="s">
        <v>180</v>
      </c>
      <c r="M2038" s="25">
        <v>46309.803796296299</v>
      </c>
    </row>
    <row r="2039" spans="1:13">
      <c r="A2039">
        <v>202650001875</v>
      </c>
      <c r="B2039">
        <v>986042</v>
      </c>
      <c r="C2039" s="24">
        <v>46118</v>
      </c>
      <c r="D2039" s="23" t="s">
        <v>156</v>
      </c>
      <c r="E2039" s="23" t="s">
        <v>183</v>
      </c>
      <c r="F2039" s="23"/>
      <c r="G2039" s="23" t="s">
        <v>179</v>
      </c>
      <c r="H2039" s="23"/>
      <c r="I2039" s="23"/>
      <c r="J2039" s="23"/>
      <c r="K2039" s="23"/>
      <c r="L2039" s="23" t="s">
        <v>180</v>
      </c>
      <c r="M2039" s="25">
        <v>46309.803796296299</v>
      </c>
    </row>
    <row r="2040" spans="1:13">
      <c r="A2040">
        <v>202650001876</v>
      </c>
      <c r="B2040">
        <v>1082017</v>
      </c>
      <c r="C2040" s="24">
        <v>46118</v>
      </c>
      <c r="D2040" s="23" t="s">
        <v>156</v>
      </c>
      <c r="E2040" s="23" t="s">
        <v>183</v>
      </c>
      <c r="F2040" s="23"/>
      <c r="G2040" s="23" t="s">
        <v>179</v>
      </c>
      <c r="H2040" s="23"/>
      <c r="I2040" s="23"/>
      <c r="J2040" s="23"/>
      <c r="K2040" s="23"/>
      <c r="L2040" s="23" t="s">
        <v>180</v>
      </c>
      <c r="M2040" s="25">
        <v>46309.803796296299</v>
      </c>
    </row>
    <row r="2041" spans="1:13">
      <c r="A2041">
        <v>202650001877</v>
      </c>
      <c r="B2041">
        <v>1216123</v>
      </c>
      <c r="C2041" s="24">
        <v>46118</v>
      </c>
      <c r="D2041" s="23" t="s">
        <v>156</v>
      </c>
      <c r="E2041" s="23" t="s">
        <v>183</v>
      </c>
      <c r="F2041" s="23"/>
      <c r="G2041" s="23" t="s">
        <v>179</v>
      </c>
      <c r="H2041" s="23"/>
      <c r="I2041" s="23"/>
      <c r="J2041" s="23"/>
      <c r="K2041" s="23"/>
      <c r="L2041" s="23" t="s">
        <v>180</v>
      </c>
      <c r="M2041" s="25">
        <v>46309.803796296299</v>
      </c>
    </row>
    <row r="2042" spans="1:13">
      <c r="A2042">
        <v>202650001878</v>
      </c>
      <c r="B2042">
        <v>1066031</v>
      </c>
      <c r="C2042" s="24">
        <v>46118</v>
      </c>
      <c r="D2042" s="23" t="s">
        <v>156</v>
      </c>
      <c r="E2042" s="23" t="s">
        <v>183</v>
      </c>
      <c r="F2042" s="23"/>
      <c r="G2042" s="23" t="s">
        <v>179</v>
      </c>
      <c r="H2042" s="23"/>
      <c r="I2042" s="23"/>
      <c r="J2042" s="23"/>
      <c r="K2042" s="23"/>
      <c r="L2042" s="23" t="s">
        <v>180</v>
      </c>
      <c r="M2042" s="25">
        <v>46309.803796296299</v>
      </c>
    </row>
    <row r="2043" spans="1:13">
      <c r="A2043">
        <v>202650001879</v>
      </c>
      <c r="B2043">
        <v>1172192</v>
      </c>
      <c r="C2043" s="24">
        <v>46118</v>
      </c>
      <c r="D2043" s="23" t="s">
        <v>156</v>
      </c>
      <c r="E2043" s="23" t="s">
        <v>183</v>
      </c>
      <c r="F2043" s="23"/>
      <c r="G2043" s="23" t="s">
        <v>179</v>
      </c>
      <c r="H2043" s="23"/>
      <c r="I2043" s="23"/>
      <c r="J2043" s="23"/>
      <c r="K2043" s="23"/>
      <c r="L2043" s="23" t="s">
        <v>180</v>
      </c>
      <c r="M2043" s="25">
        <v>46309.803796296299</v>
      </c>
    </row>
    <row r="2044" spans="1:13">
      <c r="A2044">
        <v>202650001880</v>
      </c>
      <c r="B2044">
        <v>1026006</v>
      </c>
      <c r="C2044" s="24">
        <v>46118</v>
      </c>
      <c r="D2044" s="23" t="s">
        <v>156</v>
      </c>
      <c r="E2044" s="23" t="s">
        <v>183</v>
      </c>
      <c r="F2044" s="23"/>
      <c r="G2044" s="23" t="s">
        <v>179</v>
      </c>
      <c r="H2044" s="23"/>
      <c r="I2044" s="23"/>
      <c r="J2044" s="23"/>
      <c r="K2044" s="23"/>
      <c r="L2044" s="23" t="s">
        <v>180</v>
      </c>
      <c r="M2044" s="25">
        <v>46309.803796296299</v>
      </c>
    </row>
    <row r="2045" spans="1:13">
      <c r="A2045">
        <v>202650001881</v>
      </c>
      <c r="B2045">
        <v>1126055</v>
      </c>
      <c r="C2045" s="24">
        <v>46118</v>
      </c>
      <c r="D2045" s="23" t="s">
        <v>156</v>
      </c>
      <c r="E2045" s="23" t="s">
        <v>183</v>
      </c>
      <c r="F2045" s="23"/>
      <c r="G2045" s="23" t="s">
        <v>179</v>
      </c>
      <c r="H2045" s="23"/>
      <c r="I2045" s="23"/>
      <c r="J2045" s="23"/>
      <c r="K2045" s="23"/>
      <c r="L2045" s="23" t="s">
        <v>180</v>
      </c>
      <c r="M2045" s="25">
        <v>46309.803796296299</v>
      </c>
    </row>
    <row r="2046" spans="1:13">
      <c r="A2046">
        <v>202650001882</v>
      </c>
      <c r="B2046">
        <v>976045</v>
      </c>
      <c r="C2046" s="24">
        <v>46118</v>
      </c>
      <c r="D2046" s="23" t="s">
        <v>156</v>
      </c>
      <c r="E2046" s="23" t="s">
        <v>183</v>
      </c>
      <c r="F2046" s="23"/>
      <c r="G2046" s="23" t="s">
        <v>179</v>
      </c>
      <c r="H2046" s="23"/>
      <c r="I2046" s="23"/>
      <c r="J2046" s="23"/>
      <c r="K2046" s="23"/>
      <c r="L2046" s="23" t="s">
        <v>180</v>
      </c>
      <c r="M2046" s="25">
        <v>46309.803796296299</v>
      </c>
    </row>
    <row r="2047" spans="1:13">
      <c r="A2047">
        <v>202650001883</v>
      </c>
      <c r="B2047">
        <v>1181284</v>
      </c>
      <c r="C2047" s="24">
        <v>46118</v>
      </c>
      <c r="D2047" s="23" t="s">
        <v>156</v>
      </c>
      <c r="E2047" s="23" t="s">
        <v>183</v>
      </c>
      <c r="F2047" s="23"/>
      <c r="G2047" s="23" t="s">
        <v>179</v>
      </c>
      <c r="H2047" s="23"/>
      <c r="I2047" s="23"/>
      <c r="J2047" s="23"/>
      <c r="K2047" s="23"/>
      <c r="L2047" s="23" t="s">
        <v>180</v>
      </c>
      <c r="M2047" s="25">
        <v>46309.803796296299</v>
      </c>
    </row>
    <row r="2048" spans="1:13">
      <c r="A2048">
        <v>202650001884</v>
      </c>
      <c r="B2048">
        <v>1256081</v>
      </c>
      <c r="C2048" s="24">
        <v>46118</v>
      </c>
      <c r="D2048" s="23" t="s">
        <v>156</v>
      </c>
      <c r="E2048" s="23" t="s">
        <v>183</v>
      </c>
      <c r="F2048" s="23"/>
      <c r="G2048" s="23" t="s">
        <v>179</v>
      </c>
      <c r="H2048" s="23"/>
      <c r="I2048" s="23"/>
      <c r="J2048" s="23"/>
      <c r="K2048" s="23"/>
      <c r="L2048" s="23" t="s">
        <v>180</v>
      </c>
      <c r="M2048" s="25">
        <v>46309.803796296299</v>
      </c>
    </row>
    <row r="2049" spans="1:13">
      <c r="A2049">
        <v>202650001885</v>
      </c>
      <c r="B2049">
        <v>880687</v>
      </c>
      <c r="C2049" s="24">
        <v>46118</v>
      </c>
      <c r="D2049" s="23" t="s">
        <v>156</v>
      </c>
      <c r="E2049" s="23" t="s">
        <v>183</v>
      </c>
      <c r="F2049" s="23"/>
      <c r="G2049" s="23" t="s">
        <v>179</v>
      </c>
      <c r="H2049" s="23"/>
      <c r="I2049" s="23"/>
      <c r="J2049" s="23"/>
      <c r="K2049" s="23"/>
      <c r="L2049" s="23" t="s">
        <v>180</v>
      </c>
      <c r="M2049" s="25">
        <v>46309.803796296299</v>
      </c>
    </row>
    <row r="2050" spans="1:13">
      <c r="A2050">
        <v>202650001886</v>
      </c>
      <c r="B2050">
        <v>1256067</v>
      </c>
      <c r="C2050" s="24">
        <v>46118</v>
      </c>
      <c r="D2050" s="23" t="s">
        <v>156</v>
      </c>
      <c r="E2050" s="23" t="s">
        <v>183</v>
      </c>
      <c r="F2050" s="23"/>
      <c r="G2050" s="23" t="s">
        <v>179</v>
      </c>
      <c r="H2050" s="23"/>
      <c r="I2050" s="23"/>
      <c r="J2050" s="23"/>
      <c r="K2050" s="23"/>
      <c r="L2050" s="23" t="s">
        <v>180</v>
      </c>
      <c r="M2050" s="25">
        <v>46309.803796296299</v>
      </c>
    </row>
    <row r="2051" spans="1:13">
      <c r="A2051">
        <v>202650001887</v>
      </c>
      <c r="B2051">
        <v>1136003</v>
      </c>
      <c r="C2051" s="24">
        <v>46118</v>
      </c>
      <c r="D2051" s="23" t="s">
        <v>156</v>
      </c>
      <c r="E2051" s="23" t="s">
        <v>183</v>
      </c>
      <c r="F2051" s="23"/>
      <c r="G2051" s="23" t="s">
        <v>179</v>
      </c>
      <c r="H2051" s="23"/>
      <c r="I2051" s="23"/>
      <c r="J2051" s="23"/>
      <c r="K2051" s="23"/>
      <c r="L2051" s="23" t="s">
        <v>180</v>
      </c>
      <c r="M2051" s="25">
        <v>46309.803796296299</v>
      </c>
    </row>
    <row r="2052" spans="1:13">
      <c r="A2052">
        <v>202650001888</v>
      </c>
      <c r="B2052">
        <v>1036036</v>
      </c>
      <c r="C2052" s="24">
        <v>46118</v>
      </c>
      <c r="D2052" s="23" t="s">
        <v>156</v>
      </c>
      <c r="E2052" s="23" t="s">
        <v>183</v>
      </c>
      <c r="F2052" s="23"/>
      <c r="G2052" s="23" t="s">
        <v>179</v>
      </c>
      <c r="H2052" s="23"/>
      <c r="I2052" s="23"/>
      <c r="J2052" s="23"/>
      <c r="K2052" s="23"/>
      <c r="L2052" s="23" t="s">
        <v>180</v>
      </c>
      <c r="M2052" s="25">
        <v>46309.803796296299</v>
      </c>
    </row>
    <row r="2053" spans="1:13">
      <c r="A2053">
        <v>202650001890</v>
      </c>
      <c r="B2053">
        <v>920309</v>
      </c>
      <c r="C2053" s="24">
        <v>46118</v>
      </c>
      <c r="D2053" s="23" t="s">
        <v>156</v>
      </c>
      <c r="E2053" s="23" t="s">
        <v>183</v>
      </c>
      <c r="F2053" s="23"/>
      <c r="G2053" s="23" t="s">
        <v>179</v>
      </c>
      <c r="H2053" s="23"/>
      <c r="I2053" s="23"/>
      <c r="J2053" s="23"/>
      <c r="K2053" s="23"/>
      <c r="L2053" s="23" t="s">
        <v>180</v>
      </c>
      <c r="M2053" s="25">
        <v>46309.803796296299</v>
      </c>
    </row>
    <row r="2054" spans="1:13">
      <c r="A2054">
        <v>202650001891</v>
      </c>
      <c r="B2054">
        <v>1256037</v>
      </c>
      <c r="C2054" s="24">
        <v>46118</v>
      </c>
      <c r="D2054" s="23" t="s">
        <v>156</v>
      </c>
      <c r="E2054" s="23" t="s">
        <v>183</v>
      </c>
      <c r="F2054" s="23"/>
      <c r="G2054" s="23" t="s">
        <v>179</v>
      </c>
      <c r="H2054" s="23"/>
      <c r="I2054" s="23"/>
      <c r="J2054" s="23"/>
      <c r="K2054" s="23"/>
      <c r="L2054" s="23" t="s">
        <v>180</v>
      </c>
      <c r="M2054" s="25">
        <v>46309.803796296299</v>
      </c>
    </row>
    <row r="2055" spans="1:13">
      <c r="A2055">
        <v>202650001892</v>
      </c>
      <c r="B2055">
        <v>1026055</v>
      </c>
      <c r="C2055" s="24">
        <v>46118</v>
      </c>
      <c r="D2055" s="23" t="s">
        <v>156</v>
      </c>
      <c r="E2055" s="23" t="s">
        <v>183</v>
      </c>
      <c r="F2055" s="23"/>
      <c r="G2055" s="23" t="s">
        <v>179</v>
      </c>
      <c r="H2055" s="23"/>
      <c r="I2055" s="23"/>
      <c r="J2055" s="23"/>
      <c r="K2055" s="23"/>
      <c r="L2055" s="23" t="s">
        <v>180</v>
      </c>
      <c r="M2055" s="25">
        <v>46309.803796296299</v>
      </c>
    </row>
    <row r="2056" spans="1:13">
      <c r="A2056">
        <v>202650001893</v>
      </c>
      <c r="B2056">
        <v>1221216</v>
      </c>
      <c r="C2056" s="24">
        <v>46118</v>
      </c>
      <c r="D2056" s="23" t="s">
        <v>156</v>
      </c>
      <c r="E2056" s="23" t="s">
        <v>183</v>
      </c>
      <c r="F2056" s="23"/>
      <c r="G2056" s="23" t="s">
        <v>179</v>
      </c>
      <c r="H2056" s="23"/>
      <c r="I2056" s="23"/>
      <c r="J2056" s="23"/>
      <c r="K2056" s="23"/>
      <c r="L2056" s="23" t="s">
        <v>180</v>
      </c>
      <c r="M2056" s="25">
        <v>46309.803796296299</v>
      </c>
    </row>
    <row r="2057" spans="1:13">
      <c r="A2057">
        <v>202650001894</v>
      </c>
      <c r="B2057">
        <v>1041104</v>
      </c>
      <c r="C2057" s="24">
        <v>46118</v>
      </c>
      <c r="D2057" s="23" t="s">
        <v>156</v>
      </c>
      <c r="E2057" s="23" t="s">
        <v>183</v>
      </c>
      <c r="F2057" s="23"/>
      <c r="G2057" s="23" t="s">
        <v>179</v>
      </c>
      <c r="H2057" s="23"/>
      <c r="I2057" s="23"/>
      <c r="J2057" s="23"/>
      <c r="K2057" s="23"/>
      <c r="L2057" s="23" t="s">
        <v>180</v>
      </c>
      <c r="M2057" s="25">
        <v>46309.803796296299</v>
      </c>
    </row>
    <row r="2058" spans="1:13">
      <c r="A2058">
        <v>202650001895</v>
      </c>
      <c r="B2058">
        <v>1066064</v>
      </c>
      <c r="C2058" s="24">
        <v>46118</v>
      </c>
      <c r="D2058" s="23" t="s">
        <v>156</v>
      </c>
      <c r="E2058" s="23" t="s">
        <v>183</v>
      </c>
      <c r="F2058" s="23"/>
      <c r="G2058" s="23" t="s">
        <v>179</v>
      </c>
      <c r="H2058" s="23"/>
      <c r="I2058" s="23"/>
      <c r="J2058" s="23"/>
      <c r="K2058" s="23"/>
      <c r="L2058" s="23" t="s">
        <v>180</v>
      </c>
      <c r="M2058" s="25">
        <v>46309.803796296299</v>
      </c>
    </row>
    <row r="2059" spans="1:13">
      <c r="A2059">
        <v>202650001896</v>
      </c>
      <c r="B2059">
        <v>1186148</v>
      </c>
      <c r="C2059" s="24">
        <v>46118</v>
      </c>
      <c r="D2059" s="23" t="s">
        <v>156</v>
      </c>
      <c r="E2059" s="23" t="s">
        <v>183</v>
      </c>
      <c r="F2059" s="23"/>
      <c r="G2059" s="23" t="s">
        <v>179</v>
      </c>
      <c r="H2059" s="23"/>
      <c r="I2059" s="23"/>
      <c r="J2059" s="23"/>
      <c r="K2059" s="23"/>
      <c r="L2059" s="23" t="s">
        <v>180</v>
      </c>
      <c r="M2059" s="25">
        <v>46309.803796296299</v>
      </c>
    </row>
    <row r="2060" spans="1:13">
      <c r="A2060">
        <v>202650001898</v>
      </c>
      <c r="B2060">
        <v>1181435</v>
      </c>
      <c r="C2060" s="24">
        <v>46118</v>
      </c>
      <c r="D2060" s="23" t="s">
        <v>156</v>
      </c>
      <c r="E2060" s="23" t="s">
        <v>183</v>
      </c>
      <c r="F2060" s="23"/>
      <c r="G2060" s="23" t="s">
        <v>179</v>
      </c>
      <c r="H2060" s="23"/>
      <c r="I2060" s="23"/>
      <c r="J2060" s="23"/>
      <c r="K2060" s="23"/>
      <c r="L2060" s="23" t="s">
        <v>180</v>
      </c>
      <c r="M2060" s="25">
        <v>46309.803796296299</v>
      </c>
    </row>
    <row r="2061" spans="1:13">
      <c r="A2061">
        <v>202650001899</v>
      </c>
      <c r="B2061">
        <v>1116145</v>
      </c>
      <c r="C2061" s="24">
        <v>46118</v>
      </c>
      <c r="D2061" s="23" t="s">
        <v>156</v>
      </c>
      <c r="E2061" s="23" t="s">
        <v>183</v>
      </c>
      <c r="F2061" s="23"/>
      <c r="G2061" s="23" t="s">
        <v>179</v>
      </c>
      <c r="H2061" s="23"/>
      <c r="I2061" s="23"/>
      <c r="J2061" s="23"/>
      <c r="K2061" s="23"/>
      <c r="L2061" s="23" t="s">
        <v>180</v>
      </c>
      <c r="M2061" s="25">
        <v>46309.803796296299</v>
      </c>
    </row>
    <row r="2062" spans="1:13">
      <c r="A2062">
        <v>202650001900</v>
      </c>
      <c r="B2062">
        <v>1136016</v>
      </c>
      <c r="C2062" s="24">
        <v>46119</v>
      </c>
      <c r="D2062" s="23" t="s">
        <v>156</v>
      </c>
      <c r="E2062" s="23" t="s">
        <v>183</v>
      </c>
      <c r="F2062" s="23"/>
      <c r="G2062" s="23" t="s">
        <v>179</v>
      </c>
      <c r="H2062" s="23"/>
      <c r="I2062" s="23"/>
      <c r="J2062" s="23"/>
      <c r="K2062" s="23"/>
      <c r="L2062" s="23" t="s">
        <v>180</v>
      </c>
      <c r="M2062" s="25">
        <v>46309.803796296299</v>
      </c>
    </row>
    <row r="2063" spans="1:13">
      <c r="A2063">
        <v>202650001901</v>
      </c>
      <c r="B2063">
        <v>1226064</v>
      </c>
      <c r="C2063" s="24">
        <v>46119</v>
      </c>
      <c r="D2063" s="23" t="s">
        <v>156</v>
      </c>
      <c r="E2063" s="23" t="s">
        <v>183</v>
      </c>
      <c r="F2063" s="23"/>
      <c r="G2063" s="23" t="s">
        <v>179</v>
      </c>
      <c r="H2063" s="23"/>
      <c r="I2063" s="23"/>
      <c r="J2063" s="23"/>
      <c r="K2063" s="23"/>
      <c r="L2063" s="23" t="s">
        <v>180</v>
      </c>
      <c r="M2063" s="25">
        <v>46309.803796296299</v>
      </c>
    </row>
    <row r="2064" spans="1:13">
      <c r="A2064">
        <v>202650001902</v>
      </c>
      <c r="B2064">
        <v>1176086</v>
      </c>
      <c r="C2064" s="24">
        <v>46119</v>
      </c>
      <c r="D2064" s="23" t="s">
        <v>156</v>
      </c>
      <c r="E2064" s="23" t="s">
        <v>183</v>
      </c>
      <c r="F2064" s="23"/>
      <c r="G2064" s="23" t="s">
        <v>179</v>
      </c>
      <c r="H2064" s="23"/>
      <c r="I2064" s="23"/>
      <c r="J2064" s="23"/>
      <c r="K2064" s="23"/>
      <c r="L2064" s="23" t="s">
        <v>180</v>
      </c>
      <c r="M2064" s="25">
        <v>46309.803796296299</v>
      </c>
    </row>
    <row r="2065" spans="1:13">
      <c r="A2065">
        <v>202650001903</v>
      </c>
      <c r="B2065">
        <v>1036020</v>
      </c>
      <c r="C2065" s="24">
        <v>46119</v>
      </c>
      <c r="D2065" s="23" t="s">
        <v>156</v>
      </c>
      <c r="E2065" s="23" t="s">
        <v>183</v>
      </c>
      <c r="F2065" s="23"/>
      <c r="G2065" s="23" t="s">
        <v>179</v>
      </c>
      <c r="H2065" s="23"/>
      <c r="I2065" s="23"/>
      <c r="J2065" s="23"/>
      <c r="K2065" s="23"/>
      <c r="L2065" s="23" t="s">
        <v>180</v>
      </c>
      <c r="M2065" s="25">
        <v>46309.803796296299</v>
      </c>
    </row>
    <row r="2066" spans="1:13">
      <c r="A2066">
        <v>202650001904</v>
      </c>
      <c r="B2066">
        <v>5098366</v>
      </c>
      <c r="C2066" s="24">
        <v>46119</v>
      </c>
      <c r="D2066" s="23" t="s">
        <v>156</v>
      </c>
      <c r="E2066" s="23" t="s">
        <v>183</v>
      </c>
      <c r="F2066" s="23" t="s">
        <v>212</v>
      </c>
      <c r="G2066" s="23" t="s">
        <v>179</v>
      </c>
      <c r="H2066" s="23"/>
      <c r="I2066" s="23"/>
      <c r="J2066" s="23"/>
      <c r="K2066" s="23"/>
      <c r="L2066" s="23" t="s">
        <v>180</v>
      </c>
      <c r="M2066" s="25">
        <v>46309.803796296299</v>
      </c>
    </row>
    <row r="2067" spans="1:13">
      <c r="A2067">
        <v>202650001905</v>
      </c>
      <c r="B2067">
        <v>1246042</v>
      </c>
      <c r="C2067" s="24">
        <v>46119</v>
      </c>
      <c r="D2067" s="23" t="s">
        <v>156</v>
      </c>
      <c r="E2067" s="23" t="s">
        <v>183</v>
      </c>
      <c r="F2067" s="23" t="s">
        <v>212</v>
      </c>
      <c r="G2067" s="23" t="s">
        <v>179</v>
      </c>
      <c r="H2067" s="23"/>
      <c r="I2067" s="23"/>
      <c r="J2067" s="23"/>
      <c r="K2067" s="23"/>
      <c r="L2067" s="23" t="s">
        <v>180</v>
      </c>
      <c r="M2067" s="25">
        <v>46309.803796296299</v>
      </c>
    </row>
    <row r="2068" spans="1:13">
      <c r="A2068">
        <v>202650001906</v>
      </c>
      <c r="B2068">
        <v>1246103</v>
      </c>
      <c r="C2068" s="24">
        <v>46119</v>
      </c>
      <c r="D2068" s="23" t="s">
        <v>156</v>
      </c>
      <c r="E2068" s="23" t="s">
        <v>183</v>
      </c>
      <c r="F2068" s="23"/>
      <c r="G2068" s="23" t="s">
        <v>179</v>
      </c>
      <c r="H2068" s="23"/>
      <c r="I2068" s="23"/>
      <c r="J2068" s="23"/>
      <c r="K2068" s="23"/>
      <c r="L2068" s="23" t="s">
        <v>180</v>
      </c>
      <c r="M2068" s="25">
        <v>46309.803796296299</v>
      </c>
    </row>
    <row r="2069" spans="1:13">
      <c r="A2069">
        <v>202650001907</v>
      </c>
      <c r="B2069">
        <v>1212321</v>
      </c>
      <c r="C2069" s="24">
        <v>46127</v>
      </c>
      <c r="D2069" s="23" t="s">
        <v>156</v>
      </c>
      <c r="E2069" s="23" t="s">
        <v>183</v>
      </c>
      <c r="F2069" s="23"/>
      <c r="G2069" s="23" t="s">
        <v>179</v>
      </c>
      <c r="H2069" s="23"/>
      <c r="I2069" s="23"/>
      <c r="J2069" s="23"/>
      <c r="K2069" s="23"/>
      <c r="L2069" s="23" t="s">
        <v>180</v>
      </c>
      <c r="M2069" s="25">
        <v>46309.803796296299</v>
      </c>
    </row>
    <row r="2070" spans="1:13">
      <c r="A2070">
        <v>202650001908</v>
      </c>
      <c r="B2070">
        <v>5078441</v>
      </c>
      <c r="C2070" s="24">
        <v>46119</v>
      </c>
      <c r="D2070" s="23" t="s">
        <v>156</v>
      </c>
      <c r="E2070" s="23" t="s">
        <v>183</v>
      </c>
      <c r="F2070" s="23" t="s">
        <v>212</v>
      </c>
      <c r="G2070" s="23" t="s">
        <v>179</v>
      </c>
      <c r="H2070" s="23"/>
      <c r="I2070" s="23"/>
      <c r="J2070" s="23"/>
      <c r="K2070" s="23"/>
      <c r="L2070" s="23" t="s">
        <v>180</v>
      </c>
      <c r="M2070" s="25">
        <v>46309.803796296299</v>
      </c>
    </row>
    <row r="2071" spans="1:13">
      <c r="A2071">
        <v>202650001909</v>
      </c>
      <c r="B2071">
        <v>1106095</v>
      </c>
      <c r="C2071" s="24">
        <v>46119</v>
      </c>
      <c r="D2071" s="23" t="s">
        <v>156</v>
      </c>
      <c r="E2071" s="23" t="s">
        <v>183</v>
      </c>
      <c r="F2071" s="23"/>
      <c r="G2071" s="23" t="s">
        <v>179</v>
      </c>
      <c r="H2071" s="23"/>
      <c r="I2071" s="23"/>
      <c r="J2071" s="23"/>
      <c r="K2071" s="23"/>
      <c r="L2071" s="23" t="s">
        <v>180</v>
      </c>
      <c r="M2071" s="25">
        <v>46309.803796296299</v>
      </c>
    </row>
    <row r="2072" spans="1:13">
      <c r="A2072">
        <v>202650001910</v>
      </c>
      <c r="B2072">
        <v>920156</v>
      </c>
      <c r="C2072" s="24">
        <v>46119</v>
      </c>
      <c r="D2072" s="23" t="s">
        <v>156</v>
      </c>
      <c r="E2072" s="23" t="s">
        <v>183</v>
      </c>
      <c r="F2072" s="23"/>
      <c r="G2072" s="23" t="s">
        <v>179</v>
      </c>
      <c r="H2072" s="23"/>
      <c r="I2072" s="23"/>
      <c r="J2072" s="23"/>
      <c r="K2072" s="23"/>
      <c r="L2072" s="23" t="s">
        <v>180</v>
      </c>
      <c r="M2072" s="25">
        <v>46309.803796296299</v>
      </c>
    </row>
    <row r="2073" spans="1:13">
      <c r="A2073">
        <v>202650001911</v>
      </c>
      <c r="B2073">
        <v>1246046</v>
      </c>
      <c r="C2073" s="24">
        <v>46119</v>
      </c>
      <c r="D2073" s="23" t="s">
        <v>156</v>
      </c>
      <c r="E2073" s="23" t="s">
        <v>183</v>
      </c>
      <c r="F2073" s="23"/>
      <c r="G2073" s="23" t="s">
        <v>179</v>
      </c>
      <c r="H2073" s="23"/>
      <c r="I2073" s="23"/>
      <c r="J2073" s="23"/>
      <c r="K2073" s="23"/>
      <c r="L2073" s="23" t="s">
        <v>180</v>
      </c>
      <c r="M2073" s="25">
        <v>46309.803796296299</v>
      </c>
    </row>
    <row r="2074" spans="1:13">
      <c r="A2074">
        <v>202650001912</v>
      </c>
      <c r="B2074">
        <v>1131380</v>
      </c>
      <c r="C2074" s="24">
        <v>46119</v>
      </c>
      <c r="D2074" s="23" t="s">
        <v>156</v>
      </c>
      <c r="E2074" s="23" t="s">
        <v>183</v>
      </c>
      <c r="F2074" s="23"/>
      <c r="G2074" s="23" t="s">
        <v>179</v>
      </c>
      <c r="H2074" s="23"/>
      <c r="I2074" s="23"/>
      <c r="J2074" s="23"/>
      <c r="K2074" s="23"/>
      <c r="L2074" s="23" t="s">
        <v>180</v>
      </c>
      <c r="M2074" s="25">
        <v>46309.803796296299</v>
      </c>
    </row>
    <row r="2075" spans="1:13">
      <c r="A2075">
        <v>202650001913</v>
      </c>
      <c r="B2075">
        <v>1223027</v>
      </c>
      <c r="C2075" s="24">
        <v>46121</v>
      </c>
      <c r="D2075" s="23" t="s">
        <v>156</v>
      </c>
      <c r="E2075" s="23" t="s">
        <v>183</v>
      </c>
      <c r="F2075" s="23"/>
      <c r="G2075" s="23" t="s">
        <v>179</v>
      </c>
      <c r="H2075" s="23"/>
      <c r="I2075" s="23"/>
      <c r="J2075" s="23"/>
      <c r="K2075" s="23"/>
      <c r="L2075" s="23" t="s">
        <v>180</v>
      </c>
      <c r="M2075" s="25">
        <v>46309.803796296299</v>
      </c>
    </row>
    <row r="2076" spans="1:13">
      <c r="A2076">
        <v>202650001914</v>
      </c>
      <c r="B2076">
        <v>1216109</v>
      </c>
      <c r="C2076" s="24">
        <v>46119</v>
      </c>
      <c r="D2076" s="23" t="s">
        <v>156</v>
      </c>
      <c r="E2076" s="23" t="s">
        <v>183</v>
      </c>
      <c r="F2076" s="23"/>
      <c r="G2076" s="23" t="s">
        <v>179</v>
      </c>
      <c r="H2076" s="23"/>
      <c r="I2076" s="23"/>
      <c r="J2076" s="23"/>
      <c r="K2076" s="23"/>
      <c r="L2076" s="23" t="s">
        <v>180</v>
      </c>
      <c r="M2076" s="25">
        <v>46309.803796296299</v>
      </c>
    </row>
    <row r="2077" spans="1:13">
      <c r="A2077">
        <v>202650001915</v>
      </c>
      <c r="B2077">
        <v>1086009</v>
      </c>
      <c r="C2077" s="24">
        <v>46119</v>
      </c>
      <c r="D2077" s="23" t="s">
        <v>156</v>
      </c>
      <c r="E2077" s="23" t="s">
        <v>183</v>
      </c>
      <c r="F2077" s="23"/>
      <c r="G2077" s="23" t="s">
        <v>179</v>
      </c>
      <c r="H2077" s="23"/>
      <c r="I2077" s="23"/>
      <c r="J2077" s="23"/>
      <c r="K2077" s="23"/>
      <c r="L2077" s="23" t="s">
        <v>180</v>
      </c>
      <c r="M2077" s="25">
        <v>46309.803796296299</v>
      </c>
    </row>
    <row r="2078" spans="1:13">
      <c r="A2078">
        <v>202650001916</v>
      </c>
      <c r="B2078">
        <v>1171113</v>
      </c>
      <c r="C2078" s="24">
        <v>46119</v>
      </c>
      <c r="D2078" s="23" t="s">
        <v>156</v>
      </c>
      <c r="E2078" s="23" t="s">
        <v>183</v>
      </c>
      <c r="F2078" s="23"/>
      <c r="G2078" s="23" t="s">
        <v>179</v>
      </c>
      <c r="H2078" s="23"/>
      <c r="I2078" s="23"/>
      <c r="J2078" s="23"/>
      <c r="K2078" s="23"/>
      <c r="L2078" s="23" t="s">
        <v>180</v>
      </c>
      <c r="M2078" s="25">
        <v>46309.803796296299</v>
      </c>
    </row>
    <row r="2079" spans="1:13">
      <c r="A2079">
        <v>202650001917</v>
      </c>
      <c r="B2079">
        <v>1141150</v>
      </c>
      <c r="C2079" s="24">
        <v>46127</v>
      </c>
      <c r="D2079" s="23" t="s">
        <v>156</v>
      </c>
      <c r="E2079" s="23" t="s">
        <v>183</v>
      </c>
      <c r="F2079" s="23"/>
      <c r="G2079" s="23" t="s">
        <v>179</v>
      </c>
      <c r="H2079" s="23"/>
      <c r="I2079" s="23"/>
      <c r="J2079" s="23"/>
      <c r="K2079" s="23"/>
      <c r="L2079" s="23" t="s">
        <v>180</v>
      </c>
      <c r="M2079" s="25">
        <v>46309.803796296299</v>
      </c>
    </row>
    <row r="2080" spans="1:13">
      <c r="A2080">
        <v>202650001918</v>
      </c>
      <c r="B2080">
        <v>1021220</v>
      </c>
      <c r="C2080" s="24">
        <v>46119</v>
      </c>
      <c r="D2080" s="23" t="s">
        <v>156</v>
      </c>
      <c r="E2080" s="23" t="s">
        <v>183</v>
      </c>
      <c r="F2080" s="23"/>
      <c r="G2080" s="23" t="s">
        <v>179</v>
      </c>
      <c r="H2080" s="23"/>
      <c r="I2080" s="23"/>
      <c r="J2080" s="23"/>
      <c r="K2080" s="23"/>
      <c r="L2080" s="23" t="s">
        <v>180</v>
      </c>
      <c r="M2080" s="25">
        <v>46309.803796296299</v>
      </c>
    </row>
    <row r="2081" spans="1:13">
      <c r="A2081">
        <v>202650001919</v>
      </c>
      <c r="B2081">
        <v>991161</v>
      </c>
      <c r="C2081" s="24">
        <v>46119</v>
      </c>
      <c r="D2081" s="23" t="s">
        <v>156</v>
      </c>
      <c r="E2081" s="23" t="s">
        <v>183</v>
      </c>
      <c r="F2081" s="23"/>
      <c r="G2081" s="23" t="s">
        <v>179</v>
      </c>
      <c r="H2081" s="23"/>
      <c r="I2081" s="23"/>
      <c r="J2081" s="23"/>
      <c r="K2081" s="23"/>
      <c r="L2081" s="23" t="s">
        <v>180</v>
      </c>
      <c r="M2081" s="25">
        <v>46309.803796296299</v>
      </c>
    </row>
    <row r="2082" spans="1:13">
      <c r="A2082">
        <v>202650001920</v>
      </c>
      <c r="B2082">
        <v>1204033</v>
      </c>
      <c r="C2082" s="24">
        <v>46119</v>
      </c>
      <c r="D2082" s="23" t="s">
        <v>156</v>
      </c>
      <c r="E2082" s="23" t="s">
        <v>183</v>
      </c>
      <c r="F2082" s="23"/>
      <c r="G2082" s="23" t="s">
        <v>179</v>
      </c>
      <c r="H2082" s="23"/>
      <c r="I2082" s="23"/>
      <c r="J2082" s="23"/>
      <c r="K2082" s="23"/>
      <c r="L2082" s="23" t="s">
        <v>180</v>
      </c>
      <c r="M2082" s="25">
        <v>46309.803796296299</v>
      </c>
    </row>
    <row r="2083" spans="1:13">
      <c r="A2083">
        <v>202650001921</v>
      </c>
      <c r="B2083">
        <v>1091210</v>
      </c>
      <c r="C2083" s="24">
        <v>46119</v>
      </c>
      <c r="D2083" s="23" t="s">
        <v>156</v>
      </c>
      <c r="E2083" s="23" t="s">
        <v>183</v>
      </c>
      <c r="F2083" s="23"/>
      <c r="G2083" s="23" t="s">
        <v>179</v>
      </c>
      <c r="H2083" s="23"/>
      <c r="I2083" s="23"/>
      <c r="J2083" s="23"/>
      <c r="K2083" s="23"/>
      <c r="L2083" s="23" t="s">
        <v>180</v>
      </c>
      <c r="M2083" s="25">
        <v>46309.803796296299</v>
      </c>
    </row>
    <row r="2084" spans="1:13">
      <c r="A2084">
        <v>202650001922</v>
      </c>
      <c r="B2084">
        <v>950145</v>
      </c>
      <c r="C2084" s="24">
        <v>46119</v>
      </c>
      <c r="D2084" s="23" t="s">
        <v>156</v>
      </c>
      <c r="E2084" s="23" t="s">
        <v>183</v>
      </c>
      <c r="F2084" s="23"/>
      <c r="G2084" s="23" t="s">
        <v>179</v>
      </c>
      <c r="H2084" s="23"/>
      <c r="I2084" s="23"/>
      <c r="J2084" s="23"/>
      <c r="K2084" s="23"/>
      <c r="L2084" s="23" t="s">
        <v>180</v>
      </c>
      <c r="M2084" s="25">
        <v>46309.803796296299</v>
      </c>
    </row>
    <row r="2085" spans="1:13">
      <c r="A2085">
        <v>202650001923</v>
      </c>
      <c r="B2085">
        <v>1018009</v>
      </c>
      <c r="C2085" s="24">
        <v>46119</v>
      </c>
      <c r="D2085" s="23" t="s">
        <v>156</v>
      </c>
      <c r="E2085" s="23" t="s">
        <v>183</v>
      </c>
      <c r="F2085" s="23"/>
      <c r="G2085" s="23" t="s">
        <v>179</v>
      </c>
      <c r="H2085" s="23"/>
      <c r="I2085" s="23"/>
      <c r="J2085" s="23"/>
      <c r="K2085" s="23"/>
      <c r="L2085" s="23" t="s">
        <v>180</v>
      </c>
      <c r="M2085" s="25">
        <v>46309.803796296299</v>
      </c>
    </row>
    <row r="2086" spans="1:13">
      <c r="A2086">
        <v>202650001925</v>
      </c>
      <c r="B2086">
        <v>1026077</v>
      </c>
      <c r="C2086" s="24">
        <v>46119</v>
      </c>
      <c r="D2086" s="23" t="s">
        <v>156</v>
      </c>
      <c r="E2086" s="23" t="s">
        <v>183</v>
      </c>
      <c r="F2086" s="23"/>
      <c r="G2086" s="23" t="s">
        <v>179</v>
      </c>
      <c r="H2086" s="23"/>
      <c r="I2086" s="23"/>
      <c r="J2086" s="23"/>
      <c r="K2086" s="23"/>
      <c r="L2086" s="23" t="s">
        <v>180</v>
      </c>
      <c r="M2086" s="25">
        <v>46309.803796296299</v>
      </c>
    </row>
    <row r="2087" spans="1:13">
      <c r="A2087">
        <v>202650001926</v>
      </c>
      <c r="B2087">
        <v>5108019</v>
      </c>
      <c r="C2087" s="24">
        <v>46119</v>
      </c>
      <c r="D2087" s="23" t="s">
        <v>156</v>
      </c>
      <c r="E2087" s="23" t="s">
        <v>183</v>
      </c>
      <c r="F2087" s="23" t="s">
        <v>212</v>
      </c>
      <c r="G2087" s="23" t="s">
        <v>179</v>
      </c>
      <c r="H2087" s="23"/>
      <c r="I2087" s="23"/>
      <c r="J2087" s="23"/>
      <c r="K2087" s="23"/>
      <c r="L2087" s="23" t="s">
        <v>180</v>
      </c>
      <c r="M2087" s="25">
        <v>46309.803796296299</v>
      </c>
    </row>
    <row r="2088" spans="1:13">
      <c r="A2088">
        <v>202650001927</v>
      </c>
      <c r="B2088">
        <v>1101535</v>
      </c>
      <c r="C2088" s="24">
        <v>46119</v>
      </c>
      <c r="D2088" s="23" t="s">
        <v>156</v>
      </c>
      <c r="E2088" s="23" t="s">
        <v>183</v>
      </c>
      <c r="F2088" s="23"/>
      <c r="G2088" s="23" t="s">
        <v>179</v>
      </c>
      <c r="H2088" s="23"/>
      <c r="I2088" s="23"/>
      <c r="J2088" s="23"/>
      <c r="K2088" s="23"/>
      <c r="L2088" s="23" t="s">
        <v>180</v>
      </c>
      <c r="M2088" s="25">
        <v>46309.803796296299</v>
      </c>
    </row>
    <row r="2089" spans="1:13">
      <c r="A2089">
        <v>202650001928</v>
      </c>
      <c r="B2089">
        <v>1172173</v>
      </c>
      <c r="C2089" s="24">
        <v>46119</v>
      </c>
      <c r="D2089" s="23" t="s">
        <v>156</v>
      </c>
      <c r="E2089" s="23" t="s">
        <v>183</v>
      </c>
      <c r="F2089" s="23"/>
      <c r="G2089" s="23" t="s">
        <v>179</v>
      </c>
      <c r="H2089" s="23"/>
      <c r="I2089" s="23"/>
      <c r="J2089" s="23"/>
      <c r="K2089" s="23"/>
      <c r="L2089" s="23" t="s">
        <v>180</v>
      </c>
      <c r="M2089" s="25">
        <v>46309.803796296299</v>
      </c>
    </row>
    <row r="2090" spans="1:13">
      <c r="A2090">
        <v>202650001929</v>
      </c>
      <c r="B2090">
        <v>1256051</v>
      </c>
      <c r="C2090" s="24">
        <v>46119</v>
      </c>
      <c r="D2090" s="23" t="s">
        <v>156</v>
      </c>
      <c r="E2090" s="23" t="s">
        <v>183</v>
      </c>
      <c r="F2090" s="23"/>
      <c r="G2090" s="23" t="s">
        <v>179</v>
      </c>
      <c r="H2090" s="23"/>
      <c r="I2090" s="23"/>
      <c r="J2090" s="23"/>
      <c r="K2090" s="23"/>
      <c r="L2090" s="23" t="s">
        <v>180</v>
      </c>
      <c r="M2090" s="25">
        <v>46309.803796296299</v>
      </c>
    </row>
    <row r="2091" spans="1:13">
      <c r="A2091">
        <v>202650001930</v>
      </c>
      <c r="B2091">
        <v>1028046</v>
      </c>
      <c r="C2091" s="24">
        <v>46119</v>
      </c>
      <c r="D2091" s="23" t="s">
        <v>156</v>
      </c>
      <c r="E2091" s="23" t="s">
        <v>183</v>
      </c>
      <c r="F2091" s="23"/>
      <c r="G2091" s="23" t="s">
        <v>179</v>
      </c>
      <c r="H2091" s="23"/>
      <c r="I2091" s="23"/>
      <c r="J2091" s="23"/>
      <c r="K2091" s="23"/>
      <c r="L2091" s="23" t="s">
        <v>180</v>
      </c>
      <c r="M2091" s="25">
        <v>46309.803796296299</v>
      </c>
    </row>
    <row r="2092" spans="1:13">
      <c r="A2092">
        <v>202650001931</v>
      </c>
      <c r="B2092">
        <v>976067</v>
      </c>
      <c r="C2092" s="24">
        <v>46119</v>
      </c>
      <c r="D2092" s="23" t="s">
        <v>156</v>
      </c>
      <c r="E2092" s="23" t="s">
        <v>183</v>
      </c>
      <c r="F2092" s="23" t="s">
        <v>212</v>
      </c>
      <c r="G2092" s="23" t="s">
        <v>179</v>
      </c>
      <c r="H2092" s="23"/>
      <c r="I2092" s="23"/>
      <c r="J2092" s="23"/>
      <c r="K2092" s="23"/>
      <c r="L2092" s="23" t="s">
        <v>180</v>
      </c>
      <c r="M2092" s="25">
        <v>46309.803796296299</v>
      </c>
    </row>
    <row r="2093" spans="1:13">
      <c r="A2093">
        <v>202650001932</v>
      </c>
      <c r="B2093">
        <v>1122113</v>
      </c>
      <c r="C2093" s="24">
        <v>46119</v>
      </c>
      <c r="D2093" s="23" t="s">
        <v>156</v>
      </c>
      <c r="E2093" s="23" t="s">
        <v>183</v>
      </c>
      <c r="F2093" s="23"/>
      <c r="G2093" s="23" t="s">
        <v>179</v>
      </c>
      <c r="H2093" s="23"/>
      <c r="I2093" s="23"/>
      <c r="J2093" s="23"/>
      <c r="K2093" s="23"/>
      <c r="L2093" s="23" t="s">
        <v>180</v>
      </c>
      <c r="M2093" s="25">
        <v>46309.803796296299</v>
      </c>
    </row>
    <row r="2094" spans="1:13">
      <c r="A2094">
        <v>202650001933</v>
      </c>
      <c r="B2094">
        <v>1036019</v>
      </c>
      <c r="C2094" s="24">
        <v>46119</v>
      </c>
      <c r="D2094" s="23" t="s">
        <v>156</v>
      </c>
      <c r="E2094" s="23" t="s">
        <v>183</v>
      </c>
      <c r="F2094" s="23"/>
      <c r="G2094" s="23" t="s">
        <v>179</v>
      </c>
      <c r="H2094" s="23"/>
      <c r="I2094" s="23"/>
      <c r="J2094" s="23"/>
      <c r="K2094" s="23"/>
      <c r="L2094" s="23" t="s">
        <v>180</v>
      </c>
      <c r="M2094" s="25">
        <v>46309.803796296299</v>
      </c>
    </row>
    <row r="2095" spans="1:13">
      <c r="A2095">
        <v>202650001934</v>
      </c>
      <c r="B2095">
        <v>1211388</v>
      </c>
      <c r="C2095" s="24">
        <v>46119</v>
      </c>
      <c r="D2095" s="23" t="s">
        <v>156</v>
      </c>
      <c r="E2095" s="23" t="s">
        <v>183</v>
      </c>
      <c r="F2095" s="23"/>
      <c r="G2095" s="23" t="s">
        <v>179</v>
      </c>
      <c r="H2095" s="23"/>
      <c r="I2095" s="23"/>
      <c r="J2095" s="23"/>
      <c r="K2095" s="23"/>
      <c r="L2095" s="23" t="s">
        <v>180</v>
      </c>
      <c r="M2095" s="25">
        <v>46309.803796296299</v>
      </c>
    </row>
    <row r="2096" spans="1:13">
      <c r="A2096">
        <v>202650001935</v>
      </c>
      <c r="B2096">
        <v>1146102</v>
      </c>
      <c r="C2096" s="24">
        <v>46119</v>
      </c>
      <c r="D2096" s="23" t="s">
        <v>156</v>
      </c>
      <c r="E2096" s="23" t="s">
        <v>183</v>
      </c>
      <c r="F2096" s="23"/>
      <c r="G2096" s="23" t="s">
        <v>179</v>
      </c>
      <c r="H2096" s="23"/>
      <c r="I2096" s="23"/>
      <c r="J2096" s="23"/>
      <c r="K2096" s="23"/>
      <c r="L2096" s="23" t="s">
        <v>180</v>
      </c>
      <c r="M2096" s="25">
        <v>46309.803796296299</v>
      </c>
    </row>
    <row r="2097" spans="1:13">
      <c r="A2097">
        <v>202650001936</v>
      </c>
      <c r="B2097">
        <v>900329</v>
      </c>
      <c r="C2097" s="24">
        <v>46119</v>
      </c>
      <c r="D2097" s="23" t="s">
        <v>156</v>
      </c>
      <c r="E2097" s="23" t="s">
        <v>183</v>
      </c>
      <c r="F2097" s="23"/>
      <c r="G2097" s="23" t="s">
        <v>179</v>
      </c>
      <c r="H2097" s="23"/>
      <c r="I2097" s="23"/>
      <c r="J2097" s="23"/>
      <c r="K2097" s="23"/>
      <c r="L2097" s="23" t="s">
        <v>180</v>
      </c>
      <c r="M2097" s="25">
        <v>46309.803796296299</v>
      </c>
    </row>
    <row r="2098" spans="1:13">
      <c r="A2098">
        <v>202650001937</v>
      </c>
      <c r="B2098">
        <v>5128370</v>
      </c>
      <c r="C2098" s="24">
        <v>46119</v>
      </c>
      <c r="D2098" s="23" t="s">
        <v>156</v>
      </c>
      <c r="E2098" s="23" t="s">
        <v>183</v>
      </c>
      <c r="F2098" s="23" t="s">
        <v>212</v>
      </c>
      <c r="G2098" s="23" t="s">
        <v>179</v>
      </c>
      <c r="H2098" s="23"/>
      <c r="I2098" s="23"/>
      <c r="J2098" s="23"/>
      <c r="K2098" s="23"/>
      <c r="L2098" s="23" t="s">
        <v>180</v>
      </c>
      <c r="M2098" s="25">
        <v>46309.803796296299</v>
      </c>
    </row>
    <row r="2099" spans="1:13">
      <c r="A2099">
        <v>202650001938</v>
      </c>
      <c r="B2099">
        <v>1120010</v>
      </c>
      <c r="C2099" s="24">
        <v>46119</v>
      </c>
      <c r="D2099" s="23" t="s">
        <v>156</v>
      </c>
      <c r="E2099" s="23" t="s">
        <v>183</v>
      </c>
      <c r="F2099" s="23"/>
      <c r="G2099" s="23" t="s">
        <v>179</v>
      </c>
      <c r="H2099" s="23"/>
      <c r="I2099" s="23"/>
      <c r="J2099" s="23"/>
      <c r="K2099" s="23"/>
      <c r="L2099" s="23" t="s">
        <v>180</v>
      </c>
      <c r="M2099" s="25">
        <v>46309.803796296299</v>
      </c>
    </row>
    <row r="2100" spans="1:13">
      <c r="A2100">
        <v>202650001939</v>
      </c>
      <c r="B2100">
        <v>1076038</v>
      </c>
      <c r="C2100" s="24">
        <v>46119</v>
      </c>
      <c r="D2100" s="23" t="s">
        <v>156</v>
      </c>
      <c r="E2100" s="23" t="s">
        <v>183</v>
      </c>
      <c r="F2100" s="23"/>
      <c r="G2100" s="23" t="s">
        <v>179</v>
      </c>
      <c r="H2100" s="23"/>
      <c r="I2100" s="23"/>
      <c r="J2100" s="23"/>
      <c r="K2100" s="23"/>
      <c r="L2100" s="23" t="s">
        <v>180</v>
      </c>
      <c r="M2100" s="25">
        <v>46309.803796296299</v>
      </c>
    </row>
    <row r="2101" spans="1:13">
      <c r="A2101">
        <v>202650001941</v>
      </c>
      <c r="B2101">
        <v>1056043</v>
      </c>
      <c r="C2101" s="24">
        <v>46119</v>
      </c>
      <c r="D2101" s="23" t="s">
        <v>156</v>
      </c>
      <c r="E2101" s="23" t="s">
        <v>183</v>
      </c>
      <c r="F2101" s="23"/>
      <c r="G2101" s="23" t="s">
        <v>179</v>
      </c>
      <c r="H2101" s="23"/>
      <c r="I2101" s="23"/>
      <c r="J2101" s="23"/>
      <c r="K2101" s="23"/>
      <c r="L2101" s="23" t="s">
        <v>180</v>
      </c>
      <c r="M2101" s="25">
        <v>46309.803796296299</v>
      </c>
    </row>
    <row r="2102" spans="1:13">
      <c r="A2102">
        <v>202650001942</v>
      </c>
      <c r="B2102">
        <v>1081347</v>
      </c>
      <c r="C2102" s="24">
        <v>46119</v>
      </c>
      <c r="D2102" s="23" t="s">
        <v>156</v>
      </c>
      <c r="E2102" s="23" t="s">
        <v>183</v>
      </c>
      <c r="F2102" s="23"/>
      <c r="G2102" s="23" t="s">
        <v>179</v>
      </c>
      <c r="H2102" s="23"/>
      <c r="I2102" s="23"/>
      <c r="J2102" s="23"/>
      <c r="K2102" s="23"/>
      <c r="L2102" s="23" t="s">
        <v>180</v>
      </c>
      <c r="M2102" s="25">
        <v>46309.803796296299</v>
      </c>
    </row>
    <row r="2103" spans="1:13">
      <c r="A2103">
        <v>202650001943</v>
      </c>
      <c r="B2103">
        <v>900090</v>
      </c>
      <c r="C2103" s="24">
        <v>46119</v>
      </c>
      <c r="D2103" s="23" t="s">
        <v>156</v>
      </c>
      <c r="E2103" s="23" t="s">
        <v>183</v>
      </c>
      <c r="F2103" s="23"/>
      <c r="G2103" s="23" t="s">
        <v>179</v>
      </c>
      <c r="H2103" s="23"/>
      <c r="I2103" s="23"/>
      <c r="J2103" s="23"/>
      <c r="K2103" s="23"/>
      <c r="L2103" s="23" t="s">
        <v>180</v>
      </c>
      <c r="M2103" s="25">
        <v>46309.803796296299</v>
      </c>
    </row>
    <row r="2104" spans="1:13">
      <c r="A2104">
        <v>202650001944</v>
      </c>
      <c r="B2104">
        <v>1024180</v>
      </c>
      <c r="C2104" s="24">
        <v>46119</v>
      </c>
      <c r="D2104" s="23" t="s">
        <v>156</v>
      </c>
      <c r="E2104" s="23" t="s">
        <v>183</v>
      </c>
      <c r="F2104" s="23"/>
      <c r="G2104" s="23" t="s">
        <v>179</v>
      </c>
      <c r="H2104" s="23"/>
      <c r="I2104" s="23"/>
      <c r="J2104" s="23"/>
      <c r="K2104" s="23"/>
      <c r="L2104" s="23" t="s">
        <v>180</v>
      </c>
      <c r="M2104" s="25">
        <v>46309.803796296299</v>
      </c>
    </row>
    <row r="2105" spans="1:13">
      <c r="A2105">
        <v>202650001945</v>
      </c>
      <c r="B2105">
        <v>890712</v>
      </c>
      <c r="C2105" s="24">
        <v>46119</v>
      </c>
      <c r="D2105" s="23" t="s">
        <v>156</v>
      </c>
      <c r="E2105" s="23" t="s">
        <v>183</v>
      </c>
      <c r="F2105" s="23"/>
      <c r="G2105" s="23" t="s">
        <v>179</v>
      </c>
      <c r="H2105" s="23"/>
      <c r="I2105" s="23"/>
      <c r="J2105" s="23"/>
      <c r="K2105" s="23"/>
      <c r="L2105" s="23" t="s">
        <v>180</v>
      </c>
      <c r="M2105" s="25">
        <v>46309.803796296299</v>
      </c>
    </row>
    <row r="2106" spans="1:13">
      <c r="A2106">
        <v>202650001946</v>
      </c>
      <c r="B2106">
        <v>1046066</v>
      </c>
      <c r="C2106" s="24">
        <v>46119</v>
      </c>
      <c r="D2106" s="23" t="s">
        <v>156</v>
      </c>
      <c r="E2106" s="23" t="s">
        <v>183</v>
      </c>
      <c r="F2106" s="23"/>
      <c r="G2106" s="23" t="s">
        <v>179</v>
      </c>
      <c r="H2106" s="23"/>
      <c r="I2106" s="23"/>
      <c r="J2106" s="23"/>
      <c r="K2106" s="23"/>
      <c r="L2106" s="23" t="s">
        <v>180</v>
      </c>
      <c r="M2106" s="25">
        <v>46309.803796296299</v>
      </c>
    </row>
    <row r="2107" spans="1:13">
      <c r="A2107">
        <v>202650001947</v>
      </c>
      <c r="B2107">
        <v>1086131</v>
      </c>
      <c r="C2107" s="24">
        <v>46119</v>
      </c>
      <c r="D2107" s="23" t="s">
        <v>156</v>
      </c>
      <c r="E2107" s="23" t="s">
        <v>183</v>
      </c>
      <c r="F2107" s="23"/>
      <c r="G2107" s="23" t="s">
        <v>179</v>
      </c>
      <c r="H2107" s="23"/>
      <c r="I2107" s="23"/>
      <c r="J2107" s="23"/>
      <c r="K2107" s="23"/>
      <c r="L2107" s="23" t="s">
        <v>180</v>
      </c>
      <c r="M2107" s="25">
        <v>46309.803796296299</v>
      </c>
    </row>
    <row r="2108" spans="1:13">
      <c r="A2108">
        <v>202650001948</v>
      </c>
      <c r="B2108">
        <v>1121138</v>
      </c>
      <c r="C2108" s="24">
        <v>46119</v>
      </c>
      <c r="D2108" s="23" t="s">
        <v>156</v>
      </c>
      <c r="E2108" s="23" t="s">
        <v>183</v>
      </c>
      <c r="F2108" s="23"/>
      <c r="G2108" s="23" t="s">
        <v>179</v>
      </c>
      <c r="H2108" s="23"/>
      <c r="I2108" s="23"/>
      <c r="J2108" s="23"/>
      <c r="K2108" s="23"/>
      <c r="L2108" s="23" t="s">
        <v>180</v>
      </c>
      <c r="M2108" s="25">
        <v>46309.803796296299</v>
      </c>
    </row>
    <row r="2109" spans="1:13">
      <c r="A2109">
        <v>202650001949</v>
      </c>
      <c r="B2109">
        <v>1176055</v>
      </c>
      <c r="C2109" s="24">
        <v>46119</v>
      </c>
      <c r="D2109" s="23" t="s">
        <v>156</v>
      </c>
      <c r="E2109" s="23" t="s">
        <v>183</v>
      </c>
      <c r="F2109" s="23"/>
      <c r="G2109" s="23" t="s">
        <v>179</v>
      </c>
      <c r="H2109" s="23"/>
      <c r="I2109" s="23"/>
      <c r="J2109" s="23"/>
      <c r="K2109" s="23"/>
      <c r="L2109" s="23" t="s">
        <v>180</v>
      </c>
      <c r="M2109" s="25">
        <v>46309.803796296299</v>
      </c>
    </row>
    <row r="2110" spans="1:13">
      <c r="A2110">
        <v>202650001950</v>
      </c>
      <c r="B2110">
        <v>930231</v>
      </c>
      <c r="C2110" s="24">
        <v>46119</v>
      </c>
      <c r="D2110" s="23" t="s">
        <v>156</v>
      </c>
      <c r="E2110" s="23" t="s">
        <v>183</v>
      </c>
      <c r="F2110" s="23"/>
      <c r="G2110" s="23" t="s">
        <v>179</v>
      </c>
      <c r="H2110" s="23"/>
      <c r="I2110" s="23"/>
      <c r="J2110" s="23"/>
      <c r="K2110" s="23"/>
      <c r="L2110" s="23" t="s">
        <v>180</v>
      </c>
      <c r="M2110" s="25">
        <v>46309.803796296299</v>
      </c>
    </row>
    <row r="2111" spans="1:13">
      <c r="A2111">
        <v>202650001951</v>
      </c>
      <c r="B2111">
        <v>1026067</v>
      </c>
      <c r="C2111" s="24">
        <v>46119</v>
      </c>
      <c r="D2111" s="23" t="s">
        <v>156</v>
      </c>
      <c r="E2111" s="23" t="s">
        <v>183</v>
      </c>
      <c r="F2111" s="23"/>
      <c r="G2111" s="23" t="s">
        <v>179</v>
      </c>
      <c r="H2111" s="23"/>
      <c r="I2111" s="23"/>
      <c r="J2111" s="23"/>
      <c r="K2111" s="23"/>
      <c r="L2111" s="23" t="s">
        <v>180</v>
      </c>
      <c r="M2111" s="25">
        <v>46309.803796296299</v>
      </c>
    </row>
    <row r="2112" spans="1:13">
      <c r="A2112">
        <v>202650001952</v>
      </c>
      <c r="B2112">
        <v>910126</v>
      </c>
      <c r="C2112" s="24">
        <v>46119</v>
      </c>
      <c r="D2112" s="23" t="s">
        <v>156</v>
      </c>
      <c r="E2112" s="23" t="s">
        <v>183</v>
      </c>
      <c r="F2112" s="23"/>
      <c r="G2112" s="23" t="s">
        <v>179</v>
      </c>
      <c r="H2112" s="23"/>
      <c r="I2112" s="23"/>
      <c r="J2112" s="23"/>
      <c r="K2112" s="23"/>
      <c r="L2112" s="23" t="s">
        <v>180</v>
      </c>
      <c r="M2112" s="25">
        <v>46309.803796296299</v>
      </c>
    </row>
    <row r="2113" spans="1:13">
      <c r="A2113">
        <v>202650001953</v>
      </c>
      <c r="B2113">
        <v>960235</v>
      </c>
      <c r="C2113" s="24">
        <v>46119</v>
      </c>
      <c r="D2113" s="23" t="s">
        <v>156</v>
      </c>
      <c r="E2113" s="23" t="s">
        <v>183</v>
      </c>
      <c r="F2113" s="23"/>
      <c r="G2113" s="23" t="s">
        <v>179</v>
      </c>
      <c r="H2113" s="23"/>
      <c r="I2113" s="23"/>
      <c r="J2113" s="23"/>
      <c r="K2113" s="23"/>
      <c r="L2113" s="23" t="s">
        <v>180</v>
      </c>
      <c r="M2113" s="25">
        <v>46309.803796296299</v>
      </c>
    </row>
    <row r="2114" spans="1:13">
      <c r="A2114">
        <v>202650001954</v>
      </c>
      <c r="B2114">
        <v>1146049</v>
      </c>
      <c r="C2114" s="24">
        <v>46119</v>
      </c>
      <c r="D2114" s="23" t="s">
        <v>156</v>
      </c>
      <c r="E2114" s="23" t="s">
        <v>183</v>
      </c>
      <c r="F2114" s="23"/>
      <c r="G2114" s="23" t="s">
        <v>179</v>
      </c>
      <c r="H2114" s="23"/>
      <c r="I2114" s="23"/>
      <c r="J2114" s="23"/>
      <c r="K2114" s="23"/>
      <c r="L2114" s="23" t="s">
        <v>180</v>
      </c>
      <c r="M2114" s="25">
        <v>46309.803796296299</v>
      </c>
    </row>
    <row r="2115" spans="1:13">
      <c r="A2115">
        <v>202650001955</v>
      </c>
      <c r="B2115">
        <v>1256091</v>
      </c>
      <c r="C2115" s="24">
        <v>46119</v>
      </c>
      <c r="D2115" s="23" t="s">
        <v>156</v>
      </c>
      <c r="E2115" s="23" t="s">
        <v>183</v>
      </c>
      <c r="F2115" s="23"/>
      <c r="G2115" s="23" t="s">
        <v>179</v>
      </c>
      <c r="H2115" s="23"/>
      <c r="I2115" s="23"/>
      <c r="J2115" s="23"/>
      <c r="K2115" s="23"/>
      <c r="L2115" s="23" t="s">
        <v>180</v>
      </c>
      <c r="M2115" s="25">
        <v>46309.803796296299</v>
      </c>
    </row>
    <row r="2116" spans="1:13">
      <c r="A2116">
        <v>202650001956</v>
      </c>
      <c r="B2116">
        <v>1066075</v>
      </c>
      <c r="C2116" s="24">
        <v>46119</v>
      </c>
      <c r="D2116" s="23" t="s">
        <v>156</v>
      </c>
      <c r="E2116" s="23" t="s">
        <v>183</v>
      </c>
      <c r="F2116" s="23"/>
      <c r="G2116" s="23" t="s">
        <v>179</v>
      </c>
      <c r="H2116" s="23"/>
      <c r="I2116" s="23"/>
      <c r="J2116" s="23"/>
      <c r="K2116" s="23"/>
      <c r="L2116" s="23" t="s">
        <v>180</v>
      </c>
      <c r="M2116" s="25">
        <v>46309.803796296299</v>
      </c>
    </row>
    <row r="2117" spans="1:13">
      <c r="A2117">
        <v>202650001957</v>
      </c>
      <c r="B2117">
        <v>1036007</v>
      </c>
      <c r="C2117" s="24">
        <v>46119</v>
      </c>
      <c r="D2117" s="23" t="s">
        <v>156</v>
      </c>
      <c r="E2117" s="23" t="s">
        <v>183</v>
      </c>
      <c r="F2117" s="23"/>
      <c r="G2117" s="23" t="s">
        <v>179</v>
      </c>
      <c r="H2117" s="23"/>
      <c r="I2117" s="23"/>
      <c r="J2117" s="23"/>
      <c r="K2117" s="23"/>
      <c r="L2117" s="23" t="s">
        <v>180</v>
      </c>
      <c r="M2117" s="25">
        <v>46309.803796296299</v>
      </c>
    </row>
    <row r="2118" spans="1:13">
      <c r="A2118">
        <v>202650001958</v>
      </c>
      <c r="B2118">
        <v>1131101</v>
      </c>
      <c r="C2118" s="24">
        <v>46119</v>
      </c>
      <c r="D2118" s="23" t="s">
        <v>156</v>
      </c>
      <c r="E2118" s="23" t="s">
        <v>183</v>
      </c>
      <c r="F2118" s="23"/>
      <c r="G2118" s="23" t="s">
        <v>179</v>
      </c>
      <c r="H2118" s="23"/>
      <c r="I2118" s="23"/>
      <c r="J2118" s="23"/>
      <c r="K2118" s="23"/>
      <c r="L2118" s="23" t="s">
        <v>180</v>
      </c>
      <c r="M2118" s="25">
        <v>46309.803796296299</v>
      </c>
    </row>
    <row r="2119" spans="1:13">
      <c r="A2119">
        <v>202650001959</v>
      </c>
      <c r="B2119">
        <v>1196109</v>
      </c>
      <c r="C2119" s="24">
        <v>46119</v>
      </c>
      <c r="D2119" s="23" t="s">
        <v>156</v>
      </c>
      <c r="E2119" s="23" t="s">
        <v>183</v>
      </c>
      <c r="F2119" s="23"/>
      <c r="G2119" s="23" t="s">
        <v>179</v>
      </c>
      <c r="H2119" s="23"/>
      <c r="I2119" s="23"/>
      <c r="J2119" s="23"/>
      <c r="K2119" s="23"/>
      <c r="L2119" s="23" t="s">
        <v>180</v>
      </c>
      <c r="M2119" s="25">
        <v>46309.803796296299</v>
      </c>
    </row>
    <row r="2120" spans="1:13">
      <c r="A2120">
        <v>202650001960</v>
      </c>
      <c r="B2120">
        <v>930049</v>
      </c>
      <c r="C2120" s="24">
        <v>46119</v>
      </c>
      <c r="D2120" s="23" t="s">
        <v>156</v>
      </c>
      <c r="E2120" s="23" t="s">
        <v>183</v>
      </c>
      <c r="F2120" s="23"/>
      <c r="G2120" s="23" t="s">
        <v>179</v>
      </c>
      <c r="H2120" s="23"/>
      <c r="I2120" s="23"/>
      <c r="J2120" s="23"/>
      <c r="K2120" s="23"/>
      <c r="L2120" s="23" t="s">
        <v>180</v>
      </c>
      <c r="M2120" s="25">
        <v>46309.803796296299</v>
      </c>
    </row>
    <row r="2121" spans="1:13">
      <c r="A2121">
        <v>202650001961</v>
      </c>
      <c r="B2121">
        <v>993003</v>
      </c>
      <c r="C2121" s="24">
        <v>46119</v>
      </c>
      <c r="D2121" s="23" t="s">
        <v>156</v>
      </c>
      <c r="E2121" s="23" t="s">
        <v>183</v>
      </c>
      <c r="F2121" s="23"/>
      <c r="G2121" s="23" t="s">
        <v>179</v>
      </c>
      <c r="H2121" s="23"/>
      <c r="I2121" s="23"/>
      <c r="J2121" s="23"/>
      <c r="K2121" s="23"/>
      <c r="L2121" s="23" t="s">
        <v>180</v>
      </c>
      <c r="M2121" s="25">
        <v>46309.803796296299</v>
      </c>
    </row>
    <row r="2122" spans="1:13">
      <c r="A2122">
        <v>202650001962</v>
      </c>
      <c r="B2122">
        <v>1142116</v>
      </c>
      <c r="C2122" s="24">
        <v>46119</v>
      </c>
      <c r="D2122" s="23" t="s">
        <v>156</v>
      </c>
      <c r="E2122" s="23" t="s">
        <v>183</v>
      </c>
      <c r="F2122" s="23"/>
      <c r="G2122" s="23" t="s">
        <v>179</v>
      </c>
      <c r="H2122" s="23"/>
      <c r="I2122" s="23"/>
      <c r="J2122" s="23"/>
      <c r="K2122" s="23"/>
      <c r="L2122" s="23" t="s">
        <v>180</v>
      </c>
      <c r="M2122" s="25">
        <v>46309.803796296299</v>
      </c>
    </row>
    <row r="2123" spans="1:13">
      <c r="A2123">
        <v>202650001963</v>
      </c>
      <c r="B2123">
        <v>1236097</v>
      </c>
      <c r="C2123" s="24">
        <v>46119</v>
      </c>
      <c r="D2123" s="23" t="s">
        <v>156</v>
      </c>
      <c r="E2123" s="23" t="s">
        <v>183</v>
      </c>
      <c r="F2123" s="23"/>
      <c r="G2123" s="23" t="s">
        <v>179</v>
      </c>
      <c r="H2123" s="23"/>
      <c r="I2123" s="23"/>
      <c r="J2123" s="23"/>
      <c r="K2123" s="23"/>
      <c r="L2123" s="23" t="s">
        <v>180</v>
      </c>
      <c r="M2123" s="25">
        <v>46309.803796296299</v>
      </c>
    </row>
    <row r="2124" spans="1:13">
      <c r="A2124">
        <v>202650001964</v>
      </c>
      <c r="B2124">
        <v>1226037</v>
      </c>
      <c r="C2124" s="24">
        <v>46119</v>
      </c>
      <c r="D2124" s="23" t="s">
        <v>156</v>
      </c>
      <c r="E2124" s="23" t="s">
        <v>183</v>
      </c>
      <c r="F2124" s="23"/>
      <c r="G2124" s="23" t="s">
        <v>179</v>
      </c>
      <c r="H2124" s="23"/>
      <c r="I2124" s="23"/>
      <c r="J2124" s="23"/>
      <c r="K2124" s="23"/>
      <c r="L2124" s="23" t="s">
        <v>180</v>
      </c>
      <c r="M2124" s="25">
        <v>46309.803796296299</v>
      </c>
    </row>
    <row r="2125" spans="1:13">
      <c r="A2125">
        <v>202650001965</v>
      </c>
      <c r="B2125">
        <v>860080</v>
      </c>
      <c r="C2125" s="24">
        <v>46119</v>
      </c>
      <c r="D2125" s="23" t="s">
        <v>156</v>
      </c>
      <c r="E2125" s="23" t="s">
        <v>183</v>
      </c>
      <c r="F2125" s="23"/>
      <c r="G2125" s="23" t="s">
        <v>179</v>
      </c>
      <c r="H2125" s="23"/>
      <c r="I2125" s="23"/>
      <c r="J2125" s="23"/>
      <c r="K2125" s="23"/>
      <c r="L2125" s="23" t="s">
        <v>180</v>
      </c>
      <c r="M2125" s="25">
        <v>46309.803796296299</v>
      </c>
    </row>
    <row r="2126" spans="1:13">
      <c r="A2126">
        <v>202650001966</v>
      </c>
      <c r="B2126">
        <v>1166010</v>
      </c>
      <c r="C2126" s="24">
        <v>46119</v>
      </c>
      <c r="D2126" s="23" t="s">
        <v>156</v>
      </c>
      <c r="E2126" s="23" t="s">
        <v>183</v>
      </c>
      <c r="F2126" s="23"/>
      <c r="G2126" s="23" t="s">
        <v>179</v>
      </c>
      <c r="H2126" s="23"/>
      <c r="I2126" s="23"/>
      <c r="J2126" s="23"/>
      <c r="K2126" s="23"/>
      <c r="L2126" s="23" t="s">
        <v>180</v>
      </c>
      <c r="M2126" s="25">
        <v>46309.803796296299</v>
      </c>
    </row>
    <row r="2127" spans="1:13">
      <c r="A2127">
        <v>202650001968</v>
      </c>
      <c r="B2127">
        <v>1006013</v>
      </c>
      <c r="C2127" s="24">
        <v>46119</v>
      </c>
      <c r="D2127" s="23" t="s">
        <v>156</v>
      </c>
      <c r="E2127" s="23" t="s">
        <v>183</v>
      </c>
      <c r="F2127" s="23"/>
      <c r="G2127" s="23" t="s">
        <v>179</v>
      </c>
      <c r="H2127" s="23"/>
      <c r="I2127" s="23"/>
      <c r="J2127" s="23"/>
      <c r="K2127" s="23"/>
      <c r="L2127" s="23" t="s">
        <v>180</v>
      </c>
      <c r="M2127" s="25">
        <v>46309.803796296299</v>
      </c>
    </row>
    <row r="2128" spans="1:13">
      <c r="A2128">
        <v>202650001969</v>
      </c>
      <c r="B2128">
        <v>5027852</v>
      </c>
      <c r="C2128" s="24">
        <v>46119</v>
      </c>
      <c r="D2128" s="23" t="s">
        <v>156</v>
      </c>
      <c r="E2128" s="23" t="s">
        <v>183</v>
      </c>
      <c r="F2128" s="23" t="s">
        <v>212</v>
      </c>
      <c r="G2128" s="23" t="s">
        <v>179</v>
      </c>
      <c r="H2128" s="23"/>
      <c r="I2128" s="23"/>
      <c r="J2128" s="23"/>
      <c r="K2128" s="23"/>
      <c r="L2128" s="23" t="s">
        <v>180</v>
      </c>
      <c r="M2128" s="25">
        <v>46309.803796296299</v>
      </c>
    </row>
    <row r="2129" spans="1:13">
      <c r="A2129">
        <v>202650001970</v>
      </c>
      <c r="B2129">
        <v>940286</v>
      </c>
      <c r="C2129" s="24">
        <v>46119</v>
      </c>
      <c r="D2129" s="23" t="s">
        <v>156</v>
      </c>
      <c r="E2129" s="23" t="s">
        <v>183</v>
      </c>
      <c r="F2129" s="23"/>
      <c r="G2129" s="23" t="s">
        <v>179</v>
      </c>
      <c r="H2129" s="23"/>
      <c r="I2129" s="23"/>
      <c r="J2129" s="23"/>
      <c r="K2129" s="23"/>
      <c r="L2129" s="23" t="s">
        <v>180</v>
      </c>
      <c r="M2129" s="25">
        <v>46309.803796296299</v>
      </c>
    </row>
    <row r="2130" spans="1:13">
      <c r="A2130">
        <v>202650001971</v>
      </c>
      <c r="B2130">
        <v>1141035</v>
      </c>
      <c r="C2130" s="24">
        <v>46119</v>
      </c>
      <c r="D2130" s="23" t="s">
        <v>156</v>
      </c>
      <c r="E2130" s="23" t="s">
        <v>183</v>
      </c>
      <c r="F2130" s="23"/>
      <c r="G2130" s="23" t="s">
        <v>179</v>
      </c>
      <c r="H2130" s="23"/>
      <c r="I2130" s="23"/>
      <c r="J2130" s="23"/>
      <c r="K2130" s="23"/>
      <c r="L2130" s="23" t="s">
        <v>180</v>
      </c>
      <c r="M2130" s="25">
        <v>46309.803796296299</v>
      </c>
    </row>
    <row r="2131" spans="1:13">
      <c r="A2131">
        <v>202650001972</v>
      </c>
      <c r="B2131">
        <v>991167</v>
      </c>
      <c r="C2131" s="24">
        <v>46119</v>
      </c>
      <c r="D2131" s="23" t="s">
        <v>156</v>
      </c>
      <c r="E2131" s="23" t="s">
        <v>183</v>
      </c>
      <c r="F2131" s="23"/>
      <c r="G2131" s="23" t="s">
        <v>179</v>
      </c>
      <c r="H2131" s="23"/>
      <c r="I2131" s="23"/>
      <c r="J2131" s="23"/>
      <c r="K2131" s="23"/>
      <c r="L2131" s="23" t="s">
        <v>180</v>
      </c>
      <c r="M2131" s="25">
        <v>46309.803796296299</v>
      </c>
    </row>
    <row r="2132" spans="1:13">
      <c r="A2132">
        <v>202650001973</v>
      </c>
      <c r="B2132">
        <v>1166159</v>
      </c>
      <c r="C2132" s="24">
        <v>46119</v>
      </c>
      <c r="D2132" s="23" t="s">
        <v>156</v>
      </c>
      <c r="E2132" s="23" t="s">
        <v>183</v>
      </c>
      <c r="F2132" s="23"/>
      <c r="G2132" s="23" t="s">
        <v>179</v>
      </c>
      <c r="H2132" s="23"/>
      <c r="I2132" s="23"/>
      <c r="J2132" s="23"/>
      <c r="K2132" s="23"/>
      <c r="L2132" s="23" t="s">
        <v>180</v>
      </c>
      <c r="M2132" s="25">
        <v>46309.803796296299</v>
      </c>
    </row>
    <row r="2133" spans="1:13">
      <c r="A2133">
        <v>202650001974</v>
      </c>
      <c r="B2133">
        <v>1201069</v>
      </c>
      <c r="C2133" s="24">
        <v>46119</v>
      </c>
      <c r="D2133" s="23" t="s">
        <v>156</v>
      </c>
      <c r="E2133" s="23" t="s">
        <v>183</v>
      </c>
      <c r="F2133" s="23"/>
      <c r="G2133" s="23" t="s">
        <v>179</v>
      </c>
      <c r="H2133" s="23"/>
      <c r="I2133" s="23"/>
      <c r="J2133" s="23"/>
      <c r="K2133" s="23"/>
      <c r="L2133" s="23" t="s">
        <v>180</v>
      </c>
      <c r="M2133" s="25">
        <v>46309.803796296299</v>
      </c>
    </row>
    <row r="2134" spans="1:13">
      <c r="A2134">
        <v>202650001975</v>
      </c>
      <c r="B2134">
        <v>1126016</v>
      </c>
      <c r="C2134" s="24">
        <v>46119</v>
      </c>
      <c r="D2134" s="23" t="s">
        <v>156</v>
      </c>
      <c r="E2134" s="23" t="s">
        <v>183</v>
      </c>
      <c r="F2134" s="23"/>
      <c r="G2134" s="23" t="s">
        <v>179</v>
      </c>
      <c r="H2134" s="23"/>
      <c r="I2134" s="23"/>
      <c r="J2134" s="23"/>
      <c r="K2134" s="23"/>
      <c r="L2134" s="23" t="s">
        <v>180</v>
      </c>
      <c r="M2134" s="25">
        <v>46309.803796296299</v>
      </c>
    </row>
    <row r="2135" spans="1:13">
      <c r="A2135">
        <v>202650001976</v>
      </c>
      <c r="B2135">
        <v>984308</v>
      </c>
      <c r="C2135" s="24">
        <v>46119</v>
      </c>
      <c r="D2135" s="23" t="s">
        <v>156</v>
      </c>
      <c r="E2135" s="23" t="s">
        <v>183</v>
      </c>
      <c r="F2135" s="23"/>
      <c r="G2135" s="23" t="s">
        <v>179</v>
      </c>
      <c r="H2135" s="23"/>
      <c r="I2135" s="23"/>
      <c r="J2135" s="23"/>
      <c r="K2135" s="23"/>
      <c r="L2135" s="23" t="s">
        <v>180</v>
      </c>
      <c r="M2135" s="25">
        <v>46309.803796296299</v>
      </c>
    </row>
    <row r="2136" spans="1:13">
      <c r="A2136">
        <v>202650001977</v>
      </c>
      <c r="B2136">
        <v>1021181</v>
      </c>
      <c r="C2136" s="24">
        <v>46119</v>
      </c>
      <c r="D2136" s="23" t="s">
        <v>156</v>
      </c>
      <c r="E2136" s="23" t="s">
        <v>183</v>
      </c>
      <c r="F2136" s="23"/>
      <c r="G2136" s="23" t="s">
        <v>179</v>
      </c>
      <c r="H2136" s="23"/>
      <c r="I2136" s="23"/>
      <c r="J2136" s="23"/>
      <c r="K2136" s="23"/>
      <c r="L2136" s="23" t="s">
        <v>180</v>
      </c>
      <c r="M2136" s="25">
        <v>46309.803796296299</v>
      </c>
    </row>
    <row r="2137" spans="1:13">
      <c r="A2137">
        <v>202650001978</v>
      </c>
      <c r="B2137">
        <v>930276</v>
      </c>
      <c r="C2137" s="24">
        <v>46119</v>
      </c>
      <c r="D2137" s="23" t="s">
        <v>156</v>
      </c>
      <c r="E2137" s="23" t="s">
        <v>183</v>
      </c>
      <c r="F2137" s="23"/>
      <c r="G2137" s="23" t="s">
        <v>179</v>
      </c>
      <c r="H2137" s="23"/>
      <c r="I2137" s="23"/>
      <c r="J2137" s="23"/>
      <c r="K2137" s="23"/>
      <c r="L2137" s="23" t="s">
        <v>180</v>
      </c>
      <c r="M2137" s="25">
        <v>46309.803796296299</v>
      </c>
    </row>
    <row r="2138" spans="1:13">
      <c r="A2138">
        <v>202650001979</v>
      </c>
      <c r="B2138">
        <v>1081211</v>
      </c>
      <c r="C2138" s="24">
        <v>46128</v>
      </c>
      <c r="D2138" s="23" t="s">
        <v>156</v>
      </c>
      <c r="E2138" s="23" t="s">
        <v>183</v>
      </c>
      <c r="F2138" s="23"/>
      <c r="G2138" s="23" t="s">
        <v>179</v>
      </c>
      <c r="H2138" s="23"/>
      <c r="I2138" s="23"/>
      <c r="J2138" s="23"/>
      <c r="K2138" s="23"/>
      <c r="L2138" s="23" t="s">
        <v>180</v>
      </c>
      <c r="M2138" s="25">
        <v>46309.803796296299</v>
      </c>
    </row>
    <row r="2139" spans="1:13">
      <c r="A2139">
        <v>202650001980</v>
      </c>
      <c r="B2139">
        <v>1216113</v>
      </c>
      <c r="C2139" s="24">
        <v>46119</v>
      </c>
      <c r="D2139" s="23" t="s">
        <v>156</v>
      </c>
      <c r="E2139" s="23" t="s">
        <v>183</v>
      </c>
      <c r="F2139" s="23"/>
      <c r="G2139" s="23" t="s">
        <v>179</v>
      </c>
      <c r="H2139" s="23"/>
      <c r="I2139" s="23"/>
      <c r="J2139" s="23"/>
      <c r="K2139" s="23"/>
      <c r="L2139" s="23" t="s">
        <v>180</v>
      </c>
      <c r="M2139" s="25">
        <v>46309.803796296299</v>
      </c>
    </row>
    <row r="2140" spans="1:13">
      <c r="A2140">
        <v>202650001981</v>
      </c>
      <c r="B2140">
        <v>910283</v>
      </c>
      <c r="C2140" s="24">
        <v>46119</v>
      </c>
      <c r="D2140" s="23" t="s">
        <v>156</v>
      </c>
      <c r="E2140" s="23" t="s">
        <v>183</v>
      </c>
      <c r="F2140" s="23"/>
      <c r="G2140" s="23" t="s">
        <v>179</v>
      </c>
      <c r="H2140" s="23"/>
      <c r="I2140" s="23"/>
      <c r="J2140" s="23"/>
      <c r="K2140" s="23"/>
      <c r="L2140" s="23" t="s">
        <v>180</v>
      </c>
      <c r="M2140" s="25">
        <v>46309.803796296299</v>
      </c>
    </row>
    <row r="2141" spans="1:13">
      <c r="A2141">
        <v>202650001982</v>
      </c>
      <c r="B2141">
        <v>1151057</v>
      </c>
      <c r="C2141" s="24">
        <v>46119</v>
      </c>
      <c r="D2141" s="23" t="s">
        <v>156</v>
      </c>
      <c r="E2141" s="23" t="s">
        <v>183</v>
      </c>
      <c r="F2141" s="23"/>
      <c r="G2141" s="23" t="s">
        <v>179</v>
      </c>
      <c r="H2141" s="23"/>
      <c r="I2141" s="23"/>
      <c r="J2141" s="23"/>
      <c r="K2141" s="23"/>
      <c r="L2141" s="23" t="s">
        <v>180</v>
      </c>
      <c r="M2141" s="25">
        <v>46309.803796296299</v>
      </c>
    </row>
    <row r="2142" spans="1:13">
      <c r="A2142">
        <v>202650001983</v>
      </c>
      <c r="B2142">
        <v>974090</v>
      </c>
      <c r="C2142" s="24">
        <v>46112</v>
      </c>
      <c r="D2142" s="23" t="s">
        <v>156</v>
      </c>
      <c r="E2142" s="23" t="s">
        <v>183</v>
      </c>
      <c r="F2142" s="23"/>
      <c r="G2142" s="23" t="s">
        <v>179</v>
      </c>
      <c r="H2142" s="23"/>
      <c r="I2142" s="23"/>
      <c r="J2142" s="23"/>
      <c r="K2142" s="23"/>
      <c r="L2142" s="23" t="s">
        <v>180</v>
      </c>
      <c r="M2142" s="25">
        <v>46309.803796296299</v>
      </c>
    </row>
    <row r="2143" spans="1:13">
      <c r="A2143">
        <v>202650001984</v>
      </c>
      <c r="B2143">
        <v>1201264</v>
      </c>
      <c r="C2143" s="24">
        <v>46119</v>
      </c>
      <c r="D2143" s="23" t="s">
        <v>156</v>
      </c>
      <c r="E2143" s="23" t="s">
        <v>183</v>
      </c>
      <c r="F2143" s="23"/>
      <c r="G2143" s="23" t="s">
        <v>179</v>
      </c>
      <c r="H2143" s="23"/>
      <c r="I2143" s="23"/>
      <c r="J2143" s="23"/>
      <c r="K2143" s="23"/>
      <c r="L2143" s="23" t="s">
        <v>180</v>
      </c>
      <c r="M2143" s="25">
        <v>46309.803796296299</v>
      </c>
    </row>
    <row r="2144" spans="1:13">
      <c r="A2144">
        <v>202650001985</v>
      </c>
      <c r="B2144">
        <v>1253010</v>
      </c>
      <c r="C2144" s="24">
        <v>46119</v>
      </c>
      <c r="D2144" s="23" t="s">
        <v>156</v>
      </c>
      <c r="E2144" s="23" t="s">
        <v>183</v>
      </c>
      <c r="F2144" s="23"/>
      <c r="G2144" s="23" t="s">
        <v>179</v>
      </c>
      <c r="H2144" s="23"/>
      <c r="I2144" s="23"/>
      <c r="J2144" s="23"/>
      <c r="K2144" s="23"/>
      <c r="L2144" s="23" t="s">
        <v>180</v>
      </c>
      <c r="M2144" s="25">
        <v>46309.803796296299</v>
      </c>
    </row>
    <row r="2145" spans="1:13">
      <c r="A2145">
        <v>202650001986</v>
      </c>
      <c r="B2145">
        <v>960164</v>
      </c>
      <c r="C2145" s="24">
        <v>46119</v>
      </c>
      <c r="D2145" s="23" t="s">
        <v>156</v>
      </c>
      <c r="E2145" s="23" t="s">
        <v>183</v>
      </c>
      <c r="F2145" s="23"/>
      <c r="G2145" s="23" t="s">
        <v>179</v>
      </c>
      <c r="H2145" s="23"/>
      <c r="I2145" s="23"/>
      <c r="J2145" s="23"/>
      <c r="K2145" s="23"/>
      <c r="L2145" s="23" t="s">
        <v>180</v>
      </c>
      <c r="M2145" s="25">
        <v>46309.803796296299</v>
      </c>
    </row>
    <row r="2146" spans="1:13">
      <c r="A2146">
        <v>202650001987</v>
      </c>
      <c r="B2146">
        <v>1091496</v>
      </c>
      <c r="C2146" s="24">
        <v>46119</v>
      </c>
      <c r="D2146" s="23" t="s">
        <v>156</v>
      </c>
      <c r="E2146" s="23" t="s">
        <v>183</v>
      </c>
      <c r="F2146" s="23"/>
      <c r="G2146" s="23" t="s">
        <v>179</v>
      </c>
      <c r="H2146" s="23"/>
      <c r="I2146" s="23"/>
      <c r="J2146" s="23"/>
      <c r="K2146" s="23"/>
      <c r="L2146" s="23" t="s">
        <v>180</v>
      </c>
      <c r="M2146" s="25">
        <v>46309.803796296299</v>
      </c>
    </row>
    <row r="2147" spans="1:13">
      <c r="A2147">
        <v>202650001988</v>
      </c>
      <c r="B2147">
        <v>1010095</v>
      </c>
      <c r="C2147" s="24">
        <v>46119</v>
      </c>
      <c r="D2147" s="23" t="s">
        <v>156</v>
      </c>
      <c r="E2147" s="23" t="s">
        <v>183</v>
      </c>
      <c r="F2147" s="23"/>
      <c r="G2147" s="23" t="s">
        <v>179</v>
      </c>
      <c r="H2147" s="23"/>
      <c r="I2147" s="23"/>
      <c r="J2147" s="23"/>
      <c r="K2147" s="23"/>
      <c r="L2147" s="23" t="s">
        <v>180</v>
      </c>
      <c r="M2147" s="25">
        <v>46309.803796296299</v>
      </c>
    </row>
    <row r="2148" spans="1:13">
      <c r="A2148">
        <v>202650001989</v>
      </c>
      <c r="B2148">
        <v>1041107</v>
      </c>
      <c r="C2148" s="24">
        <v>46119</v>
      </c>
      <c r="D2148" s="23" t="s">
        <v>156</v>
      </c>
      <c r="E2148" s="23" t="s">
        <v>183</v>
      </c>
      <c r="F2148" s="23"/>
      <c r="G2148" s="23" t="s">
        <v>179</v>
      </c>
      <c r="H2148" s="23"/>
      <c r="I2148" s="23"/>
      <c r="J2148" s="23"/>
      <c r="K2148" s="23"/>
      <c r="L2148" s="23" t="s">
        <v>180</v>
      </c>
      <c r="M2148" s="25">
        <v>46309.803796296299</v>
      </c>
    </row>
    <row r="2149" spans="1:13">
      <c r="A2149">
        <v>202650001990</v>
      </c>
      <c r="B2149">
        <v>1156070</v>
      </c>
      <c r="C2149" s="24">
        <v>46119</v>
      </c>
      <c r="D2149" s="23" t="s">
        <v>156</v>
      </c>
      <c r="E2149" s="23" t="s">
        <v>183</v>
      </c>
      <c r="F2149" s="23"/>
      <c r="G2149" s="23" t="s">
        <v>179</v>
      </c>
      <c r="H2149" s="23"/>
      <c r="I2149" s="23"/>
      <c r="J2149" s="23"/>
      <c r="K2149" s="23"/>
      <c r="L2149" s="23" t="s">
        <v>180</v>
      </c>
      <c r="M2149" s="25">
        <v>46309.803796296299</v>
      </c>
    </row>
    <row r="2150" spans="1:13">
      <c r="A2150">
        <v>202650001991</v>
      </c>
      <c r="B2150">
        <v>1096089</v>
      </c>
      <c r="C2150" s="24">
        <v>46119</v>
      </c>
      <c r="D2150" s="23" t="s">
        <v>156</v>
      </c>
      <c r="E2150" s="23" t="s">
        <v>183</v>
      </c>
      <c r="F2150" s="23"/>
      <c r="G2150" s="23" t="s">
        <v>179</v>
      </c>
      <c r="H2150" s="23"/>
      <c r="I2150" s="23"/>
      <c r="J2150" s="23"/>
      <c r="K2150" s="23"/>
      <c r="L2150" s="23" t="s">
        <v>180</v>
      </c>
      <c r="M2150" s="25">
        <v>46309.803796296299</v>
      </c>
    </row>
    <row r="2151" spans="1:13">
      <c r="A2151">
        <v>202650001992</v>
      </c>
      <c r="B2151">
        <v>1151447</v>
      </c>
      <c r="C2151" s="24">
        <v>46119</v>
      </c>
      <c r="D2151" s="23" t="s">
        <v>156</v>
      </c>
      <c r="E2151" s="23" t="s">
        <v>183</v>
      </c>
      <c r="F2151" s="23"/>
      <c r="G2151" s="23" t="s">
        <v>179</v>
      </c>
      <c r="H2151" s="23"/>
      <c r="I2151" s="23"/>
      <c r="J2151" s="23"/>
      <c r="K2151" s="23"/>
      <c r="L2151" s="23" t="s">
        <v>180</v>
      </c>
      <c r="M2151" s="25">
        <v>46309.803796296299</v>
      </c>
    </row>
    <row r="2152" spans="1:13">
      <c r="A2152">
        <v>202650001993</v>
      </c>
      <c r="B2152">
        <v>5028197</v>
      </c>
      <c r="C2152" s="24">
        <v>46119</v>
      </c>
      <c r="D2152" s="23" t="s">
        <v>156</v>
      </c>
      <c r="E2152" s="23" t="s">
        <v>183</v>
      </c>
      <c r="F2152" s="23" t="s">
        <v>212</v>
      </c>
      <c r="G2152" s="23" t="s">
        <v>179</v>
      </c>
      <c r="H2152" s="23"/>
      <c r="I2152" s="23"/>
      <c r="J2152" s="23"/>
      <c r="K2152" s="23"/>
      <c r="L2152" s="23" t="s">
        <v>180</v>
      </c>
      <c r="M2152" s="25">
        <v>46309.803796296299</v>
      </c>
    </row>
    <row r="2153" spans="1:13">
      <c r="A2153">
        <v>202650001995</v>
      </c>
      <c r="B2153">
        <v>1194105</v>
      </c>
      <c r="C2153" s="24">
        <v>46113</v>
      </c>
      <c r="D2153" s="23" t="s">
        <v>156</v>
      </c>
      <c r="E2153" s="23" t="s">
        <v>183</v>
      </c>
      <c r="F2153" s="23"/>
      <c r="G2153" s="23" t="s">
        <v>179</v>
      </c>
      <c r="H2153" s="23"/>
      <c r="I2153" s="23"/>
      <c r="J2153" s="23"/>
      <c r="K2153" s="23"/>
      <c r="L2153" s="23" t="s">
        <v>180</v>
      </c>
      <c r="M2153" s="25">
        <v>46309.803796296299</v>
      </c>
    </row>
    <row r="2154" spans="1:13">
      <c r="A2154">
        <v>202650001996</v>
      </c>
      <c r="B2154">
        <v>940251</v>
      </c>
      <c r="C2154" s="24">
        <v>46119</v>
      </c>
      <c r="D2154" s="23" t="s">
        <v>156</v>
      </c>
      <c r="E2154" s="23" t="s">
        <v>183</v>
      </c>
      <c r="F2154" s="23"/>
      <c r="G2154" s="23" t="s">
        <v>179</v>
      </c>
      <c r="H2154" s="23"/>
      <c r="I2154" s="23"/>
      <c r="J2154" s="23"/>
      <c r="K2154" s="23"/>
      <c r="L2154" s="23" t="s">
        <v>180</v>
      </c>
      <c r="M2154" s="25">
        <v>46309.803796296299</v>
      </c>
    </row>
    <row r="2155" spans="1:13">
      <c r="A2155">
        <v>202650001997</v>
      </c>
      <c r="B2155">
        <v>991252</v>
      </c>
      <c r="C2155" s="24">
        <v>46119</v>
      </c>
      <c r="D2155" s="23" t="s">
        <v>156</v>
      </c>
      <c r="E2155" s="23" t="s">
        <v>183</v>
      </c>
      <c r="F2155" s="23"/>
      <c r="G2155" s="23" t="s">
        <v>179</v>
      </c>
      <c r="H2155" s="23"/>
      <c r="I2155" s="23"/>
      <c r="J2155" s="23"/>
      <c r="K2155" s="23"/>
      <c r="L2155" s="23" t="s">
        <v>180</v>
      </c>
      <c r="M2155" s="25">
        <v>46309.803796296299</v>
      </c>
    </row>
    <row r="2156" spans="1:13">
      <c r="A2156">
        <v>202650001998</v>
      </c>
      <c r="B2156">
        <v>5027994</v>
      </c>
      <c r="C2156" s="24">
        <v>46119</v>
      </c>
      <c r="D2156" s="23" t="s">
        <v>156</v>
      </c>
      <c r="E2156" s="23" t="s">
        <v>183</v>
      </c>
      <c r="F2156" s="23" t="s">
        <v>212</v>
      </c>
      <c r="G2156" s="23" t="s">
        <v>179</v>
      </c>
      <c r="H2156" s="23"/>
      <c r="I2156" s="23"/>
      <c r="J2156" s="23"/>
      <c r="K2156" s="23"/>
      <c r="L2156" s="23" t="s">
        <v>180</v>
      </c>
      <c r="M2156" s="25">
        <v>46309.803796296299</v>
      </c>
    </row>
    <row r="2157" spans="1:13">
      <c r="A2157">
        <v>202650001999</v>
      </c>
      <c r="B2157">
        <v>1126147</v>
      </c>
      <c r="C2157" s="24">
        <v>46119</v>
      </c>
      <c r="D2157" s="23" t="s">
        <v>156</v>
      </c>
      <c r="E2157" s="23" t="s">
        <v>183</v>
      </c>
      <c r="F2157" s="23"/>
      <c r="G2157" s="23" t="s">
        <v>179</v>
      </c>
      <c r="H2157" s="23"/>
      <c r="I2157" s="23"/>
      <c r="J2157" s="23"/>
      <c r="K2157" s="23"/>
      <c r="L2157" s="23" t="s">
        <v>180</v>
      </c>
      <c r="M2157" s="25">
        <v>46309.803796296299</v>
      </c>
    </row>
    <row r="2158" spans="1:13">
      <c r="A2158">
        <v>202650002000</v>
      </c>
      <c r="B2158">
        <v>5067912</v>
      </c>
      <c r="C2158" s="24">
        <v>46119</v>
      </c>
      <c r="D2158" s="23" t="s">
        <v>156</v>
      </c>
      <c r="E2158" s="23" t="s">
        <v>183</v>
      </c>
      <c r="F2158" s="23" t="s">
        <v>212</v>
      </c>
      <c r="G2158" s="23" t="s">
        <v>179</v>
      </c>
      <c r="H2158" s="23"/>
      <c r="I2158" s="23"/>
      <c r="J2158" s="23"/>
      <c r="K2158" s="23"/>
      <c r="L2158" s="23" t="s">
        <v>180</v>
      </c>
      <c r="M2158" s="25">
        <v>46309.803796296299</v>
      </c>
    </row>
    <row r="2159" spans="1:13">
      <c r="A2159">
        <v>202650002001</v>
      </c>
      <c r="B2159">
        <v>1156105</v>
      </c>
      <c r="C2159" s="24">
        <v>46119</v>
      </c>
      <c r="D2159" s="23" t="s">
        <v>156</v>
      </c>
      <c r="E2159" s="23" t="s">
        <v>183</v>
      </c>
      <c r="F2159" s="23"/>
      <c r="G2159" s="23" t="s">
        <v>179</v>
      </c>
      <c r="H2159" s="23"/>
      <c r="I2159" s="23"/>
      <c r="J2159" s="23"/>
      <c r="K2159" s="23"/>
      <c r="L2159" s="23" t="s">
        <v>180</v>
      </c>
      <c r="M2159" s="25">
        <v>46309.803796296299</v>
      </c>
    </row>
    <row r="2160" spans="1:13">
      <c r="A2160">
        <v>202650002002</v>
      </c>
      <c r="B2160">
        <v>930870</v>
      </c>
      <c r="C2160" s="24">
        <v>46119</v>
      </c>
      <c r="D2160" s="23" t="s">
        <v>156</v>
      </c>
      <c r="E2160" s="23" t="s">
        <v>183</v>
      </c>
      <c r="F2160" s="23"/>
      <c r="G2160" s="23" t="s">
        <v>179</v>
      </c>
      <c r="H2160" s="23"/>
      <c r="I2160" s="23"/>
      <c r="J2160" s="23"/>
      <c r="K2160" s="23"/>
      <c r="L2160" s="23" t="s">
        <v>180</v>
      </c>
      <c r="M2160" s="25">
        <v>46309.803796296299</v>
      </c>
    </row>
    <row r="2161" spans="1:13">
      <c r="A2161">
        <v>202650002003</v>
      </c>
      <c r="B2161">
        <v>991104</v>
      </c>
      <c r="C2161" s="24">
        <v>46119</v>
      </c>
      <c r="D2161" s="23" t="s">
        <v>156</v>
      </c>
      <c r="E2161" s="23" t="s">
        <v>183</v>
      </c>
      <c r="F2161" s="23"/>
      <c r="G2161" s="23" t="s">
        <v>179</v>
      </c>
      <c r="H2161" s="23"/>
      <c r="I2161" s="23"/>
      <c r="J2161" s="23"/>
      <c r="K2161" s="23"/>
      <c r="L2161" s="23" t="s">
        <v>180</v>
      </c>
      <c r="M2161" s="25">
        <v>46309.803796296299</v>
      </c>
    </row>
    <row r="2162" spans="1:13">
      <c r="A2162">
        <v>202650002004</v>
      </c>
      <c r="B2162">
        <v>1071089</v>
      </c>
      <c r="C2162" s="24">
        <v>46119</v>
      </c>
      <c r="D2162" s="23" t="s">
        <v>156</v>
      </c>
      <c r="E2162" s="23" t="s">
        <v>183</v>
      </c>
      <c r="F2162" s="23"/>
      <c r="G2162" s="23" t="s">
        <v>179</v>
      </c>
      <c r="H2162" s="23"/>
      <c r="I2162" s="23"/>
      <c r="J2162" s="23"/>
      <c r="K2162" s="23"/>
      <c r="L2162" s="23" t="s">
        <v>180</v>
      </c>
      <c r="M2162" s="25">
        <v>46309.803796296299</v>
      </c>
    </row>
    <row r="2163" spans="1:13">
      <c r="A2163">
        <v>202650002005</v>
      </c>
      <c r="B2163">
        <v>1206088</v>
      </c>
      <c r="C2163" s="24">
        <v>46119</v>
      </c>
      <c r="D2163" s="23" t="s">
        <v>156</v>
      </c>
      <c r="E2163" s="23" t="s">
        <v>183</v>
      </c>
      <c r="F2163" s="23"/>
      <c r="G2163" s="23" t="s">
        <v>179</v>
      </c>
      <c r="H2163" s="23"/>
      <c r="I2163" s="23"/>
      <c r="J2163" s="23"/>
      <c r="K2163" s="23"/>
      <c r="L2163" s="23" t="s">
        <v>180</v>
      </c>
      <c r="M2163" s="25">
        <v>46309.803796296299</v>
      </c>
    </row>
    <row r="2164" spans="1:13">
      <c r="A2164">
        <v>202650002007</v>
      </c>
      <c r="B2164">
        <v>930609</v>
      </c>
      <c r="C2164" s="24">
        <v>46119</v>
      </c>
      <c r="D2164" s="23" t="s">
        <v>156</v>
      </c>
      <c r="E2164" s="23" t="s">
        <v>183</v>
      </c>
      <c r="F2164" s="23"/>
      <c r="G2164" s="23" t="s">
        <v>179</v>
      </c>
      <c r="H2164" s="23"/>
      <c r="I2164" s="23"/>
      <c r="J2164" s="23"/>
      <c r="K2164" s="23"/>
      <c r="L2164" s="23" t="s">
        <v>180</v>
      </c>
      <c r="M2164" s="25">
        <v>46309.803796296299</v>
      </c>
    </row>
    <row r="2165" spans="1:13">
      <c r="A2165">
        <v>202650002008</v>
      </c>
      <c r="B2165">
        <v>940036</v>
      </c>
      <c r="C2165" s="24">
        <v>46119</v>
      </c>
      <c r="D2165" s="23" t="s">
        <v>156</v>
      </c>
      <c r="E2165" s="23" t="s">
        <v>183</v>
      </c>
      <c r="F2165" s="23"/>
      <c r="G2165" s="23" t="s">
        <v>179</v>
      </c>
      <c r="H2165" s="23"/>
      <c r="I2165" s="23"/>
      <c r="J2165" s="23"/>
      <c r="K2165" s="23"/>
      <c r="L2165" s="23" t="s">
        <v>180</v>
      </c>
      <c r="M2165" s="25">
        <v>46309.803796296299</v>
      </c>
    </row>
    <row r="2166" spans="1:13">
      <c r="A2166">
        <v>202650002009</v>
      </c>
      <c r="B2166">
        <v>5068805</v>
      </c>
      <c r="C2166" s="24">
        <v>46119</v>
      </c>
      <c r="D2166" s="23" t="s">
        <v>156</v>
      </c>
      <c r="E2166" s="23" t="s">
        <v>183</v>
      </c>
      <c r="F2166" s="23" t="s">
        <v>212</v>
      </c>
      <c r="G2166" s="23" t="s">
        <v>179</v>
      </c>
      <c r="H2166" s="23"/>
      <c r="I2166" s="23"/>
      <c r="J2166" s="23"/>
      <c r="K2166" s="23"/>
      <c r="L2166" s="23" t="s">
        <v>180</v>
      </c>
      <c r="M2166" s="25">
        <v>46309.803796296299</v>
      </c>
    </row>
    <row r="2167" spans="1:13">
      <c r="A2167">
        <v>202650002010</v>
      </c>
      <c r="B2167">
        <v>1171549</v>
      </c>
      <c r="C2167" s="24">
        <v>46119</v>
      </c>
      <c r="D2167" s="23" t="s">
        <v>156</v>
      </c>
      <c r="E2167" s="23" t="s">
        <v>183</v>
      </c>
      <c r="F2167" s="23"/>
      <c r="G2167" s="23" t="s">
        <v>179</v>
      </c>
      <c r="H2167" s="23"/>
      <c r="I2167" s="23"/>
      <c r="J2167" s="23"/>
      <c r="K2167" s="23"/>
      <c r="L2167" s="23" t="s">
        <v>180</v>
      </c>
      <c r="M2167" s="25">
        <v>46309.803796296299</v>
      </c>
    </row>
    <row r="2168" spans="1:13">
      <c r="A2168">
        <v>202650002011</v>
      </c>
      <c r="B2168">
        <v>1132002</v>
      </c>
      <c r="C2168" s="24">
        <v>46119</v>
      </c>
      <c r="D2168" s="23" t="s">
        <v>156</v>
      </c>
      <c r="E2168" s="23" t="s">
        <v>183</v>
      </c>
      <c r="F2168" s="23"/>
      <c r="G2168" s="23" t="s">
        <v>179</v>
      </c>
      <c r="H2168" s="23"/>
      <c r="I2168" s="23"/>
      <c r="J2168" s="23"/>
      <c r="K2168" s="23"/>
      <c r="L2168" s="23" t="s">
        <v>180</v>
      </c>
      <c r="M2168" s="25">
        <v>46309.803796296299</v>
      </c>
    </row>
    <row r="2169" spans="1:13">
      <c r="A2169">
        <v>202650002012</v>
      </c>
      <c r="B2169">
        <v>910587</v>
      </c>
      <c r="C2169" s="24">
        <v>46119</v>
      </c>
      <c r="D2169" s="23" t="s">
        <v>156</v>
      </c>
      <c r="E2169" s="23" t="s">
        <v>183</v>
      </c>
      <c r="F2169" s="23"/>
      <c r="G2169" s="23" t="s">
        <v>179</v>
      </c>
      <c r="H2169" s="23"/>
      <c r="I2169" s="23"/>
      <c r="J2169" s="23"/>
      <c r="K2169" s="23"/>
      <c r="L2169" s="23" t="s">
        <v>180</v>
      </c>
      <c r="M2169" s="25">
        <v>46309.803796296299</v>
      </c>
    </row>
    <row r="2170" spans="1:13">
      <c r="A2170">
        <v>202650002013</v>
      </c>
      <c r="B2170">
        <v>1001046</v>
      </c>
      <c r="C2170" s="24">
        <v>46119</v>
      </c>
      <c r="D2170" s="23" t="s">
        <v>156</v>
      </c>
      <c r="E2170" s="23" t="s">
        <v>183</v>
      </c>
      <c r="F2170" s="23"/>
      <c r="G2170" s="23" t="s">
        <v>179</v>
      </c>
      <c r="H2170" s="23"/>
      <c r="I2170" s="23"/>
      <c r="J2170" s="23"/>
      <c r="K2170" s="23"/>
      <c r="L2170" s="23" t="s">
        <v>180</v>
      </c>
      <c r="M2170" s="25">
        <v>46309.803796296299</v>
      </c>
    </row>
    <row r="2171" spans="1:13">
      <c r="A2171">
        <v>202650002014</v>
      </c>
      <c r="B2171">
        <v>1086084</v>
      </c>
      <c r="C2171" s="24">
        <v>46119</v>
      </c>
      <c r="D2171" s="23" t="s">
        <v>156</v>
      </c>
      <c r="E2171" s="23" t="s">
        <v>183</v>
      </c>
      <c r="F2171" s="23"/>
      <c r="G2171" s="23" t="s">
        <v>179</v>
      </c>
      <c r="H2171" s="23"/>
      <c r="I2171" s="23"/>
      <c r="J2171" s="23"/>
      <c r="K2171" s="23"/>
      <c r="L2171" s="23" t="s">
        <v>180</v>
      </c>
      <c r="M2171" s="25">
        <v>46309.803796296299</v>
      </c>
    </row>
    <row r="2172" spans="1:13">
      <c r="A2172">
        <v>202650002015</v>
      </c>
      <c r="B2172">
        <v>1112168</v>
      </c>
      <c r="C2172" s="24">
        <v>46119</v>
      </c>
      <c r="D2172" s="23" t="s">
        <v>156</v>
      </c>
      <c r="E2172" s="23" t="s">
        <v>183</v>
      </c>
      <c r="F2172" s="23"/>
      <c r="G2172" s="23" t="s">
        <v>179</v>
      </c>
      <c r="H2172" s="23"/>
      <c r="I2172" s="23"/>
      <c r="J2172" s="23"/>
      <c r="K2172" s="23"/>
      <c r="L2172" s="23" t="s">
        <v>180</v>
      </c>
      <c r="M2172" s="25">
        <v>46309.803796296299</v>
      </c>
    </row>
    <row r="2173" spans="1:13">
      <c r="A2173">
        <v>202650002017</v>
      </c>
      <c r="B2173">
        <v>1071167</v>
      </c>
      <c r="C2173" s="24">
        <v>46119</v>
      </c>
      <c r="D2173" s="23" t="s">
        <v>156</v>
      </c>
      <c r="E2173" s="23" t="s">
        <v>183</v>
      </c>
      <c r="F2173" s="23"/>
      <c r="G2173" s="23" t="s">
        <v>179</v>
      </c>
      <c r="H2173" s="23"/>
      <c r="I2173" s="23"/>
      <c r="J2173" s="23"/>
      <c r="K2173" s="23"/>
      <c r="L2173" s="23" t="s">
        <v>180</v>
      </c>
      <c r="M2173" s="25">
        <v>46309.803796296299</v>
      </c>
    </row>
    <row r="2174" spans="1:13">
      <c r="A2174">
        <v>202650002018</v>
      </c>
      <c r="B2174">
        <v>971069</v>
      </c>
      <c r="C2174" s="24">
        <v>46119</v>
      </c>
      <c r="D2174" s="23" t="s">
        <v>156</v>
      </c>
      <c r="E2174" s="23" t="s">
        <v>183</v>
      </c>
      <c r="F2174" s="23"/>
      <c r="G2174" s="23" t="s">
        <v>179</v>
      </c>
      <c r="H2174" s="23"/>
      <c r="I2174" s="23"/>
      <c r="J2174" s="23"/>
      <c r="K2174" s="23"/>
      <c r="L2174" s="23" t="s">
        <v>180</v>
      </c>
      <c r="M2174" s="25">
        <v>46309.803796296299</v>
      </c>
    </row>
    <row r="2175" spans="1:13">
      <c r="A2175">
        <v>202650002019</v>
      </c>
      <c r="B2175">
        <v>1131342</v>
      </c>
      <c r="C2175" s="24">
        <v>46119</v>
      </c>
      <c r="D2175" s="23" t="s">
        <v>156</v>
      </c>
      <c r="E2175" s="23" t="s">
        <v>183</v>
      </c>
      <c r="F2175" s="23"/>
      <c r="G2175" s="23" t="s">
        <v>179</v>
      </c>
      <c r="H2175" s="23"/>
      <c r="I2175" s="23"/>
      <c r="J2175" s="23"/>
      <c r="K2175" s="23"/>
      <c r="L2175" s="23" t="s">
        <v>180</v>
      </c>
      <c r="M2175" s="25">
        <v>46309.803796296299</v>
      </c>
    </row>
    <row r="2176" spans="1:13">
      <c r="A2176">
        <v>202650002020</v>
      </c>
      <c r="B2176">
        <v>1256065</v>
      </c>
      <c r="C2176" s="24">
        <v>46119</v>
      </c>
      <c r="D2176" s="23" t="s">
        <v>156</v>
      </c>
      <c r="E2176" s="23" t="s">
        <v>183</v>
      </c>
      <c r="F2176" s="23"/>
      <c r="G2176" s="23" t="s">
        <v>179</v>
      </c>
      <c r="H2176" s="23"/>
      <c r="I2176" s="23"/>
      <c r="J2176" s="23"/>
      <c r="K2176" s="23"/>
      <c r="L2176" s="23" t="s">
        <v>180</v>
      </c>
      <c r="M2176" s="25">
        <v>46309.803796296299</v>
      </c>
    </row>
    <row r="2177" spans="1:13">
      <c r="A2177">
        <v>202650002022</v>
      </c>
      <c r="B2177">
        <v>1201516</v>
      </c>
      <c r="C2177" s="24">
        <v>46119</v>
      </c>
      <c r="D2177" s="23" t="s">
        <v>156</v>
      </c>
      <c r="E2177" s="23" t="s">
        <v>183</v>
      </c>
      <c r="F2177" s="23"/>
      <c r="G2177" s="23" t="s">
        <v>179</v>
      </c>
      <c r="H2177" s="23"/>
      <c r="I2177" s="23"/>
      <c r="J2177" s="23"/>
      <c r="K2177" s="23"/>
      <c r="L2177" s="23" t="s">
        <v>180</v>
      </c>
      <c r="M2177" s="25">
        <v>46309.803796296299</v>
      </c>
    </row>
    <row r="2178" spans="1:13">
      <c r="A2178">
        <v>202650002023</v>
      </c>
      <c r="B2178">
        <v>830448</v>
      </c>
      <c r="C2178" s="24">
        <v>46119</v>
      </c>
      <c r="D2178" s="23" t="s">
        <v>156</v>
      </c>
      <c r="E2178" s="23" t="s">
        <v>183</v>
      </c>
      <c r="F2178" s="23" t="s">
        <v>212</v>
      </c>
      <c r="G2178" s="23" t="s">
        <v>179</v>
      </c>
      <c r="H2178" s="23"/>
      <c r="I2178" s="23"/>
      <c r="J2178" s="23"/>
      <c r="K2178" s="23"/>
      <c r="L2178" s="23" t="s">
        <v>180</v>
      </c>
      <c r="M2178" s="25">
        <v>46309.803796296299</v>
      </c>
    </row>
    <row r="2179" spans="1:13">
      <c r="A2179">
        <v>202650002024</v>
      </c>
      <c r="B2179">
        <v>1202303</v>
      </c>
      <c r="C2179" s="24">
        <v>46119</v>
      </c>
      <c r="D2179" s="23" t="s">
        <v>156</v>
      </c>
      <c r="E2179" s="23" t="s">
        <v>183</v>
      </c>
      <c r="F2179" s="23"/>
      <c r="G2179" s="23" t="s">
        <v>179</v>
      </c>
      <c r="H2179" s="23"/>
      <c r="I2179" s="23"/>
      <c r="J2179" s="23"/>
      <c r="K2179" s="23"/>
      <c r="L2179" s="23" t="s">
        <v>180</v>
      </c>
      <c r="M2179" s="25">
        <v>46309.803796296299</v>
      </c>
    </row>
    <row r="2180" spans="1:13">
      <c r="A2180">
        <v>202650002025</v>
      </c>
      <c r="B2180">
        <v>1232011</v>
      </c>
      <c r="C2180" s="24">
        <v>46119</v>
      </c>
      <c r="D2180" s="23" t="s">
        <v>156</v>
      </c>
      <c r="E2180" s="23" t="s">
        <v>183</v>
      </c>
      <c r="F2180" s="23"/>
      <c r="G2180" s="23" t="s">
        <v>179</v>
      </c>
      <c r="H2180" s="23"/>
      <c r="I2180" s="23"/>
      <c r="J2180" s="23"/>
      <c r="K2180" s="23"/>
      <c r="L2180" s="23" t="s">
        <v>180</v>
      </c>
      <c r="M2180" s="25">
        <v>46309.803796296299</v>
      </c>
    </row>
    <row r="2181" spans="1:13">
      <c r="A2181">
        <v>202650002026</v>
      </c>
      <c r="B2181">
        <v>1106011</v>
      </c>
      <c r="C2181" s="24">
        <v>46119</v>
      </c>
      <c r="D2181" s="23" t="s">
        <v>156</v>
      </c>
      <c r="E2181" s="23" t="s">
        <v>183</v>
      </c>
      <c r="F2181" s="23"/>
      <c r="G2181" s="23" t="s">
        <v>179</v>
      </c>
      <c r="H2181" s="23"/>
      <c r="I2181" s="23"/>
      <c r="J2181" s="23"/>
      <c r="K2181" s="23"/>
      <c r="L2181" s="23" t="s">
        <v>180</v>
      </c>
      <c r="M2181" s="25">
        <v>46309.803796296299</v>
      </c>
    </row>
    <row r="2182" spans="1:13">
      <c r="A2182">
        <v>202650002027</v>
      </c>
      <c r="B2182">
        <v>1014138</v>
      </c>
      <c r="C2182" s="24">
        <v>46115</v>
      </c>
      <c r="D2182" s="23" t="s">
        <v>156</v>
      </c>
      <c r="E2182" s="23" t="s">
        <v>183</v>
      </c>
      <c r="F2182" s="23"/>
      <c r="G2182" s="23" t="s">
        <v>179</v>
      </c>
      <c r="H2182" s="23"/>
      <c r="I2182" s="23"/>
      <c r="J2182" s="23"/>
      <c r="K2182" s="23"/>
      <c r="L2182" s="23" t="s">
        <v>180</v>
      </c>
      <c r="M2182" s="25">
        <v>46309.803796296299</v>
      </c>
    </row>
    <row r="2183" spans="1:13">
      <c r="A2183">
        <v>202650002029</v>
      </c>
      <c r="B2183">
        <v>1026053</v>
      </c>
      <c r="C2183" s="24">
        <v>46119</v>
      </c>
      <c r="D2183" s="23" t="s">
        <v>156</v>
      </c>
      <c r="E2183" s="23" t="s">
        <v>183</v>
      </c>
      <c r="F2183" s="23"/>
      <c r="G2183" s="23" t="s">
        <v>179</v>
      </c>
      <c r="H2183" s="23"/>
      <c r="I2183" s="23"/>
      <c r="J2183" s="23"/>
      <c r="K2183" s="23"/>
      <c r="L2183" s="23" t="s">
        <v>180</v>
      </c>
      <c r="M2183" s="25">
        <v>46309.803796296299</v>
      </c>
    </row>
    <row r="2184" spans="1:13">
      <c r="A2184">
        <v>202650002030</v>
      </c>
      <c r="B2184">
        <v>880713</v>
      </c>
      <c r="C2184" s="24">
        <v>46119</v>
      </c>
      <c r="D2184" s="23" t="s">
        <v>156</v>
      </c>
      <c r="E2184" s="23" t="s">
        <v>183</v>
      </c>
      <c r="F2184" s="23" t="s">
        <v>212</v>
      </c>
      <c r="G2184" s="23" t="s">
        <v>179</v>
      </c>
      <c r="H2184" s="23"/>
      <c r="I2184" s="23"/>
      <c r="J2184" s="23"/>
      <c r="K2184" s="23"/>
      <c r="L2184" s="23" t="s">
        <v>180</v>
      </c>
      <c r="M2184" s="25">
        <v>46309.803796296299</v>
      </c>
    </row>
    <row r="2185" spans="1:13">
      <c r="A2185">
        <v>202650002031</v>
      </c>
      <c r="B2185">
        <v>950205</v>
      </c>
      <c r="C2185" s="24">
        <v>46119</v>
      </c>
      <c r="D2185" s="23" t="s">
        <v>156</v>
      </c>
      <c r="E2185" s="23" t="s">
        <v>183</v>
      </c>
      <c r="F2185" s="23"/>
      <c r="G2185" s="23" t="s">
        <v>179</v>
      </c>
      <c r="H2185" s="23"/>
      <c r="I2185" s="23"/>
      <c r="J2185" s="23"/>
      <c r="K2185" s="23"/>
      <c r="L2185" s="23" t="s">
        <v>180</v>
      </c>
      <c r="M2185" s="25">
        <v>46309.803796296299</v>
      </c>
    </row>
    <row r="2186" spans="1:13">
      <c r="A2186">
        <v>202650002032</v>
      </c>
      <c r="B2186">
        <v>1196047</v>
      </c>
      <c r="C2186" s="24">
        <v>46119</v>
      </c>
      <c r="D2186" s="23" t="s">
        <v>156</v>
      </c>
      <c r="E2186" s="23" t="s">
        <v>183</v>
      </c>
      <c r="F2186" s="23"/>
      <c r="G2186" s="23" t="s">
        <v>179</v>
      </c>
      <c r="H2186" s="23"/>
      <c r="I2186" s="23"/>
      <c r="J2186" s="23"/>
      <c r="K2186" s="23"/>
      <c r="L2186" s="23" t="s">
        <v>180</v>
      </c>
      <c r="M2186" s="25">
        <v>46309.803796296299</v>
      </c>
    </row>
    <row r="2187" spans="1:13">
      <c r="A2187">
        <v>202650002033</v>
      </c>
      <c r="B2187">
        <v>910362</v>
      </c>
      <c r="C2187" s="24">
        <v>46119</v>
      </c>
      <c r="D2187" s="23" t="s">
        <v>156</v>
      </c>
      <c r="E2187" s="23" t="s">
        <v>183</v>
      </c>
      <c r="F2187" s="23"/>
      <c r="G2187" s="23" t="s">
        <v>179</v>
      </c>
      <c r="H2187" s="23"/>
      <c r="I2187" s="23"/>
      <c r="J2187" s="23"/>
      <c r="K2187" s="23"/>
      <c r="L2187" s="23" t="s">
        <v>180</v>
      </c>
      <c r="M2187" s="25">
        <v>46309.803796296299</v>
      </c>
    </row>
    <row r="2188" spans="1:13">
      <c r="A2188">
        <v>202650002034</v>
      </c>
      <c r="B2188">
        <v>950297</v>
      </c>
      <c r="C2188" s="24">
        <v>46119</v>
      </c>
      <c r="D2188" s="23" t="s">
        <v>156</v>
      </c>
      <c r="E2188" s="23" t="s">
        <v>183</v>
      </c>
      <c r="F2188" s="23"/>
      <c r="G2188" s="23" t="s">
        <v>179</v>
      </c>
      <c r="H2188" s="23"/>
      <c r="I2188" s="23"/>
      <c r="J2188" s="23"/>
      <c r="K2188" s="23"/>
      <c r="L2188" s="23" t="s">
        <v>180</v>
      </c>
      <c r="M2188" s="25">
        <v>46309.803796296299</v>
      </c>
    </row>
    <row r="2189" spans="1:13">
      <c r="A2189">
        <v>202650002035</v>
      </c>
      <c r="B2189">
        <v>1081262</v>
      </c>
      <c r="C2189" s="24">
        <v>46119</v>
      </c>
      <c r="D2189" s="23" t="s">
        <v>156</v>
      </c>
      <c r="E2189" s="23" t="s">
        <v>183</v>
      </c>
      <c r="F2189" s="23"/>
      <c r="G2189" s="23" t="s">
        <v>179</v>
      </c>
      <c r="H2189" s="23"/>
      <c r="I2189" s="23"/>
      <c r="J2189" s="23"/>
      <c r="K2189" s="23"/>
      <c r="L2189" s="23" t="s">
        <v>180</v>
      </c>
      <c r="M2189" s="25">
        <v>46309.803796296299</v>
      </c>
    </row>
    <row r="2190" spans="1:13">
      <c r="A2190">
        <v>202650002036</v>
      </c>
      <c r="B2190">
        <v>5037948</v>
      </c>
      <c r="C2190" s="24">
        <v>46119</v>
      </c>
      <c r="D2190" s="23" t="s">
        <v>156</v>
      </c>
      <c r="E2190" s="23" t="s">
        <v>183</v>
      </c>
      <c r="F2190" s="23"/>
      <c r="G2190" s="23" t="s">
        <v>179</v>
      </c>
      <c r="H2190" s="23"/>
      <c r="I2190" s="23"/>
      <c r="J2190" s="23"/>
      <c r="K2190" s="23"/>
      <c r="L2190" s="23" t="s">
        <v>180</v>
      </c>
      <c r="M2190" s="25">
        <v>46309.803796296299</v>
      </c>
    </row>
    <row r="2191" spans="1:13">
      <c r="A2191">
        <v>202650002037</v>
      </c>
      <c r="B2191">
        <v>1126004</v>
      </c>
      <c r="C2191" s="24">
        <v>46119</v>
      </c>
      <c r="D2191" s="23" t="s">
        <v>156</v>
      </c>
      <c r="E2191" s="23" t="s">
        <v>183</v>
      </c>
      <c r="F2191" s="23"/>
      <c r="G2191" s="23" t="s">
        <v>179</v>
      </c>
      <c r="H2191" s="23"/>
      <c r="I2191" s="23"/>
      <c r="J2191" s="23"/>
      <c r="K2191" s="23"/>
      <c r="L2191" s="23" t="s">
        <v>180</v>
      </c>
      <c r="M2191" s="25">
        <v>46309.803796296299</v>
      </c>
    </row>
    <row r="2192" spans="1:13">
      <c r="A2192">
        <v>202650002038</v>
      </c>
      <c r="B2192">
        <v>1131324</v>
      </c>
      <c r="C2192" s="24">
        <v>46127</v>
      </c>
      <c r="D2192" s="23" t="s">
        <v>156</v>
      </c>
      <c r="E2192" s="23" t="s">
        <v>183</v>
      </c>
      <c r="F2192" s="23"/>
      <c r="G2192" s="23" t="s">
        <v>179</v>
      </c>
      <c r="H2192" s="23"/>
      <c r="I2192" s="23"/>
      <c r="J2192" s="23"/>
      <c r="K2192" s="23"/>
      <c r="L2192" s="23" t="s">
        <v>180</v>
      </c>
      <c r="M2192" s="25">
        <v>46309.803796296299</v>
      </c>
    </row>
    <row r="2193" spans="1:13">
      <c r="A2193">
        <v>202650002039</v>
      </c>
      <c r="B2193">
        <v>1221490</v>
      </c>
      <c r="C2193" s="24">
        <v>46119</v>
      </c>
      <c r="D2193" s="23" t="s">
        <v>156</v>
      </c>
      <c r="E2193" s="23" t="s">
        <v>183</v>
      </c>
      <c r="F2193" s="23"/>
      <c r="G2193" s="23" t="s">
        <v>179</v>
      </c>
      <c r="H2193" s="23"/>
      <c r="I2193" s="23"/>
      <c r="J2193" s="23"/>
      <c r="K2193" s="23"/>
      <c r="L2193" s="23" t="s">
        <v>180</v>
      </c>
      <c r="M2193" s="25">
        <v>46309.803796296299</v>
      </c>
    </row>
    <row r="2194" spans="1:13">
      <c r="A2194">
        <v>202650002040</v>
      </c>
      <c r="B2194">
        <v>1081462</v>
      </c>
      <c r="C2194" s="24">
        <v>46119</v>
      </c>
      <c r="D2194" s="23" t="s">
        <v>156</v>
      </c>
      <c r="E2194" s="23" t="s">
        <v>183</v>
      </c>
      <c r="F2194" s="23"/>
      <c r="G2194" s="23" t="s">
        <v>179</v>
      </c>
      <c r="H2194" s="23"/>
      <c r="I2194" s="23"/>
      <c r="J2194" s="23"/>
      <c r="K2194" s="23"/>
      <c r="L2194" s="23" t="s">
        <v>180</v>
      </c>
      <c r="M2194" s="25">
        <v>46309.803796296299</v>
      </c>
    </row>
    <row r="2195" spans="1:13">
      <c r="A2195">
        <v>202650002041</v>
      </c>
      <c r="B2195">
        <v>1201504</v>
      </c>
      <c r="C2195" s="24">
        <v>46119</v>
      </c>
      <c r="D2195" s="23" t="s">
        <v>156</v>
      </c>
      <c r="E2195" s="23" t="s">
        <v>183</v>
      </c>
      <c r="F2195" s="23"/>
      <c r="G2195" s="23" t="s">
        <v>179</v>
      </c>
      <c r="H2195" s="23"/>
      <c r="I2195" s="23"/>
      <c r="J2195" s="23"/>
      <c r="K2195" s="23"/>
      <c r="L2195" s="23" t="s">
        <v>180</v>
      </c>
      <c r="M2195" s="25">
        <v>46309.803796296299</v>
      </c>
    </row>
    <row r="2196" spans="1:13">
      <c r="A2196">
        <v>202650002042</v>
      </c>
      <c r="B2196">
        <v>976042</v>
      </c>
      <c r="C2196" s="24">
        <v>46119</v>
      </c>
      <c r="D2196" s="23" t="s">
        <v>156</v>
      </c>
      <c r="E2196" s="23" t="s">
        <v>183</v>
      </c>
      <c r="F2196" s="23"/>
      <c r="G2196" s="23" t="s">
        <v>179</v>
      </c>
      <c r="H2196" s="23"/>
      <c r="I2196" s="23"/>
      <c r="J2196" s="23"/>
      <c r="K2196" s="23"/>
      <c r="L2196" s="23" t="s">
        <v>180</v>
      </c>
      <c r="M2196" s="25">
        <v>46309.803796296299</v>
      </c>
    </row>
    <row r="2197" spans="1:13">
      <c r="A2197">
        <v>202650002043</v>
      </c>
      <c r="B2197">
        <v>1151415</v>
      </c>
      <c r="C2197" s="24">
        <v>46119</v>
      </c>
      <c r="D2197" s="23" t="s">
        <v>156</v>
      </c>
      <c r="E2197" s="23" t="s">
        <v>183</v>
      </c>
      <c r="F2197" s="23"/>
      <c r="G2197" s="23" t="s">
        <v>179</v>
      </c>
      <c r="H2197" s="23"/>
      <c r="I2197" s="23"/>
      <c r="J2197" s="23"/>
      <c r="K2197" s="23"/>
      <c r="L2197" s="23" t="s">
        <v>180</v>
      </c>
      <c r="M2197" s="25">
        <v>46309.803796296299</v>
      </c>
    </row>
    <row r="2198" spans="1:13">
      <c r="A2198">
        <v>202650002044</v>
      </c>
      <c r="B2198">
        <v>991130</v>
      </c>
      <c r="C2198" s="24">
        <v>46119</v>
      </c>
      <c r="D2198" s="23" t="s">
        <v>156</v>
      </c>
      <c r="E2198" s="23" t="s">
        <v>183</v>
      </c>
      <c r="F2198" s="23"/>
      <c r="G2198" s="23" t="s">
        <v>179</v>
      </c>
      <c r="H2198" s="23"/>
      <c r="I2198" s="23"/>
      <c r="J2198" s="23"/>
      <c r="K2198" s="23"/>
      <c r="L2198" s="23" t="s">
        <v>180</v>
      </c>
      <c r="M2198" s="25">
        <v>46309.803796296299</v>
      </c>
    </row>
    <row r="2199" spans="1:13">
      <c r="A2199">
        <v>202650002045</v>
      </c>
      <c r="B2199">
        <v>950267</v>
      </c>
      <c r="C2199" s="24">
        <v>46119</v>
      </c>
      <c r="D2199" s="23" t="s">
        <v>156</v>
      </c>
      <c r="E2199" s="23" t="s">
        <v>183</v>
      </c>
      <c r="F2199" s="23"/>
      <c r="G2199" s="23" t="s">
        <v>179</v>
      </c>
      <c r="H2199" s="23"/>
      <c r="I2199" s="23"/>
      <c r="J2199" s="23"/>
      <c r="K2199" s="23"/>
      <c r="L2199" s="23" t="s">
        <v>180</v>
      </c>
      <c r="M2199" s="25">
        <v>46309.803796296299</v>
      </c>
    </row>
    <row r="2200" spans="1:13">
      <c r="A2200">
        <v>202650002046</v>
      </c>
      <c r="B2200">
        <v>1111452</v>
      </c>
      <c r="C2200" s="24">
        <v>46122</v>
      </c>
      <c r="D2200" s="23" t="s">
        <v>156</v>
      </c>
      <c r="E2200" s="23" t="s">
        <v>183</v>
      </c>
      <c r="F2200" s="23"/>
      <c r="G2200" s="23" t="s">
        <v>179</v>
      </c>
      <c r="H2200" s="23"/>
      <c r="I2200" s="23"/>
      <c r="J2200" s="23"/>
      <c r="K2200" s="23"/>
      <c r="L2200" s="23" t="s">
        <v>180</v>
      </c>
      <c r="M2200" s="25">
        <v>46309.803796296299</v>
      </c>
    </row>
    <row r="2201" spans="1:13">
      <c r="A2201">
        <v>202650002047</v>
      </c>
      <c r="B2201">
        <v>1132051</v>
      </c>
      <c r="C2201" s="24">
        <v>46119</v>
      </c>
      <c r="D2201" s="23" t="s">
        <v>156</v>
      </c>
      <c r="E2201" s="23" t="s">
        <v>183</v>
      </c>
      <c r="F2201" s="23"/>
      <c r="G2201" s="23" t="s">
        <v>179</v>
      </c>
      <c r="H2201" s="23"/>
      <c r="I2201" s="23"/>
      <c r="J2201" s="23"/>
      <c r="K2201" s="23"/>
      <c r="L2201" s="23" t="s">
        <v>180</v>
      </c>
      <c r="M2201" s="25">
        <v>46309.803796296299</v>
      </c>
    </row>
    <row r="2202" spans="1:13">
      <c r="A2202">
        <v>202650002048</v>
      </c>
      <c r="B2202">
        <v>1246048</v>
      </c>
      <c r="C2202" s="24">
        <v>46119</v>
      </c>
      <c r="D2202" s="23" t="s">
        <v>156</v>
      </c>
      <c r="E2202" s="23" t="s">
        <v>183</v>
      </c>
      <c r="F2202" s="23"/>
      <c r="G2202" s="23" t="s">
        <v>179</v>
      </c>
      <c r="H2202" s="23"/>
      <c r="I2202" s="23"/>
      <c r="J2202" s="23"/>
      <c r="K2202" s="23"/>
      <c r="L2202" s="23" t="s">
        <v>180</v>
      </c>
      <c r="M2202" s="25">
        <v>46309.803796296299</v>
      </c>
    </row>
    <row r="2203" spans="1:13">
      <c r="A2203">
        <v>202650002049</v>
      </c>
      <c r="B2203">
        <v>1216076</v>
      </c>
      <c r="C2203" s="24">
        <v>46119</v>
      </c>
      <c r="D2203" s="23" t="s">
        <v>156</v>
      </c>
      <c r="E2203" s="23" t="s">
        <v>183</v>
      </c>
      <c r="F2203" s="23"/>
      <c r="G2203" s="23" t="s">
        <v>179</v>
      </c>
      <c r="H2203" s="23"/>
      <c r="I2203" s="23"/>
      <c r="J2203" s="23"/>
      <c r="K2203" s="23"/>
      <c r="L2203" s="23" t="s">
        <v>180</v>
      </c>
      <c r="M2203" s="25">
        <v>46309.803796296299</v>
      </c>
    </row>
    <row r="2204" spans="1:13">
      <c r="A2204">
        <v>202650002050</v>
      </c>
      <c r="B2204">
        <v>1092029</v>
      </c>
      <c r="C2204" s="24">
        <v>46119</v>
      </c>
      <c r="D2204" s="23" t="s">
        <v>156</v>
      </c>
      <c r="E2204" s="23" t="s">
        <v>183</v>
      </c>
      <c r="F2204" s="23"/>
      <c r="G2204" s="23" t="s">
        <v>179</v>
      </c>
      <c r="H2204" s="23"/>
      <c r="I2204" s="23"/>
      <c r="J2204" s="23"/>
      <c r="K2204" s="23"/>
      <c r="L2204" s="23" t="s">
        <v>180</v>
      </c>
      <c r="M2204" s="25">
        <v>46309.803796296299</v>
      </c>
    </row>
    <row r="2205" spans="1:13">
      <c r="A2205">
        <v>202650002051</v>
      </c>
      <c r="B2205">
        <v>1106062</v>
      </c>
      <c r="C2205" s="24">
        <v>46119</v>
      </c>
      <c r="D2205" s="23" t="s">
        <v>156</v>
      </c>
      <c r="E2205" s="23" t="s">
        <v>183</v>
      </c>
      <c r="F2205" s="23"/>
      <c r="G2205" s="23" t="s">
        <v>179</v>
      </c>
      <c r="H2205" s="23"/>
      <c r="I2205" s="23"/>
      <c r="J2205" s="23"/>
      <c r="K2205" s="23"/>
      <c r="L2205" s="23" t="s">
        <v>180</v>
      </c>
      <c r="M2205" s="25">
        <v>46309.803796296299</v>
      </c>
    </row>
    <row r="2206" spans="1:13">
      <c r="A2206">
        <v>202650002052</v>
      </c>
      <c r="B2206">
        <v>1201478</v>
      </c>
      <c r="C2206" s="24">
        <v>46119</v>
      </c>
      <c r="D2206" s="23" t="s">
        <v>156</v>
      </c>
      <c r="E2206" s="23" t="s">
        <v>183</v>
      </c>
      <c r="F2206" s="23"/>
      <c r="G2206" s="23" t="s">
        <v>179</v>
      </c>
      <c r="H2206" s="23"/>
      <c r="I2206" s="23"/>
      <c r="J2206" s="23"/>
      <c r="K2206" s="23"/>
      <c r="L2206" s="23" t="s">
        <v>180</v>
      </c>
      <c r="M2206" s="25">
        <v>46309.803796296299</v>
      </c>
    </row>
    <row r="2207" spans="1:13">
      <c r="A2207">
        <v>202650002053</v>
      </c>
      <c r="B2207">
        <v>1021193</v>
      </c>
      <c r="C2207" s="24">
        <v>46119</v>
      </c>
      <c r="D2207" s="23" t="s">
        <v>156</v>
      </c>
      <c r="E2207" s="23" t="s">
        <v>183</v>
      </c>
      <c r="F2207" s="23"/>
      <c r="G2207" s="23" t="s">
        <v>179</v>
      </c>
      <c r="H2207" s="23"/>
      <c r="I2207" s="23"/>
      <c r="J2207" s="23"/>
      <c r="K2207" s="23"/>
      <c r="L2207" s="23" t="s">
        <v>180</v>
      </c>
      <c r="M2207" s="25">
        <v>46309.803796296299</v>
      </c>
    </row>
    <row r="2208" spans="1:13">
      <c r="A2208">
        <v>202650002054</v>
      </c>
      <c r="B2208">
        <v>900271</v>
      </c>
      <c r="C2208" s="24">
        <v>46119</v>
      </c>
      <c r="D2208" s="23" t="s">
        <v>156</v>
      </c>
      <c r="E2208" s="23" t="s">
        <v>183</v>
      </c>
      <c r="F2208" s="23"/>
      <c r="G2208" s="23" t="s">
        <v>179</v>
      </c>
      <c r="H2208" s="23"/>
      <c r="I2208" s="23"/>
      <c r="J2208" s="23"/>
      <c r="K2208" s="23"/>
      <c r="L2208" s="23" t="s">
        <v>180</v>
      </c>
      <c r="M2208" s="25">
        <v>46309.803796296299</v>
      </c>
    </row>
    <row r="2209" spans="1:13">
      <c r="A2209">
        <v>202650002055</v>
      </c>
      <c r="B2209">
        <v>1156073</v>
      </c>
      <c r="C2209" s="24">
        <v>46122</v>
      </c>
      <c r="D2209" s="23" t="s">
        <v>156</v>
      </c>
      <c r="E2209" s="23" t="s">
        <v>183</v>
      </c>
      <c r="F2209" s="23"/>
      <c r="G2209" s="23" t="s">
        <v>179</v>
      </c>
      <c r="H2209" s="23"/>
      <c r="I2209" s="23"/>
      <c r="J2209" s="23"/>
      <c r="K2209" s="23"/>
      <c r="L2209" s="23" t="s">
        <v>180</v>
      </c>
      <c r="M2209" s="25">
        <v>46309.803796296299</v>
      </c>
    </row>
    <row r="2210" spans="1:13">
      <c r="A2210">
        <v>202650002056</v>
      </c>
      <c r="B2210">
        <v>1251412</v>
      </c>
      <c r="C2210" s="24">
        <v>46119</v>
      </c>
      <c r="D2210" s="23" t="s">
        <v>156</v>
      </c>
      <c r="E2210" s="23" t="s">
        <v>183</v>
      </c>
      <c r="F2210" s="23"/>
      <c r="G2210" s="23" t="s">
        <v>179</v>
      </c>
      <c r="H2210" s="23"/>
      <c r="I2210" s="23"/>
      <c r="J2210" s="23"/>
      <c r="K2210" s="23"/>
      <c r="L2210" s="23" t="s">
        <v>180</v>
      </c>
      <c r="M2210" s="25">
        <v>46309.803796296299</v>
      </c>
    </row>
    <row r="2211" spans="1:13">
      <c r="A2211">
        <v>202650002057</v>
      </c>
      <c r="B2211">
        <v>1221412</v>
      </c>
      <c r="C2211" s="24">
        <v>46119</v>
      </c>
      <c r="D2211" s="23" t="s">
        <v>156</v>
      </c>
      <c r="E2211" s="23" t="s">
        <v>183</v>
      </c>
      <c r="F2211" s="23"/>
      <c r="G2211" s="23" t="s">
        <v>179</v>
      </c>
      <c r="H2211" s="23"/>
      <c r="I2211" s="23"/>
      <c r="J2211" s="23"/>
      <c r="K2211" s="23"/>
      <c r="L2211" s="23" t="s">
        <v>180</v>
      </c>
      <c r="M2211" s="25">
        <v>46309.803796296299</v>
      </c>
    </row>
    <row r="2212" spans="1:13">
      <c r="A2212">
        <v>202650002058</v>
      </c>
      <c r="B2212">
        <v>1226102</v>
      </c>
      <c r="C2212" s="24">
        <v>46123</v>
      </c>
      <c r="D2212" s="23" t="s">
        <v>156</v>
      </c>
      <c r="E2212" s="23" t="s">
        <v>183</v>
      </c>
      <c r="F2212" s="23"/>
      <c r="G2212" s="23" t="s">
        <v>179</v>
      </c>
      <c r="H2212" s="23"/>
      <c r="I2212" s="23"/>
      <c r="J2212" s="23"/>
      <c r="K2212" s="23"/>
      <c r="L2212" s="23" t="s">
        <v>180</v>
      </c>
      <c r="M2212" s="25">
        <v>46309.803796296299</v>
      </c>
    </row>
    <row r="2213" spans="1:13">
      <c r="A2213">
        <v>202650002059</v>
      </c>
      <c r="B2213">
        <v>1240085</v>
      </c>
      <c r="C2213" s="24">
        <v>46119</v>
      </c>
      <c r="D2213" s="23" t="s">
        <v>156</v>
      </c>
      <c r="E2213" s="23" t="s">
        <v>183</v>
      </c>
      <c r="F2213" s="23"/>
      <c r="G2213" s="23" t="s">
        <v>179</v>
      </c>
      <c r="H2213" s="23"/>
      <c r="I2213" s="23"/>
      <c r="J2213" s="23"/>
      <c r="K2213" s="23"/>
      <c r="L2213" s="23" t="s">
        <v>180</v>
      </c>
      <c r="M2213" s="25">
        <v>46309.803796296299</v>
      </c>
    </row>
    <row r="2214" spans="1:13">
      <c r="A2214">
        <v>202650002060</v>
      </c>
      <c r="B2214">
        <v>1131374</v>
      </c>
      <c r="C2214" s="24">
        <v>46119</v>
      </c>
      <c r="D2214" s="23" t="s">
        <v>156</v>
      </c>
      <c r="E2214" s="23" t="s">
        <v>183</v>
      </c>
      <c r="F2214" s="23"/>
      <c r="G2214" s="23" t="s">
        <v>179</v>
      </c>
      <c r="H2214" s="23"/>
      <c r="I2214" s="23"/>
      <c r="J2214" s="23"/>
      <c r="K2214" s="23"/>
      <c r="L2214" s="23" t="s">
        <v>180</v>
      </c>
      <c r="M2214" s="25">
        <v>46309.803796296299</v>
      </c>
    </row>
    <row r="2215" spans="1:13">
      <c r="A2215">
        <v>202650002062</v>
      </c>
      <c r="B2215">
        <v>940200</v>
      </c>
      <c r="C2215" s="24">
        <v>46119</v>
      </c>
      <c r="D2215" s="23" t="s">
        <v>156</v>
      </c>
      <c r="E2215" s="23" t="s">
        <v>183</v>
      </c>
      <c r="F2215" s="23"/>
      <c r="G2215" s="23" t="s">
        <v>179</v>
      </c>
      <c r="H2215" s="23"/>
      <c r="I2215" s="23"/>
      <c r="J2215" s="23"/>
      <c r="K2215" s="23"/>
      <c r="L2215" s="23" t="s">
        <v>180</v>
      </c>
      <c r="M2215" s="25">
        <v>46309.803796296299</v>
      </c>
    </row>
    <row r="2216" spans="1:13">
      <c r="A2216">
        <v>202650002063</v>
      </c>
      <c r="B2216">
        <v>1086079</v>
      </c>
      <c r="C2216" s="24">
        <v>46119</v>
      </c>
      <c r="D2216" s="23" t="s">
        <v>156</v>
      </c>
      <c r="E2216" s="23" t="s">
        <v>183</v>
      </c>
      <c r="F2216" s="23"/>
      <c r="G2216" s="23" t="s">
        <v>179</v>
      </c>
      <c r="H2216" s="23"/>
      <c r="I2216" s="23"/>
      <c r="J2216" s="23"/>
      <c r="K2216" s="23"/>
      <c r="L2216" s="23" t="s">
        <v>180</v>
      </c>
      <c r="M2216" s="25">
        <v>46309.803796296299</v>
      </c>
    </row>
    <row r="2217" spans="1:13">
      <c r="A2217">
        <v>202650002064</v>
      </c>
      <c r="B2217">
        <v>950465</v>
      </c>
      <c r="C2217" s="24">
        <v>46119</v>
      </c>
      <c r="D2217" s="23" t="s">
        <v>156</v>
      </c>
      <c r="E2217" s="23" t="s">
        <v>183</v>
      </c>
      <c r="F2217" s="23"/>
      <c r="G2217" s="23" t="s">
        <v>179</v>
      </c>
      <c r="H2217" s="23"/>
      <c r="I2217" s="23"/>
      <c r="J2217" s="23"/>
      <c r="K2217" s="23"/>
      <c r="L2217" s="23" t="s">
        <v>180</v>
      </c>
      <c r="M2217" s="25">
        <v>46309.803796296299</v>
      </c>
    </row>
    <row r="2218" spans="1:13">
      <c r="A2218">
        <v>202650002065</v>
      </c>
      <c r="B2218">
        <v>920255</v>
      </c>
      <c r="C2218" s="24">
        <v>46119</v>
      </c>
      <c r="D2218" s="23" t="s">
        <v>156</v>
      </c>
      <c r="E2218" s="23" t="s">
        <v>183</v>
      </c>
      <c r="F2218" s="23"/>
      <c r="G2218" s="23" t="s">
        <v>179</v>
      </c>
      <c r="H2218" s="23"/>
      <c r="I2218" s="23"/>
      <c r="J2218" s="23"/>
      <c r="K2218" s="23"/>
      <c r="L2218" s="23" t="s">
        <v>180</v>
      </c>
      <c r="M2218" s="25">
        <v>46309.803796296299</v>
      </c>
    </row>
    <row r="2219" spans="1:13">
      <c r="A2219">
        <v>202650002066</v>
      </c>
      <c r="B2219">
        <v>996005</v>
      </c>
      <c r="C2219" s="24">
        <v>46119</v>
      </c>
      <c r="D2219" s="23" t="s">
        <v>156</v>
      </c>
      <c r="E2219" s="23" t="s">
        <v>183</v>
      </c>
      <c r="F2219" s="23"/>
      <c r="G2219" s="23" t="s">
        <v>179</v>
      </c>
      <c r="H2219" s="23"/>
      <c r="I2219" s="23"/>
      <c r="J2219" s="23"/>
      <c r="K2219" s="23"/>
      <c r="L2219" s="23" t="s">
        <v>180</v>
      </c>
      <c r="M2219" s="25">
        <v>46309.803796296299</v>
      </c>
    </row>
    <row r="2220" spans="1:13">
      <c r="A2220">
        <v>202650002067</v>
      </c>
      <c r="B2220">
        <v>1101179</v>
      </c>
      <c r="C2220" s="24">
        <v>46119</v>
      </c>
      <c r="D2220" s="23" t="s">
        <v>156</v>
      </c>
      <c r="E2220" s="23" t="s">
        <v>183</v>
      </c>
      <c r="F2220" s="23"/>
      <c r="G2220" s="23" t="s">
        <v>179</v>
      </c>
      <c r="H2220" s="23"/>
      <c r="I2220" s="23"/>
      <c r="J2220" s="23"/>
      <c r="K2220" s="23"/>
      <c r="L2220" s="23" t="s">
        <v>180</v>
      </c>
      <c r="M2220" s="25">
        <v>46309.803796296299</v>
      </c>
    </row>
    <row r="2221" spans="1:13">
      <c r="A2221">
        <v>202650002068</v>
      </c>
      <c r="B2221">
        <v>1086008</v>
      </c>
      <c r="C2221" s="24">
        <v>46120</v>
      </c>
      <c r="D2221" s="23" t="s">
        <v>156</v>
      </c>
      <c r="E2221" s="23" t="s">
        <v>183</v>
      </c>
      <c r="F2221" s="23"/>
      <c r="G2221" s="23" t="s">
        <v>179</v>
      </c>
      <c r="H2221" s="23"/>
      <c r="I2221" s="23"/>
      <c r="J2221" s="23"/>
      <c r="K2221" s="23"/>
      <c r="L2221" s="23" t="s">
        <v>180</v>
      </c>
      <c r="M2221" s="25">
        <v>46309.803796296299</v>
      </c>
    </row>
    <row r="2222" spans="1:13">
      <c r="A2222">
        <v>202650002069</v>
      </c>
      <c r="B2222">
        <v>1056001</v>
      </c>
      <c r="C2222" s="24">
        <v>46120</v>
      </c>
      <c r="D2222" s="23" t="s">
        <v>156</v>
      </c>
      <c r="E2222" s="23" t="s">
        <v>183</v>
      </c>
      <c r="F2222" s="23"/>
      <c r="G2222" s="23" t="s">
        <v>179</v>
      </c>
      <c r="H2222" s="23"/>
      <c r="I2222" s="23"/>
      <c r="J2222" s="23"/>
      <c r="K2222" s="23"/>
      <c r="L2222" s="23" t="s">
        <v>180</v>
      </c>
      <c r="M2222" s="25">
        <v>46309.803796296299</v>
      </c>
    </row>
    <row r="2223" spans="1:13">
      <c r="A2223">
        <v>202650002070</v>
      </c>
      <c r="B2223">
        <v>1036017</v>
      </c>
      <c r="C2223" s="24">
        <v>46120</v>
      </c>
      <c r="D2223" s="23" t="s">
        <v>156</v>
      </c>
      <c r="E2223" s="23" t="s">
        <v>183</v>
      </c>
      <c r="F2223" s="23"/>
      <c r="G2223" s="23" t="s">
        <v>179</v>
      </c>
      <c r="H2223" s="23"/>
      <c r="I2223" s="23"/>
      <c r="J2223" s="23"/>
      <c r="K2223" s="23"/>
      <c r="L2223" s="23" t="s">
        <v>180</v>
      </c>
      <c r="M2223" s="25">
        <v>46309.803796296299</v>
      </c>
    </row>
    <row r="2224" spans="1:13">
      <c r="A2224">
        <v>202650002071</v>
      </c>
      <c r="B2224">
        <v>1141030</v>
      </c>
      <c r="C2224" s="24">
        <v>46120</v>
      </c>
      <c r="D2224" s="23" t="s">
        <v>156</v>
      </c>
      <c r="E2224" s="23" t="s">
        <v>183</v>
      </c>
      <c r="F2224" s="23"/>
      <c r="G2224" s="23" t="s">
        <v>179</v>
      </c>
      <c r="H2224" s="23"/>
      <c r="I2224" s="23"/>
      <c r="J2224" s="23"/>
      <c r="K2224" s="23"/>
      <c r="L2224" s="23" t="s">
        <v>180</v>
      </c>
      <c r="M2224" s="25">
        <v>46309.803796296299</v>
      </c>
    </row>
    <row r="2225" spans="1:13">
      <c r="A2225">
        <v>202650002072</v>
      </c>
      <c r="B2225">
        <v>1216029</v>
      </c>
      <c r="C2225" s="24">
        <v>46120</v>
      </c>
      <c r="D2225" s="23" t="s">
        <v>156</v>
      </c>
      <c r="E2225" s="23" t="s">
        <v>183</v>
      </c>
      <c r="F2225" s="23"/>
      <c r="G2225" s="23" t="s">
        <v>179</v>
      </c>
      <c r="H2225" s="23"/>
      <c r="I2225" s="23"/>
      <c r="J2225" s="23"/>
      <c r="K2225" s="23"/>
      <c r="L2225" s="23" t="s">
        <v>180</v>
      </c>
      <c r="M2225" s="25">
        <v>46309.803796296299</v>
      </c>
    </row>
    <row r="2226" spans="1:13">
      <c r="A2226">
        <v>202650002073</v>
      </c>
      <c r="B2226">
        <v>1056019</v>
      </c>
      <c r="C2226" s="24">
        <v>46120</v>
      </c>
      <c r="D2226" s="23" t="s">
        <v>156</v>
      </c>
      <c r="E2226" s="23" t="s">
        <v>183</v>
      </c>
      <c r="F2226" s="23"/>
      <c r="G2226" s="23" t="s">
        <v>179</v>
      </c>
      <c r="H2226" s="23"/>
      <c r="I2226" s="23"/>
      <c r="J2226" s="23"/>
      <c r="K2226" s="23"/>
      <c r="L2226" s="23" t="s">
        <v>180</v>
      </c>
      <c r="M2226" s="25">
        <v>46309.803796296299</v>
      </c>
    </row>
    <row r="2227" spans="1:13">
      <c r="A2227">
        <v>202650002074</v>
      </c>
      <c r="B2227">
        <v>1221492</v>
      </c>
      <c r="C2227" s="24">
        <v>46120</v>
      </c>
      <c r="D2227" s="23" t="s">
        <v>156</v>
      </c>
      <c r="E2227" s="23" t="s">
        <v>183</v>
      </c>
      <c r="F2227" s="23"/>
      <c r="G2227" s="23" t="s">
        <v>179</v>
      </c>
      <c r="H2227" s="23"/>
      <c r="I2227" s="23"/>
      <c r="J2227" s="23"/>
      <c r="K2227" s="23"/>
      <c r="L2227" s="23" t="s">
        <v>180</v>
      </c>
      <c r="M2227" s="25">
        <v>46309.803796296299</v>
      </c>
    </row>
    <row r="2228" spans="1:13">
      <c r="A2228">
        <v>202650002075</v>
      </c>
      <c r="B2228">
        <v>1256025</v>
      </c>
      <c r="C2228" s="24">
        <v>46120</v>
      </c>
      <c r="D2228" s="23" t="s">
        <v>156</v>
      </c>
      <c r="E2228" s="23" t="s">
        <v>183</v>
      </c>
      <c r="F2228" s="23"/>
      <c r="G2228" s="23" t="s">
        <v>179</v>
      </c>
      <c r="H2228" s="23"/>
      <c r="I2228" s="23"/>
      <c r="J2228" s="23"/>
      <c r="K2228" s="23"/>
      <c r="L2228" s="23" t="s">
        <v>180</v>
      </c>
      <c r="M2228" s="25">
        <v>46309.803796296299</v>
      </c>
    </row>
    <row r="2229" spans="1:13">
      <c r="A2229">
        <v>202650002076</v>
      </c>
      <c r="B2229">
        <v>1146080</v>
      </c>
      <c r="C2229" s="24">
        <v>46120</v>
      </c>
      <c r="D2229" s="23" t="s">
        <v>156</v>
      </c>
      <c r="E2229" s="23" t="s">
        <v>183</v>
      </c>
      <c r="F2229" s="23"/>
      <c r="G2229" s="23" t="s">
        <v>179</v>
      </c>
      <c r="H2229" s="23"/>
      <c r="I2229" s="23"/>
      <c r="J2229" s="23"/>
      <c r="K2229" s="23"/>
      <c r="L2229" s="23" t="s">
        <v>180</v>
      </c>
      <c r="M2229" s="25">
        <v>46309.803796296299</v>
      </c>
    </row>
    <row r="2230" spans="1:13">
      <c r="A2230">
        <v>202650002077</v>
      </c>
      <c r="B2230">
        <v>1116076</v>
      </c>
      <c r="C2230" s="24">
        <v>46120</v>
      </c>
      <c r="D2230" s="23" t="s">
        <v>156</v>
      </c>
      <c r="E2230" s="23" t="s">
        <v>183</v>
      </c>
      <c r="F2230" s="23"/>
      <c r="G2230" s="23" t="s">
        <v>179</v>
      </c>
      <c r="H2230" s="23"/>
      <c r="I2230" s="23"/>
      <c r="J2230" s="23"/>
      <c r="K2230" s="23"/>
      <c r="L2230" s="23" t="s">
        <v>180</v>
      </c>
      <c r="M2230" s="25">
        <v>46309.803796296299</v>
      </c>
    </row>
    <row r="2231" spans="1:13">
      <c r="A2231">
        <v>202650002078</v>
      </c>
      <c r="B2231">
        <v>1232052</v>
      </c>
      <c r="C2231" s="24">
        <v>46120</v>
      </c>
      <c r="D2231" s="23" t="s">
        <v>156</v>
      </c>
      <c r="E2231" s="23" t="s">
        <v>183</v>
      </c>
      <c r="F2231" s="23"/>
      <c r="G2231" s="23" t="s">
        <v>179</v>
      </c>
      <c r="H2231" s="23"/>
      <c r="I2231" s="23"/>
      <c r="J2231" s="23"/>
      <c r="K2231" s="23"/>
      <c r="L2231" s="23" t="s">
        <v>180</v>
      </c>
      <c r="M2231" s="25">
        <v>46309.803796296299</v>
      </c>
    </row>
    <row r="2232" spans="1:13">
      <c r="A2232">
        <v>202650002079</v>
      </c>
      <c r="B2232">
        <v>1226033</v>
      </c>
      <c r="C2232" s="24">
        <v>46120</v>
      </c>
      <c r="D2232" s="23" t="s">
        <v>156</v>
      </c>
      <c r="E2232" s="23" t="s">
        <v>183</v>
      </c>
      <c r="F2232" s="23"/>
      <c r="G2232" s="23" t="s">
        <v>179</v>
      </c>
      <c r="H2232" s="23"/>
      <c r="I2232" s="23"/>
      <c r="J2232" s="23"/>
      <c r="K2232" s="23"/>
      <c r="L2232" s="23" t="s">
        <v>180</v>
      </c>
      <c r="M2232" s="25">
        <v>46309.803796296299</v>
      </c>
    </row>
    <row r="2233" spans="1:13">
      <c r="A2233">
        <v>202650002080</v>
      </c>
      <c r="B2233">
        <v>986048</v>
      </c>
      <c r="C2233" s="24">
        <v>46120</v>
      </c>
      <c r="D2233" s="23" t="s">
        <v>156</v>
      </c>
      <c r="E2233" s="23" t="s">
        <v>183</v>
      </c>
      <c r="F2233" s="23"/>
      <c r="G2233" s="23" t="s">
        <v>179</v>
      </c>
      <c r="H2233" s="23"/>
      <c r="I2233" s="23"/>
      <c r="J2233" s="23"/>
      <c r="K2233" s="23"/>
      <c r="L2233" s="23" t="s">
        <v>180</v>
      </c>
      <c r="M2233" s="25">
        <v>46309.803796296299</v>
      </c>
    </row>
    <row r="2234" spans="1:13">
      <c r="A2234">
        <v>202650002082</v>
      </c>
      <c r="B2234">
        <v>840160</v>
      </c>
      <c r="C2234" s="24">
        <v>46120</v>
      </c>
      <c r="D2234" s="23" t="s">
        <v>156</v>
      </c>
      <c r="E2234" s="23" t="s">
        <v>183</v>
      </c>
      <c r="F2234" s="23"/>
      <c r="G2234" s="23" t="s">
        <v>179</v>
      </c>
      <c r="H2234" s="23"/>
      <c r="I2234" s="23"/>
      <c r="J2234" s="23"/>
      <c r="K2234" s="23"/>
      <c r="L2234" s="23" t="s">
        <v>180</v>
      </c>
      <c r="M2234" s="25">
        <v>46309.803796296299</v>
      </c>
    </row>
    <row r="2235" spans="1:13">
      <c r="A2235">
        <v>202650002083</v>
      </c>
      <c r="B2235">
        <v>1216063</v>
      </c>
      <c r="C2235" s="24">
        <v>46120</v>
      </c>
      <c r="D2235" s="23" t="s">
        <v>156</v>
      </c>
      <c r="E2235" s="23" t="s">
        <v>183</v>
      </c>
      <c r="F2235" s="23"/>
      <c r="G2235" s="23" t="s">
        <v>179</v>
      </c>
      <c r="H2235" s="23"/>
      <c r="I2235" s="23"/>
      <c r="J2235" s="23"/>
      <c r="K2235" s="23"/>
      <c r="L2235" s="23" t="s">
        <v>180</v>
      </c>
      <c r="M2235" s="25">
        <v>46309.803796296299</v>
      </c>
    </row>
    <row r="2236" spans="1:13">
      <c r="A2236">
        <v>202650002084</v>
      </c>
      <c r="B2236">
        <v>940013</v>
      </c>
      <c r="C2236" s="24">
        <v>46120</v>
      </c>
      <c r="D2236" s="23" t="s">
        <v>156</v>
      </c>
      <c r="E2236" s="23" t="s">
        <v>183</v>
      </c>
      <c r="F2236" s="23"/>
      <c r="G2236" s="23" t="s">
        <v>179</v>
      </c>
      <c r="H2236" s="23"/>
      <c r="I2236" s="23"/>
      <c r="J2236" s="23"/>
      <c r="K2236" s="23"/>
      <c r="L2236" s="23" t="s">
        <v>180</v>
      </c>
      <c r="M2236" s="25">
        <v>46309.803796296299</v>
      </c>
    </row>
    <row r="2237" spans="1:13">
      <c r="A2237">
        <v>202650002086</v>
      </c>
      <c r="B2237">
        <v>930093</v>
      </c>
      <c r="C2237" s="24">
        <v>46120</v>
      </c>
      <c r="D2237" s="23" t="s">
        <v>156</v>
      </c>
      <c r="E2237" s="23" t="s">
        <v>183</v>
      </c>
      <c r="F2237" s="23"/>
      <c r="G2237" s="23" t="s">
        <v>179</v>
      </c>
      <c r="H2237" s="23"/>
      <c r="I2237" s="23"/>
      <c r="J2237" s="23"/>
      <c r="K2237" s="23"/>
      <c r="L2237" s="23" t="s">
        <v>180</v>
      </c>
      <c r="M2237" s="25">
        <v>46309.803796296299</v>
      </c>
    </row>
    <row r="2238" spans="1:13">
      <c r="A2238">
        <v>202650002087</v>
      </c>
      <c r="B2238">
        <v>1026024</v>
      </c>
      <c r="C2238" s="24">
        <v>46120</v>
      </c>
      <c r="D2238" s="23" t="s">
        <v>156</v>
      </c>
      <c r="E2238" s="23" t="s">
        <v>183</v>
      </c>
      <c r="F2238" s="23"/>
      <c r="G2238" s="23" t="s">
        <v>179</v>
      </c>
      <c r="H2238" s="23"/>
      <c r="I2238" s="23"/>
      <c r="J2238" s="23"/>
      <c r="K2238" s="23"/>
      <c r="L2238" s="23" t="s">
        <v>180</v>
      </c>
      <c r="M2238" s="25">
        <v>46309.803796296299</v>
      </c>
    </row>
    <row r="2239" spans="1:13">
      <c r="A2239">
        <v>202650002088</v>
      </c>
      <c r="B2239">
        <v>991100</v>
      </c>
      <c r="C2239" s="24">
        <v>46114</v>
      </c>
      <c r="D2239" s="23" t="s">
        <v>156</v>
      </c>
      <c r="E2239" s="23" t="s">
        <v>183</v>
      </c>
      <c r="F2239" s="23"/>
      <c r="G2239" s="23" t="s">
        <v>179</v>
      </c>
      <c r="H2239" s="23"/>
      <c r="I2239" s="23"/>
      <c r="J2239" s="23"/>
      <c r="K2239" s="23"/>
      <c r="L2239" s="23" t="s">
        <v>180</v>
      </c>
      <c r="M2239" s="25">
        <v>46309.803796296299</v>
      </c>
    </row>
    <row r="2240" spans="1:13">
      <c r="A2240">
        <v>202650002089</v>
      </c>
      <c r="B2240">
        <v>1036003</v>
      </c>
      <c r="C2240" s="24">
        <v>46120</v>
      </c>
      <c r="D2240" s="23" t="s">
        <v>156</v>
      </c>
      <c r="E2240" s="23" t="s">
        <v>183</v>
      </c>
      <c r="F2240" s="23"/>
      <c r="G2240" s="23" t="s">
        <v>179</v>
      </c>
      <c r="H2240" s="23"/>
      <c r="I2240" s="23"/>
      <c r="J2240" s="23"/>
      <c r="K2240" s="23"/>
      <c r="L2240" s="23" t="s">
        <v>180</v>
      </c>
      <c r="M2240" s="25">
        <v>46309.803796296299</v>
      </c>
    </row>
    <row r="2241" spans="1:13">
      <c r="A2241">
        <v>202650002090</v>
      </c>
      <c r="B2241">
        <v>910064</v>
      </c>
      <c r="C2241" s="24">
        <v>46120</v>
      </c>
      <c r="D2241" s="23" t="s">
        <v>156</v>
      </c>
      <c r="E2241" s="23" t="s">
        <v>183</v>
      </c>
      <c r="F2241" s="23"/>
      <c r="G2241" s="23" t="s">
        <v>179</v>
      </c>
      <c r="H2241" s="23"/>
      <c r="I2241" s="23"/>
      <c r="J2241" s="23"/>
      <c r="K2241" s="23"/>
      <c r="L2241" s="23" t="s">
        <v>180</v>
      </c>
      <c r="M2241" s="25">
        <v>46309.803796296299</v>
      </c>
    </row>
    <row r="2242" spans="1:13">
      <c r="A2242">
        <v>202650002091</v>
      </c>
      <c r="B2242">
        <v>1062010</v>
      </c>
      <c r="C2242" s="24">
        <v>46114</v>
      </c>
      <c r="D2242" s="23" t="s">
        <v>156</v>
      </c>
      <c r="E2242" s="23" t="s">
        <v>183</v>
      </c>
      <c r="F2242" s="23"/>
      <c r="G2242" s="23" t="s">
        <v>179</v>
      </c>
      <c r="H2242" s="23"/>
      <c r="I2242" s="23"/>
      <c r="J2242" s="23"/>
      <c r="K2242" s="23"/>
      <c r="L2242" s="23" t="s">
        <v>180</v>
      </c>
      <c r="M2242" s="25">
        <v>46309.803796296299</v>
      </c>
    </row>
    <row r="2243" spans="1:13">
      <c r="A2243">
        <v>202650002092</v>
      </c>
      <c r="B2243">
        <v>1091140</v>
      </c>
      <c r="C2243" s="24">
        <v>46114</v>
      </c>
      <c r="D2243" s="23" t="s">
        <v>156</v>
      </c>
      <c r="E2243" s="23" t="s">
        <v>183</v>
      </c>
      <c r="F2243" s="23"/>
      <c r="G2243" s="23" t="s">
        <v>179</v>
      </c>
      <c r="H2243" s="23"/>
      <c r="I2243" s="23"/>
      <c r="J2243" s="23"/>
      <c r="K2243" s="23"/>
      <c r="L2243" s="23" t="s">
        <v>180</v>
      </c>
      <c r="M2243" s="25">
        <v>46309.803796296299</v>
      </c>
    </row>
    <row r="2244" spans="1:13">
      <c r="A2244">
        <v>202650002093</v>
      </c>
      <c r="B2244">
        <v>1111443</v>
      </c>
      <c r="C2244" s="24">
        <v>46120</v>
      </c>
      <c r="D2244" s="23" t="s">
        <v>156</v>
      </c>
      <c r="E2244" s="23" t="s">
        <v>183</v>
      </c>
      <c r="F2244" s="23"/>
      <c r="G2244" s="23" t="s">
        <v>179</v>
      </c>
      <c r="H2244" s="23"/>
      <c r="I2244" s="23"/>
      <c r="J2244" s="23"/>
      <c r="K2244" s="23"/>
      <c r="L2244" s="23" t="s">
        <v>180</v>
      </c>
      <c r="M2244" s="25">
        <v>46309.803796296299</v>
      </c>
    </row>
    <row r="2245" spans="1:13">
      <c r="A2245">
        <v>202650002094</v>
      </c>
      <c r="B2245">
        <v>1171552</v>
      </c>
      <c r="C2245" s="24">
        <v>46120</v>
      </c>
      <c r="D2245" s="23" t="s">
        <v>156</v>
      </c>
      <c r="E2245" s="23" t="s">
        <v>183</v>
      </c>
      <c r="F2245" s="23"/>
      <c r="G2245" s="23" t="s">
        <v>179</v>
      </c>
      <c r="H2245" s="23"/>
      <c r="I2245" s="23"/>
      <c r="J2245" s="23"/>
      <c r="K2245" s="23"/>
      <c r="L2245" s="23" t="s">
        <v>180</v>
      </c>
      <c r="M2245" s="25">
        <v>46309.803796296299</v>
      </c>
    </row>
    <row r="2246" spans="1:13">
      <c r="A2246">
        <v>202650002095</v>
      </c>
      <c r="B2246">
        <v>1051071</v>
      </c>
      <c r="C2246" s="24">
        <v>46114</v>
      </c>
      <c r="D2246" s="23" t="s">
        <v>156</v>
      </c>
      <c r="E2246" s="23" t="s">
        <v>183</v>
      </c>
      <c r="F2246" s="23"/>
      <c r="G2246" s="23" t="s">
        <v>179</v>
      </c>
      <c r="H2246" s="23"/>
      <c r="I2246" s="23"/>
      <c r="J2246" s="23"/>
      <c r="K2246" s="23"/>
      <c r="L2246" s="23" t="s">
        <v>180</v>
      </c>
      <c r="M2246" s="25">
        <v>46309.803796296299</v>
      </c>
    </row>
    <row r="2247" spans="1:13">
      <c r="A2247">
        <v>202650002096</v>
      </c>
      <c r="B2247">
        <v>940245</v>
      </c>
      <c r="C2247" s="24">
        <v>46120</v>
      </c>
      <c r="D2247" s="23" t="s">
        <v>156</v>
      </c>
      <c r="E2247" s="23" t="s">
        <v>183</v>
      </c>
      <c r="F2247" s="23"/>
      <c r="G2247" s="23" t="s">
        <v>179</v>
      </c>
      <c r="H2247" s="23"/>
      <c r="I2247" s="23"/>
      <c r="J2247" s="23"/>
      <c r="K2247" s="23"/>
      <c r="L2247" s="23" t="s">
        <v>180</v>
      </c>
      <c r="M2247" s="25">
        <v>46309.803796296299</v>
      </c>
    </row>
    <row r="2248" spans="1:13">
      <c r="A2248">
        <v>202650002097</v>
      </c>
      <c r="B2248">
        <v>1091010</v>
      </c>
      <c r="C2248" s="24">
        <v>46114</v>
      </c>
      <c r="D2248" s="23" t="s">
        <v>156</v>
      </c>
      <c r="E2248" s="23" t="s">
        <v>183</v>
      </c>
      <c r="F2248" s="23"/>
      <c r="G2248" s="23" t="s">
        <v>179</v>
      </c>
      <c r="H2248" s="23"/>
      <c r="I2248" s="23"/>
      <c r="J2248" s="23"/>
      <c r="K2248" s="23"/>
      <c r="L2248" s="23" t="s">
        <v>180</v>
      </c>
      <c r="M2248" s="25">
        <v>46309.803796296299</v>
      </c>
    </row>
    <row r="2249" spans="1:13">
      <c r="A2249">
        <v>202650002098</v>
      </c>
      <c r="B2249">
        <v>1081153</v>
      </c>
      <c r="C2249" s="24">
        <v>46114</v>
      </c>
      <c r="D2249" s="23" t="s">
        <v>156</v>
      </c>
      <c r="E2249" s="23" t="s">
        <v>183</v>
      </c>
      <c r="F2249" s="23"/>
      <c r="G2249" s="23" t="s">
        <v>179</v>
      </c>
      <c r="H2249" s="23"/>
      <c r="I2249" s="23"/>
      <c r="J2249" s="23"/>
      <c r="K2249" s="23"/>
      <c r="L2249" s="23" t="s">
        <v>180</v>
      </c>
      <c r="M2249" s="25">
        <v>46309.803796296299</v>
      </c>
    </row>
    <row r="2250" spans="1:13">
      <c r="A2250">
        <v>202650002099</v>
      </c>
      <c r="B2250">
        <v>1041100</v>
      </c>
      <c r="C2250" s="24">
        <v>46114</v>
      </c>
      <c r="D2250" s="23" t="s">
        <v>156</v>
      </c>
      <c r="E2250" s="23" t="s">
        <v>183</v>
      </c>
      <c r="F2250" s="23"/>
      <c r="G2250" s="23" t="s">
        <v>179</v>
      </c>
      <c r="H2250" s="23"/>
      <c r="I2250" s="23"/>
      <c r="J2250" s="23"/>
      <c r="K2250" s="23"/>
      <c r="L2250" s="23" t="s">
        <v>180</v>
      </c>
      <c r="M2250" s="25">
        <v>46309.803796296299</v>
      </c>
    </row>
    <row r="2251" spans="1:13">
      <c r="A2251">
        <v>202650002100</v>
      </c>
      <c r="B2251">
        <v>880236</v>
      </c>
      <c r="C2251" s="24">
        <v>46120</v>
      </c>
      <c r="D2251" s="23" t="s">
        <v>156</v>
      </c>
      <c r="E2251" s="23" t="s">
        <v>183</v>
      </c>
      <c r="F2251" s="23"/>
      <c r="G2251" s="23" t="s">
        <v>179</v>
      </c>
      <c r="H2251" s="23"/>
      <c r="I2251" s="23"/>
      <c r="J2251" s="23"/>
      <c r="K2251" s="23"/>
      <c r="L2251" s="23" t="s">
        <v>180</v>
      </c>
      <c r="M2251" s="25">
        <v>46309.803796296299</v>
      </c>
    </row>
    <row r="2252" spans="1:13">
      <c r="A2252">
        <v>202650002101</v>
      </c>
      <c r="B2252">
        <v>1126054</v>
      </c>
      <c r="C2252" s="24">
        <v>46120</v>
      </c>
      <c r="D2252" s="23" t="s">
        <v>156</v>
      </c>
      <c r="E2252" s="23" t="s">
        <v>183</v>
      </c>
      <c r="F2252" s="23"/>
      <c r="G2252" s="23" t="s">
        <v>179</v>
      </c>
      <c r="H2252" s="23"/>
      <c r="I2252" s="23"/>
      <c r="J2252" s="23"/>
      <c r="K2252" s="23"/>
      <c r="L2252" s="23" t="s">
        <v>180</v>
      </c>
      <c r="M2252" s="25">
        <v>46309.803796296299</v>
      </c>
    </row>
    <row r="2253" spans="1:13">
      <c r="A2253">
        <v>202650002102</v>
      </c>
      <c r="B2253">
        <v>960035</v>
      </c>
      <c r="C2253" s="24">
        <v>46120</v>
      </c>
      <c r="D2253" s="23" t="s">
        <v>156</v>
      </c>
      <c r="E2253" s="23" t="s">
        <v>183</v>
      </c>
      <c r="F2253" s="23"/>
      <c r="G2253" s="23" t="s">
        <v>179</v>
      </c>
      <c r="H2253" s="23"/>
      <c r="I2253" s="23"/>
      <c r="J2253" s="23"/>
      <c r="K2253" s="23"/>
      <c r="L2253" s="23" t="s">
        <v>180</v>
      </c>
      <c r="M2253" s="25">
        <v>46309.803796296299</v>
      </c>
    </row>
    <row r="2254" spans="1:13">
      <c r="A2254">
        <v>202650002103</v>
      </c>
      <c r="B2254">
        <v>1201329</v>
      </c>
      <c r="C2254" s="24">
        <v>46114</v>
      </c>
      <c r="D2254" s="23" t="s">
        <v>156</v>
      </c>
      <c r="E2254" s="23" t="s">
        <v>183</v>
      </c>
      <c r="F2254" s="23"/>
      <c r="G2254" s="23" t="s">
        <v>179</v>
      </c>
      <c r="H2254" s="23"/>
      <c r="I2254" s="23"/>
      <c r="J2254" s="23"/>
      <c r="K2254" s="23"/>
      <c r="L2254" s="23" t="s">
        <v>180</v>
      </c>
      <c r="M2254" s="25">
        <v>46309.803796296299</v>
      </c>
    </row>
    <row r="2255" spans="1:13">
      <c r="A2255">
        <v>202650002104</v>
      </c>
      <c r="B2255">
        <v>1191292</v>
      </c>
      <c r="C2255" s="24">
        <v>46114</v>
      </c>
      <c r="D2255" s="23" t="s">
        <v>156</v>
      </c>
      <c r="E2255" s="23" t="s">
        <v>183</v>
      </c>
      <c r="F2255" s="23"/>
      <c r="G2255" s="23" t="s">
        <v>179</v>
      </c>
      <c r="H2255" s="23"/>
      <c r="I2255" s="23"/>
      <c r="J2255" s="23"/>
      <c r="K2255" s="23"/>
      <c r="L2255" s="23" t="s">
        <v>180</v>
      </c>
      <c r="M2255" s="25">
        <v>46309.803796296299</v>
      </c>
    </row>
    <row r="2256" spans="1:13">
      <c r="A2256">
        <v>202650002105</v>
      </c>
      <c r="B2256">
        <v>5087973</v>
      </c>
      <c r="C2256" s="24">
        <v>46120</v>
      </c>
      <c r="D2256" s="23" t="s">
        <v>156</v>
      </c>
      <c r="E2256" s="23" t="s">
        <v>183</v>
      </c>
      <c r="F2256" s="23"/>
      <c r="G2256" s="23" t="s">
        <v>179</v>
      </c>
      <c r="H2256" s="23"/>
      <c r="I2256" s="23"/>
      <c r="J2256" s="23"/>
      <c r="K2256" s="23"/>
      <c r="L2256" s="23" t="s">
        <v>180</v>
      </c>
      <c r="M2256" s="25">
        <v>46309.803796296299</v>
      </c>
    </row>
    <row r="2257" spans="1:13">
      <c r="A2257">
        <v>202650002106</v>
      </c>
      <c r="B2257">
        <v>1132037</v>
      </c>
      <c r="C2257" s="24">
        <v>46114</v>
      </c>
      <c r="D2257" s="23" t="s">
        <v>156</v>
      </c>
      <c r="E2257" s="23" t="s">
        <v>183</v>
      </c>
      <c r="F2257" s="23"/>
      <c r="G2257" s="23" t="s">
        <v>179</v>
      </c>
      <c r="H2257" s="23"/>
      <c r="I2257" s="23"/>
      <c r="J2257" s="23"/>
      <c r="K2257" s="23"/>
      <c r="L2257" s="23" t="s">
        <v>180</v>
      </c>
      <c r="M2257" s="25">
        <v>46309.803796296299</v>
      </c>
    </row>
    <row r="2258" spans="1:13">
      <c r="A2258">
        <v>202650002107</v>
      </c>
      <c r="B2258">
        <v>1081060</v>
      </c>
      <c r="C2258" s="24">
        <v>46120</v>
      </c>
      <c r="D2258" s="23" t="s">
        <v>156</v>
      </c>
      <c r="E2258" s="23" t="s">
        <v>183</v>
      </c>
      <c r="F2258" s="23"/>
      <c r="G2258" s="23" t="s">
        <v>179</v>
      </c>
      <c r="H2258" s="23"/>
      <c r="I2258" s="23"/>
      <c r="J2258" s="23"/>
      <c r="K2258" s="23"/>
      <c r="L2258" s="23" t="s">
        <v>180</v>
      </c>
      <c r="M2258" s="25">
        <v>46309.803796296299</v>
      </c>
    </row>
    <row r="2259" spans="1:13">
      <c r="A2259">
        <v>202650002108</v>
      </c>
      <c r="B2259">
        <v>1162053</v>
      </c>
      <c r="C2259" s="24">
        <v>46114</v>
      </c>
      <c r="D2259" s="23" t="s">
        <v>156</v>
      </c>
      <c r="E2259" s="23" t="s">
        <v>183</v>
      </c>
      <c r="F2259" s="23"/>
      <c r="G2259" s="23" t="s">
        <v>179</v>
      </c>
      <c r="H2259" s="23"/>
      <c r="I2259" s="23"/>
      <c r="J2259" s="23"/>
      <c r="K2259" s="23"/>
      <c r="L2259" s="23" t="s">
        <v>180</v>
      </c>
      <c r="M2259" s="25">
        <v>46309.803796296299</v>
      </c>
    </row>
    <row r="2260" spans="1:13">
      <c r="A2260">
        <v>202650002109</v>
      </c>
      <c r="B2260">
        <v>1166021</v>
      </c>
      <c r="C2260" s="24">
        <v>46120</v>
      </c>
      <c r="D2260" s="23" t="s">
        <v>156</v>
      </c>
      <c r="E2260" s="23" t="s">
        <v>183</v>
      </c>
      <c r="F2260" s="23"/>
      <c r="G2260" s="23" t="s">
        <v>179</v>
      </c>
      <c r="H2260" s="23"/>
      <c r="I2260" s="23"/>
      <c r="J2260" s="23"/>
      <c r="K2260" s="23"/>
      <c r="L2260" s="23" t="s">
        <v>180</v>
      </c>
      <c r="M2260" s="25">
        <v>46309.803796296299</v>
      </c>
    </row>
    <row r="2261" spans="1:13">
      <c r="A2261">
        <v>202650002110</v>
      </c>
      <c r="B2261">
        <v>1106067</v>
      </c>
      <c r="C2261" s="24">
        <v>46114</v>
      </c>
      <c r="D2261" s="23" t="s">
        <v>156</v>
      </c>
      <c r="E2261" s="23" t="s">
        <v>183</v>
      </c>
      <c r="F2261" s="23"/>
      <c r="G2261" s="23" t="s">
        <v>179</v>
      </c>
      <c r="H2261" s="23"/>
      <c r="I2261" s="23"/>
      <c r="J2261" s="23"/>
      <c r="K2261" s="23"/>
      <c r="L2261" s="23" t="s">
        <v>180</v>
      </c>
      <c r="M2261" s="25">
        <v>46309.803796296299</v>
      </c>
    </row>
    <row r="2262" spans="1:13">
      <c r="A2262">
        <v>202650002111</v>
      </c>
      <c r="B2262">
        <v>1056008</v>
      </c>
      <c r="C2262" s="24">
        <v>46120</v>
      </c>
      <c r="D2262" s="23" t="s">
        <v>156</v>
      </c>
      <c r="E2262" s="23" t="s">
        <v>183</v>
      </c>
      <c r="F2262" s="23"/>
      <c r="G2262" s="23" t="s">
        <v>179</v>
      </c>
      <c r="H2262" s="23"/>
      <c r="I2262" s="23"/>
      <c r="J2262" s="23"/>
      <c r="K2262" s="23"/>
      <c r="L2262" s="23" t="s">
        <v>180</v>
      </c>
      <c r="M2262" s="25">
        <v>46309.803796296299</v>
      </c>
    </row>
    <row r="2263" spans="1:13">
      <c r="A2263">
        <v>202650002112</v>
      </c>
      <c r="B2263">
        <v>1141123</v>
      </c>
      <c r="C2263" s="24">
        <v>46120</v>
      </c>
      <c r="D2263" s="23" t="s">
        <v>156</v>
      </c>
      <c r="E2263" s="23" t="s">
        <v>183</v>
      </c>
      <c r="F2263" s="23"/>
      <c r="G2263" s="23" t="s">
        <v>179</v>
      </c>
      <c r="H2263" s="23"/>
      <c r="I2263" s="23"/>
      <c r="J2263" s="23"/>
      <c r="K2263" s="23"/>
      <c r="L2263" s="23" t="s">
        <v>180</v>
      </c>
      <c r="M2263" s="25">
        <v>46309.803796296299</v>
      </c>
    </row>
    <row r="2264" spans="1:13">
      <c r="A2264">
        <v>202650002113</v>
      </c>
      <c r="B2264">
        <v>1071232</v>
      </c>
      <c r="C2264" s="24">
        <v>46120</v>
      </c>
      <c r="D2264" s="23" t="s">
        <v>156</v>
      </c>
      <c r="E2264" s="23" t="s">
        <v>183</v>
      </c>
      <c r="F2264" s="23"/>
      <c r="G2264" s="23" t="s">
        <v>179</v>
      </c>
      <c r="H2264" s="23"/>
      <c r="I2264" s="23"/>
      <c r="J2264" s="23"/>
      <c r="K2264" s="23"/>
      <c r="L2264" s="23" t="s">
        <v>180</v>
      </c>
      <c r="M2264" s="25">
        <v>46309.803796296299</v>
      </c>
    </row>
    <row r="2265" spans="1:13">
      <c r="A2265">
        <v>202650002114</v>
      </c>
      <c r="B2265">
        <v>1126025</v>
      </c>
      <c r="C2265" s="24">
        <v>46120</v>
      </c>
      <c r="D2265" s="23" t="s">
        <v>156</v>
      </c>
      <c r="E2265" s="23" t="s">
        <v>183</v>
      </c>
      <c r="F2265" s="23"/>
      <c r="G2265" s="23" t="s">
        <v>179</v>
      </c>
      <c r="H2265" s="23"/>
      <c r="I2265" s="23"/>
      <c r="J2265" s="23"/>
      <c r="K2265" s="23"/>
      <c r="L2265" s="23" t="s">
        <v>180</v>
      </c>
      <c r="M2265" s="25">
        <v>46309.803796296299</v>
      </c>
    </row>
    <row r="2266" spans="1:13">
      <c r="A2266">
        <v>202650002115</v>
      </c>
      <c r="B2266">
        <v>1126111</v>
      </c>
      <c r="C2266" s="24">
        <v>46114</v>
      </c>
      <c r="D2266" s="23" t="s">
        <v>156</v>
      </c>
      <c r="E2266" s="23" t="s">
        <v>183</v>
      </c>
      <c r="F2266" s="23"/>
      <c r="G2266" s="23" t="s">
        <v>179</v>
      </c>
      <c r="H2266" s="23"/>
      <c r="I2266" s="23"/>
      <c r="J2266" s="23"/>
      <c r="K2266" s="23"/>
      <c r="L2266" s="23" t="s">
        <v>180</v>
      </c>
      <c r="M2266" s="25">
        <v>46309.803796296299</v>
      </c>
    </row>
    <row r="2267" spans="1:13">
      <c r="A2267">
        <v>202650002116</v>
      </c>
      <c r="B2267">
        <v>870110</v>
      </c>
      <c r="C2267" s="24">
        <v>46120</v>
      </c>
      <c r="D2267" s="23" t="s">
        <v>156</v>
      </c>
      <c r="E2267" s="23" t="s">
        <v>183</v>
      </c>
      <c r="F2267" s="23"/>
      <c r="G2267" s="23" t="s">
        <v>179</v>
      </c>
      <c r="H2267" s="23"/>
      <c r="I2267" s="23"/>
      <c r="J2267" s="23"/>
      <c r="K2267" s="23"/>
      <c r="L2267" s="23" t="s">
        <v>180</v>
      </c>
      <c r="M2267" s="25">
        <v>46309.803796296299</v>
      </c>
    </row>
    <row r="2268" spans="1:13">
      <c r="A2268">
        <v>202650002117</v>
      </c>
      <c r="B2268">
        <v>1124051</v>
      </c>
      <c r="C2268" s="24">
        <v>46113</v>
      </c>
      <c r="D2268" s="23" t="s">
        <v>156</v>
      </c>
      <c r="E2268" s="23" t="s">
        <v>183</v>
      </c>
      <c r="F2268" s="23"/>
      <c r="G2268" s="23" t="s">
        <v>179</v>
      </c>
      <c r="H2268" s="23"/>
      <c r="I2268" s="23"/>
      <c r="J2268" s="23"/>
      <c r="K2268" s="23"/>
      <c r="L2268" s="23" t="s">
        <v>180</v>
      </c>
      <c r="M2268" s="25">
        <v>46309.803796296299</v>
      </c>
    </row>
    <row r="2269" spans="1:13">
      <c r="A2269">
        <v>202650002118</v>
      </c>
      <c r="B2269">
        <v>5015580</v>
      </c>
      <c r="C2269" s="24">
        <v>46120</v>
      </c>
      <c r="D2269" s="23" t="s">
        <v>156</v>
      </c>
      <c r="E2269" s="23" t="s">
        <v>183</v>
      </c>
      <c r="F2269" s="23" t="s">
        <v>212</v>
      </c>
      <c r="G2269" s="23" t="s">
        <v>179</v>
      </c>
      <c r="H2269" s="23"/>
      <c r="I2269" s="23"/>
      <c r="J2269" s="23"/>
      <c r="K2269" s="23"/>
      <c r="L2269" s="23" t="s">
        <v>180</v>
      </c>
      <c r="M2269" s="25">
        <v>46309.803796296299</v>
      </c>
    </row>
    <row r="2270" spans="1:13">
      <c r="A2270">
        <v>202650002120</v>
      </c>
      <c r="B2270">
        <v>1166066</v>
      </c>
      <c r="C2270" s="24">
        <v>46122</v>
      </c>
      <c r="D2270" s="23" t="s">
        <v>156</v>
      </c>
      <c r="E2270" s="23" t="s">
        <v>183</v>
      </c>
      <c r="F2270" s="23"/>
      <c r="G2270" s="23" t="s">
        <v>179</v>
      </c>
      <c r="H2270" s="23"/>
      <c r="I2270" s="23"/>
      <c r="J2270" s="23"/>
      <c r="K2270" s="23"/>
      <c r="L2270" s="23" t="s">
        <v>180</v>
      </c>
      <c r="M2270" s="25">
        <v>46309.803796296299</v>
      </c>
    </row>
    <row r="2271" spans="1:13">
      <c r="A2271">
        <v>202650002121</v>
      </c>
      <c r="B2271">
        <v>880305</v>
      </c>
      <c r="C2271" s="24">
        <v>46120</v>
      </c>
      <c r="D2271" s="23" t="s">
        <v>156</v>
      </c>
      <c r="E2271" s="23" t="s">
        <v>183</v>
      </c>
      <c r="F2271" s="23"/>
      <c r="G2271" s="23" t="s">
        <v>179</v>
      </c>
      <c r="H2271" s="23"/>
      <c r="I2271" s="23"/>
      <c r="J2271" s="23"/>
      <c r="K2271" s="23"/>
      <c r="L2271" s="23" t="s">
        <v>180</v>
      </c>
      <c r="M2271" s="25">
        <v>46309.803796296299</v>
      </c>
    </row>
    <row r="2272" spans="1:13">
      <c r="A2272">
        <v>202650002122</v>
      </c>
      <c r="B2272">
        <v>1086075</v>
      </c>
      <c r="C2272" s="24">
        <v>46120</v>
      </c>
      <c r="D2272" s="23" t="s">
        <v>156</v>
      </c>
      <c r="E2272" s="23" t="s">
        <v>183</v>
      </c>
      <c r="F2272" s="23"/>
      <c r="G2272" s="23" t="s">
        <v>179</v>
      </c>
      <c r="H2272" s="23"/>
      <c r="I2272" s="23"/>
      <c r="J2272" s="23"/>
      <c r="K2272" s="23"/>
      <c r="L2272" s="23" t="s">
        <v>180</v>
      </c>
      <c r="M2272" s="25">
        <v>46309.803796296299</v>
      </c>
    </row>
    <row r="2273" spans="1:13">
      <c r="A2273">
        <v>202650002123</v>
      </c>
      <c r="B2273">
        <v>1056030</v>
      </c>
      <c r="C2273" s="24">
        <v>46120</v>
      </c>
      <c r="D2273" s="23" t="s">
        <v>156</v>
      </c>
      <c r="E2273" s="23" t="s">
        <v>183</v>
      </c>
      <c r="F2273" s="23"/>
      <c r="G2273" s="23" t="s">
        <v>179</v>
      </c>
      <c r="H2273" s="23"/>
      <c r="I2273" s="23"/>
      <c r="J2273" s="23"/>
      <c r="K2273" s="23"/>
      <c r="L2273" s="23" t="s">
        <v>180</v>
      </c>
      <c r="M2273" s="25">
        <v>46309.803796296299</v>
      </c>
    </row>
    <row r="2274" spans="1:13">
      <c r="A2274">
        <v>202650002124</v>
      </c>
      <c r="B2274">
        <v>1131347</v>
      </c>
      <c r="C2274" s="24">
        <v>46120</v>
      </c>
      <c r="D2274" s="23" t="s">
        <v>156</v>
      </c>
      <c r="E2274" s="23" t="s">
        <v>183</v>
      </c>
      <c r="F2274" s="23"/>
      <c r="G2274" s="23" t="s">
        <v>179</v>
      </c>
      <c r="H2274" s="23"/>
      <c r="I2274" s="23"/>
      <c r="J2274" s="23"/>
      <c r="K2274" s="23"/>
      <c r="L2274" s="23" t="s">
        <v>180</v>
      </c>
      <c r="M2274" s="25">
        <v>46309.803796296299</v>
      </c>
    </row>
    <row r="2275" spans="1:13">
      <c r="A2275">
        <v>202650002125</v>
      </c>
      <c r="B2275">
        <v>920115</v>
      </c>
      <c r="C2275" s="24">
        <v>46120</v>
      </c>
      <c r="D2275" s="23" t="s">
        <v>156</v>
      </c>
      <c r="E2275" s="23" t="s">
        <v>183</v>
      </c>
      <c r="F2275" s="23"/>
      <c r="G2275" s="23" t="s">
        <v>179</v>
      </c>
      <c r="H2275" s="23"/>
      <c r="I2275" s="23"/>
      <c r="J2275" s="23"/>
      <c r="K2275" s="23"/>
      <c r="L2275" s="23" t="s">
        <v>180</v>
      </c>
      <c r="M2275" s="25">
        <v>46309.803796296299</v>
      </c>
    </row>
    <row r="2276" spans="1:13">
      <c r="A2276">
        <v>202650002126</v>
      </c>
      <c r="B2276">
        <v>1196022</v>
      </c>
      <c r="C2276" s="24">
        <v>46120</v>
      </c>
      <c r="D2276" s="23" t="s">
        <v>156</v>
      </c>
      <c r="E2276" s="23" t="s">
        <v>183</v>
      </c>
      <c r="F2276" s="23"/>
      <c r="G2276" s="23" t="s">
        <v>179</v>
      </c>
      <c r="H2276" s="23"/>
      <c r="I2276" s="23"/>
      <c r="J2276" s="23"/>
      <c r="K2276" s="23"/>
      <c r="L2276" s="23" t="s">
        <v>180</v>
      </c>
      <c r="M2276" s="25">
        <v>46309.803796296299</v>
      </c>
    </row>
    <row r="2277" spans="1:13">
      <c r="A2277">
        <v>202650002127</v>
      </c>
      <c r="B2277">
        <v>1151427</v>
      </c>
      <c r="C2277" s="24">
        <v>46120</v>
      </c>
      <c r="D2277" s="23" t="s">
        <v>156</v>
      </c>
      <c r="E2277" s="23" t="s">
        <v>183</v>
      </c>
      <c r="F2277" s="23"/>
      <c r="G2277" s="23" t="s">
        <v>179</v>
      </c>
      <c r="H2277" s="23"/>
      <c r="I2277" s="23"/>
      <c r="J2277" s="23"/>
      <c r="K2277" s="23"/>
      <c r="L2277" s="23" t="s">
        <v>180</v>
      </c>
      <c r="M2277" s="25">
        <v>46309.803796296299</v>
      </c>
    </row>
    <row r="2278" spans="1:13">
      <c r="A2278">
        <v>202650002128</v>
      </c>
      <c r="B2278">
        <v>920468</v>
      </c>
      <c r="C2278" s="24">
        <v>46120</v>
      </c>
      <c r="D2278" s="23" t="s">
        <v>156</v>
      </c>
      <c r="E2278" s="23" t="s">
        <v>183</v>
      </c>
      <c r="F2278" s="23"/>
      <c r="G2278" s="23" t="s">
        <v>179</v>
      </c>
      <c r="H2278" s="23"/>
      <c r="I2278" s="23"/>
      <c r="J2278" s="23"/>
      <c r="K2278" s="23"/>
      <c r="L2278" s="23" t="s">
        <v>180</v>
      </c>
      <c r="M2278" s="25">
        <v>46309.803796296299</v>
      </c>
    </row>
    <row r="2279" spans="1:13">
      <c r="A2279">
        <v>202650002129</v>
      </c>
      <c r="B2279">
        <v>950144</v>
      </c>
      <c r="C2279" s="24">
        <v>46120</v>
      </c>
      <c r="D2279" s="23" t="s">
        <v>156</v>
      </c>
      <c r="E2279" s="23" t="s">
        <v>183</v>
      </c>
      <c r="F2279" s="23"/>
      <c r="G2279" s="23" t="s">
        <v>179</v>
      </c>
      <c r="H2279" s="23"/>
      <c r="I2279" s="23"/>
      <c r="J2279" s="23"/>
      <c r="K2279" s="23"/>
      <c r="L2279" s="23" t="s">
        <v>180</v>
      </c>
      <c r="M2279" s="25">
        <v>46309.803796296299</v>
      </c>
    </row>
    <row r="2280" spans="1:13">
      <c r="A2280">
        <v>202650002130</v>
      </c>
      <c r="B2280">
        <v>1071107</v>
      </c>
      <c r="C2280" s="24">
        <v>46120</v>
      </c>
      <c r="D2280" s="23" t="s">
        <v>156</v>
      </c>
      <c r="E2280" s="23" t="s">
        <v>183</v>
      </c>
      <c r="F2280" s="23"/>
      <c r="G2280" s="23" t="s">
        <v>179</v>
      </c>
      <c r="H2280" s="23"/>
      <c r="I2280" s="23"/>
      <c r="J2280" s="23"/>
      <c r="K2280" s="23"/>
      <c r="L2280" s="23" t="s">
        <v>180</v>
      </c>
      <c r="M2280" s="25">
        <v>46309.803796296299</v>
      </c>
    </row>
    <row r="2281" spans="1:13">
      <c r="A2281">
        <v>202650002131</v>
      </c>
      <c r="B2281">
        <v>1046058</v>
      </c>
      <c r="C2281" s="24">
        <v>46120</v>
      </c>
      <c r="D2281" s="23" t="s">
        <v>156</v>
      </c>
      <c r="E2281" s="23" t="s">
        <v>183</v>
      </c>
      <c r="F2281" s="23"/>
      <c r="G2281" s="23" t="s">
        <v>179</v>
      </c>
      <c r="H2281" s="23"/>
      <c r="I2281" s="23"/>
      <c r="J2281" s="23"/>
      <c r="K2281" s="23"/>
      <c r="L2281" s="23" t="s">
        <v>180</v>
      </c>
      <c r="M2281" s="25">
        <v>46309.803796296299</v>
      </c>
    </row>
    <row r="2282" spans="1:13">
      <c r="A2282">
        <v>202650002132</v>
      </c>
      <c r="B2282">
        <v>1126091</v>
      </c>
      <c r="C2282" s="24">
        <v>46120</v>
      </c>
      <c r="D2282" s="23" t="s">
        <v>156</v>
      </c>
      <c r="E2282" s="23" t="s">
        <v>183</v>
      </c>
      <c r="F2282" s="23"/>
      <c r="G2282" s="23" t="s">
        <v>179</v>
      </c>
      <c r="H2282" s="23"/>
      <c r="I2282" s="23"/>
      <c r="J2282" s="23"/>
      <c r="K2282" s="23"/>
      <c r="L2282" s="23" t="s">
        <v>180</v>
      </c>
      <c r="M2282" s="25">
        <v>46309.803796296299</v>
      </c>
    </row>
    <row r="2283" spans="1:13">
      <c r="A2283">
        <v>202650002133</v>
      </c>
      <c r="B2283">
        <v>1204023</v>
      </c>
      <c r="C2283" s="24">
        <v>46113</v>
      </c>
      <c r="D2283" s="23" t="s">
        <v>156</v>
      </c>
      <c r="E2283" s="23" t="s">
        <v>183</v>
      </c>
      <c r="F2283" s="23"/>
      <c r="G2283" s="23" t="s">
        <v>179</v>
      </c>
      <c r="H2283" s="23"/>
      <c r="I2283" s="23"/>
      <c r="J2283" s="23"/>
      <c r="K2283" s="23"/>
      <c r="L2283" s="23" t="s">
        <v>180</v>
      </c>
      <c r="M2283" s="25">
        <v>46309.803796296299</v>
      </c>
    </row>
    <row r="2284" spans="1:13">
      <c r="A2284">
        <v>202650002134</v>
      </c>
      <c r="B2284">
        <v>1106001</v>
      </c>
      <c r="C2284" s="24">
        <v>46120</v>
      </c>
      <c r="D2284" s="23" t="s">
        <v>156</v>
      </c>
      <c r="E2284" s="23" t="s">
        <v>183</v>
      </c>
      <c r="F2284" s="23" t="s">
        <v>212</v>
      </c>
      <c r="G2284" s="23" t="s">
        <v>179</v>
      </c>
      <c r="H2284" s="23"/>
      <c r="I2284" s="23"/>
      <c r="J2284" s="23"/>
      <c r="K2284" s="23"/>
      <c r="L2284" s="23" t="s">
        <v>180</v>
      </c>
      <c r="M2284" s="25">
        <v>46309.803796296299</v>
      </c>
    </row>
    <row r="2285" spans="1:13">
      <c r="A2285">
        <v>202650002135</v>
      </c>
      <c r="B2285">
        <v>1216126</v>
      </c>
      <c r="C2285" s="24">
        <v>46120</v>
      </c>
      <c r="D2285" s="23" t="s">
        <v>156</v>
      </c>
      <c r="E2285" s="23" t="s">
        <v>183</v>
      </c>
      <c r="F2285" s="23"/>
      <c r="G2285" s="23" t="s">
        <v>179</v>
      </c>
      <c r="H2285" s="23"/>
      <c r="I2285" s="23"/>
      <c r="J2285" s="23"/>
      <c r="K2285" s="23"/>
      <c r="L2285" s="23" t="s">
        <v>180</v>
      </c>
      <c r="M2285" s="25">
        <v>46309.803796296299</v>
      </c>
    </row>
    <row r="2286" spans="1:13">
      <c r="A2286">
        <v>202650002136</v>
      </c>
      <c r="B2286">
        <v>1234025</v>
      </c>
      <c r="C2286" s="24">
        <v>46113</v>
      </c>
      <c r="D2286" s="23" t="s">
        <v>156</v>
      </c>
      <c r="E2286" s="23" t="s">
        <v>183</v>
      </c>
      <c r="F2286" s="23"/>
      <c r="G2286" s="23" t="s">
        <v>179</v>
      </c>
      <c r="H2286" s="23"/>
      <c r="I2286" s="23"/>
      <c r="J2286" s="23"/>
      <c r="K2286" s="23"/>
      <c r="L2286" s="23" t="s">
        <v>180</v>
      </c>
      <c r="M2286" s="25">
        <v>46309.803796296299</v>
      </c>
    </row>
    <row r="2287" spans="1:13">
      <c r="A2287">
        <v>202650002137</v>
      </c>
      <c r="B2287">
        <v>1256094</v>
      </c>
      <c r="C2287" s="24">
        <v>46120</v>
      </c>
      <c r="D2287" s="23" t="s">
        <v>156</v>
      </c>
      <c r="E2287" s="23" t="s">
        <v>183</v>
      </c>
      <c r="F2287" s="23"/>
      <c r="G2287" s="23" t="s">
        <v>179</v>
      </c>
      <c r="H2287" s="23"/>
      <c r="I2287" s="23"/>
      <c r="J2287" s="23"/>
      <c r="K2287" s="23"/>
      <c r="L2287" s="23" t="s">
        <v>180</v>
      </c>
      <c r="M2287" s="25">
        <v>46309.803796296299</v>
      </c>
    </row>
    <row r="2288" spans="1:13">
      <c r="A2288">
        <v>202650002138</v>
      </c>
      <c r="B2288">
        <v>830478</v>
      </c>
      <c r="C2288" s="24">
        <v>46120</v>
      </c>
      <c r="D2288" s="23" t="s">
        <v>156</v>
      </c>
      <c r="E2288" s="23" t="s">
        <v>183</v>
      </c>
      <c r="F2288" s="23"/>
      <c r="G2288" s="23" t="s">
        <v>179</v>
      </c>
      <c r="H2288" s="23"/>
      <c r="I2288" s="23"/>
      <c r="J2288" s="23"/>
      <c r="K2288" s="23"/>
      <c r="L2288" s="23" t="s">
        <v>180</v>
      </c>
      <c r="M2288" s="25">
        <v>46309.803796296299</v>
      </c>
    </row>
    <row r="2289" spans="1:13">
      <c r="A2289">
        <v>202650002139</v>
      </c>
      <c r="B2289">
        <v>950711</v>
      </c>
      <c r="C2289" s="24">
        <v>46113</v>
      </c>
      <c r="D2289" s="23" t="s">
        <v>156</v>
      </c>
      <c r="E2289" s="23" t="s">
        <v>183</v>
      </c>
      <c r="F2289" s="23"/>
      <c r="G2289" s="23" t="s">
        <v>179</v>
      </c>
      <c r="H2289" s="23"/>
      <c r="I2289" s="23"/>
      <c r="J2289" s="23"/>
      <c r="K2289" s="23"/>
      <c r="L2289" s="23" t="s">
        <v>180</v>
      </c>
      <c r="M2289" s="25">
        <v>46309.803796296299</v>
      </c>
    </row>
    <row r="2290" spans="1:13">
      <c r="A2290">
        <v>202650002140</v>
      </c>
      <c r="B2290">
        <v>930302</v>
      </c>
      <c r="C2290" s="24">
        <v>46120</v>
      </c>
      <c r="D2290" s="23" t="s">
        <v>156</v>
      </c>
      <c r="E2290" s="23" t="s">
        <v>183</v>
      </c>
      <c r="F2290" s="23"/>
      <c r="G2290" s="23" t="s">
        <v>179</v>
      </c>
      <c r="H2290" s="23"/>
      <c r="I2290" s="23"/>
      <c r="J2290" s="23"/>
      <c r="K2290" s="23"/>
      <c r="L2290" s="23" t="s">
        <v>180</v>
      </c>
      <c r="M2290" s="25">
        <v>46309.803796296299</v>
      </c>
    </row>
    <row r="2291" spans="1:13">
      <c r="A2291">
        <v>202650002141</v>
      </c>
      <c r="B2291">
        <v>1226036</v>
      </c>
      <c r="C2291" s="24">
        <v>46120</v>
      </c>
      <c r="D2291" s="23" t="s">
        <v>156</v>
      </c>
      <c r="E2291" s="23" t="s">
        <v>183</v>
      </c>
      <c r="F2291" s="23"/>
      <c r="G2291" s="23" t="s">
        <v>179</v>
      </c>
      <c r="H2291" s="23"/>
      <c r="I2291" s="23"/>
      <c r="J2291" s="23"/>
      <c r="K2291" s="23"/>
      <c r="L2291" s="23" t="s">
        <v>180</v>
      </c>
      <c r="M2291" s="25">
        <v>46309.803796296299</v>
      </c>
    </row>
    <row r="2292" spans="1:13">
      <c r="A2292">
        <v>202650002142</v>
      </c>
      <c r="B2292">
        <v>1256064</v>
      </c>
      <c r="C2292" s="24">
        <v>46120</v>
      </c>
      <c r="D2292" s="23" t="s">
        <v>156</v>
      </c>
      <c r="E2292" s="23" t="s">
        <v>183</v>
      </c>
      <c r="F2292" s="23"/>
      <c r="G2292" s="23" t="s">
        <v>179</v>
      </c>
      <c r="H2292" s="23"/>
      <c r="I2292" s="23"/>
      <c r="J2292" s="23"/>
      <c r="K2292" s="23"/>
      <c r="L2292" s="23" t="s">
        <v>180</v>
      </c>
      <c r="M2292" s="25">
        <v>46309.803796296299</v>
      </c>
    </row>
    <row r="2293" spans="1:13">
      <c r="A2293">
        <v>202650002143</v>
      </c>
      <c r="B2293">
        <v>1234124</v>
      </c>
      <c r="C2293" s="24">
        <v>46102</v>
      </c>
      <c r="D2293" s="23" t="s">
        <v>156</v>
      </c>
      <c r="E2293" s="23" t="s">
        <v>183</v>
      </c>
      <c r="F2293" s="23"/>
      <c r="G2293" s="23" t="s">
        <v>179</v>
      </c>
      <c r="H2293" s="23"/>
      <c r="I2293" s="23"/>
      <c r="J2293" s="23"/>
      <c r="K2293" s="23"/>
      <c r="L2293" s="23" t="s">
        <v>180</v>
      </c>
      <c r="M2293" s="25">
        <v>46309.803796296299</v>
      </c>
    </row>
    <row r="2294" spans="1:13">
      <c r="A2294">
        <v>202650002144</v>
      </c>
      <c r="B2294">
        <v>1206118</v>
      </c>
      <c r="C2294" s="24">
        <v>46120</v>
      </c>
      <c r="D2294" s="23" t="s">
        <v>156</v>
      </c>
      <c r="E2294" s="23" t="s">
        <v>183</v>
      </c>
      <c r="F2294" s="23"/>
      <c r="G2294" s="23" t="s">
        <v>179</v>
      </c>
      <c r="H2294" s="23"/>
      <c r="I2294" s="23"/>
      <c r="J2294" s="23"/>
      <c r="K2294" s="23"/>
      <c r="L2294" s="23" t="s">
        <v>180</v>
      </c>
      <c r="M2294" s="25">
        <v>46309.803796296299</v>
      </c>
    </row>
    <row r="2295" spans="1:13">
      <c r="A2295">
        <v>202650002145</v>
      </c>
      <c r="B2295">
        <v>1126061</v>
      </c>
      <c r="C2295" s="24">
        <v>46120</v>
      </c>
      <c r="D2295" s="23" t="s">
        <v>156</v>
      </c>
      <c r="E2295" s="23" t="s">
        <v>183</v>
      </c>
      <c r="F2295" s="23"/>
      <c r="G2295" s="23" t="s">
        <v>179</v>
      </c>
      <c r="H2295" s="23"/>
      <c r="I2295" s="23"/>
      <c r="J2295" s="23"/>
      <c r="K2295" s="23"/>
      <c r="L2295" s="23" t="s">
        <v>180</v>
      </c>
      <c r="M2295" s="25">
        <v>46309.803796296299</v>
      </c>
    </row>
    <row r="2296" spans="1:13">
      <c r="A2296">
        <v>202650002146</v>
      </c>
      <c r="B2296">
        <v>1252098</v>
      </c>
      <c r="C2296" s="24">
        <v>46120</v>
      </c>
      <c r="D2296" s="23" t="s">
        <v>156</v>
      </c>
      <c r="E2296" s="23" t="s">
        <v>183</v>
      </c>
      <c r="F2296" s="23"/>
      <c r="G2296" s="23" t="s">
        <v>179</v>
      </c>
      <c r="H2296" s="23"/>
      <c r="I2296" s="23"/>
      <c r="J2296" s="23"/>
      <c r="K2296" s="23"/>
      <c r="L2296" s="23" t="s">
        <v>180</v>
      </c>
      <c r="M2296" s="25">
        <v>46309.803796296299</v>
      </c>
    </row>
    <row r="2297" spans="1:13">
      <c r="A2297">
        <v>202650002147</v>
      </c>
      <c r="B2297">
        <v>1036046</v>
      </c>
      <c r="C2297" s="24">
        <v>46120</v>
      </c>
      <c r="D2297" s="23" t="s">
        <v>156</v>
      </c>
      <c r="E2297" s="23" t="s">
        <v>183</v>
      </c>
      <c r="F2297" s="23"/>
      <c r="G2297" s="23" t="s">
        <v>179</v>
      </c>
      <c r="H2297" s="23"/>
      <c r="I2297" s="23"/>
      <c r="J2297" s="23"/>
      <c r="K2297" s="23"/>
      <c r="L2297" s="23" t="s">
        <v>180</v>
      </c>
      <c r="M2297" s="25">
        <v>46309.803796296299</v>
      </c>
    </row>
    <row r="2298" spans="1:13">
      <c r="A2298">
        <v>202650002148</v>
      </c>
      <c r="B2298">
        <v>870088</v>
      </c>
      <c r="C2298" s="24">
        <v>46120</v>
      </c>
      <c r="D2298" s="23" t="s">
        <v>156</v>
      </c>
      <c r="E2298" s="23" t="s">
        <v>183</v>
      </c>
      <c r="F2298" s="23"/>
      <c r="G2298" s="23" t="s">
        <v>179</v>
      </c>
      <c r="H2298" s="23"/>
      <c r="I2298" s="23"/>
      <c r="J2298" s="23"/>
      <c r="K2298" s="23"/>
      <c r="L2298" s="23" t="s">
        <v>180</v>
      </c>
      <c r="M2298" s="25">
        <v>46309.803796296299</v>
      </c>
    </row>
    <row r="2299" spans="1:13">
      <c r="A2299">
        <v>202650002149</v>
      </c>
      <c r="B2299">
        <v>950714</v>
      </c>
      <c r="C2299" s="24">
        <v>46120</v>
      </c>
      <c r="D2299" s="23" t="s">
        <v>156</v>
      </c>
      <c r="E2299" s="23" t="s">
        <v>183</v>
      </c>
      <c r="F2299" s="23"/>
      <c r="G2299" s="23" t="s">
        <v>179</v>
      </c>
      <c r="H2299" s="23"/>
      <c r="I2299" s="23"/>
      <c r="J2299" s="23"/>
      <c r="K2299" s="23"/>
      <c r="L2299" s="23" t="s">
        <v>180</v>
      </c>
      <c r="M2299" s="25">
        <v>46309.803796296299</v>
      </c>
    </row>
    <row r="2300" spans="1:13">
      <c r="A2300">
        <v>202650002150</v>
      </c>
      <c r="B2300">
        <v>1056037</v>
      </c>
      <c r="C2300" s="24">
        <v>46120</v>
      </c>
      <c r="D2300" s="23" t="s">
        <v>156</v>
      </c>
      <c r="E2300" s="23" t="s">
        <v>183</v>
      </c>
      <c r="F2300" s="23"/>
      <c r="G2300" s="23" t="s">
        <v>179</v>
      </c>
      <c r="H2300" s="23"/>
      <c r="I2300" s="23"/>
      <c r="J2300" s="23"/>
      <c r="K2300" s="23"/>
      <c r="L2300" s="23" t="s">
        <v>180</v>
      </c>
      <c r="M2300" s="25">
        <v>46309.803796296299</v>
      </c>
    </row>
    <row r="2301" spans="1:13">
      <c r="A2301">
        <v>202650002151</v>
      </c>
      <c r="B2301">
        <v>1081331</v>
      </c>
      <c r="C2301" s="24">
        <v>46120</v>
      </c>
      <c r="D2301" s="23" t="s">
        <v>156</v>
      </c>
      <c r="E2301" s="23" t="s">
        <v>183</v>
      </c>
      <c r="F2301" s="23"/>
      <c r="G2301" s="23" t="s">
        <v>179</v>
      </c>
      <c r="H2301" s="23"/>
      <c r="I2301" s="23"/>
      <c r="J2301" s="23"/>
      <c r="K2301" s="23"/>
      <c r="L2301" s="23" t="s">
        <v>180</v>
      </c>
      <c r="M2301" s="25">
        <v>46309.803796296299</v>
      </c>
    </row>
    <row r="2302" spans="1:13">
      <c r="A2302">
        <v>202650002152</v>
      </c>
      <c r="B2302">
        <v>930919</v>
      </c>
      <c r="C2302" s="24">
        <v>46120</v>
      </c>
      <c r="D2302" s="23" t="s">
        <v>156</v>
      </c>
      <c r="E2302" s="23" t="s">
        <v>183</v>
      </c>
      <c r="F2302" s="23"/>
      <c r="G2302" s="23" t="s">
        <v>179</v>
      </c>
      <c r="H2302" s="23"/>
      <c r="I2302" s="23"/>
      <c r="J2302" s="23"/>
      <c r="K2302" s="23"/>
      <c r="L2302" s="23" t="s">
        <v>180</v>
      </c>
      <c r="M2302" s="25">
        <v>46309.803796296299</v>
      </c>
    </row>
    <row r="2303" spans="1:13">
      <c r="A2303">
        <v>202650002153</v>
      </c>
      <c r="B2303">
        <v>1042023</v>
      </c>
      <c r="C2303" s="24">
        <v>46120</v>
      </c>
      <c r="D2303" s="23" t="s">
        <v>156</v>
      </c>
      <c r="E2303" s="23" t="s">
        <v>183</v>
      </c>
      <c r="F2303" s="23"/>
      <c r="G2303" s="23" t="s">
        <v>179</v>
      </c>
      <c r="H2303" s="23"/>
      <c r="I2303" s="23"/>
      <c r="J2303" s="23"/>
      <c r="K2303" s="23"/>
      <c r="L2303" s="23" t="s">
        <v>180</v>
      </c>
      <c r="M2303" s="25">
        <v>46309.803796296299</v>
      </c>
    </row>
    <row r="2304" spans="1:13">
      <c r="A2304">
        <v>202650002154</v>
      </c>
      <c r="B2304">
        <v>1251036</v>
      </c>
      <c r="C2304" s="24">
        <v>46120</v>
      </c>
      <c r="D2304" s="23" t="s">
        <v>156</v>
      </c>
      <c r="E2304" s="23" t="s">
        <v>183</v>
      </c>
      <c r="F2304" s="23"/>
      <c r="G2304" s="23" t="s">
        <v>179</v>
      </c>
      <c r="H2304" s="23"/>
      <c r="I2304" s="23"/>
      <c r="J2304" s="23"/>
      <c r="K2304" s="23"/>
      <c r="L2304" s="23" t="s">
        <v>180</v>
      </c>
      <c r="M2304" s="25">
        <v>46309.803796296299</v>
      </c>
    </row>
    <row r="2305" spans="1:13">
      <c r="A2305">
        <v>202650002155</v>
      </c>
      <c r="B2305">
        <v>1070025</v>
      </c>
      <c r="C2305" s="24">
        <v>46120</v>
      </c>
      <c r="D2305" s="23" t="s">
        <v>156</v>
      </c>
      <c r="E2305" s="23" t="s">
        <v>183</v>
      </c>
      <c r="F2305" s="23"/>
      <c r="G2305" s="23" t="s">
        <v>179</v>
      </c>
      <c r="H2305" s="23"/>
      <c r="I2305" s="23"/>
      <c r="J2305" s="23"/>
      <c r="K2305" s="23"/>
      <c r="L2305" s="23" t="s">
        <v>180</v>
      </c>
      <c r="M2305" s="25">
        <v>46309.803796296299</v>
      </c>
    </row>
    <row r="2306" spans="1:13">
      <c r="A2306">
        <v>202650002156</v>
      </c>
      <c r="B2306">
        <v>910118</v>
      </c>
      <c r="C2306" s="24">
        <v>46120</v>
      </c>
      <c r="D2306" s="23" t="s">
        <v>156</v>
      </c>
      <c r="E2306" s="23" t="s">
        <v>183</v>
      </c>
      <c r="F2306" s="23"/>
      <c r="G2306" s="23" t="s">
        <v>179</v>
      </c>
      <c r="H2306" s="23"/>
      <c r="I2306" s="23"/>
      <c r="J2306" s="23"/>
      <c r="K2306" s="23"/>
      <c r="L2306" s="23" t="s">
        <v>180</v>
      </c>
      <c r="M2306" s="25">
        <v>46309.803796296299</v>
      </c>
    </row>
    <row r="2307" spans="1:13">
      <c r="A2307">
        <v>202650002157</v>
      </c>
      <c r="B2307">
        <v>5058132</v>
      </c>
      <c r="C2307" s="24">
        <v>46120</v>
      </c>
      <c r="D2307" s="23" t="s">
        <v>156</v>
      </c>
      <c r="E2307" s="23" t="s">
        <v>183</v>
      </c>
      <c r="F2307" s="23" t="s">
        <v>212</v>
      </c>
      <c r="G2307" s="23" t="s">
        <v>179</v>
      </c>
      <c r="H2307" s="23"/>
      <c r="I2307" s="23"/>
      <c r="J2307" s="23"/>
      <c r="K2307" s="23"/>
      <c r="L2307" s="23" t="s">
        <v>180</v>
      </c>
      <c r="M2307" s="25">
        <v>46309.803796296299</v>
      </c>
    </row>
    <row r="2308" spans="1:13">
      <c r="A2308">
        <v>202650002158</v>
      </c>
      <c r="B2308">
        <v>1171480</v>
      </c>
      <c r="C2308" s="24">
        <v>46120</v>
      </c>
      <c r="D2308" s="23" t="s">
        <v>156</v>
      </c>
      <c r="E2308" s="23" t="s">
        <v>183</v>
      </c>
      <c r="F2308" s="23"/>
      <c r="G2308" s="23" t="s">
        <v>179</v>
      </c>
      <c r="H2308" s="23"/>
      <c r="I2308" s="23"/>
      <c r="J2308" s="23"/>
      <c r="K2308" s="23"/>
      <c r="L2308" s="23" t="s">
        <v>180</v>
      </c>
      <c r="M2308" s="25">
        <v>46309.803796296299</v>
      </c>
    </row>
    <row r="2309" spans="1:13">
      <c r="A2309">
        <v>202650002159</v>
      </c>
      <c r="B2309">
        <v>1091400</v>
      </c>
      <c r="C2309" s="24">
        <v>46120</v>
      </c>
      <c r="D2309" s="23" t="s">
        <v>156</v>
      </c>
      <c r="E2309" s="23" t="s">
        <v>183</v>
      </c>
      <c r="F2309" s="23"/>
      <c r="G2309" s="23" t="s">
        <v>179</v>
      </c>
      <c r="H2309" s="23"/>
      <c r="I2309" s="23"/>
      <c r="J2309" s="23"/>
      <c r="K2309" s="23"/>
      <c r="L2309" s="23" t="s">
        <v>180</v>
      </c>
      <c r="M2309" s="25">
        <v>46309.803796296299</v>
      </c>
    </row>
    <row r="2310" spans="1:13">
      <c r="A2310">
        <v>202650002160</v>
      </c>
      <c r="B2310">
        <v>1141212</v>
      </c>
      <c r="C2310" s="24">
        <v>46120</v>
      </c>
      <c r="D2310" s="23" t="s">
        <v>156</v>
      </c>
      <c r="E2310" s="23" t="s">
        <v>183</v>
      </c>
      <c r="F2310" s="23"/>
      <c r="G2310" s="23" t="s">
        <v>179</v>
      </c>
      <c r="H2310" s="23"/>
      <c r="I2310" s="23"/>
      <c r="J2310" s="23"/>
      <c r="K2310" s="23"/>
      <c r="L2310" s="23" t="s">
        <v>180</v>
      </c>
      <c r="M2310" s="25">
        <v>46309.803796296299</v>
      </c>
    </row>
    <row r="2311" spans="1:13">
      <c r="A2311">
        <v>202650002162</v>
      </c>
      <c r="B2311">
        <v>1151031</v>
      </c>
      <c r="C2311" s="24">
        <v>46120</v>
      </c>
      <c r="D2311" s="23" t="s">
        <v>156</v>
      </c>
      <c r="E2311" s="23" t="s">
        <v>183</v>
      </c>
      <c r="F2311" s="23"/>
      <c r="G2311" s="23" t="s">
        <v>179</v>
      </c>
      <c r="H2311" s="23"/>
      <c r="I2311" s="23"/>
      <c r="J2311" s="23"/>
      <c r="K2311" s="23"/>
      <c r="L2311" s="23" t="s">
        <v>180</v>
      </c>
      <c r="M2311" s="25">
        <v>46309.803796296299</v>
      </c>
    </row>
    <row r="2312" spans="1:13">
      <c r="A2312">
        <v>202650002163</v>
      </c>
      <c r="B2312">
        <v>1101028</v>
      </c>
      <c r="C2312" s="24">
        <v>46120</v>
      </c>
      <c r="D2312" s="23" t="s">
        <v>156</v>
      </c>
      <c r="E2312" s="23" t="s">
        <v>183</v>
      </c>
      <c r="F2312" s="23"/>
      <c r="G2312" s="23" t="s">
        <v>179</v>
      </c>
      <c r="H2312" s="23"/>
      <c r="I2312" s="23"/>
      <c r="J2312" s="23"/>
      <c r="K2312" s="23"/>
      <c r="L2312" s="23" t="s">
        <v>180</v>
      </c>
      <c r="M2312" s="25">
        <v>46309.803796296299</v>
      </c>
    </row>
    <row r="2313" spans="1:13">
      <c r="A2313">
        <v>202650002164</v>
      </c>
      <c r="B2313">
        <v>1226065</v>
      </c>
      <c r="C2313" s="24">
        <v>46120</v>
      </c>
      <c r="D2313" s="23" t="s">
        <v>156</v>
      </c>
      <c r="E2313" s="23" t="s">
        <v>183</v>
      </c>
      <c r="F2313" s="23"/>
      <c r="G2313" s="23" t="s">
        <v>179</v>
      </c>
      <c r="H2313" s="23"/>
      <c r="I2313" s="23"/>
      <c r="J2313" s="23"/>
      <c r="K2313" s="23"/>
      <c r="L2313" s="23" t="s">
        <v>180</v>
      </c>
      <c r="M2313" s="25">
        <v>46309.803796296299</v>
      </c>
    </row>
    <row r="2314" spans="1:13">
      <c r="A2314">
        <v>202650002165</v>
      </c>
      <c r="B2314">
        <v>1181349</v>
      </c>
      <c r="C2314" s="24">
        <v>46120</v>
      </c>
      <c r="D2314" s="23" t="s">
        <v>156</v>
      </c>
      <c r="E2314" s="23" t="s">
        <v>183</v>
      </c>
      <c r="F2314" s="23"/>
      <c r="G2314" s="23" t="s">
        <v>179</v>
      </c>
      <c r="H2314" s="23"/>
      <c r="I2314" s="23"/>
      <c r="J2314" s="23"/>
      <c r="K2314" s="23"/>
      <c r="L2314" s="23" t="s">
        <v>180</v>
      </c>
      <c r="M2314" s="25">
        <v>46309.803796296299</v>
      </c>
    </row>
    <row r="2315" spans="1:13">
      <c r="A2315">
        <v>202650002166</v>
      </c>
      <c r="B2315">
        <v>1161133</v>
      </c>
      <c r="C2315" s="24">
        <v>46120</v>
      </c>
      <c r="D2315" s="23" t="s">
        <v>156</v>
      </c>
      <c r="E2315" s="23" t="s">
        <v>183</v>
      </c>
      <c r="F2315" s="23"/>
      <c r="G2315" s="23" t="s">
        <v>179</v>
      </c>
      <c r="H2315" s="23"/>
      <c r="I2315" s="23"/>
      <c r="J2315" s="23"/>
      <c r="K2315" s="23"/>
      <c r="L2315" s="23" t="s">
        <v>180</v>
      </c>
      <c r="M2315" s="25">
        <v>46309.803796296299</v>
      </c>
    </row>
    <row r="2316" spans="1:13">
      <c r="A2316">
        <v>202650002167</v>
      </c>
      <c r="B2316">
        <v>1141219</v>
      </c>
      <c r="C2316" s="24">
        <v>46125</v>
      </c>
      <c r="D2316" s="23" t="s">
        <v>156</v>
      </c>
      <c r="E2316" s="23" t="s">
        <v>183</v>
      </c>
      <c r="F2316" s="23"/>
      <c r="G2316" s="23" t="s">
        <v>179</v>
      </c>
      <c r="H2316" s="23"/>
      <c r="I2316" s="23"/>
      <c r="J2316" s="23"/>
      <c r="K2316" s="23"/>
      <c r="L2316" s="23" t="s">
        <v>180</v>
      </c>
      <c r="M2316" s="25">
        <v>46309.803796296299</v>
      </c>
    </row>
    <row r="2317" spans="1:13">
      <c r="A2317">
        <v>202650002168</v>
      </c>
      <c r="B2317">
        <v>1146039</v>
      </c>
      <c r="C2317" s="24">
        <v>46120</v>
      </c>
      <c r="D2317" s="23" t="s">
        <v>156</v>
      </c>
      <c r="E2317" s="23" t="s">
        <v>183</v>
      </c>
      <c r="F2317" s="23"/>
      <c r="G2317" s="23" t="s">
        <v>179</v>
      </c>
      <c r="H2317" s="23"/>
      <c r="I2317" s="23"/>
      <c r="J2317" s="23"/>
      <c r="K2317" s="23"/>
      <c r="L2317" s="23" t="s">
        <v>180</v>
      </c>
      <c r="M2317" s="25">
        <v>46309.803796296299</v>
      </c>
    </row>
    <row r="2318" spans="1:13">
      <c r="A2318">
        <v>202650002169</v>
      </c>
      <c r="B2318">
        <v>880242</v>
      </c>
      <c r="C2318" s="24">
        <v>46120</v>
      </c>
      <c r="D2318" s="23" t="s">
        <v>156</v>
      </c>
      <c r="E2318" s="23" t="s">
        <v>183</v>
      </c>
      <c r="F2318" s="23"/>
      <c r="G2318" s="23" t="s">
        <v>179</v>
      </c>
      <c r="H2318" s="23"/>
      <c r="I2318" s="23"/>
      <c r="J2318" s="23"/>
      <c r="K2318" s="23"/>
      <c r="L2318" s="23" t="s">
        <v>180</v>
      </c>
      <c r="M2318" s="25">
        <v>46309.803796296299</v>
      </c>
    </row>
    <row r="2319" spans="1:13">
      <c r="A2319">
        <v>202650002170</v>
      </c>
      <c r="B2319">
        <v>960046</v>
      </c>
      <c r="C2319" s="24">
        <v>46120</v>
      </c>
      <c r="D2319" s="23" t="s">
        <v>156</v>
      </c>
      <c r="E2319" s="23" t="s">
        <v>183</v>
      </c>
      <c r="F2319" s="23"/>
      <c r="G2319" s="23" t="s">
        <v>179</v>
      </c>
      <c r="H2319" s="23"/>
      <c r="I2319" s="23"/>
      <c r="J2319" s="23"/>
      <c r="K2319" s="23"/>
      <c r="L2319" s="23" t="s">
        <v>180</v>
      </c>
      <c r="M2319" s="25">
        <v>46309.803796296299</v>
      </c>
    </row>
    <row r="2320" spans="1:13">
      <c r="A2320">
        <v>202650002171</v>
      </c>
      <c r="B2320">
        <v>1096135</v>
      </c>
      <c r="C2320" s="24">
        <v>46120</v>
      </c>
      <c r="D2320" s="23" t="s">
        <v>156</v>
      </c>
      <c r="E2320" s="23" t="s">
        <v>183</v>
      </c>
      <c r="F2320" s="23"/>
      <c r="G2320" s="23" t="s">
        <v>179</v>
      </c>
      <c r="H2320" s="23"/>
      <c r="I2320" s="23"/>
      <c r="J2320" s="23"/>
      <c r="K2320" s="23"/>
      <c r="L2320" s="23" t="s">
        <v>180</v>
      </c>
      <c r="M2320" s="25">
        <v>46309.803796296299</v>
      </c>
    </row>
    <row r="2321" spans="1:13">
      <c r="A2321">
        <v>202650002172</v>
      </c>
      <c r="B2321">
        <v>1001002</v>
      </c>
      <c r="C2321" s="24">
        <v>46120</v>
      </c>
      <c r="D2321" s="23" t="s">
        <v>156</v>
      </c>
      <c r="E2321" s="23" t="s">
        <v>183</v>
      </c>
      <c r="F2321" s="23"/>
      <c r="G2321" s="23" t="s">
        <v>179</v>
      </c>
      <c r="H2321" s="23"/>
      <c r="I2321" s="23"/>
      <c r="J2321" s="23"/>
      <c r="K2321" s="23"/>
      <c r="L2321" s="23" t="s">
        <v>180</v>
      </c>
      <c r="M2321" s="25">
        <v>46309.803796296299</v>
      </c>
    </row>
    <row r="2322" spans="1:13">
      <c r="A2322">
        <v>202650002173</v>
      </c>
      <c r="B2322">
        <v>1072054</v>
      </c>
      <c r="C2322" s="24">
        <v>46128</v>
      </c>
      <c r="D2322" s="23" t="s">
        <v>156</v>
      </c>
      <c r="E2322" s="23" t="s">
        <v>183</v>
      </c>
      <c r="F2322" s="23"/>
      <c r="G2322" s="23" t="s">
        <v>179</v>
      </c>
      <c r="H2322" s="23"/>
      <c r="I2322" s="23"/>
      <c r="J2322" s="23"/>
      <c r="K2322" s="23"/>
      <c r="L2322" s="23" t="s">
        <v>180</v>
      </c>
      <c r="M2322" s="25">
        <v>46309.803796296299</v>
      </c>
    </row>
    <row r="2323" spans="1:13">
      <c r="A2323">
        <v>202650002174</v>
      </c>
      <c r="B2323">
        <v>1096072</v>
      </c>
      <c r="C2323" s="24">
        <v>46120</v>
      </c>
      <c r="D2323" s="23" t="s">
        <v>156</v>
      </c>
      <c r="E2323" s="23" t="s">
        <v>183</v>
      </c>
      <c r="F2323" s="23"/>
      <c r="G2323" s="23" t="s">
        <v>179</v>
      </c>
      <c r="H2323" s="23"/>
      <c r="I2323" s="23"/>
      <c r="J2323" s="23"/>
      <c r="K2323" s="23"/>
      <c r="L2323" s="23" t="s">
        <v>180</v>
      </c>
      <c r="M2323" s="25">
        <v>46309.803796296299</v>
      </c>
    </row>
    <row r="2324" spans="1:13">
      <c r="A2324">
        <v>202650002175</v>
      </c>
      <c r="B2324">
        <v>1081319</v>
      </c>
      <c r="C2324" s="24">
        <v>46120</v>
      </c>
      <c r="D2324" s="23" t="s">
        <v>156</v>
      </c>
      <c r="E2324" s="23" t="s">
        <v>183</v>
      </c>
      <c r="F2324" s="23"/>
      <c r="G2324" s="23" t="s">
        <v>179</v>
      </c>
      <c r="H2324" s="23"/>
      <c r="I2324" s="23"/>
      <c r="J2324" s="23"/>
      <c r="K2324" s="23"/>
      <c r="L2324" s="23" t="s">
        <v>180</v>
      </c>
      <c r="M2324" s="25">
        <v>46309.803796296299</v>
      </c>
    </row>
    <row r="2325" spans="1:13">
      <c r="A2325">
        <v>202650002176</v>
      </c>
      <c r="B2325">
        <v>981107</v>
      </c>
      <c r="C2325" s="24">
        <v>46120</v>
      </c>
      <c r="D2325" s="23" t="s">
        <v>156</v>
      </c>
      <c r="E2325" s="23" t="s">
        <v>183</v>
      </c>
      <c r="F2325" s="23"/>
      <c r="G2325" s="23" t="s">
        <v>179</v>
      </c>
      <c r="H2325" s="23"/>
      <c r="I2325" s="23"/>
      <c r="J2325" s="23"/>
      <c r="K2325" s="23"/>
      <c r="L2325" s="23" t="s">
        <v>180</v>
      </c>
      <c r="M2325" s="25">
        <v>46309.803796296299</v>
      </c>
    </row>
    <row r="2326" spans="1:13">
      <c r="A2326">
        <v>202650002177</v>
      </c>
      <c r="B2326">
        <v>1041040</v>
      </c>
      <c r="C2326" s="24">
        <v>46120</v>
      </c>
      <c r="D2326" s="23" t="s">
        <v>156</v>
      </c>
      <c r="E2326" s="23" t="s">
        <v>183</v>
      </c>
      <c r="F2326" s="23"/>
      <c r="G2326" s="23" t="s">
        <v>179</v>
      </c>
      <c r="H2326" s="23"/>
      <c r="I2326" s="23"/>
      <c r="J2326" s="23"/>
      <c r="K2326" s="23"/>
      <c r="L2326" s="23" t="s">
        <v>180</v>
      </c>
      <c r="M2326" s="25">
        <v>46309.803796296299</v>
      </c>
    </row>
    <row r="2327" spans="1:13">
      <c r="A2327">
        <v>202650002178</v>
      </c>
      <c r="B2327">
        <v>5108458</v>
      </c>
      <c r="C2327" s="24">
        <v>46120</v>
      </c>
      <c r="D2327" s="23" t="s">
        <v>156</v>
      </c>
      <c r="E2327" s="23" t="s">
        <v>183</v>
      </c>
      <c r="F2327" s="23"/>
      <c r="G2327" s="23" t="s">
        <v>179</v>
      </c>
      <c r="H2327" s="23"/>
      <c r="I2327" s="23"/>
      <c r="J2327" s="23"/>
      <c r="K2327" s="23"/>
      <c r="L2327" s="23" t="s">
        <v>180</v>
      </c>
      <c r="M2327" s="25">
        <v>46309.803796296299</v>
      </c>
    </row>
    <row r="2328" spans="1:13">
      <c r="A2328">
        <v>202650002179</v>
      </c>
      <c r="B2328">
        <v>981198</v>
      </c>
      <c r="C2328" s="24">
        <v>46120</v>
      </c>
      <c r="D2328" s="23" t="s">
        <v>156</v>
      </c>
      <c r="E2328" s="23" t="s">
        <v>183</v>
      </c>
      <c r="F2328" s="23"/>
      <c r="G2328" s="23" t="s">
        <v>179</v>
      </c>
      <c r="H2328" s="23"/>
      <c r="I2328" s="23"/>
      <c r="J2328" s="23"/>
      <c r="K2328" s="23"/>
      <c r="L2328" s="23" t="s">
        <v>180</v>
      </c>
      <c r="M2328" s="25">
        <v>46309.803796296299</v>
      </c>
    </row>
    <row r="2329" spans="1:13">
      <c r="A2329">
        <v>202650002180</v>
      </c>
      <c r="B2329">
        <v>1026048</v>
      </c>
      <c r="C2329" s="24">
        <v>46120</v>
      </c>
      <c r="D2329" s="23" t="s">
        <v>156</v>
      </c>
      <c r="E2329" s="23" t="s">
        <v>183</v>
      </c>
      <c r="F2329" s="23"/>
      <c r="G2329" s="23" t="s">
        <v>179</v>
      </c>
      <c r="H2329" s="23"/>
      <c r="I2329" s="23"/>
      <c r="J2329" s="23"/>
      <c r="K2329" s="23"/>
      <c r="L2329" s="23" t="s">
        <v>180</v>
      </c>
      <c r="M2329" s="25">
        <v>46309.803796296299</v>
      </c>
    </row>
    <row r="2330" spans="1:13">
      <c r="A2330">
        <v>202650002181</v>
      </c>
      <c r="B2330">
        <v>1246019</v>
      </c>
      <c r="C2330" s="24">
        <v>46120</v>
      </c>
      <c r="D2330" s="23" t="s">
        <v>156</v>
      </c>
      <c r="E2330" s="23" t="s">
        <v>183</v>
      </c>
      <c r="F2330" s="23"/>
      <c r="G2330" s="23" t="s">
        <v>179</v>
      </c>
      <c r="H2330" s="23"/>
      <c r="I2330" s="23"/>
      <c r="J2330" s="23"/>
      <c r="K2330" s="23"/>
      <c r="L2330" s="23" t="s">
        <v>180</v>
      </c>
      <c r="M2330" s="25">
        <v>46309.803796296299</v>
      </c>
    </row>
    <row r="2331" spans="1:13">
      <c r="A2331">
        <v>202650002182</v>
      </c>
      <c r="B2331">
        <v>1116112</v>
      </c>
      <c r="C2331" s="24">
        <v>46120</v>
      </c>
      <c r="D2331" s="23" t="s">
        <v>156</v>
      </c>
      <c r="E2331" s="23" t="s">
        <v>183</v>
      </c>
      <c r="F2331" s="23"/>
      <c r="G2331" s="23" t="s">
        <v>179</v>
      </c>
      <c r="H2331" s="23"/>
      <c r="I2331" s="23"/>
      <c r="J2331" s="23"/>
      <c r="K2331" s="23"/>
      <c r="L2331" s="23" t="s">
        <v>180</v>
      </c>
      <c r="M2331" s="25">
        <v>46309.803796296299</v>
      </c>
    </row>
    <row r="2332" spans="1:13">
      <c r="A2332">
        <v>202650002183</v>
      </c>
      <c r="B2332">
        <v>1216095</v>
      </c>
      <c r="C2332" s="24">
        <v>46120</v>
      </c>
      <c r="D2332" s="23" t="s">
        <v>156</v>
      </c>
      <c r="E2332" s="23" t="s">
        <v>183</v>
      </c>
      <c r="F2332" s="23"/>
      <c r="G2332" s="23" t="s">
        <v>179</v>
      </c>
      <c r="H2332" s="23"/>
      <c r="I2332" s="23"/>
      <c r="J2332" s="23"/>
      <c r="K2332" s="23"/>
      <c r="L2332" s="23" t="s">
        <v>180</v>
      </c>
      <c r="M2332" s="25">
        <v>46309.803796296299</v>
      </c>
    </row>
    <row r="2333" spans="1:13">
      <c r="A2333">
        <v>202650002184</v>
      </c>
      <c r="B2333">
        <v>1171154</v>
      </c>
      <c r="C2333" s="24">
        <v>46120</v>
      </c>
      <c r="D2333" s="23" t="s">
        <v>156</v>
      </c>
      <c r="E2333" s="23" t="s">
        <v>183</v>
      </c>
      <c r="F2333" s="23"/>
      <c r="G2333" s="23" t="s">
        <v>179</v>
      </c>
      <c r="H2333" s="23"/>
      <c r="I2333" s="23"/>
      <c r="J2333" s="23"/>
      <c r="K2333" s="23"/>
      <c r="L2333" s="23" t="s">
        <v>180</v>
      </c>
      <c r="M2333" s="25">
        <v>46309.803796296299</v>
      </c>
    </row>
    <row r="2334" spans="1:13">
      <c r="A2334">
        <v>202650002185</v>
      </c>
      <c r="B2334">
        <v>1246063</v>
      </c>
      <c r="C2334" s="24">
        <v>46121</v>
      </c>
      <c r="D2334" s="23" t="s">
        <v>156</v>
      </c>
      <c r="E2334" s="23" t="s">
        <v>183</v>
      </c>
      <c r="F2334" s="23"/>
      <c r="G2334" s="23" t="s">
        <v>179</v>
      </c>
      <c r="H2334" s="23"/>
      <c r="I2334" s="23"/>
      <c r="J2334" s="23"/>
      <c r="K2334" s="23"/>
      <c r="L2334" s="23" t="s">
        <v>180</v>
      </c>
      <c r="M2334" s="25">
        <v>46309.803796296299</v>
      </c>
    </row>
    <row r="2335" spans="1:13">
      <c r="A2335">
        <v>202650002186</v>
      </c>
      <c r="B2335">
        <v>1166019</v>
      </c>
      <c r="C2335" s="24">
        <v>46121</v>
      </c>
      <c r="D2335" s="23" t="s">
        <v>156</v>
      </c>
      <c r="E2335" s="23" t="s">
        <v>183</v>
      </c>
      <c r="F2335" s="23"/>
      <c r="G2335" s="23" t="s">
        <v>179</v>
      </c>
      <c r="H2335" s="23"/>
      <c r="I2335" s="23"/>
      <c r="J2335" s="23"/>
      <c r="K2335" s="23"/>
      <c r="L2335" s="23" t="s">
        <v>180</v>
      </c>
      <c r="M2335" s="25">
        <v>46309.803796296299</v>
      </c>
    </row>
    <row r="2336" spans="1:13">
      <c r="A2336">
        <v>202650002187</v>
      </c>
      <c r="B2336">
        <v>1246035</v>
      </c>
      <c r="C2336" s="24">
        <v>46121</v>
      </c>
      <c r="D2336" s="23" t="s">
        <v>156</v>
      </c>
      <c r="E2336" s="23" t="s">
        <v>183</v>
      </c>
      <c r="F2336" s="23"/>
      <c r="G2336" s="23" t="s">
        <v>179</v>
      </c>
      <c r="H2336" s="23"/>
      <c r="I2336" s="23"/>
      <c r="J2336" s="23"/>
      <c r="K2336" s="23"/>
      <c r="L2336" s="23" t="s">
        <v>180</v>
      </c>
      <c r="M2336" s="25">
        <v>46309.803796296299</v>
      </c>
    </row>
    <row r="2337" spans="1:13">
      <c r="A2337">
        <v>202650002188</v>
      </c>
      <c r="B2337">
        <v>1176084</v>
      </c>
      <c r="C2337" s="24">
        <v>46121</v>
      </c>
      <c r="D2337" s="23" t="s">
        <v>156</v>
      </c>
      <c r="E2337" s="23" t="s">
        <v>183</v>
      </c>
      <c r="F2337" s="23"/>
      <c r="G2337" s="23" t="s">
        <v>179</v>
      </c>
      <c r="H2337" s="23"/>
      <c r="I2337" s="23"/>
      <c r="J2337" s="23"/>
      <c r="K2337" s="23"/>
      <c r="L2337" s="23" t="s">
        <v>180</v>
      </c>
      <c r="M2337" s="25">
        <v>46309.803796296299</v>
      </c>
    </row>
    <row r="2338" spans="1:13">
      <c r="A2338">
        <v>202650002189</v>
      </c>
      <c r="B2338">
        <v>930267</v>
      </c>
      <c r="C2338" s="24">
        <v>46121</v>
      </c>
      <c r="D2338" s="23" t="s">
        <v>156</v>
      </c>
      <c r="E2338" s="23" t="s">
        <v>183</v>
      </c>
      <c r="F2338" s="23"/>
      <c r="G2338" s="23" t="s">
        <v>179</v>
      </c>
      <c r="H2338" s="23"/>
      <c r="I2338" s="23"/>
      <c r="J2338" s="23"/>
      <c r="K2338" s="23"/>
      <c r="L2338" s="23" t="s">
        <v>180</v>
      </c>
      <c r="M2338" s="25">
        <v>46309.803796296299</v>
      </c>
    </row>
    <row r="2339" spans="1:13">
      <c r="A2339">
        <v>202650002190</v>
      </c>
      <c r="B2339">
        <v>1116049</v>
      </c>
      <c r="C2339" s="24">
        <v>46121</v>
      </c>
      <c r="D2339" s="23" t="s">
        <v>156</v>
      </c>
      <c r="E2339" s="23" t="s">
        <v>183</v>
      </c>
      <c r="F2339" s="23"/>
      <c r="G2339" s="23" t="s">
        <v>179</v>
      </c>
      <c r="H2339" s="23"/>
      <c r="I2339" s="23"/>
      <c r="J2339" s="23"/>
      <c r="K2339" s="23"/>
      <c r="L2339" s="23" t="s">
        <v>180</v>
      </c>
      <c r="M2339" s="25">
        <v>46309.803796296299</v>
      </c>
    </row>
    <row r="2340" spans="1:13">
      <c r="A2340">
        <v>202650002191</v>
      </c>
      <c r="B2340">
        <v>1206116</v>
      </c>
      <c r="C2340" s="24">
        <v>46123</v>
      </c>
      <c r="D2340" s="23" t="s">
        <v>156</v>
      </c>
      <c r="E2340" s="23" t="s">
        <v>183</v>
      </c>
      <c r="F2340" s="23"/>
      <c r="G2340" s="23" t="s">
        <v>179</v>
      </c>
      <c r="H2340" s="23"/>
      <c r="I2340" s="23"/>
      <c r="J2340" s="23"/>
      <c r="K2340" s="23"/>
      <c r="L2340" s="23" t="s">
        <v>180</v>
      </c>
      <c r="M2340" s="25">
        <v>46309.803796296299</v>
      </c>
    </row>
    <row r="2341" spans="1:13">
      <c r="A2341">
        <v>202650002192</v>
      </c>
      <c r="B2341">
        <v>1201467</v>
      </c>
      <c r="C2341" s="24">
        <v>46122</v>
      </c>
      <c r="D2341" s="23" t="s">
        <v>156</v>
      </c>
      <c r="E2341" s="23" t="s">
        <v>183</v>
      </c>
      <c r="F2341" s="23"/>
      <c r="G2341" s="23" t="s">
        <v>179</v>
      </c>
      <c r="H2341" s="23"/>
      <c r="I2341" s="23"/>
      <c r="J2341" s="23"/>
      <c r="K2341" s="23"/>
      <c r="L2341" s="23" t="s">
        <v>180</v>
      </c>
      <c r="M2341" s="25">
        <v>46309.803796296299</v>
      </c>
    </row>
    <row r="2342" spans="1:13">
      <c r="A2342">
        <v>202650002193</v>
      </c>
      <c r="B2342">
        <v>1224046</v>
      </c>
      <c r="C2342" s="24">
        <v>46113</v>
      </c>
      <c r="D2342" s="23" t="s">
        <v>156</v>
      </c>
      <c r="E2342" s="23" t="s">
        <v>183</v>
      </c>
      <c r="F2342" s="23"/>
      <c r="G2342" s="23" t="s">
        <v>179</v>
      </c>
      <c r="H2342" s="23"/>
      <c r="I2342" s="23"/>
      <c r="J2342" s="23"/>
      <c r="K2342" s="23"/>
      <c r="L2342" s="23" t="s">
        <v>180</v>
      </c>
      <c r="M2342" s="25">
        <v>46309.803796296299</v>
      </c>
    </row>
    <row r="2343" spans="1:13">
      <c r="A2343">
        <v>202650002196</v>
      </c>
      <c r="B2343">
        <v>1196101</v>
      </c>
      <c r="C2343" s="24">
        <v>46125</v>
      </c>
      <c r="D2343" s="23" t="s">
        <v>156</v>
      </c>
      <c r="E2343" s="23" t="s">
        <v>183</v>
      </c>
      <c r="F2343" s="23"/>
      <c r="G2343" s="23" t="s">
        <v>179</v>
      </c>
      <c r="H2343" s="23"/>
      <c r="I2343" s="23"/>
      <c r="J2343" s="23"/>
      <c r="K2343" s="23"/>
      <c r="L2343" s="23" t="s">
        <v>180</v>
      </c>
      <c r="M2343" s="25">
        <v>46309.803796296299</v>
      </c>
    </row>
    <row r="2344" spans="1:13">
      <c r="A2344">
        <v>202650002197</v>
      </c>
      <c r="B2344">
        <v>1126057</v>
      </c>
      <c r="C2344" s="24">
        <v>46121</v>
      </c>
      <c r="D2344" s="23" t="s">
        <v>156</v>
      </c>
      <c r="E2344" s="23" t="s">
        <v>183</v>
      </c>
      <c r="F2344" s="23"/>
      <c r="G2344" s="23" t="s">
        <v>179</v>
      </c>
      <c r="H2344" s="23"/>
      <c r="I2344" s="23"/>
      <c r="J2344" s="23"/>
      <c r="K2344" s="23"/>
      <c r="L2344" s="23" t="s">
        <v>180</v>
      </c>
      <c r="M2344" s="25">
        <v>46309.803796296299</v>
      </c>
    </row>
    <row r="2345" spans="1:13">
      <c r="A2345">
        <v>202650002198</v>
      </c>
      <c r="B2345">
        <v>1014197</v>
      </c>
      <c r="C2345" s="24">
        <v>46121</v>
      </c>
      <c r="D2345" s="23" t="s">
        <v>156</v>
      </c>
      <c r="E2345" s="23" t="s">
        <v>183</v>
      </c>
      <c r="F2345" s="23"/>
      <c r="G2345" s="23" t="s">
        <v>179</v>
      </c>
      <c r="H2345" s="23"/>
      <c r="I2345" s="23"/>
      <c r="J2345" s="23"/>
      <c r="K2345" s="23"/>
      <c r="L2345" s="23" t="s">
        <v>180</v>
      </c>
      <c r="M2345" s="25">
        <v>46309.803796296299</v>
      </c>
    </row>
    <row r="2346" spans="1:13">
      <c r="A2346">
        <v>202650002199</v>
      </c>
      <c r="B2346">
        <v>1186111</v>
      </c>
      <c r="C2346" s="24">
        <v>46121</v>
      </c>
      <c r="D2346" s="23" t="s">
        <v>156</v>
      </c>
      <c r="E2346" s="23" t="s">
        <v>183</v>
      </c>
      <c r="F2346" s="23"/>
      <c r="G2346" s="23" t="s">
        <v>179</v>
      </c>
      <c r="H2346" s="23"/>
      <c r="I2346" s="23"/>
      <c r="J2346" s="23"/>
      <c r="K2346" s="23"/>
      <c r="L2346" s="23" t="s">
        <v>180</v>
      </c>
      <c r="M2346" s="25">
        <v>46309.803796296299</v>
      </c>
    </row>
    <row r="2347" spans="1:13">
      <c r="A2347">
        <v>202650002200</v>
      </c>
      <c r="B2347">
        <v>1173010</v>
      </c>
      <c r="C2347" s="24">
        <v>46121</v>
      </c>
      <c r="D2347" s="23" t="s">
        <v>156</v>
      </c>
      <c r="E2347" s="23" t="s">
        <v>183</v>
      </c>
      <c r="F2347" s="23"/>
      <c r="G2347" s="23" t="s">
        <v>179</v>
      </c>
      <c r="H2347" s="23"/>
      <c r="I2347" s="23"/>
      <c r="J2347" s="23"/>
      <c r="K2347" s="23"/>
      <c r="L2347" s="23" t="s">
        <v>180</v>
      </c>
      <c r="M2347" s="25">
        <v>46309.803796296299</v>
      </c>
    </row>
    <row r="2348" spans="1:13">
      <c r="A2348">
        <v>202650002201</v>
      </c>
      <c r="B2348">
        <v>910730</v>
      </c>
      <c r="C2348" s="24">
        <v>46121</v>
      </c>
      <c r="D2348" s="23" t="s">
        <v>156</v>
      </c>
      <c r="E2348" s="23" t="s">
        <v>183</v>
      </c>
      <c r="F2348" s="23"/>
      <c r="G2348" s="23" t="s">
        <v>179</v>
      </c>
      <c r="H2348" s="23"/>
      <c r="I2348" s="23"/>
      <c r="J2348" s="23"/>
      <c r="K2348" s="23"/>
      <c r="L2348" s="23" t="s">
        <v>180</v>
      </c>
      <c r="M2348" s="25">
        <v>46309.803796296299</v>
      </c>
    </row>
    <row r="2349" spans="1:13">
      <c r="A2349">
        <v>202650002202</v>
      </c>
      <c r="B2349">
        <v>976043</v>
      </c>
      <c r="C2349" s="24">
        <v>46121</v>
      </c>
      <c r="D2349" s="23" t="s">
        <v>156</v>
      </c>
      <c r="E2349" s="23" t="s">
        <v>183</v>
      </c>
      <c r="F2349" s="23"/>
      <c r="G2349" s="23" t="s">
        <v>179</v>
      </c>
      <c r="H2349" s="23"/>
      <c r="I2349" s="23"/>
      <c r="J2349" s="23"/>
      <c r="K2349" s="23"/>
      <c r="L2349" s="23" t="s">
        <v>180</v>
      </c>
      <c r="M2349" s="25">
        <v>46309.803796296299</v>
      </c>
    </row>
    <row r="2350" spans="1:13">
      <c r="A2350">
        <v>202650002203</v>
      </c>
      <c r="B2350">
        <v>1232116</v>
      </c>
      <c r="C2350" s="24">
        <v>46121</v>
      </c>
      <c r="D2350" s="23" t="s">
        <v>156</v>
      </c>
      <c r="E2350" s="23" t="s">
        <v>183</v>
      </c>
      <c r="F2350" s="23"/>
      <c r="G2350" s="23" t="s">
        <v>179</v>
      </c>
      <c r="H2350" s="23"/>
      <c r="I2350" s="23"/>
      <c r="J2350" s="23"/>
      <c r="K2350" s="23"/>
      <c r="L2350" s="23" t="s">
        <v>180</v>
      </c>
      <c r="M2350" s="25">
        <v>46309.803796296299</v>
      </c>
    </row>
    <row r="2351" spans="1:13">
      <c r="A2351">
        <v>202650002204</v>
      </c>
      <c r="B2351">
        <v>976054</v>
      </c>
      <c r="C2351" s="24">
        <v>46121</v>
      </c>
      <c r="D2351" s="23" t="s">
        <v>156</v>
      </c>
      <c r="E2351" s="23" t="s">
        <v>183</v>
      </c>
      <c r="F2351" s="23"/>
      <c r="G2351" s="23" t="s">
        <v>179</v>
      </c>
      <c r="H2351" s="23"/>
      <c r="I2351" s="23"/>
      <c r="J2351" s="23"/>
      <c r="K2351" s="23"/>
      <c r="L2351" s="23" t="s">
        <v>180</v>
      </c>
      <c r="M2351" s="25">
        <v>46309.803796296299</v>
      </c>
    </row>
    <row r="2352" spans="1:13">
      <c r="A2352">
        <v>202650002205</v>
      </c>
      <c r="B2352">
        <v>1156029</v>
      </c>
      <c r="C2352" s="24">
        <v>46121</v>
      </c>
      <c r="D2352" s="23" t="s">
        <v>156</v>
      </c>
      <c r="E2352" s="23" t="s">
        <v>183</v>
      </c>
      <c r="F2352" s="23"/>
      <c r="G2352" s="23" t="s">
        <v>179</v>
      </c>
      <c r="H2352" s="23"/>
      <c r="I2352" s="23"/>
      <c r="J2352" s="23"/>
      <c r="K2352" s="23"/>
      <c r="L2352" s="23" t="s">
        <v>180</v>
      </c>
      <c r="M2352" s="25">
        <v>46309.803796296299</v>
      </c>
    </row>
    <row r="2353" spans="1:13">
      <c r="A2353">
        <v>202650002206</v>
      </c>
      <c r="B2353">
        <v>1134029</v>
      </c>
      <c r="C2353" s="24">
        <v>46130</v>
      </c>
      <c r="D2353" s="23" t="s">
        <v>156</v>
      </c>
      <c r="E2353" s="23" t="s">
        <v>183</v>
      </c>
      <c r="F2353" s="23"/>
      <c r="G2353" s="23" t="s">
        <v>179</v>
      </c>
      <c r="H2353" s="23"/>
      <c r="I2353" s="23"/>
      <c r="J2353" s="23"/>
      <c r="K2353" s="23"/>
      <c r="L2353" s="23" t="s">
        <v>180</v>
      </c>
      <c r="M2353" s="25">
        <v>46309.803796296299</v>
      </c>
    </row>
    <row r="2354" spans="1:13">
      <c r="A2354">
        <v>202650002207</v>
      </c>
      <c r="B2354">
        <v>1176094</v>
      </c>
      <c r="C2354" s="24">
        <v>46121</v>
      </c>
      <c r="D2354" s="23" t="s">
        <v>156</v>
      </c>
      <c r="E2354" s="23" t="s">
        <v>183</v>
      </c>
      <c r="F2354" s="23"/>
      <c r="G2354" s="23" t="s">
        <v>179</v>
      </c>
      <c r="H2354" s="23"/>
      <c r="I2354" s="23"/>
      <c r="J2354" s="23"/>
      <c r="K2354" s="23"/>
      <c r="L2354" s="23" t="s">
        <v>180</v>
      </c>
      <c r="M2354" s="25">
        <v>46309.803796296299</v>
      </c>
    </row>
    <row r="2355" spans="1:13">
      <c r="A2355">
        <v>202650002208</v>
      </c>
      <c r="B2355">
        <v>860261</v>
      </c>
      <c r="C2355" s="24">
        <v>46121</v>
      </c>
      <c r="D2355" s="23" t="s">
        <v>156</v>
      </c>
      <c r="E2355" s="23" t="s">
        <v>183</v>
      </c>
      <c r="F2355" s="23"/>
      <c r="G2355" s="23" t="s">
        <v>179</v>
      </c>
      <c r="H2355" s="23"/>
      <c r="I2355" s="23"/>
      <c r="J2355" s="23"/>
      <c r="K2355" s="23"/>
      <c r="L2355" s="23" t="s">
        <v>180</v>
      </c>
      <c r="M2355" s="25">
        <v>46309.803796296299</v>
      </c>
    </row>
    <row r="2356" spans="1:13">
      <c r="A2356">
        <v>202650002209</v>
      </c>
      <c r="B2356">
        <v>1111122</v>
      </c>
      <c r="C2356" s="24">
        <v>46121</v>
      </c>
      <c r="D2356" s="23" t="s">
        <v>156</v>
      </c>
      <c r="E2356" s="23" t="s">
        <v>183</v>
      </c>
      <c r="F2356" s="23"/>
      <c r="G2356" s="23" t="s">
        <v>179</v>
      </c>
      <c r="H2356" s="23"/>
      <c r="I2356" s="23"/>
      <c r="J2356" s="23"/>
      <c r="K2356" s="23"/>
      <c r="L2356" s="23" t="s">
        <v>180</v>
      </c>
      <c r="M2356" s="25">
        <v>46309.803796296299</v>
      </c>
    </row>
    <row r="2357" spans="1:13">
      <c r="A2357">
        <v>202650002210</v>
      </c>
      <c r="B2357">
        <v>1216141</v>
      </c>
      <c r="C2357" s="24">
        <v>46121</v>
      </c>
      <c r="D2357" s="23" t="s">
        <v>156</v>
      </c>
      <c r="E2357" s="23" t="s">
        <v>183</v>
      </c>
      <c r="F2357" s="23"/>
      <c r="G2357" s="23" t="s">
        <v>179</v>
      </c>
      <c r="H2357" s="23"/>
      <c r="I2357" s="23"/>
      <c r="J2357" s="23"/>
      <c r="K2357" s="23"/>
      <c r="L2357" s="23" t="s">
        <v>180</v>
      </c>
      <c r="M2357" s="25">
        <v>46309.803796296299</v>
      </c>
    </row>
    <row r="2358" spans="1:13">
      <c r="A2358">
        <v>202650002211</v>
      </c>
      <c r="B2358">
        <v>1176080</v>
      </c>
      <c r="C2358" s="24">
        <v>46121</v>
      </c>
      <c r="D2358" s="23" t="s">
        <v>156</v>
      </c>
      <c r="E2358" s="23" t="s">
        <v>183</v>
      </c>
      <c r="F2358" s="23"/>
      <c r="G2358" s="23" t="s">
        <v>179</v>
      </c>
      <c r="H2358" s="23"/>
      <c r="I2358" s="23"/>
      <c r="J2358" s="23"/>
      <c r="K2358" s="23"/>
      <c r="L2358" s="23" t="s">
        <v>180</v>
      </c>
      <c r="M2358" s="25">
        <v>46309.803796296299</v>
      </c>
    </row>
    <row r="2359" spans="1:13">
      <c r="A2359">
        <v>202650002213</v>
      </c>
      <c r="B2359">
        <v>1011049</v>
      </c>
      <c r="C2359" s="24">
        <v>46121</v>
      </c>
      <c r="D2359" s="23" t="s">
        <v>156</v>
      </c>
      <c r="E2359" s="23" t="s">
        <v>183</v>
      </c>
      <c r="F2359" s="23"/>
      <c r="G2359" s="23" t="s">
        <v>179</v>
      </c>
      <c r="H2359" s="23"/>
      <c r="I2359" s="23"/>
      <c r="J2359" s="23"/>
      <c r="K2359" s="23"/>
      <c r="L2359" s="23" t="s">
        <v>180</v>
      </c>
      <c r="M2359" s="25">
        <v>46309.803796296299</v>
      </c>
    </row>
    <row r="2360" spans="1:13">
      <c r="A2360">
        <v>202650002215</v>
      </c>
      <c r="B2360">
        <v>1091387</v>
      </c>
      <c r="C2360" s="24">
        <v>46121</v>
      </c>
      <c r="D2360" s="23" t="s">
        <v>156</v>
      </c>
      <c r="E2360" s="23" t="s">
        <v>183</v>
      </c>
      <c r="F2360" s="23"/>
      <c r="G2360" s="23" t="s">
        <v>179</v>
      </c>
      <c r="H2360" s="23"/>
      <c r="I2360" s="23"/>
      <c r="J2360" s="23"/>
      <c r="K2360" s="23"/>
      <c r="L2360" s="23" t="s">
        <v>180</v>
      </c>
      <c r="M2360" s="25">
        <v>46309.803796296299</v>
      </c>
    </row>
    <row r="2361" spans="1:13">
      <c r="A2361">
        <v>202650002216</v>
      </c>
      <c r="B2361">
        <v>1212109</v>
      </c>
      <c r="C2361" s="24">
        <v>46127</v>
      </c>
      <c r="D2361" s="23" t="s">
        <v>156</v>
      </c>
      <c r="E2361" s="23" t="s">
        <v>183</v>
      </c>
      <c r="F2361" s="23"/>
      <c r="G2361" s="23" t="s">
        <v>179</v>
      </c>
      <c r="H2361" s="23"/>
      <c r="I2361" s="23"/>
      <c r="J2361" s="23"/>
      <c r="K2361" s="23"/>
      <c r="L2361" s="23" t="s">
        <v>180</v>
      </c>
      <c r="M2361" s="25">
        <v>46309.803796296299</v>
      </c>
    </row>
    <row r="2362" spans="1:13">
      <c r="A2362">
        <v>202650002218</v>
      </c>
      <c r="B2362">
        <v>1006026</v>
      </c>
      <c r="C2362" s="24">
        <v>46121</v>
      </c>
      <c r="D2362" s="23" t="s">
        <v>156</v>
      </c>
      <c r="E2362" s="23" t="s">
        <v>183</v>
      </c>
      <c r="F2362" s="23"/>
      <c r="G2362" s="23" t="s">
        <v>179</v>
      </c>
      <c r="H2362" s="23"/>
      <c r="I2362" s="23"/>
      <c r="J2362" s="23"/>
      <c r="K2362" s="23"/>
      <c r="L2362" s="23" t="s">
        <v>180</v>
      </c>
      <c r="M2362" s="25">
        <v>46309.803796296299</v>
      </c>
    </row>
    <row r="2363" spans="1:13">
      <c r="A2363">
        <v>202650002219</v>
      </c>
      <c r="B2363">
        <v>830971</v>
      </c>
      <c r="C2363" s="24">
        <v>46121</v>
      </c>
      <c r="D2363" s="23" t="s">
        <v>156</v>
      </c>
      <c r="E2363" s="23" t="s">
        <v>183</v>
      </c>
      <c r="F2363" s="23"/>
      <c r="G2363" s="23" t="s">
        <v>179</v>
      </c>
      <c r="H2363" s="23"/>
      <c r="I2363" s="23"/>
      <c r="J2363" s="23"/>
      <c r="K2363" s="23"/>
      <c r="L2363" s="23" t="s">
        <v>180</v>
      </c>
      <c r="M2363" s="25">
        <v>46309.803796296299</v>
      </c>
    </row>
    <row r="2364" spans="1:13">
      <c r="A2364">
        <v>202650002220</v>
      </c>
      <c r="B2364">
        <v>1161432</v>
      </c>
      <c r="C2364" s="24">
        <v>46121</v>
      </c>
      <c r="D2364" s="23" t="s">
        <v>156</v>
      </c>
      <c r="E2364" s="23" t="s">
        <v>183</v>
      </c>
      <c r="F2364" s="23"/>
      <c r="G2364" s="23" t="s">
        <v>179</v>
      </c>
      <c r="H2364" s="23"/>
      <c r="I2364" s="23"/>
      <c r="J2364" s="23"/>
      <c r="K2364" s="23"/>
      <c r="L2364" s="23" t="s">
        <v>180</v>
      </c>
      <c r="M2364" s="25">
        <v>46309.803796296299</v>
      </c>
    </row>
    <row r="2365" spans="1:13">
      <c r="A2365">
        <v>202650002222</v>
      </c>
      <c r="B2365">
        <v>1071045</v>
      </c>
      <c r="C2365" s="24">
        <v>46121</v>
      </c>
      <c r="D2365" s="23" t="s">
        <v>156</v>
      </c>
      <c r="E2365" s="23" t="s">
        <v>183</v>
      </c>
      <c r="F2365" s="23"/>
      <c r="G2365" s="23" t="s">
        <v>179</v>
      </c>
      <c r="H2365" s="23"/>
      <c r="I2365" s="23"/>
      <c r="J2365" s="23"/>
      <c r="K2365" s="23"/>
      <c r="L2365" s="23" t="s">
        <v>180</v>
      </c>
      <c r="M2365" s="25">
        <v>46309.803796296299</v>
      </c>
    </row>
    <row r="2366" spans="1:13">
      <c r="A2366">
        <v>202650002223</v>
      </c>
      <c r="B2366">
        <v>1016069</v>
      </c>
      <c r="C2366" s="24">
        <v>46121</v>
      </c>
      <c r="D2366" s="23" t="s">
        <v>156</v>
      </c>
      <c r="E2366" s="23" t="s">
        <v>183</v>
      </c>
      <c r="F2366" s="23"/>
      <c r="G2366" s="23" t="s">
        <v>179</v>
      </c>
      <c r="H2366" s="23"/>
      <c r="I2366" s="23"/>
      <c r="J2366" s="23"/>
      <c r="K2366" s="23"/>
      <c r="L2366" s="23" t="s">
        <v>180</v>
      </c>
      <c r="M2366" s="25">
        <v>46309.803796296299</v>
      </c>
    </row>
    <row r="2367" spans="1:13">
      <c r="A2367">
        <v>202650002224</v>
      </c>
      <c r="B2367">
        <v>1246075</v>
      </c>
      <c r="C2367" s="24">
        <v>46121</v>
      </c>
      <c r="D2367" s="23" t="s">
        <v>156</v>
      </c>
      <c r="E2367" s="23" t="s">
        <v>183</v>
      </c>
      <c r="F2367" s="23"/>
      <c r="G2367" s="23" t="s">
        <v>179</v>
      </c>
      <c r="H2367" s="23"/>
      <c r="I2367" s="23"/>
      <c r="J2367" s="23"/>
      <c r="K2367" s="23"/>
      <c r="L2367" s="23" t="s">
        <v>180</v>
      </c>
      <c r="M2367" s="25">
        <v>46309.803796296299</v>
      </c>
    </row>
    <row r="2368" spans="1:13">
      <c r="A2368">
        <v>202650002225</v>
      </c>
      <c r="B2368">
        <v>920150</v>
      </c>
      <c r="C2368" s="24">
        <v>46121</v>
      </c>
      <c r="D2368" s="23" t="s">
        <v>156</v>
      </c>
      <c r="E2368" s="23" t="s">
        <v>183</v>
      </c>
      <c r="F2368" s="23"/>
      <c r="G2368" s="23" t="s">
        <v>179</v>
      </c>
      <c r="H2368" s="23"/>
      <c r="I2368" s="23"/>
      <c r="J2368" s="23"/>
      <c r="K2368" s="23"/>
      <c r="L2368" s="23" t="s">
        <v>180</v>
      </c>
      <c r="M2368" s="25">
        <v>46309.803796296299</v>
      </c>
    </row>
    <row r="2369" spans="1:13">
      <c r="A2369">
        <v>202650002226</v>
      </c>
      <c r="B2369">
        <v>1106054</v>
      </c>
      <c r="C2369" s="24">
        <v>46121</v>
      </c>
      <c r="D2369" s="23" t="s">
        <v>156</v>
      </c>
      <c r="E2369" s="23" t="s">
        <v>183</v>
      </c>
      <c r="F2369" s="23"/>
      <c r="G2369" s="23" t="s">
        <v>179</v>
      </c>
      <c r="H2369" s="23"/>
      <c r="I2369" s="23"/>
      <c r="J2369" s="23"/>
      <c r="K2369" s="23"/>
      <c r="L2369" s="23" t="s">
        <v>180</v>
      </c>
      <c r="M2369" s="25">
        <v>46309.803796296299</v>
      </c>
    </row>
    <row r="2370" spans="1:13">
      <c r="A2370">
        <v>202650002227</v>
      </c>
      <c r="B2370">
        <v>890668</v>
      </c>
      <c r="C2370" s="24">
        <v>46121</v>
      </c>
      <c r="D2370" s="23" t="s">
        <v>156</v>
      </c>
      <c r="E2370" s="23" t="s">
        <v>183</v>
      </c>
      <c r="F2370" s="23"/>
      <c r="G2370" s="23" t="s">
        <v>179</v>
      </c>
      <c r="H2370" s="23"/>
      <c r="I2370" s="23"/>
      <c r="J2370" s="23"/>
      <c r="K2370" s="23"/>
      <c r="L2370" s="23" t="s">
        <v>180</v>
      </c>
      <c r="M2370" s="25">
        <v>46309.803796296299</v>
      </c>
    </row>
    <row r="2371" spans="1:13">
      <c r="A2371">
        <v>202650002228</v>
      </c>
      <c r="B2371">
        <v>1216059</v>
      </c>
      <c r="C2371" s="24">
        <v>46121</v>
      </c>
      <c r="D2371" s="23" t="s">
        <v>156</v>
      </c>
      <c r="E2371" s="23" t="s">
        <v>183</v>
      </c>
      <c r="F2371" s="23"/>
      <c r="G2371" s="23" t="s">
        <v>179</v>
      </c>
      <c r="H2371" s="23"/>
      <c r="I2371" s="23"/>
      <c r="J2371" s="23"/>
      <c r="K2371" s="23"/>
      <c r="L2371" s="23" t="s">
        <v>180</v>
      </c>
      <c r="M2371" s="25">
        <v>46309.803796296299</v>
      </c>
    </row>
    <row r="2372" spans="1:13">
      <c r="A2372">
        <v>202650002229</v>
      </c>
      <c r="B2372">
        <v>940044</v>
      </c>
      <c r="C2372" s="24">
        <v>46122</v>
      </c>
      <c r="D2372" s="23" t="s">
        <v>156</v>
      </c>
      <c r="E2372" s="23" t="s">
        <v>183</v>
      </c>
      <c r="F2372" s="23"/>
      <c r="G2372" s="23" t="s">
        <v>179</v>
      </c>
      <c r="H2372" s="23"/>
      <c r="I2372" s="23"/>
      <c r="J2372" s="23"/>
      <c r="K2372" s="23"/>
      <c r="L2372" s="23" t="s">
        <v>180</v>
      </c>
      <c r="M2372" s="25">
        <v>46309.803796296299</v>
      </c>
    </row>
    <row r="2373" spans="1:13">
      <c r="A2373">
        <v>202650002232</v>
      </c>
      <c r="B2373">
        <v>1236014</v>
      </c>
      <c r="C2373" s="24">
        <v>46121</v>
      </c>
      <c r="D2373" s="23" t="s">
        <v>156</v>
      </c>
      <c r="E2373" s="23" t="s">
        <v>183</v>
      </c>
      <c r="F2373" s="23"/>
      <c r="G2373" s="23" t="s">
        <v>179</v>
      </c>
      <c r="H2373" s="23"/>
      <c r="I2373" s="23"/>
      <c r="J2373" s="23"/>
      <c r="K2373" s="23"/>
      <c r="L2373" s="23" t="s">
        <v>180</v>
      </c>
      <c r="M2373" s="25">
        <v>46309.803796296299</v>
      </c>
    </row>
    <row r="2374" spans="1:13">
      <c r="A2374">
        <v>202650002233</v>
      </c>
      <c r="B2374">
        <v>991084</v>
      </c>
      <c r="C2374" s="24">
        <v>46121</v>
      </c>
      <c r="D2374" s="23" t="s">
        <v>156</v>
      </c>
      <c r="E2374" s="23" t="s">
        <v>183</v>
      </c>
      <c r="F2374" s="23"/>
      <c r="G2374" s="23" t="s">
        <v>179</v>
      </c>
      <c r="H2374" s="23"/>
      <c r="I2374" s="23"/>
      <c r="J2374" s="23"/>
      <c r="K2374" s="23"/>
      <c r="L2374" s="23" t="s">
        <v>180</v>
      </c>
      <c r="M2374" s="25">
        <v>46309.803796296299</v>
      </c>
    </row>
    <row r="2375" spans="1:13">
      <c r="A2375">
        <v>202650002234</v>
      </c>
      <c r="B2375">
        <v>1246090</v>
      </c>
      <c r="C2375" s="24">
        <v>46121</v>
      </c>
      <c r="D2375" s="23" t="s">
        <v>156</v>
      </c>
      <c r="E2375" s="23" t="s">
        <v>183</v>
      </c>
      <c r="F2375" s="23"/>
      <c r="G2375" s="23" t="s">
        <v>179</v>
      </c>
      <c r="H2375" s="23"/>
      <c r="I2375" s="23"/>
      <c r="J2375" s="23"/>
      <c r="K2375" s="23"/>
      <c r="L2375" s="23" t="s">
        <v>180</v>
      </c>
      <c r="M2375" s="25">
        <v>46309.803796296299</v>
      </c>
    </row>
    <row r="2376" spans="1:13">
      <c r="A2376">
        <v>202650002235</v>
      </c>
      <c r="B2376">
        <v>1071113</v>
      </c>
      <c r="C2376" s="24">
        <v>46121</v>
      </c>
      <c r="D2376" s="23" t="s">
        <v>156</v>
      </c>
      <c r="E2376" s="23" t="s">
        <v>183</v>
      </c>
      <c r="F2376" s="23"/>
      <c r="G2376" s="23" t="s">
        <v>179</v>
      </c>
      <c r="H2376" s="23"/>
      <c r="I2376" s="23"/>
      <c r="J2376" s="23"/>
      <c r="K2376" s="23"/>
      <c r="L2376" s="23" t="s">
        <v>180</v>
      </c>
      <c r="M2376" s="25">
        <v>46309.803796296299</v>
      </c>
    </row>
    <row r="2377" spans="1:13">
      <c r="A2377">
        <v>202650002236</v>
      </c>
      <c r="B2377">
        <v>1013014</v>
      </c>
      <c r="C2377" s="24">
        <v>46121</v>
      </c>
      <c r="D2377" s="23" t="s">
        <v>156</v>
      </c>
      <c r="E2377" s="23" t="s">
        <v>183</v>
      </c>
      <c r="F2377" s="23"/>
      <c r="G2377" s="23" t="s">
        <v>179</v>
      </c>
      <c r="H2377" s="23"/>
      <c r="I2377" s="23"/>
      <c r="J2377" s="23"/>
      <c r="K2377" s="23"/>
      <c r="L2377" s="23" t="s">
        <v>180</v>
      </c>
      <c r="M2377" s="25">
        <v>46309.803796296299</v>
      </c>
    </row>
    <row r="2378" spans="1:13">
      <c r="A2378">
        <v>202650002238</v>
      </c>
      <c r="B2378">
        <v>1256103</v>
      </c>
      <c r="C2378" s="24">
        <v>46121</v>
      </c>
      <c r="D2378" s="23" t="s">
        <v>156</v>
      </c>
      <c r="E2378" s="23" t="s">
        <v>183</v>
      </c>
      <c r="F2378" s="23"/>
      <c r="G2378" s="23" t="s">
        <v>179</v>
      </c>
      <c r="H2378" s="23"/>
      <c r="I2378" s="23"/>
      <c r="J2378" s="23"/>
      <c r="K2378" s="23"/>
      <c r="L2378" s="23" t="s">
        <v>180</v>
      </c>
      <c r="M2378" s="25">
        <v>46309.803796296299</v>
      </c>
    </row>
    <row r="2379" spans="1:13">
      <c r="A2379">
        <v>202650002241</v>
      </c>
      <c r="B2379">
        <v>1246001</v>
      </c>
      <c r="C2379" s="24">
        <v>46121</v>
      </c>
      <c r="D2379" s="23" t="s">
        <v>156</v>
      </c>
      <c r="E2379" s="23" t="s">
        <v>183</v>
      </c>
      <c r="F2379" s="23"/>
      <c r="G2379" s="23" t="s">
        <v>179</v>
      </c>
      <c r="H2379" s="23"/>
      <c r="I2379" s="23"/>
      <c r="J2379" s="23"/>
      <c r="K2379" s="23"/>
      <c r="L2379" s="23" t="s">
        <v>180</v>
      </c>
      <c r="M2379" s="25">
        <v>46309.803796296299</v>
      </c>
    </row>
    <row r="2380" spans="1:13">
      <c r="A2380">
        <v>202650002242</v>
      </c>
      <c r="B2380">
        <v>840129</v>
      </c>
      <c r="C2380" s="24">
        <v>46121</v>
      </c>
      <c r="D2380" s="23" t="s">
        <v>156</v>
      </c>
      <c r="E2380" s="23" t="s">
        <v>183</v>
      </c>
      <c r="F2380" s="23" t="s">
        <v>212</v>
      </c>
      <c r="G2380" s="23" t="s">
        <v>179</v>
      </c>
      <c r="H2380" s="23"/>
      <c r="I2380" s="23"/>
      <c r="J2380" s="23"/>
      <c r="K2380" s="23"/>
      <c r="L2380" s="23" t="s">
        <v>180</v>
      </c>
      <c r="M2380" s="25">
        <v>46309.803796296299</v>
      </c>
    </row>
    <row r="2381" spans="1:13">
      <c r="A2381">
        <v>202650002243</v>
      </c>
      <c r="B2381">
        <v>1192066</v>
      </c>
      <c r="C2381" s="24">
        <v>46121</v>
      </c>
      <c r="D2381" s="23" t="s">
        <v>156</v>
      </c>
      <c r="E2381" s="23" t="s">
        <v>183</v>
      </c>
      <c r="F2381" s="23"/>
      <c r="G2381" s="23" t="s">
        <v>179</v>
      </c>
      <c r="H2381" s="23"/>
      <c r="I2381" s="23"/>
      <c r="J2381" s="23"/>
      <c r="K2381" s="23"/>
      <c r="L2381" s="23" t="s">
        <v>180</v>
      </c>
      <c r="M2381" s="25">
        <v>46309.803796296299</v>
      </c>
    </row>
    <row r="2382" spans="1:13">
      <c r="A2382">
        <v>202650002244</v>
      </c>
      <c r="B2382">
        <v>1176088</v>
      </c>
      <c r="C2382" s="24">
        <v>46121</v>
      </c>
      <c r="D2382" s="23" t="s">
        <v>156</v>
      </c>
      <c r="E2382" s="23" t="s">
        <v>183</v>
      </c>
      <c r="F2382" s="23"/>
      <c r="G2382" s="23" t="s">
        <v>179</v>
      </c>
      <c r="H2382" s="23"/>
      <c r="I2382" s="23"/>
      <c r="J2382" s="23"/>
      <c r="K2382" s="23"/>
      <c r="L2382" s="23" t="s">
        <v>180</v>
      </c>
      <c r="M2382" s="25">
        <v>46309.803796296299</v>
      </c>
    </row>
    <row r="2383" spans="1:13">
      <c r="A2383">
        <v>202650002245</v>
      </c>
      <c r="B2383">
        <v>1166111</v>
      </c>
      <c r="C2383" s="24">
        <v>46121</v>
      </c>
      <c r="D2383" s="23" t="s">
        <v>156</v>
      </c>
      <c r="E2383" s="23" t="s">
        <v>183</v>
      </c>
      <c r="F2383" s="23"/>
      <c r="G2383" s="23" t="s">
        <v>179</v>
      </c>
      <c r="H2383" s="23"/>
      <c r="I2383" s="23"/>
      <c r="J2383" s="23"/>
      <c r="K2383" s="23"/>
      <c r="L2383" s="23" t="s">
        <v>180</v>
      </c>
      <c r="M2383" s="25">
        <v>46309.803796296299</v>
      </c>
    </row>
    <row r="2384" spans="1:13">
      <c r="A2384">
        <v>202650002248</v>
      </c>
      <c r="B2384">
        <v>1086078</v>
      </c>
      <c r="C2384" s="24">
        <v>46121</v>
      </c>
      <c r="D2384" s="23" t="s">
        <v>156</v>
      </c>
      <c r="E2384" s="23" t="s">
        <v>183</v>
      </c>
      <c r="F2384" s="23"/>
      <c r="G2384" s="23" t="s">
        <v>179</v>
      </c>
      <c r="H2384" s="23"/>
      <c r="I2384" s="23"/>
      <c r="J2384" s="23"/>
      <c r="K2384" s="23"/>
      <c r="L2384" s="23" t="s">
        <v>180</v>
      </c>
      <c r="M2384" s="25">
        <v>46309.803796296299</v>
      </c>
    </row>
    <row r="2385" spans="1:13">
      <c r="A2385">
        <v>202650002249</v>
      </c>
      <c r="B2385">
        <v>1022031</v>
      </c>
      <c r="C2385" s="24">
        <v>46121</v>
      </c>
      <c r="D2385" s="23" t="s">
        <v>156</v>
      </c>
      <c r="E2385" s="23" t="s">
        <v>183</v>
      </c>
      <c r="F2385" s="23"/>
      <c r="G2385" s="23" t="s">
        <v>179</v>
      </c>
      <c r="H2385" s="23"/>
      <c r="I2385" s="23"/>
      <c r="J2385" s="23"/>
      <c r="K2385" s="23"/>
      <c r="L2385" s="23" t="s">
        <v>180</v>
      </c>
      <c r="M2385" s="25">
        <v>46309.803796296299</v>
      </c>
    </row>
    <row r="2386" spans="1:13">
      <c r="A2386">
        <v>202650002250</v>
      </c>
      <c r="B2386">
        <v>1231326</v>
      </c>
      <c r="C2386" s="24">
        <v>46121</v>
      </c>
      <c r="D2386" s="23" t="s">
        <v>156</v>
      </c>
      <c r="E2386" s="23" t="s">
        <v>183</v>
      </c>
      <c r="F2386" s="23"/>
      <c r="G2386" s="23" t="s">
        <v>179</v>
      </c>
      <c r="H2386" s="23"/>
      <c r="I2386" s="23"/>
      <c r="J2386" s="23"/>
      <c r="K2386" s="23"/>
      <c r="L2386" s="23" t="s">
        <v>180</v>
      </c>
      <c r="M2386" s="25">
        <v>46309.803796296299</v>
      </c>
    </row>
    <row r="2387" spans="1:13">
      <c r="A2387">
        <v>202650002251</v>
      </c>
      <c r="B2387">
        <v>1062013</v>
      </c>
      <c r="C2387" s="24">
        <v>46121</v>
      </c>
      <c r="D2387" s="23" t="s">
        <v>156</v>
      </c>
      <c r="E2387" s="23" t="s">
        <v>183</v>
      </c>
      <c r="F2387" s="23"/>
      <c r="G2387" s="23" t="s">
        <v>179</v>
      </c>
      <c r="H2387" s="23"/>
      <c r="I2387" s="23"/>
      <c r="J2387" s="23"/>
      <c r="K2387" s="23"/>
      <c r="L2387" s="23" t="s">
        <v>180</v>
      </c>
      <c r="M2387" s="25">
        <v>46309.803796296299</v>
      </c>
    </row>
    <row r="2388" spans="1:13">
      <c r="A2388">
        <v>202650002252</v>
      </c>
      <c r="B2388">
        <v>1076018</v>
      </c>
      <c r="C2388" s="24">
        <v>46121</v>
      </c>
      <c r="D2388" s="23" t="s">
        <v>156</v>
      </c>
      <c r="E2388" s="23" t="s">
        <v>183</v>
      </c>
      <c r="F2388" s="23"/>
      <c r="G2388" s="23" t="s">
        <v>179</v>
      </c>
      <c r="H2388" s="23"/>
      <c r="I2388" s="23"/>
      <c r="J2388" s="23"/>
      <c r="K2388" s="23"/>
      <c r="L2388" s="23" t="s">
        <v>180</v>
      </c>
      <c r="M2388" s="25">
        <v>46309.803796296299</v>
      </c>
    </row>
    <row r="2389" spans="1:13">
      <c r="A2389">
        <v>202650002254</v>
      </c>
      <c r="B2389">
        <v>1101014</v>
      </c>
      <c r="C2389" s="24">
        <v>46121</v>
      </c>
      <c r="D2389" s="23" t="s">
        <v>156</v>
      </c>
      <c r="E2389" s="23" t="s">
        <v>183</v>
      </c>
      <c r="F2389" s="23"/>
      <c r="G2389" s="23" t="s">
        <v>179</v>
      </c>
      <c r="H2389" s="23"/>
      <c r="I2389" s="23"/>
      <c r="J2389" s="23"/>
      <c r="K2389" s="23"/>
      <c r="L2389" s="23" t="s">
        <v>180</v>
      </c>
      <c r="M2389" s="25">
        <v>46309.803796296299</v>
      </c>
    </row>
    <row r="2390" spans="1:13">
      <c r="A2390">
        <v>202650002256</v>
      </c>
      <c r="B2390">
        <v>991240</v>
      </c>
      <c r="C2390" s="24">
        <v>46121</v>
      </c>
      <c r="D2390" s="23" t="s">
        <v>156</v>
      </c>
      <c r="E2390" s="23" t="s">
        <v>183</v>
      </c>
      <c r="F2390" s="23"/>
      <c r="G2390" s="23" t="s">
        <v>179</v>
      </c>
      <c r="H2390" s="23"/>
      <c r="I2390" s="23"/>
      <c r="J2390" s="23"/>
      <c r="K2390" s="23"/>
      <c r="L2390" s="23" t="s">
        <v>180</v>
      </c>
      <c r="M2390" s="25">
        <v>46309.803796296299</v>
      </c>
    </row>
    <row r="2391" spans="1:13">
      <c r="A2391">
        <v>202650002257</v>
      </c>
      <c r="B2391">
        <v>940238</v>
      </c>
      <c r="C2391" s="24">
        <v>46121</v>
      </c>
      <c r="D2391" s="23" t="s">
        <v>156</v>
      </c>
      <c r="E2391" s="23" t="s">
        <v>183</v>
      </c>
      <c r="F2391" s="23"/>
      <c r="G2391" s="23" t="s">
        <v>179</v>
      </c>
      <c r="H2391" s="23"/>
      <c r="I2391" s="23"/>
      <c r="J2391" s="23"/>
      <c r="K2391" s="23"/>
      <c r="L2391" s="23" t="s">
        <v>180</v>
      </c>
      <c r="M2391" s="25">
        <v>46309.803796296299</v>
      </c>
    </row>
    <row r="2392" spans="1:13">
      <c r="A2392">
        <v>202650002259</v>
      </c>
      <c r="B2392">
        <v>1172519</v>
      </c>
      <c r="C2392" s="24">
        <v>46121</v>
      </c>
      <c r="D2392" s="23" t="s">
        <v>156</v>
      </c>
      <c r="E2392" s="23" t="s">
        <v>183</v>
      </c>
      <c r="F2392" s="23"/>
      <c r="G2392" s="23" t="s">
        <v>179</v>
      </c>
      <c r="H2392" s="23"/>
      <c r="I2392" s="23"/>
      <c r="J2392" s="23"/>
      <c r="K2392" s="23"/>
      <c r="L2392" s="23" t="s">
        <v>180</v>
      </c>
      <c r="M2392" s="25">
        <v>46309.803796296299</v>
      </c>
    </row>
    <row r="2393" spans="1:13">
      <c r="A2393">
        <v>202650002260</v>
      </c>
      <c r="B2393">
        <v>1206114</v>
      </c>
      <c r="C2393" s="24">
        <v>46121</v>
      </c>
      <c r="D2393" s="23" t="s">
        <v>156</v>
      </c>
      <c r="E2393" s="23" t="s">
        <v>183</v>
      </c>
      <c r="F2393" s="23"/>
      <c r="G2393" s="23" t="s">
        <v>179</v>
      </c>
      <c r="H2393" s="23"/>
      <c r="I2393" s="23"/>
      <c r="J2393" s="23"/>
      <c r="K2393" s="23"/>
      <c r="L2393" s="23" t="s">
        <v>180</v>
      </c>
      <c r="M2393" s="25">
        <v>46309.803796296299</v>
      </c>
    </row>
    <row r="2394" spans="1:13">
      <c r="A2394">
        <v>202650002262</v>
      </c>
      <c r="B2394">
        <v>1146013</v>
      </c>
      <c r="C2394" s="24">
        <v>46121</v>
      </c>
      <c r="D2394" s="23" t="s">
        <v>156</v>
      </c>
      <c r="E2394" s="23" t="s">
        <v>183</v>
      </c>
      <c r="F2394" s="23"/>
      <c r="G2394" s="23" t="s">
        <v>179</v>
      </c>
      <c r="H2394" s="23"/>
      <c r="I2394" s="23"/>
      <c r="J2394" s="23"/>
      <c r="K2394" s="23"/>
      <c r="L2394" s="23" t="s">
        <v>180</v>
      </c>
      <c r="M2394" s="25">
        <v>46309.803796296299</v>
      </c>
    </row>
    <row r="2395" spans="1:13">
      <c r="A2395">
        <v>202650002264</v>
      </c>
      <c r="B2395">
        <v>1211273</v>
      </c>
      <c r="C2395" s="24">
        <v>46121</v>
      </c>
      <c r="D2395" s="23" t="s">
        <v>156</v>
      </c>
      <c r="E2395" s="23" t="s">
        <v>183</v>
      </c>
      <c r="F2395" s="23"/>
      <c r="G2395" s="23" t="s">
        <v>179</v>
      </c>
      <c r="H2395" s="23"/>
      <c r="I2395" s="23"/>
      <c r="J2395" s="23"/>
      <c r="K2395" s="23"/>
      <c r="L2395" s="23" t="s">
        <v>180</v>
      </c>
      <c r="M2395" s="25">
        <v>46309.803796296299</v>
      </c>
    </row>
    <row r="2396" spans="1:13">
      <c r="A2396">
        <v>202650002265</v>
      </c>
      <c r="B2396">
        <v>1081523</v>
      </c>
      <c r="C2396" s="24">
        <v>46121</v>
      </c>
      <c r="D2396" s="23" t="s">
        <v>156</v>
      </c>
      <c r="E2396" s="23" t="s">
        <v>183</v>
      </c>
      <c r="F2396" s="23"/>
      <c r="G2396" s="23" t="s">
        <v>179</v>
      </c>
      <c r="H2396" s="23"/>
      <c r="I2396" s="23"/>
      <c r="J2396" s="23"/>
      <c r="K2396" s="23"/>
      <c r="L2396" s="23" t="s">
        <v>180</v>
      </c>
      <c r="M2396" s="25">
        <v>46309.803796296299</v>
      </c>
    </row>
    <row r="2397" spans="1:13">
      <c r="A2397">
        <v>202650002266</v>
      </c>
      <c r="B2397">
        <v>1236075</v>
      </c>
      <c r="C2397" s="24">
        <v>46121</v>
      </c>
      <c r="D2397" s="23" t="s">
        <v>156</v>
      </c>
      <c r="E2397" s="23" t="s">
        <v>183</v>
      </c>
      <c r="F2397" s="23"/>
      <c r="G2397" s="23" t="s">
        <v>179</v>
      </c>
      <c r="H2397" s="23"/>
      <c r="I2397" s="23"/>
      <c r="J2397" s="23"/>
      <c r="K2397" s="23"/>
      <c r="L2397" s="23" t="s">
        <v>180</v>
      </c>
      <c r="M2397" s="25">
        <v>46309.803796296299</v>
      </c>
    </row>
    <row r="2398" spans="1:13">
      <c r="A2398">
        <v>202650002267</v>
      </c>
      <c r="B2398">
        <v>1181345</v>
      </c>
      <c r="C2398" s="24">
        <v>46127</v>
      </c>
      <c r="D2398" s="23" t="s">
        <v>156</v>
      </c>
      <c r="E2398" s="23" t="s">
        <v>183</v>
      </c>
      <c r="F2398" s="23"/>
      <c r="G2398" s="23" t="s">
        <v>179</v>
      </c>
      <c r="H2398" s="23"/>
      <c r="I2398" s="23"/>
      <c r="J2398" s="23"/>
      <c r="K2398" s="23"/>
      <c r="L2398" s="23" t="s">
        <v>180</v>
      </c>
      <c r="M2398" s="25">
        <v>46309.803796296299</v>
      </c>
    </row>
    <row r="2399" spans="1:13">
      <c r="A2399">
        <v>202650002268</v>
      </c>
      <c r="B2399">
        <v>1206029</v>
      </c>
      <c r="C2399" s="24">
        <v>46121</v>
      </c>
      <c r="D2399" s="23" t="s">
        <v>156</v>
      </c>
      <c r="E2399" s="23" t="s">
        <v>183</v>
      </c>
      <c r="F2399" s="23"/>
      <c r="G2399" s="23" t="s">
        <v>179</v>
      </c>
      <c r="H2399" s="23"/>
      <c r="I2399" s="23"/>
      <c r="J2399" s="23"/>
      <c r="K2399" s="23"/>
      <c r="L2399" s="23" t="s">
        <v>180</v>
      </c>
      <c r="M2399" s="25">
        <v>46309.803796296299</v>
      </c>
    </row>
    <row r="2400" spans="1:13">
      <c r="A2400">
        <v>202650002273</v>
      </c>
      <c r="B2400">
        <v>1216009</v>
      </c>
      <c r="C2400" s="24">
        <v>46121</v>
      </c>
      <c r="D2400" s="23" t="s">
        <v>156</v>
      </c>
      <c r="E2400" s="23" t="s">
        <v>183</v>
      </c>
      <c r="F2400" s="23"/>
      <c r="G2400" s="23" t="s">
        <v>179</v>
      </c>
      <c r="H2400" s="23"/>
      <c r="I2400" s="23"/>
      <c r="J2400" s="23"/>
      <c r="K2400" s="23"/>
      <c r="L2400" s="23" t="s">
        <v>180</v>
      </c>
      <c r="M2400" s="25">
        <v>46309.803796296299</v>
      </c>
    </row>
    <row r="2401" spans="1:13">
      <c r="A2401">
        <v>202650002275</v>
      </c>
      <c r="B2401">
        <v>840153</v>
      </c>
      <c r="C2401" s="24">
        <v>46121</v>
      </c>
      <c r="D2401" s="23" t="s">
        <v>156</v>
      </c>
      <c r="E2401" s="23" t="s">
        <v>183</v>
      </c>
      <c r="F2401" s="23"/>
      <c r="G2401" s="23" t="s">
        <v>179</v>
      </c>
      <c r="H2401" s="23"/>
      <c r="I2401" s="23"/>
      <c r="J2401" s="23"/>
      <c r="K2401" s="23"/>
      <c r="L2401" s="23" t="s">
        <v>180</v>
      </c>
      <c r="M2401" s="25">
        <v>46309.803796296299</v>
      </c>
    </row>
    <row r="2402" spans="1:13">
      <c r="A2402">
        <v>202650002276</v>
      </c>
      <c r="B2402">
        <v>1186020</v>
      </c>
      <c r="C2402" s="24">
        <v>46121</v>
      </c>
      <c r="D2402" s="23" t="s">
        <v>156</v>
      </c>
      <c r="E2402" s="23" t="s">
        <v>183</v>
      </c>
      <c r="F2402" s="23"/>
      <c r="G2402" s="23" t="s">
        <v>179</v>
      </c>
      <c r="H2402" s="23"/>
      <c r="I2402" s="23"/>
      <c r="J2402" s="23"/>
      <c r="K2402" s="23"/>
      <c r="L2402" s="23" t="s">
        <v>180</v>
      </c>
      <c r="M2402" s="25">
        <v>46309.803796296299</v>
      </c>
    </row>
    <row r="2403" spans="1:13">
      <c r="A2403">
        <v>202650002277</v>
      </c>
      <c r="B2403">
        <v>960277</v>
      </c>
      <c r="C2403" s="24">
        <v>46121</v>
      </c>
      <c r="D2403" s="23" t="s">
        <v>156</v>
      </c>
      <c r="E2403" s="23" t="s">
        <v>183</v>
      </c>
      <c r="F2403" s="23"/>
      <c r="G2403" s="23" t="s">
        <v>179</v>
      </c>
      <c r="H2403" s="23"/>
      <c r="I2403" s="23"/>
      <c r="J2403" s="23"/>
      <c r="K2403" s="23"/>
      <c r="L2403" s="23" t="s">
        <v>180</v>
      </c>
      <c r="M2403" s="25">
        <v>46309.803796296299</v>
      </c>
    </row>
    <row r="2404" spans="1:13">
      <c r="A2404">
        <v>202650002278</v>
      </c>
      <c r="B2404">
        <v>5138183</v>
      </c>
      <c r="C2404" s="24">
        <v>46125</v>
      </c>
      <c r="D2404" s="23" t="s">
        <v>156</v>
      </c>
      <c r="E2404" s="23" t="s">
        <v>183</v>
      </c>
      <c r="F2404" s="23" t="s">
        <v>212</v>
      </c>
      <c r="G2404" s="23" t="s">
        <v>179</v>
      </c>
      <c r="H2404" s="23"/>
      <c r="I2404" s="23"/>
      <c r="J2404" s="23"/>
      <c r="K2404" s="23"/>
      <c r="L2404" s="23" t="s">
        <v>180</v>
      </c>
      <c r="M2404" s="25">
        <v>46309.803796296299</v>
      </c>
    </row>
    <row r="2405" spans="1:13">
      <c r="A2405">
        <v>202650002279</v>
      </c>
      <c r="B2405">
        <v>1083030</v>
      </c>
      <c r="C2405" s="24">
        <v>46121</v>
      </c>
      <c r="D2405" s="23" t="s">
        <v>156</v>
      </c>
      <c r="E2405" s="23" t="s">
        <v>183</v>
      </c>
      <c r="F2405" s="23"/>
      <c r="G2405" s="23" t="s">
        <v>179</v>
      </c>
      <c r="H2405" s="23"/>
      <c r="I2405" s="23"/>
      <c r="J2405" s="23"/>
      <c r="K2405" s="23"/>
      <c r="L2405" s="23" t="s">
        <v>180</v>
      </c>
      <c r="M2405" s="25">
        <v>46309.803796296299</v>
      </c>
    </row>
    <row r="2406" spans="1:13">
      <c r="A2406">
        <v>202650002280</v>
      </c>
      <c r="B2406">
        <v>1081371</v>
      </c>
      <c r="C2406" s="24">
        <v>46121</v>
      </c>
      <c r="D2406" s="23" t="s">
        <v>156</v>
      </c>
      <c r="E2406" s="23" t="s">
        <v>183</v>
      </c>
      <c r="F2406" s="23"/>
      <c r="G2406" s="23" t="s">
        <v>179</v>
      </c>
      <c r="H2406" s="23"/>
      <c r="I2406" s="23"/>
      <c r="J2406" s="23"/>
      <c r="K2406" s="23"/>
      <c r="L2406" s="23" t="s">
        <v>180</v>
      </c>
      <c r="M2406" s="25">
        <v>46309.803796296299</v>
      </c>
    </row>
    <row r="2407" spans="1:13">
      <c r="A2407">
        <v>202650002281</v>
      </c>
      <c r="B2407">
        <v>1256122</v>
      </c>
      <c r="C2407" s="24">
        <v>46121</v>
      </c>
      <c r="D2407" s="23" t="s">
        <v>156</v>
      </c>
      <c r="E2407" s="23" t="s">
        <v>183</v>
      </c>
      <c r="F2407" s="23"/>
      <c r="G2407" s="23" t="s">
        <v>179</v>
      </c>
      <c r="H2407" s="23"/>
      <c r="I2407" s="23"/>
      <c r="J2407" s="23"/>
      <c r="K2407" s="23"/>
      <c r="L2407" s="23" t="s">
        <v>180</v>
      </c>
      <c r="M2407" s="25">
        <v>46309.803796296299</v>
      </c>
    </row>
    <row r="2408" spans="1:13">
      <c r="A2408">
        <v>202650002283</v>
      </c>
      <c r="B2408">
        <v>1031030</v>
      </c>
      <c r="C2408" s="24">
        <v>46121</v>
      </c>
      <c r="D2408" s="23" t="s">
        <v>156</v>
      </c>
      <c r="E2408" s="23" t="s">
        <v>183</v>
      </c>
      <c r="F2408" s="23"/>
      <c r="G2408" s="23" t="s">
        <v>179</v>
      </c>
      <c r="H2408" s="23"/>
      <c r="I2408" s="23"/>
      <c r="J2408" s="23"/>
      <c r="K2408" s="23"/>
      <c r="L2408" s="23" t="s">
        <v>180</v>
      </c>
      <c r="M2408" s="25">
        <v>46309.803796296299</v>
      </c>
    </row>
    <row r="2409" spans="1:13">
      <c r="A2409">
        <v>202650002284</v>
      </c>
      <c r="B2409">
        <v>1171403</v>
      </c>
      <c r="C2409" s="24">
        <v>46121</v>
      </c>
      <c r="D2409" s="23" t="s">
        <v>156</v>
      </c>
      <c r="E2409" s="23" t="s">
        <v>183</v>
      </c>
      <c r="F2409" s="23"/>
      <c r="G2409" s="23" t="s">
        <v>179</v>
      </c>
      <c r="H2409" s="23"/>
      <c r="I2409" s="23"/>
      <c r="J2409" s="23"/>
      <c r="K2409" s="23"/>
      <c r="L2409" s="23" t="s">
        <v>180</v>
      </c>
      <c r="M2409" s="25">
        <v>46309.803796296299</v>
      </c>
    </row>
    <row r="2410" spans="1:13">
      <c r="A2410">
        <v>202650002285</v>
      </c>
      <c r="B2410">
        <v>981062</v>
      </c>
      <c r="C2410" s="24">
        <v>46121</v>
      </c>
      <c r="D2410" s="23" t="s">
        <v>156</v>
      </c>
      <c r="E2410" s="23" t="s">
        <v>183</v>
      </c>
      <c r="F2410" s="23"/>
      <c r="G2410" s="23" t="s">
        <v>179</v>
      </c>
      <c r="H2410" s="23"/>
      <c r="I2410" s="23"/>
      <c r="J2410" s="23"/>
      <c r="K2410" s="23"/>
      <c r="L2410" s="23" t="s">
        <v>180</v>
      </c>
      <c r="M2410" s="25">
        <v>46309.803796296299</v>
      </c>
    </row>
    <row r="2411" spans="1:13">
      <c r="A2411">
        <v>202650002286</v>
      </c>
      <c r="B2411">
        <v>910889</v>
      </c>
      <c r="C2411" s="24">
        <v>46121</v>
      </c>
      <c r="D2411" s="23" t="s">
        <v>156</v>
      </c>
      <c r="E2411" s="23" t="s">
        <v>183</v>
      </c>
      <c r="F2411" s="23"/>
      <c r="G2411" s="23" t="s">
        <v>179</v>
      </c>
      <c r="H2411" s="23"/>
      <c r="I2411" s="23"/>
      <c r="J2411" s="23"/>
      <c r="K2411" s="23"/>
      <c r="L2411" s="23" t="s">
        <v>180</v>
      </c>
      <c r="M2411" s="25">
        <v>46309.803796296299</v>
      </c>
    </row>
    <row r="2412" spans="1:13">
      <c r="A2412">
        <v>202650002287</v>
      </c>
      <c r="B2412">
        <v>1112511</v>
      </c>
      <c r="C2412" s="24">
        <v>46127</v>
      </c>
      <c r="D2412" s="23" t="s">
        <v>156</v>
      </c>
      <c r="E2412" s="23" t="s">
        <v>183</v>
      </c>
      <c r="F2412" s="23"/>
      <c r="G2412" s="23" t="s">
        <v>179</v>
      </c>
      <c r="H2412" s="23"/>
      <c r="I2412" s="23"/>
      <c r="J2412" s="23"/>
      <c r="K2412" s="23"/>
      <c r="L2412" s="23" t="s">
        <v>180</v>
      </c>
      <c r="M2412" s="25">
        <v>46309.803796296299</v>
      </c>
    </row>
    <row r="2413" spans="1:13">
      <c r="A2413">
        <v>202650002288</v>
      </c>
      <c r="B2413">
        <v>1211317</v>
      </c>
      <c r="C2413" s="24">
        <v>46127</v>
      </c>
      <c r="D2413" s="23" t="s">
        <v>156</v>
      </c>
      <c r="E2413" s="23" t="s">
        <v>183</v>
      </c>
      <c r="F2413" s="23"/>
      <c r="G2413" s="23" t="s">
        <v>179</v>
      </c>
      <c r="H2413" s="23"/>
      <c r="I2413" s="23"/>
      <c r="J2413" s="23"/>
      <c r="K2413" s="23"/>
      <c r="L2413" s="23" t="s">
        <v>180</v>
      </c>
      <c r="M2413" s="25">
        <v>46309.803796296299</v>
      </c>
    </row>
    <row r="2414" spans="1:13">
      <c r="A2414">
        <v>202650002289</v>
      </c>
      <c r="B2414">
        <v>1016038</v>
      </c>
      <c r="C2414" s="24">
        <v>46121</v>
      </c>
      <c r="D2414" s="23" t="s">
        <v>156</v>
      </c>
      <c r="E2414" s="23" t="s">
        <v>183</v>
      </c>
      <c r="F2414" s="23"/>
      <c r="G2414" s="23" t="s">
        <v>179</v>
      </c>
      <c r="H2414" s="23"/>
      <c r="I2414" s="23"/>
      <c r="J2414" s="23"/>
      <c r="K2414" s="23"/>
      <c r="L2414" s="23" t="s">
        <v>180</v>
      </c>
      <c r="M2414" s="25">
        <v>46309.803796296299</v>
      </c>
    </row>
    <row r="2415" spans="1:13">
      <c r="A2415">
        <v>202650002290</v>
      </c>
      <c r="B2415">
        <v>1181480</v>
      </c>
      <c r="C2415" s="24">
        <v>46121</v>
      </c>
      <c r="D2415" s="23" t="s">
        <v>156</v>
      </c>
      <c r="E2415" s="23" t="s">
        <v>183</v>
      </c>
      <c r="F2415" s="23"/>
      <c r="G2415" s="23" t="s">
        <v>179</v>
      </c>
      <c r="H2415" s="23"/>
      <c r="I2415" s="23"/>
      <c r="J2415" s="23"/>
      <c r="K2415" s="23"/>
      <c r="L2415" s="23" t="s">
        <v>180</v>
      </c>
      <c r="M2415" s="25">
        <v>46309.803796296299</v>
      </c>
    </row>
    <row r="2416" spans="1:13">
      <c r="A2416">
        <v>202650002291</v>
      </c>
      <c r="B2416">
        <v>960224</v>
      </c>
      <c r="C2416" s="24">
        <v>46121</v>
      </c>
      <c r="D2416" s="23" t="s">
        <v>156</v>
      </c>
      <c r="E2416" s="23" t="s">
        <v>183</v>
      </c>
      <c r="F2416" s="23"/>
      <c r="G2416" s="23" t="s">
        <v>179</v>
      </c>
      <c r="H2416" s="23"/>
      <c r="I2416" s="23"/>
      <c r="J2416" s="23"/>
      <c r="K2416" s="23"/>
      <c r="L2416" s="23" t="s">
        <v>180</v>
      </c>
      <c r="M2416" s="25">
        <v>46309.803796296299</v>
      </c>
    </row>
    <row r="2417" spans="1:13">
      <c r="A2417">
        <v>202650002292</v>
      </c>
      <c r="B2417">
        <v>1096035</v>
      </c>
      <c r="C2417" s="24">
        <v>46121</v>
      </c>
      <c r="D2417" s="23" t="s">
        <v>156</v>
      </c>
      <c r="E2417" s="23" t="s">
        <v>183</v>
      </c>
      <c r="F2417" s="23"/>
      <c r="G2417" s="23" t="s">
        <v>179</v>
      </c>
      <c r="H2417" s="23"/>
      <c r="I2417" s="23"/>
      <c r="J2417" s="23"/>
      <c r="K2417" s="23"/>
      <c r="L2417" s="23" t="s">
        <v>180</v>
      </c>
      <c r="M2417" s="25">
        <v>46309.803796296299</v>
      </c>
    </row>
    <row r="2418" spans="1:13">
      <c r="A2418">
        <v>202650002293</v>
      </c>
      <c r="B2418">
        <v>940288</v>
      </c>
      <c r="C2418" s="24">
        <v>46122</v>
      </c>
      <c r="D2418" s="23" t="s">
        <v>156</v>
      </c>
      <c r="E2418" s="23" t="s">
        <v>183</v>
      </c>
      <c r="F2418" s="23"/>
      <c r="G2418" s="23" t="s">
        <v>179</v>
      </c>
      <c r="H2418" s="23"/>
      <c r="I2418" s="23"/>
      <c r="J2418" s="23"/>
      <c r="K2418" s="23"/>
      <c r="L2418" s="23" t="s">
        <v>180</v>
      </c>
      <c r="M2418" s="25">
        <v>46309.803796296299</v>
      </c>
    </row>
    <row r="2419" spans="1:13">
      <c r="A2419">
        <v>202650002294</v>
      </c>
      <c r="B2419">
        <v>850165</v>
      </c>
      <c r="C2419" s="24">
        <v>46122</v>
      </c>
      <c r="D2419" s="23" t="s">
        <v>156</v>
      </c>
      <c r="E2419" s="23" t="s">
        <v>183</v>
      </c>
      <c r="F2419" s="23"/>
      <c r="G2419" s="23" t="s">
        <v>179</v>
      </c>
      <c r="H2419" s="23"/>
      <c r="I2419" s="23"/>
      <c r="J2419" s="23"/>
      <c r="K2419" s="23"/>
      <c r="L2419" s="23" t="s">
        <v>180</v>
      </c>
      <c r="M2419" s="25">
        <v>46309.803796296299</v>
      </c>
    </row>
    <row r="2420" spans="1:13">
      <c r="A2420">
        <v>202650002295</v>
      </c>
      <c r="B2420">
        <v>1166100</v>
      </c>
      <c r="C2420" s="24">
        <v>46122</v>
      </c>
      <c r="D2420" s="23" t="s">
        <v>156</v>
      </c>
      <c r="E2420" s="23" t="s">
        <v>183</v>
      </c>
      <c r="F2420" s="23"/>
      <c r="G2420" s="23" t="s">
        <v>179</v>
      </c>
      <c r="H2420" s="23"/>
      <c r="I2420" s="23"/>
      <c r="J2420" s="23"/>
      <c r="K2420" s="23"/>
      <c r="L2420" s="23" t="s">
        <v>180</v>
      </c>
      <c r="M2420" s="25">
        <v>46309.803796296299</v>
      </c>
    </row>
    <row r="2421" spans="1:13">
      <c r="A2421">
        <v>202650002296</v>
      </c>
      <c r="B2421">
        <v>1186007</v>
      </c>
      <c r="C2421" s="24">
        <v>46122</v>
      </c>
      <c r="D2421" s="23" t="s">
        <v>156</v>
      </c>
      <c r="E2421" s="23" t="s">
        <v>183</v>
      </c>
      <c r="F2421" s="23"/>
      <c r="G2421" s="23" t="s">
        <v>179</v>
      </c>
      <c r="H2421" s="23"/>
      <c r="I2421" s="23"/>
      <c r="J2421" s="23"/>
      <c r="K2421" s="23"/>
      <c r="L2421" s="23" t="s">
        <v>180</v>
      </c>
      <c r="M2421" s="25">
        <v>46309.803796296299</v>
      </c>
    </row>
    <row r="2422" spans="1:13">
      <c r="A2422">
        <v>202650002297</v>
      </c>
      <c r="B2422">
        <v>1111471</v>
      </c>
      <c r="C2422" s="24">
        <v>46122</v>
      </c>
      <c r="D2422" s="23" t="s">
        <v>156</v>
      </c>
      <c r="E2422" s="23" t="s">
        <v>183</v>
      </c>
      <c r="F2422" s="23"/>
      <c r="G2422" s="23" t="s">
        <v>179</v>
      </c>
      <c r="H2422" s="23"/>
      <c r="I2422" s="23"/>
      <c r="J2422" s="23"/>
      <c r="K2422" s="23"/>
      <c r="L2422" s="23" t="s">
        <v>180</v>
      </c>
      <c r="M2422" s="25">
        <v>46309.803796296299</v>
      </c>
    </row>
    <row r="2423" spans="1:13">
      <c r="A2423">
        <v>202650002299</v>
      </c>
      <c r="B2423">
        <v>1152151</v>
      </c>
      <c r="C2423" s="24">
        <v>46122</v>
      </c>
      <c r="D2423" s="23" t="s">
        <v>156</v>
      </c>
      <c r="E2423" s="23" t="s">
        <v>183</v>
      </c>
      <c r="F2423" s="23"/>
      <c r="G2423" s="23" t="s">
        <v>179</v>
      </c>
      <c r="H2423" s="23"/>
      <c r="I2423" s="23"/>
      <c r="J2423" s="23"/>
      <c r="K2423" s="23"/>
      <c r="L2423" s="23" t="s">
        <v>180</v>
      </c>
      <c r="M2423" s="25">
        <v>46309.803796296299</v>
      </c>
    </row>
    <row r="2424" spans="1:13">
      <c r="A2424">
        <v>202650002300</v>
      </c>
      <c r="B2424">
        <v>1121252</v>
      </c>
      <c r="C2424" s="24">
        <v>46122</v>
      </c>
      <c r="D2424" s="23" t="s">
        <v>156</v>
      </c>
      <c r="E2424" s="23" t="s">
        <v>183</v>
      </c>
      <c r="F2424" s="23"/>
      <c r="G2424" s="23" t="s">
        <v>179</v>
      </c>
      <c r="H2424" s="23"/>
      <c r="I2424" s="23"/>
      <c r="J2424" s="23"/>
      <c r="K2424" s="23"/>
      <c r="L2424" s="23" t="s">
        <v>180</v>
      </c>
      <c r="M2424" s="25">
        <v>46309.803796296299</v>
      </c>
    </row>
    <row r="2425" spans="1:13">
      <c r="A2425">
        <v>202650002301</v>
      </c>
      <c r="B2425">
        <v>960493</v>
      </c>
      <c r="C2425" s="24">
        <v>46122</v>
      </c>
      <c r="D2425" s="23" t="s">
        <v>156</v>
      </c>
      <c r="E2425" s="23" t="s">
        <v>183</v>
      </c>
      <c r="F2425" s="23"/>
      <c r="G2425" s="23" t="s">
        <v>179</v>
      </c>
      <c r="H2425" s="23"/>
      <c r="I2425" s="23"/>
      <c r="J2425" s="23"/>
      <c r="K2425" s="23"/>
      <c r="L2425" s="23" t="s">
        <v>180</v>
      </c>
      <c r="M2425" s="25">
        <v>46309.803796296299</v>
      </c>
    </row>
    <row r="2426" spans="1:13">
      <c r="A2426">
        <v>202650002302</v>
      </c>
      <c r="B2426">
        <v>1222304</v>
      </c>
      <c r="C2426" s="24">
        <v>46127</v>
      </c>
      <c r="D2426" s="23" t="s">
        <v>156</v>
      </c>
      <c r="E2426" s="23" t="s">
        <v>183</v>
      </c>
      <c r="F2426" s="23"/>
      <c r="G2426" s="23" t="s">
        <v>179</v>
      </c>
      <c r="H2426" s="23"/>
      <c r="I2426" s="23"/>
      <c r="J2426" s="23"/>
      <c r="K2426" s="23"/>
      <c r="L2426" s="23" t="s">
        <v>180</v>
      </c>
      <c r="M2426" s="25">
        <v>46309.803796296299</v>
      </c>
    </row>
    <row r="2427" spans="1:13">
      <c r="A2427">
        <v>202650002303</v>
      </c>
      <c r="B2427">
        <v>1004032</v>
      </c>
      <c r="C2427" s="24">
        <v>46122</v>
      </c>
      <c r="D2427" s="23" t="s">
        <v>156</v>
      </c>
      <c r="E2427" s="23" t="s">
        <v>183</v>
      </c>
      <c r="F2427" s="23"/>
      <c r="G2427" s="23" t="s">
        <v>179</v>
      </c>
      <c r="H2427" s="23"/>
      <c r="I2427" s="23"/>
      <c r="J2427" s="23"/>
      <c r="K2427" s="23"/>
      <c r="L2427" s="23" t="s">
        <v>180</v>
      </c>
      <c r="M2427" s="25">
        <v>46309.803796296299</v>
      </c>
    </row>
    <row r="2428" spans="1:13">
      <c r="A2428">
        <v>202650002304</v>
      </c>
      <c r="B2428">
        <v>1121097</v>
      </c>
      <c r="C2428" s="24">
        <v>46122</v>
      </c>
      <c r="D2428" s="23" t="s">
        <v>156</v>
      </c>
      <c r="E2428" s="23" t="s">
        <v>183</v>
      </c>
      <c r="F2428" s="23"/>
      <c r="G2428" s="23" t="s">
        <v>179</v>
      </c>
      <c r="H2428" s="23"/>
      <c r="I2428" s="23"/>
      <c r="J2428" s="23"/>
      <c r="K2428" s="23"/>
      <c r="L2428" s="23" t="s">
        <v>180</v>
      </c>
      <c r="M2428" s="25">
        <v>46309.803796296299</v>
      </c>
    </row>
    <row r="2429" spans="1:13">
      <c r="A2429">
        <v>202650002308</v>
      </c>
      <c r="B2429">
        <v>920803</v>
      </c>
      <c r="C2429" s="24">
        <v>46122</v>
      </c>
      <c r="D2429" s="23" t="s">
        <v>156</v>
      </c>
      <c r="E2429" s="23" t="s">
        <v>183</v>
      </c>
      <c r="F2429" s="23"/>
      <c r="G2429" s="23" t="s">
        <v>179</v>
      </c>
      <c r="H2429" s="23"/>
      <c r="I2429" s="23"/>
      <c r="J2429" s="23"/>
      <c r="K2429" s="23"/>
      <c r="L2429" s="23" t="s">
        <v>180</v>
      </c>
      <c r="M2429" s="25">
        <v>46309.803796296299</v>
      </c>
    </row>
    <row r="2430" spans="1:13">
      <c r="A2430">
        <v>202650002309</v>
      </c>
      <c r="B2430">
        <v>1041250</v>
      </c>
      <c r="C2430" s="24">
        <v>46122</v>
      </c>
      <c r="D2430" s="23" t="s">
        <v>156</v>
      </c>
      <c r="E2430" s="23" t="s">
        <v>183</v>
      </c>
      <c r="F2430" s="23"/>
      <c r="G2430" s="23" t="s">
        <v>179</v>
      </c>
      <c r="H2430" s="23"/>
      <c r="I2430" s="23"/>
      <c r="J2430" s="23"/>
      <c r="K2430" s="23"/>
      <c r="L2430" s="23" t="s">
        <v>180</v>
      </c>
      <c r="M2430" s="25">
        <v>46309.803796296299</v>
      </c>
    </row>
    <row r="2431" spans="1:13">
      <c r="A2431">
        <v>202650002310</v>
      </c>
      <c r="B2431">
        <v>1102048</v>
      </c>
      <c r="C2431" s="24">
        <v>46122</v>
      </c>
      <c r="D2431" s="23" t="s">
        <v>156</v>
      </c>
      <c r="E2431" s="23" t="s">
        <v>183</v>
      </c>
      <c r="F2431" s="23"/>
      <c r="G2431" s="23" t="s">
        <v>179</v>
      </c>
      <c r="H2431" s="23"/>
      <c r="I2431" s="23"/>
      <c r="J2431" s="23"/>
      <c r="K2431" s="23"/>
      <c r="L2431" s="23" t="s">
        <v>180</v>
      </c>
      <c r="M2431" s="25">
        <v>46309.803796296299</v>
      </c>
    </row>
    <row r="2432" spans="1:13">
      <c r="A2432">
        <v>202650002311</v>
      </c>
      <c r="B2432">
        <v>1184109</v>
      </c>
      <c r="C2432" s="24">
        <v>46122</v>
      </c>
      <c r="D2432" s="23" t="s">
        <v>156</v>
      </c>
      <c r="E2432" s="23" t="s">
        <v>183</v>
      </c>
      <c r="F2432" s="23"/>
      <c r="G2432" s="23" t="s">
        <v>179</v>
      </c>
      <c r="H2432" s="23"/>
      <c r="I2432" s="23"/>
      <c r="J2432" s="23"/>
      <c r="K2432" s="23"/>
      <c r="L2432" s="23" t="s">
        <v>180</v>
      </c>
      <c r="M2432" s="25">
        <v>46309.803796296299</v>
      </c>
    </row>
    <row r="2433" spans="1:13">
      <c r="A2433">
        <v>202650002312</v>
      </c>
      <c r="B2433">
        <v>974288</v>
      </c>
      <c r="C2433" s="24">
        <v>46119</v>
      </c>
      <c r="D2433" s="23" t="s">
        <v>156</v>
      </c>
      <c r="E2433" s="23" t="s">
        <v>183</v>
      </c>
      <c r="F2433" s="23"/>
      <c r="G2433" s="23" t="s">
        <v>179</v>
      </c>
      <c r="H2433" s="23"/>
      <c r="I2433" s="23"/>
      <c r="J2433" s="23"/>
      <c r="K2433" s="23"/>
      <c r="L2433" s="23" t="s">
        <v>180</v>
      </c>
      <c r="M2433" s="25">
        <v>46309.803796296299</v>
      </c>
    </row>
    <row r="2434" spans="1:13">
      <c r="A2434">
        <v>202650002313</v>
      </c>
      <c r="B2434">
        <v>1192104</v>
      </c>
      <c r="C2434" s="24">
        <v>46122</v>
      </c>
      <c r="D2434" s="23" t="s">
        <v>156</v>
      </c>
      <c r="E2434" s="23" t="s">
        <v>183</v>
      </c>
      <c r="F2434" s="23"/>
      <c r="G2434" s="23" t="s">
        <v>179</v>
      </c>
      <c r="H2434" s="23"/>
      <c r="I2434" s="23"/>
      <c r="J2434" s="23"/>
      <c r="K2434" s="23"/>
      <c r="L2434" s="23" t="s">
        <v>180</v>
      </c>
      <c r="M2434" s="25">
        <v>46309.803796296299</v>
      </c>
    </row>
    <row r="2435" spans="1:13">
      <c r="A2435">
        <v>202650002314</v>
      </c>
      <c r="B2435">
        <v>1136011</v>
      </c>
      <c r="C2435" s="24">
        <v>46122</v>
      </c>
      <c r="D2435" s="23" t="s">
        <v>156</v>
      </c>
      <c r="E2435" s="23" t="s">
        <v>183</v>
      </c>
      <c r="F2435" s="23"/>
      <c r="G2435" s="23" t="s">
        <v>179</v>
      </c>
      <c r="H2435" s="23"/>
      <c r="I2435" s="23"/>
      <c r="J2435" s="23"/>
      <c r="K2435" s="23"/>
      <c r="L2435" s="23" t="s">
        <v>180</v>
      </c>
      <c r="M2435" s="25">
        <v>46309.803796296299</v>
      </c>
    </row>
    <row r="2436" spans="1:13">
      <c r="A2436">
        <v>202650002316</v>
      </c>
      <c r="B2436">
        <v>1201529</v>
      </c>
      <c r="C2436" s="24">
        <v>46122</v>
      </c>
      <c r="D2436" s="23" t="s">
        <v>156</v>
      </c>
      <c r="E2436" s="23" t="s">
        <v>183</v>
      </c>
      <c r="F2436" s="23"/>
      <c r="G2436" s="23" t="s">
        <v>179</v>
      </c>
      <c r="H2436" s="23"/>
      <c r="I2436" s="23"/>
      <c r="J2436" s="23"/>
      <c r="K2436" s="23"/>
      <c r="L2436" s="23" t="s">
        <v>180</v>
      </c>
      <c r="M2436" s="25">
        <v>46309.803796296299</v>
      </c>
    </row>
    <row r="2437" spans="1:13">
      <c r="A2437">
        <v>202650002317</v>
      </c>
      <c r="B2437">
        <v>1036012</v>
      </c>
      <c r="C2437" s="24">
        <v>46122</v>
      </c>
      <c r="D2437" s="23" t="s">
        <v>156</v>
      </c>
      <c r="E2437" s="23" t="s">
        <v>183</v>
      </c>
      <c r="F2437" s="23"/>
      <c r="G2437" s="23" t="s">
        <v>179</v>
      </c>
      <c r="H2437" s="23"/>
      <c r="I2437" s="23"/>
      <c r="J2437" s="23"/>
      <c r="K2437" s="23"/>
      <c r="L2437" s="23" t="s">
        <v>180</v>
      </c>
      <c r="M2437" s="25">
        <v>46309.803796296299</v>
      </c>
    </row>
    <row r="2438" spans="1:13">
      <c r="A2438">
        <v>202650002318</v>
      </c>
      <c r="B2438">
        <v>1231266</v>
      </c>
      <c r="C2438" s="24">
        <v>46127</v>
      </c>
      <c r="D2438" s="23" t="s">
        <v>156</v>
      </c>
      <c r="E2438" s="23" t="s">
        <v>183</v>
      </c>
      <c r="F2438" s="23"/>
      <c r="G2438" s="23" t="s">
        <v>179</v>
      </c>
      <c r="H2438" s="23"/>
      <c r="I2438" s="23"/>
      <c r="J2438" s="23"/>
      <c r="K2438" s="23"/>
      <c r="L2438" s="23" t="s">
        <v>180</v>
      </c>
      <c r="M2438" s="25">
        <v>46309.803796296299</v>
      </c>
    </row>
    <row r="2439" spans="1:13">
      <c r="A2439">
        <v>202650002319</v>
      </c>
      <c r="B2439">
        <v>984059</v>
      </c>
      <c r="C2439" s="24">
        <v>46122</v>
      </c>
      <c r="D2439" s="23" t="s">
        <v>156</v>
      </c>
      <c r="E2439" s="23" t="s">
        <v>183</v>
      </c>
      <c r="F2439" s="23"/>
      <c r="G2439" s="23" t="s">
        <v>179</v>
      </c>
      <c r="H2439" s="23"/>
      <c r="I2439" s="23"/>
      <c r="J2439" s="23"/>
      <c r="K2439" s="23"/>
      <c r="L2439" s="23" t="s">
        <v>180</v>
      </c>
      <c r="M2439" s="25">
        <v>46309.803796296299</v>
      </c>
    </row>
    <row r="2440" spans="1:13">
      <c r="A2440">
        <v>202650002320</v>
      </c>
      <c r="B2440">
        <v>910091</v>
      </c>
      <c r="C2440" s="24">
        <v>46122</v>
      </c>
      <c r="D2440" s="23" t="s">
        <v>156</v>
      </c>
      <c r="E2440" s="23" t="s">
        <v>183</v>
      </c>
      <c r="F2440" s="23"/>
      <c r="G2440" s="23" t="s">
        <v>179</v>
      </c>
      <c r="H2440" s="23"/>
      <c r="I2440" s="23"/>
      <c r="J2440" s="23"/>
      <c r="K2440" s="23"/>
      <c r="L2440" s="23" t="s">
        <v>180</v>
      </c>
      <c r="M2440" s="25">
        <v>46309.803796296299</v>
      </c>
    </row>
    <row r="2441" spans="1:13">
      <c r="A2441">
        <v>202650002321</v>
      </c>
      <c r="B2441">
        <v>1046060</v>
      </c>
      <c r="C2441" s="24">
        <v>46122</v>
      </c>
      <c r="D2441" s="23" t="s">
        <v>156</v>
      </c>
      <c r="E2441" s="23" t="s">
        <v>183</v>
      </c>
      <c r="F2441" s="23"/>
      <c r="G2441" s="23" t="s">
        <v>179</v>
      </c>
      <c r="H2441" s="23"/>
      <c r="I2441" s="23"/>
      <c r="J2441" s="23"/>
      <c r="K2441" s="23"/>
      <c r="L2441" s="23" t="s">
        <v>180</v>
      </c>
      <c r="M2441" s="25">
        <v>46309.803796296299</v>
      </c>
    </row>
    <row r="2442" spans="1:13">
      <c r="A2442">
        <v>202650002322</v>
      </c>
      <c r="B2442">
        <v>1086005</v>
      </c>
      <c r="C2442" s="24">
        <v>46122</v>
      </c>
      <c r="D2442" s="23" t="s">
        <v>156</v>
      </c>
      <c r="E2442" s="23" t="s">
        <v>183</v>
      </c>
      <c r="F2442" s="23"/>
      <c r="G2442" s="23" t="s">
        <v>179</v>
      </c>
      <c r="H2442" s="23"/>
      <c r="I2442" s="23"/>
      <c r="J2442" s="23"/>
      <c r="K2442" s="23"/>
      <c r="L2442" s="23" t="s">
        <v>180</v>
      </c>
      <c r="M2442" s="25">
        <v>46309.803796296299</v>
      </c>
    </row>
    <row r="2443" spans="1:13">
      <c r="A2443">
        <v>202650002323</v>
      </c>
      <c r="B2443">
        <v>981209</v>
      </c>
      <c r="C2443" s="24">
        <v>46122</v>
      </c>
      <c r="D2443" s="23" t="s">
        <v>156</v>
      </c>
      <c r="E2443" s="23" t="s">
        <v>183</v>
      </c>
      <c r="F2443" s="23"/>
      <c r="G2443" s="23" t="s">
        <v>179</v>
      </c>
      <c r="H2443" s="23"/>
      <c r="I2443" s="23"/>
      <c r="J2443" s="23"/>
      <c r="K2443" s="23"/>
      <c r="L2443" s="23" t="s">
        <v>180</v>
      </c>
      <c r="M2443" s="25">
        <v>46309.803796296299</v>
      </c>
    </row>
    <row r="2444" spans="1:13">
      <c r="A2444">
        <v>202650002325</v>
      </c>
      <c r="B2444">
        <v>940056</v>
      </c>
      <c r="C2444" s="24">
        <v>46122</v>
      </c>
      <c r="D2444" s="23" t="s">
        <v>156</v>
      </c>
      <c r="E2444" s="23" t="s">
        <v>183</v>
      </c>
      <c r="F2444" s="23"/>
      <c r="G2444" s="23" t="s">
        <v>179</v>
      </c>
      <c r="H2444" s="23"/>
      <c r="I2444" s="23"/>
      <c r="J2444" s="23"/>
      <c r="K2444" s="23"/>
      <c r="L2444" s="23" t="s">
        <v>180</v>
      </c>
      <c r="M2444" s="25">
        <v>46309.803796296299</v>
      </c>
    </row>
    <row r="2445" spans="1:13">
      <c r="A2445">
        <v>202650002326</v>
      </c>
      <c r="B2445">
        <v>996037</v>
      </c>
      <c r="C2445" s="24">
        <v>46122</v>
      </c>
      <c r="D2445" s="23" t="s">
        <v>156</v>
      </c>
      <c r="E2445" s="23" t="s">
        <v>183</v>
      </c>
      <c r="F2445" s="23"/>
      <c r="G2445" s="23" t="s">
        <v>179</v>
      </c>
      <c r="H2445" s="23"/>
      <c r="I2445" s="23"/>
      <c r="J2445" s="23"/>
      <c r="K2445" s="23"/>
      <c r="L2445" s="23" t="s">
        <v>180</v>
      </c>
      <c r="M2445" s="25">
        <v>46309.803796296299</v>
      </c>
    </row>
    <row r="2446" spans="1:13">
      <c r="A2446">
        <v>202650002327</v>
      </c>
      <c r="B2446">
        <v>5005508</v>
      </c>
      <c r="C2446" s="24">
        <v>46122</v>
      </c>
      <c r="D2446" s="23" t="s">
        <v>156</v>
      </c>
      <c r="E2446" s="23" t="s">
        <v>183</v>
      </c>
      <c r="F2446" s="23" t="s">
        <v>212</v>
      </c>
      <c r="G2446" s="23" t="s">
        <v>179</v>
      </c>
      <c r="H2446" s="23"/>
      <c r="I2446" s="23"/>
      <c r="J2446" s="23"/>
      <c r="K2446" s="23"/>
      <c r="L2446" s="23" t="s">
        <v>180</v>
      </c>
      <c r="M2446" s="25">
        <v>46309.803796296299</v>
      </c>
    </row>
    <row r="2447" spans="1:13">
      <c r="A2447">
        <v>202650002328</v>
      </c>
      <c r="B2447">
        <v>1071030</v>
      </c>
      <c r="C2447" s="24">
        <v>46122</v>
      </c>
      <c r="D2447" s="23" t="s">
        <v>156</v>
      </c>
      <c r="E2447" s="23" t="s">
        <v>183</v>
      </c>
      <c r="F2447" s="23"/>
      <c r="G2447" s="23" t="s">
        <v>179</v>
      </c>
      <c r="H2447" s="23"/>
      <c r="I2447" s="23"/>
      <c r="J2447" s="23"/>
      <c r="K2447" s="23"/>
      <c r="L2447" s="23" t="s">
        <v>180</v>
      </c>
      <c r="M2447" s="25">
        <v>46309.803796296299</v>
      </c>
    </row>
    <row r="2448" spans="1:13">
      <c r="A2448">
        <v>202650002330</v>
      </c>
      <c r="B2448">
        <v>1201499</v>
      </c>
      <c r="C2448" s="24">
        <v>46122</v>
      </c>
      <c r="D2448" s="23" t="s">
        <v>156</v>
      </c>
      <c r="E2448" s="23" t="s">
        <v>183</v>
      </c>
      <c r="F2448" s="23"/>
      <c r="G2448" s="23" t="s">
        <v>179</v>
      </c>
      <c r="H2448" s="23"/>
      <c r="I2448" s="23"/>
      <c r="J2448" s="23"/>
      <c r="K2448" s="23"/>
      <c r="L2448" s="23" t="s">
        <v>180</v>
      </c>
      <c r="M2448" s="25">
        <v>46309.803796296299</v>
      </c>
    </row>
    <row r="2449" spans="1:13">
      <c r="A2449">
        <v>202650002331</v>
      </c>
      <c r="B2449">
        <v>1086091</v>
      </c>
      <c r="C2449" s="24">
        <v>46122</v>
      </c>
      <c r="D2449" s="23" t="s">
        <v>156</v>
      </c>
      <c r="E2449" s="23" t="s">
        <v>183</v>
      </c>
      <c r="F2449" s="23"/>
      <c r="G2449" s="23" t="s">
        <v>179</v>
      </c>
      <c r="H2449" s="23"/>
      <c r="I2449" s="23"/>
      <c r="J2449" s="23"/>
      <c r="K2449" s="23"/>
      <c r="L2449" s="23" t="s">
        <v>180</v>
      </c>
      <c r="M2449" s="25">
        <v>46309.803796296299</v>
      </c>
    </row>
    <row r="2450" spans="1:13">
      <c r="A2450">
        <v>202650002332</v>
      </c>
      <c r="B2450">
        <v>1171473</v>
      </c>
      <c r="C2450" s="24">
        <v>46122</v>
      </c>
      <c r="D2450" s="23" t="s">
        <v>156</v>
      </c>
      <c r="E2450" s="23" t="s">
        <v>183</v>
      </c>
      <c r="F2450" s="23"/>
      <c r="G2450" s="23" t="s">
        <v>179</v>
      </c>
      <c r="H2450" s="23"/>
      <c r="I2450" s="23"/>
      <c r="J2450" s="23"/>
      <c r="K2450" s="23"/>
      <c r="L2450" s="23" t="s">
        <v>180</v>
      </c>
      <c r="M2450" s="25">
        <v>46309.803796296299</v>
      </c>
    </row>
    <row r="2451" spans="1:13">
      <c r="A2451">
        <v>202650002333</v>
      </c>
      <c r="B2451">
        <v>1172322</v>
      </c>
      <c r="C2451" s="24">
        <v>46122</v>
      </c>
      <c r="D2451" s="23" t="s">
        <v>156</v>
      </c>
      <c r="E2451" s="23" t="s">
        <v>183</v>
      </c>
      <c r="F2451" s="23"/>
      <c r="G2451" s="23" t="s">
        <v>179</v>
      </c>
      <c r="H2451" s="23"/>
      <c r="I2451" s="23"/>
      <c r="J2451" s="23"/>
      <c r="K2451" s="23"/>
      <c r="L2451" s="23" t="s">
        <v>180</v>
      </c>
      <c r="M2451" s="25">
        <v>46309.803796296299</v>
      </c>
    </row>
    <row r="2452" spans="1:13">
      <c r="A2452">
        <v>202650002334</v>
      </c>
      <c r="B2452">
        <v>1226113</v>
      </c>
      <c r="C2452" s="24">
        <v>46122</v>
      </c>
      <c r="D2452" s="23" t="s">
        <v>156</v>
      </c>
      <c r="E2452" s="23" t="s">
        <v>183</v>
      </c>
      <c r="F2452" s="23"/>
      <c r="G2452" s="23" t="s">
        <v>179</v>
      </c>
      <c r="H2452" s="23"/>
      <c r="I2452" s="23"/>
      <c r="J2452" s="23"/>
      <c r="K2452" s="23"/>
      <c r="L2452" s="23" t="s">
        <v>180</v>
      </c>
      <c r="M2452" s="25">
        <v>46309.803796296299</v>
      </c>
    </row>
    <row r="2453" spans="1:13">
      <c r="A2453">
        <v>202650002335</v>
      </c>
      <c r="B2453">
        <v>1056005</v>
      </c>
      <c r="C2453" s="24">
        <v>46122</v>
      </c>
      <c r="D2453" s="23" t="s">
        <v>156</v>
      </c>
      <c r="E2453" s="23" t="s">
        <v>183</v>
      </c>
      <c r="F2453" s="23"/>
      <c r="G2453" s="23" t="s">
        <v>179</v>
      </c>
      <c r="H2453" s="23"/>
      <c r="I2453" s="23"/>
      <c r="J2453" s="23"/>
      <c r="K2453" s="23"/>
      <c r="L2453" s="23" t="s">
        <v>180</v>
      </c>
      <c r="M2453" s="25">
        <v>46309.803796296299</v>
      </c>
    </row>
    <row r="2454" spans="1:13">
      <c r="A2454">
        <v>202650002336</v>
      </c>
      <c r="B2454">
        <v>920568</v>
      </c>
      <c r="C2454" s="24">
        <v>46122</v>
      </c>
      <c r="D2454" s="23" t="s">
        <v>156</v>
      </c>
      <c r="E2454" s="23" t="s">
        <v>183</v>
      </c>
      <c r="F2454" s="23"/>
      <c r="G2454" s="23" t="s">
        <v>179</v>
      </c>
      <c r="H2454" s="23"/>
      <c r="I2454" s="23"/>
      <c r="J2454" s="23"/>
      <c r="K2454" s="23"/>
      <c r="L2454" s="23" t="s">
        <v>180</v>
      </c>
      <c r="M2454" s="25">
        <v>46309.803796296299</v>
      </c>
    </row>
    <row r="2455" spans="1:13">
      <c r="A2455">
        <v>202650002337</v>
      </c>
      <c r="B2455">
        <v>1256061</v>
      </c>
      <c r="C2455" s="24">
        <v>46122</v>
      </c>
      <c r="D2455" s="23" t="s">
        <v>156</v>
      </c>
      <c r="E2455" s="23" t="s">
        <v>183</v>
      </c>
      <c r="F2455" s="23"/>
      <c r="G2455" s="23" t="s">
        <v>179</v>
      </c>
      <c r="H2455" s="23"/>
      <c r="I2455" s="23"/>
      <c r="J2455" s="23"/>
      <c r="K2455" s="23"/>
      <c r="L2455" s="23" t="s">
        <v>180</v>
      </c>
      <c r="M2455" s="25">
        <v>46309.803796296299</v>
      </c>
    </row>
    <row r="2456" spans="1:13">
      <c r="A2456">
        <v>202650002339</v>
      </c>
      <c r="B2456">
        <v>920907</v>
      </c>
      <c r="C2456" s="24">
        <v>46122</v>
      </c>
      <c r="D2456" s="23" t="s">
        <v>156</v>
      </c>
      <c r="E2456" s="23" t="s">
        <v>183</v>
      </c>
      <c r="F2456" s="23"/>
      <c r="G2456" s="23" t="s">
        <v>179</v>
      </c>
      <c r="H2456" s="23"/>
      <c r="I2456" s="23"/>
      <c r="J2456" s="23"/>
      <c r="K2456" s="23"/>
      <c r="L2456" s="23" t="s">
        <v>180</v>
      </c>
      <c r="M2456" s="25">
        <v>46309.803796296299</v>
      </c>
    </row>
    <row r="2457" spans="1:13">
      <c r="A2457">
        <v>202650002341</v>
      </c>
      <c r="B2457">
        <v>1196027</v>
      </c>
      <c r="C2457" s="24">
        <v>46122</v>
      </c>
      <c r="D2457" s="23" t="s">
        <v>156</v>
      </c>
      <c r="E2457" s="23" t="s">
        <v>183</v>
      </c>
      <c r="F2457" s="23"/>
      <c r="G2457" s="23" t="s">
        <v>179</v>
      </c>
      <c r="H2457" s="23"/>
      <c r="I2457" s="23"/>
      <c r="J2457" s="23"/>
      <c r="K2457" s="23"/>
      <c r="L2457" s="23" t="s">
        <v>180</v>
      </c>
      <c r="M2457" s="25">
        <v>46309.803796296299</v>
      </c>
    </row>
    <row r="2458" spans="1:13">
      <c r="A2458">
        <v>202650002342</v>
      </c>
      <c r="B2458">
        <v>930409</v>
      </c>
      <c r="C2458" s="24">
        <v>46122</v>
      </c>
      <c r="D2458" s="23" t="s">
        <v>156</v>
      </c>
      <c r="E2458" s="23" t="s">
        <v>183</v>
      </c>
      <c r="F2458" s="23"/>
      <c r="G2458" s="23" t="s">
        <v>179</v>
      </c>
      <c r="H2458" s="23"/>
      <c r="I2458" s="23"/>
      <c r="J2458" s="23"/>
      <c r="K2458" s="23"/>
      <c r="L2458" s="23" t="s">
        <v>180</v>
      </c>
      <c r="M2458" s="25">
        <v>46309.803796296299</v>
      </c>
    </row>
    <row r="2459" spans="1:13">
      <c r="A2459">
        <v>202650002343</v>
      </c>
      <c r="B2459">
        <v>1216082</v>
      </c>
      <c r="C2459" s="24">
        <v>46122</v>
      </c>
      <c r="D2459" s="23" t="s">
        <v>156</v>
      </c>
      <c r="E2459" s="23" t="s">
        <v>183</v>
      </c>
      <c r="F2459" s="23"/>
      <c r="G2459" s="23" t="s">
        <v>179</v>
      </c>
      <c r="H2459" s="23"/>
      <c r="I2459" s="23"/>
      <c r="J2459" s="23"/>
      <c r="K2459" s="23"/>
      <c r="L2459" s="23" t="s">
        <v>180</v>
      </c>
      <c r="M2459" s="25">
        <v>46309.803796296299</v>
      </c>
    </row>
    <row r="2460" spans="1:13">
      <c r="A2460">
        <v>202650002344</v>
      </c>
      <c r="B2460">
        <v>1102505</v>
      </c>
      <c r="C2460" s="24">
        <v>46122</v>
      </c>
      <c r="D2460" s="23" t="s">
        <v>156</v>
      </c>
      <c r="E2460" s="23" t="s">
        <v>183</v>
      </c>
      <c r="F2460" s="23"/>
      <c r="G2460" s="23" t="s">
        <v>179</v>
      </c>
      <c r="H2460" s="23"/>
      <c r="I2460" s="23"/>
      <c r="J2460" s="23"/>
      <c r="K2460" s="23"/>
      <c r="L2460" s="23" t="s">
        <v>180</v>
      </c>
      <c r="M2460" s="25">
        <v>46309.803796296299</v>
      </c>
    </row>
    <row r="2461" spans="1:13">
      <c r="A2461">
        <v>202650002346</v>
      </c>
      <c r="B2461">
        <v>890386</v>
      </c>
      <c r="C2461" s="24">
        <v>46122</v>
      </c>
      <c r="D2461" s="23" t="s">
        <v>156</v>
      </c>
      <c r="E2461" s="23" t="s">
        <v>183</v>
      </c>
      <c r="F2461" s="23"/>
      <c r="G2461" s="23" t="s">
        <v>179</v>
      </c>
      <c r="H2461" s="23"/>
      <c r="I2461" s="23"/>
      <c r="J2461" s="23"/>
      <c r="K2461" s="23"/>
      <c r="L2461" s="23" t="s">
        <v>180</v>
      </c>
      <c r="M2461" s="25">
        <v>46309.803796296299</v>
      </c>
    </row>
    <row r="2462" spans="1:13">
      <c r="A2462">
        <v>202650002347</v>
      </c>
      <c r="B2462">
        <v>1146023</v>
      </c>
      <c r="C2462" s="24">
        <v>46122</v>
      </c>
      <c r="D2462" s="23" t="s">
        <v>156</v>
      </c>
      <c r="E2462" s="23" t="s">
        <v>183</v>
      </c>
      <c r="F2462" s="23"/>
      <c r="G2462" s="23" t="s">
        <v>179</v>
      </c>
      <c r="H2462" s="23"/>
      <c r="I2462" s="23"/>
      <c r="J2462" s="23"/>
      <c r="K2462" s="23"/>
      <c r="L2462" s="23" t="s">
        <v>180</v>
      </c>
      <c r="M2462" s="25">
        <v>46309.803796296299</v>
      </c>
    </row>
    <row r="2463" spans="1:13">
      <c r="A2463">
        <v>202650002348</v>
      </c>
      <c r="B2463">
        <v>1201489</v>
      </c>
      <c r="C2463" s="24">
        <v>46122</v>
      </c>
      <c r="D2463" s="23" t="s">
        <v>156</v>
      </c>
      <c r="E2463" s="23" t="s">
        <v>183</v>
      </c>
      <c r="F2463" s="23"/>
      <c r="G2463" s="23" t="s">
        <v>179</v>
      </c>
      <c r="H2463" s="23"/>
      <c r="I2463" s="23"/>
      <c r="J2463" s="23"/>
      <c r="K2463" s="23"/>
      <c r="L2463" s="23" t="s">
        <v>180</v>
      </c>
      <c r="M2463" s="25">
        <v>46309.803796296299</v>
      </c>
    </row>
    <row r="2464" spans="1:13">
      <c r="A2464">
        <v>202650002349</v>
      </c>
      <c r="B2464">
        <v>910310</v>
      </c>
      <c r="C2464" s="24">
        <v>46122</v>
      </c>
      <c r="D2464" s="23" t="s">
        <v>156</v>
      </c>
      <c r="E2464" s="23" t="s">
        <v>183</v>
      </c>
      <c r="F2464" s="23"/>
      <c r="G2464" s="23" t="s">
        <v>179</v>
      </c>
      <c r="H2464" s="23"/>
      <c r="I2464" s="23"/>
      <c r="J2464" s="23"/>
      <c r="K2464" s="23"/>
      <c r="L2464" s="23" t="s">
        <v>180</v>
      </c>
      <c r="M2464" s="25">
        <v>46309.803796296299</v>
      </c>
    </row>
    <row r="2465" spans="1:13">
      <c r="A2465">
        <v>202650002350</v>
      </c>
      <c r="B2465">
        <v>1146072</v>
      </c>
      <c r="C2465" s="24">
        <v>46122</v>
      </c>
      <c r="D2465" s="23" t="s">
        <v>156</v>
      </c>
      <c r="E2465" s="23" t="s">
        <v>183</v>
      </c>
      <c r="F2465" s="23"/>
      <c r="G2465" s="23" t="s">
        <v>179</v>
      </c>
      <c r="H2465" s="23"/>
      <c r="I2465" s="23"/>
      <c r="J2465" s="23"/>
      <c r="K2465" s="23"/>
      <c r="L2465" s="23" t="s">
        <v>180</v>
      </c>
      <c r="M2465" s="25">
        <v>46309.803796296299</v>
      </c>
    </row>
    <row r="2466" spans="1:13">
      <c r="A2466">
        <v>202650002351</v>
      </c>
      <c r="B2466">
        <v>1236071</v>
      </c>
      <c r="C2466" s="24">
        <v>46122</v>
      </c>
      <c r="D2466" s="23" t="s">
        <v>156</v>
      </c>
      <c r="E2466" s="23" t="s">
        <v>183</v>
      </c>
      <c r="F2466" s="23"/>
      <c r="G2466" s="23" t="s">
        <v>179</v>
      </c>
      <c r="H2466" s="23"/>
      <c r="I2466" s="23"/>
      <c r="J2466" s="23"/>
      <c r="K2466" s="23"/>
      <c r="L2466" s="23" t="s">
        <v>180</v>
      </c>
      <c r="M2466" s="25">
        <v>46309.803796296299</v>
      </c>
    </row>
    <row r="2467" spans="1:13">
      <c r="A2467">
        <v>202650002352</v>
      </c>
      <c r="B2467">
        <v>960630</v>
      </c>
      <c r="C2467" s="24">
        <v>46122</v>
      </c>
      <c r="D2467" s="23" t="s">
        <v>156</v>
      </c>
      <c r="E2467" s="23" t="s">
        <v>183</v>
      </c>
      <c r="F2467" s="23"/>
      <c r="G2467" s="23" t="s">
        <v>179</v>
      </c>
      <c r="H2467" s="23"/>
      <c r="I2467" s="23"/>
      <c r="J2467" s="23"/>
      <c r="K2467" s="23"/>
      <c r="L2467" s="23" t="s">
        <v>180</v>
      </c>
      <c r="M2467" s="25">
        <v>46309.803796296299</v>
      </c>
    </row>
    <row r="2468" spans="1:13">
      <c r="A2468">
        <v>202650002353</v>
      </c>
      <c r="B2468">
        <v>1010002</v>
      </c>
      <c r="C2468" s="24">
        <v>46122</v>
      </c>
      <c r="D2468" s="23" t="s">
        <v>156</v>
      </c>
      <c r="E2468" s="23" t="s">
        <v>183</v>
      </c>
      <c r="F2468" s="23"/>
      <c r="G2468" s="23" t="s">
        <v>179</v>
      </c>
      <c r="H2468" s="23"/>
      <c r="I2468" s="23"/>
      <c r="J2468" s="23"/>
      <c r="K2468" s="23"/>
      <c r="L2468" s="23" t="s">
        <v>180</v>
      </c>
      <c r="M2468" s="25">
        <v>46309.803796296299</v>
      </c>
    </row>
    <row r="2469" spans="1:13">
      <c r="A2469">
        <v>202650002354</v>
      </c>
      <c r="B2469">
        <v>1131217</v>
      </c>
      <c r="C2469" s="24">
        <v>46122</v>
      </c>
      <c r="D2469" s="23" t="s">
        <v>156</v>
      </c>
      <c r="E2469" s="23" t="s">
        <v>183</v>
      </c>
      <c r="F2469" s="23"/>
      <c r="G2469" s="23" t="s">
        <v>179</v>
      </c>
      <c r="H2469" s="23"/>
      <c r="I2469" s="23"/>
      <c r="J2469" s="23"/>
      <c r="K2469" s="23"/>
      <c r="L2469" s="23" t="s">
        <v>180</v>
      </c>
      <c r="M2469" s="25">
        <v>46309.803796296299</v>
      </c>
    </row>
    <row r="2470" spans="1:13">
      <c r="A2470">
        <v>202650002355</v>
      </c>
      <c r="B2470">
        <v>1056045</v>
      </c>
      <c r="C2470" s="24">
        <v>46122</v>
      </c>
      <c r="D2470" s="23" t="s">
        <v>156</v>
      </c>
      <c r="E2470" s="23" t="s">
        <v>183</v>
      </c>
      <c r="F2470" s="23"/>
      <c r="G2470" s="23" t="s">
        <v>179</v>
      </c>
      <c r="H2470" s="23"/>
      <c r="I2470" s="23"/>
      <c r="J2470" s="23"/>
      <c r="K2470" s="23"/>
      <c r="L2470" s="23" t="s">
        <v>180</v>
      </c>
      <c r="M2470" s="25">
        <v>46309.803796296299</v>
      </c>
    </row>
    <row r="2471" spans="1:13">
      <c r="A2471">
        <v>202650002356</v>
      </c>
      <c r="B2471">
        <v>1241212</v>
      </c>
      <c r="C2471" s="24">
        <v>46122</v>
      </c>
      <c r="D2471" s="23" t="s">
        <v>156</v>
      </c>
      <c r="E2471" s="23" t="s">
        <v>183</v>
      </c>
      <c r="F2471" s="23"/>
      <c r="G2471" s="23" t="s">
        <v>179</v>
      </c>
      <c r="H2471" s="23"/>
      <c r="I2471" s="23"/>
      <c r="J2471" s="23"/>
      <c r="K2471" s="23"/>
      <c r="L2471" s="23" t="s">
        <v>180</v>
      </c>
      <c r="M2471" s="25">
        <v>46309.803796296299</v>
      </c>
    </row>
    <row r="2472" spans="1:13">
      <c r="A2472">
        <v>202650002357</v>
      </c>
      <c r="B2472">
        <v>1256045</v>
      </c>
      <c r="C2472" s="24">
        <v>46122</v>
      </c>
      <c r="D2472" s="23" t="s">
        <v>156</v>
      </c>
      <c r="E2472" s="23" t="s">
        <v>183</v>
      </c>
      <c r="F2472" s="23"/>
      <c r="G2472" s="23" t="s">
        <v>179</v>
      </c>
      <c r="H2472" s="23"/>
      <c r="I2472" s="23"/>
      <c r="J2472" s="23"/>
      <c r="K2472" s="23"/>
      <c r="L2472" s="23" t="s">
        <v>180</v>
      </c>
      <c r="M2472" s="25">
        <v>46309.803796296299</v>
      </c>
    </row>
    <row r="2473" spans="1:13">
      <c r="A2473">
        <v>202650002358</v>
      </c>
      <c r="B2473">
        <v>1056046</v>
      </c>
      <c r="C2473" s="24">
        <v>46122</v>
      </c>
      <c r="D2473" s="23" t="s">
        <v>156</v>
      </c>
      <c r="E2473" s="23" t="s">
        <v>183</v>
      </c>
      <c r="F2473" s="23"/>
      <c r="G2473" s="23" t="s">
        <v>179</v>
      </c>
      <c r="H2473" s="23"/>
      <c r="I2473" s="23"/>
      <c r="J2473" s="23"/>
      <c r="K2473" s="23"/>
      <c r="L2473" s="23" t="s">
        <v>180</v>
      </c>
      <c r="M2473" s="25">
        <v>46309.803796296299</v>
      </c>
    </row>
    <row r="2474" spans="1:13">
      <c r="A2474">
        <v>202650002359</v>
      </c>
      <c r="B2474">
        <v>1076043</v>
      </c>
      <c r="C2474" s="24">
        <v>46122</v>
      </c>
      <c r="D2474" s="23" t="s">
        <v>156</v>
      </c>
      <c r="E2474" s="23" t="s">
        <v>183</v>
      </c>
      <c r="F2474" s="23"/>
      <c r="G2474" s="23" t="s">
        <v>179</v>
      </c>
      <c r="H2474" s="23"/>
      <c r="I2474" s="23"/>
      <c r="J2474" s="23"/>
      <c r="K2474" s="23"/>
      <c r="L2474" s="23" t="s">
        <v>180</v>
      </c>
      <c r="M2474" s="25">
        <v>46309.803796296299</v>
      </c>
    </row>
    <row r="2475" spans="1:13">
      <c r="A2475">
        <v>202650002360</v>
      </c>
      <c r="B2475">
        <v>1082012</v>
      </c>
      <c r="C2475" s="24">
        <v>46122</v>
      </c>
      <c r="D2475" s="23" t="s">
        <v>156</v>
      </c>
      <c r="E2475" s="23" t="s">
        <v>183</v>
      </c>
      <c r="F2475" s="23"/>
      <c r="G2475" s="23" t="s">
        <v>179</v>
      </c>
      <c r="H2475" s="23"/>
      <c r="I2475" s="23"/>
      <c r="J2475" s="23"/>
      <c r="K2475" s="23"/>
      <c r="L2475" s="23" t="s">
        <v>180</v>
      </c>
      <c r="M2475" s="25">
        <v>46309.803796296299</v>
      </c>
    </row>
    <row r="2476" spans="1:13">
      <c r="A2476">
        <v>202650002361</v>
      </c>
      <c r="B2476">
        <v>890124</v>
      </c>
      <c r="C2476" s="24">
        <v>46122</v>
      </c>
      <c r="D2476" s="23" t="s">
        <v>156</v>
      </c>
      <c r="E2476" s="23" t="s">
        <v>183</v>
      </c>
      <c r="F2476" s="23"/>
      <c r="G2476" s="23" t="s">
        <v>179</v>
      </c>
      <c r="H2476" s="23"/>
      <c r="I2476" s="23"/>
      <c r="J2476" s="23"/>
      <c r="K2476" s="23"/>
      <c r="L2476" s="23" t="s">
        <v>180</v>
      </c>
      <c r="M2476" s="25">
        <v>46309.803796296299</v>
      </c>
    </row>
    <row r="2477" spans="1:13">
      <c r="A2477">
        <v>202650002362</v>
      </c>
      <c r="B2477">
        <v>1043008</v>
      </c>
      <c r="C2477" s="24">
        <v>46122</v>
      </c>
      <c r="D2477" s="23" t="s">
        <v>156</v>
      </c>
      <c r="E2477" s="23" t="s">
        <v>183</v>
      </c>
      <c r="F2477" s="23"/>
      <c r="G2477" s="23" t="s">
        <v>179</v>
      </c>
      <c r="H2477" s="23"/>
      <c r="I2477" s="23"/>
      <c r="J2477" s="23"/>
      <c r="K2477" s="23"/>
      <c r="L2477" s="23" t="s">
        <v>180</v>
      </c>
      <c r="M2477" s="25">
        <v>46309.803796296299</v>
      </c>
    </row>
    <row r="2478" spans="1:13">
      <c r="A2478">
        <v>202650002363</v>
      </c>
      <c r="B2478">
        <v>900096</v>
      </c>
      <c r="C2478" s="24">
        <v>46122</v>
      </c>
      <c r="D2478" s="23" t="s">
        <v>156</v>
      </c>
      <c r="E2478" s="23" t="s">
        <v>183</v>
      </c>
      <c r="F2478" s="23"/>
      <c r="G2478" s="23" t="s">
        <v>179</v>
      </c>
      <c r="H2478" s="23"/>
      <c r="I2478" s="23"/>
      <c r="J2478" s="23"/>
      <c r="K2478" s="23"/>
      <c r="L2478" s="23" t="s">
        <v>180</v>
      </c>
      <c r="M2478" s="25">
        <v>46309.803796296299</v>
      </c>
    </row>
    <row r="2479" spans="1:13">
      <c r="A2479">
        <v>202650002364</v>
      </c>
      <c r="B2479">
        <v>1226057</v>
      </c>
      <c r="C2479" s="24">
        <v>46123</v>
      </c>
      <c r="D2479" s="23" t="s">
        <v>156</v>
      </c>
      <c r="E2479" s="23" t="s">
        <v>183</v>
      </c>
      <c r="F2479" s="23"/>
      <c r="G2479" s="23" t="s">
        <v>179</v>
      </c>
      <c r="H2479" s="23"/>
      <c r="I2479" s="23"/>
      <c r="J2479" s="23"/>
      <c r="K2479" s="23"/>
      <c r="L2479" s="23" t="s">
        <v>180</v>
      </c>
      <c r="M2479" s="25">
        <v>46309.803796296299</v>
      </c>
    </row>
    <row r="2480" spans="1:13">
      <c r="A2480">
        <v>202650002365</v>
      </c>
      <c r="B2480">
        <v>1126015</v>
      </c>
      <c r="C2480" s="24">
        <v>46123</v>
      </c>
      <c r="D2480" s="23" t="s">
        <v>156</v>
      </c>
      <c r="E2480" s="23" t="s">
        <v>183</v>
      </c>
      <c r="F2480" s="23"/>
      <c r="G2480" s="23" t="s">
        <v>179</v>
      </c>
      <c r="H2480" s="23"/>
      <c r="I2480" s="23"/>
      <c r="J2480" s="23"/>
      <c r="K2480" s="23"/>
      <c r="L2480" s="23" t="s">
        <v>180</v>
      </c>
      <c r="M2480" s="25">
        <v>46309.803796296299</v>
      </c>
    </row>
    <row r="2481" spans="1:13">
      <c r="A2481">
        <v>202650002366</v>
      </c>
      <c r="B2481">
        <v>1226089</v>
      </c>
      <c r="C2481" s="24">
        <v>46123</v>
      </c>
      <c r="D2481" s="23" t="s">
        <v>156</v>
      </c>
      <c r="E2481" s="23" t="s">
        <v>183</v>
      </c>
      <c r="F2481" s="23"/>
      <c r="G2481" s="23" t="s">
        <v>179</v>
      </c>
      <c r="H2481" s="23"/>
      <c r="I2481" s="23"/>
      <c r="J2481" s="23"/>
      <c r="K2481" s="23"/>
      <c r="L2481" s="23" t="s">
        <v>180</v>
      </c>
      <c r="M2481" s="25">
        <v>46309.803796296299</v>
      </c>
    </row>
    <row r="2482" spans="1:13">
      <c r="A2482">
        <v>202650002367</v>
      </c>
      <c r="B2482">
        <v>1046002</v>
      </c>
      <c r="C2482" s="24">
        <v>46123</v>
      </c>
      <c r="D2482" s="23" t="s">
        <v>156</v>
      </c>
      <c r="E2482" s="23" t="s">
        <v>183</v>
      </c>
      <c r="F2482" s="23"/>
      <c r="G2482" s="23" t="s">
        <v>179</v>
      </c>
      <c r="H2482" s="23"/>
      <c r="I2482" s="23"/>
      <c r="J2482" s="23"/>
      <c r="K2482" s="23"/>
      <c r="L2482" s="23" t="s">
        <v>180</v>
      </c>
      <c r="M2482" s="25">
        <v>46309.803796296299</v>
      </c>
    </row>
    <row r="2483" spans="1:13">
      <c r="A2483">
        <v>202650002368</v>
      </c>
      <c r="B2483">
        <v>1086027</v>
      </c>
      <c r="C2483" s="24">
        <v>46123</v>
      </c>
      <c r="D2483" s="23" t="s">
        <v>156</v>
      </c>
      <c r="E2483" s="23" t="s">
        <v>183</v>
      </c>
      <c r="F2483" s="23"/>
      <c r="G2483" s="23" t="s">
        <v>179</v>
      </c>
      <c r="H2483" s="23"/>
      <c r="I2483" s="23"/>
      <c r="J2483" s="23"/>
      <c r="K2483" s="23"/>
      <c r="L2483" s="23" t="s">
        <v>180</v>
      </c>
      <c r="M2483" s="25">
        <v>46309.803796296299</v>
      </c>
    </row>
    <row r="2484" spans="1:13">
      <c r="A2484">
        <v>202650002369</v>
      </c>
      <c r="B2484">
        <v>1076037</v>
      </c>
      <c r="C2484" s="24">
        <v>46123</v>
      </c>
      <c r="D2484" s="23" t="s">
        <v>156</v>
      </c>
      <c r="E2484" s="23" t="s">
        <v>183</v>
      </c>
      <c r="F2484" s="23"/>
      <c r="G2484" s="23" t="s">
        <v>179</v>
      </c>
      <c r="H2484" s="23"/>
      <c r="I2484" s="23"/>
      <c r="J2484" s="23"/>
      <c r="K2484" s="23"/>
      <c r="L2484" s="23" t="s">
        <v>180</v>
      </c>
      <c r="M2484" s="25">
        <v>46309.803796296299</v>
      </c>
    </row>
    <row r="2485" spans="1:13">
      <c r="A2485">
        <v>202650002370</v>
      </c>
      <c r="B2485">
        <v>1254058</v>
      </c>
      <c r="C2485" s="24">
        <v>46113</v>
      </c>
      <c r="D2485" s="23" t="s">
        <v>156</v>
      </c>
      <c r="E2485" s="23" t="s">
        <v>183</v>
      </c>
      <c r="F2485" s="23"/>
      <c r="G2485" s="23" t="s">
        <v>179</v>
      </c>
      <c r="H2485" s="23"/>
      <c r="I2485" s="23"/>
      <c r="J2485" s="23"/>
      <c r="K2485" s="23"/>
      <c r="L2485" s="23" t="s">
        <v>180</v>
      </c>
      <c r="M2485" s="25">
        <v>46309.803796296299</v>
      </c>
    </row>
    <row r="2486" spans="1:13">
      <c r="A2486">
        <v>202650002371</v>
      </c>
      <c r="B2486">
        <v>1096043</v>
      </c>
      <c r="C2486" s="24">
        <v>46123</v>
      </c>
      <c r="D2486" s="23" t="s">
        <v>156</v>
      </c>
      <c r="E2486" s="23" t="s">
        <v>183</v>
      </c>
      <c r="F2486" s="23"/>
      <c r="G2486" s="23" t="s">
        <v>179</v>
      </c>
      <c r="H2486" s="23"/>
      <c r="I2486" s="23"/>
      <c r="J2486" s="23"/>
      <c r="K2486" s="23"/>
      <c r="L2486" s="23" t="s">
        <v>180</v>
      </c>
      <c r="M2486" s="25">
        <v>46309.803796296299</v>
      </c>
    </row>
    <row r="2487" spans="1:13">
      <c r="A2487">
        <v>202650002372</v>
      </c>
      <c r="B2487">
        <v>1196076</v>
      </c>
      <c r="C2487" s="24">
        <v>46123</v>
      </c>
      <c r="D2487" s="23" t="s">
        <v>156</v>
      </c>
      <c r="E2487" s="23" t="s">
        <v>183</v>
      </c>
      <c r="F2487" s="23" t="s">
        <v>212</v>
      </c>
      <c r="G2487" s="23" t="s">
        <v>179</v>
      </c>
      <c r="H2487" s="23"/>
      <c r="I2487" s="23"/>
      <c r="J2487" s="23"/>
      <c r="K2487" s="23"/>
      <c r="L2487" s="23" t="s">
        <v>180</v>
      </c>
      <c r="M2487" s="25">
        <v>46309.803796296299</v>
      </c>
    </row>
    <row r="2488" spans="1:13">
      <c r="A2488">
        <v>202650002373</v>
      </c>
      <c r="B2488">
        <v>1126118</v>
      </c>
      <c r="C2488" s="24">
        <v>46123</v>
      </c>
      <c r="D2488" s="23" t="s">
        <v>156</v>
      </c>
      <c r="E2488" s="23" t="s">
        <v>183</v>
      </c>
      <c r="F2488" s="23"/>
      <c r="G2488" s="23" t="s">
        <v>179</v>
      </c>
      <c r="H2488" s="23"/>
      <c r="I2488" s="23"/>
      <c r="J2488" s="23"/>
      <c r="K2488" s="23"/>
      <c r="L2488" s="23" t="s">
        <v>180</v>
      </c>
      <c r="M2488" s="25">
        <v>46309.803796296299</v>
      </c>
    </row>
    <row r="2489" spans="1:13">
      <c r="A2489">
        <v>202650002374</v>
      </c>
      <c r="B2489">
        <v>1226102</v>
      </c>
      <c r="C2489" s="24">
        <v>46123</v>
      </c>
      <c r="D2489" s="23" t="s">
        <v>156</v>
      </c>
      <c r="E2489" s="23" t="s">
        <v>183</v>
      </c>
      <c r="F2489" s="23"/>
      <c r="G2489" s="23" t="s">
        <v>179</v>
      </c>
      <c r="H2489" s="23"/>
      <c r="I2489" s="23"/>
      <c r="J2489" s="23"/>
      <c r="K2489" s="23"/>
      <c r="L2489" s="23" t="s">
        <v>180</v>
      </c>
      <c r="M2489" s="25">
        <v>46309.803796296299</v>
      </c>
    </row>
    <row r="2490" spans="1:13">
      <c r="A2490">
        <v>202650002375</v>
      </c>
      <c r="B2490">
        <v>1201385</v>
      </c>
      <c r="C2490" s="24">
        <v>46123</v>
      </c>
      <c r="D2490" s="23" t="s">
        <v>156</v>
      </c>
      <c r="E2490" s="23" t="s">
        <v>183</v>
      </c>
      <c r="F2490" s="23"/>
      <c r="G2490" s="23" t="s">
        <v>179</v>
      </c>
      <c r="H2490" s="23"/>
      <c r="I2490" s="23"/>
      <c r="J2490" s="23"/>
      <c r="K2490" s="23"/>
      <c r="L2490" s="23" t="s">
        <v>180</v>
      </c>
      <c r="M2490" s="25">
        <v>46309.803796296299</v>
      </c>
    </row>
    <row r="2491" spans="1:13">
      <c r="A2491">
        <v>202650002376</v>
      </c>
      <c r="B2491">
        <v>1021229</v>
      </c>
      <c r="C2491" s="24">
        <v>46123</v>
      </c>
      <c r="D2491" s="23" t="s">
        <v>156</v>
      </c>
      <c r="E2491" s="23" t="s">
        <v>183</v>
      </c>
      <c r="F2491" s="23"/>
      <c r="G2491" s="23" t="s">
        <v>179</v>
      </c>
      <c r="H2491" s="23"/>
      <c r="I2491" s="23"/>
      <c r="J2491" s="23"/>
      <c r="K2491" s="23"/>
      <c r="L2491" s="23" t="s">
        <v>180</v>
      </c>
      <c r="M2491" s="25">
        <v>46309.803796296299</v>
      </c>
    </row>
    <row r="2492" spans="1:13">
      <c r="A2492">
        <v>202650002378</v>
      </c>
      <c r="B2492">
        <v>1246010</v>
      </c>
      <c r="C2492" s="24">
        <v>46123</v>
      </c>
      <c r="D2492" s="23" t="s">
        <v>156</v>
      </c>
      <c r="E2492" s="23" t="s">
        <v>183</v>
      </c>
      <c r="F2492" s="23"/>
      <c r="G2492" s="23" t="s">
        <v>179</v>
      </c>
      <c r="H2492" s="23"/>
      <c r="I2492" s="23"/>
      <c r="J2492" s="23"/>
      <c r="K2492" s="23"/>
      <c r="L2492" s="23" t="s">
        <v>180</v>
      </c>
      <c r="M2492" s="25">
        <v>46309.803796296299</v>
      </c>
    </row>
    <row r="2493" spans="1:13">
      <c r="A2493">
        <v>202650002379</v>
      </c>
      <c r="B2493">
        <v>930160</v>
      </c>
      <c r="C2493" s="24">
        <v>46123</v>
      </c>
      <c r="D2493" s="23" t="s">
        <v>156</v>
      </c>
      <c r="E2493" s="23" t="s">
        <v>183</v>
      </c>
      <c r="F2493" s="23"/>
      <c r="G2493" s="23" t="s">
        <v>179</v>
      </c>
      <c r="H2493" s="23"/>
      <c r="I2493" s="23"/>
      <c r="J2493" s="23"/>
      <c r="K2493" s="23"/>
      <c r="L2493" s="23" t="s">
        <v>180</v>
      </c>
      <c r="M2493" s="25">
        <v>46309.803796296299</v>
      </c>
    </row>
    <row r="2494" spans="1:13">
      <c r="A2494">
        <v>202650002380</v>
      </c>
      <c r="B2494">
        <v>1171548</v>
      </c>
      <c r="C2494" s="24">
        <v>46123</v>
      </c>
      <c r="D2494" s="23" t="s">
        <v>156</v>
      </c>
      <c r="E2494" s="23" t="s">
        <v>183</v>
      </c>
      <c r="F2494" s="23"/>
      <c r="G2494" s="23" t="s">
        <v>179</v>
      </c>
      <c r="H2494" s="23"/>
      <c r="I2494" s="23"/>
      <c r="J2494" s="23"/>
      <c r="K2494" s="23"/>
      <c r="L2494" s="23" t="s">
        <v>180</v>
      </c>
      <c r="M2494" s="25">
        <v>46309.803796296299</v>
      </c>
    </row>
    <row r="2495" spans="1:13">
      <c r="A2495">
        <v>202650002381</v>
      </c>
      <c r="B2495">
        <v>1014011</v>
      </c>
      <c r="C2495" s="24">
        <v>46113</v>
      </c>
      <c r="D2495" s="23" t="s">
        <v>156</v>
      </c>
      <c r="E2495" s="23" t="s">
        <v>183</v>
      </c>
      <c r="F2495" s="23"/>
      <c r="G2495" s="23" t="s">
        <v>179</v>
      </c>
      <c r="H2495" s="23"/>
      <c r="I2495" s="23"/>
      <c r="J2495" s="23"/>
      <c r="K2495" s="23"/>
      <c r="L2495" s="23" t="s">
        <v>180</v>
      </c>
      <c r="M2495" s="25">
        <v>46309.803796296299</v>
      </c>
    </row>
    <row r="2496" spans="1:13">
      <c r="A2496">
        <v>202650002382</v>
      </c>
      <c r="B2496">
        <v>1184033</v>
      </c>
      <c r="C2496" s="24">
        <v>46113</v>
      </c>
      <c r="D2496" s="23" t="s">
        <v>156</v>
      </c>
      <c r="E2496" s="23" t="s">
        <v>183</v>
      </c>
      <c r="F2496" s="23"/>
      <c r="G2496" s="23" t="s">
        <v>179</v>
      </c>
      <c r="H2496" s="23"/>
      <c r="I2496" s="23"/>
      <c r="J2496" s="23"/>
      <c r="K2496" s="23"/>
      <c r="L2496" s="23" t="s">
        <v>180</v>
      </c>
      <c r="M2496" s="25">
        <v>46309.803796296299</v>
      </c>
    </row>
    <row r="2497" spans="1:13">
      <c r="A2497">
        <v>202650002383</v>
      </c>
      <c r="B2497">
        <v>994278</v>
      </c>
      <c r="C2497" s="24">
        <v>46113</v>
      </c>
      <c r="D2497" s="23" t="s">
        <v>156</v>
      </c>
      <c r="E2497" s="23" t="s">
        <v>183</v>
      </c>
      <c r="F2497" s="23"/>
      <c r="G2497" s="23" t="s">
        <v>179</v>
      </c>
      <c r="H2497" s="23"/>
      <c r="I2497" s="23"/>
      <c r="J2497" s="23"/>
      <c r="K2497" s="23"/>
      <c r="L2497" s="23" t="s">
        <v>180</v>
      </c>
      <c r="M2497" s="25">
        <v>46309.803796296299</v>
      </c>
    </row>
    <row r="2498" spans="1:13">
      <c r="A2498">
        <v>202650002384</v>
      </c>
      <c r="B2498">
        <v>1028062</v>
      </c>
      <c r="C2498" s="24">
        <v>46113</v>
      </c>
      <c r="D2498" s="23" t="s">
        <v>156</v>
      </c>
      <c r="E2498" s="23" t="s">
        <v>183</v>
      </c>
      <c r="F2498" s="23"/>
      <c r="G2498" s="23" t="s">
        <v>179</v>
      </c>
      <c r="H2498" s="23"/>
      <c r="I2498" s="23"/>
      <c r="J2498" s="23"/>
      <c r="K2498" s="23"/>
      <c r="L2498" s="23" t="s">
        <v>180</v>
      </c>
      <c r="M2498" s="25">
        <v>46309.803796296299</v>
      </c>
    </row>
    <row r="2499" spans="1:13">
      <c r="A2499">
        <v>202650002385</v>
      </c>
      <c r="B2499">
        <v>1026023</v>
      </c>
      <c r="C2499" s="24">
        <v>46123</v>
      </c>
      <c r="D2499" s="23" t="s">
        <v>156</v>
      </c>
      <c r="E2499" s="23" t="s">
        <v>183</v>
      </c>
      <c r="F2499" s="23"/>
      <c r="G2499" s="23" t="s">
        <v>179</v>
      </c>
      <c r="H2499" s="23"/>
      <c r="I2499" s="23"/>
      <c r="J2499" s="23"/>
      <c r="K2499" s="23"/>
      <c r="L2499" s="23" t="s">
        <v>180</v>
      </c>
      <c r="M2499" s="25">
        <v>46309.803796296299</v>
      </c>
    </row>
    <row r="2500" spans="1:13">
      <c r="A2500">
        <v>202650002386</v>
      </c>
      <c r="B2500">
        <v>1004180</v>
      </c>
      <c r="C2500" s="24">
        <v>46113</v>
      </c>
      <c r="D2500" s="23" t="s">
        <v>156</v>
      </c>
      <c r="E2500" s="23" t="s">
        <v>183</v>
      </c>
      <c r="F2500" s="23"/>
      <c r="G2500" s="23" t="s">
        <v>179</v>
      </c>
      <c r="H2500" s="23"/>
      <c r="I2500" s="23"/>
      <c r="J2500" s="23"/>
      <c r="K2500" s="23"/>
      <c r="L2500" s="23" t="s">
        <v>180</v>
      </c>
      <c r="M2500" s="25">
        <v>46309.803796296299</v>
      </c>
    </row>
    <row r="2501" spans="1:13">
      <c r="A2501">
        <v>202650002387</v>
      </c>
      <c r="B2501">
        <v>940605</v>
      </c>
      <c r="C2501" s="24">
        <v>46113</v>
      </c>
      <c r="D2501" s="23" t="s">
        <v>156</v>
      </c>
      <c r="E2501" s="23" t="s">
        <v>183</v>
      </c>
      <c r="F2501" s="23"/>
      <c r="G2501" s="23" t="s">
        <v>179</v>
      </c>
      <c r="H2501" s="23"/>
      <c r="I2501" s="23"/>
      <c r="J2501" s="23"/>
      <c r="K2501" s="23"/>
      <c r="L2501" s="23" t="s">
        <v>180</v>
      </c>
      <c r="M2501" s="25">
        <v>46309.803796296299</v>
      </c>
    </row>
    <row r="2502" spans="1:13">
      <c r="A2502">
        <v>202650002388</v>
      </c>
      <c r="B2502">
        <v>1154048</v>
      </c>
      <c r="C2502" s="24">
        <v>46113</v>
      </c>
      <c r="D2502" s="23" t="s">
        <v>156</v>
      </c>
      <c r="E2502" s="23" t="s">
        <v>183</v>
      </c>
      <c r="F2502" s="23"/>
      <c r="G2502" s="23" t="s">
        <v>179</v>
      </c>
      <c r="H2502" s="23"/>
      <c r="I2502" s="23"/>
      <c r="J2502" s="23"/>
      <c r="K2502" s="23"/>
      <c r="L2502" s="23" t="s">
        <v>180</v>
      </c>
      <c r="M2502" s="25">
        <v>46309.803796296299</v>
      </c>
    </row>
    <row r="2503" spans="1:13">
      <c r="A2503">
        <v>202650002389</v>
      </c>
      <c r="B2503">
        <v>1106014</v>
      </c>
      <c r="C2503" s="24">
        <v>46123</v>
      </c>
      <c r="D2503" s="23" t="s">
        <v>156</v>
      </c>
      <c r="E2503" s="23" t="s">
        <v>183</v>
      </c>
      <c r="F2503" s="23"/>
      <c r="G2503" s="23" t="s">
        <v>179</v>
      </c>
      <c r="H2503" s="23"/>
      <c r="I2503" s="23"/>
      <c r="J2503" s="23"/>
      <c r="K2503" s="23"/>
      <c r="L2503" s="23" t="s">
        <v>180</v>
      </c>
      <c r="M2503" s="25">
        <v>46309.803796296299</v>
      </c>
    </row>
    <row r="2504" spans="1:13">
      <c r="A2504">
        <v>202650002390</v>
      </c>
      <c r="B2504">
        <v>1174017</v>
      </c>
      <c r="C2504" s="24">
        <v>46113</v>
      </c>
      <c r="D2504" s="23" t="s">
        <v>156</v>
      </c>
      <c r="E2504" s="23" t="s">
        <v>183</v>
      </c>
      <c r="F2504" s="23"/>
      <c r="G2504" s="23" t="s">
        <v>179</v>
      </c>
      <c r="H2504" s="23"/>
      <c r="I2504" s="23"/>
      <c r="J2504" s="23"/>
      <c r="K2504" s="23"/>
      <c r="L2504" s="23" t="s">
        <v>180</v>
      </c>
      <c r="M2504" s="25">
        <v>46309.803796296299</v>
      </c>
    </row>
    <row r="2505" spans="1:13">
      <c r="A2505">
        <v>202650002391</v>
      </c>
      <c r="B2505">
        <v>972010</v>
      </c>
      <c r="C2505" s="24">
        <v>46124</v>
      </c>
      <c r="D2505" s="23" t="s">
        <v>156</v>
      </c>
      <c r="E2505" s="23" t="s">
        <v>183</v>
      </c>
      <c r="F2505" s="23"/>
      <c r="G2505" s="23" t="s">
        <v>179</v>
      </c>
      <c r="H2505" s="23"/>
      <c r="I2505" s="23"/>
      <c r="J2505" s="23"/>
      <c r="K2505" s="23"/>
      <c r="L2505" s="23" t="s">
        <v>180</v>
      </c>
      <c r="M2505" s="25">
        <v>46309.803796296299</v>
      </c>
    </row>
    <row r="2506" spans="1:13">
      <c r="A2506">
        <v>202650002392</v>
      </c>
      <c r="B2506">
        <v>1146090</v>
      </c>
      <c r="C2506" s="24">
        <v>46124</v>
      </c>
      <c r="D2506" s="23" t="s">
        <v>156</v>
      </c>
      <c r="E2506" s="23" t="s">
        <v>183</v>
      </c>
      <c r="F2506" s="23"/>
      <c r="G2506" s="23" t="s">
        <v>179</v>
      </c>
      <c r="H2506" s="23"/>
      <c r="I2506" s="23"/>
      <c r="J2506" s="23"/>
      <c r="K2506" s="23"/>
      <c r="L2506" s="23" t="s">
        <v>180</v>
      </c>
      <c r="M2506" s="25">
        <v>46309.803796296299</v>
      </c>
    </row>
    <row r="2507" spans="1:13">
      <c r="A2507">
        <v>202650002393</v>
      </c>
      <c r="B2507">
        <v>1101451</v>
      </c>
      <c r="C2507" s="24">
        <v>46124</v>
      </c>
      <c r="D2507" s="23" t="s">
        <v>156</v>
      </c>
      <c r="E2507" s="23" t="s">
        <v>183</v>
      </c>
      <c r="F2507" s="23"/>
      <c r="G2507" s="23" t="s">
        <v>179</v>
      </c>
      <c r="H2507" s="23"/>
      <c r="I2507" s="23"/>
      <c r="J2507" s="23"/>
      <c r="K2507" s="23"/>
      <c r="L2507" s="23" t="s">
        <v>180</v>
      </c>
      <c r="M2507" s="25">
        <v>46309.803796296299</v>
      </c>
    </row>
    <row r="2508" spans="1:13">
      <c r="A2508">
        <v>202650002394</v>
      </c>
      <c r="B2508">
        <v>1136082</v>
      </c>
      <c r="C2508" s="24">
        <v>46124</v>
      </c>
      <c r="D2508" s="23" t="s">
        <v>156</v>
      </c>
      <c r="E2508" s="23" t="s">
        <v>183</v>
      </c>
      <c r="F2508" s="23"/>
      <c r="G2508" s="23" t="s">
        <v>179</v>
      </c>
      <c r="H2508" s="23"/>
      <c r="I2508" s="23"/>
      <c r="J2508" s="23"/>
      <c r="K2508" s="23"/>
      <c r="L2508" s="23" t="s">
        <v>180</v>
      </c>
      <c r="M2508" s="25">
        <v>46309.803796296299</v>
      </c>
    </row>
    <row r="2509" spans="1:13">
      <c r="A2509">
        <v>202650002395</v>
      </c>
      <c r="B2509">
        <v>960604</v>
      </c>
      <c r="C2509" s="24">
        <v>46124</v>
      </c>
      <c r="D2509" s="23" t="s">
        <v>156</v>
      </c>
      <c r="E2509" s="23" t="s">
        <v>183</v>
      </c>
      <c r="F2509" s="23"/>
      <c r="G2509" s="23" t="s">
        <v>179</v>
      </c>
      <c r="H2509" s="23"/>
      <c r="I2509" s="23"/>
      <c r="J2509" s="23"/>
      <c r="K2509" s="23"/>
      <c r="L2509" s="23" t="s">
        <v>180</v>
      </c>
      <c r="M2509" s="25">
        <v>46309.803796296299</v>
      </c>
    </row>
    <row r="2510" spans="1:13">
      <c r="A2510">
        <v>202650002396</v>
      </c>
      <c r="B2510">
        <v>1211105</v>
      </c>
      <c r="C2510" s="24">
        <v>46129</v>
      </c>
      <c r="D2510" s="23" t="s">
        <v>156</v>
      </c>
      <c r="E2510" s="23" t="s">
        <v>183</v>
      </c>
      <c r="F2510" s="23"/>
      <c r="G2510" s="23" t="s">
        <v>179</v>
      </c>
      <c r="H2510" s="23"/>
      <c r="I2510" s="23"/>
      <c r="J2510" s="23"/>
      <c r="K2510" s="23"/>
      <c r="L2510" s="23" t="s">
        <v>180</v>
      </c>
      <c r="M2510" s="25">
        <v>46309.803796296299</v>
      </c>
    </row>
    <row r="2511" spans="1:13">
      <c r="A2511">
        <v>202650002397</v>
      </c>
      <c r="B2511">
        <v>1211471</v>
      </c>
      <c r="C2511" s="24">
        <v>46124</v>
      </c>
      <c r="D2511" s="23" t="s">
        <v>156</v>
      </c>
      <c r="E2511" s="23" t="s">
        <v>183</v>
      </c>
      <c r="F2511" s="23"/>
      <c r="G2511" s="23" t="s">
        <v>179</v>
      </c>
      <c r="H2511" s="23"/>
      <c r="I2511" s="23"/>
      <c r="J2511" s="23"/>
      <c r="K2511" s="23"/>
      <c r="L2511" s="23" t="s">
        <v>180</v>
      </c>
      <c r="M2511" s="25">
        <v>46309.803796296299</v>
      </c>
    </row>
    <row r="2512" spans="1:13">
      <c r="A2512">
        <v>202650002398</v>
      </c>
      <c r="B2512">
        <v>1216128</v>
      </c>
      <c r="C2512" s="24">
        <v>46124</v>
      </c>
      <c r="D2512" s="23" t="s">
        <v>156</v>
      </c>
      <c r="E2512" s="23" t="s">
        <v>183</v>
      </c>
      <c r="F2512" s="23"/>
      <c r="G2512" s="23" t="s">
        <v>179</v>
      </c>
      <c r="H2512" s="23"/>
      <c r="I2512" s="23"/>
      <c r="J2512" s="23"/>
      <c r="K2512" s="23"/>
      <c r="L2512" s="23" t="s">
        <v>180</v>
      </c>
      <c r="M2512" s="25">
        <v>46309.803796296299</v>
      </c>
    </row>
    <row r="2513" spans="1:13">
      <c r="A2513">
        <v>202650002400</v>
      </c>
      <c r="B2513">
        <v>1176004</v>
      </c>
      <c r="C2513" s="24">
        <v>46124</v>
      </c>
      <c r="D2513" s="23" t="s">
        <v>156</v>
      </c>
      <c r="E2513" s="23" t="s">
        <v>183</v>
      </c>
      <c r="F2513" s="23"/>
      <c r="G2513" s="23" t="s">
        <v>179</v>
      </c>
      <c r="H2513" s="23"/>
      <c r="I2513" s="23"/>
      <c r="J2513" s="23"/>
      <c r="K2513" s="23"/>
      <c r="L2513" s="23" t="s">
        <v>180</v>
      </c>
      <c r="M2513" s="25">
        <v>46309.803796296299</v>
      </c>
    </row>
    <row r="2514" spans="1:13">
      <c r="A2514">
        <v>202650002401</v>
      </c>
      <c r="B2514">
        <v>880446</v>
      </c>
      <c r="C2514" s="24">
        <v>46125</v>
      </c>
      <c r="D2514" s="23" t="s">
        <v>156</v>
      </c>
      <c r="E2514" s="23" t="s">
        <v>183</v>
      </c>
      <c r="F2514" s="23"/>
      <c r="G2514" s="23" t="s">
        <v>179</v>
      </c>
      <c r="H2514" s="23"/>
      <c r="I2514" s="23"/>
      <c r="J2514" s="23"/>
      <c r="K2514" s="23"/>
      <c r="L2514" s="23" t="s">
        <v>180</v>
      </c>
      <c r="M2514" s="25">
        <v>46309.803796296299</v>
      </c>
    </row>
    <row r="2515" spans="1:13">
      <c r="A2515">
        <v>202650002402</v>
      </c>
      <c r="B2515">
        <v>1102027</v>
      </c>
      <c r="C2515" s="24">
        <v>46125</v>
      </c>
      <c r="D2515" s="23" t="s">
        <v>156</v>
      </c>
      <c r="E2515" s="23" t="s">
        <v>183</v>
      </c>
      <c r="F2515" s="23"/>
      <c r="G2515" s="23" t="s">
        <v>179</v>
      </c>
      <c r="H2515" s="23"/>
      <c r="I2515" s="23"/>
      <c r="J2515" s="23"/>
      <c r="K2515" s="23"/>
      <c r="L2515" s="23" t="s">
        <v>180</v>
      </c>
      <c r="M2515" s="25">
        <v>46309.803796296299</v>
      </c>
    </row>
    <row r="2516" spans="1:13">
      <c r="A2516">
        <v>202650002403</v>
      </c>
      <c r="B2516">
        <v>930600</v>
      </c>
      <c r="C2516" s="24">
        <v>46125</v>
      </c>
      <c r="D2516" s="23" t="s">
        <v>156</v>
      </c>
      <c r="E2516" s="23" t="s">
        <v>183</v>
      </c>
      <c r="F2516" s="23"/>
      <c r="G2516" s="23" t="s">
        <v>179</v>
      </c>
      <c r="H2516" s="23"/>
      <c r="I2516" s="23"/>
      <c r="J2516" s="23"/>
      <c r="K2516" s="23"/>
      <c r="L2516" s="23" t="s">
        <v>180</v>
      </c>
      <c r="M2516" s="25">
        <v>46309.803796296299</v>
      </c>
    </row>
    <row r="2517" spans="1:13">
      <c r="A2517">
        <v>202650002404</v>
      </c>
      <c r="B2517">
        <v>1212096</v>
      </c>
      <c r="C2517" s="24">
        <v>46127</v>
      </c>
      <c r="D2517" s="23" t="s">
        <v>156</v>
      </c>
      <c r="E2517" s="23" t="s">
        <v>183</v>
      </c>
      <c r="F2517" s="23"/>
      <c r="G2517" s="23" t="s">
        <v>179</v>
      </c>
      <c r="H2517" s="23"/>
      <c r="I2517" s="23"/>
      <c r="J2517" s="23"/>
      <c r="K2517" s="23"/>
      <c r="L2517" s="23" t="s">
        <v>180</v>
      </c>
      <c r="M2517" s="25">
        <v>46309.803796296299</v>
      </c>
    </row>
    <row r="2518" spans="1:13">
      <c r="A2518">
        <v>202650002405</v>
      </c>
      <c r="B2518">
        <v>1036074</v>
      </c>
      <c r="C2518" s="24">
        <v>46125</v>
      </c>
      <c r="D2518" s="23" t="s">
        <v>156</v>
      </c>
      <c r="E2518" s="23" t="s">
        <v>183</v>
      </c>
      <c r="F2518" s="23"/>
      <c r="G2518" s="23" t="s">
        <v>179</v>
      </c>
      <c r="H2518" s="23"/>
      <c r="I2518" s="23"/>
      <c r="J2518" s="23"/>
      <c r="K2518" s="23"/>
      <c r="L2518" s="23" t="s">
        <v>180</v>
      </c>
      <c r="M2518" s="25">
        <v>46309.803796296299</v>
      </c>
    </row>
    <row r="2519" spans="1:13">
      <c r="A2519">
        <v>202650002406</v>
      </c>
      <c r="B2519">
        <v>1221315</v>
      </c>
      <c r="C2519" s="24">
        <v>46127</v>
      </c>
      <c r="D2519" s="23" t="s">
        <v>156</v>
      </c>
      <c r="E2519" s="23" t="s">
        <v>183</v>
      </c>
      <c r="F2519" s="23"/>
      <c r="G2519" s="23" t="s">
        <v>179</v>
      </c>
      <c r="H2519" s="23"/>
      <c r="I2519" s="23"/>
      <c r="J2519" s="23"/>
      <c r="K2519" s="23"/>
      <c r="L2519" s="23" t="s">
        <v>180</v>
      </c>
      <c r="M2519" s="25">
        <v>46309.803796296299</v>
      </c>
    </row>
    <row r="2520" spans="1:13">
      <c r="A2520">
        <v>202650002407</v>
      </c>
      <c r="B2520">
        <v>1181061</v>
      </c>
      <c r="C2520" s="24">
        <v>46125</v>
      </c>
      <c r="D2520" s="23" t="s">
        <v>156</v>
      </c>
      <c r="E2520" s="23" t="s">
        <v>183</v>
      </c>
      <c r="F2520" s="23"/>
      <c r="G2520" s="23" t="s">
        <v>179</v>
      </c>
      <c r="H2520" s="23"/>
      <c r="I2520" s="23"/>
      <c r="J2520" s="23"/>
      <c r="K2520" s="23"/>
      <c r="L2520" s="23" t="s">
        <v>180</v>
      </c>
      <c r="M2520" s="25">
        <v>46309.803796296299</v>
      </c>
    </row>
    <row r="2521" spans="1:13">
      <c r="A2521">
        <v>202650002408</v>
      </c>
      <c r="B2521">
        <v>1111251</v>
      </c>
      <c r="C2521" s="24">
        <v>46125</v>
      </c>
      <c r="D2521" s="23" t="s">
        <v>156</v>
      </c>
      <c r="E2521" s="23" t="s">
        <v>183</v>
      </c>
      <c r="F2521" s="23"/>
      <c r="G2521" s="23" t="s">
        <v>179</v>
      </c>
      <c r="H2521" s="23"/>
      <c r="I2521" s="23"/>
      <c r="J2521" s="23"/>
      <c r="K2521" s="23"/>
      <c r="L2521" s="23" t="s">
        <v>180</v>
      </c>
      <c r="M2521" s="25">
        <v>46309.803796296299</v>
      </c>
    </row>
    <row r="2522" spans="1:13">
      <c r="A2522">
        <v>202650002409</v>
      </c>
      <c r="B2522">
        <v>1254045</v>
      </c>
      <c r="C2522" s="24">
        <v>46125</v>
      </c>
      <c r="D2522" s="23" t="s">
        <v>156</v>
      </c>
      <c r="E2522" s="23" t="s">
        <v>183</v>
      </c>
      <c r="F2522" s="23"/>
      <c r="G2522" s="23" t="s">
        <v>179</v>
      </c>
      <c r="H2522" s="23"/>
      <c r="I2522" s="23"/>
      <c r="J2522" s="23"/>
      <c r="K2522" s="23"/>
      <c r="L2522" s="23" t="s">
        <v>180</v>
      </c>
      <c r="M2522" s="25">
        <v>46309.803796296299</v>
      </c>
    </row>
    <row r="2523" spans="1:13">
      <c r="A2523">
        <v>202650002410</v>
      </c>
      <c r="B2523">
        <v>1161296</v>
      </c>
      <c r="C2523" s="24">
        <v>46125</v>
      </c>
      <c r="D2523" s="23" t="s">
        <v>156</v>
      </c>
      <c r="E2523" s="23" t="s">
        <v>183</v>
      </c>
      <c r="F2523" s="23"/>
      <c r="G2523" s="23" t="s">
        <v>179</v>
      </c>
      <c r="H2523" s="23"/>
      <c r="I2523" s="23"/>
      <c r="J2523" s="23"/>
      <c r="K2523" s="23"/>
      <c r="L2523" s="23" t="s">
        <v>180</v>
      </c>
      <c r="M2523" s="25">
        <v>46309.803796296299</v>
      </c>
    </row>
    <row r="2524" spans="1:13">
      <c r="A2524">
        <v>202650002411</v>
      </c>
      <c r="B2524">
        <v>1214004</v>
      </c>
      <c r="C2524" s="24">
        <v>46125</v>
      </c>
      <c r="D2524" s="23" t="s">
        <v>156</v>
      </c>
      <c r="E2524" s="23" t="s">
        <v>183</v>
      </c>
      <c r="F2524" s="23"/>
      <c r="G2524" s="23" t="s">
        <v>179</v>
      </c>
      <c r="H2524" s="23"/>
      <c r="I2524" s="23"/>
      <c r="J2524" s="23"/>
      <c r="K2524" s="23"/>
      <c r="L2524" s="23" t="s">
        <v>180</v>
      </c>
      <c r="M2524" s="25">
        <v>46309.803796296299</v>
      </c>
    </row>
    <row r="2525" spans="1:13">
      <c r="A2525">
        <v>202650002412</v>
      </c>
      <c r="B2525">
        <v>974277</v>
      </c>
      <c r="C2525" s="24">
        <v>46125</v>
      </c>
      <c r="D2525" s="23" t="s">
        <v>156</v>
      </c>
      <c r="E2525" s="23" t="s">
        <v>183</v>
      </c>
      <c r="F2525" s="23"/>
      <c r="G2525" s="23" t="s">
        <v>179</v>
      </c>
      <c r="H2525" s="23"/>
      <c r="I2525" s="23"/>
      <c r="J2525" s="23"/>
      <c r="K2525" s="23"/>
      <c r="L2525" s="23" t="s">
        <v>180</v>
      </c>
      <c r="M2525" s="25">
        <v>46309.803796296299</v>
      </c>
    </row>
    <row r="2526" spans="1:13">
      <c r="A2526">
        <v>202650002413</v>
      </c>
      <c r="B2526">
        <v>890307</v>
      </c>
      <c r="C2526" s="24">
        <v>46125</v>
      </c>
      <c r="D2526" s="23" t="s">
        <v>156</v>
      </c>
      <c r="E2526" s="23" t="s">
        <v>183</v>
      </c>
      <c r="F2526" s="23"/>
      <c r="G2526" s="23" t="s">
        <v>179</v>
      </c>
      <c r="H2526" s="23"/>
      <c r="I2526" s="23"/>
      <c r="J2526" s="23"/>
      <c r="K2526" s="23"/>
      <c r="L2526" s="23" t="s">
        <v>180</v>
      </c>
      <c r="M2526" s="25">
        <v>46309.803796296299</v>
      </c>
    </row>
    <row r="2527" spans="1:13">
      <c r="A2527">
        <v>202650002415</v>
      </c>
      <c r="B2527">
        <v>1014145</v>
      </c>
      <c r="C2527" s="24">
        <v>46125</v>
      </c>
      <c r="D2527" s="23" t="s">
        <v>156</v>
      </c>
      <c r="E2527" s="23" t="s">
        <v>183</v>
      </c>
      <c r="F2527" s="23"/>
      <c r="G2527" s="23" t="s">
        <v>179</v>
      </c>
      <c r="H2527" s="23"/>
      <c r="I2527" s="23"/>
      <c r="J2527" s="23"/>
      <c r="K2527" s="23"/>
      <c r="L2527" s="23" t="s">
        <v>180</v>
      </c>
      <c r="M2527" s="25">
        <v>46309.803796296299</v>
      </c>
    </row>
    <row r="2528" spans="1:13">
      <c r="A2528">
        <v>202650002416</v>
      </c>
      <c r="B2528">
        <v>1028043</v>
      </c>
      <c r="C2528" s="24">
        <v>46125</v>
      </c>
      <c r="D2528" s="23" t="s">
        <v>156</v>
      </c>
      <c r="E2528" s="23" t="s">
        <v>183</v>
      </c>
      <c r="F2528" s="23"/>
      <c r="G2528" s="23" t="s">
        <v>179</v>
      </c>
      <c r="H2528" s="23"/>
      <c r="I2528" s="23"/>
      <c r="J2528" s="23"/>
      <c r="K2528" s="23"/>
      <c r="L2528" s="23" t="s">
        <v>180</v>
      </c>
      <c r="M2528" s="25">
        <v>46309.803796296299</v>
      </c>
    </row>
    <row r="2529" spans="1:13">
      <c r="A2529">
        <v>202650002417</v>
      </c>
      <c r="B2529">
        <v>1154074</v>
      </c>
      <c r="C2529" s="24">
        <v>46125</v>
      </c>
      <c r="D2529" s="23" t="s">
        <v>156</v>
      </c>
      <c r="E2529" s="23" t="s">
        <v>183</v>
      </c>
      <c r="F2529" s="23"/>
      <c r="G2529" s="23" t="s">
        <v>179</v>
      </c>
      <c r="H2529" s="23"/>
      <c r="I2529" s="23"/>
      <c r="J2529" s="23"/>
      <c r="K2529" s="23"/>
      <c r="L2529" s="23" t="s">
        <v>180</v>
      </c>
      <c r="M2529" s="25">
        <v>46309.803796296299</v>
      </c>
    </row>
    <row r="2530" spans="1:13">
      <c r="A2530">
        <v>202650002418</v>
      </c>
      <c r="B2530">
        <v>974246</v>
      </c>
      <c r="C2530" s="24">
        <v>46125</v>
      </c>
      <c r="D2530" s="23" t="s">
        <v>156</v>
      </c>
      <c r="E2530" s="23" t="s">
        <v>183</v>
      </c>
      <c r="F2530" s="23"/>
      <c r="G2530" s="23" t="s">
        <v>179</v>
      </c>
      <c r="H2530" s="23"/>
      <c r="I2530" s="23"/>
      <c r="J2530" s="23"/>
      <c r="K2530" s="23"/>
      <c r="L2530" s="23" t="s">
        <v>180</v>
      </c>
      <c r="M2530" s="25">
        <v>46309.803796296299</v>
      </c>
    </row>
    <row r="2531" spans="1:13">
      <c r="A2531">
        <v>202650002419</v>
      </c>
      <c r="B2531">
        <v>1246029</v>
      </c>
      <c r="C2531" s="24">
        <v>46127</v>
      </c>
      <c r="D2531" s="23" t="s">
        <v>156</v>
      </c>
      <c r="E2531" s="23" t="s">
        <v>183</v>
      </c>
      <c r="F2531" s="23"/>
      <c r="G2531" s="23" t="s">
        <v>179</v>
      </c>
      <c r="H2531" s="23"/>
      <c r="I2531" s="23"/>
      <c r="J2531" s="23"/>
      <c r="K2531" s="23"/>
      <c r="L2531" s="23" t="s">
        <v>180</v>
      </c>
      <c r="M2531" s="25">
        <v>46309.803796296299</v>
      </c>
    </row>
    <row r="2532" spans="1:13">
      <c r="A2532">
        <v>202650002420</v>
      </c>
      <c r="B2532">
        <v>1174013</v>
      </c>
      <c r="C2532" s="24">
        <v>46125</v>
      </c>
      <c r="D2532" s="23" t="s">
        <v>156</v>
      </c>
      <c r="E2532" s="23" t="s">
        <v>183</v>
      </c>
      <c r="F2532" s="23"/>
      <c r="G2532" s="23" t="s">
        <v>179</v>
      </c>
      <c r="H2532" s="23"/>
      <c r="I2532" s="23"/>
      <c r="J2532" s="23"/>
      <c r="K2532" s="23"/>
      <c r="L2532" s="23" t="s">
        <v>180</v>
      </c>
      <c r="M2532" s="25">
        <v>46309.803796296299</v>
      </c>
    </row>
    <row r="2533" spans="1:13">
      <c r="A2533">
        <v>202650002421</v>
      </c>
      <c r="B2533">
        <v>1221035</v>
      </c>
      <c r="C2533" s="24">
        <v>46125</v>
      </c>
      <c r="D2533" s="23" t="s">
        <v>156</v>
      </c>
      <c r="E2533" s="23" t="s">
        <v>183</v>
      </c>
      <c r="F2533" s="23"/>
      <c r="G2533" s="23" t="s">
        <v>179</v>
      </c>
      <c r="H2533" s="23"/>
      <c r="I2533" s="23"/>
      <c r="J2533" s="23"/>
      <c r="K2533" s="23"/>
      <c r="L2533" s="23" t="s">
        <v>180</v>
      </c>
      <c r="M2533" s="25">
        <v>46309.803796296299</v>
      </c>
    </row>
    <row r="2534" spans="1:13">
      <c r="A2534">
        <v>202650002422</v>
      </c>
      <c r="B2534">
        <v>1131167</v>
      </c>
      <c r="C2534" s="24">
        <v>46125</v>
      </c>
      <c r="D2534" s="23" t="s">
        <v>156</v>
      </c>
      <c r="E2534" s="23" t="s">
        <v>183</v>
      </c>
      <c r="F2534" s="23"/>
      <c r="G2534" s="23" t="s">
        <v>179</v>
      </c>
      <c r="H2534" s="23"/>
      <c r="I2534" s="23"/>
      <c r="J2534" s="23"/>
      <c r="K2534" s="23"/>
      <c r="L2534" s="23" t="s">
        <v>180</v>
      </c>
      <c r="M2534" s="25">
        <v>46309.803796296299</v>
      </c>
    </row>
    <row r="2535" spans="1:13">
      <c r="A2535">
        <v>202650002423</v>
      </c>
      <c r="B2535">
        <v>1246047</v>
      </c>
      <c r="C2535" s="24">
        <v>46125</v>
      </c>
      <c r="D2535" s="23" t="s">
        <v>156</v>
      </c>
      <c r="E2535" s="23" t="s">
        <v>183</v>
      </c>
      <c r="F2535" s="23"/>
      <c r="G2535" s="23" t="s">
        <v>179</v>
      </c>
      <c r="H2535" s="23"/>
      <c r="I2535" s="23"/>
      <c r="J2535" s="23"/>
      <c r="K2535" s="23"/>
      <c r="L2535" s="23" t="s">
        <v>180</v>
      </c>
      <c r="M2535" s="25">
        <v>46309.803796296299</v>
      </c>
    </row>
    <row r="2536" spans="1:13">
      <c r="A2536">
        <v>202650002424</v>
      </c>
      <c r="B2536">
        <v>1122072</v>
      </c>
      <c r="C2536" s="24">
        <v>46125</v>
      </c>
      <c r="D2536" s="23" t="s">
        <v>156</v>
      </c>
      <c r="E2536" s="23" t="s">
        <v>183</v>
      </c>
      <c r="F2536" s="23"/>
      <c r="G2536" s="23" t="s">
        <v>179</v>
      </c>
      <c r="H2536" s="23"/>
      <c r="I2536" s="23"/>
      <c r="J2536" s="23"/>
      <c r="K2536" s="23"/>
      <c r="L2536" s="23" t="s">
        <v>180</v>
      </c>
      <c r="M2536" s="25">
        <v>46309.803796296299</v>
      </c>
    </row>
    <row r="2537" spans="1:13">
      <c r="A2537">
        <v>202650002425</v>
      </c>
      <c r="B2537">
        <v>1112161</v>
      </c>
      <c r="C2537" s="24">
        <v>46125</v>
      </c>
      <c r="D2537" s="23" t="s">
        <v>156</v>
      </c>
      <c r="E2537" s="23" t="s">
        <v>183</v>
      </c>
      <c r="F2537" s="23"/>
      <c r="G2537" s="23" t="s">
        <v>179</v>
      </c>
      <c r="H2537" s="23"/>
      <c r="I2537" s="23"/>
      <c r="J2537" s="23"/>
      <c r="K2537" s="23"/>
      <c r="L2537" s="23" t="s">
        <v>180</v>
      </c>
      <c r="M2537" s="25">
        <v>46309.803796296299</v>
      </c>
    </row>
    <row r="2538" spans="1:13">
      <c r="A2538">
        <v>202650002426</v>
      </c>
      <c r="B2538">
        <v>1176111</v>
      </c>
      <c r="C2538" s="24">
        <v>46125</v>
      </c>
      <c r="D2538" s="23" t="s">
        <v>156</v>
      </c>
      <c r="E2538" s="23" t="s">
        <v>183</v>
      </c>
      <c r="F2538" s="23"/>
      <c r="G2538" s="23" t="s">
        <v>179</v>
      </c>
      <c r="H2538" s="23"/>
      <c r="I2538" s="23"/>
      <c r="J2538" s="23"/>
      <c r="K2538" s="23"/>
      <c r="L2538" s="23" t="s">
        <v>180</v>
      </c>
      <c r="M2538" s="25">
        <v>46309.803796296299</v>
      </c>
    </row>
    <row r="2539" spans="1:13">
      <c r="A2539">
        <v>202650002427</v>
      </c>
      <c r="B2539">
        <v>1254001</v>
      </c>
      <c r="C2539" s="24">
        <v>46125</v>
      </c>
      <c r="D2539" s="23" t="s">
        <v>156</v>
      </c>
      <c r="E2539" s="23" t="s">
        <v>183</v>
      </c>
      <c r="F2539" s="23"/>
      <c r="G2539" s="23" t="s">
        <v>179</v>
      </c>
      <c r="H2539" s="23"/>
      <c r="I2539" s="23"/>
      <c r="J2539" s="23"/>
      <c r="K2539" s="23"/>
      <c r="L2539" s="23" t="s">
        <v>180</v>
      </c>
      <c r="M2539" s="25">
        <v>46309.803796296299</v>
      </c>
    </row>
    <row r="2540" spans="1:13">
      <c r="A2540">
        <v>202650002428</v>
      </c>
      <c r="B2540">
        <v>972509</v>
      </c>
      <c r="C2540" s="24">
        <v>46125</v>
      </c>
      <c r="D2540" s="23" t="s">
        <v>156</v>
      </c>
      <c r="E2540" s="23" t="s">
        <v>183</v>
      </c>
      <c r="F2540" s="23"/>
      <c r="G2540" s="23" t="s">
        <v>179</v>
      </c>
      <c r="H2540" s="23"/>
      <c r="I2540" s="23"/>
      <c r="J2540" s="23"/>
      <c r="K2540" s="23"/>
      <c r="L2540" s="23" t="s">
        <v>180</v>
      </c>
      <c r="M2540" s="25">
        <v>46309.803796296299</v>
      </c>
    </row>
    <row r="2541" spans="1:13">
      <c r="A2541">
        <v>202650002429</v>
      </c>
      <c r="B2541">
        <v>1041086</v>
      </c>
      <c r="C2541" s="24">
        <v>46125</v>
      </c>
      <c r="D2541" s="23" t="s">
        <v>156</v>
      </c>
      <c r="E2541" s="23" t="s">
        <v>183</v>
      </c>
      <c r="F2541" s="23"/>
      <c r="G2541" s="23" t="s">
        <v>179</v>
      </c>
      <c r="H2541" s="23"/>
      <c r="I2541" s="23"/>
      <c r="J2541" s="23"/>
      <c r="K2541" s="23"/>
      <c r="L2541" s="23" t="s">
        <v>180</v>
      </c>
      <c r="M2541" s="25">
        <v>46309.803796296299</v>
      </c>
    </row>
    <row r="2542" spans="1:13">
      <c r="A2542">
        <v>202650002430</v>
      </c>
      <c r="B2542">
        <v>1124022</v>
      </c>
      <c r="C2542" s="24">
        <v>46125</v>
      </c>
      <c r="D2542" s="23" t="s">
        <v>156</v>
      </c>
      <c r="E2542" s="23" t="s">
        <v>183</v>
      </c>
      <c r="F2542" s="23"/>
      <c r="G2542" s="23" t="s">
        <v>179</v>
      </c>
      <c r="H2542" s="23"/>
      <c r="I2542" s="23"/>
      <c r="J2542" s="23"/>
      <c r="K2542" s="23"/>
      <c r="L2542" s="23" t="s">
        <v>180</v>
      </c>
      <c r="M2542" s="25">
        <v>46309.803796296299</v>
      </c>
    </row>
    <row r="2543" spans="1:13">
      <c r="A2543">
        <v>202650002431</v>
      </c>
      <c r="B2543">
        <v>1204084</v>
      </c>
      <c r="C2543" s="24">
        <v>46125</v>
      </c>
      <c r="D2543" s="23" t="s">
        <v>156</v>
      </c>
      <c r="E2543" s="23" t="s">
        <v>183</v>
      </c>
      <c r="F2543" s="23"/>
      <c r="G2543" s="23" t="s">
        <v>179</v>
      </c>
      <c r="H2543" s="23"/>
      <c r="I2543" s="23"/>
      <c r="J2543" s="23"/>
      <c r="K2543" s="23"/>
      <c r="L2543" s="23" t="s">
        <v>180</v>
      </c>
      <c r="M2543" s="25">
        <v>46309.803796296299</v>
      </c>
    </row>
    <row r="2544" spans="1:13">
      <c r="A2544">
        <v>202650002432</v>
      </c>
      <c r="B2544">
        <v>1231068</v>
      </c>
      <c r="C2544" s="24">
        <v>46128</v>
      </c>
      <c r="D2544" s="23" t="s">
        <v>156</v>
      </c>
      <c r="E2544" s="23" t="s">
        <v>183</v>
      </c>
      <c r="F2544" s="23"/>
      <c r="G2544" s="23" t="s">
        <v>179</v>
      </c>
      <c r="H2544" s="23"/>
      <c r="I2544" s="23"/>
      <c r="J2544" s="23"/>
      <c r="K2544" s="23"/>
      <c r="L2544" s="23" t="s">
        <v>180</v>
      </c>
      <c r="M2544" s="25">
        <v>46309.803796296299</v>
      </c>
    </row>
    <row r="2545" spans="1:13">
      <c r="A2545">
        <v>202650002433</v>
      </c>
      <c r="B2545">
        <v>1191240</v>
      </c>
      <c r="C2545" s="24">
        <v>46125</v>
      </c>
      <c r="D2545" s="23" t="s">
        <v>156</v>
      </c>
      <c r="E2545" s="23" t="s">
        <v>183</v>
      </c>
      <c r="F2545" s="23"/>
      <c r="G2545" s="23" t="s">
        <v>179</v>
      </c>
      <c r="H2545" s="23"/>
      <c r="I2545" s="23"/>
      <c r="J2545" s="23"/>
      <c r="K2545" s="23"/>
      <c r="L2545" s="23" t="s">
        <v>180</v>
      </c>
      <c r="M2545" s="25">
        <v>46309.803796296299</v>
      </c>
    </row>
    <row r="2546" spans="1:13">
      <c r="A2546">
        <v>202650002434</v>
      </c>
      <c r="B2546">
        <v>1192002</v>
      </c>
      <c r="C2546" s="24">
        <v>46125</v>
      </c>
      <c r="D2546" s="23" t="s">
        <v>156</v>
      </c>
      <c r="E2546" s="23" t="s">
        <v>183</v>
      </c>
      <c r="F2546" s="23"/>
      <c r="G2546" s="23" t="s">
        <v>179</v>
      </c>
      <c r="H2546" s="23"/>
      <c r="I2546" s="23"/>
      <c r="J2546" s="23"/>
      <c r="K2546" s="23"/>
      <c r="L2546" s="23" t="s">
        <v>180</v>
      </c>
      <c r="M2546" s="25">
        <v>46309.803796296299</v>
      </c>
    </row>
    <row r="2547" spans="1:13">
      <c r="A2547">
        <v>202650002435</v>
      </c>
      <c r="B2547">
        <v>1106007</v>
      </c>
      <c r="C2547" s="24">
        <v>46125</v>
      </c>
      <c r="D2547" s="23" t="s">
        <v>156</v>
      </c>
      <c r="E2547" s="23" t="s">
        <v>183</v>
      </c>
      <c r="F2547" s="23"/>
      <c r="G2547" s="23" t="s">
        <v>179</v>
      </c>
      <c r="H2547" s="23"/>
      <c r="I2547" s="23"/>
      <c r="J2547" s="23"/>
      <c r="K2547" s="23"/>
      <c r="L2547" s="23" t="s">
        <v>180</v>
      </c>
      <c r="M2547" s="25">
        <v>46309.803796296299</v>
      </c>
    </row>
    <row r="2548" spans="1:13">
      <c r="A2548">
        <v>202650002437</v>
      </c>
      <c r="B2548">
        <v>1242070</v>
      </c>
      <c r="C2548" s="24">
        <v>46125</v>
      </c>
      <c r="D2548" s="23" t="s">
        <v>156</v>
      </c>
      <c r="E2548" s="23" t="s">
        <v>183</v>
      </c>
      <c r="F2548" s="23"/>
      <c r="G2548" s="23" t="s">
        <v>179</v>
      </c>
      <c r="H2548" s="23"/>
      <c r="I2548" s="23"/>
      <c r="J2548" s="23"/>
      <c r="K2548" s="23"/>
      <c r="L2548" s="23" t="s">
        <v>180</v>
      </c>
      <c r="M2548" s="25">
        <v>46309.803796296299</v>
      </c>
    </row>
    <row r="2549" spans="1:13">
      <c r="A2549">
        <v>202650002438</v>
      </c>
      <c r="B2549">
        <v>1071159</v>
      </c>
      <c r="C2549" s="24">
        <v>46125</v>
      </c>
      <c r="D2549" s="23" t="s">
        <v>156</v>
      </c>
      <c r="E2549" s="23" t="s">
        <v>183</v>
      </c>
      <c r="F2549" s="23"/>
      <c r="G2549" s="23" t="s">
        <v>179</v>
      </c>
      <c r="H2549" s="23"/>
      <c r="I2549" s="23"/>
      <c r="J2549" s="23"/>
      <c r="K2549" s="23"/>
      <c r="L2549" s="23" t="s">
        <v>180</v>
      </c>
      <c r="M2549" s="25">
        <v>46309.803796296299</v>
      </c>
    </row>
    <row r="2550" spans="1:13">
      <c r="A2550">
        <v>202650002439</v>
      </c>
      <c r="B2550">
        <v>1032025</v>
      </c>
      <c r="C2550" s="24">
        <v>46125</v>
      </c>
      <c r="D2550" s="23" t="s">
        <v>156</v>
      </c>
      <c r="E2550" s="23" t="s">
        <v>183</v>
      </c>
      <c r="F2550" s="23"/>
      <c r="G2550" s="23" t="s">
        <v>179</v>
      </c>
      <c r="H2550" s="23"/>
      <c r="I2550" s="23"/>
      <c r="J2550" s="23"/>
      <c r="K2550" s="23"/>
      <c r="L2550" s="23" t="s">
        <v>180</v>
      </c>
      <c r="M2550" s="25">
        <v>46309.803796296299</v>
      </c>
    </row>
    <row r="2551" spans="1:13">
      <c r="A2551">
        <v>202650002440</v>
      </c>
      <c r="B2551">
        <v>1071382</v>
      </c>
      <c r="C2551" s="24">
        <v>46125</v>
      </c>
      <c r="D2551" s="23" t="s">
        <v>156</v>
      </c>
      <c r="E2551" s="23" t="s">
        <v>183</v>
      </c>
      <c r="F2551" s="23"/>
      <c r="G2551" s="23" t="s">
        <v>179</v>
      </c>
      <c r="H2551" s="23"/>
      <c r="I2551" s="23"/>
      <c r="J2551" s="23"/>
      <c r="K2551" s="23"/>
      <c r="L2551" s="23" t="s">
        <v>180</v>
      </c>
      <c r="M2551" s="25">
        <v>46309.803796296299</v>
      </c>
    </row>
    <row r="2552" spans="1:13">
      <c r="A2552">
        <v>202650002441</v>
      </c>
      <c r="B2552">
        <v>1202506</v>
      </c>
      <c r="C2552" s="24">
        <v>46127</v>
      </c>
      <c r="D2552" s="23" t="s">
        <v>156</v>
      </c>
      <c r="E2552" s="23" t="s">
        <v>183</v>
      </c>
      <c r="F2552" s="23"/>
      <c r="G2552" s="23" t="s">
        <v>179</v>
      </c>
      <c r="H2552" s="23"/>
      <c r="I2552" s="23"/>
      <c r="J2552" s="23"/>
      <c r="K2552" s="23"/>
      <c r="L2552" s="23" t="s">
        <v>180</v>
      </c>
      <c r="M2552" s="25">
        <v>46309.803796296299</v>
      </c>
    </row>
    <row r="2553" spans="1:13">
      <c r="A2553">
        <v>202650002442</v>
      </c>
      <c r="B2553">
        <v>1176036</v>
      </c>
      <c r="C2553" s="24">
        <v>46125</v>
      </c>
      <c r="D2553" s="23" t="s">
        <v>156</v>
      </c>
      <c r="E2553" s="23" t="s">
        <v>183</v>
      </c>
      <c r="F2553" s="23"/>
      <c r="G2553" s="23" t="s">
        <v>179</v>
      </c>
      <c r="H2553" s="23"/>
      <c r="I2553" s="23"/>
      <c r="J2553" s="23"/>
      <c r="K2553" s="23"/>
      <c r="L2553" s="23" t="s">
        <v>180</v>
      </c>
      <c r="M2553" s="25">
        <v>46309.803796296299</v>
      </c>
    </row>
    <row r="2554" spans="1:13">
      <c r="A2554">
        <v>202650002443</v>
      </c>
      <c r="B2554">
        <v>1066011</v>
      </c>
      <c r="C2554" s="24">
        <v>46125</v>
      </c>
      <c r="D2554" s="23" t="s">
        <v>156</v>
      </c>
      <c r="E2554" s="23" t="s">
        <v>183</v>
      </c>
      <c r="F2554" s="23"/>
      <c r="G2554" s="23" t="s">
        <v>179</v>
      </c>
      <c r="H2554" s="23"/>
      <c r="I2554" s="23"/>
      <c r="J2554" s="23"/>
      <c r="K2554" s="23"/>
      <c r="L2554" s="23" t="s">
        <v>180</v>
      </c>
      <c r="M2554" s="25">
        <v>46309.803796296299</v>
      </c>
    </row>
    <row r="2555" spans="1:13">
      <c r="A2555">
        <v>202650002445</v>
      </c>
      <c r="B2555">
        <v>991129</v>
      </c>
      <c r="C2555" s="24">
        <v>46118</v>
      </c>
      <c r="D2555" s="23" t="s">
        <v>156</v>
      </c>
      <c r="E2555" s="23" t="s">
        <v>183</v>
      </c>
      <c r="F2555" s="23"/>
      <c r="G2555" s="23" t="s">
        <v>179</v>
      </c>
      <c r="H2555" s="23"/>
      <c r="I2555" s="23"/>
      <c r="J2555" s="23"/>
      <c r="K2555" s="23"/>
      <c r="L2555" s="23" t="s">
        <v>180</v>
      </c>
      <c r="M2555" s="25">
        <v>46309.803796296299</v>
      </c>
    </row>
    <row r="2556" spans="1:13">
      <c r="A2556">
        <v>202650002446</v>
      </c>
      <c r="B2556">
        <v>1131209</v>
      </c>
      <c r="C2556" s="24">
        <v>46125</v>
      </c>
      <c r="D2556" s="23" t="s">
        <v>156</v>
      </c>
      <c r="E2556" s="23" t="s">
        <v>183</v>
      </c>
      <c r="F2556" s="23"/>
      <c r="G2556" s="23" t="s">
        <v>179</v>
      </c>
      <c r="H2556" s="23"/>
      <c r="I2556" s="23"/>
      <c r="J2556" s="23"/>
      <c r="K2556" s="23"/>
      <c r="L2556" s="23" t="s">
        <v>180</v>
      </c>
      <c r="M2556" s="25">
        <v>46309.803796296299</v>
      </c>
    </row>
    <row r="2557" spans="1:13">
      <c r="A2557">
        <v>202650002447</v>
      </c>
      <c r="B2557">
        <v>1141237</v>
      </c>
      <c r="C2557" s="24">
        <v>46118</v>
      </c>
      <c r="D2557" s="23" t="s">
        <v>156</v>
      </c>
      <c r="E2557" s="23" t="s">
        <v>183</v>
      </c>
      <c r="F2557" s="23"/>
      <c r="G2557" s="23" t="s">
        <v>179</v>
      </c>
      <c r="H2557" s="23"/>
      <c r="I2557" s="23"/>
      <c r="J2557" s="23"/>
      <c r="K2557" s="23"/>
      <c r="L2557" s="23" t="s">
        <v>180</v>
      </c>
      <c r="M2557" s="25">
        <v>46309.803796296299</v>
      </c>
    </row>
    <row r="2558" spans="1:13">
      <c r="A2558">
        <v>202650002448</v>
      </c>
      <c r="B2558">
        <v>1213029</v>
      </c>
      <c r="C2558" s="24">
        <v>46125</v>
      </c>
      <c r="D2558" s="23" t="s">
        <v>156</v>
      </c>
      <c r="E2558" s="23" t="s">
        <v>183</v>
      </c>
      <c r="F2558" s="23"/>
      <c r="G2558" s="23" t="s">
        <v>179</v>
      </c>
      <c r="H2558" s="23"/>
      <c r="I2558" s="23"/>
      <c r="J2558" s="23"/>
      <c r="K2558" s="23"/>
      <c r="L2558" s="23" t="s">
        <v>180</v>
      </c>
      <c r="M2558" s="25">
        <v>46309.803796296299</v>
      </c>
    </row>
    <row r="2559" spans="1:13">
      <c r="A2559">
        <v>202650002449</v>
      </c>
      <c r="B2559">
        <v>870365</v>
      </c>
      <c r="C2559" s="24">
        <v>46127</v>
      </c>
      <c r="D2559" s="23" t="s">
        <v>156</v>
      </c>
      <c r="E2559" s="23" t="s">
        <v>183</v>
      </c>
      <c r="F2559" s="23"/>
      <c r="G2559" s="23" t="s">
        <v>179</v>
      </c>
      <c r="H2559" s="23"/>
      <c r="I2559" s="23"/>
      <c r="J2559" s="23"/>
      <c r="K2559" s="23"/>
      <c r="L2559" s="23" t="s">
        <v>180</v>
      </c>
      <c r="M2559" s="25">
        <v>46309.803796296299</v>
      </c>
    </row>
    <row r="2560" spans="1:13">
      <c r="A2560">
        <v>202650002450</v>
      </c>
      <c r="B2560">
        <v>982030</v>
      </c>
      <c r="C2560" s="24">
        <v>46125</v>
      </c>
      <c r="D2560" s="23" t="s">
        <v>156</v>
      </c>
      <c r="E2560" s="23" t="s">
        <v>183</v>
      </c>
      <c r="F2560" s="23"/>
      <c r="G2560" s="23" t="s">
        <v>179</v>
      </c>
      <c r="H2560" s="23"/>
      <c r="I2560" s="23"/>
      <c r="J2560" s="23"/>
      <c r="K2560" s="23"/>
      <c r="L2560" s="23" t="s">
        <v>180</v>
      </c>
      <c r="M2560" s="25">
        <v>46309.803796296299</v>
      </c>
    </row>
    <row r="2561" spans="1:13">
      <c r="A2561">
        <v>202650002451</v>
      </c>
      <c r="B2561">
        <v>1191515</v>
      </c>
      <c r="C2561" s="24">
        <v>46125</v>
      </c>
      <c r="D2561" s="23" t="s">
        <v>156</v>
      </c>
      <c r="E2561" s="23" t="s">
        <v>183</v>
      </c>
      <c r="F2561" s="23"/>
      <c r="G2561" s="23" t="s">
        <v>179</v>
      </c>
      <c r="H2561" s="23"/>
      <c r="I2561" s="23"/>
      <c r="J2561" s="23"/>
      <c r="K2561" s="23"/>
      <c r="L2561" s="23" t="s">
        <v>180</v>
      </c>
      <c r="M2561" s="25">
        <v>46309.803796296299</v>
      </c>
    </row>
    <row r="2562" spans="1:13">
      <c r="A2562">
        <v>202650002452</v>
      </c>
      <c r="B2562">
        <v>1096010</v>
      </c>
      <c r="C2562" s="24">
        <v>46125</v>
      </c>
      <c r="D2562" s="23" t="s">
        <v>156</v>
      </c>
      <c r="E2562" s="23" t="s">
        <v>183</v>
      </c>
      <c r="F2562" s="23"/>
      <c r="G2562" s="23" t="s">
        <v>179</v>
      </c>
      <c r="H2562" s="23"/>
      <c r="I2562" s="23"/>
      <c r="J2562" s="23"/>
      <c r="K2562" s="23"/>
      <c r="L2562" s="23" t="s">
        <v>180</v>
      </c>
      <c r="M2562" s="25">
        <v>46309.803796296299</v>
      </c>
    </row>
    <row r="2563" spans="1:13">
      <c r="A2563">
        <v>202650002454</v>
      </c>
      <c r="B2563">
        <v>1186003</v>
      </c>
      <c r="C2563" s="24">
        <v>46129</v>
      </c>
      <c r="D2563" s="23" t="s">
        <v>156</v>
      </c>
      <c r="E2563" s="23" t="s">
        <v>183</v>
      </c>
      <c r="F2563" s="23"/>
      <c r="G2563" s="23" t="s">
        <v>179</v>
      </c>
      <c r="H2563" s="23"/>
      <c r="I2563" s="23"/>
      <c r="J2563" s="23"/>
      <c r="K2563" s="23"/>
      <c r="L2563" s="23" t="s">
        <v>180</v>
      </c>
      <c r="M2563" s="25">
        <v>46309.803796296299</v>
      </c>
    </row>
    <row r="2564" spans="1:13">
      <c r="A2564">
        <v>202650002455</v>
      </c>
      <c r="B2564">
        <v>1051011</v>
      </c>
      <c r="C2564" s="24">
        <v>46125</v>
      </c>
      <c r="D2564" s="23" t="s">
        <v>156</v>
      </c>
      <c r="E2564" s="23" t="s">
        <v>183</v>
      </c>
      <c r="F2564" s="23"/>
      <c r="G2564" s="23" t="s">
        <v>179</v>
      </c>
      <c r="H2564" s="23"/>
      <c r="I2564" s="23"/>
      <c r="J2564" s="23"/>
      <c r="K2564" s="23"/>
      <c r="L2564" s="23" t="s">
        <v>180</v>
      </c>
      <c r="M2564" s="25">
        <v>46309.803796296299</v>
      </c>
    </row>
    <row r="2565" spans="1:13">
      <c r="A2565">
        <v>202650002456</v>
      </c>
      <c r="B2565">
        <v>1126086</v>
      </c>
      <c r="C2565" s="24">
        <v>46125</v>
      </c>
      <c r="D2565" s="23" t="s">
        <v>156</v>
      </c>
      <c r="E2565" s="23" t="s">
        <v>183</v>
      </c>
      <c r="F2565" s="23"/>
      <c r="G2565" s="23" t="s">
        <v>179</v>
      </c>
      <c r="H2565" s="23"/>
      <c r="I2565" s="23"/>
      <c r="J2565" s="23"/>
      <c r="K2565" s="23"/>
      <c r="L2565" s="23" t="s">
        <v>180</v>
      </c>
      <c r="M2565" s="25">
        <v>46309.803796296299</v>
      </c>
    </row>
    <row r="2566" spans="1:13">
      <c r="A2566">
        <v>202650002457</v>
      </c>
      <c r="B2566">
        <v>1032503</v>
      </c>
      <c r="C2566" s="24">
        <v>46125</v>
      </c>
      <c r="D2566" s="23" t="s">
        <v>156</v>
      </c>
      <c r="E2566" s="23" t="s">
        <v>183</v>
      </c>
      <c r="F2566" s="23"/>
      <c r="G2566" s="23" t="s">
        <v>179</v>
      </c>
      <c r="H2566" s="23"/>
      <c r="I2566" s="23"/>
      <c r="J2566" s="23"/>
      <c r="K2566" s="23"/>
      <c r="L2566" s="23" t="s">
        <v>180</v>
      </c>
      <c r="M2566" s="25">
        <v>46309.803796296299</v>
      </c>
    </row>
    <row r="2567" spans="1:13">
      <c r="A2567">
        <v>202650002458</v>
      </c>
      <c r="B2567">
        <v>1061015</v>
      </c>
      <c r="C2567" s="24">
        <v>46125</v>
      </c>
      <c r="D2567" s="23" t="s">
        <v>156</v>
      </c>
      <c r="E2567" s="23" t="s">
        <v>183</v>
      </c>
      <c r="F2567" s="23"/>
      <c r="G2567" s="23" t="s">
        <v>179</v>
      </c>
      <c r="H2567" s="23"/>
      <c r="I2567" s="23"/>
      <c r="J2567" s="23"/>
      <c r="K2567" s="23"/>
      <c r="L2567" s="23" t="s">
        <v>180</v>
      </c>
      <c r="M2567" s="25">
        <v>46309.803796296299</v>
      </c>
    </row>
    <row r="2568" spans="1:13">
      <c r="A2568">
        <v>202650002459</v>
      </c>
      <c r="B2568">
        <v>1112103</v>
      </c>
      <c r="C2568" s="24">
        <v>46125</v>
      </c>
      <c r="D2568" s="23" t="s">
        <v>156</v>
      </c>
      <c r="E2568" s="23" t="s">
        <v>183</v>
      </c>
      <c r="F2568" s="23"/>
      <c r="G2568" s="23" t="s">
        <v>179</v>
      </c>
      <c r="H2568" s="23"/>
      <c r="I2568" s="23"/>
      <c r="J2568" s="23"/>
      <c r="K2568" s="23"/>
      <c r="L2568" s="23" t="s">
        <v>180</v>
      </c>
      <c r="M2568" s="25">
        <v>46309.803796296299</v>
      </c>
    </row>
    <row r="2569" spans="1:13">
      <c r="A2569">
        <v>202650002460</v>
      </c>
      <c r="B2569">
        <v>1004081</v>
      </c>
      <c r="C2569" s="24">
        <v>46125</v>
      </c>
      <c r="D2569" s="23" t="s">
        <v>156</v>
      </c>
      <c r="E2569" s="23" t="s">
        <v>183</v>
      </c>
      <c r="F2569" s="23"/>
      <c r="G2569" s="23" t="s">
        <v>179</v>
      </c>
      <c r="H2569" s="23"/>
      <c r="I2569" s="23"/>
      <c r="J2569" s="23"/>
      <c r="K2569" s="23"/>
      <c r="L2569" s="23" t="s">
        <v>180</v>
      </c>
      <c r="M2569" s="25">
        <v>46309.803796296299</v>
      </c>
    </row>
    <row r="2570" spans="1:13">
      <c r="A2570">
        <v>202650002461</v>
      </c>
      <c r="B2570">
        <v>1051080</v>
      </c>
      <c r="C2570" s="24">
        <v>46125</v>
      </c>
      <c r="D2570" s="23" t="s">
        <v>156</v>
      </c>
      <c r="E2570" s="23" t="s">
        <v>183</v>
      </c>
      <c r="F2570" s="23"/>
      <c r="G2570" s="23" t="s">
        <v>179</v>
      </c>
      <c r="H2570" s="23"/>
      <c r="I2570" s="23"/>
      <c r="J2570" s="23"/>
      <c r="K2570" s="23"/>
      <c r="L2570" s="23" t="s">
        <v>180</v>
      </c>
      <c r="M2570" s="25">
        <v>46309.803796296299</v>
      </c>
    </row>
    <row r="2571" spans="1:13">
      <c r="A2571">
        <v>202650002462</v>
      </c>
      <c r="B2571">
        <v>910103</v>
      </c>
      <c r="C2571" s="24">
        <v>46125</v>
      </c>
      <c r="D2571" s="23" t="s">
        <v>156</v>
      </c>
      <c r="E2571" s="23" t="s">
        <v>183</v>
      </c>
      <c r="F2571" s="23"/>
      <c r="G2571" s="23" t="s">
        <v>179</v>
      </c>
      <c r="H2571" s="23"/>
      <c r="I2571" s="23"/>
      <c r="J2571" s="23"/>
      <c r="K2571" s="23"/>
      <c r="L2571" s="23" t="s">
        <v>180</v>
      </c>
      <c r="M2571" s="25">
        <v>46309.803796296299</v>
      </c>
    </row>
    <row r="2572" spans="1:13">
      <c r="A2572">
        <v>202650002463</v>
      </c>
      <c r="B2572">
        <v>1032050</v>
      </c>
      <c r="C2572" s="24">
        <v>46125</v>
      </c>
      <c r="D2572" s="23" t="s">
        <v>156</v>
      </c>
      <c r="E2572" s="23" t="s">
        <v>183</v>
      </c>
      <c r="F2572" s="23"/>
      <c r="G2572" s="23" t="s">
        <v>179</v>
      </c>
      <c r="H2572" s="23"/>
      <c r="I2572" s="23"/>
      <c r="J2572" s="23"/>
      <c r="K2572" s="23"/>
      <c r="L2572" s="23" t="s">
        <v>180</v>
      </c>
      <c r="M2572" s="25">
        <v>46309.803796296299</v>
      </c>
    </row>
    <row r="2573" spans="1:13">
      <c r="A2573">
        <v>202650002464</v>
      </c>
      <c r="B2573">
        <v>1172146</v>
      </c>
      <c r="C2573" s="24">
        <v>46125</v>
      </c>
      <c r="D2573" s="23" t="s">
        <v>156</v>
      </c>
      <c r="E2573" s="23" t="s">
        <v>183</v>
      </c>
      <c r="F2573" s="23"/>
      <c r="G2573" s="23" t="s">
        <v>179</v>
      </c>
      <c r="H2573" s="23"/>
      <c r="I2573" s="23"/>
      <c r="J2573" s="23"/>
      <c r="K2573" s="23"/>
      <c r="L2573" s="23" t="s">
        <v>180</v>
      </c>
      <c r="M2573" s="25">
        <v>46309.803796296299</v>
      </c>
    </row>
    <row r="2574" spans="1:13">
      <c r="A2574">
        <v>202650002465</v>
      </c>
      <c r="B2574">
        <v>1133009</v>
      </c>
      <c r="C2574" s="24">
        <v>46125</v>
      </c>
      <c r="D2574" s="23" t="s">
        <v>156</v>
      </c>
      <c r="E2574" s="23" t="s">
        <v>183</v>
      </c>
      <c r="F2574" s="23"/>
      <c r="G2574" s="23" t="s">
        <v>179</v>
      </c>
      <c r="H2574" s="23"/>
      <c r="I2574" s="23"/>
      <c r="J2574" s="23"/>
      <c r="K2574" s="23"/>
      <c r="L2574" s="23" t="s">
        <v>180</v>
      </c>
      <c r="M2574" s="25">
        <v>46309.803796296299</v>
      </c>
    </row>
    <row r="2575" spans="1:13">
      <c r="A2575">
        <v>202650002466</v>
      </c>
      <c r="B2575">
        <v>840163</v>
      </c>
      <c r="C2575" s="24">
        <v>46127</v>
      </c>
      <c r="D2575" s="23" t="s">
        <v>156</v>
      </c>
      <c r="E2575" s="23" t="s">
        <v>183</v>
      </c>
      <c r="F2575" s="23"/>
      <c r="G2575" s="23" t="s">
        <v>179</v>
      </c>
      <c r="H2575" s="23"/>
      <c r="I2575" s="23"/>
      <c r="J2575" s="23"/>
      <c r="K2575" s="23"/>
      <c r="L2575" s="23" t="s">
        <v>180</v>
      </c>
      <c r="M2575" s="25">
        <v>46309.803796296299</v>
      </c>
    </row>
    <row r="2576" spans="1:13">
      <c r="A2576">
        <v>202650002467</v>
      </c>
      <c r="B2576">
        <v>1086068</v>
      </c>
      <c r="C2576" s="24">
        <v>46127</v>
      </c>
      <c r="D2576" s="23" t="s">
        <v>156</v>
      </c>
      <c r="E2576" s="23" t="s">
        <v>183</v>
      </c>
      <c r="F2576" s="23"/>
      <c r="G2576" s="23" t="s">
        <v>179</v>
      </c>
      <c r="H2576" s="23"/>
      <c r="I2576" s="23"/>
      <c r="J2576" s="23"/>
      <c r="K2576" s="23"/>
      <c r="L2576" s="23" t="s">
        <v>180</v>
      </c>
      <c r="M2576" s="25">
        <v>46309.803796296299</v>
      </c>
    </row>
    <row r="2577" spans="1:13">
      <c r="A2577">
        <v>202650002468</v>
      </c>
      <c r="B2577">
        <v>1086011</v>
      </c>
      <c r="C2577" s="24">
        <v>46127</v>
      </c>
      <c r="D2577" s="23" t="s">
        <v>156</v>
      </c>
      <c r="E2577" s="23" t="s">
        <v>183</v>
      </c>
      <c r="F2577" s="23"/>
      <c r="G2577" s="23" t="s">
        <v>179</v>
      </c>
      <c r="H2577" s="23"/>
      <c r="I2577" s="23"/>
      <c r="J2577" s="23"/>
      <c r="K2577" s="23"/>
      <c r="L2577" s="23" t="s">
        <v>180</v>
      </c>
      <c r="M2577" s="25">
        <v>46309.803796296299</v>
      </c>
    </row>
    <row r="2578" spans="1:13">
      <c r="A2578">
        <v>202650002469</v>
      </c>
      <c r="B2578">
        <v>1126036</v>
      </c>
      <c r="C2578" s="24">
        <v>46127</v>
      </c>
      <c r="D2578" s="23" t="s">
        <v>156</v>
      </c>
      <c r="E2578" s="23" t="s">
        <v>183</v>
      </c>
      <c r="F2578" s="23"/>
      <c r="G2578" s="23" t="s">
        <v>179</v>
      </c>
      <c r="H2578" s="23"/>
      <c r="I2578" s="23"/>
      <c r="J2578" s="23"/>
      <c r="K2578" s="23"/>
      <c r="L2578" s="23" t="s">
        <v>180</v>
      </c>
      <c r="M2578" s="25">
        <v>46309.803796296299</v>
      </c>
    </row>
    <row r="2579" spans="1:13">
      <c r="A2579">
        <v>202650002470</v>
      </c>
      <c r="B2579">
        <v>1212116</v>
      </c>
      <c r="C2579" s="24">
        <v>46127</v>
      </c>
      <c r="D2579" s="23" t="s">
        <v>156</v>
      </c>
      <c r="E2579" s="23" t="s">
        <v>183</v>
      </c>
      <c r="F2579" s="23"/>
      <c r="G2579" s="23" t="s">
        <v>179</v>
      </c>
      <c r="H2579" s="23"/>
      <c r="I2579" s="23"/>
      <c r="J2579" s="23"/>
      <c r="K2579" s="23"/>
      <c r="L2579" s="23" t="s">
        <v>180</v>
      </c>
      <c r="M2579" s="25">
        <v>46309.803796296299</v>
      </c>
    </row>
    <row r="2580" spans="1:13">
      <c r="A2580">
        <v>202650002471</v>
      </c>
      <c r="B2580">
        <v>1056006</v>
      </c>
      <c r="C2580" s="24">
        <v>46127</v>
      </c>
      <c r="D2580" s="23" t="s">
        <v>156</v>
      </c>
      <c r="E2580" s="23" t="s">
        <v>183</v>
      </c>
      <c r="F2580" s="23"/>
      <c r="G2580" s="23" t="s">
        <v>179</v>
      </c>
      <c r="H2580" s="23"/>
      <c r="I2580" s="23"/>
      <c r="J2580" s="23"/>
      <c r="K2580" s="23"/>
      <c r="L2580" s="23" t="s">
        <v>180</v>
      </c>
      <c r="M2580" s="25">
        <v>46309.803796296299</v>
      </c>
    </row>
    <row r="2581" spans="1:13">
      <c r="A2581">
        <v>202650002472</v>
      </c>
      <c r="B2581">
        <v>930494</v>
      </c>
      <c r="C2581" s="24">
        <v>46127</v>
      </c>
      <c r="D2581" s="23" t="s">
        <v>156</v>
      </c>
      <c r="E2581" s="23" t="s">
        <v>183</v>
      </c>
      <c r="F2581" s="23"/>
      <c r="G2581" s="23" t="s">
        <v>179</v>
      </c>
      <c r="H2581" s="23"/>
      <c r="I2581" s="23"/>
      <c r="J2581" s="23"/>
      <c r="K2581" s="23"/>
      <c r="L2581" s="23" t="s">
        <v>180</v>
      </c>
      <c r="M2581" s="25">
        <v>46309.803796296299</v>
      </c>
    </row>
    <row r="2582" spans="1:13">
      <c r="A2582">
        <v>202650002473</v>
      </c>
      <c r="B2582">
        <v>1146005</v>
      </c>
      <c r="C2582" s="24">
        <v>46127</v>
      </c>
      <c r="D2582" s="23" t="s">
        <v>156</v>
      </c>
      <c r="E2582" s="23" t="s">
        <v>183</v>
      </c>
      <c r="F2582" s="23"/>
      <c r="G2582" s="23" t="s">
        <v>179</v>
      </c>
      <c r="H2582" s="23"/>
      <c r="I2582" s="23"/>
      <c r="J2582" s="23"/>
      <c r="K2582" s="23"/>
      <c r="L2582" s="23" t="s">
        <v>180</v>
      </c>
      <c r="M2582" s="25">
        <v>46309.803796296299</v>
      </c>
    </row>
    <row r="2583" spans="1:13">
      <c r="A2583">
        <v>202650002474</v>
      </c>
      <c r="B2583">
        <v>1091291</v>
      </c>
      <c r="C2583" s="24">
        <v>46127</v>
      </c>
      <c r="D2583" s="23" t="s">
        <v>156</v>
      </c>
      <c r="E2583" s="23" t="s">
        <v>183</v>
      </c>
      <c r="F2583" s="23"/>
      <c r="G2583" s="23" t="s">
        <v>179</v>
      </c>
      <c r="H2583" s="23"/>
      <c r="I2583" s="23"/>
      <c r="J2583" s="23"/>
      <c r="K2583" s="23"/>
      <c r="L2583" s="23" t="s">
        <v>180</v>
      </c>
      <c r="M2583" s="25">
        <v>46309.803796296299</v>
      </c>
    </row>
    <row r="2584" spans="1:13">
      <c r="A2584">
        <v>202650002475</v>
      </c>
      <c r="B2584">
        <v>1256097</v>
      </c>
      <c r="C2584" s="24">
        <v>46127</v>
      </c>
      <c r="D2584" s="23" t="s">
        <v>156</v>
      </c>
      <c r="E2584" s="23" t="s">
        <v>183</v>
      </c>
      <c r="F2584" s="23"/>
      <c r="G2584" s="23" t="s">
        <v>179</v>
      </c>
      <c r="H2584" s="23"/>
      <c r="I2584" s="23"/>
      <c r="J2584" s="23"/>
      <c r="K2584" s="23"/>
      <c r="L2584" s="23" t="s">
        <v>180</v>
      </c>
      <c r="M2584" s="25">
        <v>46309.803796296299</v>
      </c>
    </row>
    <row r="2585" spans="1:13">
      <c r="A2585">
        <v>202650002476</v>
      </c>
      <c r="B2585">
        <v>850152</v>
      </c>
      <c r="C2585" s="24">
        <v>46127</v>
      </c>
      <c r="D2585" s="23" t="s">
        <v>156</v>
      </c>
      <c r="E2585" s="23" t="s">
        <v>183</v>
      </c>
      <c r="F2585" s="23"/>
      <c r="G2585" s="23" t="s">
        <v>179</v>
      </c>
      <c r="H2585" s="23"/>
      <c r="I2585" s="23"/>
      <c r="J2585" s="23"/>
      <c r="K2585" s="23"/>
      <c r="L2585" s="23" t="s">
        <v>180</v>
      </c>
      <c r="M2585" s="25">
        <v>46309.803796296299</v>
      </c>
    </row>
    <row r="2586" spans="1:13">
      <c r="A2586">
        <v>202650002477</v>
      </c>
      <c r="B2586">
        <v>930436</v>
      </c>
      <c r="C2586" s="24">
        <v>46127</v>
      </c>
      <c r="D2586" s="23" t="s">
        <v>156</v>
      </c>
      <c r="E2586" s="23" t="s">
        <v>183</v>
      </c>
      <c r="F2586" s="23"/>
      <c r="G2586" s="23" t="s">
        <v>179</v>
      </c>
      <c r="H2586" s="23"/>
      <c r="I2586" s="23"/>
      <c r="J2586" s="23"/>
      <c r="K2586" s="23"/>
      <c r="L2586" s="23" t="s">
        <v>180</v>
      </c>
      <c r="M2586" s="25">
        <v>46309.803796296299</v>
      </c>
    </row>
    <row r="2587" spans="1:13">
      <c r="A2587">
        <v>202650002478</v>
      </c>
      <c r="B2587">
        <v>984014</v>
      </c>
      <c r="C2587" s="24">
        <v>46127</v>
      </c>
      <c r="D2587" s="23" t="s">
        <v>156</v>
      </c>
      <c r="E2587" s="23" t="s">
        <v>183</v>
      </c>
      <c r="F2587" s="23"/>
      <c r="G2587" s="23" t="s">
        <v>179</v>
      </c>
      <c r="H2587" s="23"/>
      <c r="I2587" s="23"/>
      <c r="J2587" s="23"/>
      <c r="K2587" s="23"/>
      <c r="L2587" s="23" t="s">
        <v>180</v>
      </c>
      <c r="M2587" s="25">
        <v>46309.803796296299</v>
      </c>
    </row>
    <row r="2588" spans="1:13">
      <c r="A2588">
        <v>202650002479</v>
      </c>
      <c r="B2588">
        <v>1102023</v>
      </c>
      <c r="C2588" s="24">
        <v>46127</v>
      </c>
      <c r="D2588" s="23" t="s">
        <v>156</v>
      </c>
      <c r="E2588" s="23" t="s">
        <v>183</v>
      </c>
      <c r="F2588" s="23"/>
      <c r="G2588" s="23" t="s">
        <v>179</v>
      </c>
      <c r="H2588" s="23"/>
      <c r="I2588" s="23"/>
      <c r="J2588" s="23"/>
      <c r="K2588" s="23"/>
      <c r="L2588" s="23" t="s">
        <v>180</v>
      </c>
      <c r="M2588" s="25">
        <v>46309.803796296299</v>
      </c>
    </row>
    <row r="2589" spans="1:13">
      <c r="A2589">
        <v>202650002480</v>
      </c>
      <c r="B2589">
        <v>930374</v>
      </c>
      <c r="C2589" s="24">
        <v>46127</v>
      </c>
      <c r="D2589" s="23" t="s">
        <v>156</v>
      </c>
      <c r="E2589" s="23" t="s">
        <v>183</v>
      </c>
      <c r="F2589" s="23"/>
      <c r="G2589" s="23" t="s">
        <v>179</v>
      </c>
      <c r="H2589" s="23"/>
      <c r="I2589" s="23"/>
      <c r="J2589" s="23"/>
      <c r="K2589" s="23"/>
      <c r="L2589" s="23" t="s">
        <v>180</v>
      </c>
      <c r="M2589" s="25">
        <v>46309.803796296299</v>
      </c>
    </row>
    <row r="2590" spans="1:13">
      <c r="A2590">
        <v>202650002481</v>
      </c>
      <c r="B2590">
        <v>950053</v>
      </c>
      <c r="C2590" s="24">
        <v>46127</v>
      </c>
      <c r="D2590" s="23" t="s">
        <v>156</v>
      </c>
      <c r="E2590" s="23" t="s">
        <v>183</v>
      </c>
      <c r="F2590" s="23"/>
      <c r="G2590" s="23" t="s">
        <v>179</v>
      </c>
      <c r="H2590" s="23"/>
      <c r="I2590" s="23"/>
      <c r="J2590" s="23"/>
      <c r="K2590" s="23"/>
      <c r="L2590" s="23" t="s">
        <v>180</v>
      </c>
      <c r="M2590" s="25">
        <v>46309.803796296299</v>
      </c>
    </row>
    <row r="2591" spans="1:13">
      <c r="A2591">
        <v>202650002482</v>
      </c>
      <c r="B2591">
        <v>1101402</v>
      </c>
      <c r="C2591" s="24">
        <v>46127</v>
      </c>
      <c r="D2591" s="23" t="s">
        <v>156</v>
      </c>
      <c r="E2591" s="23" t="s">
        <v>183</v>
      </c>
      <c r="F2591" s="23"/>
      <c r="G2591" s="23" t="s">
        <v>179</v>
      </c>
      <c r="H2591" s="23"/>
      <c r="I2591" s="23"/>
      <c r="J2591" s="23"/>
      <c r="K2591" s="23"/>
      <c r="L2591" s="23" t="s">
        <v>180</v>
      </c>
      <c r="M2591" s="25">
        <v>46309.803796296299</v>
      </c>
    </row>
    <row r="2592" spans="1:13">
      <c r="A2592">
        <v>202650002483</v>
      </c>
      <c r="B2592">
        <v>1226112</v>
      </c>
      <c r="C2592" s="24">
        <v>46127</v>
      </c>
      <c r="D2592" s="23" t="s">
        <v>156</v>
      </c>
      <c r="E2592" s="23" t="s">
        <v>183</v>
      </c>
      <c r="F2592" s="23"/>
      <c r="G2592" s="23" t="s">
        <v>179</v>
      </c>
      <c r="H2592" s="23"/>
      <c r="I2592" s="23"/>
      <c r="J2592" s="23"/>
      <c r="K2592" s="23"/>
      <c r="L2592" s="23" t="s">
        <v>180</v>
      </c>
      <c r="M2592" s="25">
        <v>46309.803796296299</v>
      </c>
    </row>
    <row r="2593" spans="1:13">
      <c r="A2593">
        <v>202650002484</v>
      </c>
      <c r="B2593">
        <v>1031125</v>
      </c>
      <c r="C2593" s="24">
        <v>46127</v>
      </c>
      <c r="D2593" s="23" t="s">
        <v>156</v>
      </c>
      <c r="E2593" s="23" t="s">
        <v>183</v>
      </c>
      <c r="F2593" s="23"/>
      <c r="G2593" s="23" t="s">
        <v>179</v>
      </c>
      <c r="H2593" s="23"/>
      <c r="I2593" s="23"/>
      <c r="J2593" s="23"/>
      <c r="K2593" s="23"/>
      <c r="L2593" s="23" t="s">
        <v>180</v>
      </c>
      <c r="M2593" s="25">
        <v>46309.803796296299</v>
      </c>
    </row>
    <row r="2594" spans="1:13">
      <c r="A2594">
        <v>202650002485</v>
      </c>
      <c r="B2594">
        <v>1232073</v>
      </c>
      <c r="C2594" s="24">
        <v>46127</v>
      </c>
      <c r="D2594" s="23" t="s">
        <v>156</v>
      </c>
      <c r="E2594" s="23" t="s">
        <v>183</v>
      </c>
      <c r="F2594" s="23"/>
      <c r="G2594" s="23" t="s">
        <v>179</v>
      </c>
      <c r="H2594" s="23"/>
      <c r="I2594" s="23"/>
      <c r="J2594" s="23"/>
      <c r="K2594" s="23"/>
      <c r="L2594" s="23" t="s">
        <v>180</v>
      </c>
      <c r="M2594" s="25">
        <v>46309.803796296299</v>
      </c>
    </row>
    <row r="2595" spans="1:13">
      <c r="A2595">
        <v>202650002486</v>
      </c>
      <c r="B2595">
        <v>1151099</v>
      </c>
      <c r="C2595" s="24">
        <v>46127</v>
      </c>
      <c r="D2595" s="23" t="s">
        <v>156</v>
      </c>
      <c r="E2595" s="23" t="s">
        <v>183</v>
      </c>
      <c r="F2595" s="23"/>
      <c r="G2595" s="23" t="s">
        <v>179</v>
      </c>
      <c r="H2595" s="23"/>
      <c r="I2595" s="23"/>
      <c r="J2595" s="23"/>
      <c r="K2595" s="23"/>
      <c r="L2595" s="23" t="s">
        <v>180</v>
      </c>
      <c r="M2595" s="25">
        <v>46309.803796296299</v>
      </c>
    </row>
    <row r="2596" spans="1:13">
      <c r="A2596">
        <v>202650002487</v>
      </c>
      <c r="B2596">
        <v>1232025</v>
      </c>
      <c r="C2596" s="24">
        <v>46127</v>
      </c>
      <c r="D2596" s="23" t="s">
        <v>156</v>
      </c>
      <c r="E2596" s="23" t="s">
        <v>183</v>
      </c>
      <c r="F2596" s="23"/>
      <c r="G2596" s="23" t="s">
        <v>179</v>
      </c>
      <c r="H2596" s="23"/>
      <c r="I2596" s="23"/>
      <c r="J2596" s="23"/>
      <c r="K2596" s="23"/>
      <c r="L2596" s="23" t="s">
        <v>180</v>
      </c>
      <c r="M2596" s="25">
        <v>46309.803796296299</v>
      </c>
    </row>
    <row r="2597" spans="1:13">
      <c r="A2597">
        <v>202650002488</v>
      </c>
      <c r="B2597">
        <v>1151256</v>
      </c>
      <c r="C2597" s="24">
        <v>46127</v>
      </c>
      <c r="D2597" s="23" t="s">
        <v>156</v>
      </c>
      <c r="E2597" s="23" t="s">
        <v>183</v>
      </c>
      <c r="F2597" s="23"/>
      <c r="G2597" s="23" t="s">
        <v>179</v>
      </c>
      <c r="H2597" s="23"/>
      <c r="I2597" s="23"/>
      <c r="J2597" s="23"/>
      <c r="K2597" s="23"/>
      <c r="L2597" s="23" t="s">
        <v>180</v>
      </c>
      <c r="M2597" s="25">
        <v>46309.803796296299</v>
      </c>
    </row>
    <row r="2598" spans="1:13">
      <c r="A2598">
        <v>202650002489</v>
      </c>
      <c r="B2598">
        <v>920311</v>
      </c>
      <c r="C2598" s="24">
        <v>46127</v>
      </c>
      <c r="D2598" s="23" t="s">
        <v>156</v>
      </c>
      <c r="E2598" s="23" t="s">
        <v>183</v>
      </c>
      <c r="F2598" s="23"/>
      <c r="G2598" s="23" t="s">
        <v>179</v>
      </c>
      <c r="H2598" s="23"/>
      <c r="I2598" s="23"/>
      <c r="J2598" s="23"/>
      <c r="K2598" s="23"/>
      <c r="L2598" s="23" t="s">
        <v>180</v>
      </c>
      <c r="M2598" s="25">
        <v>46309.803796296299</v>
      </c>
    </row>
    <row r="2599" spans="1:13">
      <c r="A2599">
        <v>202650002490</v>
      </c>
      <c r="B2599">
        <v>1081076</v>
      </c>
      <c r="C2599" s="24">
        <v>46127</v>
      </c>
      <c r="D2599" s="23" t="s">
        <v>156</v>
      </c>
      <c r="E2599" s="23" t="s">
        <v>183</v>
      </c>
      <c r="F2599" s="23"/>
      <c r="G2599" s="23" t="s">
        <v>179</v>
      </c>
      <c r="H2599" s="23"/>
      <c r="I2599" s="23"/>
      <c r="J2599" s="23"/>
      <c r="K2599" s="23"/>
      <c r="L2599" s="23" t="s">
        <v>180</v>
      </c>
      <c r="M2599" s="25">
        <v>46309.803796296299</v>
      </c>
    </row>
    <row r="2600" spans="1:13">
      <c r="A2600">
        <v>202650002491</v>
      </c>
      <c r="B2600">
        <v>1201055</v>
      </c>
      <c r="C2600" s="24">
        <v>46127</v>
      </c>
      <c r="D2600" s="23" t="s">
        <v>156</v>
      </c>
      <c r="E2600" s="23" t="s">
        <v>183</v>
      </c>
      <c r="F2600" s="23"/>
      <c r="G2600" s="23" t="s">
        <v>179</v>
      </c>
      <c r="H2600" s="23"/>
      <c r="I2600" s="23"/>
      <c r="J2600" s="23"/>
      <c r="K2600" s="23"/>
      <c r="L2600" s="23" t="s">
        <v>180</v>
      </c>
      <c r="M2600" s="25">
        <v>46309.803796296299</v>
      </c>
    </row>
    <row r="2601" spans="1:13">
      <c r="A2601">
        <v>202650002492</v>
      </c>
      <c r="B2601">
        <v>1202026</v>
      </c>
      <c r="C2601" s="24">
        <v>46127</v>
      </c>
      <c r="D2601" s="23" t="s">
        <v>156</v>
      </c>
      <c r="E2601" s="23" t="s">
        <v>183</v>
      </c>
      <c r="F2601" s="23"/>
      <c r="G2601" s="23" t="s">
        <v>179</v>
      </c>
      <c r="H2601" s="23"/>
      <c r="I2601" s="23"/>
      <c r="J2601" s="23"/>
      <c r="K2601" s="23"/>
      <c r="L2601" s="23" t="s">
        <v>180</v>
      </c>
      <c r="M2601" s="25">
        <v>46309.803796296299</v>
      </c>
    </row>
    <row r="2602" spans="1:13">
      <c r="A2602">
        <v>202650002493</v>
      </c>
      <c r="B2602">
        <v>1121024</v>
      </c>
      <c r="C2602" s="24">
        <v>46127</v>
      </c>
      <c r="D2602" s="23" t="s">
        <v>156</v>
      </c>
      <c r="E2602" s="23" t="s">
        <v>183</v>
      </c>
      <c r="F2602" s="23"/>
      <c r="G2602" s="23" t="s">
        <v>179</v>
      </c>
      <c r="H2602" s="23"/>
      <c r="I2602" s="23"/>
      <c r="J2602" s="23"/>
      <c r="K2602" s="23"/>
      <c r="L2602" s="23" t="s">
        <v>180</v>
      </c>
      <c r="M2602" s="25">
        <v>46309.803796296299</v>
      </c>
    </row>
    <row r="2603" spans="1:13">
      <c r="A2603">
        <v>202650002494</v>
      </c>
      <c r="B2603">
        <v>1202123</v>
      </c>
      <c r="C2603" s="24">
        <v>46127</v>
      </c>
      <c r="D2603" s="23" t="s">
        <v>156</v>
      </c>
      <c r="E2603" s="23" t="s">
        <v>183</v>
      </c>
      <c r="F2603" s="23"/>
      <c r="G2603" s="23" t="s">
        <v>179</v>
      </c>
      <c r="H2603" s="23"/>
      <c r="I2603" s="23"/>
      <c r="J2603" s="23"/>
      <c r="K2603" s="23"/>
      <c r="L2603" s="23" t="s">
        <v>180</v>
      </c>
      <c r="M2603" s="25">
        <v>46309.803796296299</v>
      </c>
    </row>
    <row r="2604" spans="1:13">
      <c r="A2604">
        <v>202650002495</v>
      </c>
      <c r="B2604">
        <v>1091146</v>
      </c>
      <c r="C2604" s="24">
        <v>46127</v>
      </c>
      <c r="D2604" s="23" t="s">
        <v>156</v>
      </c>
      <c r="E2604" s="23" t="s">
        <v>183</v>
      </c>
      <c r="F2604" s="23"/>
      <c r="G2604" s="23" t="s">
        <v>179</v>
      </c>
      <c r="H2604" s="23"/>
      <c r="I2604" s="23"/>
      <c r="J2604" s="23"/>
      <c r="K2604" s="23"/>
      <c r="L2604" s="23" t="s">
        <v>180</v>
      </c>
      <c r="M2604" s="25">
        <v>46309.803796296299</v>
      </c>
    </row>
    <row r="2605" spans="1:13">
      <c r="A2605">
        <v>202650002496</v>
      </c>
      <c r="B2605">
        <v>1236070</v>
      </c>
      <c r="C2605" s="24">
        <v>46127</v>
      </c>
      <c r="D2605" s="23" t="s">
        <v>156</v>
      </c>
      <c r="E2605" s="23" t="s">
        <v>183</v>
      </c>
      <c r="F2605" s="23"/>
      <c r="G2605" s="23" t="s">
        <v>179</v>
      </c>
      <c r="H2605" s="23"/>
      <c r="I2605" s="23"/>
      <c r="J2605" s="23"/>
      <c r="K2605" s="23"/>
      <c r="L2605" s="23" t="s">
        <v>180</v>
      </c>
      <c r="M2605" s="25">
        <v>46309.803796296299</v>
      </c>
    </row>
    <row r="2606" spans="1:13">
      <c r="A2606">
        <v>202650002497</v>
      </c>
      <c r="B2606">
        <v>1101053</v>
      </c>
      <c r="C2606" s="24">
        <v>46127</v>
      </c>
      <c r="D2606" s="23" t="s">
        <v>156</v>
      </c>
      <c r="E2606" s="23" t="s">
        <v>183</v>
      </c>
      <c r="F2606" s="23"/>
      <c r="G2606" s="23" t="s">
        <v>179</v>
      </c>
      <c r="H2606" s="23"/>
      <c r="I2606" s="23"/>
      <c r="J2606" s="23"/>
      <c r="K2606" s="23"/>
      <c r="L2606" s="23" t="s">
        <v>180</v>
      </c>
      <c r="M2606" s="25">
        <v>46309.803796296299</v>
      </c>
    </row>
    <row r="2607" spans="1:13">
      <c r="A2607">
        <v>202650002498</v>
      </c>
      <c r="B2607">
        <v>1111157</v>
      </c>
      <c r="C2607" s="24">
        <v>46127</v>
      </c>
      <c r="D2607" s="23" t="s">
        <v>156</v>
      </c>
      <c r="E2607" s="23" t="s">
        <v>183</v>
      </c>
      <c r="F2607" s="23"/>
      <c r="G2607" s="23" t="s">
        <v>179</v>
      </c>
      <c r="H2607" s="23"/>
      <c r="I2607" s="23"/>
      <c r="J2607" s="23"/>
      <c r="K2607" s="23"/>
      <c r="L2607" s="23" t="s">
        <v>180</v>
      </c>
      <c r="M2607" s="25">
        <v>46309.803796296299</v>
      </c>
    </row>
    <row r="2608" spans="1:13">
      <c r="A2608">
        <v>202650002499</v>
      </c>
      <c r="B2608">
        <v>1121217</v>
      </c>
      <c r="C2608" s="24">
        <v>46127</v>
      </c>
      <c r="D2608" s="23" t="s">
        <v>156</v>
      </c>
      <c r="E2608" s="23" t="s">
        <v>183</v>
      </c>
      <c r="F2608" s="23"/>
      <c r="G2608" s="23" t="s">
        <v>179</v>
      </c>
      <c r="H2608" s="23"/>
      <c r="I2608" s="23"/>
      <c r="J2608" s="23"/>
      <c r="K2608" s="23"/>
      <c r="L2608" s="23" t="s">
        <v>180</v>
      </c>
      <c r="M2608" s="25">
        <v>46309.803796296299</v>
      </c>
    </row>
    <row r="2609" spans="1:13">
      <c r="A2609">
        <v>202650002500</v>
      </c>
      <c r="B2609">
        <v>1122082</v>
      </c>
      <c r="C2609" s="24">
        <v>46127</v>
      </c>
      <c r="D2609" s="23" t="s">
        <v>156</v>
      </c>
      <c r="E2609" s="23" t="s">
        <v>183</v>
      </c>
      <c r="F2609" s="23"/>
      <c r="G2609" s="23" t="s">
        <v>179</v>
      </c>
      <c r="H2609" s="23"/>
      <c r="I2609" s="23"/>
      <c r="J2609" s="23"/>
      <c r="K2609" s="23"/>
      <c r="L2609" s="23" t="s">
        <v>180</v>
      </c>
      <c r="M2609" s="25">
        <v>46309.803796296299</v>
      </c>
    </row>
    <row r="2610" spans="1:13">
      <c r="A2610">
        <v>202650002501</v>
      </c>
      <c r="B2610">
        <v>1110005</v>
      </c>
      <c r="C2610" s="24">
        <v>46127</v>
      </c>
      <c r="D2610" s="23" t="s">
        <v>156</v>
      </c>
      <c r="E2610" s="23" t="s">
        <v>183</v>
      </c>
      <c r="F2610" s="23"/>
      <c r="G2610" s="23" t="s">
        <v>179</v>
      </c>
      <c r="H2610" s="23"/>
      <c r="I2610" s="23"/>
      <c r="J2610" s="23"/>
      <c r="K2610" s="23"/>
      <c r="L2610" s="23" t="s">
        <v>180</v>
      </c>
      <c r="M2610" s="25">
        <v>46309.803796296299</v>
      </c>
    </row>
    <row r="2611" spans="1:13">
      <c r="A2611">
        <v>202650002502</v>
      </c>
      <c r="B2611">
        <v>1181071</v>
      </c>
      <c r="C2611" s="24">
        <v>46127</v>
      </c>
      <c r="D2611" s="23" t="s">
        <v>156</v>
      </c>
      <c r="E2611" s="23" t="s">
        <v>183</v>
      </c>
      <c r="F2611" s="23"/>
      <c r="G2611" s="23" t="s">
        <v>179</v>
      </c>
      <c r="H2611" s="23"/>
      <c r="I2611" s="23"/>
      <c r="J2611" s="23"/>
      <c r="K2611" s="23"/>
      <c r="L2611" s="23" t="s">
        <v>180</v>
      </c>
      <c r="M2611" s="25">
        <v>46309.803796296299</v>
      </c>
    </row>
    <row r="2612" spans="1:13">
      <c r="A2612">
        <v>202650002503</v>
      </c>
      <c r="B2612">
        <v>890349</v>
      </c>
      <c r="C2612" s="24">
        <v>46127</v>
      </c>
      <c r="D2612" s="23" t="s">
        <v>156</v>
      </c>
      <c r="E2612" s="23" t="s">
        <v>183</v>
      </c>
      <c r="F2612" s="23"/>
      <c r="G2612" s="23" t="s">
        <v>179</v>
      </c>
      <c r="H2612" s="23"/>
      <c r="I2612" s="23"/>
      <c r="J2612" s="23"/>
      <c r="K2612" s="23"/>
      <c r="L2612" s="23" t="s">
        <v>180</v>
      </c>
      <c r="M2612" s="25">
        <v>46309.803796296299</v>
      </c>
    </row>
    <row r="2613" spans="1:13">
      <c r="A2613">
        <v>202650002504</v>
      </c>
      <c r="B2613">
        <v>1102114</v>
      </c>
      <c r="C2613" s="24">
        <v>46127</v>
      </c>
      <c r="D2613" s="23" t="s">
        <v>156</v>
      </c>
      <c r="E2613" s="23" t="s">
        <v>183</v>
      </c>
      <c r="F2613" s="23"/>
      <c r="G2613" s="23" t="s">
        <v>179</v>
      </c>
      <c r="H2613" s="23"/>
      <c r="I2613" s="23"/>
      <c r="J2613" s="23"/>
      <c r="K2613" s="23"/>
      <c r="L2613" s="23" t="s">
        <v>180</v>
      </c>
      <c r="M2613" s="25">
        <v>46309.803796296299</v>
      </c>
    </row>
    <row r="2614" spans="1:13">
      <c r="A2614">
        <v>202650002505</v>
      </c>
      <c r="B2614">
        <v>1113021</v>
      </c>
      <c r="C2614" s="24">
        <v>46127</v>
      </c>
      <c r="D2614" s="23" t="s">
        <v>156</v>
      </c>
      <c r="E2614" s="23" t="s">
        <v>183</v>
      </c>
      <c r="F2614" s="23"/>
      <c r="G2614" s="23" t="s">
        <v>179</v>
      </c>
      <c r="H2614" s="23"/>
      <c r="I2614" s="23"/>
      <c r="J2614" s="23"/>
      <c r="K2614" s="23"/>
      <c r="L2614" s="23" t="s">
        <v>180</v>
      </c>
      <c r="M2614" s="25">
        <v>46309.803796296299</v>
      </c>
    </row>
    <row r="2615" spans="1:13">
      <c r="A2615">
        <v>202650002506</v>
      </c>
      <c r="B2615">
        <v>1193012</v>
      </c>
      <c r="C2615" s="24">
        <v>46127</v>
      </c>
      <c r="D2615" s="23" t="s">
        <v>156</v>
      </c>
      <c r="E2615" s="23" t="s">
        <v>183</v>
      </c>
      <c r="F2615" s="23"/>
      <c r="G2615" s="23" t="s">
        <v>179</v>
      </c>
      <c r="H2615" s="23"/>
      <c r="I2615" s="23"/>
      <c r="J2615" s="23"/>
      <c r="K2615" s="23"/>
      <c r="L2615" s="23" t="s">
        <v>180</v>
      </c>
      <c r="M2615" s="25">
        <v>46309.803796296299</v>
      </c>
    </row>
    <row r="2616" spans="1:13">
      <c r="A2616">
        <v>202650002507</v>
      </c>
      <c r="B2616">
        <v>850365</v>
      </c>
      <c r="C2616" s="24">
        <v>46127</v>
      </c>
      <c r="D2616" s="23" t="s">
        <v>156</v>
      </c>
      <c r="E2616" s="23" t="s">
        <v>183</v>
      </c>
      <c r="F2616" s="23"/>
      <c r="G2616" s="23" t="s">
        <v>179</v>
      </c>
      <c r="H2616" s="23"/>
      <c r="I2616" s="23"/>
      <c r="J2616" s="23"/>
      <c r="K2616" s="23"/>
      <c r="L2616" s="23" t="s">
        <v>180</v>
      </c>
      <c r="M2616" s="25">
        <v>46309.803796296299</v>
      </c>
    </row>
    <row r="2617" spans="1:13">
      <c r="A2617">
        <v>202650002508</v>
      </c>
      <c r="B2617">
        <v>1191043</v>
      </c>
      <c r="C2617" s="24">
        <v>46127</v>
      </c>
      <c r="D2617" s="23" t="s">
        <v>156</v>
      </c>
      <c r="E2617" s="23" t="s">
        <v>183</v>
      </c>
      <c r="F2617" s="23"/>
      <c r="G2617" s="23" t="s">
        <v>179</v>
      </c>
      <c r="H2617" s="23"/>
      <c r="I2617" s="23"/>
      <c r="J2617" s="23"/>
      <c r="K2617" s="23"/>
      <c r="L2617" s="23" t="s">
        <v>180</v>
      </c>
      <c r="M2617" s="25">
        <v>46309.803796296299</v>
      </c>
    </row>
    <row r="2618" spans="1:13">
      <c r="A2618">
        <v>202650002509</v>
      </c>
      <c r="B2618">
        <v>1221107</v>
      </c>
      <c r="C2618" s="24">
        <v>46127</v>
      </c>
      <c r="D2618" s="23" t="s">
        <v>156</v>
      </c>
      <c r="E2618" s="23" t="s">
        <v>183</v>
      </c>
      <c r="F2618" s="23"/>
      <c r="G2618" s="23" t="s">
        <v>179</v>
      </c>
      <c r="H2618" s="23"/>
      <c r="I2618" s="23"/>
      <c r="J2618" s="23"/>
      <c r="K2618" s="23"/>
      <c r="L2618" s="23" t="s">
        <v>180</v>
      </c>
      <c r="M2618" s="25">
        <v>46309.803796296299</v>
      </c>
    </row>
    <row r="2619" spans="1:13">
      <c r="A2619">
        <v>202650002510</v>
      </c>
      <c r="B2619">
        <v>1232303</v>
      </c>
      <c r="C2619" s="24">
        <v>46127</v>
      </c>
      <c r="D2619" s="23" t="s">
        <v>156</v>
      </c>
      <c r="E2619" s="23" t="s">
        <v>183</v>
      </c>
      <c r="F2619" s="23"/>
      <c r="G2619" s="23" t="s">
        <v>179</v>
      </c>
      <c r="H2619" s="23"/>
      <c r="I2619" s="23"/>
      <c r="J2619" s="23"/>
      <c r="K2619" s="23"/>
      <c r="L2619" s="23" t="s">
        <v>180</v>
      </c>
      <c r="M2619" s="25">
        <v>46309.803796296299</v>
      </c>
    </row>
    <row r="2620" spans="1:13">
      <c r="A2620">
        <v>202650002511</v>
      </c>
      <c r="B2620">
        <v>1220087</v>
      </c>
      <c r="C2620" s="24">
        <v>46127</v>
      </c>
      <c r="D2620" s="23" t="s">
        <v>156</v>
      </c>
      <c r="E2620" s="23" t="s">
        <v>183</v>
      </c>
      <c r="F2620" s="23"/>
      <c r="G2620" s="23" t="s">
        <v>179</v>
      </c>
      <c r="H2620" s="23"/>
      <c r="I2620" s="23"/>
      <c r="J2620" s="23"/>
      <c r="K2620" s="23"/>
      <c r="L2620" s="23" t="s">
        <v>180</v>
      </c>
      <c r="M2620" s="25">
        <v>46309.803796296299</v>
      </c>
    </row>
    <row r="2621" spans="1:13">
      <c r="A2621">
        <v>202650002512</v>
      </c>
      <c r="B2621">
        <v>1191126</v>
      </c>
      <c r="C2621" s="24">
        <v>46127</v>
      </c>
      <c r="D2621" s="23" t="s">
        <v>156</v>
      </c>
      <c r="E2621" s="23" t="s">
        <v>183</v>
      </c>
      <c r="F2621" s="23"/>
      <c r="G2621" s="23" t="s">
        <v>179</v>
      </c>
      <c r="H2621" s="23"/>
      <c r="I2621" s="23"/>
      <c r="J2621" s="23"/>
      <c r="K2621" s="23"/>
      <c r="L2621" s="23" t="s">
        <v>180</v>
      </c>
      <c r="M2621" s="25">
        <v>46309.803796296299</v>
      </c>
    </row>
    <row r="2622" spans="1:13">
      <c r="A2622">
        <v>202650002513</v>
      </c>
      <c r="B2622">
        <v>1231162</v>
      </c>
      <c r="C2622" s="24">
        <v>46127</v>
      </c>
      <c r="D2622" s="23" t="s">
        <v>156</v>
      </c>
      <c r="E2622" s="23" t="s">
        <v>183</v>
      </c>
      <c r="F2622" s="23"/>
      <c r="G2622" s="23" t="s">
        <v>179</v>
      </c>
      <c r="H2622" s="23"/>
      <c r="I2622" s="23"/>
      <c r="J2622" s="23"/>
      <c r="K2622" s="23"/>
      <c r="L2622" s="23" t="s">
        <v>180</v>
      </c>
      <c r="M2622" s="25">
        <v>46309.803796296299</v>
      </c>
    </row>
    <row r="2623" spans="1:13">
      <c r="A2623">
        <v>202650002514</v>
      </c>
      <c r="B2623">
        <v>1161059</v>
      </c>
      <c r="C2623" s="24">
        <v>46127</v>
      </c>
      <c r="D2623" s="23" t="s">
        <v>156</v>
      </c>
      <c r="E2623" s="23" t="s">
        <v>183</v>
      </c>
      <c r="F2623" s="23"/>
      <c r="G2623" s="23" t="s">
        <v>179</v>
      </c>
      <c r="H2623" s="23"/>
      <c r="I2623" s="23"/>
      <c r="J2623" s="23"/>
      <c r="K2623" s="23"/>
      <c r="L2623" s="23" t="s">
        <v>180</v>
      </c>
      <c r="M2623" s="25">
        <v>46309.803796296299</v>
      </c>
    </row>
    <row r="2624" spans="1:13">
      <c r="A2624">
        <v>202650002515</v>
      </c>
      <c r="B2624">
        <v>1232086</v>
      </c>
      <c r="C2624" s="24">
        <v>46127</v>
      </c>
      <c r="D2624" s="23" t="s">
        <v>156</v>
      </c>
      <c r="E2624" s="23" t="s">
        <v>183</v>
      </c>
      <c r="F2624" s="23"/>
      <c r="G2624" s="23" t="s">
        <v>179</v>
      </c>
      <c r="H2624" s="23"/>
      <c r="I2624" s="23"/>
      <c r="J2624" s="23"/>
      <c r="K2624" s="23"/>
      <c r="L2624" s="23" t="s">
        <v>180</v>
      </c>
      <c r="M2624" s="25">
        <v>46309.803796296299</v>
      </c>
    </row>
    <row r="2625" spans="1:13">
      <c r="A2625">
        <v>202650002516</v>
      </c>
      <c r="B2625">
        <v>1112125</v>
      </c>
      <c r="C2625" s="24">
        <v>46127</v>
      </c>
      <c r="D2625" s="23" t="s">
        <v>156</v>
      </c>
      <c r="E2625" s="23" t="s">
        <v>183</v>
      </c>
      <c r="F2625" s="23"/>
      <c r="G2625" s="23" t="s">
        <v>179</v>
      </c>
      <c r="H2625" s="23"/>
      <c r="I2625" s="23"/>
      <c r="J2625" s="23"/>
      <c r="K2625" s="23"/>
      <c r="L2625" s="23" t="s">
        <v>180</v>
      </c>
      <c r="M2625" s="25">
        <v>46309.803796296299</v>
      </c>
    </row>
    <row r="2626" spans="1:13">
      <c r="A2626">
        <v>202650002517</v>
      </c>
      <c r="B2626">
        <v>1231238</v>
      </c>
      <c r="C2626" s="24">
        <v>46127</v>
      </c>
      <c r="D2626" s="23" t="s">
        <v>156</v>
      </c>
      <c r="E2626" s="23" t="s">
        <v>183</v>
      </c>
      <c r="F2626" s="23"/>
      <c r="G2626" s="23" t="s">
        <v>179</v>
      </c>
      <c r="H2626" s="23"/>
      <c r="I2626" s="23"/>
      <c r="J2626" s="23"/>
      <c r="K2626" s="23"/>
      <c r="L2626" s="23" t="s">
        <v>180</v>
      </c>
      <c r="M2626" s="25">
        <v>46309.803796296299</v>
      </c>
    </row>
    <row r="2627" spans="1:13">
      <c r="A2627">
        <v>202650002518</v>
      </c>
      <c r="B2627">
        <v>950181</v>
      </c>
      <c r="C2627" s="24">
        <v>46127</v>
      </c>
      <c r="D2627" s="23" t="s">
        <v>156</v>
      </c>
      <c r="E2627" s="23" t="s">
        <v>183</v>
      </c>
      <c r="F2627" s="23"/>
      <c r="G2627" s="23" t="s">
        <v>179</v>
      </c>
      <c r="H2627" s="23"/>
      <c r="I2627" s="23"/>
      <c r="J2627" s="23"/>
      <c r="K2627" s="23"/>
      <c r="L2627" s="23" t="s">
        <v>180</v>
      </c>
      <c r="M2627" s="25">
        <v>46309.803796296299</v>
      </c>
    </row>
    <row r="2628" spans="1:13">
      <c r="A2628">
        <v>202650002519</v>
      </c>
      <c r="B2628">
        <v>1231312</v>
      </c>
      <c r="C2628" s="24">
        <v>46127</v>
      </c>
      <c r="D2628" s="23" t="s">
        <v>156</v>
      </c>
      <c r="E2628" s="23" t="s">
        <v>183</v>
      </c>
      <c r="F2628" s="23"/>
      <c r="G2628" s="23" t="s">
        <v>179</v>
      </c>
      <c r="H2628" s="23"/>
      <c r="I2628" s="23"/>
      <c r="J2628" s="23"/>
      <c r="K2628" s="23"/>
      <c r="L2628" s="23" t="s">
        <v>180</v>
      </c>
      <c r="M2628" s="25">
        <v>46309.803796296299</v>
      </c>
    </row>
    <row r="2629" spans="1:13">
      <c r="A2629">
        <v>202650002521</v>
      </c>
      <c r="B2629">
        <v>1201368</v>
      </c>
      <c r="C2629" s="24">
        <v>46127</v>
      </c>
      <c r="D2629" s="23" t="s">
        <v>156</v>
      </c>
      <c r="E2629" s="23" t="s">
        <v>183</v>
      </c>
      <c r="F2629" s="23"/>
      <c r="G2629" s="23" t="s">
        <v>179</v>
      </c>
      <c r="H2629" s="23"/>
      <c r="I2629" s="23"/>
      <c r="J2629" s="23"/>
      <c r="K2629" s="23"/>
      <c r="L2629" s="23" t="s">
        <v>180</v>
      </c>
      <c r="M2629" s="25">
        <v>46309.803796296299</v>
      </c>
    </row>
    <row r="2630" spans="1:13">
      <c r="A2630">
        <v>202650002522</v>
      </c>
      <c r="B2630">
        <v>1122103</v>
      </c>
      <c r="C2630" s="24">
        <v>46127</v>
      </c>
      <c r="D2630" s="23" t="s">
        <v>156</v>
      </c>
      <c r="E2630" s="23" t="s">
        <v>183</v>
      </c>
      <c r="F2630" s="23"/>
      <c r="G2630" s="23" t="s">
        <v>179</v>
      </c>
      <c r="H2630" s="23"/>
      <c r="I2630" s="23"/>
      <c r="J2630" s="23"/>
      <c r="K2630" s="23"/>
      <c r="L2630" s="23" t="s">
        <v>180</v>
      </c>
      <c r="M2630" s="25">
        <v>46309.803796296299</v>
      </c>
    </row>
    <row r="2631" spans="1:13">
      <c r="A2631">
        <v>202650002524</v>
      </c>
      <c r="B2631">
        <v>1221124</v>
      </c>
      <c r="C2631" s="24">
        <v>46127</v>
      </c>
      <c r="D2631" s="23" t="s">
        <v>156</v>
      </c>
      <c r="E2631" s="23" t="s">
        <v>183</v>
      </c>
      <c r="F2631" s="23"/>
      <c r="G2631" s="23" t="s">
        <v>179</v>
      </c>
      <c r="H2631" s="23"/>
      <c r="I2631" s="23"/>
      <c r="J2631" s="23"/>
      <c r="K2631" s="23"/>
      <c r="L2631" s="23" t="s">
        <v>180</v>
      </c>
      <c r="M2631" s="25">
        <v>46309.803796296299</v>
      </c>
    </row>
    <row r="2632" spans="1:13">
      <c r="A2632">
        <v>202650002525</v>
      </c>
      <c r="B2632">
        <v>1162030</v>
      </c>
      <c r="C2632" s="24">
        <v>46127</v>
      </c>
      <c r="D2632" s="23" t="s">
        <v>156</v>
      </c>
      <c r="E2632" s="23" t="s">
        <v>183</v>
      </c>
      <c r="F2632" s="23"/>
      <c r="G2632" s="23" t="s">
        <v>179</v>
      </c>
      <c r="H2632" s="23"/>
      <c r="I2632" s="23"/>
      <c r="J2632" s="23"/>
      <c r="K2632" s="23"/>
      <c r="L2632" s="23" t="s">
        <v>180</v>
      </c>
      <c r="M2632" s="25">
        <v>46309.803796296299</v>
      </c>
    </row>
    <row r="2633" spans="1:13">
      <c r="A2633">
        <v>202650002526</v>
      </c>
      <c r="B2633">
        <v>1151258</v>
      </c>
      <c r="C2633" s="24">
        <v>46127</v>
      </c>
      <c r="D2633" s="23" t="s">
        <v>156</v>
      </c>
      <c r="E2633" s="23" t="s">
        <v>183</v>
      </c>
      <c r="F2633" s="23"/>
      <c r="G2633" s="23" t="s">
        <v>179</v>
      </c>
      <c r="H2633" s="23"/>
      <c r="I2633" s="23"/>
      <c r="J2633" s="23"/>
      <c r="K2633" s="23"/>
      <c r="L2633" s="23" t="s">
        <v>180</v>
      </c>
      <c r="M2633" s="25">
        <v>46309.803796296299</v>
      </c>
    </row>
    <row r="2634" spans="1:13">
      <c r="A2634">
        <v>202650002527</v>
      </c>
      <c r="B2634">
        <v>1091188</v>
      </c>
      <c r="C2634" s="24">
        <v>46127</v>
      </c>
      <c r="D2634" s="23" t="s">
        <v>156</v>
      </c>
      <c r="E2634" s="23" t="s">
        <v>183</v>
      </c>
      <c r="F2634" s="23"/>
      <c r="G2634" s="23" t="s">
        <v>179</v>
      </c>
      <c r="H2634" s="23"/>
      <c r="I2634" s="23"/>
      <c r="J2634" s="23"/>
      <c r="K2634" s="23"/>
      <c r="L2634" s="23" t="s">
        <v>180</v>
      </c>
      <c r="M2634" s="25">
        <v>46309.803796296299</v>
      </c>
    </row>
    <row r="2635" spans="1:13">
      <c r="A2635">
        <v>202650002528</v>
      </c>
      <c r="B2635">
        <v>1021140</v>
      </c>
      <c r="C2635" s="24">
        <v>46127</v>
      </c>
      <c r="D2635" s="23" t="s">
        <v>156</v>
      </c>
      <c r="E2635" s="23" t="s">
        <v>183</v>
      </c>
      <c r="F2635" s="23"/>
      <c r="G2635" s="23" t="s">
        <v>179</v>
      </c>
      <c r="H2635" s="23"/>
      <c r="I2635" s="23"/>
      <c r="J2635" s="23"/>
      <c r="K2635" s="23"/>
      <c r="L2635" s="23" t="s">
        <v>180</v>
      </c>
      <c r="M2635" s="25">
        <v>46309.803796296299</v>
      </c>
    </row>
    <row r="2636" spans="1:13">
      <c r="A2636">
        <v>202650002529</v>
      </c>
      <c r="B2636">
        <v>1231177</v>
      </c>
      <c r="C2636" s="24">
        <v>46127</v>
      </c>
      <c r="D2636" s="23" t="s">
        <v>156</v>
      </c>
      <c r="E2636" s="23" t="s">
        <v>183</v>
      </c>
      <c r="F2636" s="23"/>
      <c r="G2636" s="23" t="s">
        <v>179</v>
      </c>
      <c r="H2636" s="23"/>
      <c r="I2636" s="23"/>
      <c r="J2636" s="23"/>
      <c r="K2636" s="23"/>
      <c r="L2636" s="23" t="s">
        <v>180</v>
      </c>
      <c r="M2636" s="25">
        <v>46309.803796296299</v>
      </c>
    </row>
    <row r="2637" spans="1:13">
      <c r="A2637">
        <v>202650002530</v>
      </c>
      <c r="B2637">
        <v>1203004</v>
      </c>
      <c r="C2637" s="24">
        <v>46127</v>
      </c>
      <c r="D2637" s="23" t="s">
        <v>156</v>
      </c>
      <c r="E2637" s="23" t="s">
        <v>183</v>
      </c>
      <c r="F2637" s="23"/>
      <c r="G2637" s="23" t="s">
        <v>179</v>
      </c>
      <c r="H2637" s="23"/>
      <c r="I2637" s="23"/>
      <c r="J2637" s="23"/>
      <c r="K2637" s="23"/>
      <c r="L2637" s="23" t="s">
        <v>180</v>
      </c>
      <c r="M2637" s="25">
        <v>46309.803796296299</v>
      </c>
    </row>
    <row r="2638" spans="1:13">
      <c r="A2638">
        <v>202650002531</v>
      </c>
      <c r="B2638">
        <v>1161257</v>
      </c>
      <c r="C2638" s="24">
        <v>46127</v>
      </c>
      <c r="D2638" s="23" t="s">
        <v>156</v>
      </c>
      <c r="E2638" s="23" t="s">
        <v>183</v>
      </c>
      <c r="F2638" s="23"/>
      <c r="G2638" s="23" t="s">
        <v>179</v>
      </c>
      <c r="H2638" s="23"/>
      <c r="I2638" s="23"/>
      <c r="J2638" s="23"/>
      <c r="K2638" s="23"/>
      <c r="L2638" s="23" t="s">
        <v>180</v>
      </c>
      <c r="M2638" s="25">
        <v>46309.803796296299</v>
      </c>
    </row>
    <row r="2639" spans="1:13">
      <c r="A2639">
        <v>202650002533</v>
      </c>
      <c r="B2639">
        <v>1171562</v>
      </c>
      <c r="C2639" s="24">
        <v>46127</v>
      </c>
      <c r="D2639" s="23" t="s">
        <v>156</v>
      </c>
      <c r="E2639" s="23" t="s">
        <v>183</v>
      </c>
      <c r="F2639" s="23"/>
      <c r="G2639" s="23" t="s">
        <v>179</v>
      </c>
      <c r="H2639" s="23"/>
      <c r="I2639" s="23"/>
      <c r="J2639" s="23"/>
      <c r="K2639" s="23"/>
      <c r="L2639" s="23" t="s">
        <v>180</v>
      </c>
      <c r="M2639" s="25">
        <v>46309.803796296299</v>
      </c>
    </row>
    <row r="2640" spans="1:13">
      <c r="A2640">
        <v>202650002534</v>
      </c>
      <c r="B2640">
        <v>1101270</v>
      </c>
      <c r="C2640" s="24">
        <v>46127</v>
      </c>
      <c r="D2640" s="23" t="s">
        <v>156</v>
      </c>
      <c r="E2640" s="23" t="s">
        <v>183</v>
      </c>
      <c r="F2640" s="23"/>
      <c r="G2640" s="23" t="s">
        <v>179</v>
      </c>
      <c r="H2640" s="23"/>
      <c r="I2640" s="23"/>
      <c r="J2640" s="23"/>
      <c r="K2640" s="23"/>
      <c r="L2640" s="23" t="s">
        <v>180</v>
      </c>
      <c r="M2640" s="25">
        <v>46309.803796296299</v>
      </c>
    </row>
    <row r="2641" spans="1:13">
      <c r="A2641">
        <v>202650002535</v>
      </c>
      <c r="B2641">
        <v>1161001</v>
      </c>
      <c r="C2641" s="24">
        <v>46127</v>
      </c>
      <c r="D2641" s="23" t="s">
        <v>156</v>
      </c>
      <c r="E2641" s="23" t="s">
        <v>183</v>
      </c>
      <c r="F2641" s="23"/>
      <c r="G2641" s="23" t="s">
        <v>179</v>
      </c>
      <c r="H2641" s="23"/>
      <c r="I2641" s="23"/>
      <c r="J2641" s="23"/>
      <c r="K2641" s="23"/>
      <c r="L2641" s="23" t="s">
        <v>180</v>
      </c>
      <c r="M2641" s="25">
        <v>46309.803796296299</v>
      </c>
    </row>
    <row r="2642" spans="1:13">
      <c r="A2642">
        <v>202650002536</v>
      </c>
      <c r="B2642">
        <v>1131315</v>
      </c>
      <c r="C2642" s="24">
        <v>46127</v>
      </c>
      <c r="D2642" s="23" t="s">
        <v>156</v>
      </c>
      <c r="E2642" s="23" t="s">
        <v>183</v>
      </c>
      <c r="F2642" s="23"/>
      <c r="G2642" s="23" t="s">
        <v>179</v>
      </c>
      <c r="H2642" s="23"/>
      <c r="I2642" s="23"/>
      <c r="J2642" s="23"/>
      <c r="K2642" s="23"/>
      <c r="L2642" s="23" t="s">
        <v>180</v>
      </c>
      <c r="M2642" s="25">
        <v>46309.803796296299</v>
      </c>
    </row>
    <row r="2643" spans="1:13">
      <c r="A2643">
        <v>202650002537</v>
      </c>
      <c r="B2643">
        <v>1223003</v>
      </c>
      <c r="C2643" s="24">
        <v>46127</v>
      </c>
      <c r="D2643" s="23" t="s">
        <v>156</v>
      </c>
      <c r="E2643" s="23" t="s">
        <v>183</v>
      </c>
      <c r="F2643" s="23"/>
      <c r="G2643" s="23" t="s">
        <v>179</v>
      </c>
      <c r="H2643" s="23"/>
      <c r="I2643" s="23"/>
      <c r="J2643" s="23"/>
      <c r="K2643" s="23"/>
      <c r="L2643" s="23" t="s">
        <v>180</v>
      </c>
      <c r="M2643" s="25">
        <v>46309.803796296299</v>
      </c>
    </row>
    <row r="2644" spans="1:13">
      <c r="A2644">
        <v>202650002538</v>
      </c>
      <c r="B2644">
        <v>1081121</v>
      </c>
      <c r="C2644" s="24">
        <v>46127</v>
      </c>
      <c r="D2644" s="23" t="s">
        <v>156</v>
      </c>
      <c r="E2644" s="23" t="s">
        <v>183</v>
      </c>
      <c r="F2644" s="23"/>
      <c r="G2644" s="23" t="s">
        <v>179</v>
      </c>
      <c r="H2644" s="23"/>
      <c r="I2644" s="23"/>
      <c r="J2644" s="23"/>
      <c r="K2644" s="23"/>
      <c r="L2644" s="23" t="s">
        <v>180</v>
      </c>
      <c r="M2644" s="25">
        <v>46309.803796296299</v>
      </c>
    </row>
    <row r="2645" spans="1:13">
      <c r="A2645">
        <v>202650002539</v>
      </c>
      <c r="B2645">
        <v>1222310</v>
      </c>
      <c r="C2645" s="24">
        <v>46127</v>
      </c>
      <c r="D2645" s="23" t="s">
        <v>156</v>
      </c>
      <c r="E2645" s="23" t="s">
        <v>183</v>
      </c>
      <c r="F2645" s="23"/>
      <c r="G2645" s="23" t="s">
        <v>179</v>
      </c>
      <c r="H2645" s="23"/>
      <c r="I2645" s="23"/>
      <c r="J2645" s="23"/>
      <c r="K2645" s="23"/>
      <c r="L2645" s="23" t="s">
        <v>180</v>
      </c>
      <c r="M2645" s="25">
        <v>46309.803796296299</v>
      </c>
    </row>
    <row r="2646" spans="1:13">
      <c r="A2646">
        <v>202650002540</v>
      </c>
      <c r="B2646">
        <v>1201087</v>
      </c>
      <c r="C2646" s="24">
        <v>46127</v>
      </c>
      <c r="D2646" s="23" t="s">
        <v>156</v>
      </c>
      <c r="E2646" s="23" t="s">
        <v>183</v>
      </c>
      <c r="F2646" s="23"/>
      <c r="G2646" s="23" t="s">
        <v>179</v>
      </c>
      <c r="H2646" s="23"/>
      <c r="I2646" s="23"/>
      <c r="J2646" s="23"/>
      <c r="K2646" s="23"/>
      <c r="L2646" s="23" t="s">
        <v>180</v>
      </c>
      <c r="M2646" s="25">
        <v>46309.803796296299</v>
      </c>
    </row>
    <row r="2647" spans="1:13">
      <c r="A2647">
        <v>202650002541</v>
      </c>
      <c r="B2647">
        <v>1151181</v>
      </c>
      <c r="C2647" s="24">
        <v>46127</v>
      </c>
      <c r="D2647" s="23" t="s">
        <v>156</v>
      </c>
      <c r="E2647" s="23" t="s">
        <v>183</v>
      </c>
      <c r="F2647" s="23"/>
      <c r="G2647" s="23" t="s">
        <v>179</v>
      </c>
      <c r="H2647" s="23"/>
      <c r="I2647" s="23"/>
      <c r="J2647" s="23"/>
      <c r="K2647" s="23"/>
      <c r="L2647" s="23" t="s">
        <v>180</v>
      </c>
      <c r="M2647" s="25">
        <v>46309.803796296299</v>
      </c>
    </row>
    <row r="2648" spans="1:13">
      <c r="A2648">
        <v>202650002542</v>
      </c>
      <c r="B2648">
        <v>1221234</v>
      </c>
      <c r="C2648" s="24">
        <v>46127</v>
      </c>
      <c r="D2648" s="23" t="s">
        <v>156</v>
      </c>
      <c r="E2648" s="23" t="s">
        <v>183</v>
      </c>
      <c r="F2648" s="23"/>
      <c r="G2648" s="23" t="s">
        <v>179</v>
      </c>
      <c r="H2648" s="23"/>
      <c r="I2648" s="23"/>
      <c r="J2648" s="23"/>
      <c r="K2648" s="23"/>
      <c r="L2648" s="23" t="s">
        <v>180</v>
      </c>
      <c r="M2648" s="25">
        <v>46309.803796296299</v>
      </c>
    </row>
    <row r="2649" spans="1:13">
      <c r="A2649">
        <v>202650002543</v>
      </c>
      <c r="B2649">
        <v>1172151</v>
      </c>
      <c r="C2649" s="24">
        <v>46127</v>
      </c>
      <c r="D2649" s="23" t="s">
        <v>156</v>
      </c>
      <c r="E2649" s="23" t="s">
        <v>183</v>
      </c>
      <c r="F2649" s="23"/>
      <c r="G2649" s="23" t="s">
        <v>179</v>
      </c>
      <c r="H2649" s="23"/>
      <c r="I2649" s="23"/>
      <c r="J2649" s="23"/>
      <c r="K2649" s="23"/>
      <c r="L2649" s="23" t="s">
        <v>180</v>
      </c>
      <c r="M2649" s="25">
        <v>46309.803796296299</v>
      </c>
    </row>
    <row r="2650" spans="1:13">
      <c r="A2650">
        <v>202650002544</v>
      </c>
      <c r="B2650">
        <v>840453</v>
      </c>
      <c r="C2650" s="24">
        <v>46127</v>
      </c>
      <c r="D2650" s="23" t="s">
        <v>156</v>
      </c>
      <c r="E2650" s="23" t="s">
        <v>183</v>
      </c>
      <c r="F2650" s="23"/>
      <c r="G2650" s="23" t="s">
        <v>179</v>
      </c>
      <c r="H2650" s="23"/>
      <c r="I2650" s="23"/>
      <c r="J2650" s="23"/>
      <c r="K2650" s="23"/>
      <c r="L2650" s="23" t="s">
        <v>180</v>
      </c>
      <c r="M2650" s="25">
        <v>46309.803796296299</v>
      </c>
    </row>
    <row r="2651" spans="1:13">
      <c r="A2651">
        <v>202650002545</v>
      </c>
      <c r="B2651">
        <v>981023</v>
      </c>
      <c r="C2651" s="24">
        <v>46127</v>
      </c>
      <c r="D2651" s="23" t="s">
        <v>156</v>
      </c>
      <c r="E2651" s="23" t="s">
        <v>183</v>
      </c>
      <c r="F2651" s="23"/>
      <c r="G2651" s="23" t="s">
        <v>179</v>
      </c>
      <c r="H2651" s="23"/>
      <c r="I2651" s="23"/>
      <c r="J2651" s="23"/>
      <c r="K2651" s="23"/>
      <c r="L2651" s="23" t="s">
        <v>180</v>
      </c>
      <c r="M2651" s="25">
        <v>46309.803796296299</v>
      </c>
    </row>
    <row r="2652" spans="1:13">
      <c r="A2652">
        <v>202650002546</v>
      </c>
      <c r="B2652">
        <v>920305</v>
      </c>
      <c r="C2652" s="24">
        <v>46127</v>
      </c>
      <c r="D2652" s="23" t="s">
        <v>156</v>
      </c>
      <c r="E2652" s="23" t="s">
        <v>183</v>
      </c>
      <c r="F2652" s="23"/>
      <c r="G2652" s="23" t="s">
        <v>179</v>
      </c>
      <c r="H2652" s="23"/>
      <c r="I2652" s="23"/>
      <c r="J2652" s="23"/>
      <c r="K2652" s="23"/>
      <c r="L2652" s="23" t="s">
        <v>180</v>
      </c>
      <c r="M2652" s="25">
        <v>46309.803796296299</v>
      </c>
    </row>
    <row r="2653" spans="1:13">
      <c r="A2653">
        <v>202650002547</v>
      </c>
      <c r="B2653">
        <v>870357</v>
      </c>
      <c r="C2653" s="24">
        <v>46127</v>
      </c>
      <c r="D2653" s="23" t="s">
        <v>156</v>
      </c>
      <c r="E2653" s="23" t="s">
        <v>183</v>
      </c>
      <c r="F2653" s="23"/>
      <c r="G2653" s="23" t="s">
        <v>179</v>
      </c>
      <c r="H2653" s="23"/>
      <c r="I2653" s="23"/>
      <c r="J2653" s="23"/>
      <c r="K2653" s="23"/>
      <c r="L2653" s="23" t="s">
        <v>180</v>
      </c>
      <c r="M2653" s="25">
        <v>46309.803796296299</v>
      </c>
    </row>
    <row r="2654" spans="1:13">
      <c r="A2654">
        <v>202650002548</v>
      </c>
      <c r="B2654">
        <v>1231123</v>
      </c>
      <c r="C2654" s="24">
        <v>46127</v>
      </c>
      <c r="D2654" s="23" t="s">
        <v>156</v>
      </c>
      <c r="E2654" s="23" t="s">
        <v>183</v>
      </c>
      <c r="F2654" s="23"/>
      <c r="G2654" s="23" t="s">
        <v>179</v>
      </c>
      <c r="H2654" s="23"/>
      <c r="I2654" s="23"/>
      <c r="J2654" s="23"/>
      <c r="K2654" s="23"/>
      <c r="L2654" s="23" t="s">
        <v>180</v>
      </c>
      <c r="M2654" s="25">
        <v>46309.803796296299</v>
      </c>
    </row>
    <row r="2655" spans="1:13">
      <c r="A2655">
        <v>202650002549</v>
      </c>
      <c r="B2655">
        <v>1171268</v>
      </c>
      <c r="C2655" s="24">
        <v>46127</v>
      </c>
      <c r="D2655" s="23" t="s">
        <v>156</v>
      </c>
      <c r="E2655" s="23" t="s">
        <v>183</v>
      </c>
      <c r="F2655" s="23"/>
      <c r="G2655" s="23" t="s">
        <v>179</v>
      </c>
      <c r="H2655" s="23"/>
      <c r="I2655" s="23"/>
      <c r="J2655" s="23"/>
      <c r="K2655" s="23"/>
      <c r="L2655" s="23" t="s">
        <v>180</v>
      </c>
      <c r="M2655" s="25">
        <v>46309.803796296299</v>
      </c>
    </row>
    <row r="2656" spans="1:13">
      <c r="A2656">
        <v>202650002550</v>
      </c>
      <c r="B2656">
        <v>1211078</v>
      </c>
      <c r="C2656" s="24">
        <v>46127</v>
      </c>
      <c r="D2656" s="23" t="s">
        <v>156</v>
      </c>
      <c r="E2656" s="23" t="s">
        <v>183</v>
      </c>
      <c r="F2656" s="23"/>
      <c r="G2656" s="23" t="s">
        <v>179</v>
      </c>
      <c r="H2656" s="23"/>
      <c r="I2656" s="23"/>
      <c r="J2656" s="23"/>
      <c r="K2656" s="23"/>
      <c r="L2656" s="23" t="s">
        <v>180</v>
      </c>
      <c r="M2656" s="25">
        <v>46309.803796296299</v>
      </c>
    </row>
    <row r="2657" spans="1:13">
      <c r="A2657">
        <v>202650002551</v>
      </c>
      <c r="B2657">
        <v>1191143</v>
      </c>
      <c r="C2657" s="24">
        <v>46127</v>
      </c>
      <c r="D2657" s="23" t="s">
        <v>156</v>
      </c>
      <c r="E2657" s="23" t="s">
        <v>183</v>
      </c>
      <c r="F2657" s="23"/>
      <c r="G2657" s="23" t="s">
        <v>179</v>
      </c>
      <c r="H2657" s="23"/>
      <c r="I2657" s="23"/>
      <c r="J2657" s="23"/>
      <c r="K2657" s="23"/>
      <c r="L2657" s="23" t="s">
        <v>180</v>
      </c>
      <c r="M2657" s="25">
        <v>46309.803796296299</v>
      </c>
    </row>
    <row r="2658" spans="1:13">
      <c r="A2658">
        <v>202650002552</v>
      </c>
      <c r="B2658">
        <v>1162005</v>
      </c>
      <c r="C2658" s="24">
        <v>46127</v>
      </c>
      <c r="D2658" s="23" t="s">
        <v>156</v>
      </c>
      <c r="E2658" s="23" t="s">
        <v>183</v>
      </c>
      <c r="F2658" s="23"/>
      <c r="G2658" s="23" t="s">
        <v>179</v>
      </c>
      <c r="H2658" s="23"/>
      <c r="I2658" s="23"/>
      <c r="J2658" s="23"/>
      <c r="K2658" s="23"/>
      <c r="L2658" s="23" t="s">
        <v>180</v>
      </c>
      <c r="M2658" s="25">
        <v>46309.803796296299</v>
      </c>
    </row>
    <row r="2659" spans="1:13">
      <c r="A2659">
        <v>202650002553</v>
      </c>
      <c r="B2659">
        <v>1111042</v>
      </c>
      <c r="C2659" s="24">
        <v>46127</v>
      </c>
      <c r="D2659" s="23" t="s">
        <v>156</v>
      </c>
      <c r="E2659" s="23" t="s">
        <v>183</v>
      </c>
      <c r="F2659" s="23"/>
      <c r="G2659" s="23" t="s">
        <v>179</v>
      </c>
      <c r="H2659" s="23"/>
      <c r="I2659" s="23"/>
      <c r="J2659" s="23"/>
      <c r="K2659" s="23"/>
      <c r="L2659" s="23" t="s">
        <v>180</v>
      </c>
      <c r="M2659" s="25">
        <v>46309.803796296299</v>
      </c>
    </row>
    <row r="2660" spans="1:13">
      <c r="A2660">
        <v>202650002555</v>
      </c>
      <c r="B2660">
        <v>1221187</v>
      </c>
      <c r="C2660" s="24">
        <v>46127</v>
      </c>
      <c r="D2660" s="23" t="s">
        <v>156</v>
      </c>
      <c r="E2660" s="23" t="s">
        <v>183</v>
      </c>
      <c r="F2660" s="23"/>
      <c r="G2660" s="23" t="s">
        <v>179</v>
      </c>
      <c r="H2660" s="23"/>
      <c r="I2660" s="23"/>
      <c r="J2660" s="23"/>
      <c r="K2660" s="23"/>
      <c r="L2660" s="23" t="s">
        <v>180</v>
      </c>
      <c r="M2660" s="25">
        <v>46309.803796296299</v>
      </c>
    </row>
    <row r="2661" spans="1:13">
      <c r="A2661">
        <v>202650002556</v>
      </c>
      <c r="B2661">
        <v>1191140</v>
      </c>
      <c r="C2661" s="24">
        <v>46127</v>
      </c>
      <c r="D2661" s="23" t="s">
        <v>156</v>
      </c>
      <c r="E2661" s="23" t="s">
        <v>183</v>
      </c>
      <c r="F2661" s="23"/>
      <c r="G2661" s="23" t="s">
        <v>179</v>
      </c>
      <c r="H2661" s="23"/>
      <c r="I2661" s="23"/>
      <c r="J2661" s="23"/>
      <c r="K2661" s="23"/>
      <c r="L2661" s="23" t="s">
        <v>180</v>
      </c>
      <c r="M2661" s="25">
        <v>46309.803796296299</v>
      </c>
    </row>
    <row r="2662" spans="1:13">
      <c r="A2662">
        <v>202650002557</v>
      </c>
      <c r="B2662">
        <v>1071198</v>
      </c>
      <c r="C2662" s="24">
        <v>46127</v>
      </c>
      <c r="D2662" s="23" t="s">
        <v>156</v>
      </c>
      <c r="E2662" s="23" t="s">
        <v>183</v>
      </c>
      <c r="F2662" s="23"/>
      <c r="G2662" s="23" t="s">
        <v>179</v>
      </c>
      <c r="H2662" s="23"/>
      <c r="I2662" s="23"/>
      <c r="J2662" s="23"/>
      <c r="K2662" s="23"/>
      <c r="L2662" s="23" t="s">
        <v>180</v>
      </c>
      <c r="M2662" s="25">
        <v>46309.803796296299</v>
      </c>
    </row>
    <row r="2663" spans="1:13">
      <c r="A2663">
        <v>202650002558</v>
      </c>
      <c r="B2663">
        <v>1231026</v>
      </c>
      <c r="C2663" s="24">
        <v>46127</v>
      </c>
      <c r="D2663" s="23" t="s">
        <v>156</v>
      </c>
      <c r="E2663" s="23" t="s">
        <v>183</v>
      </c>
      <c r="F2663" s="23"/>
      <c r="G2663" s="23" t="s">
        <v>179</v>
      </c>
      <c r="H2663" s="23"/>
      <c r="I2663" s="23"/>
      <c r="J2663" s="23"/>
      <c r="K2663" s="23"/>
      <c r="L2663" s="23" t="s">
        <v>180</v>
      </c>
      <c r="M2663" s="25">
        <v>46309.803796296299</v>
      </c>
    </row>
    <row r="2664" spans="1:13">
      <c r="A2664">
        <v>202650002559</v>
      </c>
      <c r="B2664">
        <v>1181087</v>
      </c>
      <c r="C2664" s="24">
        <v>46127</v>
      </c>
      <c r="D2664" s="23" t="s">
        <v>156</v>
      </c>
      <c r="E2664" s="23" t="s">
        <v>183</v>
      </c>
      <c r="F2664" s="23"/>
      <c r="G2664" s="23" t="s">
        <v>179</v>
      </c>
      <c r="H2664" s="23"/>
      <c r="I2664" s="23"/>
      <c r="J2664" s="23"/>
      <c r="K2664" s="23"/>
      <c r="L2664" s="23" t="s">
        <v>180</v>
      </c>
      <c r="M2664" s="25">
        <v>46309.803796296299</v>
      </c>
    </row>
    <row r="2665" spans="1:13">
      <c r="A2665">
        <v>202650002560</v>
      </c>
      <c r="B2665">
        <v>1091006</v>
      </c>
      <c r="C2665" s="24">
        <v>46127</v>
      </c>
      <c r="D2665" s="23" t="s">
        <v>156</v>
      </c>
      <c r="E2665" s="23" t="s">
        <v>183</v>
      </c>
      <c r="F2665" s="23"/>
      <c r="G2665" s="23" t="s">
        <v>179</v>
      </c>
      <c r="H2665" s="23"/>
      <c r="I2665" s="23"/>
      <c r="J2665" s="23"/>
      <c r="K2665" s="23"/>
      <c r="L2665" s="23" t="s">
        <v>180</v>
      </c>
      <c r="M2665" s="25">
        <v>46309.803796296299</v>
      </c>
    </row>
    <row r="2666" spans="1:13">
      <c r="A2666">
        <v>202650002561</v>
      </c>
      <c r="B2666">
        <v>1231135</v>
      </c>
      <c r="C2666" s="24">
        <v>46127</v>
      </c>
      <c r="D2666" s="23" t="s">
        <v>156</v>
      </c>
      <c r="E2666" s="23" t="s">
        <v>183</v>
      </c>
      <c r="F2666" s="23"/>
      <c r="G2666" s="23" t="s">
        <v>179</v>
      </c>
      <c r="H2666" s="23"/>
      <c r="I2666" s="23"/>
      <c r="J2666" s="23"/>
      <c r="K2666" s="23"/>
      <c r="L2666" s="23" t="s">
        <v>180</v>
      </c>
      <c r="M2666" s="25">
        <v>46309.803796296299</v>
      </c>
    </row>
    <row r="2667" spans="1:13">
      <c r="A2667">
        <v>202650002562</v>
      </c>
      <c r="B2667">
        <v>1001056</v>
      </c>
      <c r="C2667" s="24">
        <v>46127</v>
      </c>
      <c r="D2667" s="23" t="s">
        <v>156</v>
      </c>
      <c r="E2667" s="23" t="s">
        <v>183</v>
      </c>
      <c r="F2667" s="23"/>
      <c r="G2667" s="23" t="s">
        <v>179</v>
      </c>
      <c r="H2667" s="23"/>
      <c r="I2667" s="23"/>
      <c r="J2667" s="23"/>
      <c r="K2667" s="23"/>
      <c r="L2667" s="23" t="s">
        <v>180</v>
      </c>
      <c r="M2667" s="25">
        <v>46309.803796296299</v>
      </c>
    </row>
    <row r="2668" spans="1:13">
      <c r="A2668">
        <v>202650002563</v>
      </c>
      <c r="B2668">
        <v>910565</v>
      </c>
      <c r="C2668" s="24">
        <v>46127</v>
      </c>
      <c r="D2668" s="23" t="s">
        <v>156</v>
      </c>
      <c r="E2668" s="23" t="s">
        <v>183</v>
      </c>
      <c r="F2668" s="23"/>
      <c r="G2668" s="23" t="s">
        <v>179</v>
      </c>
      <c r="H2668" s="23"/>
      <c r="I2668" s="23"/>
      <c r="J2668" s="23"/>
      <c r="K2668" s="23"/>
      <c r="L2668" s="23" t="s">
        <v>180</v>
      </c>
      <c r="M2668" s="25">
        <v>46309.803796296299</v>
      </c>
    </row>
    <row r="2669" spans="1:13">
      <c r="A2669">
        <v>202650002564</v>
      </c>
      <c r="B2669">
        <v>1231252</v>
      </c>
      <c r="C2669" s="24">
        <v>46127</v>
      </c>
      <c r="D2669" s="23" t="s">
        <v>156</v>
      </c>
      <c r="E2669" s="23" t="s">
        <v>183</v>
      </c>
      <c r="F2669" s="23"/>
      <c r="G2669" s="23" t="s">
        <v>179</v>
      </c>
      <c r="H2669" s="23"/>
      <c r="I2669" s="23"/>
      <c r="J2669" s="23"/>
      <c r="K2669" s="23"/>
      <c r="L2669" s="23" t="s">
        <v>180</v>
      </c>
      <c r="M2669" s="25">
        <v>46309.803796296299</v>
      </c>
    </row>
    <row r="2670" spans="1:13">
      <c r="A2670">
        <v>202650002565</v>
      </c>
      <c r="B2670">
        <v>1081056</v>
      </c>
      <c r="C2670" s="24">
        <v>46127</v>
      </c>
      <c r="D2670" s="23" t="s">
        <v>156</v>
      </c>
      <c r="E2670" s="23" t="s">
        <v>183</v>
      </c>
      <c r="F2670" s="23"/>
      <c r="G2670" s="23" t="s">
        <v>179</v>
      </c>
      <c r="H2670" s="23"/>
      <c r="I2670" s="23"/>
      <c r="J2670" s="23"/>
      <c r="K2670" s="23"/>
      <c r="L2670" s="23" t="s">
        <v>180</v>
      </c>
      <c r="M2670" s="25">
        <v>46309.803796296299</v>
      </c>
    </row>
    <row r="2671" spans="1:13">
      <c r="A2671">
        <v>202650002566</v>
      </c>
      <c r="B2671">
        <v>960324</v>
      </c>
      <c r="C2671" s="24">
        <v>46127</v>
      </c>
      <c r="D2671" s="23" t="s">
        <v>156</v>
      </c>
      <c r="E2671" s="23" t="s">
        <v>183</v>
      </c>
      <c r="F2671" s="23"/>
      <c r="G2671" s="23" t="s">
        <v>179</v>
      </c>
      <c r="H2671" s="23"/>
      <c r="I2671" s="23"/>
      <c r="J2671" s="23"/>
      <c r="K2671" s="23"/>
      <c r="L2671" s="23" t="s">
        <v>180</v>
      </c>
      <c r="M2671" s="25">
        <v>46309.803796296299</v>
      </c>
    </row>
    <row r="2672" spans="1:13">
      <c r="A2672">
        <v>202650002567</v>
      </c>
      <c r="B2672">
        <v>1192077</v>
      </c>
      <c r="C2672" s="24">
        <v>46127</v>
      </c>
      <c r="D2672" s="23" t="s">
        <v>156</v>
      </c>
      <c r="E2672" s="23" t="s">
        <v>183</v>
      </c>
      <c r="F2672" s="23"/>
      <c r="G2672" s="23" t="s">
        <v>179</v>
      </c>
      <c r="H2672" s="23"/>
      <c r="I2672" s="23"/>
      <c r="J2672" s="23"/>
      <c r="K2672" s="23"/>
      <c r="L2672" s="23" t="s">
        <v>180</v>
      </c>
      <c r="M2672" s="25">
        <v>46309.803796296299</v>
      </c>
    </row>
    <row r="2673" spans="1:13">
      <c r="A2673">
        <v>202650002568</v>
      </c>
      <c r="B2673">
        <v>1191113</v>
      </c>
      <c r="C2673" s="24">
        <v>46127</v>
      </c>
      <c r="D2673" s="23" t="s">
        <v>156</v>
      </c>
      <c r="E2673" s="23" t="s">
        <v>183</v>
      </c>
      <c r="F2673" s="23"/>
      <c r="G2673" s="23" t="s">
        <v>179</v>
      </c>
      <c r="H2673" s="23"/>
      <c r="I2673" s="23"/>
      <c r="J2673" s="23"/>
      <c r="K2673" s="23"/>
      <c r="L2673" s="23" t="s">
        <v>180</v>
      </c>
      <c r="M2673" s="25">
        <v>46309.803796296299</v>
      </c>
    </row>
    <row r="2674" spans="1:13">
      <c r="A2674">
        <v>202650002569</v>
      </c>
      <c r="B2674">
        <v>1231076</v>
      </c>
      <c r="C2674" s="24">
        <v>46127</v>
      </c>
      <c r="D2674" s="23" t="s">
        <v>156</v>
      </c>
      <c r="E2674" s="23" t="s">
        <v>183</v>
      </c>
      <c r="F2674" s="23"/>
      <c r="G2674" s="23" t="s">
        <v>179</v>
      </c>
      <c r="H2674" s="23"/>
      <c r="I2674" s="23"/>
      <c r="J2674" s="23"/>
      <c r="K2674" s="23"/>
      <c r="L2674" s="23" t="s">
        <v>180</v>
      </c>
      <c r="M2674" s="25">
        <v>46309.803796296299</v>
      </c>
    </row>
    <row r="2675" spans="1:13">
      <c r="A2675">
        <v>202650002570</v>
      </c>
      <c r="B2675">
        <v>1201518</v>
      </c>
      <c r="C2675" s="24">
        <v>46127</v>
      </c>
      <c r="D2675" s="23" t="s">
        <v>156</v>
      </c>
      <c r="E2675" s="23" t="s">
        <v>183</v>
      </c>
      <c r="F2675" s="23"/>
      <c r="G2675" s="23" t="s">
        <v>179</v>
      </c>
      <c r="H2675" s="23"/>
      <c r="I2675" s="23"/>
      <c r="J2675" s="23"/>
      <c r="K2675" s="23"/>
      <c r="L2675" s="23" t="s">
        <v>180</v>
      </c>
      <c r="M2675" s="25">
        <v>46309.803796296299</v>
      </c>
    </row>
    <row r="2676" spans="1:13">
      <c r="A2676">
        <v>202650002571</v>
      </c>
      <c r="B2676">
        <v>1161369</v>
      </c>
      <c r="C2676" s="24">
        <v>46127</v>
      </c>
      <c r="D2676" s="23" t="s">
        <v>156</v>
      </c>
      <c r="E2676" s="23" t="s">
        <v>183</v>
      </c>
      <c r="F2676" s="23"/>
      <c r="G2676" s="23" t="s">
        <v>179</v>
      </c>
      <c r="H2676" s="23"/>
      <c r="I2676" s="23"/>
      <c r="J2676" s="23"/>
      <c r="K2676" s="23"/>
      <c r="L2676" s="23" t="s">
        <v>180</v>
      </c>
      <c r="M2676" s="25">
        <v>46309.803796296299</v>
      </c>
    </row>
    <row r="2677" spans="1:13">
      <c r="A2677">
        <v>202650002572</v>
      </c>
      <c r="B2677">
        <v>1221088</v>
      </c>
      <c r="C2677" s="24">
        <v>46127</v>
      </c>
      <c r="D2677" s="23" t="s">
        <v>156</v>
      </c>
      <c r="E2677" s="23" t="s">
        <v>183</v>
      </c>
      <c r="F2677" s="23"/>
      <c r="G2677" s="23" t="s">
        <v>179</v>
      </c>
      <c r="H2677" s="23"/>
      <c r="I2677" s="23"/>
      <c r="J2677" s="23"/>
      <c r="K2677" s="23"/>
      <c r="L2677" s="23" t="s">
        <v>180</v>
      </c>
      <c r="M2677" s="25">
        <v>46309.803796296299</v>
      </c>
    </row>
    <row r="2678" spans="1:13">
      <c r="A2678">
        <v>202650002573</v>
      </c>
      <c r="B2678">
        <v>1161514</v>
      </c>
      <c r="C2678" s="24">
        <v>46127</v>
      </c>
      <c r="D2678" s="23" t="s">
        <v>156</v>
      </c>
      <c r="E2678" s="23" t="s">
        <v>183</v>
      </c>
      <c r="F2678" s="23"/>
      <c r="G2678" s="23" t="s">
        <v>179</v>
      </c>
      <c r="H2678" s="23"/>
      <c r="I2678" s="23"/>
      <c r="J2678" s="23"/>
      <c r="K2678" s="23"/>
      <c r="L2678" s="23" t="s">
        <v>180</v>
      </c>
      <c r="M2678" s="25">
        <v>46309.803796296299</v>
      </c>
    </row>
    <row r="2679" spans="1:13">
      <c r="A2679">
        <v>202650002574</v>
      </c>
      <c r="B2679">
        <v>1181154</v>
      </c>
      <c r="C2679" s="24">
        <v>46127</v>
      </c>
      <c r="D2679" s="23" t="s">
        <v>156</v>
      </c>
      <c r="E2679" s="23" t="s">
        <v>183</v>
      </c>
      <c r="F2679" s="23"/>
      <c r="G2679" s="23" t="s">
        <v>179</v>
      </c>
      <c r="H2679" s="23"/>
      <c r="I2679" s="23"/>
      <c r="J2679" s="23"/>
      <c r="K2679" s="23"/>
      <c r="L2679" s="23" t="s">
        <v>180</v>
      </c>
      <c r="M2679" s="25">
        <v>46309.803796296299</v>
      </c>
    </row>
    <row r="2680" spans="1:13">
      <c r="A2680">
        <v>202650002576</v>
      </c>
      <c r="B2680">
        <v>940199</v>
      </c>
      <c r="C2680" s="24">
        <v>46127</v>
      </c>
      <c r="D2680" s="23" t="s">
        <v>156</v>
      </c>
      <c r="E2680" s="23" t="s">
        <v>183</v>
      </c>
      <c r="F2680" s="23"/>
      <c r="G2680" s="23" t="s">
        <v>179</v>
      </c>
      <c r="H2680" s="23"/>
      <c r="I2680" s="23"/>
      <c r="J2680" s="23"/>
      <c r="K2680" s="23"/>
      <c r="L2680" s="23" t="s">
        <v>180</v>
      </c>
      <c r="M2680" s="25">
        <v>46309.803796296299</v>
      </c>
    </row>
    <row r="2681" spans="1:13">
      <c r="A2681">
        <v>202650002577</v>
      </c>
      <c r="B2681">
        <v>1101321</v>
      </c>
      <c r="C2681" s="24">
        <v>46127</v>
      </c>
      <c r="D2681" s="23" t="s">
        <v>156</v>
      </c>
      <c r="E2681" s="23" t="s">
        <v>183</v>
      </c>
      <c r="F2681" s="23"/>
      <c r="G2681" s="23" t="s">
        <v>179</v>
      </c>
      <c r="H2681" s="23"/>
      <c r="I2681" s="23"/>
      <c r="J2681" s="23"/>
      <c r="K2681" s="23"/>
      <c r="L2681" s="23" t="s">
        <v>180</v>
      </c>
      <c r="M2681" s="25">
        <v>46309.803796296299</v>
      </c>
    </row>
    <row r="2682" spans="1:13">
      <c r="A2682">
        <v>202650002578</v>
      </c>
      <c r="B2682">
        <v>1141292</v>
      </c>
      <c r="C2682" s="24">
        <v>46127</v>
      </c>
      <c r="D2682" s="23" t="s">
        <v>156</v>
      </c>
      <c r="E2682" s="23" t="s">
        <v>183</v>
      </c>
      <c r="F2682" s="23"/>
      <c r="G2682" s="23" t="s">
        <v>179</v>
      </c>
      <c r="H2682" s="23"/>
      <c r="I2682" s="23"/>
      <c r="J2682" s="23"/>
      <c r="K2682" s="23"/>
      <c r="L2682" s="23" t="s">
        <v>180</v>
      </c>
      <c r="M2682" s="25">
        <v>46309.803796296299</v>
      </c>
    </row>
    <row r="2683" spans="1:13">
      <c r="A2683">
        <v>202650002579</v>
      </c>
      <c r="B2683">
        <v>960265</v>
      </c>
      <c r="C2683" s="24">
        <v>46127</v>
      </c>
      <c r="D2683" s="23" t="s">
        <v>156</v>
      </c>
      <c r="E2683" s="23" t="s">
        <v>183</v>
      </c>
      <c r="F2683" s="23"/>
      <c r="G2683" s="23" t="s">
        <v>179</v>
      </c>
      <c r="H2683" s="23"/>
      <c r="I2683" s="23"/>
      <c r="J2683" s="23"/>
      <c r="K2683" s="23"/>
      <c r="L2683" s="23" t="s">
        <v>180</v>
      </c>
      <c r="M2683" s="25">
        <v>46309.803796296299</v>
      </c>
    </row>
    <row r="2684" spans="1:13">
      <c r="A2684">
        <v>202650002580</v>
      </c>
      <c r="B2684">
        <v>1212312</v>
      </c>
      <c r="C2684" s="24">
        <v>46127</v>
      </c>
      <c r="D2684" s="23" t="s">
        <v>156</v>
      </c>
      <c r="E2684" s="23" t="s">
        <v>183</v>
      </c>
      <c r="F2684" s="23"/>
      <c r="G2684" s="23" t="s">
        <v>179</v>
      </c>
      <c r="H2684" s="23"/>
      <c r="I2684" s="23"/>
      <c r="J2684" s="23"/>
      <c r="K2684" s="23"/>
      <c r="L2684" s="23" t="s">
        <v>180</v>
      </c>
      <c r="M2684" s="25">
        <v>46309.803796296299</v>
      </c>
    </row>
    <row r="2685" spans="1:13">
      <c r="A2685">
        <v>202650002581</v>
      </c>
      <c r="B2685">
        <v>1200023</v>
      </c>
      <c r="C2685" s="24">
        <v>46127</v>
      </c>
      <c r="D2685" s="23" t="s">
        <v>156</v>
      </c>
      <c r="E2685" s="23" t="s">
        <v>183</v>
      </c>
      <c r="F2685" s="23"/>
      <c r="G2685" s="23" t="s">
        <v>179</v>
      </c>
      <c r="H2685" s="23"/>
      <c r="I2685" s="23"/>
      <c r="J2685" s="23"/>
      <c r="K2685" s="23"/>
      <c r="L2685" s="23" t="s">
        <v>180</v>
      </c>
      <c r="M2685" s="25">
        <v>46309.803796296299</v>
      </c>
    </row>
    <row r="2686" spans="1:13">
      <c r="A2686">
        <v>202650002582</v>
      </c>
      <c r="B2686">
        <v>940737</v>
      </c>
      <c r="C2686" s="24">
        <v>46127</v>
      </c>
      <c r="D2686" s="23" t="s">
        <v>156</v>
      </c>
      <c r="E2686" s="23" t="s">
        <v>183</v>
      </c>
      <c r="F2686" s="23"/>
      <c r="G2686" s="23" t="s">
        <v>179</v>
      </c>
      <c r="H2686" s="23"/>
      <c r="I2686" s="23"/>
      <c r="J2686" s="23"/>
      <c r="K2686" s="23"/>
      <c r="L2686" s="23" t="s">
        <v>180</v>
      </c>
      <c r="M2686" s="25">
        <v>46309.803796296299</v>
      </c>
    </row>
    <row r="2687" spans="1:13">
      <c r="A2687">
        <v>202650002583</v>
      </c>
      <c r="B2687">
        <v>920411</v>
      </c>
      <c r="C2687" s="24">
        <v>46127</v>
      </c>
      <c r="D2687" s="23" t="s">
        <v>156</v>
      </c>
      <c r="E2687" s="23" t="s">
        <v>183</v>
      </c>
      <c r="F2687" s="23"/>
      <c r="G2687" s="23" t="s">
        <v>179</v>
      </c>
      <c r="H2687" s="23"/>
      <c r="I2687" s="23"/>
      <c r="J2687" s="23"/>
      <c r="K2687" s="23"/>
      <c r="L2687" s="23" t="s">
        <v>180</v>
      </c>
      <c r="M2687" s="25">
        <v>46309.803796296299</v>
      </c>
    </row>
    <row r="2688" spans="1:13">
      <c r="A2688">
        <v>202650002584</v>
      </c>
      <c r="B2688">
        <v>1223014</v>
      </c>
      <c r="C2688" s="24">
        <v>46127</v>
      </c>
      <c r="D2688" s="23" t="s">
        <v>156</v>
      </c>
      <c r="E2688" s="23" t="s">
        <v>183</v>
      </c>
      <c r="F2688" s="23"/>
      <c r="G2688" s="23" t="s">
        <v>179</v>
      </c>
      <c r="H2688" s="23"/>
      <c r="I2688" s="23"/>
      <c r="J2688" s="23"/>
      <c r="K2688" s="23"/>
      <c r="L2688" s="23" t="s">
        <v>180</v>
      </c>
      <c r="M2688" s="25">
        <v>46309.803796296299</v>
      </c>
    </row>
    <row r="2689" spans="1:13">
      <c r="A2689">
        <v>202650002585</v>
      </c>
      <c r="B2689">
        <v>1151283</v>
      </c>
      <c r="C2689" s="24">
        <v>46127</v>
      </c>
      <c r="D2689" s="23" t="s">
        <v>156</v>
      </c>
      <c r="E2689" s="23" t="s">
        <v>183</v>
      </c>
      <c r="F2689" s="23"/>
      <c r="G2689" s="23" t="s">
        <v>179</v>
      </c>
      <c r="H2689" s="23"/>
      <c r="I2689" s="23"/>
      <c r="J2689" s="23"/>
      <c r="K2689" s="23"/>
      <c r="L2689" s="23" t="s">
        <v>180</v>
      </c>
      <c r="M2689" s="25">
        <v>46309.803796296299</v>
      </c>
    </row>
    <row r="2690" spans="1:13">
      <c r="A2690">
        <v>202650002586</v>
      </c>
      <c r="B2690">
        <v>991045</v>
      </c>
      <c r="C2690" s="24">
        <v>46127</v>
      </c>
      <c r="D2690" s="23" t="s">
        <v>156</v>
      </c>
      <c r="E2690" s="23" t="s">
        <v>183</v>
      </c>
      <c r="F2690" s="23"/>
      <c r="G2690" s="23" t="s">
        <v>179</v>
      </c>
      <c r="H2690" s="23"/>
      <c r="I2690" s="23"/>
      <c r="J2690" s="23"/>
      <c r="K2690" s="23"/>
      <c r="L2690" s="23" t="s">
        <v>180</v>
      </c>
      <c r="M2690" s="25">
        <v>46309.803796296299</v>
      </c>
    </row>
    <row r="2691" spans="1:13">
      <c r="A2691">
        <v>202650002587</v>
      </c>
      <c r="B2691">
        <v>1101285</v>
      </c>
      <c r="C2691" s="24">
        <v>46127</v>
      </c>
      <c r="D2691" s="23" t="s">
        <v>156</v>
      </c>
      <c r="E2691" s="23" t="s">
        <v>183</v>
      </c>
      <c r="F2691" s="23"/>
      <c r="G2691" s="23" t="s">
        <v>179</v>
      </c>
      <c r="H2691" s="23"/>
      <c r="I2691" s="23"/>
      <c r="J2691" s="23"/>
      <c r="K2691" s="23"/>
      <c r="L2691" s="23" t="s">
        <v>180</v>
      </c>
      <c r="M2691" s="25">
        <v>46309.803796296299</v>
      </c>
    </row>
    <row r="2692" spans="1:13">
      <c r="A2692">
        <v>202650002588</v>
      </c>
      <c r="B2692">
        <v>1201122</v>
      </c>
      <c r="C2692" s="24">
        <v>46127</v>
      </c>
      <c r="D2692" s="23" t="s">
        <v>156</v>
      </c>
      <c r="E2692" s="23" t="s">
        <v>183</v>
      </c>
      <c r="F2692" s="23"/>
      <c r="G2692" s="23" t="s">
        <v>179</v>
      </c>
      <c r="H2692" s="23"/>
      <c r="I2692" s="23"/>
      <c r="J2692" s="23"/>
      <c r="K2692" s="23"/>
      <c r="L2692" s="23" t="s">
        <v>180</v>
      </c>
      <c r="M2692" s="25">
        <v>46309.803796296299</v>
      </c>
    </row>
    <row r="2693" spans="1:13">
      <c r="A2693">
        <v>202650002589</v>
      </c>
      <c r="B2693">
        <v>1191259</v>
      </c>
      <c r="C2693" s="24">
        <v>46127</v>
      </c>
      <c r="D2693" s="23" t="s">
        <v>156</v>
      </c>
      <c r="E2693" s="23" t="s">
        <v>183</v>
      </c>
      <c r="F2693" s="23"/>
      <c r="G2693" s="23" t="s">
        <v>179</v>
      </c>
      <c r="H2693" s="23"/>
      <c r="I2693" s="23"/>
      <c r="J2693" s="23"/>
      <c r="K2693" s="23"/>
      <c r="L2693" s="23" t="s">
        <v>180</v>
      </c>
      <c r="M2693" s="25">
        <v>46309.803796296299</v>
      </c>
    </row>
    <row r="2694" spans="1:13">
      <c r="A2694">
        <v>202650002590</v>
      </c>
      <c r="B2694">
        <v>1221172</v>
      </c>
      <c r="C2694" s="24">
        <v>46127</v>
      </c>
      <c r="D2694" s="23" t="s">
        <v>156</v>
      </c>
      <c r="E2694" s="23" t="s">
        <v>183</v>
      </c>
      <c r="F2694" s="23"/>
      <c r="G2694" s="23" t="s">
        <v>179</v>
      </c>
      <c r="H2694" s="23"/>
      <c r="I2694" s="23"/>
      <c r="J2694" s="23"/>
      <c r="K2694" s="23"/>
      <c r="L2694" s="23" t="s">
        <v>180</v>
      </c>
      <c r="M2694" s="25">
        <v>46309.803796296299</v>
      </c>
    </row>
    <row r="2695" spans="1:13">
      <c r="A2695">
        <v>202650002591</v>
      </c>
      <c r="B2695">
        <v>1142106</v>
      </c>
      <c r="C2695" s="24">
        <v>46127</v>
      </c>
      <c r="D2695" s="23" t="s">
        <v>156</v>
      </c>
      <c r="E2695" s="23" t="s">
        <v>183</v>
      </c>
      <c r="F2695" s="23"/>
      <c r="G2695" s="23" t="s">
        <v>179</v>
      </c>
      <c r="H2695" s="23"/>
      <c r="I2695" s="23"/>
      <c r="J2695" s="23"/>
      <c r="K2695" s="23"/>
      <c r="L2695" s="23" t="s">
        <v>180</v>
      </c>
      <c r="M2695" s="25">
        <v>46309.803796296299</v>
      </c>
    </row>
    <row r="2696" spans="1:13">
      <c r="A2696">
        <v>202650002592</v>
      </c>
      <c r="B2696">
        <v>1231171</v>
      </c>
      <c r="C2696" s="24">
        <v>46127</v>
      </c>
      <c r="D2696" s="23" t="s">
        <v>156</v>
      </c>
      <c r="E2696" s="23" t="s">
        <v>183</v>
      </c>
      <c r="F2696" s="23"/>
      <c r="G2696" s="23" t="s">
        <v>179</v>
      </c>
      <c r="H2696" s="23"/>
      <c r="I2696" s="23"/>
      <c r="J2696" s="23"/>
      <c r="K2696" s="23"/>
      <c r="L2696" s="23" t="s">
        <v>180</v>
      </c>
      <c r="M2696" s="25">
        <v>46309.803796296299</v>
      </c>
    </row>
    <row r="2697" spans="1:13">
      <c r="A2697">
        <v>202650002593</v>
      </c>
      <c r="B2697">
        <v>1161539</v>
      </c>
      <c r="C2697" s="24">
        <v>46127</v>
      </c>
      <c r="D2697" s="23" t="s">
        <v>156</v>
      </c>
      <c r="E2697" s="23" t="s">
        <v>183</v>
      </c>
      <c r="F2697" s="23"/>
      <c r="G2697" s="23" t="s">
        <v>179</v>
      </c>
      <c r="H2697" s="23"/>
      <c r="I2697" s="23"/>
      <c r="J2697" s="23"/>
      <c r="K2697" s="23"/>
      <c r="L2697" s="23" t="s">
        <v>180</v>
      </c>
      <c r="M2697" s="25">
        <v>46309.803796296299</v>
      </c>
    </row>
    <row r="2698" spans="1:13">
      <c r="A2698">
        <v>202650002594</v>
      </c>
      <c r="B2698">
        <v>1210008</v>
      </c>
      <c r="C2698" s="24">
        <v>46127</v>
      </c>
      <c r="D2698" s="23" t="s">
        <v>156</v>
      </c>
      <c r="E2698" s="23" t="s">
        <v>183</v>
      </c>
      <c r="F2698" s="23"/>
      <c r="G2698" s="23" t="s">
        <v>179</v>
      </c>
      <c r="H2698" s="23"/>
      <c r="I2698" s="23"/>
      <c r="J2698" s="23"/>
      <c r="K2698" s="23"/>
      <c r="L2698" s="23" t="s">
        <v>180</v>
      </c>
      <c r="M2698" s="25">
        <v>46309.803796296299</v>
      </c>
    </row>
    <row r="2699" spans="1:13">
      <c r="A2699">
        <v>202650002595</v>
      </c>
      <c r="B2699">
        <v>900494</v>
      </c>
      <c r="C2699" s="24">
        <v>46127</v>
      </c>
      <c r="D2699" s="23" t="s">
        <v>156</v>
      </c>
      <c r="E2699" s="23" t="s">
        <v>183</v>
      </c>
      <c r="F2699" s="23"/>
      <c r="G2699" s="23" t="s">
        <v>179</v>
      </c>
      <c r="H2699" s="23"/>
      <c r="I2699" s="23"/>
      <c r="J2699" s="23"/>
      <c r="K2699" s="23"/>
      <c r="L2699" s="23" t="s">
        <v>180</v>
      </c>
      <c r="M2699" s="25">
        <v>46309.803796296299</v>
      </c>
    </row>
    <row r="2700" spans="1:13">
      <c r="A2700">
        <v>202650002596</v>
      </c>
      <c r="B2700">
        <v>1081376</v>
      </c>
      <c r="C2700" s="24">
        <v>46127</v>
      </c>
      <c r="D2700" s="23" t="s">
        <v>156</v>
      </c>
      <c r="E2700" s="23" t="s">
        <v>183</v>
      </c>
      <c r="F2700" s="23"/>
      <c r="G2700" s="23" t="s">
        <v>179</v>
      </c>
      <c r="H2700" s="23"/>
      <c r="I2700" s="23"/>
      <c r="J2700" s="23"/>
      <c r="K2700" s="23"/>
      <c r="L2700" s="23" t="s">
        <v>180</v>
      </c>
      <c r="M2700" s="25">
        <v>46309.803796296299</v>
      </c>
    </row>
    <row r="2701" spans="1:13">
      <c r="A2701">
        <v>202650002598</v>
      </c>
      <c r="B2701">
        <v>1181317</v>
      </c>
      <c r="C2701" s="24">
        <v>46127</v>
      </c>
      <c r="D2701" s="23" t="s">
        <v>156</v>
      </c>
      <c r="E2701" s="23" t="s">
        <v>183</v>
      </c>
      <c r="F2701" s="23"/>
      <c r="G2701" s="23" t="s">
        <v>179</v>
      </c>
      <c r="H2701" s="23"/>
      <c r="I2701" s="23"/>
      <c r="J2701" s="23"/>
      <c r="K2701" s="23"/>
      <c r="L2701" s="23" t="s">
        <v>180</v>
      </c>
      <c r="M2701" s="25">
        <v>46309.803796296299</v>
      </c>
    </row>
    <row r="2702" spans="1:13">
      <c r="A2702">
        <v>202650002599</v>
      </c>
      <c r="B2702">
        <v>1191362</v>
      </c>
      <c r="C2702" s="24">
        <v>46127</v>
      </c>
      <c r="D2702" s="23" t="s">
        <v>156</v>
      </c>
      <c r="E2702" s="23" t="s">
        <v>183</v>
      </c>
      <c r="F2702" s="23"/>
      <c r="G2702" s="23" t="s">
        <v>179</v>
      </c>
      <c r="H2702" s="23"/>
      <c r="I2702" s="23"/>
      <c r="J2702" s="23"/>
      <c r="K2702" s="23"/>
      <c r="L2702" s="23" t="s">
        <v>180</v>
      </c>
      <c r="M2702" s="25">
        <v>46309.803796296299</v>
      </c>
    </row>
    <row r="2703" spans="1:13">
      <c r="A2703">
        <v>202650002600</v>
      </c>
      <c r="B2703">
        <v>920516</v>
      </c>
      <c r="C2703" s="24">
        <v>46127</v>
      </c>
      <c r="D2703" s="23" t="s">
        <v>156</v>
      </c>
      <c r="E2703" s="23" t="s">
        <v>183</v>
      </c>
      <c r="F2703" s="23"/>
      <c r="G2703" s="23" t="s">
        <v>179</v>
      </c>
      <c r="H2703" s="23"/>
      <c r="I2703" s="23"/>
      <c r="J2703" s="23"/>
      <c r="K2703" s="23"/>
      <c r="L2703" s="23" t="s">
        <v>180</v>
      </c>
      <c r="M2703" s="25">
        <v>46309.803796296299</v>
      </c>
    </row>
    <row r="2704" spans="1:13">
      <c r="A2704">
        <v>202650002601</v>
      </c>
      <c r="B2704">
        <v>1011159</v>
      </c>
      <c r="C2704" s="24">
        <v>46127</v>
      </c>
      <c r="D2704" s="23" t="s">
        <v>156</v>
      </c>
      <c r="E2704" s="23" t="s">
        <v>183</v>
      </c>
      <c r="F2704" s="23"/>
      <c r="G2704" s="23" t="s">
        <v>179</v>
      </c>
      <c r="H2704" s="23"/>
      <c r="I2704" s="23"/>
      <c r="J2704" s="23"/>
      <c r="K2704" s="23"/>
      <c r="L2704" s="23" t="s">
        <v>180</v>
      </c>
      <c r="M2704" s="25">
        <v>46309.803796296299</v>
      </c>
    </row>
    <row r="2705" spans="1:13">
      <c r="A2705">
        <v>202650002602</v>
      </c>
      <c r="B2705">
        <v>1151132</v>
      </c>
      <c r="C2705" s="24">
        <v>46127</v>
      </c>
      <c r="D2705" s="23" t="s">
        <v>156</v>
      </c>
      <c r="E2705" s="23" t="s">
        <v>183</v>
      </c>
      <c r="F2705" s="23"/>
      <c r="G2705" s="23" t="s">
        <v>179</v>
      </c>
      <c r="H2705" s="23"/>
      <c r="I2705" s="23"/>
      <c r="J2705" s="23"/>
      <c r="K2705" s="23"/>
      <c r="L2705" s="23" t="s">
        <v>180</v>
      </c>
      <c r="M2705" s="25">
        <v>46309.803796296299</v>
      </c>
    </row>
    <row r="2706" spans="1:13">
      <c r="A2706">
        <v>202650002603</v>
      </c>
      <c r="B2706">
        <v>1221057</v>
      </c>
      <c r="C2706" s="24">
        <v>46127</v>
      </c>
      <c r="D2706" s="23" t="s">
        <v>156</v>
      </c>
      <c r="E2706" s="23" t="s">
        <v>183</v>
      </c>
      <c r="F2706" s="23"/>
      <c r="G2706" s="23" t="s">
        <v>179</v>
      </c>
      <c r="H2706" s="23"/>
      <c r="I2706" s="23"/>
      <c r="J2706" s="23"/>
      <c r="K2706" s="23"/>
      <c r="L2706" s="23" t="s">
        <v>180</v>
      </c>
      <c r="M2706" s="25">
        <v>46309.803796296299</v>
      </c>
    </row>
    <row r="2707" spans="1:13">
      <c r="A2707">
        <v>202650002604</v>
      </c>
      <c r="B2707">
        <v>1221170</v>
      </c>
      <c r="C2707" s="24">
        <v>46127</v>
      </c>
      <c r="D2707" s="23" t="s">
        <v>156</v>
      </c>
      <c r="E2707" s="23" t="s">
        <v>183</v>
      </c>
      <c r="F2707" s="23"/>
      <c r="G2707" s="23" t="s">
        <v>179</v>
      </c>
      <c r="H2707" s="23"/>
      <c r="I2707" s="23"/>
      <c r="J2707" s="23"/>
      <c r="K2707" s="23"/>
      <c r="L2707" s="23" t="s">
        <v>180</v>
      </c>
      <c r="M2707" s="25">
        <v>46309.803796296299</v>
      </c>
    </row>
    <row r="2708" spans="1:13">
      <c r="A2708">
        <v>202650002605</v>
      </c>
      <c r="B2708">
        <v>1221293</v>
      </c>
      <c r="C2708" s="24">
        <v>46127</v>
      </c>
      <c r="D2708" s="23" t="s">
        <v>156</v>
      </c>
      <c r="E2708" s="23" t="s">
        <v>183</v>
      </c>
      <c r="F2708" s="23"/>
      <c r="G2708" s="23" t="s">
        <v>179</v>
      </c>
      <c r="H2708" s="23"/>
      <c r="I2708" s="23"/>
      <c r="J2708" s="23"/>
      <c r="K2708" s="23"/>
      <c r="L2708" s="23" t="s">
        <v>180</v>
      </c>
      <c r="M2708" s="25">
        <v>46309.803796296299</v>
      </c>
    </row>
    <row r="2709" spans="1:13">
      <c r="A2709">
        <v>202650002606</v>
      </c>
      <c r="B2709">
        <v>1201280</v>
      </c>
      <c r="C2709" s="24">
        <v>46127</v>
      </c>
      <c r="D2709" s="23" t="s">
        <v>156</v>
      </c>
      <c r="E2709" s="23" t="s">
        <v>183</v>
      </c>
      <c r="F2709" s="23"/>
      <c r="G2709" s="23" t="s">
        <v>179</v>
      </c>
      <c r="H2709" s="23"/>
      <c r="I2709" s="23"/>
      <c r="J2709" s="23"/>
      <c r="K2709" s="23"/>
      <c r="L2709" s="23" t="s">
        <v>180</v>
      </c>
      <c r="M2709" s="25">
        <v>46309.803796296299</v>
      </c>
    </row>
    <row r="2710" spans="1:13">
      <c r="A2710">
        <v>202650002607</v>
      </c>
      <c r="B2710">
        <v>1131194</v>
      </c>
      <c r="C2710" s="24">
        <v>46127</v>
      </c>
      <c r="D2710" s="23" t="s">
        <v>156</v>
      </c>
      <c r="E2710" s="23" t="s">
        <v>183</v>
      </c>
      <c r="F2710" s="23"/>
      <c r="G2710" s="23" t="s">
        <v>179</v>
      </c>
      <c r="H2710" s="23"/>
      <c r="I2710" s="23"/>
      <c r="J2710" s="23"/>
      <c r="K2710" s="23"/>
      <c r="L2710" s="23" t="s">
        <v>180</v>
      </c>
      <c r="M2710" s="25">
        <v>46309.803796296299</v>
      </c>
    </row>
    <row r="2711" spans="1:13">
      <c r="A2711">
        <v>202650002608</v>
      </c>
      <c r="B2711">
        <v>940567</v>
      </c>
      <c r="C2711" s="24">
        <v>46127</v>
      </c>
      <c r="D2711" s="23" t="s">
        <v>156</v>
      </c>
      <c r="E2711" s="23" t="s">
        <v>183</v>
      </c>
      <c r="F2711" s="23"/>
      <c r="G2711" s="23" t="s">
        <v>179</v>
      </c>
      <c r="H2711" s="23"/>
      <c r="I2711" s="23"/>
      <c r="J2711" s="23"/>
      <c r="K2711" s="23"/>
      <c r="L2711" s="23" t="s">
        <v>180</v>
      </c>
      <c r="M2711" s="25">
        <v>46309.803796296299</v>
      </c>
    </row>
    <row r="2712" spans="1:13">
      <c r="A2712">
        <v>202650002609</v>
      </c>
      <c r="B2712">
        <v>1201255</v>
      </c>
      <c r="C2712" s="24">
        <v>46127</v>
      </c>
      <c r="D2712" s="23" t="s">
        <v>156</v>
      </c>
      <c r="E2712" s="23" t="s">
        <v>183</v>
      </c>
      <c r="F2712" s="23"/>
      <c r="G2712" s="23" t="s">
        <v>179</v>
      </c>
      <c r="H2712" s="23"/>
      <c r="I2712" s="23"/>
      <c r="J2712" s="23"/>
      <c r="K2712" s="23"/>
      <c r="L2712" s="23" t="s">
        <v>180</v>
      </c>
      <c r="M2712" s="25">
        <v>46309.803796296299</v>
      </c>
    </row>
    <row r="2713" spans="1:13">
      <c r="A2713">
        <v>202650002610</v>
      </c>
      <c r="B2713">
        <v>1231363</v>
      </c>
      <c r="C2713" s="24">
        <v>46127</v>
      </c>
      <c r="D2713" s="23" t="s">
        <v>156</v>
      </c>
      <c r="E2713" s="23" t="s">
        <v>183</v>
      </c>
      <c r="F2713" s="23"/>
      <c r="G2713" s="23" t="s">
        <v>179</v>
      </c>
      <c r="H2713" s="23"/>
      <c r="I2713" s="23"/>
      <c r="J2713" s="23"/>
      <c r="K2713" s="23"/>
      <c r="L2713" s="23" t="s">
        <v>180</v>
      </c>
      <c r="M2713" s="25">
        <v>46309.803796296299</v>
      </c>
    </row>
    <row r="2714" spans="1:13">
      <c r="A2714">
        <v>202650002611</v>
      </c>
      <c r="B2714">
        <v>1091328</v>
      </c>
      <c r="C2714" s="24">
        <v>46127</v>
      </c>
      <c r="D2714" s="23" t="s">
        <v>156</v>
      </c>
      <c r="E2714" s="23" t="s">
        <v>183</v>
      </c>
      <c r="F2714" s="23"/>
      <c r="G2714" s="23" t="s">
        <v>179</v>
      </c>
      <c r="H2714" s="23"/>
      <c r="I2714" s="23"/>
      <c r="J2714" s="23"/>
      <c r="K2714" s="23"/>
      <c r="L2714" s="23" t="s">
        <v>180</v>
      </c>
      <c r="M2714" s="25">
        <v>46309.803796296299</v>
      </c>
    </row>
    <row r="2715" spans="1:13">
      <c r="A2715">
        <v>202650002612</v>
      </c>
      <c r="B2715">
        <v>1181206</v>
      </c>
      <c r="C2715" s="24">
        <v>46127</v>
      </c>
      <c r="D2715" s="23" t="s">
        <v>156</v>
      </c>
      <c r="E2715" s="23" t="s">
        <v>183</v>
      </c>
      <c r="F2715" s="23"/>
      <c r="G2715" s="23" t="s">
        <v>179</v>
      </c>
      <c r="H2715" s="23"/>
      <c r="I2715" s="23"/>
      <c r="J2715" s="23"/>
      <c r="K2715" s="23"/>
      <c r="L2715" s="23" t="s">
        <v>180</v>
      </c>
      <c r="M2715" s="25">
        <v>46309.803796296299</v>
      </c>
    </row>
    <row r="2716" spans="1:13">
      <c r="A2716">
        <v>202650002613</v>
      </c>
      <c r="B2716">
        <v>971065</v>
      </c>
      <c r="C2716" s="24">
        <v>46127</v>
      </c>
      <c r="D2716" s="23" t="s">
        <v>156</v>
      </c>
      <c r="E2716" s="23" t="s">
        <v>183</v>
      </c>
      <c r="F2716" s="23"/>
      <c r="G2716" s="23" t="s">
        <v>179</v>
      </c>
      <c r="H2716" s="23"/>
      <c r="I2716" s="23"/>
      <c r="J2716" s="23"/>
      <c r="K2716" s="23"/>
      <c r="L2716" s="23" t="s">
        <v>180</v>
      </c>
      <c r="M2716" s="25">
        <v>46309.803796296299</v>
      </c>
    </row>
    <row r="2717" spans="1:13">
      <c r="A2717">
        <v>202650002614</v>
      </c>
      <c r="B2717">
        <v>860274</v>
      </c>
      <c r="C2717" s="24">
        <v>46127</v>
      </c>
      <c r="D2717" s="23" t="s">
        <v>156</v>
      </c>
      <c r="E2717" s="23" t="s">
        <v>183</v>
      </c>
      <c r="F2717" s="23"/>
      <c r="G2717" s="23" t="s">
        <v>179</v>
      </c>
      <c r="H2717" s="23"/>
      <c r="I2717" s="23"/>
      <c r="J2717" s="23"/>
      <c r="K2717" s="23"/>
      <c r="L2717" s="23" t="s">
        <v>180</v>
      </c>
      <c r="M2717" s="25">
        <v>46309.803796296299</v>
      </c>
    </row>
    <row r="2718" spans="1:13">
      <c r="A2718">
        <v>202650002615</v>
      </c>
      <c r="B2718">
        <v>1251208</v>
      </c>
      <c r="C2718" s="24">
        <v>46127</v>
      </c>
      <c r="D2718" s="23" t="s">
        <v>156</v>
      </c>
      <c r="E2718" s="23" t="s">
        <v>183</v>
      </c>
      <c r="F2718" s="23"/>
      <c r="G2718" s="23" t="s">
        <v>179</v>
      </c>
      <c r="H2718" s="23"/>
      <c r="I2718" s="23"/>
      <c r="J2718" s="23"/>
      <c r="K2718" s="23"/>
      <c r="L2718" s="23" t="s">
        <v>180</v>
      </c>
      <c r="M2718" s="25">
        <v>46309.803796296299</v>
      </c>
    </row>
    <row r="2719" spans="1:13">
      <c r="A2719">
        <v>202650002616</v>
      </c>
      <c r="B2719">
        <v>1152135</v>
      </c>
      <c r="C2719" s="24">
        <v>46127</v>
      </c>
      <c r="D2719" s="23" t="s">
        <v>156</v>
      </c>
      <c r="E2719" s="23" t="s">
        <v>183</v>
      </c>
      <c r="F2719" s="23"/>
      <c r="G2719" s="23" t="s">
        <v>179</v>
      </c>
      <c r="H2719" s="23"/>
      <c r="I2719" s="23"/>
      <c r="J2719" s="23"/>
      <c r="K2719" s="23"/>
      <c r="L2719" s="23" t="s">
        <v>180</v>
      </c>
      <c r="M2719" s="25">
        <v>46309.803796296299</v>
      </c>
    </row>
    <row r="2720" spans="1:13">
      <c r="A2720">
        <v>202650002617</v>
      </c>
      <c r="B2720">
        <v>1222090</v>
      </c>
      <c r="C2720" s="24">
        <v>46127</v>
      </c>
      <c r="D2720" s="23" t="s">
        <v>156</v>
      </c>
      <c r="E2720" s="23" t="s">
        <v>183</v>
      </c>
      <c r="F2720" s="23"/>
      <c r="G2720" s="23" t="s">
        <v>179</v>
      </c>
      <c r="H2720" s="23"/>
      <c r="I2720" s="23"/>
      <c r="J2720" s="23"/>
      <c r="K2720" s="23"/>
      <c r="L2720" s="23" t="s">
        <v>180</v>
      </c>
      <c r="M2720" s="25">
        <v>46309.803796296299</v>
      </c>
    </row>
    <row r="2721" spans="1:13">
      <c r="A2721">
        <v>202650002619</v>
      </c>
      <c r="B2721">
        <v>1101438</v>
      </c>
      <c r="C2721" s="24">
        <v>46127</v>
      </c>
      <c r="D2721" s="23" t="s">
        <v>156</v>
      </c>
      <c r="E2721" s="23" t="s">
        <v>183</v>
      </c>
      <c r="F2721" s="23"/>
      <c r="G2721" s="23" t="s">
        <v>179</v>
      </c>
      <c r="H2721" s="23"/>
      <c r="I2721" s="23"/>
      <c r="J2721" s="23"/>
      <c r="K2721" s="23"/>
      <c r="L2721" s="23" t="s">
        <v>180</v>
      </c>
      <c r="M2721" s="25">
        <v>46309.803796296299</v>
      </c>
    </row>
    <row r="2722" spans="1:13">
      <c r="A2722">
        <v>202650002620</v>
      </c>
      <c r="B2722">
        <v>1221379</v>
      </c>
      <c r="C2722" s="24">
        <v>46127</v>
      </c>
      <c r="D2722" s="23" t="s">
        <v>156</v>
      </c>
      <c r="E2722" s="23" t="s">
        <v>183</v>
      </c>
      <c r="F2722" s="23"/>
      <c r="G2722" s="23" t="s">
        <v>179</v>
      </c>
      <c r="H2722" s="23"/>
      <c r="I2722" s="23"/>
      <c r="J2722" s="23"/>
      <c r="K2722" s="23"/>
      <c r="L2722" s="23" t="s">
        <v>180</v>
      </c>
      <c r="M2722" s="25">
        <v>46309.803796296299</v>
      </c>
    </row>
    <row r="2723" spans="1:13">
      <c r="A2723">
        <v>202650002622</v>
      </c>
      <c r="B2723">
        <v>1231229</v>
      </c>
      <c r="C2723" s="24">
        <v>46127</v>
      </c>
      <c r="D2723" s="23" t="s">
        <v>156</v>
      </c>
      <c r="E2723" s="23" t="s">
        <v>183</v>
      </c>
      <c r="F2723" s="23"/>
      <c r="G2723" s="23" t="s">
        <v>179</v>
      </c>
      <c r="H2723" s="23"/>
      <c r="I2723" s="23"/>
      <c r="J2723" s="23"/>
      <c r="K2723" s="23"/>
      <c r="L2723" s="23" t="s">
        <v>180</v>
      </c>
      <c r="M2723" s="25">
        <v>46309.803796296299</v>
      </c>
    </row>
    <row r="2724" spans="1:13">
      <c r="A2724">
        <v>202650002623</v>
      </c>
      <c r="B2724">
        <v>950422</v>
      </c>
      <c r="C2724" s="24">
        <v>46127</v>
      </c>
      <c r="D2724" s="23" t="s">
        <v>156</v>
      </c>
      <c r="E2724" s="23" t="s">
        <v>183</v>
      </c>
      <c r="F2724" s="23"/>
      <c r="G2724" s="23" t="s">
        <v>179</v>
      </c>
      <c r="H2724" s="23"/>
      <c r="I2724" s="23"/>
      <c r="J2724" s="23"/>
      <c r="K2724" s="23"/>
      <c r="L2724" s="23" t="s">
        <v>180</v>
      </c>
      <c r="M2724" s="25">
        <v>46309.803796296299</v>
      </c>
    </row>
    <row r="2725" spans="1:13">
      <c r="A2725">
        <v>202650002624</v>
      </c>
      <c r="B2725">
        <v>1221264</v>
      </c>
      <c r="C2725" s="24">
        <v>46127</v>
      </c>
      <c r="D2725" s="23" t="s">
        <v>156</v>
      </c>
      <c r="E2725" s="23" t="s">
        <v>183</v>
      </c>
      <c r="F2725" s="23"/>
      <c r="G2725" s="23" t="s">
        <v>179</v>
      </c>
      <c r="H2725" s="23"/>
      <c r="I2725" s="23"/>
      <c r="J2725" s="23"/>
      <c r="K2725" s="23"/>
      <c r="L2725" s="23" t="s">
        <v>180</v>
      </c>
      <c r="M2725" s="25">
        <v>46309.803796296299</v>
      </c>
    </row>
    <row r="2726" spans="1:13">
      <c r="A2726">
        <v>202650002625</v>
      </c>
      <c r="B2726">
        <v>1052506</v>
      </c>
      <c r="C2726" s="24">
        <v>46127</v>
      </c>
      <c r="D2726" s="23" t="s">
        <v>156</v>
      </c>
      <c r="E2726" s="23" t="s">
        <v>183</v>
      </c>
      <c r="F2726" s="23"/>
      <c r="G2726" s="23" t="s">
        <v>179</v>
      </c>
      <c r="H2726" s="23"/>
      <c r="I2726" s="23"/>
      <c r="J2726" s="23"/>
      <c r="K2726" s="23"/>
      <c r="L2726" s="23" t="s">
        <v>180</v>
      </c>
      <c r="M2726" s="25">
        <v>46309.803796296299</v>
      </c>
    </row>
    <row r="2727" spans="1:13">
      <c r="A2727">
        <v>202650002626</v>
      </c>
      <c r="B2727">
        <v>1202052</v>
      </c>
      <c r="C2727" s="24">
        <v>46127</v>
      </c>
      <c r="D2727" s="23" t="s">
        <v>156</v>
      </c>
      <c r="E2727" s="23" t="s">
        <v>183</v>
      </c>
      <c r="F2727" s="23"/>
      <c r="G2727" s="23" t="s">
        <v>179</v>
      </c>
      <c r="H2727" s="23"/>
      <c r="I2727" s="23"/>
      <c r="J2727" s="23"/>
      <c r="K2727" s="23"/>
      <c r="L2727" s="23" t="s">
        <v>180</v>
      </c>
      <c r="M2727" s="25">
        <v>46309.803796296299</v>
      </c>
    </row>
    <row r="2728" spans="1:13">
      <c r="A2728">
        <v>202650002627</v>
      </c>
      <c r="B2728">
        <v>1063003</v>
      </c>
      <c r="C2728" s="24">
        <v>46127</v>
      </c>
      <c r="D2728" s="23" t="s">
        <v>156</v>
      </c>
      <c r="E2728" s="23" t="s">
        <v>183</v>
      </c>
      <c r="F2728" s="23"/>
      <c r="G2728" s="23" t="s">
        <v>179</v>
      </c>
      <c r="H2728" s="23"/>
      <c r="I2728" s="23"/>
      <c r="J2728" s="23"/>
      <c r="K2728" s="23"/>
      <c r="L2728" s="23" t="s">
        <v>180</v>
      </c>
      <c r="M2728" s="25">
        <v>46309.803796296299</v>
      </c>
    </row>
    <row r="2729" spans="1:13">
      <c r="A2729">
        <v>202650002628</v>
      </c>
      <c r="B2729">
        <v>1201015</v>
      </c>
      <c r="C2729" s="24">
        <v>46127</v>
      </c>
      <c r="D2729" s="23" t="s">
        <v>156</v>
      </c>
      <c r="E2729" s="23" t="s">
        <v>183</v>
      </c>
      <c r="F2729" s="23"/>
      <c r="G2729" s="23" t="s">
        <v>179</v>
      </c>
      <c r="H2729" s="23"/>
      <c r="I2729" s="23"/>
      <c r="J2729" s="23"/>
      <c r="K2729" s="23"/>
      <c r="L2729" s="23" t="s">
        <v>180</v>
      </c>
      <c r="M2729" s="25">
        <v>46309.803796296299</v>
      </c>
    </row>
    <row r="2730" spans="1:13">
      <c r="A2730">
        <v>202650002629</v>
      </c>
      <c r="B2730">
        <v>1221148</v>
      </c>
      <c r="C2730" s="24">
        <v>46127</v>
      </c>
      <c r="D2730" s="23" t="s">
        <v>156</v>
      </c>
      <c r="E2730" s="23" t="s">
        <v>183</v>
      </c>
      <c r="F2730" s="23"/>
      <c r="G2730" s="23" t="s">
        <v>179</v>
      </c>
      <c r="H2730" s="23"/>
      <c r="I2730" s="23"/>
      <c r="J2730" s="23"/>
      <c r="K2730" s="23"/>
      <c r="L2730" s="23" t="s">
        <v>180</v>
      </c>
      <c r="M2730" s="25">
        <v>46309.803796296299</v>
      </c>
    </row>
    <row r="2731" spans="1:13">
      <c r="A2731">
        <v>202650002630</v>
      </c>
      <c r="B2731">
        <v>1172314</v>
      </c>
      <c r="C2731" s="24">
        <v>46127</v>
      </c>
      <c r="D2731" s="23" t="s">
        <v>156</v>
      </c>
      <c r="E2731" s="23" t="s">
        <v>183</v>
      </c>
      <c r="F2731" s="23"/>
      <c r="G2731" s="23" t="s">
        <v>179</v>
      </c>
      <c r="H2731" s="23"/>
      <c r="I2731" s="23"/>
      <c r="J2731" s="23"/>
      <c r="K2731" s="23"/>
      <c r="L2731" s="23" t="s">
        <v>180</v>
      </c>
      <c r="M2731" s="25">
        <v>46309.803796296299</v>
      </c>
    </row>
    <row r="2732" spans="1:13">
      <c r="A2732">
        <v>202650002631</v>
      </c>
      <c r="B2732">
        <v>1181241</v>
      </c>
      <c r="C2732" s="24">
        <v>46127</v>
      </c>
      <c r="D2732" s="23" t="s">
        <v>156</v>
      </c>
      <c r="E2732" s="23" t="s">
        <v>183</v>
      </c>
      <c r="F2732" s="23"/>
      <c r="G2732" s="23" t="s">
        <v>179</v>
      </c>
      <c r="H2732" s="23"/>
      <c r="I2732" s="23"/>
      <c r="J2732" s="23"/>
      <c r="K2732" s="23"/>
      <c r="L2732" s="23" t="s">
        <v>180</v>
      </c>
      <c r="M2732" s="25">
        <v>46309.803796296299</v>
      </c>
    </row>
    <row r="2733" spans="1:13">
      <c r="A2733">
        <v>202650002632</v>
      </c>
      <c r="B2733">
        <v>1161498</v>
      </c>
      <c r="C2733" s="24">
        <v>46127</v>
      </c>
      <c r="D2733" s="23" t="s">
        <v>156</v>
      </c>
      <c r="E2733" s="23" t="s">
        <v>183</v>
      </c>
      <c r="F2733" s="23"/>
      <c r="G2733" s="23" t="s">
        <v>179</v>
      </c>
      <c r="H2733" s="23"/>
      <c r="I2733" s="23"/>
      <c r="J2733" s="23"/>
      <c r="K2733" s="23"/>
      <c r="L2733" s="23" t="s">
        <v>180</v>
      </c>
      <c r="M2733" s="25">
        <v>46309.803796296299</v>
      </c>
    </row>
    <row r="2734" spans="1:13">
      <c r="A2734">
        <v>202650002633</v>
      </c>
      <c r="B2734">
        <v>1131166</v>
      </c>
      <c r="C2734" s="24">
        <v>46127</v>
      </c>
      <c r="D2734" s="23" t="s">
        <v>156</v>
      </c>
      <c r="E2734" s="23" t="s">
        <v>183</v>
      </c>
      <c r="F2734" s="23"/>
      <c r="G2734" s="23" t="s">
        <v>179</v>
      </c>
      <c r="H2734" s="23"/>
      <c r="I2734" s="23"/>
      <c r="J2734" s="23"/>
      <c r="K2734" s="23"/>
      <c r="L2734" s="23" t="s">
        <v>180</v>
      </c>
      <c r="M2734" s="25">
        <v>46309.803796296299</v>
      </c>
    </row>
    <row r="2735" spans="1:13">
      <c r="A2735">
        <v>202650002634</v>
      </c>
      <c r="B2735">
        <v>1201320</v>
      </c>
      <c r="C2735" s="24">
        <v>46127</v>
      </c>
      <c r="D2735" s="23" t="s">
        <v>156</v>
      </c>
      <c r="E2735" s="23" t="s">
        <v>183</v>
      </c>
      <c r="F2735" s="23"/>
      <c r="G2735" s="23" t="s">
        <v>179</v>
      </c>
      <c r="H2735" s="23"/>
      <c r="I2735" s="23"/>
      <c r="J2735" s="23"/>
      <c r="K2735" s="23"/>
      <c r="L2735" s="23" t="s">
        <v>180</v>
      </c>
      <c r="M2735" s="25">
        <v>46309.803796296299</v>
      </c>
    </row>
    <row r="2736" spans="1:13">
      <c r="A2736">
        <v>202650002635</v>
      </c>
      <c r="B2736">
        <v>1071101</v>
      </c>
      <c r="C2736" s="24">
        <v>46127</v>
      </c>
      <c r="D2736" s="23" t="s">
        <v>156</v>
      </c>
      <c r="E2736" s="23" t="s">
        <v>183</v>
      </c>
      <c r="F2736" s="23"/>
      <c r="G2736" s="23" t="s">
        <v>179</v>
      </c>
      <c r="H2736" s="23"/>
      <c r="I2736" s="23"/>
      <c r="J2736" s="23"/>
      <c r="K2736" s="23"/>
      <c r="L2736" s="23" t="s">
        <v>180</v>
      </c>
      <c r="M2736" s="25">
        <v>46309.803796296299</v>
      </c>
    </row>
    <row r="2737" spans="1:13">
      <c r="A2737">
        <v>202650002636</v>
      </c>
      <c r="B2737">
        <v>1221194</v>
      </c>
      <c r="C2737" s="24">
        <v>46127</v>
      </c>
      <c r="D2737" s="23" t="s">
        <v>156</v>
      </c>
      <c r="E2737" s="23" t="s">
        <v>183</v>
      </c>
      <c r="F2737" s="23"/>
      <c r="G2737" s="23" t="s">
        <v>179</v>
      </c>
      <c r="H2737" s="23"/>
      <c r="I2737" s="23"/>
      <c r="J2737" s="23"/>
      <c r="K2737" s="23"/>
      <c r="L2737" s="23" t="s">
        <v>180</v>
      </c>
      <c r="M2737" s="25">
        <v>46309.803796296299</v>
      </c>
    </row>
    <row r="2738" spans="1:13">
      <c r="A2738">
        <v>202650002637</v>
      </c>
      <c r="B2738">
        <v>1151325</v>
      </c>
      <c r="C2738" s="24">
        <v>46127</v>
      </c>
      <c r="D2738" s="23" t="s">
        <v>156</v>
      </c>
      <c r="E2738" s="23" t="s">
        <v>183</v>
      </c>
      <c r="F2738" s="23"/>
      <c r="G2738" s="23" t="s">
        <v>179</v>
      </c>
      <c r="H2738" s="23"/>
      <c r="I2738" s="23"/>
      <c r="J2738" s="23"/>
      <c r="K2738" s="23"/>
      <c r="L2738" s="23" t="s">
        <v>180</v>
      </c>
      <c r="M2738" s="25">
        <v>46309.803796296299</v>
      </c>
    </row>
    <row r="2739" spans="1:13">
      <c r="A2739">
        <v>202650002638</v>
      </c>
      <c r="B2739">
        <v>1191134</v>
      </c>
      <c r="C2739" s="24">
        <v>46127</v>
      </c>
      <c r="D2739" s="23" t="s">
        <v>156</v>
      </c>
      <c r="E2739" s="23" t="s">
        <v>183</v>
      </c>
      <c r="F2739" s="23"/>
      <c r="G2739" s="23" t="s">
        <v>179</v>
      </c>
      <c r="H2739" s="23"/>
      <c r="I2739" s="23"/>
      <c r="J2739" s="23"/>
      <c r="K2739" s="23"/>
      <c r="L2739" s="23" t="s">
        <v>180</v>
      </c>
      <c r="M2739" s="25">
        <v>46309.803796296299</v>
      </c>
    </row>
    <row r="2740" spans="1:13">
      <c r="A2740">
        <v>202650002640</v>
      </c>
      <c r="B2740">
        <v>1131237</v>
      </c>
      <c r="C2740" s="24">
        <v>46127</v>
      </c>
      <c r="D2740" s="23" t="s">
        <v>156</v>
      </c>
      <c r="E2740" s="23" t="s">
        <v>183</v>
      </c>
      <c r="F2740" s="23"/>
      <c r="G2740" s="23" t="s">
        <v>179</v>
      </c>
      <c r="H2740" s="23"/>
      <c r="I2740" s="23"/>
      <c r="J2740" s="23"/>
      <c r="K2740" s="23"/>
      <c r="L2740" s="23" t="s">
        <v>180</v>
      </c>
      <c r="M2740" s="25">
        <v>46309.803796296299</v>
      </c>
    </row>
    <row r="2741" spans="1:13">
      <c r="A2741">
        <v>202650002641</v>
      </c>
      <c r="B2741">
        <v>1081507</v>
      </c>
      <c r="C2741" s="24">
        <v>46127</v>
      </c>
      <c r="D2741" s="23" t="s">
        <v>156</v>
      </c>
      <c r="E2741" s="23" t="s">
        <v>183</v>
      </c>
      <c r="F2741" s="23"/>
      <c r="G2741" s="23" t="s">
        <v>179</v>
      </c>
      <c r="H2741" s="23"/>
      <c r="I2741" s="23"/>
      <c r="J2741" s="23"/>
      <c r="K2741" s="23"/>
      <c r="L2741" s="23" t="s">
        <v>180</v>
      </c>
      <c r="M2741" s="25">
        <v>46309.803796296299</v>
      </c>
    </row>
    <row r="2742" spans="1:13">
      <c r="A2742">
        <v>202650002642</v>
      </c>
      <c r="B2742">
        <v>1221350</v>
      </c>
      <c r="C2742" s="24">
        <v>46127</v>
      </c>
      <c r="D2742" s="23" t="s">
        <v>156</v>
      </c>
      <c r="E2742" s="23" t="s">
        <v>183</v>
      </c>
      <c r="F2742" s="23"/>
      <c r="G2742" s="23" t="s">
        <v>179</v>
      </c>
      <c r="H2742" s="23"/>
      <c r="I2742" s="23"/>
      <c r="J2742" s="23"/>
      <c r="K2742" s="23"/>
      <c r="L2742" s="23" t="s">
        <v>180</v>
      </c>
      <c r="M2742" s="25">
        <v>46309.803796296299</v>
      </c>
    </row>
    <row r="2743" spans="1:13">
      <c r="A2743">
        <v>202650002643</v>
      </c>
      <c r="B2743">
        <v>1152167</v>
      </c>
      <c r="C2743" s="24">
        <v>46127</v>
      </c>
      <c r="D2743" s="23" t="s">
        <v>156</v>
      </c>
      <c r="E2743" s="23" t="s">
        <v>183</v>
      </c>
      <c r="F2743" s="23"/>
      <c r="G2743" s="23" t="s">
        <v>179</v>
      </c>
      <c r="H2743" s="23"/>
      <c r="I2743" s="23"/>
      <c r="J2743" s="23"/>
      <c r="K2743" s="23"/>
      <c r="L2743" s="23" t="s">
        <v>180</v>
      </c>
      <c r="M2743" s="25">
        <v>46309.803796296299</v>
      </c>
    </row>
    <row r="2744" spans="1:13">
      <c r="A2744">
        <v>202650002644</v>
      </c>
      <c r="B2744">
        <v>1001104</v>
      </c>
      <c r="C2744" s="24">
        <v>46127</v>
      </c>
      <c r="D2744" s="23" t="s">
        <v>156</v>
      </c>
      <c r="E2744" s="23" t="s">
        <v>183</v>
      </c>
      <c r="F2744" s="23"/>
      <c r="G2744" s="23" t="s">
        <v>179</v>
      </c>
      <c r="H2744" s="23"/>
      <c r="I2744" s="23"/>
      <c r="J2744" s="23"/>
      <c r="K2744" s="23"/>
      <c r="L2744" s="23" t="s">
        <v>180</v>
      </c>
      <c r="M2744" s="25">
        <v>46309.803796296299</v>
      </c>
    </row>
    <row r="2745" spans="1:13">
      <c r="A2745">
        <v>202650002645</v>
      </c>
      <c r="B2745">
        <v>993012</v>
      </c>
      <c r="C2745" s="24">
        <v>46127</v>
      </c>
      <c r="D2745" s="23" t="s">
        <v>156</v>
      </c>
      <c r="E2745" s="23" t="s">
        <v>183</v>
      </c>
      <c r="F2745" s="23"/>
      <c r="G2745" s="23" t="s">
        <v>179</v>
      </c>
      <c r="H2745" s="23"/>
      <c r="I2745" s="23"/>
      <c r="J2745" s="23"/>
      <c r="K2745" s="23"/>
      <c r="L2745" s="23" t="s">
        <v>180</v>
      </c>
      <c r="M2745" s="25">
        <v>46309.803796296299</v>
      </c>
    </row>
    <row r="2746" spans="1:13">
      <c r="A2746">
        <v>202650002647</v>
      </c>
      <c r="B2746">
        <v>1091169</v>
      </c>
      <c r="C2746" s="24">
        <v>46127</v>
      </c>
      <c r="D2746" s="23" t="s">
        <v>156</v>
      </c>
      <c r="E2746" s="23" t="s">
        <v>183</v>
      </c>
      <c r="F2746" s="23"/>
      <c r="G2746" s="23" t="s">
        <v>179</v>
      </c>
      <c r="H2746" s="23"/>
      <c r="I2746" s="23"/>
      <c r="J2746" s="23"/>
      <c r="K2746" s="23"/>
      <c r="L2746" s="23" t="s">
        <v>180</v>
      </c>
      <c r="M2746" s="25">
        <v>46309.803796296299</v>
      </c>
    </row>
    <row r="2747" spans="1:13">
      <c r="A2747">
        <v>202650002648</v>
      </c>
      <c r="B2747">
        <v>1101085</v>
      </c>
      <c r="C2747" s="24">
        <v>46127</v>
      </c>
      <c r="D2747" s="23" t="s">
        <v>156</v>
      </c>
      <c r="E2747" s="23" t="s">
        <v>183</v>
      </c>
      <c r="F2747" s="23"/>
      <c r="G2747" s="23" t="s">
        <v>179</v>
      </c>
      <c r="H2747" s="23"/>
      <c r="I2747" s="23"/>
      <c r="J2747" s="23"/>
      <c r="K2747" s="23"/>
      <c r="L2747" s="23" t="s">
        <v>180</v>
      </c>
      <c r="M2747" s="25">
        <v>46309.803796296299</v>
      </c>
    </row>
    <row r="2748" spans="1:13">
      <c r="A2748">
        <v>202650002649</v>
      </c>
      <c r="B2748">
        <v>1222511</v>
      </c>
      <c r="C2748" s="24">
        <v>46127</v>
      </c>
      <c r="D2748" s="23" t="s">
        <v>156</v>
      </c>
      <c r="E2748" s="23" t="s">
        <v>183</v>
      </c>
      <c r="F2748" s="23"/>
      <c r="G2748" s="23" t="s">
        <v>179</v>
      </c>
      <c r="H2748" s="23"/>
      <c r="I2748" s="23"/>
      <c r="J2748" s="23"/>
      <c r="K2748" s="23"/>
      <c r="L2748" s="23" t="s">
        <v>180</v>
      </c>
      <c r="M2748" s="25">
        <v>46309.803796296299</v>
      </c>
    </row>
    <row r="2749" spans="1:13">
      <c r="A2749">
        <v>202650002650</v>
      </c>
      <c r="B2749">
        <v>1181093</v>
      </c>
      <c r="C2749" s="24">
        <v>46127</v>
      </c>
      <c r="D2749" s="23" t="s">
        <v>156</v>
      </c>
      <c r="E2749" s="23" t="s">
        <v>183</v>
      </c>
      <c r="F2749" s="23"/>
      <c r="G2749" s="23" t="s">
        <v>179</v>
      </c>
      <c r="H2749" s="23"/>
      <c r="I2749" s="23"/>
      <c r="J2749" s="23"/>
      <c r="K2749" s="23"/>
      <c r="L2749" s="23" t="s">
        <v>180</v>
      </c>
      <c r="M2749" s="25">
        <v>46309.803796296299</v>
      </c>
    </row>
    <row r="2750" spans="1:13">
      <c r="A2750">
        <v>202650002651</v>
      </c>
      <c r="B2750">
        <v>1131192</v>
      </c>
      <c r="C2750" s="24">
        <v>46127</v>
      </c>
      <c r="D2750" s="23" t="s">
        <v>156</v>
      </c>
      <c r="E2750" s="23" t="s">
        <v>183</v>
      </c>
      <c r="F2750" s="23"/>
      <c r="G2750" s="23" t="s">
        <v>179</v>
      </c>
      <c r="H2750" s="23"/>
      <c r="I2750" s="23"/>
      <c r="J2750" s="23"/>
      <c r="K2750" s="23"/>
      <c r="L2750" s="23" t="s">
        <v>180</v>
      </c>
      <c r="M2750" s="25">
        <v>46309.803796296299</v>
      </c>
    </row>
    <row r="2751" spans="1:13">
      <c r="A2751">
        <v>202650002652</v>
      </c>
      <c r="B2751">
        <v>1231160</v>
      </c>
      <c r="C2751" s="24">
        <v>46127</v>
      </c>
      <c r="D2751" s="23" t="s">
        <v>156</v>
      </c>
      <c r="E2751" s="23" t="s">
        <v>183</v>
      </c>
      <c r="F2751" s="23"/>
      <c r="G2751" s="23" t="s">
        <v>179</v>
      </c>
      <c r="H2751" s="23"/>
      <c r="I2751" s="23"/>
      <c r="J2751" s="23"/>
      <c r="K2751" s="23"/>
      <c r="L2751" s="23" t="s">
        <v>180</v>
      </c>
      <c r="M2751" s="25">
        <v>46309.803796296299</v>
      </c>
    </row>
    <row r="2752" spans="1:13">
      <c r="A2752">
        <v>202650002653</v>
      </c>
      <c r="B2752">
        <v>1211202</v>
      </c>
      <c r="C2752" s="24">
        <v>46127</v>
      </c>
      <c r="D2752" s="23" t="s">
        <v>156</v>
      </c>
      <c r="E2752" s="23" t="s">
        <v>183</v>
      </c>
      <c r="F2752" s="23"/>
      <c r="G2752" s="23" t="s">
        <v>179</v>
      </c>
      <c r="H2752" s="23"/>
      <c r="I2752" s="23"/>
      <c r="J2752" s="23"/>
      <c r="K2752" s="23"/>
      <c r="L2752" s="23" t="s">
        <v>180</v>
      </c>
      <c r="M2752" s="25">
        <v>46309.803796296299</v>
      </c>
    </row>
    <row r="2753" spans="1:13">
      <c r="A2753">
        <v>202650002654</v>
      </c>
      <c r="B2753">
        <v>1242073</v>
      </c>
      <c r="C2753" s="24">
        <v>46127</v>
      </c>
      <c r="D2753" s="23" t="s">
        <v>156</v>
      </c>
      <c r="E2753" s="23" t="s">
        <v>183</v>
      </c>
      <c r="F2753" s="23"/>
      <c r="G2753" s="23" t="s">
        <v>179</v>
      </c>
      <c r="H2753" s="23"/>
      <c r="I2753" s="23"/>
      <c r="J2753" s="23"/>
      <c r="K2753" s="23"/>
      <c r="L2753" s="23" t="s">
        <v>180</v>
      </c>
      <c r="M2753" s="25">
        <v>46309.803796296299</v>
      </c>
    </row>
    <row r="2754" spans="1:13">
      <c r="A2754">
        <v>202650002655</v>
      </c>
      <c r="B2754">
        <v>1151054</v>
      </c>
      <c r="C2754" s="24">
        <v>46127</v>
      </c>
      <c r="D2754" s="23" t="s">
        <v>156</v>
      </c>
      <c r="E2754" s="23" t="s">
        <v>183</v>
      </c>
      <c r="F2754" s="23"/>
      <c r="G2754" s="23" t="s">
        <v>179</v>
      </c>
      <c r="H2754" s="23"/>
      <c r="I2754" s="23"/>
      <c r="J2754" s="23"/>
      <c r="K2754" s="23"/>
      <c r="L2754" s="23" t="s">
        <v>180</v>
      </c>
      <c r="M2754" s="25">
        <v>46309.803796296299</v>
      </c>
    </row>
    <row r="2755" spans="1:13">
      <c r="A2755">
        <v>202650002656</v>
      </c>
      <c r="B2755">
        <v>1071221</v>
      </c>
      <c r="C2755" s="24">
        <v>46127</v>
      </c>
      <c r="D2755" s="23" t="s">
        <v>156</v>
      </c>
      <c r="E2755" s="23" t="s">
        <v>183</v>
      </c>
      <c r="F2755" s="23"/>
      <c r="G2755" s="23" t="s">
        <v>179</v>
      </c>
      <c r="H2755" s="23"/>
      <c r="I2755" s="23"/>
      <c r="J2755" s="23"/>
      <c r="K2755" s="23"/>
      <c r="L2755" s="23" t="s">
        <v>180</v>
      </c>
      <c r="M2755" s="25">
        <v>46309.803796296299</v>
      </c>
    </row>
    <row r="2756" spans="1:13">
      <c r="A2756">
        <v>202650002657</v>
      </c>
      <c r="B2756">
        <v>1171153</v>
      </c>
      <c r="C2756" s="24">
        <v>46127</v>
      </c>
      <c r="D2756" s="23" t="s">
        <v>156</v>
      </c>
      <c r="E2756" s="23" t="s">
        <v>183</v>
      </c>
      <c r="F2756" s="23"/>
      <c r="G2756" s="23" t="s">
        <v>179</v>
      </c>
      <c r="H2756" s="23"/>
      <c r="I2756" s="23"/>
      <c r="J2756" s="23"/>
      <c r="K2756" s="23"/>
      <c r="L2756" s="23" t="s">
        <v>180</v>
      </c>
      <c r="M2756" s="25">
        <v>46309.803796296299</v>
      </c>
    </row>
    <row r="2757" spans="1:13">
      <c r="A2757">
        <v>202650002658</v>
      </c>
      <c r="B2757">
        <v>1071395</v>
      </c>
      <c r="C2757" s="24">
        <v>46127</v>
      </c>
      <c r="D2757" s="23" t="s">
        <v>156</v>
      </c>
      <c r="E2757" s="23" t="s">
        <v>183</v>
      </c>
      <c r="F2757" s="23"/>
      <c r="G2757" s="23" t="s">
        <v>179</v>
      </c>
      <c r="H2757" s="23"/>
      <c r="I2757" s="23"/>
      <c r="J2757" s="23"/>
      <c r="K2757" s="23"/>
      <c r="L2757" s="23" t="s">
        <v>180</v>
      </c>
      <c r="M2757" s="25">
        <v>46309.803796296299</v>
      </c>
    </row>
    <row r="2758" spans="1:13">
      <c r="A2758">
        <v>202650002659</v>
      </c>
      <c r="B2758">
        <v>1231072</v>
      </c>
      <c r="C2758" s="24">
        <v>46127</v>
      </c>
      <c r="D2758" s="23" t="s">
        <v>156</v>
      </c>
      <c r="E2758" s="23" t="s">
        <v>183</v>
      </c>
      <c r="F2758" s="23"/>
      <c r="G2758" s="23" t="s">
        <v>179</v>
      </c>
      <c r="H2758" s="23"/>
      <c r="I2758" s="23"/>
      <c r="J2758" s="23"/>
      <c r="K2758" s="23"/>
      <c r="L2758" s="23" t="s">
        <v>180</v>
      </c>
      <c r="M2758" s="25">
        <v>46309.803796296299</v>
      </c>
    </row>
    <row r="2759" spans="1:13">
      <c r="A2759">
        <v>202650002660</v>
      </c>
      <c r="B2759">
        <v>960219</v>
      </c>
      <c r="C2759" s="24">
        <v>46127</v>
      </c>
      <c r="D2759" s="23" t="s">
        <v>156</v>
      </c>
      <c r="E2759" s="23" t="s">
        <v>183</v>
      </c>
      <c r="F2759" s="23"/>
      <c r="G2759" s="23" t="s">
        <v>179</v>
      </c>
      <c r="H2759" s="23"/>
      <c r="I2759" s="23"/>
      <c r="J2759" s="23"/>
      <c r="K2759" s="23"/>
      <c r="L2759" s="23" t="s">
        <v>180</v>
      </c>
      <c r="M2759" s="25">
        <v>46309.803796296299</v>
      </c>
    </row>
    <row r="2760" spans="1:13">
      <c r="A2760">
        <v>202650002661</v>
      </c>
      <c r="B2760">
        <v>984288</v>
      </c>
      <c r="C2760" s="24">
        <v>46127</v>
      </c>
      <c r="D2760" s="23" t="s">
        <v>156</v>
      </c>
      <c r="E2760" s="23" t="s">
        <v>183</v>
      </c>
      <c r="F2760" s="23"/>
      <c r="G2760" s="23" t="s">
        <v>179</v>
      </c>
      <c r="H2760" s="23"/>
      <c r="I2760" s="23"/>
      <c r="J2760" s="23"/>
      <c r="K2760" s="23"/>
      <c r="L2760" s="23" t="s">
        <v>180</v>
      </c>
      <c r="M2760" s="25">
        <v>46309.803796296299</v>
      </c>
    </row>
    <row r="2761" spans="1:13">
      <c r="A2761">
        <v>202650002662</v>
      </c>
      <c r="B2761">
        <v>1231032</v>
      </c>
      <c r="C2761" s="24">
        <v>46127</v>
      </c>
      <c r="D2761" s="23" t="s">
        <v>156</v>
      </c>
      <c r="E2761" s="23" t="s">
        <v>183</v>
      </c>
      <c r="F2761" s="23"/>
      <c r="G2761" s="23" t="s">
        <v>179</v>
      </c>
      <c r="H2761" s="23"/>
      <c r="I2761" s="23"/>
      <c r="J2761" s="23"/>
      <c r="K2761" s="23"/>
      <c r="L2761" s="23" t="s">
        <v>180</v>
      </c>
      <c r="M2761" s="25">
        <v>46309.803796296299</v>
      </c>
    </row>
    <row r="2762" spans="1:13">
      <c r="A2762">
        <v>202650002664</v>
      </c>
      <c r="B2762">
        <v>950401</v>
      </c>
      <c r="C2762" s="24">
        <v>46127</v>
      </c>
      <c r="D2762" s="23" t="s">
        <v>156</v>
      </c>
      <c r="E2762" s="23" t="s">
        <v>183</v>
      </c>
      <c r="F2762" s="23"/>
      <c r="G2762" s="23" t="s">
        <v>179</v>
      </c>
      <c r="H2762" s="23"/>
      <c r="I2762" s="23"/>
      <c r="J2762" s="23"/>
      <c r="K2762" s="23"/>
      <c r="L2762" s="23" t="s">
        <v>180</v>
      </c>
      <c r="M2762" s="25">
        <v>46309.803796296299</v>
      </c>
    </row>
    <row r="2763" spans="1:13">
      <c r="A2763">
        <v>202650002665</v>
      </c>
      <c r="B2763">
        <v>1231183</v>
      </c>
      <c r="C2763" s="24">
        <v>46127</v>
      </c>
      <c r="D2763" s="23" t="s">
        <v>156</v>
      </c>
      <c r="E2763" s="23" t="s">
        <v>183</v>
      </c>
      <c r="F2763" s="23"/>
      <c r="G2763" s="23" t="s">
        <v>179</v>
      </c>
      <c r="H2763" s="23"/>
      <c r="I2763" s="23"/>
      <c r="J2763" s="23"/>
      <c r="K2763" s="23"/>
      <c r="L2763" s="23" t="s">
        <v>180</v>
      </c>
      <c r="M2763" s="25">
        <v>46309.803796296299</v>
      </c>
    </row>
    <row r="2764" spans="1:13">
      <c r="A2764">
        <v>202650002666</v>
      </c>
      <c r="B2764">
        <v>1231060</v>
      </c>
      <c r="C2764" s="24">
        <v>46127</v>
      </c>
      <c r="D2764" s="23" t="s">
        <v>156</v>
      </c>
      <c r="E2764" s="23" t="s">
        <v>183</v>
      </c>
      <c r="F2764" s="23"/>
      <c r="G2764" s="23" t="s">
        <v>179</v>
      </c>
      <c r="H2764" s="23"/>
      <c r="I2764" s="23"/>
      <c r="J2764" s="23"/>
      <c r="K2764" s="23"/>
      <c r="L2764" s="23" t="s">
        <v>180</v>
      </c>
      <c r="M2764" s="25">
        <v>46309.803796296299</v>
      </c>
    </row>
    <row r="2765" spans="1:13">
      <c r="A2765">
        <v>202650002667</v>
      </c>
      <c r="B2765">
        <v>1161344</v>
      </c>
      <c r="C2765" s="24">
        <v>46127</v>
      </c>
      <c r="D2765" s="23" t="s">
        <v>156</v>
      </c>
      <c r="E2765" s="23" t="s">
        <v>183</v>
      </c>
      <c r="F2765" s="23"/>
      <c r="G2765" s="23" t="s">
        <v>179</v>
      </c>
      <c r="H2765" s="23"/>
      <c r="I2765" s="23"/>
      <c r="J2765" s="23"/>
      <c r="K2765" s="23"/>
      <c r="L2765" s="23" t="s">
        <v>180</v>
      </c>
      <c r="M2765" s="25">
        <v>46309.803796296299</v>
      </c>
    </row>
    <row r="2766" spans="1:13">
      <c r="A2766">
        <v>202650002668</v>
      </c>
      <c r="B2766">
        <v>1161024</v>
      </c>
      <c r="C2766" s="24">
        <v>46127</v>
      </c>
      <c r="D2766" s="23" t="s">
        <v>156</v>
      </c>
      <c r="E2766" s="23" t="s">
        <v>183</v>
      </c>
      <c r="F2766" s="23"/>
      <c r="G2766" s="23" t="s">
        <v>179</v>
      </c>
      <c r="H2766" s="23"/>
      <c r="I2766" s="23"/>
      <c r="J2766" s="23"/>
      <c r="K2766" s="23"/>
      <c r="L2766" s="23" t="s">
        <v>180</v>
      </c>
      <c r="M2766" s="25">
        <v>46309.803796296299</v>
      </c>
    </row>
    <row r="2767" spans="1:13">
      <c r="A2767">
        <v>202650002669</v>
      </c>
      <c r="B2767">
        <v>1131046</v>
      </c>
      <c r="C2767" s="24">
        <v>46127</v>
      </c>
      <c r="D2767" s="23" t="s">
        <v>156</v>
      </c>
      <c r="E2767" s="23" t="s">
        <v>183</v>
      </c>
      <c r="F2767" s="23"/>
      <c r="G2767" s="23" t="s">
        <v>179</v>
      </c>
      <c r="H2767" s="23"/>
      <c r="I2767" s="23"/>
      <c r="J2767" s="23"/>
      <c r="K2767" s="23"/>
      <c r="L2767" s="23" t="s">
        <v>180</v>
      </c>
      <c r="M2767" s="25">
        <v>46309.803796296299</v>
      </c>
    </row>
    <row r="2768" spans="1:13">
      <c r="A2768">
        <v>202650002670</v>
      </c>
      <c r="B2768">
        <v>1142048</v>
      </c>
      <c r="C2768" s="24">
        <v>46127</v>
      </c>
      <c r="D2768" s="23" t="s">
        <v>156</v>
      </c>
      <c r="E2768" s="23" t="s">
        <v>183</v>
      </c>
      <c r="F2768" s="23"/>
      <c r="G2768" s="23" t="s">
        <v>179</v>
      </c>
      <c r="H2768" s="23"/>
      <c r="I2768" s="23"/>
      <c r="J2768" s="23"/>
      <c r="K2768" s="23"/>
      <c r="L2768" s="23" t="s">
        <v>180</v>
      </c>
      <c r="M2768" s="25">
        <v>46309.803796296299</v>
      </c>
    </row>
    <row r="2769" spans="1:13">
      <c r="A2769">
        <v>202650002671</v>
      </c>
      <c r="B2769">
        <v>1121370</v>
      </c>
      <c r="C2769" s="24">
        <v>46127</v>
      </c>
      <c r="D2769" s="23" t="s">
        <v>156</v>
      </c>
      <c r="E2769" s="23" t="s">
        <v>183</v>
      </c>
      <c r="F2769" s="23"/>
      <c r="G2769" s="23" t="s">
        <v>179</v>
      </c>
      <c r="H2769" s="23"/>
      <c r="I2769" s="23"/>
      <c r="J2769" s="23"/>
      <c r="K2769" s="23"/>
      <c r="L2769" s="23" t="s">
        <v>180</v>
      </c>
      <c r="M2769" s="25">
        <v>46309.803796296299</v>
      </c>
    </row>
    <row r="2770" spans="1:13">
      <c r="A2770">
        <v>202650002672</v>
      </c>
      <c r="B2770">
        <v>1231251</v>
      </c>
      <c r="C2770" s="24">
        <v>46127</v>
      </c>
      <c r="D2770" s="23" t="s">
        <v>156</v>
      </c>
      <c r="E2770" s="23" t="s">
        <v>183</v>
      </c>
      <c r="F2770" s="23"/>
      <c r="G2770" s="23" t="s">
        <v>179</v>
      </c>
      <c r="H2770" s="23"/>
      <c r="I2770" s="23"/>
      <c r="J2770" s="23"/>
      <c r="K2770" s="23"/>
      <c r="L2770" s="23" t="s">
        <v>180</v>
      </c>
      <c r="M2770" s="25">
        <v>46309.803796296299</v>
      </c>
    </row>
    <row r="2771" spans="1:13">
      <c r="A2771">
        <v>202650002673</v>
      </c>
      <c r="B2771">
        <v>1221019</v>
      </c>
      <c r="C2771" s="24">
        <v>46127</v>
      </c>
      <c r="D2771" s="23" t="s">
        <v>156</v>
      </c>
      <c r="E2771" s="23" t="s">
        <v>183</v>
      </c>
      <c r="F2771" s="23"/>
      <c r="G2771" s="23" t="s">
        <v>179</v>
      </c>
      <c r="H2771" s="23"/>
      <c r="I2771" s="23"/>
      <c r="J2771" s="23"/>
      <c r="K2771" s="23"/>
      <c r="L2771" s="23" t="s">
        <v>180</v>
      </c>
      <c r="M2771" s="25">
        <v>46309.803796296299</v>
      </c>
    </row>
    <row r="2772" spans="1:13">
      <c r="A2772">
        <v>202650002674</v>
      </c>
      <c r="B2772">
        <v>1212019</v>
      </c>
      <c r="C2772" s="24">
        <v>46127</v>
      </c>
      <c r="D2772" s="23" t="s">
        <v>156</v>
      </c>
      <c r="E2772" s="23" t="s">
        <v>183</v>
      </c>
      <c r="F2772" s="23"/>
      <c r="G2772" s="23" t="s">
        <v>179</v>
      </c>
      <c r="H2772" s="23"/>
      <c r="I2772" s="23"/>
      <c r="J2772" s="23"/>
      <c r="K2772" s="23"/>
      <c r="L2772" s="23" t="s">
        <v>180</v>
      </c>
      <c r="M2772" s="25">
        <v>46309.803796296299</v>
      </c>
    </row>
    <row r="2773" spans="1:13">
      <c r="A2773">
        <v>202650002675</v>
      </c>
      <c r="B2773">
        <v>1212065</v>
      </c>
      <c r="C2773" s="24">
        <v>46127</v>
      </c>
      <c r="D2773" s="23" t="s">
        <v>156</v>
      </c>
      <c r="E2773" s="23" t="s">
        <v>183</v>
      </c>
      <c r="F2773" s="23"/>
      <c r="G2773" s="23" t="s">
        <v>179</v>
      </c>
      <c r="H2773" s="23"/>
      <c r="I2773" s="23"/>
      <c r="J2773" s="23"/>
      <c r="K2773" s="23"/>
      <c r="L2773" s="23" t="s">
        <v>180</v>
      </c>
      <c r="M2773" s="25">
        <v>46309.803796296299</v>
      </c>
    </row>
    <row r="2774" spans="1:13">
      <c r="A2774">
        <v>202650002676</v>
      </c>
      <c r="B2774">
        <v>1201043</v>
      </c>
      <c r="C2774" s="24">
        <v>46127</v>
      </c>
      <c r="D2774" s="23" t="s">
        <v>156</v>
      </c>
      <c r="E2774" s="23" t="s">
        <v>183</v>
      </c>
      <c r="F2774" s="23"/>
      <c r="G2774" s="23" t="s">
        <v>179</v>
      </c>
      <c r="H2774" s="23"/>
      <c r="I2774" s="23"/>
      <c r="J2774" s="23"/>
      <c r="K2774" s="23"/>
      <c r="L2774" s="23" t="s">
        <v>180</v>
      </c>
      <c r="M2774" s="25">
        <v>46309.803796296299</v>
      </c>
    </row>
    <row r="2775" spans="1:13">
      <c r="A2775">
        <v>202650002677</v>
      </c>
      <c r="B2775">
        <v>1222093</v>
      </c>
      <c r="C2775" s="24">
        <v>46127</v>
      </c>
      <c r="D2775" s="23" t="s">
        <v>156</v>
      </c>
      <c r="E2775" s="23" t="s">
        <v>183</v>
      </c>
      <c r="F2775" s="23"/>
      <c r="G2775" s="23" t="s">
        <v>179</v>
      </c>
      <c r="H2775" s="23"/>
      <c r="I2775" s="23"/>
      <c r="J2775" s="23"/>
      <c r="K2775" s="23"/>
      <c r="L2775" s="23" t="s">
        <v>180</v>
      </c>
      <c r="M2775" s="25">
        <v>46309.803796296299</v>
      </c>
    </row>
    <row r="2776" spans="1:13">
      <c r="A2776">
        <v>202650002678</v>
      </c>
      <c r="B2776">
        <v>940416</v>
      </c>
      <c r="C2776" s="24">
        <v>46127</v>
      </c>
      <c r="D2776" s="23" t="s">
        <v>156</v>
      </c>
      <c r="E2776" s="23" t="s">
        <v>183</v>
      </c>
      <c r="F2776" s="23"/>
      <c r="G2776" s="23" t="s">
        <v>179</v>
      </c>
      <c r="H2776" s="23"/>
      <c r="I2776" s="23"/>
      <c r="J2776" s="23"/>
      <c r="K2776" s="23"/>
      <c r="L2776" s="23" t="s">
        <v>180</v>
      </c>
      <c r="M2776" s="25">
        <v>46309.803796296299</v>
      </c>
    </row>
    <row r="2777" spans="1:13">
      <c r="A2777">
        <v>202650002679</v>
      </c>
      <c r="B2777">
        <v>1181123</v>
      </c>
      <c r="C2777" s="24">
        <v>46127</v>
      </c>
      <c r="D2777" s="23" t="s">
        <v>156</v>
      </c>
      <c r="E2777" s="23" t="s">
        <v>183</v>
      </c>
      <c r="F2777" s="23"/>
      <c r="G2777" s="23" t="s">
        <v>179</v>
      </c>
      <c r="H2777" s="23"/>
      <c r="I2777" s="23"/>
      <c r="J2777" s="23"/>
      <c r="K2777" s="23"/>
      <c r="L2777" s="23" t="s">
        <v>180</v>
      </c>
      <c r="M2777" s="25">
        <v>46309.803796296299</v>
      </c>
    </row>
    <row r="2778" spans="1:13">
      <c r="A2778">
        <v>202650002681</v>
      </c>
      <c r="B2778">
        <v>1232104</v>
      </c>
      <c r="C2778" s="24">
        <v>46127</v>
      </c>
      <c r="D2778" s="23" t="s">
        <v>156</v>
      </c>
      <c r="E2778" s="23" t="s">
        <v>183</v>
      </c>
      <c r="F2778" s="23"/>
      <c r="G2778" s="23" t="s">
        <v>179</v>
      </c>
      <c r="H2778" s="23"/>
      <c r="I2778" s="23"/>
      <c r="J2778" s="23"/>
      <c r="K2778" s="23"/>
      <c r="L2778" s="23" t="s">
        <v>180</v>
      </c>
      <c r="M2778" s="25">
        <v>46309.803796296299</v>
      </c>
    </row>
    <row r="2779" spans="1:13">
      <c r="A2779">
        <v>202650002682</v>
      </c>
      <c r="B2779">
        <v>900265</v>
      </c>
      <c r="C2779" s="24">
        <v>46127</v>
      </c>
      <c r="D2779" s="23" t="s">
        <v>156</v>
      </c>
      <c r="E2779" s="23" t="s">
        <v>183</v>
      </c>
      <c r="F2779" s="23"/>
      <c r="G2779" s="23" t="s">
        <v>179</v>
      </c>
      <c r="H2779" s="23"/>
      <c r="I2779" s="23"/>
      <c r="J2779" s="23"/>
      <c r="K2779" s="23"/>
      <c r="L2779" s="23" t="s">
        <v>180</v>
      </c>
      <c r="M2779" s="25">
        <v>46309.803796296299</v>
      </c>
    </row>
    <row r="2780" spans="1:13">
      <c r="A2780">
        <v>202650002683</v>
      </c>
      <c r="B2780">
        <v>1161251</v>
      </c>
      <c r="C2780" s="24">
        <v>46127</v>
      </c>
      <c r="D2780" s="23" t="s">
        <v>156</v>
      </c>
      <c r="E2780" s="23" t="s">
        <v>183</v>
      </c>
      <c r="F2780" s="23"/>
      <c r="G2780" s="23" t="s">
        <v>179</v>
      </c>
      <c r="H2780" s="23"/>
      <c r="I2780" s="23"/>
      <c r="J2780" s="23"/>
      <c r="K2780" s="23"/>
      <c r="L2780" s="23" t="s">
        <v>180</v>
      </c>
      <c r="M2780" s="25">
        <v>46309.803796296299</v>
      </c>
    </row>
    <row r="2781" spans="1:13">
      <c r="A2781">
        <v>202650002684</v>
      </c>
      <c r="B2781">
        <v>1243010</v>
      </c>
      <c r="C2781" s="24">
        <v>46127</v>
      </c>
      <c r="D2781" s="23" t="s">
        <v>156</v>
      </c>
      <c r="E2781" s="23" t="s">
        <v>183</v>
      </c>
      <c r="F2781" s="23"/>
      <c r="G2781" s="23" t="s">
        <v>179</v>
      </c>
      <c r="H2781" s="23"/>
      <c r="I2781" s="23"/>
      <c r="J2781" s="23"/>
      <c r="K2781" s="23"/>
      <c r="L2781" s="23" t="s">
        <v>180</v>
      </c>
      <c r="M2781" s="25">
        <v>46309.803796296299</v>
      </c>
    </row>
    <row r="2782" spans="1:13">
      <c r="A2782">
        <v>202650002685</v>
      </c>
      <c r="B2782">
        <v>971094</v>
      </c>
      <c r="C2782" s="24">
        <v>46127</v>
      </c>
      <c r="D2782" s="23" t="s">
        <v>156</v>
      </c>
      <c r="E2782" s="23" t="s">
        <v>183</v>
      </c>
      <c r="F2782" s="23"/>
      <c r="G2782" s="23" t="s">
        <v>179</v>
      </c>
      <c r="H2782" s="23"/>
      <c r="I2782" s="23"/>
      <c r="J2782" s="23"/>
      <c r="K2782" s="23"/>
      <c r="L2782" s="23" t="s">
        <v>180</v>
      </c>
      <c r="M2782" s="25">
        <v>46309.803796296299</v>
      </c>
    </row>
    <row r="2783" spans="1:13">
      <c r="A2783">
        <v>202650002686</v>
      </c>
      <c r="B2783">
        <v>1191486</v>
      </c>
      <c r="C2783" s="24">
        <v>46127</v>
      </c>
      <c r="D2783" s="23" t="s">
        <v>156</v>
      </c>
      <c r="E2783" s="23" t="s">
        <v>183</v>
      </c>
      <c r="F2783" s="23"/>
      <c r="G2783" s="23" t="s">
        <v>179</v>
      </c>
      <c r="H2783" s="23"/>
      <c r="I2783" s="23"/>
      <c r="J2783" s="23"/>
      <c r="K2783" s="23"/>
      <c r="L2783" s="23" t="s">
        <v>180</v>
      </c>
      <c r="M2783" s="25">
        <v>46309.803796296299</v>
      </c>
    </row>
    <row r="2784" spans="1:13">
      <c r="A2784">
        <v>202650002687</v>
      </c>
      <c r="B2784">
        <v>1221045</v>
      </c>
      <c r="C2784" s="24">
        <v>46127</v>
      </c>
      <c r="D2784" s="23" t="s">
        <v>156</v>
      </c>
      <c r="E2784" s="23" t="s">
        <v>183</v>
      </c>
      <c r="F2784" s="23"/>
      <c r="G2784" s="23" t="s">
        <v>179</v>
      </c>
      <c r="H2784" s="23"/>
      <c r="I2784" s="23"/>
      <c r="J2784" s="23"/>
      <c r="K2784" s="23"/>
      <c r="L2784" s="23" t="s">
        <v>180</v>
      </c>
      <c r="M2784" s="25">
        <v>46309.803796296299</v>
      </c>
    </row>
    <row r="2785" spans="1:13">
      <c r="A2785">
        <v>202650002688</v>
      </c>
      <c r="B2785">
        <v>1231045</v>
      </c>
      <c r="C2785" s="24">
        <v>46127</v>
      </c>
      <c r="D2785" s="23" t="s">
        <v>156</v>
      </c>
      <c r="E2785" s="23" t="s">
        <v>183</v>
      </c>
      <c r="F2785" s="23"/>
      <c r="G2785" s="23" t="s">
        <v>179</v>
      </c>
      <c r="H2785" s="23"/>
      <c r="I2785" s="23"/>
      <c r="J2785" s="23"/>
      <c r="K2785" s="23"/>
      <c r="L2785" s="23" t="s">
        <v>180</v>
      </c>
      <c r="M2785" s="25">
        <v>46309.803796296299</v>
      </c>
    </row>
    <row r="2786" spans="1:13">
      <c r="A2786">
        <v>202650002689</v>
      </c>
      <c r="B2786">
        <v>1221358</v>
      </c>
      <c r="C2786" s="24">
        <v>46127</v>
      </c>
      <c r="D2786" s="23" t="s">
        <v>156</v>
      </c>
      <c r="E2786" s="23" t="s">
        <v>183</v>
      </c>
      <c r="F2786" s="23"/>
      <c r="G2786" s="23" t="s">
        <v>179</v>
      </c>
      <c r="H2786" s="23"/>
      <c r="I2786" s="23"/>
      <c r="J2786" s="23"/>
      <c r="K2786" s="23"/>
      <c r="L2786" s="23" t="s">
        <v>180</v>
      </c>
      <c r="M2786" s="25">
        <v>46309.803796296299</v>
      </c>
    </row>
    <row r="2787" spans="1:13">
      <c r="A2787">
        <v>202650002690</v>
      </c>
      <c r="B2787">
        <v>1041149</v>
      </c>
      <c r="C2787" s="24">
        <v>46127</v>
      </c>
      <c r="D2787" s="23" t="s">
        <v>156</v>
      </c>
      <c r="E2787" s="23" t="s">
        <v>183</v>
      </c>
      <c r="F2787" s="23"/>
      <c r="G2787" s="23" t="s">
        <v>179</v>
      </c>
      <c r="H2787" s="23"/>
      <c r="I2787" s="23"/>
      <c r="J2787" s="23"/>
      <c r="K2787" s="23"/>
      <c r="L2787" s="23" t="s">
        <v>180</v>
      </c>
      <c r="M2787" s="25">
        <v>46309.803796296299</v>
      </c>
    </row>
    <row r="2788" spans="1:13">
      <c r="A2788">
        <v>202650002691</v>
      </c>
      <c r="B2788">
        <v>1152019</v>
      </c>
      <c r="C2788" s="24">
        <v>46127</v>
      </c>
      <c r="D2788" s="23" t="s">
        <v>156</v>
      </c>
      <c r="E2788" s="23" t="s">
        <v>183</v>
      </c>
      <c r="F2788" s="23"/>
      <c r="G2788" s="23" t="s">
        <v>179</v>
      </c>
      <c r="H2788" s="23"/>
      <c r="I2788" s="23"/>
      <c r="J2788" s="23"/>
      <c r="K2788" s="23"/>
      <c r="L2788" s="23" t="s">
        <v>180</v>
      </c>
      <c r="M2788" s="25">
        <v>46309.803796296299</v>
      </c>
    </row>
    <row r="2789" spans="1:13">
      <c r="A2789">
        <v>202650002692</v>
      </c>
      <c r="B2789">
        <v>1191325</v>
      </c>
      <c r="C2789" s="24">
        <v>46127</v>
      </c>
      <c r="D2789" s="23" t="s">
        <v>156</v>
      </c>
      <c r="E2789" s="23" t="s">
        <v>183</v>
      </c>
      <c r="F2789" s="23"/>
      <c r="G2789" s="23" t="s">
        <v>179</v>
      </c>
      <c r="H2789" s="23"/>
      <c r="I2789" s="23"/>
      <c r="J2789" s="23"/>
      <c r="K2789" s="23"/>
      <c r="L2789" s="23" t="s">
        <v>180</v>
      </c>
      <c r="M2789" s="25">
        <v>46309.803796296299</v>
      </c>
    </row>
    <row r="2790" spans="1:13">
      <c r="A2790">
        <v>202650002693</v>
      </c>
      <c r="B2790">
        <v>930603</v>
      </c>
      <c r="C2790" s="24">
        <v>46127</v>
      </c>
      <c r="D2790" s="23" t="s">
        <v>156</v>
      </c>
      <c r="E2790" s="23" t="s">
        <v>183</v>
      </c>
      <c r="F2790" s="23"/>
      <c r="G2790" s="23" t="s">
        <v>179</v>
      </c>
      <c r="H2790" s="23"/>
      <c r="I2790" s="23"/>
      <c r="J2790" s="23"/>
      <c r="K2790" s="23"/>
      <c r="L2790" s="23" t="s">
        <v>180</v>
      </c>
      <c r="M2790" s="25">
        <v>46309.803796296299</v>
      </c>
    </row>
    <row r="2791" spans="1:13">
      <c r="A2791">
        <v>202650002694</v>
      </c>
      <c r="B2791">
        <v>1231040</v>
      </c>
      <c r="C2791" s="24">
        <v>46127</v>
      </c>
      <c r="D2791" s="23" t="s">
        <v>156</v>
      </c>
      <c r="E2791" s="23" t="s">
        <v>183</v>
      </c>
      <c r="F2791" s="23"/>
      <c r="G2791" s="23" t="s">
        <v>179</v>
      </c>
      <c r="H2791" s="23"/>
      <c r="I2791" s="23"/>
      <c r="J2791" s="23"/>
      <c r="K2791" s="23"/>
      <c r="L2791" s="23" t="s">
        <v>180</v>
      </c>
      <c r="M2791" s="25">
        <v>46309.803796296299</v>
      </c>
    </row>
    <row r="2792" spans="1:13">
      <c r="A2792">
        <v>202650002695</v>
      </c>
      <c r="B2792">
        <v>1221231</v>
      </c>
      <c r="C2792" s="24">
        <v>46127</v>
      </c>
      <c r="D2792" s="23" t="s">
        <v>156</v>
      </c>
      <c r="E2792" s="23" t="s">
        <v>183</v>
      </c>
      <c r="F2792" s="23"/>
      <c r="G2792" s="23" t="s">
        <v>179</v>
      </c>
      <c r="H2792" s="23"/>
      <c r="I2792" s="23"/>
      <c r="J2792" s="23"/>
      <c r="K2792" s="23"/>
      <c r="L2792" s="23" t="s">
        <v>180</v>
      </c>
      <c r="M2792" s="25">
        <v>46309.803796296299</v>
      </c>
    </row>
    <row r="2793" spans="1:13">
      <c r="A2793">
        <v>202650002696</v>
      </c>
      <c r="B2793">
        <v>1231307</v>
      </c>
      <c r="C2793" s="24">
        <v>46127</v>
      </c>
      <c r="D2793" s="23" t="s">
        <v>156</v>
      </c>
      <c r="E2793" s="23" t="s">
        <v>183</v>
      </c>
      <c r="F2793" s="23"/>
      <c r="G2793" s="23" t="s">
        <v>179</v>
      </c>
      <c r="H2793" s="23"/>
      <c r="I2793" s="23"/>
      <c r="J2793" s="23"/>
      <c r="K2793" s="23"/>
      <c r="L2793" s="23" t="s">
        <v>180</v>
      </c>
      <c r="M2793" s="25">
        <v>46309.803796296299</v>
      </c>
    </row>
    <row r="2794" spans="1:13">
      <c r="A2794">
        <v>202650002697</v>
      </c>
      <c r="B2794">
        <v>900444</v>
      </c>
      <c r="C2794" s="24">
        <v>46127</v>
      </c>
      <c r="D2794" s="23" t="s">
        <v>156</v>
      </c>
      <c r="E2794" s="23" t="s">
        <v>183</v>
      </c>
      <c r="F2794" s="23"/>
      <c r="G2794" s="23" t="s">
        <v>179</v>
      </c>
      <c r="H2794" s="23"/>
      <c r="I2794" s="23"/>
      <c r="J2794" s="23"/>
      <c r="K2794" s="23"/>
      <c r="L2794" s="23" t="s">
        <v>180</v>
      </c>
      <c r="M2794" s="25">
        <v>46309.803796296299</v>
      </c>
    </row>
    <row r="2795" spans="1:13">
      <c r="A2795">
        <v>202650002698</v>
      </c>
      <c r="B2795">
        <v>1201433</v>
      </c>
      <c r="C2795" s="24">
        <v>46127</v>
      </c>
      <c r="D2795" s="23" t="s">
        <v>156</v>
      </c>
      <c r="E2795" s="23" t="s">
        <v>183</v>
      </c>
      <c r="F2795" s="23"/>
      <c r="G2795" s="23" t="s">
        <v>179</v>
      </c>
      <c r="H2795" s="23"/>
      <c r="I2795" s="23"/>
      <c r="J2795" s="23"/>
      <c r="K2795" s="23"/>
      <c r="L2795" s="23" t="s">
        <v>180</v>
      </c>
      <c r="M2795" s="25">
        <v>46309.803796296299</v>
      </c>
    </row>
    <row r="2796" spans="1:13">
      <c r="A2796">
        <v>202650002699</v>
      </c>
      <c r="B2796">
        <v>1231126</v>
      </c>
      <c r="C2796" s="24">
        <v>46127</v>
      </c>
      <c r="D2796" s="23" t="s">
        <v>156</v>
      </c>
      <c r="E2796" s="23" t="s">
        <v>183</v>
      </c>
      <c r="F2796" s="23"/>
      <c r="G2796" s="23" t="s">
        <v>179</v>
      </c>
      <c r="H2796" s="23"/>
      <c r="I2796" s="23"/>
      <c r="J2796" s="23"/>
      <c r="K2796" s="23"/>
      <c r="L2796" s="23" t="s">
        <v>180</v>
      </c>
      <c r="M2796" s="25">
        <v>46309.803796296299</v>
      </c>
    </row>
    <row r="2797" spans="1:13">
      <c r="A2797">
        <v>202650002700</v>
      </c>
      <c r="B2797">
        <v>1171083</v>
      </c>
      <c r="C2797" s="24">
        <v>46127</v>
      </c>
      <c r="D2797" s="23" t="s">
        <v>156</v>
      </c>
      <c r="E2797" s="23" t="s">
        <v>183</v>
      </c>
      <c r="F2797" s="23"/>
      <c r="G2797" s="23" t="s">
        <v>179</v>
      </c>
      <c r="H2797" s="23"/>
      <c r="I2797" s="23"/>
      <c r="J2797" s="23"/>
      <c r="K2797" s="23"/>
      <c r="L2797" s="23" t="s">
        <v>180</v>
      </c>
      <c r="M2797" s="25">
        <v>46309.803796296299</v>
      </c>
    </row>
    <row r="2798" spans="1:13">
      <c r="A2798">
        <v>202650002701</v>
      </c>
      <c r="B2798">
        <v>1171081</v>
      </c>
      <c r="C2798" s="24">
        <v>46127</v>
      </c>
      <c r="D2798" s="23" t="s">
        <v>156</v>
      </c>
      <c r="E2798" s="23" t="s">
        <v>183</v>
      </c>
      <c r="F2798" s="23"/>
      <c r="G2798" s="23" t="s">
        <v>179</v>
      </c>
      <c r="H2798" s="23"/>
      <c r="I2798" s="23"/>
      <c r="J2798" s="23"/>
      <c r="K2798" s="23"/>
      <c r="L2798" s="23" t="s">
        <v>180</v>
      </c>
      <c r="M2798" s="25">
        <v>46309.803796296299</v>
      </c>
    </row>
    <row r="2799" spans="1:13">
      <c r="A2799">
        <v>202650002702</v>
      </c>
      <c r="B2799">
        <v>1131475</v>
      </c>
      <c r="C2799" s="24">
        <v>46127</v>
      </c>
      <c r="D2799" s="23" t="s">
        <v>156</v>
      </c>
      <c r="E2799" s="23" t="s">
        <v>183</v>
      </c>
      <c r="F2799" s="23"/>
      <c r="G2799" s="23" t="s">
        <v>179</v>
      </c>
      <c r="H2799" s="23"/>
      <c r="I2799" s="23"/>
      <c r="J2799" s="23"/>
      <c r="K2799" s="23"/>
      <c r="L2799" s="23" t="s">
        <v>180</v>
      </c>
      <c r="M2799" s="25">
        <v>46309.803796296299</v>
      </c>
    </row>
    <row r="2800" spans="1:13">
      <c r="A2800">
        <v>202650002703</v>
      </c>
      <c r="B2800">
        <v>1201002</v>
      </c>
      <c r="C2800" s="24">
        <v>46127</v>
      </c>
      <c r="D2800" s="23" t="s">
        <v>156</v>
      </c>
      <c r="E2800" s="23" t="s">
        <v>183</v>
      </c>
      <c r="F2800" s="23"/>
      <c r="G2800" s="23" t="s">
        <v>179</v>
      </c>
      <c r="H2800" s="23"/>
      <c r="I2800" s="23"/>
      <c r="J2800" s="23"/>
      <c r="K2800" s="23"/>
      <c r="L2800" s="23" t="s">
        <v>180</v>
      </c>
      <c r="M2800" s="25">
        <v>46309.803796296299</v>
      </c>
    </row>
    <row r="2801" spans="1:13">
      <c r="A2801">
        <v>202650002704</v>
      </c>
      <c r="B2801">
        <v>1202321</v>
      </c>
      <c r="C2801" s="24">
        <v>46127</v>
      </c>
      <c r="D2801" s="23" t="s">
        <v>156</v>
      </c>
      <c r="E2801" s="23" t="s">
        <v>183</v>
      </c>
      <c r="F2801" s="23"/>
      <c r="G2801" s="23" t="s">
        <v>179</v>
      </c>
      <c r="H2801" s="23"/>
      <c r="I2801" s="23"/>
      <c r="J2801" s="23"/>
      <c r="K2801" s="23"/>
      <c r="L2801" s="23" t="s">
        <v>180</v>
      </c>
      <c r="M2801" s="25">
        <v>46309.803796296299</v>
      </c>
    </row>
    <row r="2802" spans="1:13">
      <c r="A2802">
        <v>202650002705</v>
      </c>
      <c r="B2802">
        <v>1021150</v>
      </c>
      <c r="C2802" s="24">
        <v>46127</v>
      </c>
      <c r="D2802" s="23" t="s">
        <v>156</v>
      </c>
      <c r="E2802" s="23" t="s">
        <v>183</v>
      </c>
      <c r="F2802" s="23"/>
      <c r="G2802" s="23" t="s">
        <v>179</v>
      </c>
      <c r="H2802" s="23"/>
      <c r="I2802" s="23"/>
      <c r="J2802" s="23"/>
      <c r="K2802" s="23"/>
      <c r="L2802" s="23" t="s">
        <v>180</v>
      </c>
      <c r="M2802" s="25">
        <v>46309.803796296299</v>
      </c>
    </row>
    <row r="2803" spans="1:13">
      <c r="A2803">
        <v>202650002706</v>
      </c>
      <c r="B2803">
        <v>974128</v>
      </c>
      <c r="C2803" s="24">
        <v>46127</v>
      </c>
      <c r="D2803" s="23" t="s">
        <v>156</v>
      </c>
      <c r="E2803" s="23" t="s">
        <v>183</v>
      </c>
      <c r="F2803" s="23"/>
      <c r="G2803" s="23" t="s">
        <v>179</v>
      </c>
      <c r="H2803" s="23"/>
      <c r="I2803" s="23"/>
      <c r="J2803" s="23"/>
      <c r="K2803" s="23"/>
      <c r="L2803" s="23" t="s">
        <v>180</v>
      </c>
      <c r="M2803" s="25">
        <v>46309.803796296299</v>
      </c>
    </row>
    <row r="2804" spans="1:13">
      <c r="A2804">
        <v>202650002707</v>
      </c>
      <c r="B2804">
        <v>1162015</v>
      </c>
      <c r="C2804" s="24">
        <v>46127</v>
      </c>
      <c r="D2804" s="23" t="s">
        <v>156</v>
      </c>
      <c r="E2804" s="23" t="s">
        <v>183</v>
      </c>
      <c r="F2804" s="23"/>
      <c r="G2804" s="23" t="s">
        <v>179</v>
      </c>
      <c r="H2804" s="23"/>
      <c r="I2804" s="23"/>
      <c r="J2804" s="23"/>
      <c r="K2804" s="23"/>
      <c r="L2804" s="23" t="s">
        <v>180</v>
      </c>
      <c r="M2804" s="25">
        <v>46309.803796296299</v>
      </c>
    </row>
    <row r="2805" spans="1:13">
      <c r="A2805">
        <v>202650002708</v>
      </c>
      <c r="B2805">
        <v>1212506</v>
      </c>
      <c r="C2805" s="24">
        <v>46127</v>
      </c>
      <c r="D2805" s="23" t="s">
        <v>156</v>
      </c>
      <c r="E2805" s="23" t="s">
        <v>183</v>
      </c>
      <c r="F2805" s="23"/>
      <c r="G2805" s="23" t="s">
        <v>179</v>
      </c>
      <c r="H2805" s="23"/>
      <c r="I2805" s="23"/>
      <c r="J2805" s="23"/>
      <c r="K2805" s="23"/>
      <c r="L2805" s="23" t="s">
        <v>180</v>
      </c>
      <c r="M2805" s="25">
        <v>46309.803796296299</v>
      </c>
    </row>
    <row r="2806" spans="1:13">
      <c r="A2806">
        <v>202650002710</v>
      </c>
      <c r="B2806">
        <v>1231147</v>
      </c>
      <c r="C2806" s="24">
        <v>46127</v>
      </c>
      <c r="D2806" s="23" t="s">
        <v>156</v>
      </c>
      <c r="E2806" s="23" t="s">
        <v>183</v>
      </c>
      <c r="F2806" s="23"/>
      <c r="G2806" s="23" t="s">
        <v>179</v>
      </c>
      <c r="H2806" s="23"/>
      <c r="I2806" s="23"/>
      <c r="J2806" s="23"/>
      <c r="K2806" s="23"/>
      <c r="L2806" s="23" t="s">
        <v>180</v>
      </c>
      <c r="M2806" s="25">
        <v>46309.803796296299</v>
      </c>
    </row>
    <row r="2807" spans="1:13">
      <c r="A2807">
        <v>202650002711</v>
      </c>
      <c r="B2807">
        <v>1111245</v>
      </c>
      <c r="C2807" s="24">
        <v>46127</v>
      </c>
      <c r="D2807" s="23" t="s">
        <v>156</v>
      </c>
      <c r="E2807" s="23" t="s">
        <v>183</v>
      </c>
      <c r="F2807" s="23"/>
      <c r="G2807" s="23" t="s">
        <v>179</v>
      </c>
      <c r="H2807" s="23"/>
      <c r="I2807" s="23"/>
      <c r="J2807" s="23"/>
      <c r="K2807" s="23"/>
      <c r="L2807" s="23" t="s">
        <v>180</v>
      </c>
      <c r="M2807" s="25">
        <v>46309.803796296299</v>
      </c>
    </row>
    <row r="2808" spans="1:13">
      <c r="A2808">
        <v>202650002712</v>
      </c>
      <c r="B2808">
        <v>1231245</v>
      </c>
      <c r="C2808" s="24">
        <v>46127</v>
      </c>
      <c r="D2808" s="23" t="s">
        <v>156</v>
      </c>
      <c r="E2808" s="23" t="s">
        <v>183</v>
      </c>
      <c r="F2808" s="23"/>
      <c r="G2808" s="23" t="s">
        <v>179</v>
      </c>
      <c r="H2808" s="23"/>
      <c r="I2808" s="23"/>
      <c r="J2808" s="23"/>
      <c r="K2808" s="23"/>
      <c r="L2808" s="23" t="s">
        <v>180</v>
      </c>
      <c r="M2808" s="25">
        <v>46309.803796296299</v>
      </c>
    </row>
    <row r="2809" spans="1:13">
      <c r="A2809">
        <v>202650002713</v>
      </c>
      <c r="B2809">
        <v>920339</v>
      </c>
      <c r="C2809" s="24">
        <v>46127</v>
      </c>
      <c r="D2809" s="23" t="s">
        <v>156</v>
      </c>
      <c r="E2809" s="23" t="s">
        <v>183</v>
      </c>
      <c r="F2809" s="23"/>
      <c r="G2809" s="23" t="s">
        <v>179</v>
      </c>
      <c r="H2809" s="23"/>
      <c r="I2809" s="23"/>
      <c r="J2809" s="23"/>
      <c r="K2809" s="23"/>
      <c r="L2809" s="23" t="s">
        <v>180</v>
      </c>
      <c r="M2809" s="25">
        <v>46309.803796296299</v>
      </c>
    </row>
    <row r="2810" spans="1:13">
      <c r="A2810">
        <v>202650002714</v>
      </c>
      <c r="B2810">
        <v>1011138</v>
      </c>
      <c r="C2810" s="24">
        <v>46127</v>
      </c>
      <c r="D2810" s="23" t="s">
        <v>156</v>
      </c>
      <c r="E2810" s="23" t="s">
        <v>183</v>
      </c>
      <c r="F2810" s="23"/>
      <c r="G2810" s="23" t="s">
        <v>179</v>
      </c>
      <c r="H2810" s="23"/>
      <c r="I2810" s="23"/>
      <c r="J2810" s="23"/>
      <c r="K2810" s="23"/>
      <c r="L2810" s="23" t="s">
        <v>180</v>
      </c>
      <c r="M2810" s="25">
        <v>46309.803796296299</v>
      </c>
    </row>
    <row r="2811" spans="1:13">
      <c r="A2811">
        <v>202650002715</v>
      </c>
      <c r="B2811">
        <v>1191232</v>
      </c>
      <c r="C2811" s="24">
        <v>46127</v>
      </c>
      <c r="D2811" s="23" t="s">
        <v>156</v>
      </c>
      <c r="E2811" s="23" t="s">
        <v>183</v>
      </c>
      <c r="F2811" s="23"/>
      <c r="G2811" s="23" t="s">
        <v>179</v>
      </c>
      <c r="H2811" s="23"/>
      <c r="I2811" s="23"/>
      <c r="J2811" s="23"/>
      <c r="K2811" s="23"/>
      <c r="L2811" s="23" t="s">
        <v>180</v>
      </c>
      <c r="M2811" s="25">
        <v>46309.803796296299</v>
      </c>
    </row>
    <row r="2812" spans="1:13">
      <c r="A2812">
        <v>202650002716</v>
      </c>
      <c r="B2812">
        <v>1111114</v>
      </c>
      <c r="C2812" s="24">
        <v>46127</v>
      </c>
      <c r="D2812" s="23" t="s">
        <v>156</v>
      </c>
      <c r="E2812" s="23" t="s">
        <v>183</v>
      </c>
      <c r="F2812" s="23"/>
      <c r="G2812" s="23" t="s">
        <v>179</v>
      </c>
      <c r="H2812" s="23"/>
      <c r="I2812" s="23"/>
      <c r="J2812" s="23"/>
      <c r="K2812" s="23"/>
      <c r="L2812" s="23" t="s">
        <v>180</v>
      </c>
      <c r="M2812" s="25">
        <v>46309.803796296299</v>
      </c>
    </row>
    <row r="2813" spans="1:13">
      <c r="A2813">
        <v>202650002717</v>
      </c>
      <c r="B2813">
        <v>1181388</v>
      </c>
      <c r="C2813" s="24">
        <v>46127</v>
      </c>
      <c r="D2813" s="23" t="s">
        <v>156</v>
      </c>
      <c r="E2813" s="23" t="s">
        <v>183</v>
      </c>
      <c r="F2813" s="23"/>
      <c r="G2813" s="23" t="s">
        <v>179</v>
      </c>
      <c r="H2813" s="23"/>
      <c r="I2813" s="23"/>
      <c r="J2813" s="23"/>
      <c r="K2813" s="23"/>
      <c r="L2813" s="23" t="s">
        <v>180</v>
      </c>
      <c r="M2813" s="25">
        <v>46309.803796296299</v>
      </c>
    </row>
    <row r="2814" spans="1:13">
      <c r="A2814">
        <v>202650002718</v>
      </c>
      <c r="B2814">
        <v>1161287</v>
      </c>
      <c r="C2814" s="24">
        <v>46127</v>
      </c>
      <c r="D2814" s="23" t="s">
        <v>156</v>
      </c>
      <c r="E2814" s="23" t="s">
        <v>183</v>
      </c>
      <c r="F2814" s="23"/>
      <c r="G2814" s="23" t="s">
        <v>179</v>
      </c>
      <c r="H2814" s="23"/>
      <c r="I2814" s="23"/>
      <c r="J2814" s="23"/>
      <c r="K2814" s="23"/>
      <c r="L2814" s="23" t="s">
        <v>180</v>
      </c>
      <c r="M2814" s="25">
        <v>46309.803796296299</v>
      </c>
    </row>
    <row r="2815" spans="1:13">
      <c r="A2815">
        <v>202650002719</v>
      </c>
      <c r="B2815">
        <v>1131126</v>
      </c>
      <c r="C2815" s="24">
        <v>46127</v>
      </c>
      <c r="D2815" s="23" t="s">
        <v>156</v>
      </c>
      <c r="E2815" s="23" t="s">
        <v>183</v>
      </c>
      <c r="F2815" s="23"/>
      <c r="G2815" s="23" t="s">
        <v>179</v>
      </c>
      <c r="H2815" s="23"/>
      <c r="I2815" s="23"/>
      <c r="J2815" s="23"/>
      <c r="K2815" s="23"/>
      <c r="L2815" s="23" t="s">
        <v>180</v>
      </c>
      <c r="M2815" s="25">
        <v>46309.803796296299</v>
      </c>
    </row>
    <row r="2816" spans="1:13">
      <c r="A2816">
        <v>202650002720</v>
      </c>
      <c r="B2816">
        <v>1122159</v>
      </c>
      <c r="C2816" s="24">
        <v>46127</v>
      </c>
      <c r="D2816" s="23" t="s">
        <v>156</v>
      </c>
      <c r="E2816" s="23" t="s">
        <v>183</v>
      </c>
      <c r="F2816" s="23"/>
      <c r="G2816" s="23" t="s">
        <v>179</v>
      </c>
      <c r="H2816" s="23"/>
      <c r="I2816" s="23"/>
      <c r="J2816" s="23"/>
      <c r="K2816" s="23"/>
      <c r="L2816" s="23" t="s">
        <v>180</v>
      </c>
      <c r="M2816" s="25">
        <v>46309.803796296299</v>
      </c>
    </row>
    <row r="2817" spans="1:13">
      <c r="A2817">
        <v>202650002721</v>
      </c>
      <c r="B2817">
        <v>1191170</v>
      </c>
      <c r="C2817" s="24">
        <v>46127</v>
      </c>
      <c r="D2817" s="23" t="s">
        <v>156</v>
      </c>
      <c r="E2817" s="23" t="s">
        <v>183</v>
      </c>
      <c r="F2817" s="23"/>
      <c r="G2817" s="23" t="s">
        <v>179</v>
      </c>
      <c r="H2817" s="23"/>
      <c r="I2817" s="23"/>
      <c r="J2817" s="23"/>
      <c r="K2817" s="23"/>
      <c r="L2817" s="23" t="s">
        <v>180</v>
      </c>
      <c r="M2817" s="25">
        <v>46309.803796296299</v>
      </c>
    </row>
    <row r="2818" spans="1:13">
      <c r="A2818">
        <v>202650002722</v>
      </c>
      <c r="B2818">
        <v>1134027</v>
      </c>
      <c r="C2818" s="24">
        <v>46127</v>
      </c>
      <c r="D2818" s="23" t="s">
        <v>156</v>
      </c>
      <c r="E2818" s="23" t="s">
        <v>183</v>
      </c>
      <c r="F2818" s="23"/>
      <c r="G2818" s="23" t="s">
        <v>179</v>
      </c>
      <c r="H2818" s="23"/>
      <c r="I2818" s="23"/>
      <c r="J2818" s="23"/>
      <c r="K2818" s="23"/>
      <c r="L2818" s="23" t="s">
        <v>180</v>
      </c>
      <c r="M2818" s="25">
        <v>46309.803796296299</v>
      </c>
    </row>
    <row r="2819" spans="1:13">
      <c r="A2819">
        <v>202650002723</v>
      </c>
      <c r="B2819">
        <v>1011224</v>
      </c>
      <c r="C2819" s="24">
        <v>46127</v>
      </c>
      <c r="D2819" s="23" t="s">
        <v>156</v>
      </c>
      <c r="E2819" s="23" t="s">
        <v>183</v>
      </c>
      <c r="F2819" s="23"/>
      <c r="G2819" s="23" t="s">
        <v>179</v>
      </c>
      <c r="H2819" s="23"/>
      <c r="I2819" s="23"/>
      <c r="J2819" s="23"/>
      <c r="K2819" s="23"/>
      <c r="L2819" s="23" t="s">
        <v>180</v>
      </c>
      <c r="M2819" s="25">
        <v>46309.803796296299</v>
      </c>
    </row>
    <row r="2820" spans="1:13">
      <c r="A2820">
        <v>202650002725</v>
      </c>
      <c r="B2820">
        <v>1230006</v>
      </c>
      <c r="C2820" s="24">
        <v>46127</v>
      </c>
      <c r="D2820" s="23" t="s">
        <v>156</v>
      </c>
      <c r="E2820" s="23" t="s">
        <v>183</v>
      </c>
      <c r="F2820" s="23"/>
      <c r="G2820" s="23" t="s">
        <v>179</v>
      </c>
      <c r="H2820" s="23"/>
      <c r="I2820" s="23"/>
      <c r="J2820" s="23"/>
      <c r="K2820" s="23"/>
      <c r="L2820" s="23" t="s">
        <v>180</v>
      </c>
      <c r="M2820" s="25">
        <v>46309.803796296299</v>
      </c>
    </row>
    <row r="2821" spans="1:13">
      <c r="A2821">
        <v>202650002726</v>
      </c>
      <c r="B2821">
        <v>900349</v>
      </c>
      <c r="C2821" s="24">
        <v>46127</v>
      </c>
      <c r="D2821" s="23" t="s">
        <v>156</v>
      </c>
      <c r="E2821" s="23" t="s">
        <v>183</v>
      </c>
      <c r="F2821" s="23"/>
      <c r="G2821" s="23" t="s">
        <v>179</v>
      </c>
      <c r="H2821" s="23"/>
      <c r="I2821" s="23"/>
      <c r="J2821" s="23"/>
      <c r="K2821" s="23"/>
      <c r="L2821" s="23" t="s">
        <v>180</v>
      </c>
      <c r="M2821" s="25">
        <v>46309.803796296299</v>
      </c>
    </row>
    <row r="2822" spans="1:13">
      <c r="A2822">
        <v>202650002727</v>
      </c>
      <c r="B2822">
        <v>1081277</v>
      </c>
      <c r="C2822" s="24">
        <v>46127</v>
      </c>
      <c r="D2822" s="23" t="s">
        <v>156</v>
      </c>
      <c r="E2822" s="23" t="s">
        <v>183</v>
      </c>
      <c r="F2822" s="23"/>
      <c r="G2822" s="23" t="s">
        <v>179</v>
      </c>
      <c r="H2822" s="23"/>
      <c r="I2822" s="23"/>
      <c r="J2822" s="23"/>
      <c r="K2822" s="23"/>
      <c r="L2822" s="23" t="s">
        <v>180</v>
      </c>
      <c r="M2822" s="25">
        <v>46309.803796296299</v>
      </c>
    </row>
    <row r="2823" spans="1:13">
      <c r="A2823">
        <v>202650002728</v>
      </c>
      <c r="B2823">
        <v>1231092</v>
      </c>
      <c r="C2823" s="24">
        <v>46127</v>
      </c>
      <c r="D2823" s="23" t="s">
        <v>156</v>
      </c>
      <c r="E2823" s="23" t="s">
        <v>183</v>
      </c>
      <c r="F2823" s="23"/>
      <c r="G2823" s="23" t="s">
        <v>179</v>
      </c>
      <c r="H2823" s="23"/>
      <c r="I2823" s="23"/>
      <c r="J2823" s="23"/>
      <c r="K2823" s="23"/>
      <c r="L2823" s="23" t="s">
        <v>180</v>
      </c>
      <c r="M2823" s="25">
        <v>46309.803796296299</v>
      </c>
    </row>
    <row r="2824" spans="1:13">
      <c r="A2824">
        <v>202650002729</v>
      </c>
      <c r="B2824">
        <v>1024009</v>
      </c>
      <c r="C2824" s="24">
        <v>46127</v>
      </c>
      <c r="D2824" s="23" t="s">
        <v>156</v>
      </c>
      <c r="E2824" s="23" t="s">
        <v>183</v>
      </c>
      <c r="F2824" s="23"/>
      <c r="G2824" s="23" t="s">
        <v>179</v>
      </c>
      <c r="H2824" s="23"/>
      <c r="I2824" s="23"/>
      <c r="J2824" s="23"/>
      <c r="K2824" s="23"/>
      <c r="L2824" s="23" t="s">
        <v>180</v>
      </c>
      <c r="M2824" s="25">
        <v>46309.803796296299</v>
      </c>
    </row>
    <row r="2825" spans="1:13">
      <c r="A2825">
        <v>202650002730</v>
      </c>
      <c r="B2825">
        <v>1161475</v>
      </c>
      <c r="C2825" s="24">
        <v>46127</v>
      </c>
      <c r="D2825" s="23" t="s">
        <v>156</v>
      </c>
      <c r="E2825" s="23" t="s">
        <v>183</v>
      </c>
      <c r="F2825" s="23"/>
      <c r="G2825" s="23" t="s">
        <v>179</v>
      </c>
      <c r="H2825" s="23"/>
      <c r="I2825" s="23"/>
      <c r="J2825" s="23"/>
      <c r="K2825" s="23"/>
      <c r="L2825" s="23" t="s">
        <v>180</v>
      </c>
      <c r="M2825" s="25">
        <v>46309.803796296299</v>
      </c>
    </row>
    <row r="2826" spans="1:13">
      <c r="A2826">
        <v>202650002731</v>
      </c>
      <c r="B2826">
        <v>1191473</v>
      </c>
      <c r="C2826" s="24">
        <v>46127</v>
      </c>
      <c r="D2826" s="23" t="s">
        <v>156</v>
      </c>
      <c r="E2826" s="23" t="s">
        <v>183</v>
      </c>
      <c r="F2826" s="23"/>
      <c r="G2826" s="23" t="s">
        <v>179</v>
      </c>
      <c r="H2826" s="23"/>
      <c r="I2826" s="23"/>
      <c r="J2826" s="23"/>
      <c r="K2826" s="23"/>
      <c r="L2826" s="23" t="s">
        <v>180</v>
      </c>
      <c r="M2826" s="25">
        <v>46309.803796296299</v>
      </c>
    </row>
    <row r="2827" spans="1:13">
      <c r="A2827">
        <v>202650002732</v>
      </c>
      <c r="B2827">
        <v>1231061</v>
      </c>
      <c r="C2827" s="24">
        <v>46127</v>
      </c>
      <c r="D2827" s="23" t="s">
        <v>156</v>
      </c>
      <c r="E2827" s="23" t="s">
        <v>183</v>
      </c>
      <c r="F2827" s="23"/>
      <c r="G2827" s="23" t="s">
        <v>179</v>
      </c>
      <c r="H2827" s="23"/>
      <c r="I2827" s="23"/>
      <c r="J2827" s="23"/>
      <c r="K2827" s="23"/>
      <c r="L2827" s="23" t="s">
        <v>180</v>
      </c>
      <c r="M2827" s="25">
        <v>46309.803796296299</v>
      </c>
    </row>
    <row r="2828" spans="1:13">
      <c r="A2828">
        <v>202650002733</v>
      </c>
      <c r="B2828">
        <v>1231001</v>
      </c>
      <c r="C2828" s="24">
        <v>46127</v>
      </c>
      <c r="D2828" s="23" t="s">
        <v>156</v>
      </c>
      <c r="E2828" s="23" t="s">
        <v>183</v>
      </c>
      <c r="F2828" s="23"/>
      <c r="G2828" s="23" t="s">
        <v>179</v>
      </c>
      <c r="H2828" s="23"/>
      <c r="I2828" s="23"/>
      <c r="J2828" s="23"/>
      <c r="K2828" s="23"/>
      <c r="L2828" s="23" t="s">
        <v>180</v>
      </c>
      <c r="M2828" s="25">
        <v>46309.803796296299</v>
      </c>
    </row>
    <row r="2829" spans="1:13">
      <c r="A2829">
        <v>202650002734</v>
      </c>
      <c r="B2829">
        <v>1211167</v>
      </c>
      <c r="C2829" s="24">
        <v>46127</v>
      </c>
      <c r="D2829" s="23" t="s">
        <v>156</v>
      </c>
      <c r="E2829" s="23" t="s">
        <v>183</v>
      </c>
      <c r="F2829" s="23"/>
      <c r="G2829" s="23" t="s">
        <v>179</v>
      </c>
      <c r="H2829" s="23"/>
      <c r="I2829" s="23"/>
      <c r="J2829" s="23"/>
      <c r="K2829" s="23"/>
      <c r="L2829" s="23" t="s">
        <v>180</v>
      </c>
      <c r="M2829" s="25">
        <v>46309.803796296299</v>
      </c>
    </row>
    <row r="2830" spans="1:13">
      <c r="A2830">
        <v>202650002735</v>
      </c>
      <c r="B2830">
        <v>940222</v>
      </c>
      <c r="C2830" s="24">
        <v>46127</v>
      </c>
      <c r="D2830" s="23" t="s">
        <v>156</v>
      </c>
      <c r="E2830" s="23" t="s">
        <v>183</v>
      </c>
      <c r="F2830" s="23"/>
      <c r="G2830" s="23" t="s">
        <v>179</v>
      </c>
      <c r="H2830" s="23"/>
      <c r="I2830" s="23"/>
      <c r="J2830" s="23"/>
      <c r="K2830" s="23"/>
      <c r="L2830" s="23" t="s">
        <v>180</v>
      </c>
      <c r="M2830" s="25">
        <v>46309.803796296299</v>
      </c>
    </row>
    <row r="2831" spans="1:13">
      <c r="A2831">
        <v>202650002736</v>
      </c>
      <c r="B2831">
        <v>1092512</v>
      </c>
      <c r="C2831" s="24">
        <v>46127</v>
      </c>
      <c r="D2831" s="23" t="s">
        <v>156</v>
      </c>
      <c r="E2831" s="23" t="s">
        <v>183</v>
      </c>
      <c r="F2831" s="23"/>
      <c r="G2831" s="23" t="s">
        <v>179</v>
      </c>
      <c r="H2831" s="23"/>
      <c r="I2831" s="23"/>
      <c r="J2831" s="23"/>
      <c r="K2831" s="23"/>
      <c r="L2831" s="23" t="s">
        <v>180</v>
      </c>
      <c r="M2831" s="25">
        <v>46309.803796296299</v>
      </c>
    </row>
    <row r="2832" spans="1:13">
      <c r="A2832">
        <v>202650002737</v>
      </c>
      <c r="B2832">
        <v>1231165</v>
      </c>
      <c r="C2832" s="24">
        <v>46127</v>
      </c>
      <c r="D2832" s="23" t="s">
        <v>156</v>
      </c>
      <c r="E2832" s="23" t="s">
        <v>183</v>
      </c>
      <c r="F2832" s="23"/>
      <c r="G2832" s="23" t="s">
        <v>179</v>
      </c>
      <c r="H2832" s="23"/>
      <c r="I2832" s="23"/>
      <c r="J2832" s="23"/>
      <c r="K2832" s="23"/>
      <c r="L2832" s="23" t="s">
        <v>180</v>
      </c>
      <c r="M2832" s="25">
        <v>46309.803796296299</v>
      </c>
    </row>
    <row r="2833" spans="1:13">
      <c r="A2833">
        <v>202650002738</v>
      </c>
      <c r="B2833">
        <v>1041239</v>
      </c>
      <c r="C2833" s="24">
        <v>46127</v>
      </c>
      <c r="D2833" s="23" t="s">
        <v>156</v>
      </c>
      <c r="E2833" s="23" t="s">
        <v>183</v>
      </c>
      <c r="F2833" s="23"/>
      <c r="G2833" s="23" t="s">
        <v>179</v>
      </c>
      <c r="H2833" s="23"/>
      <c r="I2833" s="23"/>
      <c r="J2833" s="23"/>
      <c r="K2833" s="23"/>
      <c r="L2833" s="23" t="s">
        <v>180</v>
      </c>
      <c r="M2833" s="25">
        <v>46309.803796296299</v>
      </c>
    </row>
    <row r="2834" spans="1:13">
      <c r="A2834">
        <v>202650002739</v>
      </c>
      <c r="B2834">
        <v>1222039</v>
      </c>
      <c r="C2834" s="24">
        <v>46127</v>
      </c>
      <c r="D2834" s="23" t="s">
        <v>156</v>
      </c>
      <c r="E2834" s="23" t="s">
        <v>183</v>
      </c>
      <c r="F2834" s="23"/>
      <c r="G2834" s="23" t="s">
        <v>179</v>
      </c>
      <c r="H2834" s="23"/>
      <c r="I2834" s="23"/>
      <c r="J2834" s="23"/>
      <c r="K2834" s="23"/>
      <c r="L2834" s="23" t="s">
        <v>180</v>
      </c>
      <c r="M2834" s="25">
        <v>46309.803796296299</v>
      </c>
    </row>
    <row r="2835" spans="1:13">
      <c r="A2835">
        <v>202650002740</v>
      </c>
      <c r="B2835">
        <v>1221178</v>
      </c>
      <c r="C2835" s="24">
        <v>46127</v>
      </c>
      <c r="D2835" s="23" t="s">
        <v>156</v>
      </c>
      <c r="E2835" s="23" t="s">
        <v>183</v>
      </c>
      <c r="F2835" s="23"/>
      <c r="G2835" s="23" t="s">
        <v>179</v>
      </c>
      <c r="H2835" s="23"/>
      <c r="I2835" s="23"/>
      <c r="J2835" s="23"/>
      <c r="K2835" s="23"/>
      <c r="L2835" s="23" t="s">
        <v>180</v>
      </c>
      <c r="M2835" s="25">
        <v>46309.803796296299</v>
      </c>
    </row>
    <row r="2836" spans="1:13">
      <c r="A2836">
        <v>202650002741</v>
      </c>
      <c r="B2836">
        <v>1131257</v>
      </c>
      <c r="C2836" s="24">
        <v>46127</v>
      </c>
      <c r="D2836" s="23" t="s">
        <v>156</v>
      </c>
      <c r="E2836" s="23" t="s">
        <v>183</v>
      </c>
      <c r="F2836" s="23"/>
      <c r="G2836" s="23" t="s">
        <v>179</v>
      </c>
      <c r="H2836" s="23"/>
      <c r="I2836" s="23"/>
      <c r="J2836" s="23"/>
      <c r="K2836" s="23"/>
      <c r="L2836" s="23" t="s">
        <v>180</v>
      </c>
      <c r="M2836" s="25">
        <v>46309.803796296299</v>
      </c>
    </row>
    <row r="2837" spans="1:13">
      <c r="A2837">
        <v>202650002742</v>
      </c>
      <c r="B2837">
        <v>1202117</v>
      </c>
      <c r="C2837" s="24">
        <v>46128</v>
      </c>
      <c r="D2837" s="23" t="s">
        <v>156</v>
      </c>
      <c r="E2837" s="23" t="s">
        <v>183</v>
      </c>
      <c r="F2837" s="23"/>
      <c r="G2837" s="23" t="s">
        <v>179</v>
      </c>
      <c r="H2837" s="23"/>
      <c r="I2837" s="23"/>
      <c r="J2837" s="23"/>
      <c r="K2837" s="23"/>
      <c r="L2837" s="23" t="s">
        <v>180</v>
      </c>
      <c r="M2837" s="25">
        <v>46309.803796296299</v>
      </c>
    </row>
    <row r="2838" spans="1:13">
      <c r="A2838">
        <v>202650002743</v>
      </c>
      <c r="B2838">
        <v>890295</v>
      </c>
      <c r="C2838" s="24">
        <v>46127</v>
      </c>
      <c r="D2838" s="23" t="s">
        <v>156</v>
      </c>
      <c r="E2838" s="23" t="s">
        <v>183</v>
      </c>
      <c r="F2838" s="23"/>
      <c r="G2838" s="23" t="s">
        <v>179</v>
      </c>
      <c r="H2838" s="23"/>
      <c r="I2838" s="23"/>
      <c r="J2838" s="23"/>
      <c r="K2838" s="23"/>
      <c r="L2838" s="23" t="s">
        <v>180</v>
      </c>
      <c r="M2838" s="25">
        <v>46309.803796296299</v>
      </c>
    </row>
    <row r="2839" spans="1:13">
      <c r="A2839">
        <v>202650002744</v>
      </c>
      <c r="B2839">
        <v>950226</v>
      </c>
      <c r="C2839" s="24">
        <v>46127</v>
      </c>
      <c r="D2839" s="23" t="s">
        <v>156</v>
      </c>
      <c r="E2839" s="23" t="s">
        <v>183</v>
      </c>
      <c r="F2839" s="23"/>
      <c r="G2839" s="23" t="s">
        <v>179</v>
      </c>
      <c r="H2839" s="23"/>
      <c r="I2839" s="23"/>
      <c r="J2839" s="23"/>
      <c r="K2839" s="23"/>
      <c r="L2839" s="23" t="s">
        <v>180</v>
      </c>
      <c r="M2839" s="25">
        <v>46309.803796296299</v>
      </c>
    </row>
    <row r="2840" spans="1:13">
      <c r="A2840">
        <v>202650002746</v>
      </c>
      <c r="B2840">
        <v>910242</v>
      </c>
      <c r="C2840" s="24">
        <v>46127</v>
      </c>
      <c r="D2840" s="23" t="s">
        <v>156</v>
      </c>
      <c r="E2840" s="23" t="s">
        <v>183</v>
      </c>
      <c r="F2840" s="23"/>
      <c r="G2840" s="23" t="s">
        <v>179</v>
      </c>
      <c r="H2840" s="23"/>
      <c r="I2840" s="23"/>
      <c r="J2840" s="23"/>
      <c r="K2840" s="23"/>
      <c r="L2840" s="23" t="s">
        <v>180</v>
      </c>
      <c r="M2840" s="25">
        <v>46309.803796296299</v>
      </c>
    </row>
    <row r="2841" spans="1:13">
      <c r="A2841">
        <v>202650002747</v>
      </c>
      <c r="B2841">
        <v>1002035</v>
      </c>
      <c r="C2841" s="24">
        <v>46127</v>
      </c>
      <c r="D2841" s="23" t="s">
        <v>156</v>
      </c>
      <c r="E2841" s="23" t="s">
        <v>183</v>
      </c>
      <c r="F2841" s="23"/>
      <c r="G2841" s="23" t="s">
        <v>179</v>
      </c>
      <c r="H2841" s="23"/>
      <c r="I2841" s="23"/>
      <c r="J2841" s="23"/>
      <c r="K2841" s="23"/>
      <c r="L2841" s="23" t="s">
        <v>180</v>
      </c>
      <c r="M2841" s="25">
        <v>46309.803796296299</v>
      </c>
    </row>
    <row r="2842" spans="1:13">
      <c r="A2842">
        <v>202650002748</v>
      </c>
      <c r="B2842">
        <v>1201335</v>
      </c>
      <c r="C2842" s="24">
        <v>46127</v>
      </c>
      <c r="D2842" s="23" t="s">
        <v>156</v>
      </c>
      <c r="E2842" s="23" t="s">
        <v>183</v>
      </c>
      <c r="F2842" s="23"/>
      <c r="G2842" s="23" t="s">
        <v>179</v>
      </c>
      <c r="H2842" s="23"/>
      <c r="I2842" s="23"/>
      <c r="J2842" s="23"/>
      <c r="K2842" s="23"/>
      <c r="L2842" s="23" t="s">
        <v>180</v>
      </c>
      <c r="M2842" s="25">
        <v>46309.803796296299</v>
      </c>
    </row>
    <row r="2843" spans="1:13">
      <c r="A2843">
        <v>202650002749</v>
      </c>
      <c r="B2843">
        <v>1191248</v>
      </c>
      <c r="C2843" s="24">
        <v>46127</v>
      </c>
      <c r="D2843" s="23" t="s">
        <v>156</v>
      </c>
      <c r="E2843" s="23" t="s">
        <v>183</v>
      </c>
      <c r="F2843" s="23"/>
      <c r="G2843" s="23" t="s">
        <v>179</v>
      </c>
      <c r="H2843" s="23"/>
      <c r="I2843" s="23"/>
      <c r="J2843" s="23"/>
      <c r="K2843" s="23"/>
      <c r="L2843" s="23" t="s">
        <v>180</v>
      </c>
      <c r="M2843" s="25">
        <v>46309.803796296299</v>
      </c>
    </row>
    <row r="2844" spans="1:13">
      <c r="A2844">
        <v>202650002750</v>
      </c>
      <c r="B2844">
        <v>1171432</v>
      </c>
      <c r="C2844" s="24">
        <v>46127</v>
      </c>
      <c r="D2844" s="23" t="s">
        <v>156</v>
      </c>
      <c r="E2844" s="23" t="s">
        <v>183</v>
      </c>
      <c r="F2844" s="23"/>
      <c r="G2844" s="23" t="s">
        <v>179</v>
      </c>
      <c r="H2844" s="23"/>
      <c r="I2844" s="23"/>
      <c r="J2844" s="23"/>
      <c r="K2844" s="23"/>
      <c r="L2844" s="23" t="s">
        <v>180</v>
      </c>
      <c r="M2844" s="25">
        <v>46309.803796296299</v>
      </c>
    </row>
    <row r="2845" spans="1:13">
      <c r="A2845">
        <v>202650002751</v>
      </c>
      <c r="B2845">
        <v>890419</v>
      </c>
      <c r="C2845" s="24">
        <v>46127</v>
      </c>
      <c r="D2845" s="23" t="s">
        <v>156</v>
      </c>
      <c r="E2845" s="23" t="s">
        <v>183</v>
      </c>
      <c r="F2845" s="23"/>
      <c r="G2845" s="23" t="s">
        <v>179</v>
      </c>
      <c r="H2845" s="23"/>
      <c r="I2845" s="23"/>
      <c r="J2845" s="23"/>
      <c r="K2845" s="23"/>
      <c r="L2845" s="23" t="s">
        <v>180</v>
      </c>
      <c r="M2845" s="25">
        <v>46309.803796296299</v>
      </c>
    </row>
    <row r="2846" spans="1:13">
      <c r="A2846">
        <v>202650002752</v>
      </c>
      <c r="B2846">
        <v>910330</v>
      </c>
      <c r="C2846" s="24">
        <v>46127</v>
      </c>
      <c r="D2846" s="23" t="s">
        <v>156</v>
      </c>
      <c r="E2846" s="23" t="s">
        <v>183</v>
      </c>
      <c r="F2846" s="23"/>
      <c r="G2846" s="23" t="s">
        <v>179</v>
      </c>
      <c r="H2846" s="23"/>
      <c r="I2846" s="23"/>
      <c r="J2846" s="23"/>
      <c r="K2846" s="23"/>
      <c r="L2846" s="23" t="s">
        <v>180</v>
      </c>
      <c r="M2846" s="25">
        <v>46309.803796296299</v>
      </c>
    </row>
    <row r="2847" spans="1:13">
      <c r="A2847">
        <v>202650002753</v>
      </c>
      <c r="B2847">
        <v>1231148</v>
      </c>
      <c r="C2847" s="24">
        <v>46127</v>
      </c>
      <c r="D2847" s="23" t="s">
        <v>156</v>
      </c>
      <c r="E2847" s="23" t="s">
        <v>183</v>
      </c>
      <c r="F2847" s="23"/>
      <c r="G2847" s="23" t="s">
        <v>179</v>
      </c>
      <c r="H2847" s="23"/>
      <c r="I2847" s="23"/>
      <c r="J2847" s="23"/>
      <c r="K2847" s="23"/>
      <c r="L2847" s="23" t="s">
        <v>180</v>
      </c>
      <c r="M2847" s="25">
        <v>46309.803796296299</v>
      </c>
    </row>
    <row r="2848" spans="1:13">
      <c r="A2848">
        <v>202650002754</v>
      </c>
      <c r="B2848">
        <v>1221168</v>
      </c>
      <c r="C2848" s="24">
        <v>46127</v>
      </c>
      <c r="D2848" s="23" t="s">
        <v>156</v>
      </c>
      <c r="E2848" s="23" t="s">
        <v>183</v>
      </c>
      <c r="F2848" s="23"/>
      <c r="G2848" s="23" t="s">
        <v>179</v>
      </c>
      <c r="H2848" s="23"/>
      <c r="I2848" s="23"/>
      <c r="J2848" s="23"/>
      <c r="K2848" s="23"/>
      <c r="L2848" s="23" t="s">
        <v>180</v>
      </c>
      <c r="M2848" s="25">
        <v>46309.803796296299</v>
      </c>
    </row>
    <row r="2849" spans="1:13">
      <c r="A2849">
        <v>202650002755</v>
      </c>
      <c r="B2849">
        <v>1231241</v>
      </c>
      <c r="C2849" s="24">
        <v>46127</v>
      </c>
      <c r="D2849" s="23" t="s">
        <v>156</v>
      </c>
      <c r="E2849" s="23" t="s">
        <v>183</v>
      </c>
      <c r="F2849" s="23"/>
      <c r="G2849" s="23" t="s">
        <v>179</v>
      </c>
      <c r="H2849" s="23"/>
      <c r="I2849" s="23"/>
      <c r="J2849" s="23"/>
      <c r="K2849" s="23"/>
      <c r="L2849" s="23" t="s">
        <v>180</v>
      </c>
      <c r="M2849" s="25">
        <v>46309.803796296299</v>
      </c>
    </row>
    <row r="2850" spans="1:13">
      <c r="A2850">
        <v>202650002756</v>
      </c>
      <c r="B2850">
        <v>950148</v>
      </c>
      <c r="C2850" s="24">
        <v>46127</v>
      </c>
      <c r="D2850" s="23" t="s">
        <v>156</v>
      </c>
      <c r="E2850" s="23" t="s">
        <v>183</v>
      </c>
      <c r="F2850" s="23"/>
      <c r="G2850" s="23" t="s">
        <v>179</v>
      </c>
      <c r="H2850" s="23"/>
      <c r="I2850" s="23"/>
      <c r="J2850" s="23"/>
      <c r="K2850" s="23"/>
      <c r="L2850" s="23" t="s">
        <v>180</v>
      </c>
      <c r="M2850" s="25">
        <v>46309.803796296299</v>
      </c>
    </row>
    <row r="2851" spans="1:13">
      <c r="A2851">
        <v>202650002757</v>
      </c>
      <c r="B2851">
        <v>930608</v>
      </c>
      <c r="C2851" s="24">
        <v>46127</v>
      </c>
      <c r="D2851" s="23" t="s">
        <v>156</v>
      </c>
      <c r="E2851" s="23" t="s">
        <v>183</v>
      </c>
      <c r="F2851" s="23"/>
      <c r="G2851" s="23" t="s">
        <v>179</v>
      </c>
      <c r="H2851" s="23"/>
      <c r="I2851" s="23"/>
      <c r="J2851" s="23"/>
      <c r="K2851" s="23"/>
      <c r="L2851" s="23" t="s">
        <v>180</v>
      </c>
      <c r="M2851" s="25">
        <v>46309.803796296299</v>
      </c>
    </row>
    <row r="2852" spans="1:13">
      <c r="A2852">
        <v>202650002758</v>
      </c>
      <c r="B2852">
        <v>1102003</v>
      </c>
      <c r="C2852" s="24">
        <v>46127</v>
      </c>
      <c r="D2852" s="23" t="s">
        <v>156</v>
      </c>
      <c r="E2852" s="23" t="s">
        <v>183</v>
      </c>
      <c r="F2852" s="23"/>
      <c r="G2852" s="23" t="s">
        <v>179</v>
      </c>
      <c r="H2852" s="23"/>
      <c r="I2852" s="23"/>
      <c r="J2852" s="23"/>
      <c r="K2852" s="23"/>
      <c r="L2852" s="23" t="s">
        <v>180</v>
      </c>
      <c r="M2852" s="25">
        <v>46309.803796296299</v>
      </c>
    </row>
    <row r="2853" spans="1:13">
      <c r="A2853">
        <v>202650002759</v>
      </c>
      <c r="B2853">
        <v>910329</v>
      </c>
      <c r="C2853" s="24">
        <v>46127</v>
      </c>
      <c r="D2853" s="23" t="s">
        <v>156</v>
      </c>
      <c r="E2853" s="23" t="s">
        <v>183</v>
      </c>
      <c r="F2853" s="23"/>
      <c r="G2853" s="23" t="s">
        <v>179</v>
      </c>
      <c r="H2853" s="23"/>
      <c r="I2853" s="23"/>
      <c r="J2853" s="23"/>
      <c r="K2853" s="23"/>
      <c r="L2853" s="23" t="s">
        <v>180</v>
      </c>
      <c r="M2853" s="25">
        <v>46309.803796296299</v>
      </c>
    </row>
    <row r="2854" spans="1:13">
      <c r="A2854">
        <v>202650002760</v>
      </c>
      <c r="B2854">
        <v>1172179</v>
      </c>
      <c r="C2854" s="24">
        <v>46127</v>
      </c>
      <c r="D2854" s="23" t="s">
        <v>156</v>
      </c>
      <c r="E2854" s="23" t="s">
        <v>183</v>
      </c>
      <c r="F2854" s="23"/>
      <c r="G2854" s="23" t="s">
        <v>179</v>
      </c>
      <c r="H2854" s="23"/>
      <c r="I2854" s="23"/>
      <c r="J2854" s="23"/>
      <c r="K2854" s="23"/>
      <c r="L2854" s="23" t="s">
        <v>180</v>
      </c>
      <c r="M2854" s="25">
        <v>46309.803796296299</v>
      </c>
    </row>
    <row r="2855" spans="1:13">
      <c r="A2855">
        <v>202650002761</v>
      </c>
      <c r="B2855">
        <v>1221157</v>
      </c>
      <c r="C2855" s="24">
        <v>46127</v>
      </c>
      <c r="D2855" s="23" t="s">
        <v>156</v>
      </c>
      <c r="E2855" s="23" t="s">
        <v>183</v>
      </c>
      <c r="F2855" s="23"/>
      <c r="G2855" s="23" t="s">
        <v>179</v>
      </c>
      <c r="H2855" s="23"/>
      <c r="I2855" s="23"/>
      <c r="J2855" s="23"/>
      <c r="K2855" s="23"/>
      <c r="L2855" s="23" t="s">
        <v>180</v>
      </c>
      <c r="M2855" s="25">
        <v>46309.803796296299</v>
      </c>
    </row>
    <row r="2856" spans="1:13">
      <c r="A2856">
        <v>202650002762</v>
      </c>
      <c r="B2856">
        <v>1203022</v>
      </c>
      <c r="C2856" s="24">
        <v>46127</v>
      </c>
      <c r="D2856" s="23" t="s">
        <v>156</v>
      </c>
      <c r="E2856" s="23" t="s">
        <v>183</v>
      </c>
      <c r="F2856" s="23"/>
      <c r="G2856" s="23" t="s">
        <v>179</v>
      </c>
      <c r="H2856" s="23"/>
      <c r="I2856" s="23"/>
      <c r="J2856" s="23"/>
      <c r="K2856" s="23"/>
      <c r="L2856" s="23" t="s">
        <v>180</v>
      </c>
      <c r="M2856" s="25">
        <v>46309.803796296299</v>
      </c>
    </row>
    <row r="2857" spans="1:13">
      <c r="A2857">
        <v>202650002763</v>
      </c>
      <c r="B2857">
        <v>1161188</v>
      </c>
      <c r="C2857" s="24">
        <v>46127</v>
      </c>
      <c r="D2857" s="23" t="s">
        <v>156</v>
      </c>
      <c r="E2857" s="23" t="s">
        <v>183</v>
      </c>
      <c r="F2857" s="23"/>
      <c r="G2857" s="23" t="s">
        <v>179</v>
      </c>
      <c r="H2857" s="23"/>
      <c r="I2857" s="23"/>
      <c r="J2857" s="23"/>
      <c r="K2857" s="23"/>
      <c r="L2857" s="23" t="s">
        <v>180</v>
      </c>
      <c r="M2857" s="25">
        <v>46309.803796296299</v>
      </c>
    </row>
    <row r="2858" spans="1:13">
      <c r="A2858">
        <v>202650002764</v>
      </c>
      <c r="B2858">
        <v>1101193</v>
      </c>
      <c r="C2858" s="24">
        <v>46127</v>
      </c>
      <c r="D2858" s="23" t="s">
        <v>156</v>
      </c>
      <c r="E2858" s="23" t="s">
        <v>183</v>
      </c>
      <c r="F2858" s="23"/>
      <c r="G2858" s="23" t="s">
        <v>179</v>
      </c>
      <c r="H2858" s="23"/>
      <c r="I2858" s="23"/>
      <c r="J2858" s="23"/>
      <c r="K2858" s="23"/>
      <c r="L2858" s="23" t="s">
        <v>180</v>
      </c>
      <c r="M2858" s="25">
        <v>46309.803796296299</v>
      </c>
    </row>
    <row r="2859" spans="1:13">
      <c r="A2859">
        <v>202650002765</v>
      </c>
      <c r="B2859">
        <v>1232075</v>
      </c>
      <c r="C2859" s="24">
        <v>46127</v>
      </c>
      <c r="D2859" s="23" t="s">
        <v>156</v>
      </c>
      <c r="E2859" s="23" t="s">
        <v>183</v>
      </c>
      <c r="F2859" s="23"/>
      <c r="G2859" s="23" t="s">
        <v>179</v>
      </c>
      <c r="H2859" s="23"/>
      <c r="I2859" s="23"/>
      <c r="J2859" s="23"/>
      <c r="K2859" s="23"/>
      <c r="L2859" s="23" t="s">
        <v>180</v>
      </c>
      <c r="M2859" s="25">
        <v>46309.803796296299</v>
      </c>
    </row>
    <row r="2860" spans="1:13">
      <c r="A2860">
        <v>202650002766</v>
      </c>
      <c r="B2860">
        <v>1212511</v>
      </c>
      <c r="C2860" s="24">
        <v>46127</v>
      </c>
      <c r="D2860" s="23" t="s">
        <v>156</v>
      </c>
      <c r="E2860" s="23" t="s">
        <v>183</v>
      </c>
      <c r="F2860" s="23"/>
      <c r="G2860" s="23" t="s">
        <v>179</v>
      </c>
      <c r="H2860" s="23"/>
      <c r="I2860" s="23"/>
      <c r="J2860" s="23"/>
      <c r="K2860" s="23"/>
      <c r="L2860" s="23" t="s">
        <v>180</v>
      </c>
      <c r="M2860" s="25">
        <v>46309.803796296299</v>
      </c>
    </row>
    <row r="2861" spans="1:13">
      <c r="A2861">
        <v>202650002767</v>
      </c>
      <c r="B2861">
        <v>1201216</v>
      </c>
      <c r="C2861" s="24">
        <v>46127</v>
      </c>
      <c r="D2861" s="23" t="s">
        <v>156</v>
      </c>
      <c r="E2861" s="23" t="s">
        <v>183</v>
      </c>
      <c r="F2861" s="23"/>
      <c r="G2861" s="23" t="s">
        <v>179</v>
      </c>
      <c r="H2861" s="23"/>
      <c r="I2861" s="23"/>
      <c r="J2861" s="23"/>
      <c r="K2861" s="23"/>
      <c r="L2861" s="23" t="s">
        <v>180</v>
      </c>
      <c r="M2861" s="25">
        <v>46309.803796296299</v>
      </c>
    </row>
    <row r="2862" spans="1:13">
      <c r="A2862">
        <v>202650002768</v>
      </c>
      <c r="B2862">
        <v>1171204</v>
      </c>
      <c r="C2862" s="24">
        <v>46127</v>
      </c>
      <c r="D2862" s="23" t="s">
        <v>156</v>
      </c>
      <c r="E2862" s="23" t="s">
        <v>183</v>
      </c>
      <c r="F2862" s="23"/>
      <c r="G2862" s="23" t="s">
        <v>179</v>
      </c>
      <c r="H2862" s="23"/>
      <c r="I2862" s="23"/>
      <c r="J2862" s="23"/>
      <c r="K2862" s="23"/>
      <c r="L2862" s="23" t="s">
        <v>180</v>
      </c>
      <c r="M2862" s="25">
        <v>46309.803796296299</v>
      </c>
    </row>
    <row r="2863" spans="1:13">
      <c r="A2863">
        <v>202650002769</v>
      </c>
      <c r="B2863">
        <v>1191357</v>
      </c>
      <c r="C2863" s="24">
        <v>46127</v>
      </c>
      <c r="D2863" s="23" t="s">
        <v>156</v>
      </c>
      <c r="E2863" s="23" t="s">
        <v>183</v>
      </c>
      <c r="F2863" s="23"/>
      <c r="G2863" s="23" t="s">
        <v>179</v>
      </c>
      <c r="H2863" s="23"/>
      <c r="I2863" s="23"/>
      <c r="J2863" s="23"/>
      <c r="K2863" s="23"/>
      <c r="L2863" s="23" t="s">
        <v>180</v>
      </c>
      <c r="M2863" s="25">
        <v>46309.803796296299</v>
      </c>
    </row>
    <row r="2864" spans="1:13">
      <c r="A2864">
        <v>202650002770</v>
      </c>
      <c r="B2864">
        <v>1221260</v>
      </c>
      <c r="C2864" s="24">
        <v>46127</v>
      </c>
      <c r="D2864" s="23" t="s">
        <v>156</v>
      </c>
      <c r="E2864" s="23" t="s">
        <v>183</v>
      </c>
      <c r="F2864" s="23"/>
      <c r="G2864" s="23" t="s">
        <v>179</v>
      </c>
      <c r="H2864" s="23"/>
      <c r="I2864" s="23"/>
      <c r="J2864" s="23"/>
      <c r="K2864" s="23"/>
      <c r="L2864" s="23" t="s">
        <v>180</v>
      </c>
      <c r="M2864" s="25">
        <v>46309.803796296299</v>
      </c>
    </row>
    <row r="2865" spans="1:13">
      <c r="A2865">
        <v>202650002771</v>
      </c>
      <c r="B2865">
        <v>1201082</v>
      </c>
      <c r="C2865" s="24">
        <v>46127</v>
      </c>
      <c r="D2865" s="23" t="s">
        <v>156</v>
      </c>
      <c r="E2865" s="23" t="s">
        <v>183</v>
      </c>
      <c r="F2865" s="23"/>
      <c r="G2865" s="23" t="s">
        <v>179</v>
      </c>
      <c r="H2865" s="23"/>
      <c r="I2865" s="23"/>
      <c r="J2865" s="23"/>
      <c r="K2865" s="23"/>
      <c r="L2865" s="23" t="s">
        <v>180</v>
      </c>
      <c r="M2865" s="25">
        <v>46309.803796296299</v>
      </c>
    </row>
    <row r="2866" spans="1:13">
      <c r="A2866">
        <v>202650002772</v>
      </c>
      <c r="B2866">
        <v>1221074</v>
      </c>
      <c r="C2866" s="24">
        <v>46127</v>
      </c>
      <c r="D2866" s="23" t="s">
        <v>156</v>
      </c>
      <c r="E2866" s="23" t="s">
        <v>183</v>
      </c>
      <c r="F2866" s="23"/>
      <c r="G2866" s="23" t="s">
        <v>179</v>
      </c>
      <c r="H2866" s="23"/>
      <c r="I2866" s="23"/>
      <c r="J2866" s="23"/>
      <c r="K2866" s="23"/>
      <c r="L2866" s="23" t="s">
        <v>180</v>
      </c>
      <c r="M2866" s="25">
        <v>46309.803796296299</v>
      </c>
    </row>
    <row r="2867" spans="1:13">
      <c r="A2867">
        <v>202650002773</v>
      </c>
      <c r="B2867">
        <v>1101117</v>
      </c>
      <c r="C2867" s="24">
        <v>46127</v>
      </c>
      <c r="D2867" s="23" t="s">
        <v>156</v>
      </c>
      <c r="E2867" s="23" t="s">
        <v>183</v>
      </c>
      <c r="F2867" s="23"/>
      <c r="G2867" s="23" t="s">
        <v>179</v>
      </c>
      <c r="H2867" s="23"/>
      <c r="I2867" s="23"/>
      <c r="J2867" s="23"/>
      <c r="K2867" s="23"/>
      <c r="L2867" s="23" t="s">
        <v>180</v>
      </c>
      <c r="M2867" s="25">
        <v>46309.803796296299</v>
      </c>
    </row>
    <row r="2868" spans="1:13">
      <c r="A2868">
        <v>202650002774</v>
      </c>
      <c r="B2868">
        <v>1201119</v>
      </c>
      <c r="C2868" s="24">
        <v>46127</v>
      </c>
      <c r="D2868" s="23" t="s">
        <v>156</v>
      </c>
      <c r="E2868" s="23" t="s">
        <v>183</v>
      </c>
      <c r="F2868" s="23"/>
      <c r="G2868" s="23" t="s">
        <v>179</v>
      </c>
      <c r="H2868" s="23"/>
      <c r="I2868" s="23"/>
      <c r="J2868" s="23"/>
      <c r="K2868" s="23"/>
      <c r="L2868" s="23" t="s">
        <v>180</v>
      </c>
      <c r="M2868" s="25">
        <v>46309.803796296299</v>
      </c>
    </row>
    <row r="2869" spans="1:13">
      <c r="A2869">
        <v>202650002775</v>
      </c>
      <c r="B2869">
        <v>1191007</v>
      </c>
      <c r="C2869" s="24">
        <v>46127</v>
      </c>
      <c r="D2869" s="23" t="s">
        <v>156</v>
      </c>
      <c r="E2869" s="23" t="s">
        <v>183</v>
      </c>
      <c r="F2869" s="23"/>
      <c r="G2869" s="23" t="s">
        <v>179</v>
      </c>
      <c r="H2869" s="23"/>
      <c r="I2869" s="23"/>
      <c r="J2869" s="23"/>
      <c r="K2869" s="23"/>
      <c r="L2869" s="23" t="s">
        <v>180</v>
      </c>
      <c r="M2869" s="25">
        <v>46309.803796296299</v>
      </c>
    </row>
    <row r="2870" spans="1:13">
      <c r="A2870">
        <v>202650002777</v>
      </c>
      <c r="B2870">
        <v>1171356</v>
      </c>
      <c r="C2870" s="24">
        <v>46127</v>
      </c>
      <c r="D2870" s="23" t="s">
        <v>156</v>
      </c>
      <c r="E2870" s="23" t="s">
        <v>183</v>
      </c>
      <c r="F2870" s="23"/>
      <c r="G2870" s="23" t="s">
        <v>179</v>
      </c>
      <c r="H2870" s="23"/>
      <c r="I2870" s="23"/>
      <c r="J2870" s="23"/>
      <c r="K2870" s="23"/>
      <c r="L2870" s="23" t="s">
        <v>180</v>
      </c>
      <c r="M2870" s="25">
        <v>46309.803796296299</v>
      </c>
    </row>
    <row r="2871" spans="1:13">
      <c r="A2871">
        <v>202650002778</v>
      </c>
      <c r="B2871">
        <v>1161511</v>
      </c>
      <c r="C2871" s="24">
        <v>46127</v>
      </c>
      <c r="D2871" s="23" t="s">
        <v>156</v>
      </c>
      <c r="E2871" s="23" t="s">
        <v>183</v>
      </c>
      <c r="F2871" s="23"/>
      <c r="G2871" s="23" t="s">
        <v>179</v>
      </c>
      <c r="H2871" s="23"/>
      <c r="I2871" s="23"/>
      <c r="J2871" s="23"/>
      <c r="K2871" s="23"/>
      <c r="L2871" s="23" t="s">
        <v>180</v>
      </c>
      <c r="M2871" s="25">
        <v>46309.803796296299</v>
      </c>
    </row>
    <row r="2872" spans="1:13">
      <c r="A2872">
        <v>202650002779</v>
      </c>
      <c r="B2872">
        <v>1211282</v>
      </c>
      <c r="C2872" s="24">
        <v>46127</v>
      </c>
      <c r="D2872" s="23" t="s">
        <v>156</v>
      </c>
      <c r="E2872" s="23" t="s">
        <v>183</v>
      </c>
      <c r="F2872" s="23"/>
      <c r="G2872" s="23" t="s">
        <v>179</v>
      </c>
      <c r="H2872" s="23"/>
      <c r="I2872" s="23"/>
      <c r="J2872" s="23"/>
      <c r="K2872" s="23"/>
      <c r="L2872" s="23" t="s">
        <v>180</v>
      </c>
      <c r="M2872" s="25">
        <v>46309.803796296299</v>
      </c>
    </row>
    <row r="2873" spans="1:13">
      <c r="A2873">
        <v>202650002780</v>
      </c>
      <c r="B2873">
        <v>1221250</v>
      </c>
      <c r="C2873" s="24">
        <v>46127</v>
      </c>
      <c r="D2873" s="23" t="s">
        <v>156</v>
      </c>
      <c r="E2873" s="23" t="s">
        <v>183</v>
      </c>
      <c r="F2873" s="23"/>
      <c r="G2873" s="23" t="s">
        <v>179</v>
      </c>
      <c r="H2873" s="23"/>
      <c r="I2873" s="23"/>
      <c r="J2873" s="23"/>
      <c r="K2873" s="23"/>
      <c r="L2873" s="23" t="s">
        <v>180</v>
      </c>
      <c r="M2873" s="25">
        <v>46309.803796296299</v>
      </c>
    </row>
    <row r="2874" spans="1:13">
      <c r="A2874">
        <v>202650002781</v>
      </c>
      <c r="B2874">
        <v>1221032</v>
      </c>
      <c r="C2874" s="24">
        <v>46127</v>
      </c>
      <c r="D2874" s="23" t="s">
        <v>156</v>
      </c>
      <c r="E2874" s="23" t="s">
        <v>183</v>
      </c>
      <c r="F2874" s="23"/>
      <c r="G2874" s="23" t="s">
        <v>179</v>
      </c>
      <c r="H2874" s="23"/>
      <c r="I2874" s="23"/>
      <c r="J2874" s="23"/>
      <c r="K2874" s="23"/>
      <c r="L2874" s="23" t="s">
        <v>180</v>
      </c>
      <c r="M2874" s="25">
        <v>46309.803796296299</v>
      </c>
    </row>
    <row r="2875" spans="1:13">
      <c r="A2875">
        <v>202650002782</v>
      </c>
      <c r="B2875">
        <v>1121312</v>
      </c>
      <c r="C2875" s="24">
        <v>46127</v>
      </c>
      <c r="D2875" s="23" t="s">
        <v>156</v>
      </c>
      <c r="E2875" s="23" t="s">
        <v>183</v>
      </c>
      <c r="F2875" s="23"/>
      <c r="G2875" s="23" t="s">
        <v>179</v>
      </c>
      <c r="H2875" s="23"/>
      <c r="I2875" s="23"/>
      <c r="J2875" s="23"/>
      <c r="K2875" s="23"/>
      <c r="L2875" s="23" t="s">
        <v>180</v>
      </c>
      <c r="M2875" s="25">
        <v>46309.803796296299</v>
      </c>
    </row>
    <row r="2876" spans="1:13">
      <c r="A2876">
        <v>202650002783</v>
      </c>
      <c r="B2876">
        <v>1223030</v>
      </c>
      <c r="C2876" s="24">
        <v>46127</v>
      </c>
      <c r="D2876" s="23" t="s">
        <v>156</v>
      </c>
      <c r="E2876" s="23" t="s">
        <v>183</v>
      </c>
      <c r="F2876" s="23"/>
      <c r="G2876" s="23" t="s">
        <v>179</v>
      </c>
      <c r="H2876" s="23"/>
      <c r="I2876" s="23"/>
      <c r="J2876" s="23"/>
      <c r="K2876" s="23"/>
      <c r="L2876" s="23" t="s">
        <v>180</v>
      </c>
      <c r="M2876" s="25">
        <v>46309.803796296299</v>
      </c>
    </row>
    <row r="2877" spans="1:13">
      <c r="A2877">
        <v>202650002784</v>
      </c>
      <c r="B2877">
        <v>1222314</v>
      </c>
      <c r="C2877" s="24">
        <v>46127</v>
      </c>
      <c r="D2877" s="23" t="s">
        <v>156</v>
      </c>
      <c r="E2877" s="23" t="s">
        <v>183</v>
      </c>
      <c r="F2877" s="23"/>
      <c r="G2877" s="23" t="s">
        <v>179</v>
      </c>
      <c r="H2877" s="23"/>
      <c r="I2877" s="23"/>
      <c r="J2877" s="23"/>
      <c r="K2877" s="23"/>
      <c r="L2877" s="23" t="s">
        <v>180</v>
      </c>
      <c r="M2877" s="25">
        <v>46309.803796296299</v>
      </c>
    </row>
    <row r="2878" spans="1:13">
      <c r="A2878">
        <v>202650002785</v>
      </c>
      <c r="B2878">
        <v>1131088</v>
      </c>
      <c r="C2878" s="24">
        <v>46127</v>
      </c>
      <c r="D2878" s="23" t="s">
        <v>156</v>
      </c>
      <c r="E2878" s="23" t="s">
        <v>183</v>
      </c>
      <c r="F2878" s="23"/>
      <c r="G2878" s="23" t="s">
        <v>179</v>
      </c>
      <c r="H2878" s="23"/>
      <c r="I2878" s="23"/>
      <c r="J2878" s="23"/>
      <c r="K2878" s="23"/>
      <c r="L2878" s="23" t="s">
        <v>180</v>
      </c>
      <c r="M2878" s="25">
        <v>46309.803796296299</v>
      </c>
    </row>
    <row r="2879" spans="1:13">
      <c r="A2879">
        <v>202650002786</v>
      </c>
      <c r="B2879">
        <v>1121203</v>
      </c>
      <c r="C2879" s="24">
        <v>46127</v>
      </c>
      <c r="D2879" s="23" t="s">
        <v>156</v>
      </c>
      <c r="E2879" s="23" t="s">
        <v>183</v>
      </c>
      <c r="F2879" s="23"/>
      <c r="G2879" s="23" t="s">
        <v>179</v>
      </c>
      <c r="H2879" s="23"/>
      <c r="I2879" s="23"/>
      <c r="J2879" s="23"/>
      <c r="K2879" s="23"/>
      <c r="L2879" s="23" t="s">
        <v>180</v>
      </c>
      <c r="M2879" s="25">
        <v>46309.803796296299</v>
      </c>
    </row>
    <row r="2880" spans="1:13">
      <c r="A2880">
        <v>202650002787</v>
      </c>
      <c r="B2880">
        <v>1231163</v>
      </c>
      <c r="C2880" s="24">
        <v>46127</v>
      </c>
      <c r="D2880" s="23" t="s">
        <v>156</v>
      </c>
      <c r="E2880" s="23" t="s">
        <v>183</v>
      </c>
      <c r="F2880" s="23"/>
      <c r="G2880" s="23" t="s">
        <v>179</v>
      </c>
      <c r="H2880" s="23"/>
      <c r="I2880" s="23"/>
      <c r="J2880" s="23"/>
      <c r="K2880" s="23"/>
      <c r="L2880" s="23" t="s">
        <v>180</v>
      </c>
      <c r="M2880" s="25">
        <v>46309.803796296299</v>
      </c>
    </row>
    <row r="2881" spans="1:13">
      <c r="A2881">
        <v>202650002788</v>
      </c>
      <c r="B2881">
        <v>1221076</v>
      </c>
      <c r="C2881" s="24">
        <v>46127</v>
      </c>
      <c r="D2881" s="23" t="s">
        <v>156</v>
      </c>
      <c r="E2881" s="23" t="s">
        <v>183</v>
      </c>
      <c r="F2881" s="23"/>
      <c r="G2881" s="23" t="s">
        <v>179</v>
      </c>
      <c r="H2881" s="23"/>
      <c r="I2881" s="23"/>
      <c r="J2881" s="23"/>
      <c r="K2881" s="23"/>
      <c r="L2881" s="23" t="s">
        <v>180</v>
      </c>
      <c r="M2881" s="25">
        <v>46309.803796296299</v>
      </c>
    </row>
    <row r="2882" spans="1:13">
      <c r="A2882">
        <v>202650002789</v>
      </c>
      <c r="B2882">
        <v>1181145</v>
      </c>
      <c r="C2882" s="24">
        <v>46127</v>
      </c>
      <c r="D2882" s="23" t="s">
        <v>156</v>
      </c>
      <c r="E2882" s="23" t="s">
        <v>183</v>
      </c>
      <c r="F2882" s="23"/>
      <c r="G2882" s="23" t="s">
        <v>179</v>
      </c>
      <c r="H2882" s="23"/>
      <c r="I2882" s="23"/>
      <c r="J2882" s="23"/>
      <c r="K2882" s="23"/>
      <c r="L2882" s="23" t="s">
        <v>180</v>
      </c>
      <c r="M2882" s="25">
        <v>46309.803796296299</v>
      </c>
    </row>
    <row r="2883" spans="1:13">
      <c r="A2883">
        <v>202650002790</v>
      </c>
      <c r="B2883">
        <v>1191190</v>
      </c>
      <c r="C2883" s="24">
        <v>46127</v>
      </c>
      <c r="D2883" s="23" t="s">
        <v>156</v>
      </c>
      <c r="E2883" s="23" t="s">
        <v>183</v>
      </c>
      <c r="F2883" s="23"/>
      <c r="G2883" s="23" t="s">
        <v>179</v>
      </c>
      <c r="H2883" s="23"/>
      <c r="I2883" s="23"/>
      <c r="J2883" s="23"/>
      <c r="K2883" s="23"/>
      <c r="L2883" s="23" t="s">
        <v>180</v>
      </c>
      <c r="M2883" s="25">
        <v>46309.803796296299</v>
      </c>
    </row>
    <row r="2884" spans="1:13">
      <c r="A2884">
        <v>202650002791</v>
      </c>
      <c r="B2884">
        <v>1111312</v>
      </c>
      <c r="C2884" s="24">
        <v>46127</v>
      </c>
      <c r="D2884" s="23" t="s">
        <v>156</v>
      </c>
      <c r="E2884" s="23" t="s">
        <v>183</v>
      </c>
      <c r="F2884" s="23"/>
      <c r="G2884" s="23" t="s">
        <v>179</v>
      </c>
      <c r="H2884" s="23"/>
      <c r="I2884" s="23"/>
      <c r="J2884" s="23"/>
      <c r="K2884" s="23"/>
      <c r="L2884" s="23" t="s">
        <v>180</v>
      </c>
      <c r="M2884" s="25">
        <v>46309.803796296299</v>
      </c>
    </row>
    <row r="2885" spans="1:13">
      <c r="A2885">
        <v>202650002793</v>
      </c>
      <c r="B2885">
        <v>920614</v>
      </c>
      <c r="C2885" s="24">
        <v>46127</v>
      </c>
      <c r="D2885" s="23" t="s">
        <v>156</v>
      </c>
      <c r="E2885" s="23" t="s">
        <v>183</v>
      </c>
      <c r="F2885" s="23"/>
      <c r="G2885" s="23" t="s">
        <v>179</v>
      </c>
      <c r="H2885" s="23"/>
      <c r="I2885" s="23"/>
      <c r="J2885" s="23"/>
      <c r="K2885" s="23"/>
      <c r="L2885" s="23" t="s">
        <v>180</v>
      </c>
      <c r="M2885" s="25">
        <v>46309.803796296299</v>
      </c>
    </row>
    <row r="2886" spans="1:13">
      <c r="A2886">
        <v>202650002794</v>
      </c>
      <c r="B2886">
        <v>1221423</v>
      </c>
      <c r="C2886" s="24">
        <v>46127</v>
      </c>
      <c r="D2886" s="23" t="s">
        <v>156</v>
      </c>
      <c r="E2886" s="23" t="s">
        <v>183</v>
      </c>
      <c r="F2886" s="23"/>
      <c r="G2886" s="23" t="s">
        <v>179</v>
      </c>
      <c r="H2886" s="23"/>
      <c r="I2886" s="23"/>
      <c r="J2886" s="23"/>
      <c r="K2886" s="23"/>
      <c r="L2886" s="23" t="s">
        <v>180</v>
      </c>
      <c r="M2886" s="25">
        <v>46309.803796296299</v>
      </c>
    </row>
    <row r="2887" spans="1:13">
      <c r="A2887">
        <v>202650002795</v>
      </c>
      <c r="B2887">
        <v>1131147</v>
      </c>
      <c r="C2887" s="24">
        <v>46127</v>
      </c>
      <c r="D2887" s="23" t="s">
        <v>156</v>
      </c>
      <c r="E2887" s="23" t="s">
        <v>183</v>
      </c>
      <c r="F2887" s="23"/>
      <c r="G2887" s="23" t="s">
        <v>179</v>
      </c>
      <c r="H2887" s="23"/>
      <c r="I2887" s="23"/>
      <c r="J2887" s="23"/>
      <c r="K2887" s="23"/>
      <c r="L2887" s="23" t="s">
        <v>180</v>
      </c>
      <c r="M2887" s="25">
        <v>46309.803796296299</v>
      </c>
    </row>
    <row r="2888" spans="1:13">
      <c r="A2888">
        <v>202650002796</v>
      </c>
      <c r="B2888">
        <v>1223015</v>
      </c>
      <c r="C2888" s="24">
        <v>46127</v>
      </c>
      <c r="D2888" s="23" t="s">
        <v>156</v>
      </c>
      <c r="E2888" s="23" t="s">
        <v>183</v>
      </c>
      <c r="F2888" s="23"/>
      <c r="G2888" s="23" t="s">
        <v>179</v>
      </c>
      <c r="H2888" s="23"/>
      <c r="I2888" s="23"/>
      <c r="J2888" s="23"/>
      <c r="K2888" s="23"/>
      <c r="L2888" s="23" t="s">
        <v>180</v>
      </c>
      <c r="M2888" s="25">
        <v>46309.803796296299</v>
      </c>
    </row>
    <row r="2889" spans="1:13">
      <c r="A2889">
        <v>202650002797</v>
      </c>
      <c r="B2889">
        <v>910554</v>
      </c>
      <c r="C2889" s="24">
        <v>46127</v>
      </c>
      <c r="D2889" s="23" t="s">
        <v>156</v>
      </c>
      <c r="E2889" s="23" t="s">
        <v>183</v>
      </c>
      <c r="F2889" s="23"/>
      <c r="G2889" s="23" t="s">
        <v>179</v>
      </c>
      <c r="H2889" s="23"/>
      <c r="I2889" s="23"/>
      <c r="J2889" s="23"/>
      <c r="K2889" s="23"/>
      <c r="L2889" s="23" t="s">
        <v>180</v>
      </c>
      <c r="M2889" s="25">
        <v>46309.803796296299</v>
      </c>
    </row>
    <row r="2890" spans="1:13">
      <c r="A2890">
        <v>202650002798</v>
      </c>
      <c r="B2890">
        <v>1201219</v>
      </c>
      <c r="C2890" s="24">
        <v>46127</v>
      </c>
      <c r="D2890" s="23" t="s">
        <v>156</v>
      </c>
      <c r="E2890" s="23" t="s">
        <v>183</v>
      </c>
      <c r="F2890" s="23"/>
      <c r="G2890" s="23" t="s">
        <v>179</v>
      </c>
      <c r="H2890" s="23"/>
      <c r="I2890" s="23"/>
      <c r="J2890" s="23"/>
      <c r="K2890" s="23"/>
      <c r="L2890" s="23" t="s">
        <v>180</v>
      </c>
      <c r="M2890" s="25">
        <v>46309.803796296299</v>
      </c>
    </row>
    <row r="2891" spans="1:13">
      <c r="A2891">
        <v>202650002799</v>
      </c>
      <c r="B2891">
        <v>1221191</v>
      </c>
      <c r="C2891" s="24">
        <v>46127</v>
      </c>
      <c r="D2891" s="23" t="s">
        <v>156</v>
      </c>
      <c r="E2891" s="23" t="s">
        <v>183</v>
      </c>
      <c r="F2891" s="23"/>
      <c r="G2891" s="23" t="s">
        <v>179</v>
      </c>
      <c r="H2891" s="23"/>
      <c r="I2891" s="23"/>
      <c r="J2891" s="23"/>
      <c r="K2891" s="23"/>
      <c r="L2891" s="23" t="s">
        <v>180</v>
      </c>
      <c r="M2891" s="25">
        <v>46309.803796296299</v>
      </c>
    </row>
    <row r="2892" spans="1:13">
      <c r="A2892">
        <v>202650002800</v>
      </c>
      <c r="B2892">
        <v>1081390</v>
      </c>
      <c r="C2892" s="24">
        <v>46127</v>
      </c>
      <c r="D2892" s="23" t="s">
        <v>156</v>
      </c>
      <c r="E2892" s="23" t="s">
        <v>183</v>
      </c>
      <c r="F2892" s="23"/>
      <c r="G2892" s="23" t="s">
        <v>179</v>
      </c>
      <c r="H2892" s="23"/>
      <c r="I2892" s="23"/>
      <c r="J2892" s="23"/>
      <c r="K2892" s="23"/>
      <c r="L2892" s="23" t="s">
        <v>180</v>
      </c>
      <c r="M2892" s="25">
        <v>46309.803796296299</v>
      </c>
    </row>
    <row r="2893" spans="1:13">
      <c r="A2893">
        <v>202650002801</v>
      </c>
      <c r="B2893">
        <v>1071378</v>
      </c>
      <c r="C2893" s="24">
        <v>46127</v>
      </c>
      <c r="D2893" s="23" t="s">
        <v>156</v>
      </c>
      <c r="E2893" s="23" t="s">
        <v>183</v>
      </c>
      <c r="F2893" s="23"/>
      <c r="G2893" s="23" t="s">
        <v>179</v>
      </c>
      <c r="H2893" s="23"/>
      <c r="I2893" s="23"/>
      <c r="J2893" s="23"/>
      <c r="K2893" s="23"/>
      <c r="L2893" s="23" t="s">
        <v>180</v>
      </c>
      <c r="M2893" s="25">
        <v>46309.803796296299</v>
      </c>
    </row>
    <row r="2894" spans="1:13">
      <c r="A2894">
        <v>202650002802</v>
      </c>
      <c r="B2894">
        <v>1191425</v>
      </c>
      <c r="C2894" s="24">
        <v>46127</v>
      </c>
      <c r="D2894" s="23" t="s">
        <v>156</v>
      </c>
      <c r="E2894" s="23" t="s">
        <v>183</v>
      </c>
      <c r="F2894" s="23"/>
      <c r="G2894" s="23" t="s">
        <v>179</v>
      </c>
      <c r="H2894" s="23"/>
      <c r="I2894" s="23"/>
      <c r="J2894" s="23"/>
      <c r="K2894" s="23"/>
      <c r="L2894" s="23" t="s">
        <v>180</v>
      </c>
      <c r="M2894" s="25">
        <v>46309.803796296299</v>
      </c>
    </row>
    <row r="2895" spans="1:13">
      <c r="A2895">
        <v>202650002803</v>
      </c>
      <c r="B2895">
        <v>972012</v>
      </c>
      <c r="C2895" s="24">
        <v>46127</v>
      </c>
      <c r="D2895" s="23" t="s">
        <v>156</v>
      </c>
      <c r="E2895" s="23" t="s">
        <v>183</v>
      </c>
      <c r="F2895" s="23"/>
      <c r="G2895" s="23" t="s">
        <v>179</v>
      </c>
      <c r="H2895" s="23"/>
      <c r="I2895" s="23"/>
      <c r="J2895" s="23"/>
      <c r="K2895" s="23"/>
      <c r="L2895" s="23" t="s">
        <v>180</v>
      </c>
      <c r="M2895" s="25">
        <v>46309.803796296299</v>
      </c>
    </row>
    <row r="2896" spans="1:13">
      <c r="A2896">
        <v>202650002804</v>
      </c>
      <c r="B2896">
        <v>1181281</v>
      </c>
      <c r="C2896" s="24">
        <v>46127</v>
      </c>
      <c r="D2896" s="23" t="s">
        <v>156</v>
      </c>
      <c r="E2896" s="23" t="s">
        <v>183</v>
      </c>
      <c r="F2896" s="23"/>
      <c r="G2896" s="23" t="s">
        <v>179</v>
      </c>
      <c r="H2896" s="23"/>
      <c r="I2896" s="23"/>
      <c r="J2896" s="23"/>
      <c r="K2896" s="23"/>
      <c r="L2896" s="23" t="s">
        <v>180</v>
      </c>
      <c r="M2896" s="25">
        <v>46309.803796296299</v>
      </c>
    </row>
    <row r="2897" spans="1:13">
      <c r="A2897">
        <v>202650002805</v>
      </c>
      <c r="B2897">
        <v>1121153</v>
      </c>
      <c r="C2897" s="24">
        <v>46127</v>
      </c>
      <c r="D2897" s="23" t="s">
        <v>156</v>
      </c>
      <c r="E2897" s="23" t="s">
        <v>183</v>
      </c>
      <c r="F2897" s="23"/>
      <c r="G2897" s="23" t="s">
        <v>179</v>
      </c>
      <c r="H2897" s="23"/>
      <c r="I2897" s="23"/>
      <c r="J2897" s="23"/>
      <c r="K2897" s="23"/>
      <c r="L2897" s="23" t="s">
        <v>180</v>
      </c>
      <c r="M2897" s="25">
        <v>46309.803796296299</v>
      </c>
    </row>
    <row r="2898" spans="1:13">
      <c r="A2898">
        <v>202650002806</v>
      </c>
      <c r="B2898">
        <v>1221014</v>
      </c>
      <c r="C2898" s="24">
        <v>46127</v>
      </c>
      <c r="D2898" s="23" t="s">
        <v>156</v>
      </c>
      <c r="E2898" s="23" t="s">
        <v>183</v>
      </c>
      <c r="F2898" s="23"/>
      <c r="G2898" s="23" t="s">
        <v>179</v>
      </c>
      <c r="H2898" s="23"/>
      <c r="I2898" s="23"/>
      <c r="J2898" s="23"/>
      <c r="K2898" s="23"/>
      <c r="L2898" s="23" t="s">
        <v>180</v>
      </c>
      <c r="M2898" s="25">
        <v>46309.803796296299</v>
      </c>
    </row>
    <row r="2899" spans="1:13">
      <c r="A2899">
        <v>202650002807</v>
      </c>
      <c r="B2899">
        <v>1221141</v>
      </c>
      <c r="C2899" s="24">
        <v>46128</v>
      </c>
      <c r="D2899" s="23" t="s">
        <v>156</v>
      </c>
      <c r="E2899" s="23" t="s">
        <v>183</v>
      </c>
      <c r="F2899" s="23"/>
      <c r="G2899" s="23" t="s">
        <v>179</v>
      </c>
      <c r="H2899" s="23"/>
      <c r="I2899" s="23"/>
      <c r="J2899" s="23"/>
      <c r="K2899" s="23"/>
      <c r="L2899" s="23" t="s">
        <v>180</v>
      </c>
      <c r="M2899" s="25">
        <v>46309.803796296299</v>
      </c>
    </row>
    <row r="2900" spans="1:13">
      <c r="A2900">
        <v>202650002809</v>
      </c>
      <c r="B2900">
        <v>1201213</v>
      </c>
      <c r="C2900" s="24">
        <v>46127</v>
      </c>
      <c r="D2900" s="23" t="s">
        <v>156</v>
      </c>
      <c r="E2900" s="23" t="s">
        <v>183</v>
      </c>
      <c r="F2900" s="23"/>
      <c r="G2900" s="23" t="s">
        <v>179</v>
      </c>
      <c r="H2900" s="23"/>
      <c r="I2900" s="23"/>
      <c r="J2900" s="23"/>
      <c r="K2900" s="23"/>
      <c r="L2900" s="23" t="s">
        <v>180</v>
      </c>
      <c r="M2900" s="25">
        <v>46309.803796296299</v>
      </c>
    </row>
    <row r="2901" spans="1:13">
      <c r="A2901">
        <v>202650002810</v>
      </c>
      <c r="B2901">
        <v>1071087</v>
      </c>
      <c r="C2901" s="24">
        <v>46127</v>
      </c>
      <c r="D2901" s="23" t="s">
        <v>156</v>
      </c>
      <c r="E2901" s="23" t="s">
        <v>183</v>
      </c>
      <c r="F2901" s="23"/>
      <c r="G2901" s="23" t="s">
        <v>179</v>
      </c>
      <c r="H2901" s="23"/>
      <c r="I2901" s="23"/>
      <c r="J2901" s="23"/>
      <c r="K2901" s="23"/>
      <c r="L2901" s="23" t="s">
        <v>180</v>
      </c>
      <c r="M2901" s="25">
        <v>46309.803796296299</v>
      </c>
    </row>
    <row r="2902" spans="1:13">
      <c r="A2902">
        <v>202650002811</v>
      </c>
      <c r="B2902">
        <v>1151060</v>
      </c>
      <c r="C2902" s="24">
        <v>46127</v>
      </c>
      <c r="D2902" s="23" t="s">
        <v>156</v>
      </c>
      <c r="E2902" s="23" t="s">
        <v>183</v>
      </c>
      <c r="F2902" s="23"/>
      <c r="G2902" s="23" t="s">
        <v>179</v>
      </c>
      <c r="H2902" s="23"/>
      <c r="I2902" s="23"/>
      <c r="J2902" s="23"/>
      <c r="K2902" s="23"/>
      <c r="L2902" s="23" t="s">
        <v>180</v>
      </c>
      <c r="M2902" s="25">
        <v>46309.803796296299</v>
      </c>
    </row>
    <row r="2903" spans="1:13">
      <c r="A2903">
        <v>202650002812</v>
      </c>
      <c r="B2903">
        <v>1171141</v>
      </c>
      <c r="C2903" s="24">
        <v>46127</v>
      </c>
      <c r="D2903" s="23" t="s">
        <v>156</v>
      </c>
      <c r="E2903" s="23" t="s">
        <v>183</v>
      </c>
      <c r="F2903" s="23"/>
      <c r="G2903" s="23" t="s">
        <v>179</v>
      </c>
      <c r="H2903" s="23"/>
      <c r="I2903" s="23"/>
      <c r="J2903" s="23"/>
      <c r="K2903" s="23"/>
      <c r="L2903" s="23" t="s">
        <v>180</v>
      </c>
      <c r="M2903" s="25">
        <v>46309.803796296299</v>
      </c>
    </row>
    <row r="2904" spans="1:13">
      <c r="A2904">
        <v>202650002813</v>
      </c>
      <c r="B2904">
        <v>1261174</v>
      </c>
      <c r="C2904" s="24">
        <v>46127</v>
      </c>
      <c r="D2904" s="23" t="s">
        <v>156</v>
      </c>
      <c r="E2904" s="23" t="s">
        <v>183</v>
      </c>
      <c r="F2904" s="23"/>
      <c r="G2904" s="23" t="s">
        <v>179</v>
      </c>
      <c r="H2904" s="23"/>
      <c r="I2904" s="23"/>
      <c r="J2904" s="23"/>
      <c r="K2904" s="23"/>
      <c r="L2904" s="23" t="s">
        <v>180</v>
      </c>
      <c r="M2904" s="25">
        <v>46309.803796296299</v>
      </c>
    </row>
    <row r="2905" spans="1:13">
      <c r="A2905">
        <v>202650002814</v>
      </c>
      <c r="B2905">
        <v>880332</v>
      </c>
      <c r="C2905" s="24">
        <v>46127</v>
      </c>
      <c r="D2905" s="23" t="s">
        <v>156</v>
      </c>
      <c r="E2905" s="23" t="s">
        <v>183</v>
      </c>
      <c r="F2905" s="23"/>
      <c r="G2905" s="23" t="s">
        <v>179</v>
      </c>
      <c r="H2905" s="23"/>
      <c r="I2905" s="23"/>
      <c r="J2905" s="23"/>
      <c r="K2905" s="23"/>
      <c r="L2905" s="23" t="s">
        <v>180</v>
      </c>
      <c r="M2905" s="25">
        <v>46309.803796296299</v>
      </c>
    </row>
    <row r="2906" spans="1:13">
      <c r="A2906">
        <v>202650002815</v>
      </c>
      <c r="B2906">
        <v>910383</v>
      </c>
      <c r="C2906" s="24">
        <v>46127</v>
      </c>
      <c r="D2906" s="23" t="s">
        <v>156</v>
      </c>
      <c r="E2906" s="23" t="s">
        <v>183</v>
      </c>
      <c r="F2906" s="23"/>
      <c r="G2906" s="23" t="s">
        <v>179</v>
      </c>
      <c r="H2906" s="23"/>
      <c r="I2906" s="23"/>
      <c r="J2906" s="23"/>
      <c r="K2906" s="23"/>
      <c r="L2906" s="23" t="s">
        <v>180</v>
      </c>
      <c r="M2906" s="25">
        <v>46309.803796296299</v>
      </c>
    </row>
    <row r="2907" spans="1:13">
      <c r="A2907">
        <v>202650002816</v>
      </c>
      <c r="B2907">
        <v>1011044</v>
      </c>
      <c r="C2907" s="24">
        <v>46127</v>
      </c>
      <c r="D2907" s="23" t="s">
        <v>156</v>
      </c>
      <c r="E2907" s="23" t="s">
        <v>183</v>
      </c>
      <c r="F2907" s="23"/>
      <c r="G2907" s="23" t="s">
        <v>179</v>
      </c>
      <c r="H2907" s="23"/>
      <c r="I2907" s="23"/>
      <c r="J2907" s="23"/>
      <c r="K2907" s="23"/>
      <c r="L2907" s="23" t="s">
        <v>180</v>
      </c>
      <c r="M2907" s="25">
        <v>46309.803796296299</v>
      </c>
    </row>
    <row r="2908" spans="1:13">
      <c r="A2908">
        <v>202650002818</v>
      </c>
      <c r="B2908">
        <v>1152502</v>
      </c>
      <c r="C2908" s="24">
        <v>46127</v>
      </c>
      <c r="D2908" s="23" t="s">
        <v>156</v>
      </c>
      <c r="E2908" s="23" t="s">
        <v>183</v>
      </c>
      <c r="F2908" s="23"/>
      <c r="G2908" s="23" t="s">
        <v>179</v>
      </c>
      <c r="H2908" s="23"/>
      <c r="I2908" s="23"/>
      <c r="J2908" s="23"/>
      <c r="K2908" s="23"/>
      <c r="L2908" s="23" t="s">
        <v>180</v>
      </c>
      <c r="M2908" s="25">
        <v>46309.803796296299</v>
      </c>
    </row>
    <row r="2909" spans="1:13">
      <c r="A2909">
        <v>202650002819</v>
      </c>
      <c r="B2909">
        <v>1221102</v>
      </c>
      <c r="C2909" s="24">
        <v>46127</v>
      </c>
      <c r="D2909" s="23" t="s">
        <v>156</v>
      </c>
      <c r="E2909" s="23" t="s">
        <v>183</v>
      </c>
      <c r="F2909" s="23"/>
      <c r="G2909" s="23" t="s">
        <v>179</v>
      </c>
      <c r="H2909" s="23"/>
      <c r="I2909" s="23"/>
      <c r="J2909" s="23"/>
      <c r="K2909" s="23"/>
      <c r="L2909" s="23" t="s">
        <v>180</v>
      </c>
      <c r="M2909" s="25">
        <v>46309.803796296299</v>
      </c>
    </row>
    <row r="2910" spans="1:13">
      <c r="A2910">
        <v>202650002820</v>
      </c>
      <c r="B2910">
        <v>1071379</v>
      </c>
      <c r="C2910" s="24">
        <v>46127</v>
      </c>
      <c r="D2910" s="23" t="s">
        <v>156</v>
      </c>
      <c r="E2910" s="23" t="s">
        <v>183</v>
      </c>
      <c r="F2910" s="23"/>
      <c r="G2910" s="23" t="s">
        <v>179</v>
      </c>
      <c r="H2910" s="23"/>
      <c r="I2910" s="23"/>
      <c r="J2910" s="23"/>
      <c r="K2910" s="23"/>
      <c r="L2910" s="23" t="s">
        <v>180</v>
      </c>
      <c r="M2910" s="25">
        <v>46309.803796296299</v>
      </c>
    </row>
    <row r="2911" spans="1:13">
      <c r="A2911">
        <v>202650002821</v>
      </c>
      <c r="B2911">
        <v>930592</v>
      </c>
      <c r="C2911" s="24">
        <v>46127</v>
      </c>
      <c r="D2911" s="23" t="s">
        <v>156</v>
      </c>
      <c r="E2911" s="23" t="s">
        <v>183</v>
      </c>
      <c r="F2911" s="23"/>
      <c r="G2911" s="23" t="s">
        <v>179</v>
      </c>
      <c r="H2911" s="23"/>
      <c r="I2911" s="23"/>
      <c r="J2911" s="23"/>
      <c r="K2911" s="23"/>
      <c r="L2911" s="23" t="s">
        <v>180</v>
      </c>
      <c r="M2911" s="25">
        <v>46309.803796296299</v>
      </c>
    </row>
    <row r="2912" spans="1:13">
      <c r="A2912">
        <v>202650002822</v>
      </c>
      <c r="B2912">
        <v>1152234</v>
      </c>
      <c r="C2912" s="24">
        <v>46127</v>
      </c>
      <c r="D2912" s="23" t="s">
        <v>156</v>
      </c>
      <c r="E2912" s="23" t="s">
        <v>183</v>
      </c>
      <c r="F2912" s="23"/>
      <c r="G2912" s="23" t="s">
        <v>179</v>
      </c>
      <c r="H2912" s="23"/>
      <c r="I2912" s="23"/>
      <c r="J2912" s="23"/>
      <c r="K2912" s="23"/>
      <c r="L2912" s="23" t="s">
        <v>180</v>
      </c>
      <c r="M2912" s="25">
        <v>46309.803796296299</v>
      </c>
    </row>
    <row r="2913" spans="1:13">
      <c r="A2913">
        <v>202650002823</v>
      </c>
      <c r="B2913">
        <v>1112515</v>
      </c>
      <c r="C2913" s="24">
        <v>46127</v>
      </c>
      <c r="D2913" s="23" t="s">
        <v>156</v>
      </c>
      <c r="E2913" s="23" t="s">
        <v>183</v>
      </c>
      <c r="F2913" s="23"/>
      <c r="G2913" s="23" t="s">
        <v>179</v>
      </c>
      <c r="H2913" s="23"/>
      <c r="I2913" s="23"/>
      <c r="J2913" s="23"/>
      <c r="K2913" s="23"/>
      <c r="L2913" s="23" t="s">
        <v>180</v>
      </c>
      <c r="M2913" s="25">
        <v>46309.803796296299</v>
      </c>
    </row>
    <row r="2914" spans="1:13">
      <c r="A2914">
        <v>202650002824</v>
      </c>
      <c r="B2914">
        <v>1181032</v>
      </c>
      <c r="C2914" s="24">
        <v>46127</v>
      </c>
      <c r="D2914" s="23" t="s">
        <v>156</v>
      </c>
      <c r="E2914" s="23" t="s">
        <v>183</v>
      </c>
      <c r="F2914" s="23"/>
      <c r="G2914" s="23" t="s">
        <v>179</v>
      </c>
      <c r="H2914" s="23"/>
      <c r="I2914" s="23"/>
      <c r="J2914" s="23"/>
      <c r="K2914" s="23"/>
      <c r="L2914" s="23" t="s">
        <v>180</v>
      </c>
      <c r="M2914" s="25">
        <v>46309.803796296299</v>
      </c>
    </row>
    <row r="2915" spans="1:13">
      <c r="A2915">
        <v>202650002825</v>
      </c>
      <c r="B2915">
        <v>1222312</v>
      </c>
      <c r="C2915" s="24">
        <v>46127</v>
      </c>
      <c r="D2915" s="23" t="s">
        <v>156</v>
      </c>
      <c r="E2915" s="23" t="s">
        <v>183</v>
      </c>
      <c r="F2915" s="23"/>
      <c r="G2915" s="23" t="s">
        <v>179</v>
      </c>
      <c r="H2915" s="23"/>
      <c r="I2915" s="23"/>
      <c r="J2915" s="23"/>
      <c r="K2915" s="23"/>
      <c r="L2915" s="23" t="s">
        <v>180</v>
      </c>
      <c r="M2915" s="25">
        <v>46309.803796296299</v>
      </c>
    </row>
    <row r="2916" spans="1:13">
      <c r="A2916">
        <v>202650002827</v>
      </c>
      <c r="B2916">
        <v>880238</v>
      </c>
      <c r="C2916" s="24">
        <v>46127</v>
      </c>
      <c r="D2916" s="23" t="s">
        <v>156</v>
      </c>
      <c r="E2916" s="23" t="s">
        <v>183</v>
      </c>
      <c r="F2916" s="23"/>
      <c r="G2916" s="23" t="s">
        <v>179</v>
      </c>
      <c r="H2916" s="23"/>
      <c r="I2916" s="23"/>
      <c r="J2916" s="23"/>
      <c r="K2916" s="23"/>
      <c r="L2916" s="23" t="s">
        <v>180</v>
      </c>
      <c r="M2916" s="25">
        <v>46309.803796296299</v>
      </c>
    </row>
    <row r="2917" spans="1:13">
      <c r="A2917">
        <v>202650002828</v>
      </c>
      <c r="B2917">
        <v>1191289</v>
      </c>
      <c r="C2917" s="24">
        <v>46127</v>
      </c>
      <c r="D2917" s="23" t="s">
        <v>156</v>
      </c>
      <c r="E2917" s="23" t="s">
        <v>183</v>
      </c>
      <c r="F2917" s="23"/>
      <c r="G2917" s="23" t="s">
        <v>179</v>
      </c>
      <c r="H2917" s="23"/>
      <c r="I2917" s="23"/>
      <c r="J2917" s="23"/>
      <c r="K2917" s="23"/>
      <c r="L2917" s="23" t="s">
        <v>180</v>
      </c>
      <c r="M2917" s="25">
        <v>46309.803796296299</v>
      </c>
    </row>
    <row r="2918" spans="1:13">
      <c r="A2918">
        <v>202650002829</v>
      </c>
      <c r="B2918">
        <v>1034099</v>
      </c>
      <c r="C2918" s="24">
        <v>46127</v>
      </c>
      <c r="D2918" s="23" t="s">
        <v>156</v>
      </c>
      <c r="E2918" s="23" t="s">
        <v>183</v>
      </c>
      <c r="F2918" s="23"/>
      <c r="G2918" s="23" t="s">
        <v>179</v>
      </c>
      <c r="H2918" s="23"/>
      <c r="I2918" s="23"/>
      <c r="J2918" s="23"/>
      <c r="K2918" s="23"/>
      <c r="L2918" s="23" t="s">
        <v>180</v>
      </c>
      <c r="M2918" s="25">
        <v>46309.803796296299</v>
      </c>
    </row>
    <row r="2919" spans="1:13">
      <c r="A2919">
        <v>202650002830</v>
      </c>
      <c r="B2919">
        <v>1041218</v>
      </c>
      <c r="C2919" s="24">
        <v>46127</v>
      </c>
      <c r="D2919" s="23" t="s">
        <v>156</v>
      </c>
      <c r="E2919" s="23" t="s">
        <v>183</v>
      </c>
      <c r="F2919" s="23"/>
      <c r="G2919" s="23" t="s">
        <v>179</v>
      </c>
      <c r="H2919" s="23"/>
      <c r="I2919" s="23"/>
      <c r="J2919" s="23"/>
      <c r="K2919" s="23"/>
      <c r="L2919" s="23" t="s">
        <v>180</v>
      </c>
      <c r="M2919" s="25">
        <v>46309.803796296299</v>
      </c>
    </row>
    <row r="2920" spans="1:13">
      <c r="A2920">
        <v>202650002831</v>
      </c>
      <c r="B2920">
        <v>1031224</v>
      </c>
      <c r="C2920" s="24">
        <v>46127</v>
      </c>
      <c r="D2920" s="23" t="s">
        <v>156</v>
      </c>
      <c r="E2920" s="23" t="s">
        <v>183</v>
      </c>
      <c r="F2920" s="23"/>
      <c r="G2920" s="23" t="s">
        <v>179</v>
      </c>
      <c r="H2920" s="23"/>
      <c r="I2920" s="23"/>
      <c r="J2920" s="23"/>
      <c r="K2920" s="23"/>
      <c r="L2920" s="23" t="s">
        <v>180</v>
      </c>
      <c r="M2920" s="25">
        <v>46309.803796296299</v>
      </c>
    </row>
    <row r="2921" spans="1:13">
      <c r="A2921">
        <v>202650002832</v>
      </c>
      <c r="B2921">
        <v>1041001</v>
      </c>
      <c r="C2921" s="24">
        <v>46127</v>
      </c>
      <c r="D2921" s="23" t="s">
        <v>156</v>
      </c>
      <c r="E2921" s="23" t="s">
        <v>183</v>
      </c>
      <c r="F2921" s="23"/>
      <c r="G2921" s="23" t="s">
        <v>179</v>
      </c>
      <c r="H2921" s="23"/>
      <c r="I2921" s="23"/>
      <c r="J2921" s="23"/>
      <c r="K2921" s="23"/>
      <c r="L2921" s="23" t="s">
        <v>180</v>
      </c>
      <c r="M2921" s="25">
        <v>46309.803796296299</v>
      </c>
    </row>
    <row r="2922" spans="1:13">
      <c r="A2922">
        <v>202650002833</v>
      </c>
      <c r="B2922">
        <v>890336</v>
      </c>
      <c r="C2922" s="24">
        <v>46127</v>
      </c>
      <c r="D2922" s="23" t="s">
        <v>156</v>
      </c>
      <c r="E2922" s="23" t="s">
        <v>183</v>
      </c>
      <c r="F2922" s="23"/>
      <c r="G2922" s="23" t="s">
        <v>179</v>
      </c>
      <c r="H2922" s="23"/>
      <c r="I2922" s="23"/>
      <c r="J2922" s="23"/>
      <c r="K2922" s="23"/>
      <c r="L2922" s="23" t="s">
        <v>180</v>
      </c>
      <c r="M2922" s="25">
        <v>46309.803796296299</v>
      </c>
    </row>
    <row r="2923" spans="1:13">
      <c r="A2923">
        <v>202650002834</v>
      </c>
      <c r="B2923">
        <v>1151116</v>
      </c>
      <c r="C2923" s="24">
        <v>46127</v>
      </c>
      <c r="D2923" s="23" t="s">
        <v>156</v>
      </c>
      <c r="E2923" s="23" t="s">
        <v>183</v>
      </c>
      <c r="F2923" s="23"/>
      <c r="G2923" s="23" t="s">
        <v>179</v>
      </c>
      <c r="H2923" s="23"/>
      <c r="I2923" s="23"/>
      <c r="J2923" s="23"/>
      <c r="K2923" s="23"/>
      <c r="L2923" s="23" t="s">
        <v>180</v>
      </c>
      <c r="M2923" s="25">
        <v>46309.803796296299</v>
      </c>
    </row>
    <row r="2924" spans="1:13">
      <c r="A2924">
        <v>202650002835</v>
      </c>
      <c r="B2924">
        <v>1163030</v>
      </c>
      <c r="C2924" s="24">
        <v>46127</v>
      </c>
      <c r="D2924" s="23" t="s">
        <v>156</v>
      </c>
      <c r="E2924" s="23" t="s">
        <v>183</v>
      </c>
      <c r="F2924" s="23"/>
      <c r="G2924" s="23" t="s">
        <v>179</v>
      </c>
      <c r="H2924" s="23"/>
      <c r="I2924" s="23"/>
      <c r="J2924" s="23"/>
      <c r="K2924" s="23"/>
      <c r="L2924" s="23" t="s">
        <v>180</v>
      </c>
      <c r="M2924" s="25">
        <v>46309.803796296299</v>
      </c>
    </row>
    <row r="2925" spans="1:13">
      <c r="A2925">
        <v>202650002836</v>
      </c>
      <c r="B2925">
        <v>1181004</v>
      </c>
      <c r="C2925" s="24">
        <v>46127</v>
      </c>
      <c r="D2925" s="23" t="s">
        <v>156</v>
      </c>
      <c r="E2925" s="23" t="s">
        <v>183</v>
      </c>
      <c r="F2925" s="23"/>
      <c r="G2925" s="23" t="s">
        <v>179</v>
      </c>
      <c r="H2925" s="23"/>
      <c r="I2925" s="23"/>
      <c r="J2925" s="23"/>
      <c r="K2925" s="23"/>
      <c r="L2925" s="23" t="s">
        <v>180</v>
      </c>
      <c r="M2925" s="25">
        <v>46309.803796296299</v>
      </c>
    </row>
    <row r="2926" spans="1:13">
      <c r="A2926">
        <v>202650002837</v>
      </c>
      <c r="B2926">
        <v>1232055</v>
      </c>
      <c r="C2926" s="24">
        <v>46127</v>
      </c>
      <c r="D2926" s="23" t="s">
        <v>156</v>
      </c>
      <c r="E2926" s="23" t="s">
        <v>183</v>
      </c>
      <c r="F2926" s="23"/>
      <c r="G2926" s="23" t="s">
        <v>179</v>
      </c>
      <c r="H2926" s="23"/>
      <c r="I2926" s="23"/>
      <c r="J2926" s="23"/>
      <c r="K2926" s="23"/>
      <c r="L2926" s="23" t="s">
        <v>180</v>
      </c>
      <c r="M2926" s="25">
        <v>46309.803796296299</v>
      </c>
    </row>
    <row r="2927" spans="1:13">
      <c r="A2927">
        <v>202650002838</v>
      </c>
      <c r="B2927">
        <v>1181305</v>
      </c>
      <c r="C2927" s="24">
        <v>46127</v>
      </c>
      <c r="D2927" s="23" t="s">
        <v>156</v>
      </c>
      <c r="E2927" s="23" t="s">
        <v>183</v>
      </c>
      <c r="F2927" s="23"/>
      <c r="G2927" s="23" t="s">
        <v>179</v>
      </c>
      <c r="H2927" s="23"/>
      <c r="I2927" s="23"/>
      <c r="J2927" s="23"/>
      <c r="K2927" s="23"/>
      <c r="L2927" s="23" t="s">
        <v>180</v>
      </c>
      <c r="M2927" s="25">
        <v>46309.803796296299</v>
      </c>
    </row>
    <row r="2928" spans="1:13">
      <c r="A2928">
        <v>202650002839</v>
      </c>
      <c r="B2928">
        <v>1018136</v>
      </c>
      <c r="C2928" s="24">
        <v>46127</v>
      </c>
      <c r="D2928" s="23" t="s">
        <v>156</v>
      </c>
      <c r="E2928" s="23" t="s">
        <v>183</v>
      </c>
      <c r="F2928" s="23"/>
      <c r="G2928" s="23" t="s">
        <v>179</v>
      </c>
      <c r="H2928" s="23"/>
      <c r="I2928" s="23"/>
      <c r="J2928" s="23"/>
      <c r="K2928" s="23"/>
      <c r="L2928" s="23" t="s">
        <v>180</v>
      </c>
      <c r="M2928" s="25">
        <v>46309.803796296299</v>
      </c>
    </row>
    <row r="2929" spans="1:13">
      <c r="A2929">
        <v>202650002840</v>
      </c>
      <c r="B2929">
        <v>1221253</v>
      </c>
      <c r="C2929" s="24">
        <v>46127</v>
      </c>
      <c r="D2929" s="23" t="s">
        <v>156</v>
      </c>
      <c r="E2929" s="23" t="s">
        <v>183</v>
      </c>
      <c r="F2929" s="23"/>
      <c r="G2929" s="23" t="s">
        <v>179</v>
      </c>
      <c r="H2929" s="23"/>
      <c r="I2929" s="23"/>
      <c r="J2929" s="23"/>
      <c r="K2929" s="23"/>
      <c r="L2929" s="23" t="s">
        <v>180</v>
      </c>
      <c r="M2929" s="25">
        <v>46309.803796296299</v>
      </c>
    </row>
    <row r="2930" spans="1:13">
      <c r="A2930">
        <v>202650002841</v>
      </c>
      <c r="B2930">
        <v>1231019</v>
      </c>
      <c r="C2930" s="24">
        <v>46127</v>
      </c>
      <c r="D2930" s="23" t="s">
        <v>156</v>
      </c>
      <c r="E2930" s="23" t="s">
        <v>183</v>
      </c>
      <c r="F2930" s="23"/>
      <c r="G2930" s="23" t="s">
        <v>179</v>
      </c>
      <c r="H2930" s="23"/>
      <c r="I2930" s="23"/>
      <c r="J2930" s="23"/>
      <c r="K2930" s="23"/>
      <c r="L2930" s="23" t="s">
        <v>180</v>
      </c>
      <c r="M2930" s="25">
        <v>46309.803796296299</v>
      </c>
    </row>
    <row r="2931" spans="1:13">
      <c r="A2931">
        <v>202650002843</v>
      </c>
      <c r="B2931">
        <v>1221263</v>
      </c>
      <c r="C2931" s="24">
        <v>46127</v>
      </c>
      <c r="D2931" s="23" t="s">
        <v>156</v>
      </c>
      <c r="E2931" s="23" t="s">
        <v>183</v>
      </c>
      <c r="F2931" s="23"/>
      <c r="G2931" s="23" t="s">
        <v>179</v>
      </c>
      <c r="H2931" s="23"/>
      <c r="I2931" s="23"/>
      <c r="J2931" s="23"/>
      <c r="K2931" s="23"/>
      <c r="L2931" s="23" t="s">
        <v>180</v>
      </c>
      <c r="M2931" s="25">
        <v>46309.803796296299</v>
      </c>
    </row>
    <row r="2932" spans="1:13">
      <c r="A2932">
        <v>202650002844</v>
      </c>
      <c r="B2932">
        <v>1171567</v>
      </c>
      <c r="C2932" s="24">
        <v>46127</v>
      </c>
      <c r="D2932" s="23" t="s">
        <v>156</v>
      </c>
      <c r="E2932" s="23" t="s">
        <v>183</v>
      </c>
      <c r="F2932" s="23"/>
      <c r="G2932" s="23" t="s">
        <v>179</v>
      </c>
      <c r="H2932" s="23"/>
      <c r="I2932" s="23"/>
      <c r="J2932" s="23"/>
      <c r="K2932" s="23"/>
      <c r="L2932" s="23" t="s">
        <v>180</v>
      </c>
      <c r="M2932" s="25">
        <v>46309.803796296299</v>
      </c>
    </row>
    <row r="2933" spans="1:13">
      <c r="A2933">
        <v>202650002845</v>
      </c>
      <c r="B2933">
        <v>1171152</v>
      </c>
      <c r="C2933" s="24">
        <v>46127</v>
      </c>
      <c r="D2933" s="23" t="s">
        <v>156</v>
      </c>
      <c r="E2933" s="23" t="s">
        <v>183</v>
      </c>
      <c r="F2933" s="23"/>
      <c r="G2933" s="23" t="s">
        <v>179</v>
      </c>
      <c r="H2933" s="23"/>
      <c r="I2933" s="23"/>
      <c r="J2933" s="23"/>
      <c r="K2933" s="23"/>
      <c r="L2933" s="23" t="s">
        <v>180</v>
      </c>
      <c r="M2933" s="25">
        <v>46309.803796296299</v>
      </c>
    </row>
    <row r="2934" spans="1:13">
      <c r="A2934">
        <v>202650002847</v>
      </c>
      <c r="B2934">
        <v>910474</v>
      </c>
      <c r="C2934" s="24">
        <v>46127</v>
      </c>
      <c r="D2934" s="23" t="s">
        <v>156</v>
      </c>
      <c r="E2934" s="23" t="s">
        <v>183</v>
      </c>
      <c r="F2934" s="23"/>
      <c r="G2934" s="23" t="s">
        <v>179</v>
      </c>
      <c r="H2934" s="23"/>
      <c r="I2934" s="23"/>
      <c r="J2934" s="23"/>
      <c r="K2934" s="23"/>
      <c r="L2934" s="23" t="s">
        <v>180</v>
      </c>
      <c r="M2934" s="25">
        <v>46309.803796296299</v>
      </c>
    </row>
    <row r="2935" spans="1:13">
      <c r="A2935">
        <v>202650002848</v>
      </c>
      <c r="B2935">
        <v>1111077</v>
      </c>
      <c r="C2935" s="24">
        <v>46127</v>
      </c>
      <c r="D2935" s="23" t="s">
        <v>156</v>
      </c>
      <c r="E2935" s="23" t="s">
        <v>183</v>
      </c>
      <c r="F2935" s="23"/>
      <c r="G2935" s="23" t="s">
        <v>179</v>
      </c>
      <c r="H2935" s="23"/>
      <c r="I2935" s="23"/>
      <c r="J2935" s="23"/>
      <c r="K2935" s="23"/>
      <c r="L2935" s="23" t="s">
        <v>180</v>
      </c>
      <c r="M2935" s="25">
        <v>46309.803796296299</v>
      </c>
    </row>
    <row r="2936" spans="1:13">
      <c r="A2936">
        <v>202650002849</v>
      </c>
      <c r="B2936">
        <v>1061006</v>
      </c>
      <c r="C2936" s="24">
        <v>46127</v>
      </c>
      <c r="D2936" s="23" t="s">
        <v>156</v>
      </c>
      <c r="E2936" s="23" t="s">
        <v>183</v>
      </c>
      <c r="F2936" s="23"/>
      <c r="G2936" s="23" t="s">
        <v>179</v>
      </c>
      <c r="H2936" s="23"/>
      <c r="I2936" s="23"/>
      <c r="J2936" s="23"/>
      <c r="K2936" s="23"/>
      <c r="L2936" s="23" t="s">
        <v>180</v>
      </c>
      <c r="M2936" s="25">
        <v>46309.803796296299</v>
      </c>
    </row>
    <row r="2937" spans="1:13">
      <c r="A2937">
        <v>202650002850</v>
      </c>
      <c r="B2937">
        <v>1161460</v>
      </c>
      <c r="C2937" s="24">
        <v>46128</v>
      </c>
      <c r="D2937" s="23" t="s">
        <v>156</v>
      </c>
      <c r="E2937" s="23" t="s">
        <v>183</v>
      </c>
      <c r="F2937" s="23"/>
      <c r="G2937" s="23" t="s">
        <v>179</v>
      </c>
      <c r="H2937" s="23"/>
      <c r="I2937" s="23"/>
      <c r="J2937" s="23"/>
      <c r="K2937" s="23"/>
      <c r="L2937" s="23" t="s">
        <v>180</v>
      </c>
      <c r="M2937" s="25">
        <v>46309.803796296299</v>
      </c>
    </row>
    <row r="2938" spans="1:13">
      <c r="A2938">
        <v>202650002851</v>
      </c>
      <c r="B2938">
        <v>1191156</v>
      </c>
      <c r="C2938" s="24">
        <v>46127</v>
      </c>
      <c r="D2938" s="23" t="s">
        <v>156</v>
      </c>
      <c r="E2938" s="23" t="s">
        <v>183</v>
      </c>
      <c r="F2938" s="23"/>
      <c r="G2938" s="23" t="s">
        <v>179</v>
      </c>
      <c r="H2938" s="23"/>
      <c r="I2938" s="23"/>
      <c r="J2938" s="23"/>
      <c r="K2938" s="23"/>
      <c r="L2938" s="23" t="s">
        <v>180</v>
      </c>
      <c r="M2938" s="25">
        <v>46309.803796296299</v>
      </c>
    </row>
    <row r="2939" spans="1:13">
      <c r="A2939">
        <v>202650002852</v>
      </c>
      <c r="B2939">
        <v>1182310</v>
      </c>
      <c r="C2939" s="24">
        <v>46127</v>
      </c>
      <c r="D2939" s="23" t="s">
        <v>156</v>
      </c>
      <c r="E2939" s="23" t="s">
        <v>183</v>
      </c>
      <c r="F2939" s="23"/>
      <c r="G2939" s="23" t="s">
        <v>179</v>
      </c>
      <c r="H2939" s="23"/>
      <c r="I2939" s="23"/>
      <c r="J2939" s="23"/>
      <c r="K2939" s="23"/>
      <c r="L2939" s="23" t="s">
        <v>180</v>
      </c>
      <c r="M2939" s="25">
        <v>46309.803796296299</v>
      </c>
    </row>
    <row r="2940" spans="1:13">
      <c r="A2940">
        <v>202650002853</v>
      </c>
      <c r="B2940">
        <v>1051140</v>
      </c>
      <c r="C2940" s="24">
        <v>46127</v>
      </c>
      <c r="D2940" s="23" t="s">
        <v>156</v>
      </c>
      <c r="E2940" s="23" t="s">
        <v>183</v>
      </c>
      <c r="F2940" s="23"/>
      <c r="G2940" s="23" t="s">
        <v>179</v>
      </c>
      <c r="H2940" s="23"/>
      <c r="I2940" s="23"/>
      <c r="J2940" s="23"/>
      <c r="K2940" s="23"/>
      <c r="L2940" s="23" t="s">
        <v>180</v>
      </c>
      <c r="M2940" s="25">
        <v>46309.803796296299</v>
      </c>
    </row>
    <row r="2941" spans="1:13">
      <c r="A2941">
        <v>202650002854</v>
      </c>
      <c r="B2941">
        <v>1091099</v>
      </c>
      <c r="C2941" s="24">
        <v>46127</v>
      </c>
      <c r="D2941" s="23" t="s">
        <v>156</v>
      </c>
      <c r="E2941" s="23" t="s">
        <v>183</v>
      </c>
      <c r="F2941" s="23"/>
      <c r="G2941" s="23" t="s">
        <v>179</v>
      </c>
      <c r="H2941" s="23"/>
      <c r="I2941" s="23"/>
      <c r="J2941" s="23"/>
      <c r="K2941" s="23"/>
      <c r="L2941" s="23" t="s">
        <v>180</v>
      </c>
      <c r="M2941" s="25">
        <v>46309.803796296299</v>
      </c>
    </row>
    <row r="2942" spans="1:13">
      <c r="A2942">
        <v>202650002855</v>
      </c>
      <c r="B2942">
        <v>981045</v>
      </c>
      <c r="C2942" s="24">
        <v>46127</v>
      </c>
      <c r="D2942" s="23" t="s">
        <v>156</v>
      </c>
      <c r="E2942" s="23" t="s">
        <v>183</v>
      </c>
      <c r="F2942" s="23"/>
      <c r="G2942" s="23" t="s">
        <v>179</v>
      </c>
      <c r="H2942" s="23"/>
      <c r="I2942" s="23"/>
      <c r="J2942" s="23"/>
      <c r="K2942" s="23"/>
      <c r="L2942" s="23" t="s">
        <v>180</v>
      </c>
      <c r="M2942" s="25">
        <v>46309.803796296299</v>
      </c>
    </row>
    <row r="2943" spans="1:13">
      <c r="A2943">
        <v>202650002856</v>
      </c>
      <c r="B2943">
        <v>1181179</v>
      </c>
      <c r="C2943" s="24">
        <v>46127</v>
      </c>
      <c r="D2943" s="23" t="s">
        <v>156</v>
      </c>
      <c r="E2943" s="23" t="s">
        <v>183</v>
      </c>
      <c r="F2943" s="23"/>
      <c r="G2943" s="23" t="s">
        <v>179</v>
      </c>
      <c r="H2943" s="23"/>
      <c r="I2943" s="23"/>
      <c r="J2943" s="23"/>
      <c r="K2943" s="23"/>
      <c r="L2943" s="23" t="s">
        <v>180</v>
      </c>
      <c r="M2943" s="25">
        <v>46309.803796296299</v>
      </c>
    </row>
    <row r="2944" spans="1:13">
      <c r="A2944">
        <v>202650002857</v>
      </c>
      <c r="B2944">
        <v>1021146</v>
      </c>
      <c r="C2944" s="24">
        <v>46127</v>
      </c>
      <c r="D2944" s="23" t="s">
        <v>156</v>
      </c>
      <c r="E2944" s="23" t="s">
        <v>183</v>
      </c>
      <c r="F2944" s="23"/>
      <c r="G2944" s="23" t="s">
        <v>179</v>
      </c>
      <c r="H2944" s="23"/>
      <c r="I2944" s="23"/>
      <c r="J2944" s="23"/>
      <c r="K2944" s="23"/>
      <c r="L2944" s="23" t="s">
        <v>180</v>
      </c>
      <c r="M2944" s="25">
        <v>46309.803796296299</v>
      </c>
    </row>
    <row r="2945" spans="1:13">
      <c r="A2945">
        <v>202650002858</v>
      </c>
      <c r="B2945">
        <v>1141004</v>
      </c>
      <c r="C2945" s="24">
        <v>46127</v>
      </c>
      <c r="D2945" s="23" t="s">
        <v>156</v>
      </c>
      <c r="E2945" s="23" t="s">
        <v>183</v>
      </c>
      <c r="F2945" s="23"/>
      <c r="G2945" s="23" t="s">
        <v>179</v>
      </c>
      <c r="H2945" s="23"/>
      <c r="I2945" s="23"/>
      <c r="J2945" s="23"/>
      <c r="K2945" s="23"/>
      <c r="L2945" s="23" t="s">
        <v>180</v>
      </c>
      <c r="M2945" s="25">
        <v>46309.803796296299</v>
      </c>
    </row>
    <row r="2946" spans="1:13">
      <c r="A2946">
        <v>202650002859</v>
      </c>
      <c r="B2946">
        <v>1182322</v>
      </c>
      <c r="C2946" s="24">
        <v>46127</v>
      </c>
      <c r="D2946" s="23" t="s">
        <v>156</v>
      </c>
      <c r="E2946" s="23" t="s">
        <v>183</v>
      </c>
      <c r="F2946" s="23"/>
      <c r="G2946" s="23" t="s">
        <v>179</v>
      </c>
      <c r="H2946" s="23"/>
      <c r="I2946" s="23"/>
      <c r="J2946" s="23"/>
      <c r="K2946" s="23"/>
      <c r="L2946" s="23" t="s">
        <v>180</v>
      </c>
      <c r="M2946" s="25">
        <v>46309.803796296299</v>
      </c>
    </row>
    <row r="2947" spans="1:13">
      <c r="A2947">
        <v>202650002860</v>
      </c>
      <c r="B2947">
        <v>1231010</v>
      </c>
      <c r="C2947" s="24">
        <v>46127</v>
      </c>
      <c r="D2947" s="23" t="s">
        <v>156</v>
      </c>
      <c r="E2947" s="23" t="s">
        <v>183</v>
      </c>
      <c r="F2947" s="23"/>
      <c r="G2947" s="23" t="s">
        <v>179</v>
      </c>
      <c r="H2947" s="23"/>
      <c r="I2947" s="23"/>
      <c r="J2947" s="23"/>
      <c r="K2947" s="23"/>
      <c r="L2947" s="23" t="s">
        <v>180</v>
      </c>
      <c r="M2947" s="25">
        <v>46309.803796296299</v>
      </c>
    </row>
    <row r="2948" spans="1:13">
      <c r="A2948">
        <v>202650002862</v>
      </c>
      <c r="B2948">
        <v>1231276</v>
      </c>
      <c r="C2948" s="24">
        <v>46127</v>
      </c>
      <c r="D2948" s="23" t="s">
        <v>156</v>
      </c>
      <c r="E2948" s="23" t="s">
        <v>183</v>
      </c>
      <c r="F2948" s="23"/>
      <c r="G2948" s="23" t="s">
        <v>179</v>
      </c>
      <c r="H2948" s="23"/>
      <c r="I2948" s="23"/>
      <c r="J2948" s="23"/>
      <c r="K2948" s="23"/>
      <c r="L2948" s="23" t="s">
        <v>180</v>
      </c>
      <c r="M2948" s="25">
        <v>46309.803796296299</v>
      </c>
    </row>
    <row r="2949" spans="1:13">
      <c r="A2949">
        <v>202650002863</v>
      </c>
      <c r="B2949">
        <v>1113040</v>
      </c>
      <c r="C2949" s="24">
        <v>46127</v>
      </c>
      <c r="D2949" s="23" t="s">
        <v>156</v>
      </c>
      <c r="E2949" s="23" t="s">
        <v>183</v>
      </c>
      <c r="F2949" s="23"/>
      <c r="G2949" s="23" t="s">
        <v>179</v>
      </c>
      <c r="H2949" s="23"/>
      <c r="I2949" s="23"/>
      <c r="J2949" s="23"/>
      <c r="K2949" s="23"/>
      <c r="L2949" s="23" t="s">
        <v>180</v>
      </c>
      <c r="M2949" s="25">
        <v>46309.803796296299</v>
      </c>
    </row>
    <row r="2950" spans="1:13">
      <c r="A2950">
        <v>202650002864</v>
      </c>
      <c r="B2950">
        <v>1091374</v>
      </c>
      <c r="C2950" s="24">
        <v>46127</v>
      </c>
      <c r="D2950" s="23" t="s">
        <v>156</v>
      </c>
      <c r="E2950" s="23" t="s">
        <v>183</v>
      </c>
      <c r="F2950" s="23"/>
      <c r="G2950" s="23" t="s">
        <v>179</v>
      </c>
      <c r="H2950" s="23"/>
      <c r="I2950" s="23"/>
      <c r="J2950" s="23"/>
      <c r="K2950" s="23"/>
      <c r="L2950" s="23" t="s">
        <v>180</v>
      </c>
      <c r="M2950" s="25">
        <v>46309.803796296299</v>
      </c>
    </row>
    <row r="2951" spans="1:13">
      <c r="A2951">
        <v>202650002865</v>
      </c>
      <c r="B2951">
        <v>1221526</v>
      </c>
      <c r="C2951" s="24">
        <v>46127</v>
      </c>
      <c r="D2951" s="23" t="s">
        <v>156</v>
      </c>
      <c r="E2951" s="23" t="s">
        <v>183</v>
      </c>
      <c r="F2951" s="23"/>
      <c r="G2951" s="23" t="s">
        <v>179</v>
      </c>
      <c r="H2951" s="23"/>
      <c r="I2951" s="23"/>
      <c r="J2951" s="23"/>
      <c r="K2951" s="23"/>
      <c r="L2951" s="23" t="s">
        <v>180</v>
      </c>
      <c r="M2951" s="25">
        <v>46309.803796296299</v>
      </c>
    </row>
    <row r="2952" spans="1:13">
      <c r="A2952">
        <v>202650002866</v>
      </c>
      <c r="B2952">
        <v>1082076</v>
      </c>
      <c r="C2952" s="24">
        <v>46127</v>
      </c>
      <c r="D2952" s="23" t="s">
        <v>156</v>
      </c>
      <c r="E2952" s="23" t="s">
        <v>183</v>
      </c>
      <c r="F2952" s="23"/>
      <c r="G2952" s="23" t="s">
        <v>179</v>
      </c>
      <c r="H2952" s="23"/>
      <c r="I2952" s="23"/>
      <c r="J2952" s="23"/>
      <c r="K2952" s="23"/>
      <c r="L2952" s="23" t="s">
        <v>180</v>
      </c>
      <c r="M2952" s="25">
        <v>46309.803796296299</v>
      </c>
    </row>
    <row r="2953" spans="1:13">
      <c r="A2953">
        <v>202650002867</v>
      </c>
      <c r="B2953">
        <v>930662</v>
      </c>
      <c r="C2953" s="24">
        <v>46127</v>
      </c>
      <c r="D2953" s="23" t="s">
        <v>156</v>
      </c>
      <c r="E2953" s="23" t="s">
        <v>183</v>
      </c>
      <c r="F2953" s="23"/>
      <c r="G2953" s="23" t="s">
        <v>179</v>
      </c>
      <c r="H2953" s="23"/>
      <c r="I2953" s="23"/>
      <c r="J2953" s="23"/>
      <c r="K2953" s="23"/>
      <c r="L2953" s="23" t="s">
        <v>180</v>
      </c>
      <c r="M2953" s="25">
        <v>46309.803796296299</v>
      </c>
    </row>
    <row r="2954" spans="1:13">
      <c r="A2954">
        <v>202650002868</v>
      </c>
      <c r="B2954">
        <v>1166051</v>
      </c>
      <c r="C2954" s="24">
        <v>46128</v>
      </c>
      <c r="D2954" s="23" t="s">
        <v>156</v>
      </c>
      <c r="E2954" s="23" t="s">
        <v>183</v>
      </c>
      <c r="F2954" s="23"/>
      <c r="G2954" s="23" t="s">
        <v>179</v>
      </c>
      <c r="H2954" s="23"/>
      <c r="I2954" s="23"/>
      <c r="J2954" s="23"/>
      <c r="K2954" s="23"/>
      <c r="L2954" s="23" t="s">
        <v>180</v>
      </c>
      <c r="M2954" s="25">
        <v>46309.803796296299</v>
      </c>
    </row>
    <row r="2955" spans="1:13">
      <c r="A2955">
        <v>202650002870</v>
      </c>
      <c r="B2955">
        <v>1131068</v>
      </c>
      <c r="C2955" s="24">
        <v>46127</v>
      </c>
      <c r="D2955" s="23" t="s">
        <v>156</v>
      </c>
      <c r="E2955" s="23" t="s">
        <v>183</v>
      </c>
      <c r="F2955" s="23"/>
      <c r="G2955" s="23" t="s">
        <v>179</v>
      </c>
      <c r="H2955" s="23"/>
      <c r="I2955" s="23"/>
      <c r="J2955" s="23"/>
      <c r="K2955" s="23"/>
      <c r="L2955" s="23" t="s">
        <v>180</v>
      </c>
      <c r="M2955" s="25">
        <v>46309.803796296299</v>
      </c>
    </row>
    <row r="2956" spans="1:13">
      <c r="A2956">
        <v>202650002871</v>
      </c>
      <c r="B2956">
        <v>1231014</v>
      </c>
      <c r="C2956" s="24">
        <v>46127</v>
      </c>
      <c r="D2956" s="23" t="s">
        <v>156</v>
      </c>
      <c r="E2956" s="23" t="s">
        <v>183</v>
      </c>
      <c r="F2956" s="23"/>
      <c r="G2956" s="23" t="s">
        <v>179</v>
      </c>
      <c r="H2956" s="23"/>
      <c r="I2956" s="23"/>
      <c r="J2956" s="23"/>
      <c r="K2956" s="23"/>
      <c r="L2956" s="23" t="s">
        <v>180</v>
      </c>
      <c r="M2956" s="25">
        <v>46309.803796296299</v>
      </c>
    </row>
    <row r="2957" spans="1:13">
      <c r="A2957">
        <v>202650002872</v>
      </c>
      <c r="B2957">
        <v>1171342</v>
      </c>
      <c r="C2957" s="24">
        <v>46127</v>
      </c>
      <c r="D2957" s="23" t="s">
        <v>156</v>
      </c>
      <c r="E2957" s="23" t="s">
        <v>183</v>
      </c>
      <c r="F2957" s="23"/>
      <c r="G2957" s="23" t="s">
        <v>179</v>
      </c>
      <c r="H2957" s="23"/>
      <c r="I2957" s="23"/>
      <c r="J2957" s="23"/>
      <c r="K2957" s="23"/>
      <c r="L2957" s="23" t="s">
        <v>180</v>
      </c>
      <c r="M2957" s="25">
        <v>46309.803796296299</v>
      </c>
    </row>
    <row r="2958" spans="1:13">
      <c r="A2958">
        <v>202650002873</v>
      </c>
      <c r="B2958">
        <v>992012</v>
      </c>
      <c r="C2958" s="24">
        <v>46127</v>
      </c>
      <c r="D2958" s="23" t="s">
        <v>156</v>
      </c>
      <c r="E2958" s="23" t="s">
        <v>183</v>
      </c>
      <c r="F2958" s="23"/>
      <c r="G2958" s="23" t="s">
        <v>179</v>
      </c>
      <c r="H2958" s="23"/>
      <c r="I2958" s="23"/>
      <c r="J2958" s="23"/>
      <c r="K2958" s="23"/>
      <c r="L2958" s="23" t="s">
        <v>180</v>
      </c>
      <c r="M2958" s="25">
        <v>46309.803796296299</v>
      </c>
    </row>
    <row r="2959" spans="1:13">
      <c r="A2959">
        <v>202650002874</v>
      </c>
      <c r="B2959">
        <v>1221524</v>
      </c>
      <c r="C2959" s="24">
        <v>46128</v>
      </c>
      <c r="D2959" s="23" t="s">
        <v>156</v>
      </c>
      <c r="E2959" s="23" t="s">
        <v>183</v>
      </c>
      <c r="F2959" s="23"/>
      <c r="G2959" s="23" t="s">
        <v>179</v>
      </c>
      <c r="H2959" s="23"/>
      <c r="I2959" s="23"/>
      <c r="J2959" s="23"/>
      <c r="K2959" s="23"/>
      <c r="L2959" s="23" t="s">
        <v>180</v>
      </c>
      <c r="M2959" s="25">
        <v>46309.803796296299</v>
      </c>
    </row>
    <row r="2960" spans="1:13">
      <c r="A2960">
        <v>202650002875</v>
      </c>
      <c r="B2960">
        <v>1221055</v>
      </c>
      <c r="C2960" s="24">
        <v>46127</v>
      </c>
      <c r="D2960" s="23" t="s">
        <v>156</v>
      </c>
      <c r="E2960" s="23" t="s">
        <v>183</v>
      </c>
      <c r="F2960" s="23"/>
      <c r="G2960" s="23" t="s">
        <v>179</v>
      </c>
      <c r="H2960" s="23"/>
      <c r="I2960" s="23"/>
      <c r="J2960" s="23"/>
      <c r="K2960" s="23"/>
      <c r="L2960" s="23" t="s">
        <v>180</v>
      </c>
      <c r="M2960" s="25">
        <v>46309.803796296299</v>
      </c>
    </row>
    <row r="2961" spans="1:13">
      <c r="A2961">
        <v>202650002876</v>
      </c>
      <c r="B2961">
        <v>1161028</v>
      </c>
      <c r="C2961" s="24">
        <v>46127</v>
      </c>
      <c r="D2961" s="23" t="s">
        <v>156</v>
      </c>
      <c r="E2961" s="23" t="s">
        <v>183</v>
      </c>
      <c r="F2961" s="23"/>
      <c r="G2961" s="23" t="s">
        <v>179</v>
      </c>
      <c r="H2961" s="23"/>
      <c r="I2961" s="23"/>
      <c r="J2961" s="23"/>
      <c r="K2961" s="23"/>
      <c r="L2961" s="23" t="s">
        <v>180</v>
      </c>
      <c r="M2961" s="25">
        <v>46309.803796296299</v>
      </c>
    </row>
    <row r="2962" spans="1:13">
      <c r="A2962">
        <v>202650002877</v>
      </c>
      <c r="B2962">
        <v>960571</v>
      </c>
      <c r="C2962" s="24">
        <v>46127</v>
      </c>
      <c r="D2962" s="23" t="s">
        <v>156</v>
      </c>
      <c r="E2962" s="23" t="s">
        <v>183</v>
      </c>
      <c r="F2962" s="23"/>
      <c r="G2962" s="23" t="s">
        <v>179</v>
      </c>
      <c r="H2962" s="23"/>
      <c r="I2962" s="23"/>
      <c r="J2962" s="23"/>
      <c r="K2962" s="23"/>
      <c r="L2962" s="23" t="s">
        <v>180</v>
      </c>
      <c r="M2962" s="25">
        <v>46309.803796296299</v>
      </c>
    </row>
    <row r="2963" spans="1:13">
      <c r="A2963">
        <v>202650002878</v>
      </c>
      <c r="B2963">
        <v>950441</v>
      </c>
      <c r="C2963" s="24">
        <v>46127</v>
      </c>
      <c r="D2963" s="23" t="s">
        <v>156</v>
      </c>
      <c r="E2963" s="23" t="s">
        <v>183</v>
      </c>
      <c r="F2963" s="23"/>
      <c r="G2963" s="23" t="s">
        <v>179</v>
      </c>
      <c r="H2963" s="23"/>
      <c r="I2963" s="23"/>
      <c r="J2963" s="23"/>
      <c r="K2963" s="23"/>
      <c r="L2963" s="23" t="s">
        <v>180</v>
      </c>
      <c r="M2963" s="25">
        <v>46309.803796296299</v>
      </c>
    </row>
    <row r="2964" spans="1:13">
      <c r="A2964">
        <v>202650002879</v>
      </c>
      <c r="B2964">
        <v>1221082</v>
      </c>
      <c r="C2964" s="24">
        <v>46127</v>
      </c>
      <c r="D2964" s="23" t="s">
        <v>156</v>
      </c>
      <c r="E2964" s="23" t="s">
        <v>183</v>
      </c>
      <c r="F2964" s="23"/>
      <c r="G2964" s="23" t="s">
        <v>179</v>
      </c>
      <c r="H2964" s="23"/>
      <c r="I2964" s="23"/>
      <c r="J2964" s="23"/>
      <c r="K2964" s="23"/>
      <c r="L2964" s="23" t="s">
        <v>180</v>
      </c>
      <c r="M2964" s="25">
        <v>46309.803796296299</v>
      </c>
    </row>
    <row r="2965" spans="1:13">
      <c r="A2965">
        <v>202650002880</v>
      </c>
      <c r="B2965">
        <v>930397</v>
      </c>
      <c r="C2965" s="24">
        <v>46127</v>
      </c>
      <c r="D2965" s="23" t="s">
        <v>156</v>
      </c>
      <c r="E2965" s="23" t="s">
        <v>183</v>
      </c>
      <c r="F2965" s="23"/>
      <c r="G2965" s="23" t="s">
        <v>179</v>
      </c>
      <c r="H2965" s="23"/>
      <c r="I2965" s="23"/>
      <c r="J2965" s="23"/>
      <c r="K2965" s="23"/>
      <c r="L2965" s="23" t="s">
        <v>180</v>
      </c>
      <c r="M2965" s="25">
        <v>46309.803796296299</v>
      </c>
    </row>
    <row r="2966" spans="1:13">
      <c r="A2966">
        <v>202650002883</v>
      </c>
      <c r="B2966">
        <v>1221193</v>
      </c>
      <c r="C2966" s="24">
        <v>46127</v>
      </c>
      <c r="D2966" s="23" t="s">
        <v>156</v>
      </c>
      <c r="E2966" s="23" t="s">
        <v>183</v>
      </c>
      <c r="F2966" s="23"/>
      <c r="G2966" s="23" t="s">
        <v>179</v>
      </c>
      <c r="H2966" s="23"/>
      <c r="I2966" s="23"/>
      <c r="J2966" s="23"/>
      <c r="K2966" s="23"/>
      <c r="L2966" s="23" t="s">
        <v>180</v>
      </c>
      <c r="M2966" s="25">
        <v>46309.803796296299</v>
      </c>
    </row>
    <row r="2967" spans="1:13">
      <c r="A2967">
        <v>202650002884</v>
      </c>
      <c r="B2967">
        <v>1143012</v>
      </c>
      <c r="C2967" s="24">
        <v>46127</v>
      </c>
      <c r="D2967" s="23" t="s">
        <v>156</v>
      </c>
      <c r="E2967" s="23" t="s">
        <v>183</v>
      </c>
      <c r="F2967" s="23"/>
      <c r="G2967" s="23" t="s">
        <v>179</v>
      </c>
      <c r="H2967" s="23"/>
      <c r="I2967" s="23"/>
      <c r="J2967" s="23"/>
      <c r="K2967" s="23"/>
      <c r="L2967" s="23" t="s">
        <v>180</v>
      </c>
      <c r="M2967" s="25">
        <v>46309.803796296299</v>
      </c>
    </row>
    <row r="2968" spans="1:13">
      <c r="A2968">
        <v>202650002885</v>
      </c>
      <c r="B2968">
        <v>991222</v>
      </c>
      <c r="C2968" s="24">
        <v>46128</v>
      </c>
      <c r="D2968" s="23" t="s">
        <v>156</v>
      </c>
      <c r="E2968" s="23" t="s">
        <v>183</v>
      </c>
      <c r="F2968" s="23"/>
      <c r="G2968" s="23" t="s">
        <v>179</v>
      </c>
      <c r="H2968" s="23"/>
      <c r="I2968" s="23"/>
      <c r="J2968" s="23"/>
      <c r="K2968" s="23"/>
      <c r="L2968" s="23" t="s">
        <v>180</v>
      </c>
      <c r="M2968" s="25">
        <v>46309.803796296299</v>
      </c>
    </row>
    <row r="2969" spans="1:13">
      <c r="A2969">
        <v>202650002886</v>
      </c>
      <c r="B2969">
        <v>1181397</v>
      </c>
      <c r="C2969" s="24">
        <v>46127</v>
      </c>
      <c r="D2969" s="23" t="s">
        <v>156</v>
      </c>
      <c r="E2969" s="23" t="s">
        <v>183</v>
      </c>
      <c r="F2969" s="23"/>
      <c r="G2969" s="23" t="s">
        <v>179</v>
      </c>
      <c r="H2969" s="23"/>
      <c r="I2969" s="23"/>
      <c r="J2969" s="23"/>
      <c r="K2969" s="23"/>
      <c r="L2969" s="23" t="s">
        <v>180</v>
      </c>
      <c r="M2969" s="25">
        <v>46309.803796296299</v>
      </c>
    </row>
    <row r="2970" spans="1:13">
      <c r="A2970">
        <v>202650002887</v>
      </c>
      <c r="B2970">
        <v>1102151</v>
      </c>
      <c r="C2970" s="24">
        <v>46127</v>
      </c>
      <c r="D2970" s="23" t="s">
        <v>156</v>
      </c>
      <c r="E2970" s="23" t="s">
        <v>183</v>
      </c>
      <c r="F2970" s="23"/>
      <c r="G2970" s="23" t="s">
        <v>179</v>
      </c>
      <c r="H2970" s="23"/>
      <c r="I2970" s="23"/>
      <c r="J2970" s="23"/>
      <c r="K2970" s="23"/>
      <c r="L2970" s="23" t="s">
        <v>180</v>
      </c>
      <c r="M2970" s="25">
        <v>46309.803796296299</v>
      </c>
    </row>
    <row r="2971" spans="1:13">
      <c r="A2971">
        <v>202650002888</v>
      </c>
      <c r="B2971">
        <v>1201510</v>
      </c>
      <c r="C2971" s="24">
        <v>46127</v>
      </c>
      <c r="D2971" s="23" t="s">
        <v>156</v>
      </c>
      <c r="E2971" s="23" t="s">
        <v>183</v>
      </c>
      <c r="F2971" s="23"/>
      <c r="G2971" s="23" t="s">
        <v>179</v>
      </c>
      <c r="H2971" s="23"/>
      <c r="I2971" s="23"/>
      <c r="J2971" s="23"/>
      <c r="K2971" s="23"/>
      <c r="L2971" s="23" t="s">
        <v>180</v>
      </c>
      <c r="M2971" s="25">
        <v>46309.803796296299</v>
      </c>
    </row>
    <row r="2972" spans="1:13">
      <c r="A2972">
        <v>202650002889</v>
      </c>
      <c r="B2972">
        <v>1221263</v>
      </c>
      <c r="C2972" s="24">
        <v>46127</v>
      </c>
      <c r="D2972" s="23" t="s">
        <v>156</v>
      </c>
      <c r="E2972" s="23" t="s">
        <v>183</v>
      </c>
      <c r="F2972" s="23"/>
      <c r="G2972" s="23" t="s">
        <v>179</v>
      </c>
      <c r="H2972" s="23"/>
      <c r="I2972" s="23"/>
      <c r="J2972" s="23"/>
      <c r="K2972" s="23"/>
      <c r="L2972" s="23" t="s">
        <v>180</v>
      </c>
      <c r="M2972" s="25">
        <v>46309.803796296299</v>
      </c>
    </row>
    <row r="2973" spans="1:13">
      <c r="A2973">
        <v>202650002890</v>
      </c>
      <c r="B2973">
        <v>1151024</v>
      </c>
      <c r="C2973" s="24">
        <v>46127</v>
      </c>
      <c r="D2973" s="23" t="s">
        <v>156</v>
      </c>
      <c r="E2973" s="23" t="s">
        <v>183</v>
      </c>
      <c r="F2973" s="23"/>
      <c r="G2973" s="23" t="s">
        <v>179</v>
      </c>
      <c r="H2973" s="23"/>
      <c r="I2973" s="23"/>
      <c r="J2973" s="23"/>
      <c r="K2973" s="23"/>
      <c r="L2973" s="23" t="s">
        <v>180</v>
      </c>
      <c r="M2973" s="25">
        <v>46309.803796296299</v>
      </c>
    </row>
    <row r="2974" spans="1:13">
      <c r="A2974">
        <v>202650002891</v>
      </c>
      <c r="B2974">
        <v>1191365</v>
      </c>
      <c r="C2974" s="24">
        <v>46127</v>
      </c>
      <c r="D2974" s="23" t="s">
        <v>156</v>
      </c>
      <c r="E2974" s="23" t="s">
        <v>183</v>
      </c>
      <c r="F2974" s="23"/>
      <c r="G2974" s="23" t="s">
        <v>179</v>
      </c>
      <c r="H2974" s="23"/>
      <c r="I2974" s="23"/>
      <c r="J2974" s="23"/>
      <c r="K2974" s="23"/>
      <c r="L2974" s="23" t="s">
        <v>180</v>
      </c>
      <c r="M2974" s="25">
        <v>46309.803796296299</v>
      </c>
    </row>
    <row r="2975" spans="1:13">
      <c r="A2975">
        <v>202650002892</v>
      </c>
      <c r="B2975">
        <v>1201050</v>
      </c>
      <c r="C2975" s="24">
        <v>46127</v>
      </c>
      <c r="D2975" s="23" t="s">
        <v>156</v>
      </c>
      <c r="E2975" s="23" t="s">
        <v>183</v>
      </c>
      <c r="F2975" s="23"/>
      <c r="G2975" s="23" t="s">
        <v>179</v>
      </c>
      <c r="H2975" s="23"/>
      <c r="I2975" s="23"/>
      <c r="J2975" s="23"/>
      <c r="K2975" s="23"/>
      <c r="L2975" s="23" t="s">
        <v>180</v>
      </c>
      <c r="M2975" s="25">
        <v>46309.803796296299</v>
      </c>
    </row>
    <row r="2976" spans="1:13">
      <c r="A2976">
        <v>202650002893</v>
      </c>
      <c r="B2976">
        <v>1172185</v>
      </c>
      <c r="C2976" s="24">
        <v>46127</v>
      </c>
      <c r="D2976" s="23" t="s">
        <v>156</v>
      </c>
      <c r="E2976" s="23" t="s">
        <v>183</v>
      </c>
      <c r="F2976" s="23"/>
      <c r="G2976" s="23" t="s">
        <v>179</v>
      </c>
      <c r="H2976" s="23"/>
      <c r="I2976" s="23"/>
      <c r="J2976" s="23"/>
      <c r="K2976" s="23"/>
      <c r="L2976" s="23" t="s">
        <v>180</v>
      </c>
      <c r="M2976" s="25">
        <v>46309.803796296299</v>
      </c>
    </row>
    <row r="2977" spans="1:13">
      <c r="A2977">
        <v>202650002894</v>
      </c>
      <c r="B2977">
        <v>1171018</v>
      </c>
      <c r="C2977" s="24">
        <v>46127</v>
      </c>
      <c r="D2977" s="23" t="s">
        <v>156</v>
      </c>
      <c r="E2977" s="23" t="s">
        <v>183</v>
      </c>
      <c r="F2977" s="23"/>
      <c r="G2977" s="23" t="s">
        <v>179</v>
      </c>
      <c r="H2977" s="23"/>
      <c r="I2977" s="23"/>
      <c r="J2977" s="23"/>
      <c r="K2977" s="23"/>
      <c r="L2977" s="23" t="s">
        <v>180</v>
      </c>
      <c r="M2977" s="25">
        <v>46309.803796296299</v>
      </c>
    </row>
    <row r="2978" spans="1:13">
      <c r="A2978">
        <v>202650002895</v>
      </c>
      <c r="B2978">
        <v>1231020</v>
      </c>
      <c r="C2978" s="24">
        <v>46127</v>
      </c>
      <c r="D2978" s="23" t="s">
        <v>156</v>
      </c>
      <c r="E2978" s="23" t="s">
        <v>183</v>
      </c>
      <c r="F2978" s="23"/>
      <c r="G2978" s="23" t="s">
        <v>179</v>
      </c>
      <c r="H2978" s="23"/>
      <c r="I2978" s="23"/>
      <c r="J2978" s="23"/>
      <c r="K2978" s="23"/>
      <c r="L2978" s="23" t="s">
        <v>180</v>
      </c>
      <c r="M2978" s="25">
        <v>46309.803796296299</v>
      </c>
    </row>
    <row r="2979" spans="1:13">
      <c r="A2979">
        <v>202650002896</v>
      </c>
      <c r="B2979">
        <v>920505</v>
      </c>
      <c r="C2979" s="24">
        <v>46127</v>
      </c>
      <c r="D2979" s="23" t="s">
        <v>156</v>
      </c>
      <c r="E2979" s="23" t="s">
        <v>183</v>
      </c>
      <c r="F2979" s="23"/>
      <c r="G2979" s="23" t="s">
        <v>179</v>
      </c>
      <c r="H2979" s="23"/>
      <c r="I2979" s="23"/>
      <c r="J2979" s="23"/>
      <c r="K2979" s="23"/>
      <c r="L2979" s="23" t="s">
        <v>180</v>
      </c>
      <c r="M2979" s="25">
        <v>46309.803796296299</v>
      </c>
    </row>
    <row r="2980" spans="1:13">
      <c r="A2980">
        <v>202650002897</v>
      </c>
      <c r="B2980">
        <v>1111085</v>
      </c>
      <c r="C2980" s="24">
        <v>46127</v>
      </c>
      <c r="D2980" s="23" t="s">
        <v>156</v>
      </c>
      <c r="E2980" s="23" t="s">
        <v>183</v>
      </c>
      <c r="F2980" s="23"/>
      <c r="G2980" s="23" t="s">
        <v>179</v>
      </c>
      <c r="H2980" s="23"/>
      <c r="I2980" s="23"/>
      <c r="J2980" s="23"/>
      <c r="K2980" s="23"/>
      <c r="L2980" s="23" t="s">
        <v>180</v>
      </c>
      <c r="M2980" s="25">
        <v>46309.803796296299</v>
      </c>
    </row>
    <row r="2981" spans="1:13">
      <c r="A2981">
        <v>202650002898</v>
      </c>
      <c r="B2981">
        <v>1201075</v>
      </c>
      <c r="C2981" s="24">
        <v>46127</v>
      </c>
      <c r="D2981" s="23" t="s">
        <v>156</v>
      </c>
      <c r="E2981" s="23" t="s">
        <v>183</v>
      </c>
      <c r="F2981" s="23"/>
      <c r="G2981" s="23" t="s">
        <v>179</v>
      </c>
      <c r="H2981" s="23"/>
      <c r="I2981" s="23"/>
      <c r="J2981" s="23"/>
      <c r="K2981" s="23"/>
      <c r="L2981" s="23" t="s">
        <v>180</v>
      </c>
      <c r="M2981" s="25">
        <v>46309.803796296299</v>
      </c>
    </row>
    <row r="2982" spans="1:13">
      <c r="A2982">
        <v>202650002900</v>
      </c>
      <c r="B2982">
        <v>1031233</v>
      </c>
      <c r="C2982" s="24">
        <v>46127</v>
      </c>
      <c r="D2982" s="23" t="s">
        <v>156</v>
      </c>
      <c r="E2982" s="23" t="s">
        <v>183</v>
      </c>
      <c r="F2982" s="23"/>
      <c r="G2982" s="23" t="s">
        <v>179</v>
      </c>
      <c r="H2982" s="23"/>
      <c r="I2982" s="23"/>
      <c r="J2982" s="23"/>
      <c r="K2982" s="23"/>
      <c r="L2982" s="23" t="s">
        <v>180</v>
      </c>
      <c r="M2982" s="25">
        <v>46309.803796296299</v>
      </c>
    </row>
    <row r="2983" spans="1:13">
      <c r="A2983">
        <v>202650002901</v>
      </c>
      <c r="B2983">
        <v>1241066</v>
      </c>
      <c r="C2983" s="24">
        <v>46127</v>
      </c>
      <c r="D2983" s="23" t="s">
        <v>156</v>
      </c>
      <c r="E2983" s="23" t="s">
        <v>183</v>
      </c>
      <c r="F2983" s="23"/>
      <c r="G2983" s="23" t="s">
        <v>179</v>
      </c>
      <c r="H2983" s="23"/>
      <c r="I2983" s="23"/>
      <c r="J2983" s="23"/>
      <c r="K2983" s="23"/>
      <c r="L2983" s="23" t="s">
        <v>180</v>
      </c>
      <c r="M2983" s="25">
        <v>46309.803796296299</v>
      </c>
    </row>
    <row r="2984" spans="1:13">
      <c r="A2984">
        <v>202650002902</v>
      </c>
      <c r="B2984">
        <v>880263</v>
      </c>
      <c r="C2984" s="24">
        <v>46127</v>
      </c>
      <c r="D2984" s="23" t="s">
        <v>156</v>
      </c>
      <c r="E2984" s="23" t="s">
        <v>183</v>
      </c>
      <c r="F2984" s="23"/>
      <c r="G2984" s="23" t="s">
        <v>179</v>
      </c>
      <c r="H2984" s="23"/>
      <c r="I2984" s="23"/>
      <c r="J2984" s="23"/>
      <c r="K2984" s="23"/>
      <c r="L2984" s="23" t="s">
        <v>180</v>
      </c>
      <c r="M2984" s="25">
        <v>46309.803796296299</v>
      </c>
    </row>
    <row r="2985" spans="1:13">
      <c r="A2985">
        <v>202650002903</v>
      </c>
      <c r="B2985">
        <v>1161081</v>
      </c>
      <c r="C2985" s="24">
        <v>46127</v>
      </c>
      <c r="D2985" s="23" t="s">
        <v>156</v>
      </c>
      <c r="E2985" s="23" t="s">
        <v>183</v>
      </c>
      <c r="F2985" s="23"/>
      <c r="G2985" s="23" t="s">
        <v>179</v>
      </c>
      <c r="H2985" s="23"/>
      <c r="I2985" s="23"/>
      <c r="J2985" s="23"/>
      <c r="K2985" s="23"/>
      <c r="L2985" s="23" t="s">
        <v>180</v>
      </c>
      <c r="M2985" s="25">
        <v>46309.803796296299</v>
      </c>
    </row>
    <row r="2986" spans="1:13">
      <c r="A2986">
        <v>202650002904</v>
      </c>
      <c r="B2986">
        <v>1201333</v>
      </c>
      <c r="C2986" s="24">
        <v>46127</v>
      </c>
      <c r="D2986" s="23" t="s">
        <v>156</v>
      </c>
      <c r="E2986" s="23" t="s">
        <v>183</v>
      </c>
      <c r="F2986" s="23"/>
      <c r="G2986" s="23" t="s">
        <v>179</v>
      </c>
      <c r="H2986" s="23"/>
      <c r="I2986" s="23"/>
      <c r="J2986" s="23"/>
      <c r="K2986" s="23"/>
      <c r="L2986" s="23" t="s">
        <v>180</v>
      </c>
      <c r="M2986" s="25">
        <v>46309.803796296299</v>
      </c>
    </row>
    <row r="2987" spans="1:13">
      <c r="A2987">
        <v>202650002905</v>
      </c>
      <c r="B2987">
        <v>1231379</v>
      </c>
      <c r="C2987" s="24">
        <v>46127</v>
      </c>
      <c r="D2987" s="23" t="s">
        <v>156</v>
      </c>
      <c r="E2987" s="23" t="s">
        <v>183</v>
      </c>
      <c r="F2987" s="23"/>
      <c r="G2987" s="23" t="s">
        <v>179</v>
      </c>
      <c r="H2987" s="23"/>
      <c r="I2987" s="23"/>
      <c r="J2987" s="23"/>
      <c r="K2987" s="23"/>
      <c r="L2987" s="23" t="s">
        <v>180</v>
      </c>
      <c r="M2987" s="25">
        <v>46309.803796296299</v>
      </c>
    </row>
    <row r="2988" spans="1:13">
      <c r="A2988">
        <v>202650002906</v>
      </c>
      <c r="B2988">
        <v>1211433</v>
      </c>
      <c r="C2988" s="24">
        <v>46127</v>
      </c>
      <c r="D2988" s="23" t="s">
        <v>156</v>
      </c>
      <c r="E2988" s="23" t="s">
        <v>183</v>
      </c>
      <c r="F2988" s="23"/>
      <c r="G2988" s="23" t="s">
        <v>179</v>
      </c>
      <c r="H2988" s="23"/>
      <c r="I2988" s="23"/>
      <c r="J2988" s="23"/>
      <c r="K2988" s="23"/>
      <c r="L2988" s="23" t="s">
        <v>180</v>
      </c>
      <c r="M2988" s="25">
        <v>46309.803796296299</v>
      </c>
    </row>
    <row r="2989" spans="1:13">
      <c r="A2989">
        <v>202650002907</v>
      </c>
      <c r="B2989">
        <v>930481</v>
      </c>
      <c r="C2989" s="24">
        <v>46127</v>
      </c>
      <c r="D2989" s="23" t="s">
        <v>156</v>
      </c>
      <c r="E2989" s="23" t="s">
        <v>183</v>
      </c>
      <c r="F2989" s="23"/>
      <c r="G2989" s="23" t="s">
        <v>179</v>
      </c>
      <c r="H2989" s="23"/>
      <c r="I2989" s="23"/>
      <c r="J2989" s="23"/>
      <c r="K2989" s="23"/>
      <c r="L2989" s="23" t="s">
        <v>180</v>
      </c>
      <c r="M2989" s="25">
        <v>46309.803796296299</v>
      </c>
    </row>
    <row r="2990" spans="1:13">
      <c r="A2990">
        <v>202650002908</v>
      </c>
      <c r="B2990">
        <v>1191370</v>
      </c>
      <c r="C2990" s="24">
        <v>46127</v>
      </c>
      <c r="D2990" s="23" t="s">
        <v>156</v>
      </c>
      <c r="E2990" s="23" t="s">
        <v>183</v>
      </c>
      <c r="F2990" s="23"/>
      <c r="G2990" s="23" t="s">
        <v>179</v>
      </c>
      <c r="H2990" s="23"/>
      <c r="I2990" s="23"/>
      <c r="J2990" s="23"/>
      <c r="K2990" s="23"/>
      <c r="L2990" s="23" t="s">
        <v>180</v>
      </c>
      <c r="M2990" s="25">
        <v>46309.803796296299</v>
      </c>
    </row>
    <row r="2991" spans="1:13">
      <c r="A2991">
        <v>202650002909</v>
      </c>
      <c r="B2991">
        <v>1192042</v>
      </c>
      <c r="C2991" s="24">
        <v>46127</v>
      </c>
      <c r="D2991" s="23" t="s">
        <v>156</v>
      </c>
      <c r="E2991" s="23" t="s">
        <v>183</v>
      </c>
      <c r="F2991" s="23"/>
      <c r="G2991" s="23" t="s">
        <v>179</v>
      </c>
      <c r="H2991" s="23"/>
      <c r="I2991" s="23"/>
      <c r="J2991" s="23"/>
      <c r="K2991" s="23"/>
      <c r="L2991" s="23" t="s">
        <v>180</v>
      </c>
      <c r="M2991" s="25">
        <v>46309.803796296299</v>
      </c>
    </row>
    <row r="2992" spans="1:13">
      <c r="A2992">
        <v>202650002910</v>
      </c>
      <c r="B2992">
        <v>1231285</v>
      </c>
      <c r="C2992" s="24">
        <v>46127</v>
      </c>
      <c r="D2992" s="23" t="s">
        <v>156</v>
      </c>
      <c r="E2992" s="23" t="s">
        <v>183</v>
      </c>
      <c r="F2992" s="23"/>
      <c r="G2992" s="23" t="s">
        <v>179</v>
      </c>
      <c r="H2992" s="23"/>
      <c r="I2992" s="23"/>
      <c r="J2992" s="23"/>
      <c r="K2992" s="23"/>
      <c r="L2992" s="23" t="s">
        <v>180</v>
      </c>
      <c r="M2992" s="25">
        <v>46309.803796296299</v>
      </c>
    </row>
    <row r="2993" spans="1:13">
      <c r="A2993">
        <v>202650002911</v>
      </c>
      <c r="B2993">
        <v>1141202</v>
      </c>
      <c r="C2993" s="24">
        <v>46127</v>
      </c>
      <c r="D2993" s="23" t="s">
        <v>156</v>
      </c>
      <c r="E2993" s="23" t="s">
        <v>183</v>
      </c>
      <c r="F2993" s="23"/>
      <c r="G2993" s="23" t="s">
        <v>179</v>
      </c>
      <c r="H2993" s="23"/>
      <c r="I2993" s="23"/>
      <c r="J2993" s="23"/>
      <c r="K2993" s="23"/>
      <c r="L2993" s="23" t="s">
        <v>180</v>
      </c>
      <c r="M2993" s="25">
        <v>46309.803796296299</v>
      </c>
    </row>
    <row r="2994" spans="1:13">
      <c r="A2994">
        <v>202650002912</v>
      </c>
      <c r="B2994">
        <v>1072062</v>
      </c>
      <c r="C2994" s="24">
        <v>46127</v>
      </c>
      <c r="D2994" s="23" t="s">
        <v>156</v>
      </c>
      <c r="E2994" s="23" t="s">
        <v>183</v>
      </c>
      <c r="F2994" s="23"/>
      <c r="G2994" s="23" t="s">
        <v>179</v>
      </c>
      <c r="H2994" s="23"/>
      <c r="I2994" s="23"/>
      <c r="J2994" s="23"/>
      <c r="K2994" s="23"/>
      <c r="L2994" s="23" t="s">
        <v>180</v>
      </c>
      <c r="M2994" s="25">
        <v>46309.803796296299</v>
      </c>
    </row>
    <row r="2995" spans="1:13">
      <c r="A2995">
        <v>202650002913</v>
      </c>
      <c r="B2995">
        <v>1221225</v>
      </c>
      <c r="C2995" s="24">
        <v>46127</v>
      </c>
      <c r="D2995" s="23" t="s">
        <v>156</v>
      </c>
      <c r="E2995" s="23" t="s">
        <v>183</v>
      </c>
      <c r="F2995" s="23"/>
      <c r="G2995" s="23" t="s">
        <v>179</v>
      </c>
      <c r="H2995" s="23"/>
      <c r="I2995" s="23"/>
      <c r="J2995" s="23"/>
      <c r="K2995" s="23"/>
      <c r="L2995" s="23" t="s">
        <v>180</v>
      </c>
      <c r="M2995" s="25">
        <v>46309.803796296299</v>
      </c>
    </row>
    <row r="2996" spans="1:13">
      <c r="A2996">
        <v>202650002914</v>
      </c>
      <c r="B2996">
        <v>1200006</v>
      </c>
      <c r="C2996" s="24">
        <v>46127</v>
      </c>
      <c r="D2996" s="23" t="s">
        <v>156</v>
      </c>
      <c r="E2996" s="23" t="s">
        <v>183</v>
      </c>
      <c r="F2996" s="23"/>
      <c r="G2996" s="23" t="s">
        <v>179</v>
      </c>
      <c r="H2996" s="23"/>
      <c r="I2996" s="23"/>
      <c r="J2996" s="23"/>
      <c r="K2996" s="23"/>
      <c r="L2996" s="23" t="s">
        <v>180</v>
      </c>
      <c r="M2996" s="25">
        <v>46309.803796296299</v>
      </c>
    </row>
    <row r="2997" spans="1:13">
      <c r="A2997">
        <v>202650002915</v>
      </c>
      <c r="B2997">
        <v>930567</v>
      </c>
      <c r="C2997" s="24">
        <v>46127</v>
      </c>
      <c r="D2997" s="23" t="s">
        <v>156</v>
      </c>
      <c r="E2997" s="23" t="s">
        <v>183</v>
      </c>
      <c r="F2997" s="23"/>
      <c r="G2997" s="23" t="s">
        <v>179</v>
      </c>
      <c r="H2997" s="23"/>
      <c r="I2997" s="23"/>
      <c r="J2997" s="23"/>
      <c r="K2997" s="23"/>
      <c r="L2997" s="23" t="s">
        <v>180</v>
      </c>
      <c r="M2997" s="25">
        <v>46309.803796296299</v>
      </c>
    </row>
    <row r="2998" spans="1:13">
      <c r="A2998">
        <v>202650002916</v>
      </c>
      <c r="B2998">
        <v>1171003</v>
      </c>
      <c r="C2998" s="24">
        <v>46127</v>
      </c>
      <c r="D2998" s="23" t="s">
        <v>156</v>
      </c>
      <c r="E2998" s="23" t="s">
        <v>183</v>
      </c>
      <c r="F2998" s="23"/>
      <c r="G2998" s="23" t="s">
        <v>179</v>
      </c>
      <c r="H2998" s="23"/>
      <c r="I2998" s="23"/>
      <c r="J2998" s="23"/>
      <c r="K2998" s="23"/>
      <c r="L2998" s="23" t="s">
        <v>180</v>
      </c>
      <c r="M2998" s="25">
        <v>46309.803796296299</v>
      </c>
    </row>
    <row r="2999" spans="1:13">
      <c r="A2999">
        <v>202650002917</v>
      </c>
      <c r="B2999">
        <v>1242134</v>
      </c>
      <c r="C2999" s="24">
        <v>46127</v>
      </c>
      <c r="D2999" s="23" t="s">
        <v>156</v>
      </c>
      <c r="E2999" s="23" t="s">
        <v>183</v>
      </c>
      <c r="F2999" s="23"/>
      <c r="G2999" s="23" t="s">
        <v>179</v>
      </c>
      <c r="H2999" s="23"/>
      <c r="I2999" s="23"/>
      <c r="J2999" s="23"/>
      <c r="K2999" s="23"/>
      <c r="L2999" s="23" t="s">
        <v>180</v>
      </c>
      <c r="M2999" s="25">
        <v>46309.803796296299</v>
      </c>
    </row>
    <row r="3000" spans="1:13">
      <c r="A3000">
        <v>202650002918</v>
      </c>
      <c r="B3000">
        <v>1171129</v>
      </c>
      <c r="C3000" s="24">
        <v>46127</v>
      </c>
      <c r="D3000" s="23" t="s">
        <v>156</v>
      </c>
      <c r="E3000" s="23" t="s">
        <v>183</v>
      </c>
      <c r="F3000" s="23"/>
      <c r="G3000" s="23" t="s">
        <v>179</v>
      </c>
      <c r="H3000" s="23"/>
      <c r="I3000" s="23"/>
      <c r="J3000" s="23"/>
      <c r="K3000" s="23"/>
      <c r="L3000" s="23" t="s">
        <v>180</v>
      </c>
      <c r="M3000" s="25">
        <v>46309.803796296299</v>
      </c>
    </row>
    <row r="3001" spans="1:13">
      <c r="A3001">
        <v>202650002919</v>
      </c>
      <c r="B3001">
        <v>1231223</v>
      </c>
      <c r="C3001" s="24">
        <v>46127</v>
      </c>
      <c r="D3001" s="23" t="s">
        <v>156</v>
      </c>
      <c r="E3001" s="23" t="s">
        <v>183</v>
      </c>
      <c r="F3001" s="23"/>
      <c r="G3001" s="23" t="s">
        <v>179</v>
      </c>
      <c r="H3001" s="23"/>
      <c r="I3001" s="23"/>
      <c r="J3001" s="23"/>
      <c r="K3001" s="23"/>
      <c r="L3001" s="23" t="s">
        <v>180</v>
      </c>
      <c r="M3001" s="25">
        <v>46309.803796296299</v>
      </c>
    </row>
    <row r="3002" spans="1:13">
      <c r="A3002">
        <v>202650002920</v>
      </c>
      <c r="B3002">
        <v>1171061</v>
      </c>
      <c r="C3002" s="24">
        <v>46127</v>
      </c>
      <c r="D3002" s="23" t="s">
        <v>156</v>
      </c>
      <c r="E3002" s="23" t="s">
        <v>183</v>
      </c>
      <c r="F3002" s="23"/>
      <c r="G3002" s="23" t="s">
        <v>179</v>
      </c>
      <c r="H3002" s="23"/>
      <c r="I3002" s="23"/>
      <c r="J3002" s="23"/>
      <c r="K3002" s="23"/>
      <c r="L3002" s="23" t="s">
        <v>180</v>
      </c>
      <c r="M3002" s="25">
        <v>46309.803796296299</v>
      </c>
    </row>
    <row r="3003" spans="1:13">
      <c r="A3003">
        <v>202650002921</v>
      </c>
      <c r="B3003">
        <v>1191335</v>
      </c>
      <c r="C3003" s="24">
        <v>46127</v>
      </c>
      <c r="D3003" s="23" t="s">
        <v>156</v>
      </c>
      <c r="E3003" s="23" t="s">
        <v>183</v>
      </c>
      <c r="F3003" s="23"/>
      <c r="G3003" s="23" t="s">
        <v>179</v>
      </c>
      <c r="H3003" s="23"/>
      <c r="I3003" s="23"/>
      <c r="J3003" s="23"/>
      <c r="K3003" s="23"/>
      <c r="L3003" s="23" t="s">
        <v>180</v>
      </c>
      <c r="M3003" s="25">
        <v>46309.803796296299</v>
      </c>
    </row>
    <row r="3004" spans="1:13">
      <c r="A3004">
        <v>202650002922</v>
      </c>
      <c r="B3004">
        <v>1201012</v>
      </c>
      <c r="C3004" s="24">
        <v>46127</v>
      </c>
      <c r="D3004" s="23" t="s">
        <v>156</v>
      </c>
      <c r="E3004" s="23" t="s">
        <v>183</v>
      </c>
      <c r="F3004" s="23"/>
      <c r="G3004" s="23" t="s">
        <v>179</v>
      </c>
      <c r="H3004" s="23"/>
      <c r="I3004" s="23"/>
      <c r="J3004" s="23"/>
      <c r="K3004" s="23"/>
      <c r="L3004" s="23" t="s">
        <v>180</v>
      </c>
      <c r="M3004" s="25">
        <v>46309.803796296299</v>
      </c>
    </row>
    <row r="3005" spans="1:13">
      <c r="A3005">
        <v>202650002924</v>
      </c>
      <c r="B3005">
        <v>1103017</v>
      </c>
      <c r="C3005" s="24">
        <v>46127</v>
      </c>
      <c r="D3005" s="23" t="s">
        <v>156</v>
      </c>
      <c r="E3005" s="23" t="s">
        <v>183</v>
      </c>
      <c r="F3005" s="23"/>
      <c r="G3005" s="23" t="s">
        <v>179</v>
      </c>
      <c r="H3005" s="23"/>
      <c r="I3005" s="23"/>
      <c r="J3005" s="23"/>
      <c r="K3005" s="23"/>
      <c r="L3005" s="23" t="s">
        <v>180</v>
      </c>
      <c r="M3005" s="25">
        <v>46309.803796296299</v>
      </c>
    </row>
    <row r="3006" spans="1:13">
      <c r="A3006">
        <v>202650002925</v>
      </c>
      <c r="B3006">
        <v>1181360</v>
      </c>
      <c r="C3006" s="24">
        <v>46127</v>
      </c>
      <c r="D3006" s="23" t="s">
        <v>156</v>
      </c>
      <c r="E3006" s="23" t="s">
        <v>183</v>
      </c>
      <c r="F3006" s="23"/>
      <c r="G3006" s="23" t="s">
        <v>179</v>
      </c>
      <c r="H3006" s="23"/>
      <c r="I3006" s="23"/>
      <c r="J3006" s="23"/>
      <c r="K3006" s="23"/>
      <c r="L3006" s="23" t="s">
        <v>180</v>
      </c>
      <c r="M3006" s="25">
        <v>46309.803796296299</v>
      </c>
    </row>
    <row r="3007" spans="1:13">
      <c r="A3007">
        <v>202650002926</v>
      </c>
      <c r="B3007">
        <v>1222035</v>
      </c>
      <c r="C3007" s="24">
        <v>46127</v>
      </c>
      <c r="D3007" s="23" t="s">
        <v>156</v>
      </c>
      <c r="E3007" s="23" t="s">
        <v>183</v>
      </c>
      <c r="F3007" s="23"/>
      <c r="G3007" s="23" t="s">
        <v>179</v>
      </c>
      <c r="H3007" s="23"/>
      <c r="I3007" s="23"/>
      <c r="J3007" s="23"/>
      <c r="K3007" s="23"/>
      <c r="L3007" s="23" t="s">
        <v>180</v>
      </c>
      <c r="M3007" s="25">
        <v>46309.803796296299</v>
      </c>
    </row>
    <row r="3008" spans="1:13">
      <c r="A3008">
        <v>202650002927</v>
      </c>
      <c r="B3008">
        <v>930444</v>
      </c>
      <c r="C3008" s="24">
        <v>46127</v>
      </c>
      <c r="D3008" s="23" t="s">
        <v>156</v>
      </c>
      <c r="E3008" s="23" t="s">
        <v>183</v>
      </c>
      <c r="F3008" s="23"/>
      <c r="G3008" s="23" t="s">
        <v>179</v>
      </c>
      <c r="H3008" s="23"/>
      <c r="I3008" s="23"/>
      <c r="J3008" s="23"/>
      <c r="K3008" s="23"/>
      <c r="L3008" s="23" t="s">
        <v>180</v>
      </c>
      <c r="M3008" s="25">
        <v>46309.803796296299</v>
      </c>
    </row>
    <row r="3009" spans="1:13">
      <c r="A3009">
        <v>202650002928</v>
      </c>
      <c r="B3009">
        <v>1122081</v>
      </c>
      <c r="C3009" s="24">
        <v>46127</v>
      </c>
      <c r="D3009" s="23" t="s">
        <v>156</v>
      </c>
      <c r="E3009" s="23" t="s">
        <v>183</v>
      </c>
      <c r="F3009" s="23"/>
      <c r="G3009" s="23" t="s">
        <v>179</v>
      </c>
      <c r="H3009" s="23"/>
      <c r="I3009" s="23"/>
      <c r="J3009" s="23"/>
      <c r="K3009" s="23"/>
      <c r="L3009" s="23" t="s">
        <v>180</v>
      </c>
      <c r="M3009" s="25">
        <v>46309.803796296299</v>
      </c>
    </row>
    <row r="3010" spans="1:13">
      <c r="A3010">
        <v>202650002929</v>
      </c>
      <c r="B3010">
        <v>1031283</v>
      </c>
      <c r="C3010" s="24">
        <v>46127</v>
      </c>
      <c r="D3010" s="23" t="s">
        <v>156</v>
      </c>
      <c r="E3010" s="23" t="s">
        <v>183</v>
      </c>
      <c r="F3010" s="23"/>
      <c r="G3010" s="23" t="s">
        <v>179</v>
      </c>
      <c r="H3010" s="23"/>
      <c r="I3010" s="23"/>
      <c r="J3010" s="23"/>
      <c r="K3010" s="23"/>
      <c r="L3010" s="23" t="s">
        <v>180</v>
      </c>
      <c r="M3010" s="25">
        <v>46309.803796296299</v>
      </c>
    </row>
    <row r="3011" spans="1:13">
      <c r="A3011">
        <v>202650002930</v>
      </c>
      <c r="B3011">
        <v>1081400</v>
      </c>
      <c r="C3011" s="24">
        <v>46127</v>
      </c>
      <c r="D3011" s="23" t="s">
        <v>156</v>
      </c>
      <c r="E3011" s="23" t="s">
        <v>183</v>
      </c>
      <c r="F3011" s="23"/>
      <c r="G3011" s="23" t="s">
        <v>179</v>
      </c>
      <c r="H3011" s="23"/>
      <c r="I3011" s="23"/>
      <c r="J3011" s="23"/>
      <c r="K3011" s="23"/>
      <c r="L3011" s="23" t="s">
        <v>180</v>
      </c>
      <c r="M3011" s="25">
        <v>46309.803796296299</v>
      </c>
    </row>
    <row r="3012" spans="1:13">
      <c r="A3012">
        <v>202650002931</v>
      </c>
      <c r="B3012">
        <v>1231113</v>
      </c>
      <c r="C3012" s="24">
        <v>46127</v>
      </c>
      <c r="D3012" s="23" t="s">
        <v>156</v>
      </c>
      <c r="E3012" s="23" t="s">
        <v>183</v>
      </c>
      <c r="F3012" s="23"/>
      <c r="G3012" s="23" t="s">
        <v>179</v>
      </c>
      <c r="H3012" s="23"/>
      <c r="I3012" s="23"/>
      <c r="J3012" s="23"/>
      <c r="K3012" s="23"/>
      <c r="L3012" s="23" t="s">
        <v>180</v>
      </c>
      <c r="M3012" s="25">
        <v>46309.803796296299</v>
      </c>
    </row>
    <row r="3013" spans="1:13">
      <c r="A3013">
        <v>202650002932</v>
      </c>
      <c r="B3013">
        <v>1221438</v>
      </c>
      <c r="C3013" s="24">
        <v>46127</v>
      </c>
      <c r="D3013" s="23" t="s">
        <v>156</v>
      </c>
      <c r="E3013" s="23" t="s">
        <v>183</v>
      </c>
      <c r="F3013" s="23"/>
      <c r="G3013" s="23" t="s">
        <v>179</v>
      </c>
      <c r="H3013" s="23"/>
      <c r="I3013" s="23"/>
      <c r="J3013" s="23"/>
      <c r="K3013" s="23"/>
      <c r="L3013" s="23" t="s">
        <v>180</v>
      </c>
      <c r="M3013" s="25">
        <v>46309.803796296299</v>
      </c>
    </row>
    <row r="3014" spans="1:13">
      <c r="A3014">
        <v>202650002933</v>
      </c>
      <c r="B3014">
        <v>1231199</v>
      </c>
      <c r="C3014" s="24">
        <v>46127</v>
      </c>
      <c r="D3014" s="23" t="s">
        <v>156</v>
      </c>
      <c r="E3014" s="23" t="s">
        <v>183</v>
      </c>
      <c r="F3014" s="23"/>
      <c r="G3014" s="23" t="s">
        <v>179</v>
      </c>
      <c r="H3014" s="23"/>
      <c r="I3014" s="23"/>
      <c r="J3014" s="23"/>
      <c r="K3014" s="23"/>
      <c r="L3014" s="23" t="s">
        <v>180</v>
      </c>
      <c r="M3014" s="25">
        <v>46309.803796296299</v>
      </c>
    </row>
    <row r="3015" spans="1:13">
      <c r="A3015">
        <v>202650002934</v>
      </c>
      <c r="B3015">
        <v>1061150</v>
      </c>
      <c r="C3015" s="24">
        <v>46127</v>
      </c>
      <c r="D3015" s="23" t="s">
        <v>156</v>
      </c>
      <c r="E3015" s="23" t="s">
        <v>183</v>
      </c>
      <c r="F3015" s="23"/>
      <c r="G3015" s="23" t="s">
        <v>179</v>
      </c>
      <c r="H3015" s="23"/>
      <c r="I3015" s="23"/>
      <c r="J3015" s="23"/>
      <c r="K3015" s="23"/>
      <c r="L3015" s="23" t="s">
        <v>180</v>
      </c>
      <c r="M3015" s="25">
        <v>46309.803796296299</v>
      </c>
    </row>
    <row r="3016" spans="1:13">
      <c r="A3016">
        <v>202650002935</v>
      </c>
      <c r="B3016">
        <v>1113025</v>
      </c>
      <c r="C3016" s="24">
        <v>46127</v>
      </c>
      <c r="D3016" s="23" t="s">
        <v>156</v>
      </c>
      <c r="E3016" s="23" t="s">
        <v>183</v>
      </c>
      <c r="F3016" s="23"/>
      <c r="G3016" s="23" t="s">
        <v>179</v>
      </c>
      <c r="H3016" s="23"/>
      <c r="I3016" s="23"/>
      <c r="J3016" s="23"/>
      <c r="K3016" s="23"/>
      <c r="L3016" s="23" t="s">
        <v>180</v>
      </c>
      <c r="M3016" s="25">
        <v>46309.803796296299</v>
      </c>
    </row>
    <row r="3017" spans="1:13">
      <c r="A3017">
        <v>202650002936</v>
      </c>
      <c r="B3017">
        <v>1151497</v>
      </c>
      <c r="C3017" s="24">
        <v>46127</v>
      </c>
      <c r="D3017" s="23" t="s">
        <v>156</v>
      </c>
      <c r="E3017" s="23" t="s">
        <v>183</v>
      </c>
      <c r="F3017" s="23"/>
      <c r="G3017" s="23" t="s">
        <v>179</v>
      </c>
      <c r="H3017" s="23"/>
      <c r="I3017" s="23"/>
      <c r="J3017" s="23"/>
      <c r="K3017" s="23"/>
      <c r="L3017" s="23" t="s">
        <v>180</v>
      </c>
      <c r="M3017" s="25">
        <v>46309.803796296299</v>
      </c>
    </row>
    <row r="3018" spans="1:13">
      <c r="A3018">
        <v>202650002937</v>
      </c>
      <c r="B3018">
        <v>1092066</v>
      </c>
      <c r="C3018" s="24">
        <v>46127</v>
      </c>
      <c r="D3018" s="23" t="s">
        <v>156</v>
      </c>
      <c r="E3018" s="23" t="s">
        <v>183</v>
      </c>
      <c r="F3018" s="23"/>
      <c r="G3018" s="23" t="s">
        <v>179</v>
      </c>
      <c r="H3018" s="23"/>
      <c r="I3018" s="23"/>
      <c r="J3018" s="23"/>
      <c r="K3018" s="23"/>
      <c r="L3018" s="23" t="s">
        <v>180</v>
      </c>
      <c r="M3018" s="25">
        <v>46309.803796296299</v>
      </c>
    </row>
    <row r="3019" spans="1:13">
      <c r="A3019">
        <v>202650002938</v>
      </c>
      <c r="B3019">
        <v>1103002</v>
      </c>
      <c r="C3019" s="24">
        <v>46127</v>
      </c>
      <c r="D3019" s="23" t="s">
        <v>156</v>
      </c>
      <c r="E3019" s="23" t="s">
        <v>183</v>
      </c>
      <c r="F3019" s="23"/>
      <c r="G3019" s="23" t="s">
        <v>179</v>
      </c>
      <c r="H3019" s="23"/>
      <c r="I3019" s="23"/>
      <c r="J3019" s="23"/>
      <c r="K3019" s="23"/>
      <c r="L3019" s="23" t="s">
        <v>180</v>
      </c>
      <c r="M3019" s="25">
        <v>46309.803796296299</v>
      </c>
    </row>
    <row r="3020" spans="1:13">
      <c r="A3020">
        <v>202650002939</v>
      </c>
      <c r="B3020">
        <v>1014056</v>
      </c>
      <c r="C3020" s="24">
        <v>46127</v>
      </c>
      <c r="D3020" s="23" t="s">
        <v>156</v>
      </c>
      <c r="E3020" s="23" t="s">
        <v>183</v>
      </c>
      <c r="F3020" s="23"/>
      <c r="G3020" s="23" t="s">
        <v>179</v>
      </c>
      <c r="H3020" s="23"/>
      <c r="I3020" s="23"/>
      <c r="J3020" s="23"/>
      <c r="K3020" s="23"/>
      <c r="L3020" s="23" t="s">
        <v>180</v>
      </c>
      <c r="M3020" s="25">
        <v>46309.803796296299</v>
      </c>
    </row>
    <row r="3021" spans="1:13">
      <c r="A3021">
        <v>202650002940</v>
      </c>
      <c r="B3021">
        <v>1011148</v>
      </c>
      <c r="C3021" s="24">
        <v>46127</v>
      </c>
      <c r="D3021" s="23" t="s">
        <v>156</v>
      </c>
      <c r="E3021" s="23" t="s">
        <v>183</v>
      </c>
      <c r="F3021" s="23"/>
      <c r="G3021" s="23" t="s">
        <v>179</v>
      </c>
      <c r="H3021" s="23"/>
      <c r="I3021" s="23"/>
      <c r="J3021" s="23"/>
      <c r="K3021" s="23"/>
      <c r="L3021" s="23" t="s">
        <v>180</v>
      </c>
      <c r="M3021" s="25">
        <v>46309.803796296299</v>
      </c>
    </row>
    <row r="3022" spans="1:13">
      <c r="A3022">
        <v>202650002941</v>
      </c>
      <c r="B3022">
        <v>1112109</v>
      </c>
      <c r="C3022" s="24">
        <v>46127</v>
      </c>
      <c r="D3022" s="23" t="s">
        <v>156</v>
      </c>
      <c r="E3022" s="23" t="s">
        <v>183</v>
      </c>
      <c r="F3022" s="23"/>
      <c r="G3022" s="23" t="s">
        <v>179</v>
      </c>
      <c r="H3022" s="23"/>
      <c r="I3022" s="23"/>
      <c r="J3022" s="23"/>
      <c r="K3022" s="23"/>
      <c r="L3022" s="23" t="s">
        <v>180</v>
      </c>
      <c r="M3022" s="25">
        <v>46309.803796296299</v>
      </c>
    </row>
    <row r="3023" spans="1:13">
      <c r="A3023">
        <v>202650002942</v>
      </c>
      <c r="B3023">
        <v>930247</v>
      </c>
      <c r="C3023" s="24">
        <v>46127</v>
      </c>
      <c r="D3023" s="23" t="s">
        <v>156</v>
      </c>
      <c r="E3023" s="23" t="s">
        <v>183</v>
      </c>
      <c r="F3023" s="23"/>
      <c r="G3023" s="23" t="s">
        <v>179</v>
      </c>
      <c r="H3023" s="23"/>
      <c r="I3023" s="23"/>
      <c r="J3023" s="23"/>
      <c r="K3023" s="23"/>
      <c r="L3023" s="23" t="s">
        <v>180</v>
      </c>
      <c r="M3023" s="25">
        <v>46309.803796296299</v>
      </c>
    </row>
    <row r="3024" spans="1:13">
      <c r="A3024">
        <v>202650002943</v>
      </c>
      <c r="B3024">
        <v>1131330</v>
      </c>
      <c r="C3024" s="24">
        <v>46127</v>
      </c>
      <c r="D3024" s="23" t="s">
        <v>156</v>
      </c>
      <c r="E3024" s="23" t="s">
        <v>183</v>
      </c>
      <c r="F3024" s="23"/>
      <c r="G3024" s="23" t="s">
        <v>179</v>
      </c>
      <c r="H3024" s="23"/>
      <c r="I3024" s="23"/>
      <c r="J3024" s="23"/>
      <c r="K3024" s="23"/>
      <c r="L3024" s="23" t="s">
        <v>180</v>
      </c>
      <c r="M3024" s="25">
        <v>46309.803796296299</v>
      </c>
    </row>
    <row r="3025" spans="1:13">
      <c r="A3025">
        <v>202650002944</v>
      </c>
      <c r="B3025">
        <v>1142026</v>
      </c>
      <c r="C3025" s="24">
        <v>46127</v>
      </c>
      <c r="D3025" s="23" t="s">
        <v>156</v>
      </c>
      <c r="E3025" s="23" t="s">
        <v>183</v>
      </c>
      <c r="F3025" s="23"/>
      <c r="G3025" s="23" t="s">
        <v>179</v>
      </c>
      <c r="H3025" s="23"/>
      <c r="I3025" s="23"/>
      <c r="J3025" s="23"/>
      <c r="K3025" s="23"/>
      <c r="L3025" s="23" t="s">
        <v>180</v>
      </c>
      <c r="M3025" s="25">
        <v>46309.803796296299</v>
      </c>
    </row>
    <row r="3026" spans="1:13">
      <c r="A3026">
        <v>202650002945</v>
      </c>
      <c r="B3026">
        <v>1201389</v>
      </c>
      <c r="C3026" s="24">
        <v>46127</v>
      </c>
      <c r="D3026" s="23" t="s">
        <v>156</v>
      </c>
      <c r="E3026" s="23" t="s">
        <v>183</v>
      </c>
      <c r="F3026" s="23"/>
      <c r="G3026" s="23" t="s">
        <v>179</v>
      </c>
      <c r="H3026" s="23"/>
      <c r="I3026" s="23"/>
      <c r="J3026" s="23"/>
      <c r="K3026" s="23"/>
      <c r="L3026" s="23" t="s">
        <v>180</v>
      </c>
      <c r="M3026" s="25">
        <v>46309.803796296299</v>
      </c>
    </row>
    <row r="3027" spans="1:13">
      <c r="A3027">
        <v>202650002946</v>
      </c>
      <c r="B3027">
        <v>1082083</v>
      </c>
      <c r="C3027" s="24">
        <v>46127</v>
      </c>
      <c r="D3027" s="23" t="s">
        <v>156</v>
      </c>
      <c r="E3027" s="23" t="s">
        <v>183</v>
      </c>
      <c r="F3027" s="23"/>
      <c r="G3027" s="23" t="s">
        <v>179</v>
      </c>
      <c r="H3027" s="23"/>
      <c r="I3027" s="23"/>
      <c r="J3027" s="23"/>
      <c r="K3027" s="23"/>
      <c r="L3027" s="23" t="s">
        <v>180</v>
      </c>
      <c r="M3027" s="25">
        <v>46309.803796296299</v>
      </c>
    </row>
    <row r="3028" spans="1:13">
      <c r="A3028">
        <v>202650002947</v>
      </c>
      <c r="B3028">
        <v>1021125</v>
      </c>
      <c r="C3028" s="24">
        <v>46127</v>
      </c>
      <c r="D3028" s="23" t="s">
        <v>156</v>
      </c>
      <c r="E3028" s="23" t="s">
        <v>183</v>
      </c>
      <c r="F3028" s="23"/>
      <c r="G3028" s="23" t="s">
        <v>179</v>
      </c>
      <c r="H3028" s="23"/>
      <c r="I3028" s="23"/>
      <c r="J3028" s="23"/>
      <c r="K3028" s="23"/>
      <c r="L3028" s="23" t="s">
        <v>180</v>
      </c>
      <c r="M3028" s="25">
        <v>46309.803796296299</v>
      </c>
    </row>
    <row r="3029" spans="1:13">
      <c r="A3029">
        <v>202650002948</v>
      </c>
      <c r="B3029">
        <v>1171280</v>
      </c>
      <c r="C3029" s="24">
        <v>46127</v>
      </c>
      <c r="D3029" s="23" t="s">
        <v>156</v>
      </c>
      <c r="E3029" s="23" t="s">
        <v>183</v>
      </c>
      <c r="F3029" s="23"/>
      <c r="G3029" s="23" t="s">
        <v>179</v>
      </c>
      <c r="H3029" s="23"/>
      <c r="I3029" s="23"/>
      <c r="J3029" s="23"/>
      <c r="K3029" s="23"/>
      <c r="L3029" s="23" t="s">
        <v>180</v>
      </c>
      <c r="M3029" s="25">
        <v>46309.803796296299</v>
      </c>
    </row>
    <row r="3030" spans="1:13">
      <c r="A3030">
        <v>202650002949</v>
      </c>
      <c r="B3030">
        <v>1071248</v>
      </c>
      <c r="C3030" s="24">
        <v>46127</v>
      </c>
      <c r="D3030" s="23" t="s">
        <v>156</v>
      </c>
      <c r="E3030" s="23" t="s">
        <v>183</v>
      </c>
      <c r="F3030" s="23"/>
      <c r="G3030" s="23" t="s">
        <v>179</v>
      </c>
      <c r="H3030" s="23"/>
      <c r="I3030" s="23"/>
      <c r="J3030" s="23"/>
      <c r="K3030" s="23"/>
      <c r="L3030" s="23" t="s">
        <v>180</v>
      </c>
      <c r="M3030" s="25">
        <v>46309.803796296299</v>
      </c>
    </row>
    <row r="3031" spans="1:13">
      <c r="A3031">
        <v>202650002950</v>
      </c>
      <c r="B3031">
        <v>1161043</v>
      </c>
      <c r="C3031" s="24">
        <v>46127</v>
      </c>
      <c r="D3031" s="23" t="s">
        <v>156</v>
      </c>
      <c r="E3031" s="23" t="s">
        <v>183</v>
      </c>
      <c r="F3031" s="23"/>
      <c r="G3031" s="23" t="s">
        <v>179</v>
      </c>
      <c r="H3031" s="23"/>
      <c r="I3031" s="23"/>
      <c r="J3031" s="23"/>
      <c r="K3031" s="23"/>
      <c r="L3031" s="23" t="s">
        <v>180</v>
      </c>
      <c r="M3031" s="25">
        <v>46309.803796296299</v>
      </c>
    </row>
    <row r="3032" spans="1:13">
      <c r="A3032">
        <v>202650002951</v>
      </c>
      <c r="B3032">
        <v>1221321</v>
      </c>
      <c r="C3032" s="24">
        <v>46127</v>
      </c>
      <c r="D3032" s="23" t="s">
        <v>156</v>
      </c>
      <c r="E3032" s="23" t="s">
        <v>183</v>
      </c>
      <c r="F3032" s="23"/>
      <c r="G3032" s="23" t="s">
        <v>179</v>
      </c>
      <c r="H3032" s="23"/>
      <c r="I3032" s="23"/>
      <c r="J3032" s="23"/>
      <c r="K3032" s="23"/>
      <c r="L3032" s="23" t="s">
        <v>180</v>
      </c>
      <c r="M3032" s="25">
        <v>46309.803796296299</v>
      </c>
    </row>
    <row r="3033" spans="1:13">
      <c r="A3033">
        <v>202650002952</v>
      </c>
      <c r="B3033">
        <v>1121165</v>
      </c>
      <c r="C3033" s="24">
        <v>46127</v>
      </c>
      <c r="D3033" s="23" t="s">
        <v>156</v>
      </c>
      <c r="E3033" s="23" t="s">
        <v>183</v>
      </c>
      <c r="F3033" s="23"/>
      <c r="G3033" s="23" t="s">
        <v>179</v>
      </c>
      <c r="H3033" s="23"/>
      <c r="I3033" s="23"/>
      <c r="J3033" s="23"/>
      <c r="K3033" s="23"/>
      <c r="L3033" s="23" t="s">
        <v>180</v>
      </c>
      <c r="M3033" s="25">
        <v>46309.803796296299</v>
      </c>
    </row>
    <row r="3034" spans="1:13">
      <c r="A3034">
        <v>202650002953</v>
      </c>
      <c r="B3034">
        <v>1131233</v>
      </c>
      <c r="C3034" s="24">
        <v>46127</v>
      </c>
      <c r="D3034" s="23" t="s">
        <v>156</v>
      </c>
      <c r="E3034" s="23" t="s">
        <v>183</v>
      </c>
      <c r="F3034" s="23"/>
      <c r="G3034" s="23" t="s">
        <v>179</v>
      </c>
      <c r="H3034" s="23"/>
      <c r="I3034" s="23"/>
      <c r="J3034" s="23"/>
      <c r="K3034" s="23"/>
      <c r="L3034" s="23" t="s">
        <v>180</v>
      </c>
      <c r="M3034" s="25">
        <v>46309.803796296299</v>
      </c>
    </row>
    <row r="3035" spans="1:13">
      <c r="A3035">
        <v>202650002954</v>
      </c>
      <c r="B3035">
        <v>1101200</v>
      </c>
      <c r="C3035" s="24">
        <v>46127</v>
      </c>
      <c r="D3035" s="23" t="s">
        <v>156</v>
      </c>
      <c r="E3035" s="23" t="s">
        <v>183</v>
      </c>
      <c r="F3035" s="23"/>
      <c r="G3035" s="23" t="s">
        <v>179</v>
      </c>
      <c r="H3035" s="23"/>
      <c r="I3035" s="23"/>
      <c r="J3035" s="23"/>
      <c r="K3035" s="23"/>
      <c r="L3035" s="23" t="s">
        <v>180</v>
      </c>
      <c r="M3035" s="25">
        <v>46309.803796296299</v>
      </c>
    </row>
    <row r="3036" spans="1:13">
      <c r="A3036">
        <v>202650002955</v>
      </c>
      <c r="B3036">
        <v>1212512</v>
      </c>
      <c r="C3036" s="24">
        <v>46127</v>
      </c>
      <c r="D3036" s="23" t="s">
        <v>156</v>
      </c>
      <c r="E3036" s="23" t="s">
        <v>183</v>
      </c>
      <c r="F3036" s="23"/>
      <c r="G3036" s="23" t="s">
        <v>179</v>
      </c>
      <c r="H3036" s="23"/>
      <c r="I3036" s="23"/>
      <c r="J3036" s="23"/>
      <c r="K3036" s="23"/>
      <c r="L3036" s="23" t="s">
        <v>180</v>
      </c>
      <c r="M3036" s="25">
        <v>46309.803796296299</v>
      </c>
    </row>
    <row r="3037" spans="1:13">
      <c r="A3037">
        <v>202650002956</v>
      </c>
      <c r="B3037">
        <v>1221227</v>
      </c>
      <c r="C3037" s="24">
        <v>46127</v>
      </c>
      <c r="D3037" s="23" t="s">
        <v>156</v>
      </c>
      <c r="E3037" s="23" t="s">
        <v>183</v>
      </c>
      <c r="F3037" s="23"/>
      <c r="G3037" s="23" t="s">
        <v>179</v>
      </c>
      <c r="H3037" s="23"/>
      <c r="I3037" s="23"/>
      <c r="J3037" s="23"/>
      <c r="K3037" s="23"/>
      <c r="L3037" s="23" t="s">
        <v>180</v>
      </c>
      <c r="M3037" s="25">
        <v>46309.803796296299</v>
      </c>
    </row>
    <row r="3038" spans="1:13">
      <c r="A3038">
        <v>202650002957</v>
      </c>
      <c r="B3038">
        <v>1231070</v>
      </c>
      <c r="C3038" s="24">
        <v>46127</v>
      </c>
      <c r="D3038" s="23" t="s">
        <v>156</v>
      </c>
      <c r="E3038" s="23" t="s">
        <v>183</v>
      </c>
      <c r="F3038" s="23"/>
      <c r="G3038" s="23" t="s">
        <v>179</v>
      </c>
      <c r="H3038" s="23"/>
      <c r="I3038" s="23"/>
      <c r="J3038" s="23"/>
      <c r="K3038" s="23"/>
      <c r="L3038" s="23" t="s">
        <v>180</v>
      </c>
      <c r="M3038" s="25">
        <v>46309.803796296299</v>
      </c>
    </row>
    <row r="3039" spans="1:13">
      <c r="A3039">
        <v>202650002958</v>
      </c>
      <c r="B3039">
        <v>1191105</v>
      </c>
      <c r="C3039" s="24">
        <v>46127</v>
      </c>
      <c r="D3039" s="23" t="s">
        <v>156</v>
      </c>
      <c r="E3039" s="23" t="s">
        <v>183</v>
      </c>
      <c r="F3039" s="23"/>
      <c r="G3039" s="23" t="s">
        <v>179</v>
      </c>
      <c r="H3039" s="23"/>
      <c r="I3039" s="23"/>
      <c r="J3039" s="23"/>
      <c r="K3039" s="23"/>
      <c r="L3039" s="23" t="s">
        <v>180</v>
      </c>
      <c r="M3039" s="25">
        <v>46309.803796296299</v>
      </c>
    </row>
    <row r="3040" spans="1:13">
      <c r="A3040">
        <v>202650002959</v>
      </c>
      <c r="B3040">
        <v>1202124</v>
      </c>
      <c r="C3040" s="24">
        <v>46127</v>
      </c>
      <c r="D3040" s="23" t="s">
        <v>156</v>
      </c>
      <c r="E3040" s="23" t="s">
        <v>183</v>
      </c>
      <c r="F3040" s="23"/>
      <c r="G3040" s="23" t="s">
        <v>179</v>
      </c>
      <c r="H3040" s="23"/>
      <c r="I3040" s="23"/>
      <c r="J3040" s="23"/>
      <c r="K3040" s="23"/>
      <c r="L3040" s="23" t="s">
        <v>180</v>
      </c>
      <c r="M3040" s="25">
        <v>46309.803796296299</v>
      </c>
    </row>
    <row r="3041" spans="1:13">
      <c r="A3041">
        <v>202650002960</v>
      </c>
      <c r="B3041">
        <v>1071365</v>
      </c>
      <c r="C3041" s="24">
        <v>46127</v>
      </c>
      <c r="D3041" s="23" t="s">
        <v>156</v>
      </c>
      <c r="E3041" s="23" t="s">
        <v>183</v>
      </c>
      <c r="F3041" s="23"/>
      <c r="G3041" s="23" t="s">
        <v>179</v>
      </c>
      <c r="H3041" s="23"/>
      <c r="I3041" s="23"/>
      <c r="J3041" s="23"/>
      <c r="K3041" s="23"/>
      <c r="L3041" s="23" t="s">
        <v>180</v>
      </c>
      <c r="M3041" s="25">
        <v>46309.803796296299</v>
      </c>
    </row>
    <row r="3042" spans="1:13">
      <c r="A3042">
        <v>202650002961</v>
      </c>
      <c r="B3042">
        <v>1226050</v>
      </c>
      <c r="C3042" s="24">
        <v>46127</v>
      </c>
      <c r="D3042" s="23" t="s">
        <v>156</v>
      </c>
      <c r="E3042" s="23" t="s">
        <v>183</v>
      </c>
      <c r="F3042" s="23"/>
      <c r="G3042" s="23" t="s">
        <v>179</v>
      </c>
      <c r="H3042" s="23"/>
      <c r="I3042" s="23"/>
      <c r="J3042" s="23"/>
      <c r="K3042" s="23"/>
      <c r="L3042" s="23" t="s">
        <v>180</v>
      </c>
      <c r="M3042" s="25">
        <v>46309.803796296299</v>
      </c>
    </row>
    <row r="3043" spans="1:13">
      <c r="A3043">
        <v>202650002962</v>
      </c>
      <c r="B3043">
        <v>1031232</v>
      </c>
      <c r="C3043" s="24">
        <v>46127</v>
      </c>
      <c r="D3043" s="23" t="s">
        <v>156</v>
      </c>
      <c r="E3043" s="23" t="s">
        <v>183</v>
      </c>
      <c r="F3043" s="23"/>
      <c r="G3043" s="23" t="s">
        <v>179</v>
      </c>
      <c r="H3043" s="23"/>
      <c r="I3043" s="23"/>
      <c r="J3043" s="23"/>
      <c r="K3043" s="23"/>
      <c r="L3043" s="23" t="s">
        <v>180</v>
      </c>
      <c r="M3043" s="25">
        <v>46309.803796296299</v>
      </c>
    </row>
    <row r="3044" spans="1:13">
      <c r="A3044">
        <v>202650002963</v>
      </c>
      <c r="B3044">
        <v>1231193</v>
      </c>
      <c r="C3044" s="24">
        <v>46127</v>
      </c>
      <c r="D3044" s="23" t="s">
        <v>156</v>
      </c>
      <c r="E3044" s="23" t="s">
        <v>183</v>
      </c>
      <c r="F3044" s="23"/>
      <c r="G3044" s="23" t="s">
        <v>179</v>
      </c>
      <c r="H3044" s="23"/>
      <c r="I3044" s="23"/>
      <c r="J3044" s="23"/>
      <c r="K3044" s="23"/>
      <c r="L3044" s="23" t="s">
        <v>180</v>
      </c>
      <c r="M3044" s="25">
        <v>46309.803796296299</v>
      </c>
    </row>
    <row r="3045" spans="1:13">
      <c r="A3045">
        <v>202650002964</v>
      </c>
      <c r="B3045">
        <v>1061155</v>
      </c>
      <c r="C3045" s="24">
        <v>46127</v>
      </c>
      <c r="D3045" s="23" t="s">
        <v>156</v>
      </c>
      <c r="E3045" s="23" t="s">
        <v>183</v>
      </c>
      <c r="F3045" s="23"/>
      <c r="G3045" s="23" t="s">
        <v>179</v>
      </c>
      <c r="H3045" s="23"/>
      <c r="I3045" s="23"/>
      <c r="J3045" s="23"/>
      <c r="K3045" s="23"/>
      <c r="L3045" s="23" t="s">
        <v>180</v>
      </c>
      <c r="M3045" s="25">
        <v>46309.803796296299</v>
      </c>
    </row>
    <row r="3046" spans="1:13">
      <c r="A3046">
        <v>202650002965</v>
      </c>
      <c r="B3046">
        <v>1210011</v>
      </c>
      <c r="C3046" s="24">
        <v>46127</v>
      </c>
      <c r="D3046" s="23" t="s">
        <v>156</v>
      </c>
      <c r="E3046" s="23" t="s">
        <v>183</v>
      </c>
      <c r="F3046" s="23"/>
      <c r="G3046" s="23" t="s">
        <v>179</v>
      </c>
      <c r="H3046" s="23"/>
      <c r="I3046" s="23"/>
      <c r="J3046" s="23"/>
      <c r="K3046" s="23"/>
      <c r="L3046" s="23" t="s">
        <v>180</v>
      </c>
      <c r="M3046" s="25">
        <v>46309.803796296299</v>
      </c>
    </row>
    <row r="3047" spans="1:13">
      <c r="A3047">
        <v>202650002966</v>
      </c>
      <c r="B3047">
        <v>1061008</v>
      </c>
      <c r="C3047" s="24">
        <v>46127</v>
      </c>
      <c r="D3047" s="23" t="s">
        <v>156</v>
      </c>
      <c r="E3047" s="23" t="s">
        <v>183</v>
      </c>
      <c r="F3047" s="23"/>
      <c r="G3047" s="23" t="s">
        <v>179</v>
      </c>
      <c r="H3047" s="23"/>
      <c r="I3047" s="23"/>
      <c r="J3047" s="23"/>
      <c r="K3047" s="23"/>
      <c r="L3047" s="23" t="s">
        <v>180</v>
      </c>
      <c r="M3047" s="25">
        <v>46309.803796296299</v>
      </c>
    </row>
    <row r="3048" spans="1:13">
      <c r="A3048">
        <v>202650002967</v>
      </c>
      <c r="B3048">
        <v>1091041</v>
      </c>
      <c r="C3048" s="24">
        <v>46127</v>
      </c>
      <c r="D3048" s="23" t="s">
        <v>156</v>
      </c>
      <c r="E3048" s="23" t="s">
        <v>183</v>
      </c>
      <c r="F3048" s="23"/>
      <c r="G3048" s="23" t="s">
        <v>179</v>
      </c>
      <c r="H3048" s="23"/>
      <c r="I3048" s="23"/>
      <c r="J3048" s="23"/>
      <c r="K3048" s="23"/>
      <c r="L3048" s="23" t="s">
        <v>180</v>
      </c>
      <c r="M3048" s="25">
        <v>46309.803796296299</v>
      </c>
    </row>
    <row r="3049" spans="1:13">
      <c r="A3049">
        <v>202650002968</v>
      </c>
      <c r="B3049">
        <v>1171262</v>
      </c>
      <c r="C3049" s="24">
        <v>46127</v>
      </c>
      <c r="D3049" s="23" t="s">
        <v>156</v>
      </c>
      <c r="E3049" s="23" t="s">
        <v>183</v>
      </c>
      <c r="F3049" s="23"/>
      <c r="G3049" s="23" t="s">
        <v>179</v>
      </c>
      <c r="H3049" s="23"/>
      <c r="I3049" s="23"/>
      <c r="J3049" s="23"/>
      <c r="K3049" s="23"/>
      <c r="L3049" s="23" t="s">
        <v>180</v>
      </c>
      <c r="M3049" s="25">
        <v>46309.803796296299</v>
      </c>
    </row>
    <row r="3050" spans="1:13">
      <c r="A3050">
        <v>202650002969</v>
      </c>
      <c r="B3050">
        <v>1172200</v>
      </c>
      <c r="C3050" s="24">
        <v>46127</v>
      </c>
      <c r="D3050" s="23" t="s">
        <v>156</v>
      </c>
      <c r="E3050" s="23" t="s">
        <v>183</v>
      </c>
      <c r="F3050" s="23"/>
      <c r="G3050" s="23" t="s">
        <v>179</v>
      </c>
      <c r="H3050" s="23"/>
      <c r="I3050" s="23"/>
      <c r="J3050" s="23"/>
      <c r="K3050" s="23"/>
      <c r="L3050" s="23" t="s">
        <v>180</v>
      </c>
      <c r="M3050" s="25">
        <v>46309.803796296299</v>
      </c>
    </row>
    <row r="3051" spans="1:13">
      <c r="A3051">
        <v>202650002970</v>
      </c>
      <c r="B3051">
        <v>1213007</v>
      </c>
      <c r="C3051" s="24">
        <v>46127</v>
      </c>
      <c r="D3051" s="23" t="s">
        <v>156</v>
      </c>
      <c r="E3051" s="23" t="s">
        <v>183</v>
      </c>
      <c r="F3051" s="23"/>
      <c r="G3051" s="23" t="s">
        <v>179</v>
      </c>
      <c r="H3051" s="23"/>
      <c r="I3051" s="23"/>
      <c r="J3051" s="23"/>
      <c r="K3051" s="23"/>
      <c r="L3051" s="23" t="s">
        <v>180</v>
      </c>
      <c r="M3051" s="25">
        <v>46309.803796296299</v>
      </c>
    </row>
    <row r="3052" spans="1:13">
      <c r="A3052">
        <v>202650002971</v>
      </c>
      <c r="B3052">
        <v>1163021</v>
      </c>
      <c r="C3052" s="24">
        <v>46127</v>
      </c>
      <c r="D3052" s="23" t="s">
        <v>156</v>
      </c>
      <c r="E3052" s="23" t="s">
        <v>183</v>
      </c>
      <c r="F3052" s="23"/>
      <c r="G3052" s="23" t="s">
        <v>179</v>
      </c>
      <c r="H3052" s="23"/>
      <c r="I3052" s="23"/>
      <c r="J3052" s="23"/>
      <c r="K3052" s="23"/>
      <c r="L3052" s="23" t="s">
        <v>180</v>
      </c>
      <c r="M3052" s="25">
        <v>46309.803796296299</v>
      </c>
    </row>
    <row r="3053" spans="1:13">
      <c r="A3053">
        <v>202650002972</v>
      </c>
      <c r="B3053">
        <v>1181321</v>
      </c>
      <c r="C3053" s="24">
        <v>46127</v>
      </c>
      <c r="D3053" s="23" t="s">
        <v>156</v>
      </c>
      <c r="E3053" s="23" t="s">
        <v>183</v>
      </c>
      <c r="F3053" s="23"/>
      <c r="G3053" s="23" t="s">
        <v>179</v>
      </c>
      <c r="H3053" s="23"/>
      <c r="I3053" s="23"/>
      <c r="J3053" s="23"/>
      <c r="K3053" s="23"/>
      <c r="L3053" s="23" t="s">
        <v>180</v>
      </c>
      <c r="M3053" s="25">
        <v>46309.803796296299</v>
      </c>
    </row>
    <row r="3054" spans="1:13">
      <c r="A3054">
        <v>202650002973</v>
      </c>
      <c r="B3054">
        <v>1221009</v>
      </c>
      <c r="C3054" s="24">
        <v>46127</v>
      </c>
      <c r="D3054" s="23" t="s">
        <v>156</v>
      </c>
      <c r="E3054" s="23" t="s">
        <v>183</v>
      </c>
      <c r="F3054" s="23"/>
      <c r="G3054" s="23" t="s">
        <v>179</v>
      </c>
      <c r="H3054" s="23"/>
      <c r="I3054" s="23"/>
      <c r="J3054" s="23"/>
      <c r="K3054" s="23"/>
      <c r="L3054" s="23" t="s">
        <v>180</v>
      </c>
      <c r="M3054" s="25">
        <v>46309.803796296299</v>
      </c>
    </row>
    <row r="3055" spans="1:13">
      <c r="A3055">
        <v>202650002974</v>
      </c>
      <c r="B3055">
        <v>1172033</v>
      </c>
      <c r="C3055" s="24">
        <v>46127</v>
      </c>
      <c r="D3055" s="23" t="s">
        <v>156</v>
      </c>
      <c r="E3055" s="23" t="s">
        <v>183</v>
      </c>
      <c r="F3055" s="23"/>
      <c r="G3055" s="23" t="s">
        <v>179</v>
      </c>
      <c r="H3055" s="23"/>
      <c r="I3055" s="23"/>
      <c r="J3055" s="23"/>
      <c r="K3055" s="23"/>
      <c r="L3055" s="23" t="s">
        <v>180</v>
      </c>
      <c r="M3055" s="25">
        <v>46309.803796296299</v>
      </c>
    </row>
    <row r="3056" spans="1:13">
      <c r="A3056">
        <v>202650002975</v>
      </c>
      <c r="B3056">
        <v>1201511</v>
      </c>
      <c r="C3056" s="24">
        <v>46127</v>
      </c>
      <c r="D3056" s="23" t="s">
        <v>156</v>
      </c>
      <c r="E3056" s="23" t="s">
        <v>183</v>
      </c>
      <c r="F3056" s="23"/>
      <c r="G3056" s="23" t="s">
        <v>179</v>
      </c>
      <c r="H3056" s="23"/>
      <c r="I3056" s="23"/>
      <c r="J3056" s="23"/>
      <c r="K3056" s="23"/>
      <c r="L3056" s="23" t="s">
        <v>180</v>
      </c>
      <c r="M3056" s="25">
        <v>46309.803796296299</v>
      </c>
    </row>
    <row r="3057" spans="1:13">
      <c r="A3057">
        <v>202650002976</v>
      </c>
      <c r="B3057">
        <v>1201378</v>
      </c>
      <c r="C3057" s="24">
        <v>46127</v>
      </c>
      <c r="D3057" s="23" t="s">
        <v>156</v>
      </c>
      <c r="E3057" s="23" t="s">
        <v>183</v>
      </c>
      <c r="F3057" s="23"/>
      <c r="G3057" s="23" t="s">
        <v>179</v>
      </c>
      <c r="H3057" s="23"/>
      <c r="I3057" s="23"/>
      <c r="J3057" s="23"/>
      <c r="K3057" s="23"/>
      <c r="L3057" s="23" t="s">
        <v>180</v>
      </c>
      <c r="M3057" s="25">
        <v>46309.803796296299</v>
      </c>
    </row>
    <row r="3058" spans="1:13">
      <c r="A3058">
        <v>202650002977</v>
      </c>
      <c r="B3058">
        <v>1083016</v>
      </c>
      <c r="C3058" s="24">
        <v>46127</v>
      </c>
      <c r="D3058" s="23" t="s">
        <v>156</v>
      </c>
      <c r="E3058" s="23" t="s">
        <v>183</v>
      </c>
      <c r="F3058" s="23"/>
      <c r="G3058" s="23" t="s">
        <v>179</v>
      </c>
      <c r="H3058" s="23"/>
      <c r="I3058" s="23"/>
      <c r="J3058" s="23"/>
      <c r="K3058" s="23"/>
      <c r="L3058" s="23" t="s">
        <v>180</v>
      </c>
      <c r="M3058" s="25">
        <v>46309.803796296299</v>
      </c>
    </row>
    <row r="3059" spans="1:13">
      <c r="A3059">
        <v>202650002978</v>
      </c>
      <c r="B3059">
        <v>930357</v>
      </c>
      <c r="C3059" s="24">
        <v>46127</v>
      </c>
      <c r="D3059" s="23" t="s">
        <v>156</v>
      </c>
      <c r="E3059" s="23" t="s">
        <v>183</v>
      </c>
      <c r="F3059" s="23"/>
      <c r="G3059" s="23" t="s">
        <v>179</v>
      </c>
      <c r="H3059" s="23"/>
      <c r="I3059" s="23"/>
      <c r="J3059" s="23"/>
      <c r="K3059" s="23"/>
      <c r="L3059" s="23" t="s">
        <v>180</v>
      </c>
      <c r="M3059" s="25">
        <v>46309.803796296299</v>
      </c>
    </row>
    <row r="3060" spans="1:13">
      <c r="A3060">
        <v>202650002979</v>
      </c>
      <c r="B3060">
        <v>960393</v>
      </c>
      <c r="C3060" s="24">
        <v>46127</v>
      </c>
      <c r="D3060" s="23" t="s">
        <v>156</v>
      </c>
      <c r="E3060" s="23" t="s">
        <v>183</v>
      </c>
      <c r="F3060" s="23"/>
      <c r="G3060" s="23" t="s">
        <v>179</v>
      </c>
      <c r="H3060" s="23"/>
      <c r="I3060" s="23"/>
      <c r="J3060" s="23"/>
      <c r="K3060" s="23"/>
      <c r="L3060" s="23" t="s">
        <v>180</v>
      </c>
      <c r="M3060" s="25">
        <v>46309.803796296299</v>
      </c>
    </row>
    <row r="3061" spans="1:13">
      <c r="A3061">
        <v>202650002980</v>
      </c>
      <c r="B3061">
        <v>1181296</v>
      </c>
      <c r="C3061" s="24">
        <v>46127</v>
      </c>
      <c r="D3061" s="23" t="s">
        <v>156</v>
      </c>
      <c r="E3061" s="23" t="s">
        <v>183</v>
      </c>
      <c r="F3061" s="23"/>
      <c r="G3061" s="23" t="s">
        <v>179</v>
      </c>
      <c r="H3061" s="23"/>
      <c r="I3061" s="23"/>
      <c r="J3061" s="23"/>
      <c r="K3061" s="23"/>
      <c r="L3061" s="23" t="s">
        <v>180</v>
      </c>
      <c r="M3061" s="25">
        <v>46309.803796296299</v>
      </c>
    </row>
    <row r="3062" spans="1:13">
      <c r="A3062">
        <v>202650002981</v>
      </c>
      <c r="B3062">
        <v>930602</v>
      </c>
      <c r="C3062" s="24">
        <v>46127</v>
      </c>
      <c r="D3062" s="23" t="s">
        <v>156</v>
      </c>
      <c r="E3062" s="23" t="s">
        <v>183</v>
      </c>
      <c r="F3062" s="23"/>
      <c r="G3062" s="23" t="s">
        <v>179</v>
      </c>
      <c r="H3062" s="23"/>
      <c r="I3062" s="23"/>
      <c r="J3062" s="23"/>
      <c r="K3062" s="23"/>
      <c r="L3062" s="23" t="s">
        <v>180</v>
      </c>
      <c r="M3062" s="25">
        <v>46309.803796296299</v>
      </c>
    </row>
    <row r="3063" spans="1:13">
      <c r="A3063">
        <v>202650002982</v>
      </c>
      <c r="B3063">
        <v>920300</v>
      </c>
      <c r="C3063" s="24">
        <v>46127</v>
      </c>
      <c r="D3063" s="23" t="s">
        <v>156</v>
      </c>
      <c r="E3063" s="23" t="s">
        <v>183</v>
      </c>
      <c r="F3063" s="23"/>
      <c r="G3063" s="23" t="s">
        <v>179</v>
      </c>
      <c r="H3063" s="23"/>
      <c r="I3063" s="23"/>
      <c r="J3063" s="23"/>
      <c r="K3063" s="23"/>
      <c r="L3063" s="23" t="s">
        <v>180</v>
      </c>
      <c r="M3063" s="25">
        <v>46309.803796296299</v>
      </c>
    </row>
    <row r="3064" spans="1:13">
      <c r="A3064">
        <v>202650002983</v>
      </c>
      <c r="B3064">
        <v>1071267</v>
      </c>
      <c r="C3064" s="24">
        <v>46127</v>
      </c>
      <c r="D3064" s="23" t="s">
        <v>156</v>
      </c>
      <c r="E3064" s="23" t="s">
        <v>183</v>
      </c>
      <c r="F3064" s="23"/>
      <c r="G3064" s="23" t="s">
        <v>179</v>
      </c>
      <c r="H3064" s="23"/>
      <c r="I3064" s="23"/>
      <c r="J3064" s="23"/>
      <c r="K3064" s="23"/>
      <c r="L3064" s="23" t="s">
        <v>180</v>
      </c>
      <c r="M3064" s="25">
        <v>46309.803796296299</v>
      </c>
    </row>
    <row r="3065" spans="1:13">
      <c r="A3065">
        <v>202650002984</v>
      </c>
      <c r="B3065">
        <v>1222087</v>
      </c>
      <c r="C3065" s="24">
        <v>46127</v>
      </c>
      <c r="D3065" s="23" t="s">
        <v>156</v>
      </c>
      <c r="E3065" s="23" t="s">
        <v>183</v>
      </c>
      <c r="F3065" s="23"/>
      <c r="G3065" s="23" t="s">
        <v>179</v>
      </c>
      <c r="H3065" s="23"/>
      <c r="I3065" s="23"/>
      <c r="J3065" s="23"/>
      <c r="K3065" s="23"/>
      <c r="L3065" s="23" t="s">
        <v>180</v>
      </c>
      <c r="M3065" s="25">
        <v>46309.803796296299</v>
      </c>
    </row>
    <row r="3066" spans="1:13">
      <c r="A3066">
        <v>202650002985</v>
      </c>
      <c r="B3066">
        <v>1131268</v>
      </c>
      <c r="C3066" s="24">
        <v>46127</v>
      </c>
      <c r="D3066" s="23" t="s">
        <v>156</v>
      </c>
      <c r="E3066" s="23" t="s">
        <v>183</v>
      </c>
      <c r="F3066" s="23"/>
      <c r="G3066" s="23" t="s">
        <v>179</v>
      </c>
      <c r="H3066" s="23"/>
      <c r="I3066" s="23"/>
      <c r="J3066" s="23"/>
      <c r="K3066" s="23"/>
      <c r="L3066" s="23" t="s">
        <v>180</v>
      </c>
      <c r="M3066" s="25">
        <v>46309.803796296299</v>
      </c>
    </row>
    <row r="3067" spans="1:13">
      <c r="A3067">
        <v>202650002986</v>
      </c>
      <c r="B3067">
        <v>1182033</v>
      </c>
      <c r="C3067" s="24">
        <v>46127</v>
      </c>
      <c r="D3067" s="23" t="s">
        <v>156</v>
      </c>
      <c r="E3067" s="23" t="s">
        <v>183</v>
      </c>
      <c r="F3067" s="23"/>
      <c r="G3067" s="23" t="s">
        <v>179</v>
      </c>
      <c r="H3067" s="23"/>
      <c r="I3067" s="23"/>
      <c r="J3067" s="23"/>
      <c r="K3067" s="23"/>
      <c r="L3067" s="23" t="s">
        <v>180</v>
      </c>
      <c r="M3067" s="25">
        <v>46309.803796296299</v>
      </c>
    </row>
    <row r="3068" spans="1:13">
      <c r="A3068">
        <v>202650002987</v>
      </c>
      <c r="B3068">
        <v>1211204</v>
      </c>
      <c r="C3068" s="24">
        <v>46127</v>
      </c>
      <c r="D3068" s="23" t="s">
        <v>156</v>
      </c>
      <c r="E3068" s="23" t="s">
        <v>183</v>
      </c>
      <c r="F3068" s="23"/>
      <c r="G3068" s="23" t="s">
        <v>179</v>
      </c>
      <c r="H3068" s="23"/>
      <c r="I3068" s="23"/>
      <c r="J3068" s="23"/>
      <c r="K3068" s="23"/>
      <c r="L3068" s="23" t="s">
        <v>180</v>
      </c>
      <c r="M3068" s="25">
        <v>46309.803796296299</v>
      </c>
    </row>
    <row r="3069" spans="1:13">
      <c r="A3069">
        <v>202650002988</v>
      </c>
      <c r="B3069">
        <v>1162017</v>
      </c>
      <c r="C3069" s="24">
        <v>46127</v>
      </c>
      <c r="D3069" s="23" t="s">
        <v>156</v>
      </c>
      <c r="E3069" s="23" t="s">
        <v>183</v>
      </c>
      <c r="F3069" s="23"/>
      <c r="G3069" s="23" t="s">
        <v>179</v>
      </c>
      <c r="H3069" s="23"/>
      <c r="I3069" s="23"/>
      <c r="J3069" s="23"/>
      <c r="K3069" s="23"/>
      <c r="L3069" s="23" t="s">
        <v>180</v>
      </c>
      <c r="M3069" s="25">
        <v>46309.803796296299</v>
      </c>
    </row>
    <row r="3070" spans="1:13">
      <c r="A3070">
        <v>202650002989</v>
      </c>
      <c r="B3070">
        <v>1232301</v>
      </c>
      <c r="C3070" s="24">
        <v>46127</v>
      </c>
      <c r="D3070" s="23" t="s">
        <v>156</v>
      </c>
      <c r="E3070" s="23" t="s">
        <v>183</v>
      </c>
      <c r="F3070" s="23"/>
      <c r="G3070" s="23" t="s">
        <v>179</v>
      </c>
      <c r="H3070" s="23"/>
      <c r="I3070" s="23"/>
      <c r="J3070" s="23"/>
      <c r="K3070" s="23"/>
      <c r="L3070" s="23" t="s">
        <v>180</v>
      </c>
      <c r="M3070" s="25">
        <v>46309.803796296299</v>
      </c>
    </row>
    <row r="3071" spans="1:13">
      <c r="A3071">
        <v>202650002990</v>
      </c>
      <c r="B3071">
        <v>1113010</v>
      </c>
      <c r="C3071" s="24">
        <v>46127</v>
      </c>
      <c r="D3071" s="23" t="s">
        <v>156</v>
      </c>
      <c r="E3071" s="23" t="s">
        <v>183</v>
      </c>
      <c r="F3071" s="23"/>
      <c r="G3071" s="23" t="s">
        <v>179</v>
      </c>
      <c r="H3071" s="23"/>
      <c r="I3071" s="23"/>
      <c r="J3071" s="23"/>
      <c r="K3071" s="23"/>
      <c r="L3071" s="23" t="s">
        <v>180</v>
      </c>
      <c r="M3071" s="25">
        <v>46309.803796296299</v>
      </c>
    </row>
    <row r="3072" spans="1:13">
      <c r="A3072">
        <v>202650002991</v>
      </c>
      <c r="B3072">
        <v>1191079</v>
      </c>
      <c r="C3072" s="24">
        <v>46127</v>
      </c>
      <c r="D3072" s="23" t="s">
        <v>156</v>
      </c>
      <c r="E3072" s="23" t="s">
        <v>183</v>
      </c>
      <c r="F3072" s="23"/>
      <c r="G3072" s="23" t="s">
        <v>179</v>
      </c>
      <c r="H3072" s="23"/>
      <c r="I3072" s="23"/>
      <c r="J3072" s="23"/>
      <c r="K3072" s="23"/>
      <c r="L3072" s="23" t="s">
        <v>180</v>
      </c>
      <c r="M3072" s="25">
        <v>46309.803796296299</v>
      </c>
    </row>
    <row r="3073" spans="1:13">
      <c r="A3073">
        <v>202650002992</v>
      </c>
      <c r="B3073">
        <v>1122503</v>
      </c>
      <c r="C3073" s="24">
        <v>46127</v>
      </c>
      <c r="D3073" s="23" t="s">
        <v>156</v>
      </c>
      <c r="E3073" s="23" t="s">
        <v>183</v>
      </c>
      <c r="F3073" s="23"/>
      <c r="G3073" s="23" t="s">
        <v>179</v>
      </c>
      <c r="H3073" s="23"/>
      <c r="I3073" s="23"/>
      <c r="J3073" s="23"/>
      <c r="K3073" s="23"/>
      <c r="L3073" s="23" t="s">
        <v>180</v>
      </c>
      <c r="M3073" s="25">
        <v>46309.803796296299</v>
      </c>
    </row>
    <row r="3074" spans="1:13">
      <c r="A3074">
        <v>202650002993</v>
      </c>
      <c r="B3074">
        <v>1011199</v>
      </c>
      <c r="C3074" s="24">
        <v>46127</v>
      </c>
      <c r="D3074" s="23" t="s">
        <v>156</v>
      </c>
      <c r="E3074" s="23" t="s">
        <v>183</v>
      </c>
      <c r="F3074" s="23"/>
      <c r="G3074" s="23" t="s">
        <v>179</v>
      </c>
      <c r="H3074" s="23"/>
      <c r="I3074" s="23"/>
      <c r="J3074" s="23"/>
      <c r="K3074" s="23"/>
      <c r="L3074" s="23" t="s">
        <v>180</v>
      </c>
      <c r="M3074" s="25">
        <v>46309.803796296299</v>
      </c>
    </row>
    <row r="3075" spans="1:13">
      <c r="A3075">
        <v>202650002994</v>
      </c>
      <c r="B3075">
        <v>972511</v>
      </c>
      <c r="C3075" s="24">
        <v>46127</v>
      </c>
      <c r="D3075" s="23" t="s">
        <v>156</v>
      </c>
      <c r="E3075" s="23" t="s">
        <v>183</v>
      </c>
      <c r="F3075" s="23"/>
      <c r="G3075" s="23" t="s">
        <v>179</v>
      </c>
      <c r="H3075" s="23"/>
      <c r="I3075" s="23"/>
      <c r="J3075" s="23"/>
      <c r="K3075" s="23"/>
      <c r="L3075" s="23" t="s">
        <v>180</v>
      </c>
      <c r="M3075" s="25">
        <v>46309.803796296299</v>
      </c>
    </row>
    <row r="3076" spans="1:13">
      <c r="A3076">
        <v>202650002995</v>
      </c>
      <c r="B3076">
        <v>1091155</v>
      </c>
      <c r="C3076" s="24">
        <v>46127</v>
      </c>
      <c r="D3076" s="23" t="s">
        <v>156</v>
      </c>
      <c r="E3076" s="23" t="s">
        <v>183</v>
      </c>
      <c r="F3076" s="23"/>
      <c r="G3076" s="23" t="s">
        <v>179</v>
      </c>
      <c r="H3076" s="23"/>
      <c r="I3076" s="23"/>
      <c r="J3076" s="23"/>
      <c r="K3076" s="23"/>
      <c r="L3076" s="23" t="s">
        <v>180</v>
      </c>
      <c r="M3076" s="25">
        <v>46309.803796296299</v>
      </c>
    </row>
    <row r="3077" spans="1:13">
      <c r="A3077">
        <v>202650002996</v>
      </c>
      <c r="B3077">
        <v>1111490</v>
      </c>
      <c r="C3077" s="24">
        <v>46127</v>
      </c>
      <c r="D3077" s="23" t="s">
        <v>156</v>
      </c>
      <c r="E3077" s="23" t="s">
        <v>183</v>
      </c>
      <c r="F3077" s="23"/>
      <c r="G3077" s="23" t="s">
        <v>179</v>
      </c>
      <c r="H3077" s="23"/>
      <c r="I3077" s="23"/>
      <c r="J3077" s="23"/>
      <c r="K3077" s="23"/>
      <c r="L3077" s="23" t="s">
        <v>180</v>
      </c>
      <c r="M3077" s="25">
        <v>46309.803796296299</v>
      </c>
    </row>
    <row r="3078" spans="1:13">
      <c r="A3078">
        <v>202650002997</v>
      </c>
      <c r="B3078">
        <v>1182024</v>
      </c>
      <c r="C3078" s="24">
        <v>46127</v>
      </c>
      <c r="D3078" s="23" t="s">
        <v>156</v>
      </c>
      <c r="E3078" s="23" t="s">
        <v>183</v>
      </c>
      <c r="F3078" s="23"/>
      <c r="G3078" s="23" t="s">
        <v>179</v>
      </c>
      <c r="H3078" s="23"/>
      <c r="I3078" s="23"/>
      <c r="J3078" s="23"/>
      <c r="K3078" s="23"/>
      <c r="L3078" s="23" t="s">
        <v>180</v>
      </c>
      <c r="M3078" s="25">
        <v>46309.803796296299</v>
      </c>
    </row>
    <row r="3079" spans="1:13">
      <c r="A3079">
        <v>202650002998</v>
      </c>
      <c r="B3079">
        <v>1211225</v>
      </c>
      <c r="C3079" s="24">
        <v>46127</v>
      </c>
      <c r="D3079" s="23" t="s">
        <v>156</v>
      </c>
      <c r="E3079" s="23" t="s">
        <v>183</v>
      </c>
      <c r="F3079" s="23"/>
      <c r="G3079" s="23" t="s">
        <v>179</v>
      </c>
      <c r="H3079" s="23"/>
      <c r="I3079" s="23"/>
      <c r="J3079" s="23"/>
      <c r="K3079" s="23"/>
      <c r="L3079" s="23" t="s">
        <v>180</v>
      </c>
      <c r="M3079" s="25">
        <v>46309.803796296299</v>
      </c>
    </row>
    <row r="3080" spans="1:13">
      <c r="A3080">
        <v>202650002999</v>
      </c>
      <c r="B3080">
        <v>1221159</v>
      </c>
      <c r="C3080" s="24">
        <v>46127</v>
      </c>
      <c r="D3080" s="23" t="s">
        <v>156</v>
      </c>
      <c r="E3080" s="23" t="s">
        <v>183</v>
      </c>
      <c r="F3080" s="23"/>
      <c r="G3080" s="23" t="s">
        <v>179</v>
      </c>
      <c r="H3080" s="23"/>
      <c r="I3080" s="23"/>
      <c r="J3080" s="23"/>
      <c r="K3080" s="23"/>
      <c r="L3080" s="23" t="s">
        <v>180</v>
      </c>
      <c r="M3080" s="25">
        <v>46309.803796296299</v>
      </c>
    </row>
    <row r="3081" spans="1:13">
      <c r="A3081">
        <v>202650003000</v>
      </c>
      <c r="B3081">
        <v>1221071</v>
      </c>
      <c r="C3081" s="24">
        <v>46127</v>
      </c>
      <c r="D3081" s="23" t="s">
        <v>156</v>
      </c>
      <c r="E3081" s="23" t="s">
        <v>183</v>
      </c>
      <c r="F3081" s="23"/>
      <c r="G3081" s="23" t="s">
        <v>179</v>
      </c>
      <c r="H3081" s="23"/>
      <c r="I3081" s="23"/>
      <c r="J3081" s="23"/>
      <c r="K3081" s="23"/>
      <c r="L3081" s="23" t="s">
        <v>180</v>
      </c>
      <c r="M3081" s="25">
        <v>46309.803796296299</v>
      </c>
    </row>
    <row r="3082" spans="1:13">
      <c r="A3082">
        <v>202650003001</v>
      </c>
      <c r="B3082">
        <v>1191314</v>
      </c>
      <c r="C3082" s="24">
        <v>46127</v>
      </c>
      <c r="D3082" s="23" t="s">
        <v>156</v>
      </c>
      <c r="E3082" s="23" t="s">
        <v>183</v>
      </c>
      <c r="F3082" s="23"/>
      <c r="G3082" s="23" t="s">
        <v>179</v>
      </c>
      <c r="H3082" s="23"/>
      <c r="I3082" s="23"/>
      <c r="J3082" s="23"/>
      <c r="K3082" s="23"/>
      <c r="L3082" s="23" t="s">
        <v>180</v>
      </c>
      <c r="M3082" s="25">
        <v>46309.803796296299</v>
      </c>
    </row>
    <row r="3083" spans="1:13">
      <c r="A3083">
        <v>202650003003</v>
      </c>
      <c r="B3083">
        <v>1112134</v>
      </c>
      <c r="C3083" s="24">
        <v>46127</v>
      </c>
      <c r="D3083" s="23" t="s">
        <v>156</v>
      </c>
      <c r="E3083" s="23" t="s">
        <v>183</v>
      </c>
      <c r="F3083" s="23"/>
      <c r="G3083" s="23" t="s">
        <v>179</v>
      </c>
      <c r="H3083" s="23"/>
      <c r="I3083" s="23"/>
      <c r="J3083" s="23"/>
      <c r="K3083" s="23"/>
      <c r="L3083" s="23" t="s">
        <v>180</v>
      </c>
      <c r="M3083" s="25">
        <v>46309.803796296299</v>
      </c>
    </row>
    <row r="3084" spans="1:13">
      <c r="A3084">
        <v>202650003004</v>
      </c>
      <c r="B3084">
        <v>1171367</v>
      </c>
      <c r="C3084" s="24">
        <v>46127</v>
      </c>
      <c r="D3084" s="23" t="s">
        <v>156</v>
      </c>
      <c r="E3084" s="23" t="s">
        <v>183</v>
      </c>
      <c r="F3084" s="23"/>
      <c r="G3084" s="23" t="s">
        <v>179</v>
      </c>
      <c r="H3084" s="23"/>
      <c r="I3084" s="23"/>
      <c r="J3084" s="23"/>
      <c r="K3084" s="23"/>
      <c r="L3084" s="23" t="s">
        <v>180</v>
      </c>
      <c r="M3084" s="25">
        <v>46309.803796296299</v>
      </c>
    </row>
    <row r="3085" spans="1:13">
      <c r="A3085">
        <v>202650003005</v>
      </c>
      <c r="B3085">
        <v>1201236</v>
      </c>
      <c r="C3085" s="24">
        <v>46127</v>
      </c>
      <c r="D3085" s="23" t="s">
        <v>156</v>
      </c>
      <c r="E3085" s="23" t="s">
        <v>183</v>
      </c>
      <c r="F3085" s="23"/>
      <c r="G3085" s="23" t="s">
        <v>179</v>
      </c>
      <c r="H3085" s="23"/>
      <c r="I3085" s="23"/>
      <c r="J3085" s="23"/>
      <c r="K3085" s="23"/>
      <c r="L3085" s="23" t="s">
        <v>180</v>
      </c>
      <c r="M3085" s="25">
        <v>46309.803796296299</v>
      </c>
    </row>
    <row r="3086" spans="1:13">
      <c r="A3086">
        <v>202650003006</v>
      </c>
      <c r="B3086">
        <v>1102118</v>
      </c>
      <c r="C3086" s="24">
        <v>46127</v>
      </c>
      <c r="D3086" s="23" t="s">
        <v>156</v>
      </c>
      <c r="E3086" s="23" t="s">
        <v>183</v>
      </c>
      <c r="F3086" s="23"/>
      <c r="G3086" s="23" t="s">
        <v>179</v>
      </c>
      <c r="H3086" s="23"/>
      <c r="I3086" s="23"/>
      <c r="J3086" s="23"/>
      <c r="K3086" s="23"/>
      <c r="L3086" s="23" t="s">
        <v>180</v>
      </c>
      <c r="M3086" s="25">
        <v>46309.803796296299</v>
      </c>
    </row>
    <row r="3087" spans="1:13">
      <c r="A3087">
        <v>202650003007</v>
      </c>
      <c r="B3087">
        <v>1231310</v>
      </c>
      <c r="C3087" s="24">
        <v>46127</v>
      </c>
      <c r="D3087" s="23" t="s">
        <v>156</v>
      </c>
      <c r="E3087" s="23" t="s">
        <v>183</v>
      </c>
      <c r="F3087" s="23"/>
      <c r="G3087" s="23" t="s">
        <v>179</v>
      </c>
      <c r="H3087" s="23"/>
      <c r="I3087" s="23"/>
      <c r="J3087" s="23"/>
      <c r="K3087" s="23"/>
      <c r="L3087" s="23" t="s">
        <v>180</v>
      </c>
      <c r="M3087" s="25">
        <v>46309.803796296299</v>
      </c>
    </row>
    <row r="3088" spans="1:13">
      <c r="A3088">
        <v>202650003008</v>
      </c>
      <c r="B3088">
        <v>1081175</v>
      </c>
      <c r="C3088" s="24">
        <v>46127</v>
      </c>
      <c r="D3088" s="23" t="s">
        <v>156</v>
      </c>
      <c r="E3088" s="23" t="s">
        <v>183</v>
      </c>
      <c r="F3088" s="23"/>
      <c r="G3088" s="23" t="s">
        <v>179</v>
      </c>
      <c r="H3088" s="23"/>
      <c r="I3088" s="23"/>
      <c r="J3088" s="23"/>
      <c r="K3088" s="23"/>
      <c r="L3088" s="23" t="s">
        <v>180</v>
      </c>
      <c r="M3088" s="25">
        <v>46309.803796296299</v>
      </c>
    </row>
    <row r="3089" spans="1:13">
      <c r="A3089">
        <v>202650003009</v>
      </c>
      <c r="B3089">
        <v>1191429</v>
      </c>
      <c r="C3089" s="24">
        <v>46127</v>
      </c>
      <c r="D3089" s="23" t="s">
        <v>156</v>
      </c>
      <c r="E3089" s="23" t="s">
        <v>183</v>
      </c>
      <c r="F3089" s="23"/>
      <c r="G3089" s="23" t="s">
        <v>179</v>
      </c>
      <c r="H3089" s="23"/>
      <c r="I3089" s="23"/>
      <c r="J3089" s="23"/>
      <c r="K3089" s="23"/>
      <c r="L3089" s="23" t="s">
        <v>180</v>
      </c>
      <c r="M3089" s="25">
        <v>46309.803796296299</v>
      </c>
    </row>
    <row r="3090" spans="1:13">
      <c r="A3090">
        <v>202650003010</v>
      </c>
      <c r="B3090">
        <v>1231084</v>
      </c>
      <c r="C3090" s="24">
        <v>46127</v>
      </c>
      <c r="D3090" s="23" t="s">
        <v>156</v>
      </c>
      <c r="E3090" s="23" t="s">
        <v>183</v>
      </c>
      <c r="F3090" s="23"/>
      <c r="G3090" s="23" t="s">
        <v>179</v>
      </c>
      <c r="H3090" s="23"/>
      <c r="I3090" s="23"/>
      <c r="J3090" s="23"/>
      <c r="K3090" s="23"/>
      <c r="L3090" s="23" t="s">
        <v>180</v>
      </c>
      <c r="M3090" s="25">
        <v>46309.803796296299</v>
      </c>
    </row>
    <row r="3091" spans="1:13">
      <c r="A3091">
        <v>202650003011</v>
      </c>
      <c r="B3091">
        <v>1211377</v>
      </c>
      <c r="C3091" s="24">
        <v>46127</v>
      </c>
      <c r="D3091" s="23" t="s">
        <v>156</v>
      </c>
      <c r="E3091" s="23" t="s">
        <v>183</v>
      </c>
      <c r="F3091" s="23"/>
      <c r="G3091" s="23" t="s">
        <v>179</v>
      </c>
      <c r="H3091" s="23"/>
      <c r="I3091" s="23"/>
      <c r="J3091" s="23"/>
      <c r="K3091" s="23"/>
      <c r="L3091" s="23" t="s">
        <v>180</v>
      </c>
      <c r="M3091" s="25">
        <v>46309.803796296299</v>
      </c>
    </row>
    <row r="3092" spans="1:13">
      <c r="A3092">
        <v>202650003012</v>
      </c>
      <c r="B3092">
        <v>1004130</v>
      </c>
      <c r="C3092" s="24">
        <v>46127</v>
      </c>
      <c r="D3092" s="23" t="s">
        <v>156</v>
      </c>
      <c r="E3092" s="23" t="s">
        <v>183</v>
      </c>
      <c r="F3092" s="23"/>
      <c r="G3092" s="23" t="s">
        <v>179</v>
      </c>
      <c r="H3092" s="23"/>
      <c r="I3092" s="23"/>
      <c r="J3092" s="23"/>
      <c r="K3092" s="23"/>
      <c r="L3092" s="23" t="s">
        <v>180</v>
      </c>
      <c r="M3092" s="25">
        <v>46309.803796296299</v>
      </c>
    </row>
    <row r="3093" spans="1:13">
      <c r="A3093">
        <v>202650003013</v>
      </c>
      <c r="B3093">
        <v>1071253</v>
      </c>
      <c r="C3093" s="24">
        <v>46127</v>
      </c>
      <c r="D3093" s="23" t="s">
        <v>156</v>
      </c>
      <c r="E3093" s="23" t="s">
        <v>183</v>
      </c>
      <c r="F3093" s="23"/>
      <c r="G3093" s="23" t="s">
        <v>179</v>
      </c>
      <c r="H3093" s="23"/>
      <c r="I3093" s="23"/>
      <c r="J3093" s="23"/>
      <c r="K3093" s="23"/>
      <c r="L3093" s="23" t="s">
        <v>180</v>
      </c>
      <c r="M3093" s="25">
        <v>46309.803796296299</v>
      </c>
    </row>
    <row r="3094" spans="1:13">
      <c r="A3094">
        <v>202650003014</v>
      </c>
      <c r="B3094">
        <v>1162054</v>
      </c>
      <c r="C3094" s="24">
        <v>46127</v>
      </c>
      <c r="D3094" s="23" t="s">
        <v>156</v>
      </c>
      <c r="E3094" s="23" t="s">
        <v>183</v>
      </c>
      <c r="F3094" s="23"/>
      <c r="G3094" s="23" t="s">
        <v>179</v>
      </c>
      <c r="H3094" s="23"/>
      <c r="I3094" s="23"/>
      <c r="J3094" s="23"/>
      <c r="K3094" s="23"/>
      <c r="L3094" s="23" t="s">
        <v>180</v>
      </c>
      <c r="M3094" s="25">
        <v>46309.803796296299</v>
      </c>
    </row>
    <row r="3095" spans="1:13">
      <c r="A3095">
        <v>202650003015</v>
      </c>
      <c r="B3095">
        <v>1231075</v>
      </c>
      <c r="C3095" s="24">
        <v>46127</v>
      </c>
      <c r="D3095" s="23" t="s">
        <v>156</v>
      </c>
      <c r="E3095" s="23" t="s">
        <v>183</v>
      </c>
      <c r="F3095" s="23"/>
      <c r="G3095" s="23" t="s">
        <v>179</v>
      </c>
      <c r="H3095" s="23"/>
      <c r="I3095" s="23"/>
      <c r="J3095" s="23"/>
      <c r="K3095" s="23"/>
      <c r="L3095" s="23" t="s">
        <v>180</v>
      </c>
      <c r="M3095" s="25">
        <v>46309.803796296299</v>
      </c>
    </row>
    <row r="3096" spans="1:13">
      <c r="A3096">
        <v>202650003016</v>
      </c>
      <c r="B3096">
        <v>1191422</v>
      </c>
      <c r="C3096" s="24">
        <v>46127</v>
      </c>
      <c r="D3096" s="23" t="s">
        <v>156</v>
      </c>
      <c r="E3096" s="23" t="s">
        <v>183</v>
      </c>
      <c r="F3096" s="23"/>
      <c r="G3096" s="23" t="s">
        <v>179</v>
      </c>
      <c r="H3096" s="23"/>
      <c r="I3096" s="23"/>
      <c r="J3096" s="23"/>
      <c r="K3096" s="23"/>
      <c r="L3096" s="23" t="s">
        <v>180</v>
      </c>
      <c r="M3096" s="25">
        <v>46309.803796296299</v>
      </c>
    </row>
    <row r="3097" spans="1:13">
      <c r="A3097">
        <v>202650003018</v>
      </c>
      <c r="B3097">
        <v>1191122</v>
      </c>
      <c r="C3097" s="24">
        <v>46127</v>
      </c>
      <c r="D3097" s="23" t="s">
        <v>156</v>
      </c>
      <c r="E3097" s="23" t="s">
        <v>183</v>
      </c>
      <c r="F3097" s="23"/>
      <c r="G3097" s="23" t="s">
        <v>179</v>
      </c>
      <c r="H3097" s="23"/>
      <c r="I3097" s="23"/>
      <c r="J3097" s="23"/>
      <c r="K3097" s="23"/>
      <c r="L3097" s="23" t="s">
        <v>180</v>
      </c>
      <c r="M3097" s="25">
        <v>46309.803796296299</v>
      </c>
    </row>
    <row r="3098" spans="1:13">
      <c r="A3098">
        <v>202650003019</v>
      </c>
      <c r="B3098">
        <v>1231326</v>
      </c>
      <c r="C3098" s="24">
        <v>46127</v>
      </c>
      <c r="D3098" s="23" t="s">
        <v>156</v>
      </c>
      <c r="E3098" s="23" t="s">
        <v>183</v>
      </c>
      <c r="F3098" s="23"/>
      <c r="G3098" s="23" t="s">
        <v>179</v>
      </c>
      <c r="H3098" s="23"/>
      <c r="I3098" s="23"/>
      <c r="J3098" s="23"/>
      <c r="K3098" s="23"/>
      <c r="L3098" s="23" t="s">
        <v>180</v>
      </c>
      <c r="M3098" s="25">
        <v>46309.803796296299</v>
      </c>
    </row>
    <row r="3099" spans="1:13">
      <c r="A3099">
        <v>202650003020</v>
      </c>
      <c r="B3099">
        <v>1212118</v>
      </c>
      <c r="C3099" s="24">
        <v>46127</v>
      </c>
      <c r="D3099" s="23" t="s">
        <v>156</v>
      </c>
      <c r="E3099" s="23" t="s">
        <v>183</v>
      </c>
      <c r="F3099" s="23"/>
      <c r="G3099" s="23" t="s">
        <v>179</v>
      </c>
      <c r="H3099" s="23"/>
      <c r="I3099" s="23"/>
      <c r="J3099" s="23"/>
      <c r="K3099" s="23"/>
      <c r="L3099" s="23" t="s">
        <v>180</v>
      </c>
      <c r="M3099" s="25">
        <v>46309.803796296299</v>
      </c>
    </row>
    <row r="3100" spans="1:13">
      <c r="A3100">
        <v>202650003021</v>
      </c>
      <c r="B3100">
        <v>1231122</v>
      </c>
      <c r="C3100" s="24">
        <v>46127</v>
      </c>
      <c r="D3100" s="23" t="s">
        <v>156</v>
      </c>
      <c r="E3100" s="23" t="s">
        <v>183</v>
      </c>
      <c r="F3100" s="23"/>
      <c r="G3100" s="23" t="s">
        <v>179</v>
      </c>
      <c r="H3100" s="23"/>
      <c r="I3100" s="23"/>
      <c r="J3100" s="23"/>
      <c r="K3100" s="23"/>
      <c r="L3100" s="23" t="s">
        <v>180</v>
      </c>
      <c r="M3100" s="25">
        <v>46309.803796296299</v>
      </c>
    </row>
    <row r="3101" spans="1:13">
      <c r="A3101">
        <v>202650003022</v>
      </c>
      <c r="B3101">
        <v>1071305</v>
      </c>
      <c r="C3101" s="24">
        <v>46127</v>
      </c>
      <c r="D3101" s="23" t="s">
        <v>156</v>
      </c>
      <c r="E3101" s="23" t="s">
        <v>183</v>
      </c>
      <c r="F3101" s="23"/>
      <c r="G3101" s="23" t="s">
        <v>179</v>
      </c>
      <c r="H3101" s="23"/>
      <c r="I3101" s="23"/>
      <c r="J3101" s="23"/>
      <c r="K3101" s="23"/>
      <c r="L3101" s="23" t="s">
        <v>180</v>
      </c>
      <c r="M3101" s="25">
        <v>46309.803796296299</v>
      </c>
    </row>
    <row r="3102" spans="1:13">
      <c r="A3102">
        <v>202650003023</v>
      </c>
      <c r="B3102">
        <v>1081410</v>
      </c>
      <c r="C3102" s="24">
        <v>46127</v>
      </c>
      <c r="D3102" s="23" t="s">
        <v>156</v>
      </c>
      <c r="E3102" s="23" t="s">
        <v>183</v>
      </c>
      <c r="F3102" s="23"/>
      <c r="G3102" s="23" t="s">
        <v>179</v>
      </c>
      <c r="H3102" s="23"/>
      <c r="I3102" s="23"/>
      <c r="J3102" s="23"/>
      <c r="K3102" s="23"/>
      <c r="L3102" s="23" t="s">
        <v>180</v>
      </c>
      <c r="M3102" s="25">
        <v>46309.803796296299</v>
      </c>
    </row>
    <row r="3103" spans="1:13">
      <c r="A3103">
        <v>202650003024</v>
      </c>
      <c r="B3103">
        <v>1161515</v>
      </c>
      <c r="C3103" s="24">
        <v>46127</v>
      </c>
      <c r="D3103" s="23" t="s">
        <v>156</v>
      </c>
      <c r="E3103" s="23" t="s">
        <v>183</v>
      </c>
      <c r="F3103" s="23"/>
      <c r="G3103" s="23" t="s">
        <v>179</v>
      </c>
      <c r="H3103" s="23"/>
      <c r="I3103" s="23"/>
      <c r="J3103" s="23"/>
      <c r="K3103" s="23"/>
      <c r="L3103" s="23" t="s">
        <v>180</v>
      </c>
      <c r="M3103" s="25">
        <v>46309.803796296299</v>
      </c>
    </row>
    <row r="3104" spans="1:13">
      <c r="A3104">
        <v>202650003025</v>
      </c>
      <c r="B3104">
        <v>1191117</v>
      </c>
      <c r="C3104" s="24">
        <v>46127</v>
      </c>
      <c r="D3104" s="23" t="s">
        <v>156</v>
      </c>
      <c r="E3104" s="23" t="s">
        <v>183</v>
      </c>
      <c r="F3104" s="23"/>
      <c r="G3104" s="23" t="s">
        <v>179</v>
      </c>
      <c r="H3104" s="23"/>
      <c r="I3104" s="23"/>
      <c r="J3104" s="23"/>
      <c r="K3104" s="23"/>
      <c r="L3104" s="23" t="s">
        <v>180</v>
      </c>
      <c r="M3104" s="25">
        <v>46309.803796296299</v>
      </c>
    </row>
    <row r="3105" spans="1:13">
      <c r="A3105">
        <v>202650003026</v>
      </c>
      <c r="B3105">
        <v>1101080</v>
      </c>
      <c r="C3105" s="24">
        <v>46127</v>
      </c>
      <c r="D3105" s="23" t="s">
        <v>156</v>
      </c>
      <c r="E3105" s="23" t="s">
        <v>183</v>
      </c>
      <c r="F3105" s="23"/>
      <c r="G3105" s="23" t="s">
        <v>179</v>
      </c>
      <c r="H3105" s="23"/>
      <c r="I3105" s="23"/>
      <c r="J3105" s="23"/>
      <c r="K3105" s="23"/>
      <c r="L3105" s="23" t="s">
        <v>180</v>
      </c>
      <c r="M3105" s="25">
        <v>46309.803796296299</v>
      </c>
    </row>
    <row r="3106" spans="1:13">
      <c r="A3106">
        <v>202650003027</v>
      </c>
      <c r="B3106">
        <v>1121261</v>
      </c>
      <c r="C3106" s="24">
        <v>46127</v>
      </c>
      <c r="D3106" s="23" t="s">
        <v>156</v>
      </c>
      <c r="E3106" s="23" t="s">
        <v>183</v>
      </c>
      <c r="F3106" s="23"/>
      <c r="G3106" s="23" t="s">
        <v>179</v>
      </c>
      <c r="H3106" s="23"/>
      <c r="I3106" s="23"/>
      <c r="J3106" s="23"/>
      <c r="K3106" s="23"/>
      <c r="L3106" s="23" t="s">
        <v>180</v>
      </c>
      <c r="M3106" s="25">
        <v>46309.803796296299</v>
      </c>
    </row>
    <row r="3107" spans="1:13">
      <c r="A3107">
        <v>202650003028</v>
      </c>
      <c r="B3107">
        <v>1161362</v>
      </c>
      <c r="C3107" s="24">
        <v>46127</v>
      </c>
      <c r="D3107" s="23" t="s">
        <v>156</v>
      </c>
      <c r="E3107" s="23" t="s">
        <v>183</v>
      </c>
      <c r="F3107" s="23"/>
      <c r="G3107" s="23" t="s">
        <v>179</v>
      </c>
      <c r="H3107" s="23"/>
      <c r="I3107" s="23"/>
      <c r="J3107" s="23"/>
      <c r="K3107" s="23"/>
      <c r="L3107" s="23" t="s">
        <v>180</v>
      </c>
      <c r="M3107" s="25">
        <v>46309.803796296299</v>
      </c>
    </row>
    <row r="3108" spans="1:13">
      <c r="A3108">
        <v>202650003029</v>
      </c>
      <c r="B3108">
        <v>1212501</v>
      </c>
      <c r="C3108" s="24">
        <v>46127</v>
      </c>
      <c r="D3108" s="23" t="s">
        <v>156</v>
      </c>
      <c r="E3108" s="23" t="s">
        <v>183</v>
      </c>
      <c r="F3108" s="23"/>
      <c r="G3108" s="23" t="s">
        <v>179</v>
      </c>
      <c r="H3108" s="23"/>
      <c r="I3108" s="23"/>
      <c r="J3108" s="23"/>
      <c r="K3108" s="23"/>
      <c r="L3108" s="23" t="s">
        <v>180</v>
      </c>
      <c r="M3108" s="25">
        <v>46309.803796296299</v>
      </c>
    </row>
    <row r="3109" spans="1:13">
      <c r="A3109">
        <v>202650003030</v>
      </c>
      <c r="B3109">
        <v>1230005</v>
      </c>
      <c r="C3109" s="24">
        <v>46127</v>
      </c>
      <c r="D3109" s="23" t="s">
        <v>156</v>
      </c>
      <c r="E3109" s="23" t="s">
        <v>183</v>
      </c>
      <c r="F3109" s="23"/>
      <c r="G3109" s="23" t="s">
        <v>179</v>
      </c>
      <c r="H3109" s="23"/>
      <c r="I3109" s="23"/>
      <c r="J3109" s="23"/>
      <c r="K3109" s="23"/>
      <c r="L3109" s="23" t="s">
        <v>180</v>
      </c>
      <c r="M3109" s="25">
        <v>46309.803796296299</v>
      </c>
    </row>
    <row r="3110" spans="1:13">
      <c r="A3110">
        <v>202650003031</v>
      </c>
      <c r="B3110">
        <v>1222073</v>
      </c>
      <c r="C3110" s="24">
        <v>46127</v>
      </c>
      <c r="D3110" s="23" t="s">
        <v>156</v>
      </c>
      <c r="E3110" s="23" t="s">
        <v>183</v>
      </c>
      <c r="F3110" s="23"/>
      <c r="G3110" s="23" t="s">
        <v>179</v>
      </c>
      <c r="H3110" s="23"/>
      <c r="I3110" s="23"/>
      <c r="J3110" s="23"/>
      <c r="K3110" s="23"/>
      <c r="L3110" s="23" t="s">
        <v>180</v>
      </c>
      <c r="M3110" s="25">
        <v>46309.803796296299</v>
      </c>
    </row>
    <row r="3111" spans="1:13">
      <c r="A3111">
        <v>202650003032</v>
      </c>
      <c r="B3111">
        <v>1091042</v>
      </c>
      <c r="C3111" s="24">
        <v>46127</v>
      </c>
      <c r="D3111" s="23" t="s">
        <v>156</v>
      </c>
      <c r="E3111" s="23" t="s">
        <v>183</v>
      </c>
      <c r="F3111" s="23"/>
      <c r="G3111" s="23" t="s">
        <v>179</v>
      </c>
      <c r="H3111" s="23"/>
      <c r="I3111" s="23"/>
      <c r="J3111" s="23"/>
      <c r="K3111" s="23"/>
      <c r="L3111" s="23" t="s">
        <v>180</v>
      </c>
      <c r="M3111" s="25">
        <v>46309.803796296299</v>
      </c>
    </row>
    <row r="3112" spans="1:13">
      <c r="A3112">
        <v>202650003033</v>
      </c>
      <c r="B3112">
        <v>951073</v>
      </c>
      <c r="C3112" s="24">
        <v>46127</v>
      </c>
      <c r="D3112" s="23" t="s">
        <v>156</v>
      </c>
      <c r="E3112" s="23" t="s">
        <v>183</v>
      </c>
      <c r="F3112" s="23"/>
      <c r="G3112" s="23" t="s">
        <v>179</v>
      </c>
      <c r="H3112" s="23"/>
      <c r="I3112" s="23"/>
      <c r="J3112" s="23"/>
      <c r="K3112" s="23"/>
      <c r="L3112" s="23" t="s">
        <v>180</v>
      </c>
      <c r="M3112" s="25">
        <v>46309.803796296299</v>
      </c>
    </row>
    <row r="3113" spans="1:13">
      <c r="A3113">
        <v>202650003034</v>
      </c>
      <c r="B3113">
        <v>1222023</v>
      </c>
      <c r="C3113" s="24">
        <v>46127</v>
      </c>
      <c r="D3113" s="23" t="s">
        <v>156</v>
      </c>
      <c r="E3113" s="23" t="s">
        <v>183</v>
      </c>
      <c r="F3113" s="23"/>
      <c r="G3113" s="23" t="s">
        <v>179</v>
      </c>
      <c r="H3113" s="23"/>
      <c r="I3113" s="23"/>
      <c r="J3113" s="23"/>
      <c r="K3113" s="23"/>
      <c r="L3113" s="23" t="s">
        <v>180</v>
      </c>
      <c r="M3113" s="25">
        <v>46309.803796296299</v>
      </c>
    </row>
    <row r="3114" spans="1:13">
      <c r="A3114">
        <v>202650003035</v>
      </c>
      <c r="B3114">
        <v>1021096</v>
      </c>
      <c r="C3114" s="24">
        <v>46127</v>
      </c>
      <c r="D3114" s="23" t="s">
        <v>156</v>
      </c>
      <c r="E3114" s="23" t="s">
        <v>183</v>
      </c>
      <c r="F3114" s="23"/>
      <c r="G3114" s="23" t="s">
        <v>179</v>
      </c>
      <c r="H3114" s="23"/>
      <c r="I3114" s="23"/>
      <c r="J3114" s="23"/>
      <c r="K3114" s="23"/>
      <c r="L3114" s="23" t="s">
        <v>180</v>
      </c>
      <c r="M3114" s="25">
        <v>46309.803796296299</v>
      </c>
    </row>
    <row r="3115" spans="1:13">
      <c r="A3115">
        <v>202650003036</v>
      </c>
      <c r="B3115">
        <v>940452</v>
      </c>
      <c r="C3115" s="24">
        <v>46127</v>
      </c>
      <c r="D3115" s="23" t="s">
        <v>156</v>
      </c>
      <c r="E3115" s="23" t="s">
        <v>183</v>
      </c>
      <c r="F3115" s="23"/>
      <c r="G3115" s="23" t="s">
        <v>179</v>
      </c>
      <c r="H3115" s="23"/>
      <c r="I3115" s="23"/>
      <c r="J3115" s="23"/>
      <c r="K3115" s="23"/>
      <c r="L3115" s="23" t="s">
        <v>180</v>
      </c>
      <c r="M3115" s="25">
        <v>46309.803796296299</v>
      </c>
    </row>
    <row r="3116" spans="1:13">
      <c r="A3116">
        <v>202650003037</v>
      </c>
      <c r="B3116">
        <v>930396</v>
      </c>
      <c r="C3116" s="24">
        <v>46127</v>
      </c>
      <c r="D3116" s="23" t="s">
        <v>156</v>
      </c>
      <c r="E3116" s="23" t="s">
        <v>183</v>
      </c>
      <c r="F3116" s="23"/>
      <c r="G3116" s="23" t="s">
        <v>179</v>
      </c>
      <c r="H3116" s="23"/>
      <c r="I3116" s="23"/>
      <c r="J3116" s="23"/>
      <c r="K3116" s="23"/>
      <c r="L3116" s="23" t="s">
        <v>180</v>
      </c>
      <c r="M3116" s="25">
        <v>46309.803796296299</v>
      </c>
    </row>
    <row r="3117" spans="1:13">
      <c r="A3117">
        <v>202650003038</v>
      </c>
      <c r="B3117">
        <v>1231187</v>
      </c>
      <c r="C3117" s="24">
        <v>46127</v>
      </c>
      <c r="D3117" s="23" t="s">
        <v>156</v>
      </c>
      <c r="E3117" s="23" t="s">
        <v>183</v>
      </c>
      <c r="F3117" s="23"/>
      <c r="G3117" s="23" t="s">
        <v>179</v>
      </c>
      <c r="H3117" s="23"/>
      <c r="I3117" s="23"/>
      <c r="J3117" s="23"/>
      <c r="K3117" s="23"/>
      <c r="L3117" s="23" t="s">
        <v>180</v>
      </c>
      <c r="M3117" s="25">
        <v>46309.803796296299</v>
      </c>
    </row>
    <row r="3118" spans="1:13">
      <c r="A3118">
        <v>202650003039</v>
      </c>
      <c r="B3118">
        <v>920416</v>
      </c>
      <c r="C3118" s="24">
        <v>46127</v>
      </c>
      <c r="D3118" s="23" t="s">
        <v>156</v>
      </c>
      <c r="E3118" s="23" t="s">
        <v>183</v>
      </c>
      <c r="F3118" s="23"/>
      <c r="G3118" s="23" t="s">
        <v>179</v>
      </c>
      <c r="H3118" s="23"/>
      <c r="I3118" s="23"/>
      <c r="J3118" s="23"/>
      <c r="K3118" s="23"/>
      <c r="L3118" s="23" t="s">
        <v>180</v>
      </c>
      <c r="M3118" s="25">
        <v>46309.803796296299</v>
      </c>
    </row>
    <row r="3119" spans="1:13">
      <c r="A3119">
        <v>202650003040</v>
      </c>
      <c r="B3119">
        <v>1092092</v>
      </c>
      <c r="C3119" s="24">
        <v>46127</v>
      </c>
      <c r="D3119" s="23" t="s">
        <v>156</v>
      </c>
      <c r="E3119" s="23" t="s">
        <v>183</v>
      </c>
      <c r="F3119" s="23"/>
      <c r="G3119" s="23" t="s">
        <v>179</v>
      </c>
      <c r="H3119" s="23"/>
      <c r="I3119" s="23"/>
      <c r="J3119" s="23"/>
      <c r="K3119" s="23"/>
      <c r="L3119" s="23" t="s">
        <v>180</v>
      </c>
      <c r="M3119" s="25">
        <v>46309.803796296299</v>
      </c>
    </row>
    <row r="3120" spans="1:13">
      <c r="A3120">
        <v>202650003041</v>
      </c>
      <c r="B3120">
        <v>1121339</v>
      </c>
      <c r="C3120" s="24">
        <v>46127</v>
      </c>
      <c r="D3120" s="23" t="s">
        <v>156</v>
      </c>
      <c r="E3120" s="23" t="s">
        <v>183</v>
      </c>
      <c r="F3120" s="23"/>
      <c r="G3120" s="23" t="s">
        <v>179</v>
      </c>
      <c r="H3120" s="23"/>
      <c r="I3120" s="23"/>
      <c r="J3120" s="23"/>
      <c r="K3120" s="23"/>
      <c r="L3120" s="23" t="s">
        <v>180</v>
      </c>
      <c r="M3120" s="25">
        <v>46309.803796296299</v>
      </c>
    </row>
    <row r="3121" spans="1:13">
      <c r="A3121">
        <v>202650003042</v>
      </c>
      <c r="B3121">
        <v>1151070</v>
      </c>
      <c r="C3121" s="24">
        <v>46127</v>
      </c>
      <c r="D3121" s="23" t="s">
        <v>156</v>
      </c>
      <c r="E3121" s="23" t="s">
        <v>183</v>
      </c>
      <c r="F3121" s="23"/>
      <c r="G3121" s="23" t="s">
        <v>179</v>
      </c>
      <c r="H3121" s="23"/>
      <c r="I3121" s="23"/>
      <c r="J3121" s="23"/>
      <c r="K3121" s="23"/>
      <c r="L3121" s="23" t="s">
        <v>180</v>
      </c>
      <c r="M3121" s="25">
        <v>46309.803796296299</v>
      </c>
    </row>
    <row r="3122" spans="1:13">
      <c r="A3122">
        <v>202650003043</v>
      </c>
      <c r="B3122">
        <v>1192110</v>
      </c>
      <c r="C3122" s="24">
        <v>46127</v>
      </c>
      <c r="D3122" s="23" t="s">
        <v>156</v>
      </c>
      <c r="E3122" s="23" t="s">
        <v>183</v>
      </c>
      <c r="F3122" s="23"/>
      <c r="G3122" s="23" t="s">
        <v>179</v>
      </c>
      <c r="H3122" s="23"/>
      <c r="I3122" s="23"/>
      <c r="J3122" s="23"/>
      <c r="K3122" s="23"/>
      <c r="L3122" s="23" t="s">
        <v>180</v>
      </c>
      <c r="M3122" s="25">
        <v>46309.803796296299</v>
      </c>
    </row>
    <row r="3123" spans="1:13">
      <c r="A3123">
        <v>202650003044</v>
      </c>
      <c r="B3123">
        <v>1231203</v>
      </c>
      <c r="C3123" s="24">
        <v>46127</v>
      </c>
      <c r="D3123" s="23" t="s">
        <v>156</v>
      </c>
      <c r="E3123" s="23" t="s">
        <v>183</v>
      </c>
      <c r="F3123" s="23"/>
      <c r="G3123" s="23" t="s">
        <v>179</v>
      </c>
      <c r="H3123" s="23"/>
      <c r="I3123" s="23"/>
      <c r="J3123" s="23"/>
      <c r="K3123" s="23"/>
      <c r="L3123" s="23" t="s">
        <v>180</v>
      </c>
      <c r="M3123" s="25">
        <v>46309.803796296299</v>
      </c>
    </row>
    <row r="3124" spans="1:13">
      <c r="A3124">
        <v>202650003045</v>
      </c>
      <c r="B3124">
        <v>1201047</v>
      </c>
      <c r="C3124" s="24">
        <v>46127</v>
      </c>
      <c r="D3124" s="23" t="s">
        <v>156</v>
      </c>
      <c r="E3124" s="23" t="s">
        <v>183</v>
      </c>
      <c r="F3124" s="23"/>
      <c r="G3124" s="23" t="s">
        <v>179</v>
      </c>
      <c r="H3124" s="23"/>
      <c r="I3124" s="23"/>
      <c r="J3124" s="23"/>
      <c r="K3124" s="23"/>
      <c r="L3124" s="23" t="s">
        <v>180</v>
      </c>
      <c r="M3124" s="25">
        <v>46309.803796296299</v>
      </c>
    </row>
    <row r="3125" spans="1:13">
      <c r="A3125">
        <v>202650003046</v>
      </c>
      <c r="B3125">
        <v>1221013</v>
      </c>
      <c r="C3125" s="24">
        <v>46127</v>
      </c>
      <c r="D3125" s="23" t="s">
        <v>156</v>
      </c>
      <c r="E3125" s="23" t="s">
        <v>183</v>
      </c>
      <c r="F3125" s="23"/>
      <c r="G3125" s="23" t="s">
        <v>179</v>
      </c>
      <c r="H3125" s="23"/>
      <c r="I3125" s="23"/>
      <c r="J3125" s="23"/>
      <c r="K3125" s="23"/>
      <c r="L3125" s="23" t="s">
        <v>180</v>
      </c>
      <c r="M3125" s="25">
        <v>46309.803796296299</v>
      </c>
    </row>
    <row r="3126" spans="1:13">
      <c r="A3126">
        <v>202650003047</v>
      </c>
      <c r="B3126">
        <v>910681</v>
      </c>
      <c r="C3126" s="24">
        <v>46127</v>
      </c>
      <c r="D3126" s="23" t="s">
        <v>156</v>
      </c>
      <c r="E3126" s="23" t="s">
        <v>183</v>
      </c>
      <c r="F3126" s="23"/>
      <c r="G3126" s="23" t="s">
        <v>179</v>
      </c>
      <c r="H3126" s="23"/>
      <c r="I3126" s="23"/>
      <c r="J3126" s="23"/>
      <c r="K3126" s="23"/>
      <c r="L3126" s="23" t="s">
        <v>180</v>
      </c>
      <c r="M3126" s="25">
        <v>46309.803796296299</v>
      </c>
    </row>
    <row r="3127" spans="1:13">
      <c r="A3127">
        <v>202650003048</v>
      </c>
      <c r="B3127">
        <v>1161244</v>
      </c>
      <c r="C3127" s="24">
        <v>46127</v>
      </c>
      <c r="D3127" s="23" t="s">
        <v>156</v>
      </c>
      <c r="E3127" s="23" t="s">
        <v>183</v>
      </c>
      <c r="F3127" s="23"/>
      <c r="G3127" s="23" t="s">
        <v>179</v>
      </c>
      <c r="H3127" s="23"/>
      <c r="I3127" s="23"/>
      <c r="J3127" s="23"/>
      <c r="K3127" s="23"/>
      <c r="L3127" s="23" t="s">
        <v>180</v>
      </c>
      <c r="M3127" s="25">
        <v>46309.803796296299</v>
      </c>
    </row>
    <row r="3128" spans="1:13">
      <c r="A3128">
        <v>202650003049</v>
      </c>
      <c r="B3128">
        <v>960258</v>
      </c>
      <c r="C3128" s="24">
        <v>46127</v>
      </c>
      <c r="D3128" s="23" t="s">
        <v>156</v>
      </c>
      <c r="E3128" s="23" t="s">
        <v>183</v>
      </c>
      <c r="F3128" s="23"/>
      <c r="G3128" s="23" t="s">
        <v>179</v>
      </c>
      <c r="H3128" s="23"/>
      <c r="I3128" s="23"/>
      <c r="J3128" s="23"/>
      <c r="K3128" s="23"/>
      <c r="L3128" s="23" t="s">
        <v>180</v>
      </c>
      <c r="M3128" s="25">
        <v>46309.803796296299</v>
      </c>
    </row>
    <row r="3129" spans="1:13">
      <c r="A3129">
        <v>202650003050</v>
      </c>
      <c r="B3129">
        <v>992033</v>
      </c>
      <c r="C3129" s="24">
        <v>46127</v>
      </c>
      <c r="D3129" s="23" t="s">
        <v>156</v>
      </c>
      <c r="E3129" s="23" t="s">
        <v>183</v>
      </c>
      <c r="F3129" s="23"/>
      <c r="G3129" s="23" t="s">
        <v>179</v>
      </c>
      <c r="H3129" s="23"/>
      <c r="I3129" s="23"/>
      <c r="J3129" s="23"/>
      <c r="K3129" s="23"/>
      <c r="L3129" s="23" t="s">
        <v>180</v>
      </c>
      <c r="M3129" s="25">
        <v>46309.803796296299</v>
      </c>
    </row>
    <row r="3130" spans="1:13">
      <c r="A3130">
        <v>202650003051</v>
      </c>
      <c r="B3130">
        <v>1091213</v>
      </c>
      <c r="C3130" s="24">
        <v>46127</v>
      </c>
      <c r="D3130" s="23" t="s">
        <v>156</v>
      </c>
      <c r="E3130" s="23" t="s">
        <v>183</v>
      </c>
      <c r="F3130" s="23"/>
      <c r="G3130" s="23" t="s">
        <v>179</v>
      </c>
      <c r="H3130" s="23"/>
      <c r="I3130" s="23"/>
      <c r="J3130" s="23"/>
      <c r="K3130" s="23"/>
      <c r="L3130" s="23" t="s">
        <v>180</v>
      </c>
      <c r="M3130" s="25">
        <v>46309.803796296299</v>
      </c>
    </row>
    <row r="3131" spans="1:13">
      <c r="A3131">
        <v>202650003052</v>
      </c>
      <c r="B3131">
        <v>1111524</v>
      </c>
      <c r="C3131" s="24">
        <v>46127</v>
      </c>
      <c r="D3131" s="23" t="s">
        <v>156</v>
      </c>
      <c r="E3131" s="23" t="s">
        <v>183</v>
      </c>
      <c r="F3131" s="23"/>
      <c r="G3131" s="23" t="s">
        <v>179</v>
      </c>
      <c r="H3131" s="23"/>
      <c r="I3131" s="23"/>
      <c r="J3131" s="23"/>
      <c r="K3131" s="23"/>
      <c r="L3131" s="23" t="s">
        <v>180</v>
      </c>
      <c r="M3131" s="25">
        <v>46309.803796296299</v>
      </c>
    </row>
    <row r="3132" spans="1:13">
      <c r="A3132">
        <v>202650003054</v>
      </c>
      <c r="B3132">
        <v>1041154</v>
      </c>
      <c r="C3132" s="24">
        <v>46127</v>
      </c>
      <c r="D3132" s="23" t="s">
        <v>156</v>
      </c>
      <c r="E3132" s="23" t="s">
        <v>183</v>
      </c>
      <c r="F3132" s="23"/>
      <c r="G3132" s="23" t="s">
        <v>179</v>
      </c>
      <c r="H3132" s="23"/>
      <c r="I3132" s="23"/>
      <c r="J3132" s="23"/>
      <c r="K3132" s="23"/>
      <c r="L3132" s="23" t="s">
        <v>180</v>
      </c>
      <c r="M3132" s="25">
        <v>46309.803796296299</v>
      </c>
    </row>
    <row r="3133" spans="1:13">
      <c r="A3133">
        <v>202650003055</v>
      </c>
      <c r="B3133">
        <v>1071234</v>
      </c>
      <c r="C3133" s="24">
        <v>46127</v>
      </c>
      <c r="D3133" s="23" t="s">
        <v>156</v>
      </c>
      <c r="E3133" s="23" t="s">
        <v>183</v>
      </c>
      <c r="F3133" s="23"/>
      <c r="G3133" s="23" t="s">
        <v>179</v>
      </c>
      <c r="H3133" s="23"/>
      <c r="I3133" s="23"/>
      <c r="J3133" s="23"/>
      <c r="K3133" s="23"/>
      <c r="L3133" s="23" t="s">
        <v>180</v>
      </c>
      <c r="M3133" s="25">
        <v>46309.803796296299</v>
      </c>
    </row>
    <row r="3134" spans="1:13">
      <c r="A3134">
        <v>202650003056</v>
      </c>
      <c r="B3134">
        <v>1232313</v>
      </c>
      <c r="C3134" s="24">
        <v>46127</v>
      </c>
      <c r="D3134" s="23" t="s">
        <v>156</v>
      </c>
      <c r="E3134" s="23" t="s">
        <v>183</v>
      </c>
      <c r="F3134" s="23"/>
      <c r="G3134" s="23" t="s">
        <v>179</v>
      </c>
      <c r="H3134" s="23"/>
      <c r="I3134" s="23"/>
      <c r="J3134" s="23"/>
      <c r="K3134" s="23"/>
      <c r="L3134" s="23" t="s">
        <v>180</v>
      </c>
      <c r="M3134" s="25">
        <v>46309.803796296299</v>
      </c>
    </row>
    <row r="3135" spans="1:13">
      <c r="A3135">
        <v>202650003057</v>
      </c>
      <c r="B3135">
        <v>1071223</v>
      </c>
      <c r="C3135" s="24">
        <v>46127</v>
      </c>
      <c r="D3135" s="23" t="s">
        <v>156</v>
      </c>
      <c r="E3135" s="23" t="s">
        <v>183</v>
      </c>
      <c r="F3135" s="23"/>
      <c r="G3135" s="23" t="s">
        <v>179</v>
      </c>
      <c r="H3135" s="23"/>
      <c r="I3135" s="23"/>
      <c r="J3135" s="23"/>
      <c r="K3135" s="23"/>
      <c r="L3135" s="23" t="s">
        <v>180</v>
      </c>
      <c r="M3135" s="25">
        <v>46309.803796296299</v>
      </c>
    </row>
    <row r="3136" spans="1:13">
      <c r="A3136">
        <v>202650003058</v>
      </c>
      <c r="B3136">
        <v>1220086</v>
      </c>
      <c r="C3136" s="24">
        <v>46127</v>
      </c>
      <c r="D3136" s="23" t="s">
        <v>156</v>
      </c>
      <c r="E3136" s="23" t="s">
        <v>183</v>
      </c>
      <c r="F3136" s="23"/>
      <c r="G3136" s="23" t="s">
        <v>179</v>
      </c>
      <c r="H3136" s="23"/>
      <c r="I3136" s="23"/>
      <c r="J3136" s="23"/>
      <c r="K3136" s="23"/>
      <c r="L3136" s="23" t="s">
        <v>180</v>
      </c>
      <c r="M3136" s="25">
        <v>46309.803796296299</v>
      </c>
    </row>
    <row r="3137" spans="1:13">
      <c r="A3137">
        <v>202650003059</v>
      </c>
      <c r="B3137">
        <v>1144094</v>
      </c>
      <c r="C3137" s="24">
        <v>46127</v>
      </c>
      <c r="D3137" s="23" t="s">
        <v>156</v>
      </c>
      <c r="E3137" s="23" t="s">
        <v>183</v>
      </c>
      <c r="F3137" s="23"/>
      <c r="G3137" s="23" t="s">
        <v>179</v>
      </c>
      <c r="H3137" s="23"/>
      <c r="I3137" s="23"/>
      <c r="J3137" s="23"/>
      <c r="K3137" s="23"/>
      <c r="L3137" s="23" t="s">
        <v>180</v>
      </c>
      <c r="M3137" s="25">
        <v>46309.803796296299</v>
      </c>
    </row>
    <row r="3138" spans="1:13">
      <c r="A3138">
        <v>202650003060</v>
      </c>
      <c r="B3138">
        <v>1231006</v>
      </c>
      <c r="C3138" s="24">
        <v>46127</v>
      </c>
      <c r="D3138" s="23" t="s">
        <v>156</v>
      </c>
      <c r="E3138" s="23" t="s">
        <v>183</v>
      </c>
      <c r="F3138" s="23"/>
      <c r="G3138" s="23" t="s">
        <v>179</v>
      </c>
      <c r="H3138" s="23"/>
      <c r="I3138" s="23"/>
      <c r="J3138" s="23"/>
      <c r="K3138" s="23"/>
      <c r="L3138" s="23" t="s">
        <v>180</v>
      </c>
      <c r="M3138" s="25">
        <v>46309.803796296299</v>
      </c>
    </row>
    <row r="3139" spans="1:13">
      <c r="A3139">
        <v>202650003061</v>
      </c>
      <c r="B3139">
        <v>1103009</v>
      </c>
      <c r="C3139" s="24">
        <v>46129</v>
      </c>
      <c r="D3139" s="23" t="s">
        <v>156</v>
      </c>
      <c r="E3139" s="23" t="s">
        <v>183</v>
      </c>
      <c r="F3139" s="23"/>
      <c r="G3139" s="23" t="s">
        <v>179</v>
      </c>
      <c r="H3139" s="23"/>
      <c r="I3139" s="23"/>
      <c r="J3139" s="23"/>
      <c r="K3139" s="23"/>
      <c r="L3139" s="23" t="s">
        <v>180</v>
      </c>
      <c r="M3139" s="25">
        <v>46309.803796296299</v>
      </c>
    </row>
    <row r="3140" spans="1:13">
      <c r="A3140">
        <v>202650003062</v>
      </c>
      <c r="B3140">
        <v>1162189</v>
      </c>
      <c r="C3140" s="24">
        <v>46127</v>
      </c>
      <c r="D3140" s="23" t="s">
        <v>156</v>
      </c>
      <c r="E3140" s="23" t="s">
        <v>183</v>
      </c>
      <c r="F3140" s="23"/>
      <c r="G3140" s="23" t="s">
        <v>179</v>
      </c>
      <c r="H3140" s="23"/>
      <c r="I3140" s="23"/>
      <c r="J3140" s="23"/>
      <c r="K3140" s="23"/>
      <c r="L3140" s="23" t="s">
        <v>180</v>
      </c>
      <c r="M3140" s="25">
        <v>46309.803796296299</v>
      </c>
    </row>
    <row r="3141" spans="1:13">
      <c r="A3141">
        <v>202650003064</v>
      </c>
      <c r="B3141">
        <v>1191215</v>
      </c>
      <c r="C3141" s="24">
        <v>46127</v>
      </c>
      <c r="D3141" s="23" t="s">
        <v>156</v>
      </c>
      <c r="E3141" s="23" t="s">
        <v>183</v>
      </c>
      <c r="F3141" s="23"/>
      <c r="G3141" s="23" t="s">
        <v>179</v>
      </c>
      <c r="H3141" s="23"/>
      <c r="I3141" s="23"/>
      <c r="J3141" s="23"/>
      <c r="K3141" s="23"/>
      <c r="L3141" s="23" t="s">
        <v>180</v>
      </c>
      <c r="M3141" s="25">
        <v>46309.803796296299</v>
      </c>
    </row>
    <row r="3142" spans="1:13">
      <c r="A3142">
        <v>202650003065</v>
      </c>
      <c r="B3142">
        <v>1091247</v>
      </c>
      <c r="C3142" s="24">
        <v>46127</v>
      </c>
      <c r="D3142" s="23" t="s">
        <v>156</v>
      </c>
      <c r="E3142" s="23" t="s">
        <v>183</v>
      </c>
      <c r="F3142" s="23"/>
      <c r="G3142" s="23" t="s">
        <v>179</v>
      </c>
      <c r="H3142" s="23"/>
      <c r="I3142" s="23"/>
      <c r="J3142" s="23"/>
      <c r="K3142" s="23"/>
      <c r="L3142" s="23" t="s">
        <v>180</v>
      </c>
      <c r="M3142" s="25">
        <v>46309.803796296299</v>
      </c>
    </row>
    <row r="3143" spans="1:13">
      <c r="A3143">
        <v>202650003066</v>
      </c>
      <c r="B3143">
        <v>1122118</v>
      </c>
      <c r="C3143" s="24">
        <v>46127</v>
      </c>
      <c r="D3143" s="23" t="s">
        <v>156</v>
      </c>
      <c r="E3143" s="23" t="s">
        <v>183</v>
      </c>
      <c r="F3143" s="23"/>
      <c r="G3143" s="23" t="s">
        <v>179</v>
      </c>
      <c r="H3143" s="23"/>
      <c r="I3143" s="23"/>
      <c r="J3143" s="23"/>
      <c r="K3143" s="23"/>
      <c r="L3143" s="23" t="s">
        <v>180</v>
      </c>
      <c r="M3143" s="25">
        <v>46309.803796296299</v>
      </c>
    </row>
    <row r="3144" spans="1:13">
      <c r="A3144">
        <v>202650003067</v>
      </c>
      <c r="B3144">
        <v>1181268</v>
      </c>
      <c r="C3144" s="24">
        <v>46127</v>
      </c>
      <c r="D3144" s="23" t="s">
        <v>156</v>
      </c>
      <c r="E3144" s="23" t="s">
        <v>183</v>
      </c>
      <c r="F3144" s="23"/>
      <c r="G3144" s="23" t="s">
        <v>179</v>
      </c>
      <c r="H3144" s="23"/>
      <c r="I3144" s="23"/>
      <c r="J3144" s="23"/>
      <c r="K3144" s="23"/>
      <c r="L3144" s="23" t="s">
        <v>180</v>
      </c>
      <c r="M3144" s="25">
        <v>46309.803796296299</v>
      </c>
    </row>
    <row r="3145" spans="1:13">
      <c r="A3145">
        <v>202650003068</v>
      </c>
      <c r="B3145">
        <v>1222105</v>
      </c>
      <c r="C3145" s="24">
        <v>46127</v>
      </c>
      <c r="D3145" s="23" t="s">
        <v>156</v>
      </c>
      <c r="E3145" s="23" t="s">
        <v>183</v>
      </c>
      <c r="F3145" s="23"/>
      <c r="G3145" s="23" t="s">
        <v>179</v>
      </c>
      <c r="H3145" s="23"/>
      <c r="I3145" s="23"/>
      <c r="J3145" s="23"/>
      <c r="K3145" s="23"/>
      <c r="L3145" s="23" t="s">
        <v>180</v>
      </c>
      <c r="M3145" s="25">
        <v>46309.803796296299</v>
      </c>
    </row>
    <row r="3146" spans="1:13">
      <c r="A3146">
        <v>202650003069</v>
      </c>
      <c r="B3146">
        <v>1231021</v>
      </c>
      <c r="C3146" s="24">
        <v>46127</v>
      </c>
      <c r="D3146" s="23" t="s">
        <v>156</v>
      </c>
      <c r="E3146" s="23" t="s">
        <v>183</v>
      </c>
      <c r="F3146" s="23"/>
      <c r="G3146" s="23" t="s">
        <v>179</v>
      </c>
      <c r="H3146" s="23"/>
      <c r="I3146" s="23"/>
      <c r="J3146" s="23"/>
      <c r="K3146" s="23"/>
      <c r="L3146" s="23" t="s">
        <v>180</v>
      </c>
      <c r="M3146" s="25">
        <v>46309.803796296299</v>
      </c>
    </row>
    <row r="3147" spans="1:13">
      <c r="A3147">
        <v>202650003070</v>
      </c>
      <c r="B3147">
        <v>1191008</v>
      </c>
      <c r="C3147" s="24">
        <v>46127</v>
      </c>
      <c r="D3147" s="23" t="s">
        <v>156</v>
      </c>
      <c r="E3147" s="23" t="s">
        <v>183</v>
      </c>
      <c r="F3147" s="23"/>
      <c r="G3147" s="23" t="s">
        <v>179</v>
      </c>
      <c r="H3147" s="23"/>
      <c r="I3147" s="23"/>
      <c r="J3147" s="23"/>
      <c r="K3147" s="23"/>
      <c r="L3147" s="23" t="s">
        <v>180</v>
      </c>
      <c r="M3147" s="25">
        <v>46309.803796296299</v>
      </c>
    </row>
    <row r="3148" spans="1:13">
      <c r="A3148">
        <v>202650003071</v>
      </c>
      <c r="B3148">
        <v>870338</v>
      </c>
      <c r="C3148" s="24">
        <v>46127</v>
      </c>
      <c r="D3148" s="23" t="s">
        <v>156</v>
      </c>
      <c r="E3148" s="23" t="s">
        <v>183</v>
      </c>
      <c r="F3148" s="23"/>
      <c r="G3148" s="23" t="s">
        <v>179</v>
      </c>
      <c r="H3148" s="23"/>
      <c r="I3148" s="23"/>
      <c r="J3148" s="23"/>
      <c r="K3148" s="23"/>
      <c r="L3148" s="23" t="s">
        <v>180</v>
      </c>
      <c r="M3148" s="25">
        <v>46309.803796296299</v>
      </c>
    </row>
    <row r="3149" spans="1:13">
      <c r="A3149">
        <v>202650003073</v>
      </c>
      <c r="B3149">
        <v>1151321</v>
      </c>
      <c r="C3149" s="24">
        <v>46127</v>
      </c>
      <c r="D3149" s="23" t="s">
        <v>156</v>
      </c>
      <c r="E3149" s="23" t="s">
        <v>183</v>
      </c>
      <c r="F3149" s="23"/>
      <c r="G3149" s="23" t="s">
        <v>179</v>
      </c>
      <c r="H3149" s="23"/>
      <c r="I3149" s="23"/>
      <c r="J3149" s="23"/>
      <c r="K3149" s="23"/>
      <c r="L3149" s="23" t="s">
        <v>180</v>
      </c>
      <c r="M3149" s="25">
        <v>46309.803796296299</v>
      </c>
    </row>
    <row r="3150" spans="1:13">
      <c r="A3150">
        <v>202650003074</v>
      </c>
      <c r="B3150">
        <v>1031081</v>
      </c>
      <c r="C3150" s="24">
        <v>46127</v>
      </c>
      <c r="D3150" s="23" t="s">
        <v>156</v>
      </c>
      <c r="E3150" s="23" t="s">
        <v>183</v>
      </c>
      <c r="F3150" s="23"/>
      <c r="G3150" s="23" t="s">
        <v>179</v>
      </c>
      <c r="H3150" s="23"/>
      <c r="I3150" s="23"/>
      <c r="J3150" s="23"/>
      <c r="K3150" s="23"/>
      <c r="L3150" s="23" t="s">
        <v>180</v>
      </c>
      <c r="M3150" s="25">
        <v>46309.803796296299</v>
      </c>
    </row>
    <row r="3151" spans="1:13">
      <c r="A3151">
        <v>202650003075</v>
      </c>
      <c r="B3151">
        <v>1221008</v>
      </c>
      <c r="C3151" s="24">
        <v>46127</v>
      </c>
      <c r="D3151" s="23" t="s">
        <v>156</v>
      </c>
      <c r="E3151" s="23" t="s">
        <v>183</v>
      </c>
      <c r="F3151" s="23"/>
      <c r="G3151" s="23" t="s">
        <v>179</v>
      </c>
      <c r="H3151" s="23"/>
      <c r="I3151" s="23"/>
      <c r="J3151" s="23"/>
      <c r="K3151" s="23"/>
      <c r="L3151" s="23" t="s">
        <v>180</v>
      </c>
      <c r="M3151" s="25">
        <v>46309.803796296299</v>
      </c>
    </row>
    <row r="3152" spans="1:13">
      <c r="A3152">
        <v>202650003076</v>
      </c>
      <c r="B3152">
        <v>1081009</v>
      </c>
      <c r="C3152" s="24">
        <v>46127</v>
      </c>
      <c r="D3152" s="23" t="s">
        <v>156</v>
      </c>
      <c r="E3152" s="23" t="s">
        <v>183</v>
      </c>
      <c r="F3152" s="23"/>
      <c r="G3152" s="23" t="s">
        <v>179</v>
      </c>
      <c r="H3152" s="23"/>
      <c r="I3152" s="23"/>
      <c r="J3152" s="23"/>
      <c r="K3152" s="23"/>
      <c r="L3152" s="23" t="s">
        <v>180</v>
      </c>
      <c r="M3152" s="25">
        <v>46309.803796296299</v>
      </c>
    </row>
    <row r="3153" spans="1:13">
      <c r="A3153">
        <v>202650003077</v>
      </c>
      <c r="B3153">
        <v>1161332</v>
      </c>
      <c r="C3153" s="24">
        <v>46127</v>
      </c>
      <c r="D3153" s="23" t="s">
        <v>156</v>
      </c>
      <c r="E3153" s="23" t="s">
        <v>183</v>
      </c>
      <c r="F3153" s="23"/>
      <c r="G3153" s="23" t="s">
        <v>179</v>
      </c>
      <c r="H3153" s="23"/>
      <c r="I3153" s="23"/>
      <c r="J3153" s="23"/>
      <c r="K3153" s="23"/>
      <c r="L3153" s="23" t="s">
        <v>180</v>
      </c>
      <c r="M3153" s="25">
        <v>46309.803796296299</v>
      </c>
    </row>
    <row r="3154" spans="1:13">
      <c r="A3154">
        <v>202650003078</v>
      </c>
      <c r="B3154">
        <v>1083003</v>
      </c>
      <c r="C3154" s="24">
        <v>46127</v>
      </c>
      <c r="D3154" s="23" t="s">
        <v>156</v>
      </c>
      <c r="E3154" s="23" t="s">
        <v>183</v>
      </c>
      <c r="F3154" s="23"/>
      <c r="G3154" s="23" t="s">
        <v>179</v>
      </c>
      <c r="H3154" s="23"/>
      <c r="I3154" s="23"/>
      <c r="J3154" s="23"/>
      <c r="K3154" s="23"/>
      <c r="L3154" s="23" t="s">
        <v>180</v>
      </c>
      <c r="M3154" s="25">
        <v>46309.803796296299</v>
      </c>
    </row>
    <row r="3155" spans="1:13">
      <c r="A3155">
        <v>202650003079</v>
      </c>
      <c r="B3155">
        <v>1201270</v>
      </c>
      <c r="C3155" s="24">
        <v>46127</v>
      </c>
      <c r="D3155" s="23" t="s">
        <v>156</v>
      </c>
      <c r="E3155" s="23" t="s">
        <v>183</v>
      </c>
      <c r="F3155" s="23"/>
      <c r="G3155" s="23" t="s">
        <v>179</v>
      </c>
      <c r="H3155" s="23"/>
      <c r="I3155" s="23"/>
      <c r="J3155" s="23"/>
      <c r="K3155" s="23"/>
      <c r="L3155" s="23" t="s">
        <v>180</v>
      </c>
      <c r="M3155" s="25">
        <v>46309.803796296299</v>
      </c>
    </row>
    <row r="3156" spans="1:13">
      <c r="A3156">
        <v>202650003080</v>
      </c>
      <c r="B3156">
        <v>930631</v>
      </c>
      <c r="C3156" s="24">
        <v>46127</v>
      </c>
      <c r="D3156" s="23" t="s">
        <v>156</v>
      </c>
      <c r="E3156" s="23" t="s">
        <v>183</v>
      </c>
      <c r="F3156" s="23"/>
      <c r="G3156" s="23" t="s">
        <v>179</v>
      </c>
      <c r="H3156" s="23"/>
      <c r="I3156" s="23"/>
      <c r="J3156" s="23"/>
      <c r="K3156" s="23"/>
      <c r="L3156" s="23" t="s">
        <v>180</v>
      </c>
      <c r="M3156" s="25">
        <v>46309.803796296299</v>
      </c>
    </row>
    <row r="3157" spans="1:13">
      <c r="A3157">
        <v>202650003081</v>
      </c>
      <c r="B3157">
        <v>1211394</v>
      </c>
      <c r="C3157" s="24">
        <v>46127</v>
      </c>
      <c r="D3157" s="23" t="s">
        <v>156</v>
      </c>
      <c r="E3157" s="23" t="s">
        <v>183</v>
      </c>
      <c r="F3157" s="23"/>
      <c r="G3157" s="23" t="s">
        <v>179</v>
      </c>
      <c r="H3157" s="23"/>
      <c r="I3157" s="23"/>
      <c r="J3157" s="23"/>
      <c r="K3157" s="23"/>
      <c r="L3157" s="23" t="s">
        <v>180</v>
      </c>
      <c r="M3157" s="25">
        <v>46309.803796296299</v>
      </c>
    </row>
    <row r="3158" spans="1:13">
      <c r="A3158">
        <v>202650003082</v>
      </c>
      <c r="B3158">
        <v>1051121</v>
      </c>
      <c r="C3158" s="24">
        <v>46127</v>
      </c>
      <c r="D3158" s="23" t="s">
        <v>156</v>
      </c>
      <c r="E3158" s="23" t="s">
        <v>183</v>
      </c>
      <c r="F3158" s="23"/>
      <c r="G3158" s="23" t="s">
        <v>179</v>
      </c>
      <c r="H3158" s="23"/>
      <c r="I3158" s="23"/>
      <c r="J3158" s="23"/>
      <c r="K3158" s="23"/>
      <c r="L3158" s="23" t="s">
        <v>180</v>
      </c>
      <c r="M3158" s="25">
        <v>46309.803796296299</v>
      </c>
    </row>
    <row r="3159" spans="1:13">
      <c r="A3159">
        <v>202650003083</v>
      </c>
      <c r="B3159">
        <v>1231024</v>
      </c>
      <c r="C3159" s="24">
        <v>46127</v>
      </c>
      <c r="D3159" s="23" t="s">
        <v>156</v>
      </c>
      <c r="E3159" s="23" t="s">
        <v>183</v>
      </c>
      <c r="F3159" s="23"/>
      <c r="G3159" s="23" t="s">
        <v>179</v>
      </c>
      <c r="H3159" s="23"/>
      <c r="I3159" s="23"/>
      <c r="J3159" s="23"/>
      <c r="K3159" s="23"/>
      <c r="L3159" s="23" t="s">
        <v>180</v>
      </c>
      <c r="M3159" s="25">
        <v>46309.803796296299</v>
      </c>
    </row>
    <row r="3160" spans="1:13">
      <c r="A3160">
        <v>202650003084</v>
      </c>
      <c r="B3160">
        <v>1111227</v>
      </c>
      <c r="C3160" s="24">
        <v>46127</v>
      </c>
      <c r="D3160" s="23" t="s">
        <v>156</v>
      </c>
      <c r="E3160" s="23" t="s">
        <v>183</v>
      </c>
      <c r="F3160" s="23"/>
      <c r="G3160" s="23" t="s">
        <v>179</v>
      </c>
      <c r="H3160" s="23"/>
      <c r="I3160" s="23"/>
      <c r="J3160" s="23"/>
      <c r="K3160" s="23"/>
      <c r="L3160" s="23" t="s">
        <v>180</v>
      </c>
      <c r="M3160" s="25">
        <v>46309.803796296299</v>
      </c>
    </row>
    <row r="3161" spans="1:13">
      <c r="A3161">
        <v>202650003085</v>
      </c>
      <c r="B3161">
        <v>880269</v>
      </c>
      <c r="C3161" s="24">
        <v>46127</v>
      </c>
      <c r="D3161" s="23" t="s">
        <v>156</v>
      </c>
      <c r="E3161" s="23" t="s">
        <v>183</v>
      </c>
      <c r="F3161" s="23"/>
      <c r="G3161" s="23" t="s">
        <v>179</v>
      </c>
      <c r="H3161" s="23"/>
      <c r="I3161" s="23"/>
      <c r="J3161" s="23"/>
      <c r="K3161" s="23"/>
      <c r="L3161" s="23" t="s">
        <v>180</v>
      </c>
      <c r="M3161" s="25">
        <v>46309.803796296299</v>
      </c>
    </row>
    <row r="3162" spans="1:13">
      <c r="A3162">
        <v>202650003086</v>
      </c>
      <c r="B3162">
        <v>1111357</v>
      </c>
      <c r="C3162" s="24">
        <v>46127</v>
      </c>
      <c r="D3162" s="23" t="s">
        <v>156</v>
      </c>
      <c r="E3162" s="23" t="s">
        <v>183</v>
      </c>
      <c r="F3162" s="23"/>
      <c r="G3162" s="23" t="s">
        <v>179</v>
      </c>
      <c r="H3162" s="23"/>
      <c r="I3162" s="23"/>
      <c r="J3162" s="23"/>
      <c r="K3162" s="23"/>
      <c r="L3162" s="23" t="s">
        <v>180</v>
      </c>
      <c r="M3162" s="25">
        <v>46309.803796296299</v>
      </c>
    </row>
    <row r="3163" spans="1:13">
      <c r="A3163">
        <v>202650003087</v>
      </c>
      <c r="B3163">
        <v>1221047</v>
      </c>
      <c r="C3163" s="24">
        <v>46127</v>
      </c>
      <c r="D3163" s="23" t="s">
        <v>156</v>
      </c>
      <c r="E3163" s="23" t="s">
        <v>183</v>
      </c>
      <c r="F3163" s="23"/>
      <c r="G3163" s="23" t="s">
        <v>179</v>
      </c>
      <c r="H3163" s="23"/>
      <c r="I3163" s="23"/>
      <c r="J3163" s="23"/>
      <c r="K3163" s="23"/>
      <c r="L3163" s="23" t="s">
        <v>180</v>
      </c>
      <c r="M3163" s="25">
        <v>46309.803796296299</v>
      </c>
    </row>
    <row r="3164" spans="1:13">
      <c r="A3164">
        <v>202650003088</v>
      </c>
      <c r="B3164">
        <v>1161111</v>
      </c>
      <c r="C3164" s="24">
        <v>46127</v>
      </c>
      <c r="D3164" s="23" t="s">
        <v>156</v>
      </c>
      <c r="E3164" s="23" t="s">
        <v>183</v>
      </c>
      <c r="F3164" s="23"/>
      <c r="G3164" s="23" t="s">
        <v>179</v>
      </c>
      <c r="H3164" s="23"/>
      <c r="I3164" s="23"/>
      <c r="J3164" s="23"/>
      <c r="K3164" s="23"/>
      <c r="L3164" s="23" t="s">
        <v>180</v>
      </c>
      <c r="M3164" s="25">
        <v>46309.803796296299</v>
      </c>
    </row>
    <row r="3165" spans="1:13">
      <c r="A3165">
        <v>202650003089</v>
      </c>
      <c r="B3165">
        <v>910361</v>
      </c>
      <c r="C3165" s="24">
        <v>46127</v>
      </c>
      <c r="D3165" s="23" t="s">
        <v>156</v>
      </c>
      <c r="E3165" s="23" t="s">
        <v>183</v>
      </c>
      <c r="F3165" s="23"/>
      <c r="G3165" s="23" t="s">
        <v>179</v>
      </c>
      <c r="H3165" s="23"/>
      <c r="I3165" s="23"/>
      <c r="J3165" s="23"/>
      <c r="K3165" s="23"/>
      <c r="L3165" s="23" t="s">
        <v>180</v>
      </c>
      <c r="M3165" s="25">
        <v>46309.803796296299</v>
      </c>
    </row>
    <row r="3166" spans="1:13">
      <c r="A3166">
        <v>202650003090</v>
      </c>
      <c r="B3166">
        <v>1161008</v>
      </c>
      <c r="C3166" s="24">
        <v>46127</v>
      </c>
      <c r="D3166" s="23" t="s">
        <v>156</v>
      </c>
      <c r="E3166" s="23" t="s">
        <v>183</v>
      </c>
      <c r="F3166" s="23"/>
      <c r="G3166" s="23" t="s">
        <v>179</v>
      </c>
      <c r="H3166" s="23"/>
      <c r="I3166" s="23"/>
      <c r="J3166" s="23"/>
      <c r="K3166" s="23"/>
      <c r="L3166" s="23" t="s">
        <v>180</v>
      </c>
      <c r="M3166" s="25">
        <v>46309.803796296299</v>
      </c>
    </row>
    <row r="3167" spans="1:13">
      <c r="A3167">
        <v>202650003091</v>
      </c>
      <c r="B3167">
        <v>1121115</v>
      </c>
      <c r="C3167" s="24">
        <v>46127</v>
      </c>
      <c r="D3167" s="23" t="s">
        <v>156</v>
      </c>
      <c r="E3167" s="23" t="s">
        <v>183</v>
      </c>
      <c r="F3167" s="23"/>
      <c r="G3167" s="23" t="s">
        <v>179</v>
      </c>
      <c r="H3167" s="23"/>
      <c r="I3167" s="23"/>
      <c r="J3167" s="23"/>
      <c r="K3167" s="23"/>
      <c r="L3167" s="23" t="s">
        <v>180</v>
      </c>
      <c r="M3167" s="25">
        <v>46309.803796296299</v>
      </c>
    </row>
    <row r="3168" spans="1:13">
      <c r="A3168">
        <v>202650003092</v>
      </c>
      <c r="B3168">
        <v>1091160</v>
      </c>
      <c r="C3168" s="24">
        <v>46127</v>
      </c>
      <c r="D3168" s="23" t="s">
        <v>156</v>
      </c>
      <c r="E3168" s="23" t="s">
        <v>183</v>
      </c>
      <c r="F3168" s="23"/>
      <c r="G3168" s="23" t="s">
        <v>179</v>
      </c>
      <c r="H3168" s="23"/>
      <c r="I3168" s="23"/>
      <c r="J3168" s="23"/>
      <c r="K3168" s="23"/>
      <c r="L3168" s="23" t="s">
        <v>180</v>
      </c>
      <c r="M3168" s="25">
        <v>46309.803796296299</v>
      </c>
    </row>
    <row r="3169" spans="1:13">
      <c r="A3169">
        <v>202650003093</v>
      </c>
      <c r="B3169">
        <v>1162202</v>
      </c>
      <c r="C3169" s="24">
        <v>46127</v>
      </c>
      <c r="D3169" s="23" t="s">
        <v>156</v>
      </c>
      <c r="E3169" s="23" t="s">
        <v>183</v>
      </c>
      <c r="F3169" s="23"/>
      <c r="G3169" s="23" t="s">
        <v>179</v>
      </c>
      <c r="H3169" s="23"/>
      <c r="I3169" s="23"/>
      <c r="J3169" s="23"/>
      <c r="K3169" s="23"/>
      <c r="L3169" s="23" t="s">
        <v>180</v>
      </c>
      <c r="M3169" s="25">
        <v>46309.803796296299</v>
      </c>
    </row>
    <row r="3170" spans="1:13">
      <c r="A3170">
        <v>202650003094</v>
      </c>
      <c r="B3170">
        <v>890640</v>
      </c>
      <c r="C3170" s="24">
        <v>46127</v>
      </c>
      <c r="D3170" s="23" t="s">
        <v>156</v>
      </c>
      <c r="E3170" s="23" t="s">
        <v>183</v>
      </c>
      <c r="F3170" s="23"/>
      <c r="G3170" s="23" t="s">
        <v>179</v>
      </c>
      <c r="H3170" s="23"/>
      <c r="I3170" s="23"/>
      <c r="J3170" s="23"/>
      <c r="K3170" s="23"/>
      <c r="L3170" s="23" t="s">
        <v>180</v>
      </c>
      <c r="M3170" s="25">
        <v>46309.803796296299</v>
      </c>
    </row>
    <row r="3171" spans="1:13">
      <c r="A3171">
        <v>202650003095</v>
      </c>
      <c r="B3171">
        <v>981073</v>
      </c>
      <c r="C3171" s="24">
        <v>46127</v>
      </c>
      <c r="D3171" s="23" t="s">
        <v>156</v>
      </c>
      <c r="E3171" s="23" t="s">
        <v>183</v>
      </c>
      <c r="F3171" s="23"/>
      <c r="G3171" s="23" t="s">
        <v>179</v>
      </c>
      <c r="H3171" s="23"/>
      <c r="I3171" s="23"/>
      <c r="J3171" s="23"/>
      <c r="K3171" s="23"/>
      <c r="L3171" s="23" t="s">
        <v>180</v>
      </c>
      <c r="M3171" s="25">
        <v>46309.803796296299</v>
      </c>
    </row>
    <row r="3172" spans="1:13">
      <c r="A3172">
        <v>202650003096</v>
      </c>
      <c r="B3172">
        <v>1071193</v>
      </c>
      <c r="C3172" s="24">
        <v>46127</v>
      </c>
      <c r="D3172" s="23" t="s">
        <v>156</v>
      </c>
      <c r="E3172" s="23" t="s">
        <v>183</v>
      </c>
      <c r="F3172" s="23"/>
      <c r="G3172" s="23" t="s">
        <v>179</v>
      </c>
      <c r="H3172" s="23"/>
      <c r="I3172" s="23"/>
      <c r="J3172" s="23"/>
      <c r="K3172" s="23"/>
      <c r="L3172" s="23" t="s">
        <v>180</v>
      </c>
      <c r="M3172" s="25">
        <v>46309.803796296299</v>
      </c>
    </row>
    <row r="3173" spans="1:13">
      <c r="A3173">
        <v>202650003097</v>
      </c>
      <c r="B3173">
        <v>1152222</v>
      </c>
      <c r="C3173" s="24">
        <v>46127</v>
      </c>
      <c r="D3173" s="23" t="s">
        <v>156</v>
      </c>
      <c r="E3173" s="23" t="s">
        <v>183</v>
      </c>
      <c r="F3173" s="23"/>
      <c r="G3173" s="23" t="s">
        <v>179</v>
      </c>
      <c r="H3173" s="23"/>
      <c r="I3173" s="23"/>
      <c r="J3173" s="23"/>
      <c r="K3173" s="23"/>
      <c r="L3173" s="23" t="s">
        <v>180</v>
      </c>
      <c r="M3173" s="25">
        <v>46309.803796296299</v>
      </c>
    </row>
    <row r="3174" spans="1:13">
      <c r="A3174">
        <v>202650003098</v>
      </c>
      <c r="B3174">
        <v>1213023</v>
      </c>
      <c r="C3174" s="24">
        <v>46127</v>
      </c>
      <c r="D3174" s="23" t="s">
        <v>156</v>
      </c>
      <c r="E3174" s="23" t="s">
        <v>183</v>
      </c>
      <c r="F3174" s="23"/>
      <c r="G3174" s="23" t="s">
        <v>179</v>
      </c>
      <c r="H3174" s="23"/>
      <c r="I3174" s="23"/>
      <c r="J3174" s="23"/>
      <c r="K3174" s="23"/>
      <c r="L3174" s="23" t="s">
        <v>180</v>
      </c>
      <c r="M3174" s="25">
        <v>46309.803796296299</v>
      </c>
    </row>
    <row r="3175" spans="1:13">
      <c r="A3175">
        <v>202650003099</v>
      </c>
      <c r="B3175">
        <v>1004024</v>
      </c>
      <c r="C3175" s="24">
        <v>46127</v>
      </c>
      <c r="D3175" s="23" t="s">
        <v>156</v>
      </c>
      <c r="E3175" s="23" t="s">
        <v>183</v>
      </c>
      <c r="F3175" s="23"/>
      <c r="G3175" s="23" t="s">
        <v>179</v>
      </c>
      <c r="H3175" s="23"/>
      <c r="I3175" s="23"/>
      <c r="J3175" s="23"/>
      <c r="K3175" s="23"/>
      <c r="L3175" s="23" t="s">
        <v>180</v>
      </c>
      <c r="M3175" s="25">
        <v>46309.803796296299</v>
      </c>
    </row>
    <row r="3176" spans="1:13">
      <c r="A3176">
        <v>202650003100</v>
      </c>
      <c r="B3176">
        <v>1111177</v>
      </c>
      <c r="C3176" s="24">
        <v>46127</v>
      </c>
      <c r="D3176" s="23" t="s">
        <v>156</v>
      </c>
      <c r="E3176" s="23" t="s">
        <v>183</v>
      </c>
      <c r="F3176" s="23"/>
      <c r="G3176" s="23" t="s">
        <v>179</v>
      </c>
      <c r="H3176" s="23"/>
      <c r="I3176" s="23"/>
      <c r="J3176" s="23"/>
      <c r="K3176" s="23"/>
      <c r="L3176" s="23" t="s">
        <v>180</v>
      </c>
      <c r="M3176" s="25">
        <v>46309.803796296299</v>
      </c>
    </row>
    <row r="3177" spans="1:13">
      <c r="A3177">
        <v>202650003101</v>
      </c>
      <c r="B3177">
        <v>1191409</v>
      </c>
      <c r="C3177" s="24">
        <v>46127</v>
      </c>
      <c r="D3177" s="23" t="s">
        <v>156</v>
      </c>
      <c r="E3177" s="23" t="s">
        <v>183</v>
      </c>
      <c r="F3177" s="23"/>
      <c r="G3177" s="23" t="s">
        <v>179</v>
      </c>
      <c r="H3177" s="23"/>
      <c r="I3177" s="23"/>
      <c r="J3177" s="23"/>
      <c r="K3177" s="23"/>
      <c r="L3177" s="23" t="s">
        <v>180</v>
      </c>
      <c r="M3177" s="25">
        <v>46309.803796296299</v>
      </c>
    </row>
    <row r="3178" spans="1:13">
      <c r="A3178">
        <v>202650003102</v>
      </c>
      <c r="B3178">
        <v>1221238</v>
      </c>
      <c r="C3178" s="24">
        <v>46127</v>
      </c>
      <c r="D3178" s="23" t="s">
        <v>156</v>
      </c>
      <c r="E3178" s="23" t="s">
        <v>183</v>
      </c>
      <c r="F3178" s="23"/>
      <c r="G3178" s="23" t="s">
        <v>179</v>
      </c>
      <c r="H3178" s="23"/>
      <c r="I3178" s="23"/>
      <c r="J3178" s="23"/>
      <c r="K3178" s="23"/>
      <c r="L3178" s="23" t="s">
        <v>180</v>
      </c>
      <c r="M3178" s="25">
        <v>46309.803796296299</v>
      </c>
    </row>
    <row r="3179" spans="1:13">
      <c r="A3179">
        <v>202650003103</v>
      </c>
      <c r="B3179">
        <v>971079</v>
      </c>
      <c r="C3179" s="24">
        <v>46127</v>
      </c>
      <c r="D3179" s="23" t="s">
        <v>156</v>
      </c>
      <c r="E3179" s="23" t="s">
        <v>183</v>
      </c>
      <c r="F3179" s="23"/>
      <c r="G3179" s="23" t="s">
        <v>179</v>
      </c>
      <c r="H3179" s="23"/>
      <c r="I3179" s="23"/>
      <c r="J3179" s="23"/>
      <c r="K3179" s="23"/>
      <c r="L3179" s="23" t="s">
        <v>180</v>
      </c>
      <c r="M3179" s="25">
        <v>46309.803796296299</v>
      </c>
    </row>
    <row r="3180" spans="1:13">
      <c r="A3180">
        <v>202650003104</v>
      </c>
      <c r="B3180">
        <v>1151028</v>
      </c>
      <c r="C3180" s="24">
        <v>46127</v>
      </c>
      <c r="D3180" s="23" t="s">
        <v>156</v>
      </c>
      <c r="E3180" s="23" t="s">
        <v>183</v>
      </c>
      <c r="F3180" s="23"/>
      <c r="G3180" s="23" t="s">
        <v>179</v>
      </c>
      <c r="H3180" s="23"/>
      <c r="I3180" s="23"/>
      <c r="J3180" s="23"/>
      <c r="K3180" s="23"/>
      <c r="L3180" s="23" t="s">
        <v>180</v>
      </c>
      <c r="M3180" s="25">
        <v>46309.803796296299</v>
      </c>
    </row>
    <row r="3181" spans="1:13">
      <c r="A3181">
        <v>202650003105</v>
      </c>
      <c r="B3181">
        <v>1171253</v>
      </c>
      <c r="C3181" s="24">
        <v>46127</v>
      </c>
      <c r="D3181" s="23" t="s">
        <v>156</v>
      </c>
      <c r="E3181" s="23" t="s">
        <v>183</v>
      </c>
      <c r="F3181" s="23"/>
      <c r="G3181" s="23" t="s">
        <v>179</v>
      </c>
      <c r="H3181" s="23"/>
      <c r="I3181" s="23"/>
      <c r="J3181" s="23"/>
      <c r="K3181" s="23"/>
      <c r="L3181" s="23" t="s">
        <v>180</v>
      </c>
      <c r="M3181" s="25">
        <v>46309.803796296299</v>
      </c>
    </row>
    <row r="3182" spans="1:13">
      <c r="A3182">
        <v>202650003106</v>
      </c>
      <c r="B3182">
        <v>1211292</v>
      </c>
      <c r="C3182" s="24">
        <v>46127</v>
      </c>
      <c r="D3182" s="23" t="s">
        <v>156</v>
      </c>
      <c r="E3182" s="23" t="s">
        <v>183</v>
      </c>
      <c r="F3182" s="23"/>
      <c r="G3182" s="23" t="s">
        <v>179</v>
      </c>
      <c r="H3182" s="23"/>
      <c r="I3182" s="23"/>
      <c r="J3182" s="23"/>
      <c r="K3182" s="23"/>
      <c r="L3182" s="23" t="s">
        <v>180</v>
      </c>
      <c r="M3182" s="25">
        <v>46309.803796296299</v>
      </c>
    </row>
    <row r="3183" spans="1:13">
      <c r="A3183">
        <v>202650003107</v>
      </c>
      <c r="B3183">
        <v>910507</v>
      </c>
      <c r="C3183" s="24">
        <v>46127</v>
      </c>
      <c r="D3183" s="23" t="s">
        <v>156</v>
      </c>
      <c r="E3183" s="23" t="s">
        <v>183</v>
      </c>
      <c r="F3183" s="23"/>
      <c r="G3183" s="23" t="s">
        <v>179</v>
      </c>
      <c r="H3183" s="23"/>
      <c r="I3183" s="23"/>
      <c r="J3183" s="23"/>
      <c r="K3183" s="23"/>
      <c r="L3183" s="23" t="s">
        <v>180</v>
      </c>
      <c r="M3183" s="25">
        <v>46309.803796296299</v>
      </c>
    </row>
    <row r="3184" spans="1:13">
      <c r="A3184">
        <v>202650003108</v>
      </c>
      <c r="B3184">
        <v>1111300</v>
      </c>
      <c r="C3184" s="24">
        <v>46127</v>
      </c>
      <c r="D3184" s="23" t="s">
        <v>156</v>
      </c>
      <c r="E3184" s="23" t="s">
        <v>183</v>
      </c>
      <c r="F3184" s="23"/>
      <c r="G3184" s="23" t="s">
        <v>179</v>
      </c>
      <c r="H3184" s="23"/>
      <c r="I3184" s="23"/>
      <c r="J3184" s="23"/>
      <c r="K3184" s="23"/>
      <c r="L3184" s="23" t="s">
        <v>180</v>
      </c>
      <c r="M3184" s="25">
        <v>46309.803796296299</v>
      </c>
    </row>
    <row r="3185" spans="1:13">
      <c r="A3185">
        <v>202650003109</v>
      </c>
      <c r="B3185">
        <v>1081003</v>
      </c>
      <c r="C3185" s="24">
        <v>46127</v>
      </c>
      <c r="D3185" s="23" t="s">
        <v>156</v>
      </c>
      <c r="E3185" s="23" t="s">
        <v>183</v>
      </c>
      <c r="F3185" s="23"/>
      <c r="G3185" s="23" t="s">
        <v>179</v>
      </c>
      <c r="H3185" s="23"/>
      <c r="I3185" s="23"/>
      <c r="J3185" s="23"/>
      <c r="K3185" s="23"/>
      <c r="L3185" s="23" t="s">
        <v>180</v>
      </c>
      <c r="M3185" s="25">
        <v>46309.803796296299</v>
      </c>
    </row>
    <row r="3186" spans="1:13">
      <c r="A3186">
        <v>202650003110</v>
      </c>
      <c r="B3186">
        <v>1221365</v>
      </c>
      <c r="C3186" s="24">
        <v>46127</v>
      </c>
      <c r="D3186" s="23" t="s">
        <v>156</v>
      </c>
      <c r="E3186" s="23" t="s">
        <v>183</v>
      </c>
      <c r="F3186" s="23"/>
      <c r="G3186" s="23" t="s">
        <v>179</v>
      </c>
      <c r="H3186" s="23"/>
      <c r="I3186" s="23"/>
      <c r="J3186" s="23"/>
      <c r="K3186" s="23"/>
      <c r="L3186" s="23" t="s">
        <v>180</v>
      </c>
      <c r="M3186" s="25">
        <v>46309.803796296299</v>
      </c>
    </row>
    <row r="3187" spans="1:13">
      <c r="A3187">
        <v>202650003111</v>
      </c>
      <c r="B3187">
        <v>1071060</v>
      </c>
      <c r="C3187" s="24">
        <v>46127</v>
      </c>
      <c r="D3187" s="23" t="s">
        <v>156</v>
      </c>
      <c r="E3187" s="23" t="s">
        <v>183</v>
      </c>
      <c r="F3187" s="23"/>
      <c r="G3187" s="23" t="s">
        <v>179</v>
      </c>
      <c r="H3187" s="23"/>
      <c r="I3187" s="23"/>
      <c r="J3187" s="23"/>
      <c r="K3187" s="23"/>
      <c r="L3187" s="23" t="s">
        <v>180</v>
      </c>
      <c r="M3187" s="25">
        <v>46309.803796296299</v>
      </c>
    </row>
    <row r="3188" spans="1:13">
      <c r="A3188">
        <v>202650003112</v>
      </c>
      <c r="B3188">
        <v>982513</v>
      </c>
      <c r="C3188" s="24">
        <v>46127</v>
      </c>
      <c r="D3188" s="23" t="s">
        <v>156</v>
      </c>
      <c r="E3188" s="23" t="s">
        <v>183</v>
      </c>
      <c r="F3188" s="23"/>
      <c r="G3188" s="23" t="s">
        <v>179</v>
      </c>
      <c r="H3188" s="23"/>
      <c r="I3188" s="23"/>
      <c r="J3188" s="23"/>
      <c r="K3188" s="23"/>
      <c r="L3188" s="23" t="s">
        <v>180</v>
      </c>
      <c r="M3188" s="25">
        <v>46309.803796296299</v>
      </c>
    </row>
    <row r="3189" spans="1:13">
      <c r="A3189">
        <v>202650003113</v>
      </c>
      <c r="B3189">
        <v>1081489</v>
      </c>
      <c r="C3189" s="24">
        <v>46127</v>
      </c>
      <c r="D3189" s="23" t="s">
        <v>156</v>
      </c>
      <c r="E3189" s="23" t="s">
        <v>183</v>
      </c>
      <c r="F3189" s="23"/>
      <c r="G3189" s="23" t="s">
        <v>179</v>
      </c>
      <c r="H3189" s="23"/>
      <c r="I3189" s="23"/>
      <c r="J3189" s="23"/>
      <c r="K3189" s="23"/>
      <c r="L3189" s="23" t="s">
        <v>180</v>
      </c>
      <c r="M3189" s="25">
        <v>46309.803796296299</v>
      </c>
    </row>
    <row r="3190" spans="1:13">
      <c r="A3190">
        <v>202650003114</v>
      </c>
      <c r="B3190">
        <v>991118</v>
      </c>
      <c r="C3190" s="24">
        <v>46127</v>
      </c>
      <c r="D3190" s="23" t="s">
        <v>156</v>
      </c>
      <c r="E3190" s="23" t="s">
        <v>183</v>
      </c>
      <c r="F3190" s="23"/>
      <c r="G3190" s="23" t="s">
        <v>179</v>
      </c>
      <c r="H3190" s="23"/>
      <c r="I3190" s="23"/>
      <c r="J3190" s="23"/>
      <c r="K3190" s="23"/>
      <c r="L3190" s="23" t="s">
        <v>180</v>
      </c>
      <c r="M3190" s="25">
        <v>46309.803796296299</v>
      </c>
    </row>
    <row r="3191" spans="1:13">
      <c r="A3191">
        <v>202650003116</v>
      </c>
      <c r="B3191">
        <v>1221186</v>
      </c>
      <c r="C3191" s="24">
        <v>46127</v>
      </c>
      <c r="D3191" s="23" t="s">
        <v>156</v>
      </c>
      <c r="E3191" s="23" t="s">
        <v>183</v>
      </c>
      <c r="F3191" s="23"/>
      <c r="G3191" s="23" t="s">
        <v>179</v>
      </c>
      <c r="H3191" s="23"/>
      <c r="I3191" s="23"/>
      <c r="J3191" s="23"/>
      <c r="K3191" s="23"/>
      <c r="L3191" s="23" t="s">
        <v>180</v>
      </c>
      <c r="M3191" s="25">
        <v>46309.803796296299</v>
      </c>
    </row>
    <row r="3192" spans="1:13">
      <c r="A3192">
        <v>202650003117</v>
      </c>
      <c r="B3192">
        <v>1131328</v>
      </c>
      <c r="C3192" s="24">
        <v>46127</v>
      </c>
      <c r="D3192" s="23" t="s">
        <v>156</v>
      </c>
      <c r="E3192" s="23" t="s">
        <v>183</v>
      </c>
      <c r="F3192" s="23"/>
      <c r="G3192" s="23" t="s">
        <v>179</v>
      </c>
      <c r="H3192" s="23"/>
      <c r="I3192" s="23"/>
      <c r="J3192" s="23"/>
      <c r="K3192" s="23"/>
      <c r="L3192" s="23" t="s">
        <v>180</v>
      </c>
      <c r="M3192" s="25">
        <v>46309.803796296299</v>
      </c>
    </row>
    <row r="3193" spans="1:13">
      <c r="A3193">
        <v>202650003118</v>
      </c>
      <c r="B3193">
        <v>1092087</v>
      </c>
      <c r="C3193" s="24">
        <v>46127</v>
      </c>
      <c r="D3193" s="23" t="s">
        <v>156</v>
      </c>
      <c r="E3193" s="23" t="s">
        <v>183</v>
      </c>
      <c r="F3193" s="23"/>
      <c r="G3193" s="23" t="s">
        <v>179</v>
      </c>
      <c r="H3193" s="23"/>
      <c r="I3193" s="23"/>
      <c r="J3193" s="23"/>
      <c r="K3193" s="23"/>
      <c r="L3193" s="23" t="s">
        <v>180</v>
      </c>
      <c r="M3193" s="25">
        <v>46309.803796296299</v>
      </c>
    </row>
    <row r="3194" spans="1:13">
      <c r="A3194">
        <v>202650003119</v>
      </c>
      <c r="B3194">
        <v>870362</v>
      </c>
      <c r="C3194" s="24">
        <v>46127</v>
      </c>
      <c r="D3194" s="23" t="s">
        <v>156</v>
      </c>
      <c r="E3194" s="23" t="s">
        <v>183</v>
      </c>
      <c r="F3194" s="23"/>
      <c r="G3194" s="23" t="s">
        <v>179</v>
      </c>
      <c r="H3194" s="23"/>
      <c r="I3194" s="23"/>
      <c r="J3194" s="23"/>
      <c r="K3194" s="23"/>
      <c r="L3194" s="23" t="s">
        <v>180</v>
      </c>
      <c r="M3194" s="25">
        <v>46309.803796296299</v>
      </c>
    </row>
    <row r="3195" spans="1:13">
      <c r="A3195">
        <v>202650003120</v>
      </c>
      <c r="B3195">
        <v>1151338</v>
      </c>
      <c r="C3195" s="24">
        <v>46127</v>
      </c>
      <c r="D3195" s="23" t="s">
        <v>156</v>
      </c>
      <c r="E3195" s="23" t="s">
        <v>183</v>
      </c>
      <c r="F3195" s="23"/>
      <c r="G3195" s="23" t="s">
        <v>179</v>
      </c>
      <c r="H3195" s="23"/>
      <c r="I3195" s="23"/>
      <c r="J3195" s="23"/>
      <c r="K3195" s="23"/>
      <c r="L3195" s="23" t="s">
        <v>180</v>
      </c>
      <c r="M3195" s="25">
        <v>46309.803796296299</v>
      </c>
    </row>
    <row r="3196" spans="1:13">
      <c r="A3196">
        <v>202650003121</v>
      </c>
      <c r="B3196">
        <v>1201506</v>
      </c>
      <c r="C3196" s="24">
        <v>46127</v>
      </c>
      <c r="D3196" s="23" t="s">
        <v>156</v>
      </c>
      <c r="E3196" s="23" t="s">
        <v>183</v>
      </c>
      <c r="F3196" s="23"/>
      <c r="G3196" s="23" t="s">
        <v>179</v>
      </c>
      <c r="H3196" s="23"/>
      <c r="I3196" s="23"/>
      <c r="J3196" s="23"/>
      <c r="K3196" s="23"/>
      <c r="L3196" s="23" t="s">
        <v>180</v>
      </c>
      <c r="M3196" s="25">
        <v>46309.803796296299</v>
      </c>
    </row>
    <row r="3197" spans="1:13">
      <c r="A3197">
        <v>202650003122</v>
      </c>
      <c r="B3197">
        <v>1130001</v>
      </c>
      <c r="C3197" s="24">
        <v>46127</v>
      </c>
      <c r="D3197" s="23" t="s">
        <v>156</v>
      </c>
      <c r="E3197" s="23" t="s">
        <v>183</v>
      </c>
      <c r="F3197" s="23"/>
      <c r="G3197" s="23" t="s">
        <v>179</v>
      </c>
      <c r="H3197" s="23"/>
      <c r="I3197" s="23"/>
      <c r="J3197" s="23"/>
      <c r="K3197" s="23"/>
      <c r="L3197" s="23" t="s">
        <v>180</v>
      </c>
      <c r="M3197" s="25">
        <v>46309.803796296299</v>
      </c>
    </row>
    <row r="3198" spans="1:13">
      <c r="A3198">
        <v>202650003123</v>
      </c>
      <c r="B3198">
        <v>1162511</v>
      </c>
      <c r="C3198" s="24">
        <v>46127</v>
      </c>
      <c r="D3198" s="23" t="s">
        <v>156</v>
      </c>
      <c r="E3198" s="23" t="s">
        <v>183</v>
      </c>
      <c r="F3198" s="23"/>
      <c r="G3198" s="23" t="s">
        <v>179</v>
      </c>
      <c r="H3198" s="23"/>
      <c r="I3198" s="23"/>
      <c r="J3198" s="23"/>
      <c r="K3198" s="23"/>
      <c r="L3198" s="23" t="s">
        <v>180</v>
      </c>
      <c r="M3198" s="25">
        <v>46309.803796296299</v>
      </c>
    </row>
    <row r="3199" spans="1:13">
      <c r="A3199">
        <v>202650003124</v>
      </c>
      <c r="B3199">
        <v>1061119</v>
      </c>
      <c r="C3199" s="24">
        <v>46127</v>
      </c>
      <c r="D3199" s="23" t="s">
        <v>156</v>
      </c>
      <c r="E3199" s="23" t="s">
        <v>183</v>
      </c>
      <c r="F3199" s="23"/>
      <c r="G3199" s="23" t="s">
        <v>179</v>
      </c>
      <c r="H3199" s="23"/>
      <c r="I3199" s="23"/>
      <c r="J3199" s="23"/>
      <c r="K3199" s="23"/>
      <c r="L3199" s="23" t="s">
        <v>180</v>
      </c>
      <c r="M3199" s="25">
        <v>46309.803796296299</v>
      </c>
    </row>
    <row r="3200" spans="1:13">
      <c r="A3200">
        <v>202650003125</v>
      </c>
      <c r="B3200">
        <v>1216008</v>
      </c>
      <c r="C3200" s="24">
        <v>46127</v>
      </c>
      <c r="D3200" s="23" t="s">
        <v>156</v>
      </c>
      <c r="E3200" s="23" t="s">
        <v>183</v>
      </c>
      <c r="F3200" s="23"/>
      <c r="G3200" s="23" t="s">
        <v>179</v>
      </c>
      <c r="H3200" s="23"/>
      <c r="I3200" s="23"/>
      <c r="J3200" s="23"/>
      <c r="K3200" s="23"/>
      <c r="L3200" s="23" t="s">
        <v>180</v>
      </c>
      <c r="M3200" s="25">
        <v>46309.803796296299</v>
      </c>
    </row>
    <row r="3201" spans="1:13">
      <c r="A3201">
        <v>202650003126</v>
      </c>
      <c r="B3201">
        <v>991142</v>
      </c>
      <c r="C3201" s="24">
        <v>46127</v>
      </c>
      <c r="D3201" s="23" t="s">
        <v>156</v>
      </c>
      <c r="E3201" s="23" t="s">
        <v>183</v>
      </c>
      <c r="F3201" s="23"/>
      <c r="G3201" s="23" t="s">
        <v>179</v>
      </c>
      <c r="H3201" s="23"/>
      <c r="I3201" s="23"/>
      <c r="J3201" s="23"/>
      <c r="K3201" s="23"/>
      <c r="L3201" s="23" t="s">
        <v>180</v>
      </c>
      <c r="M3201" s="25">
        <v>46309.803796296299</v>
      </c>
    </row>
    <row r="3202" spans="1:13">
      <c r="A3202">
        <v>202650003127</v>
      </c>
      <c r="B3202">
        <v>1123016</v>
      </c>
      <c r="C3202" s="24">
        <v>46127</v>
      </c>
      <c r="D3202" s="23" t="s">
        <v>156</v>
      </c>
      <c r="E3202" s="23" t="s">
        <v>183</v>
      </c>
      <c r="F3202" s="23"/>
      <c r="G3202" s="23" t="s">
        <v>179</v>
      </c>
      <c r="H3202" s="23"/>
      <c r="I3202" s="23"/>
      <c r="J3202" s="23"/>
      <c r="K3202" s="23"/>
      <c r="L3202" s="23" t="s">
        <v>180</v>
      </c>
      <c r="M3202" s="25">
        <v>46309.803796296299</v>
      </c>
    </row>
    <row r="3203" spans="1:13">
      <c r="A3203">
        <v>202650003128</v>
      </c>
      <c r="B3203">
        <v>1141126</v>
      </c>
      <c r="C3203" s="24">
        <v>46127</v>
      </c>
      <c r="D3203" s="23" t="s">
        <v>156</v>
      </c>
      <c r="E3203" s="23" t="s">
        <v>183</v>
      </c>
      <c r="F3203" s="23"/>
      <c r="G3203" s="23" t="s">
        <v>179</v>
      </c>
      <c r="H3203" s="23"/>
      <c r="I3203" s="23"/>
      <c r="J3203" s="23"/>
      <c r="K3203" s="23"/>
      <c r="L3203" s="23" t="s">
        <v>180</v>
      </c>
      <c r="M3203" s="25">
        <v>46309.803796296299</v>
      </c>
    </row>
    <row r="3204" spans="1:13">
      <c r="A3204">
        <v>202650003129</v>
      </c>
      <c r="B3204">
        <v>1231184</v>
      </c>
      <c r="C3204" s="24">
        <v>46127</v>
      </c>
      <c r="D3204" s="23" t="s">
        <v>156</v>
      </c>
      <c r="E3204" s="23" t="s">
        <v>183</v>
      </c>
      <c r="F3204" s="23"/>
      <c r="G3204" s="23" t="s">
        <v>179</v>
      </c>
      <c r="H3204" s="23"/>
      <c r="I3204" s="23"/>
      <c r="J3204" s="23"/>
      <c r="K3204" s="23"/>
      <c r="L3204" s="23" t="s">
        <v>180</v>
      </c>
      <c r="M3204" s="25">
        <v>46309.803796296299</v>
      </c>
    </row>
    <row r="3205" spans="1:13">
      <c r="A3205">
        <v>202650003130</v>
      </c>
      <c r="B3205">
        <v>1091057</v>
      </c>
      <c r="C3205" s="24">
        <v>46127</v>
      </c>
      <c r="D3205" s="23" t="s">
        <v>156</v>
      </c>
      <c r="E3205" s="23" t="s">
        <v>183</v>
      </c>
      <c r="F3205" s="23"/>
      <c r="G3205" s="23" t="s">
        <v>179</v>
      </c>
      <c r="H3205" s="23"/>
      <c r="I3205" s="23"/>
      <c r="J3205" s="23"/>
      <c r="K3205" s="23"/>
      <c r="L3205" s="23" t="s">
        <v>180</v>
      </c>
      <c r="M3205" s="25">
        <v>46309.803796296299</v>
      </c>
    </row>
    <row r="3206" spans="1:13">
      <c r="A3206">
        <v>202650003131</v>
      </c>
      <c r="B3206">
        <v>1091066</v>
      </c>
      <c r="C3206" s="24">
        <v>46127</v>
      </c>
      <c r="D3206" s="23" t="s">
        <v>156</v>
      </c>
      <c r="E3206" s="23" t="s">
        <v>183</v>
      </c>
      <c r="F3206" s="23"/>
      <c r="G3206" s="23" t="s">
        <v>179</v>
      </c>
      <c r="H3206" s="23"/>
      <c r="I3206" s="23"/>
      <c r="J3206" s="23"/>
      <c r="K3206" s="23"/>
      <c r="L3206" s="23" t="s">
        <v>180</v>
      </c>
      <c r="M3206" s="25">
        <v>46309.803796296299</v>
      </c>
    </row>
    <row r="3207" spans="1:13">
      <c r="A3207">
        <v>202650003132</v>
      </c>
      <c r="B3207">
        <v>1231248</v>
      </c>
      <c r="C3207" s="24">
        <v>46127</v>
      </c>
      <c r="D3207" s="23" t="s">
        <v>156</v>
      </c>
      <c r="E3207" s="23" t="s">
        <v>183</v>
      </c>
      <c r="F3207" s="23"/>
      <c r="G3207" s="23" t="s">
        <v>179</v>
      </c>
      <c r="H3207" s="23"/>
      <c r="I3207" s="23"/>
      <c r="J3207" s="23"/>
      <c r="K3207" s="23"/>
      <c r="L3207" s="23" t="s">
        <v>180</v>
      </c>
      <c r="M3207" s="25">
        <v>46309.803796296299</v>
      </c>
    </row>
    <row r="3208" spans="1:13">
      <c r="A3208">
        <v>202650003133</v>
      </c>
      <c r="B3208">
        <v>1181336</v>
      </c>
      <c r="C3208" s="24">
        <v>46127</v>
      </c>
      <c r="D3208" s="23" t="s">
        <v>156</v>
      </c>
      <c r="E3208" s="23" t="s">
        <v>183</v>
      </c>
      <c r="F3208" s="23"/>
      <c r="G3208" s="23" t="s">
        <v>179</v>
      </c>
      <c r="H3208" s="23"/>
      <c r="I3208" s="23"/>
      <c r="J3208" s="23"/>
      <c r="K3208" s="23"/>
      <c r="L3208" s="23" t="s">
        <v>180</v>
      </c>
      <c r="M3208" s="25">
        <v>46309.803796296299</v>
      </c>
    </row>
    <row r="3209" spans="1:13">
      <c r="A3209">
        <v>202650003134</v>
      </c>
      <c r="B3209">
        <v>1161394</v>
      </c>
      <c r="C3209" s="24">
        <v>46127</v>
      </c>
      <c r="D3209" s="23" t="s">
        <v>156</v>
      </c>
      <c r="E3209" s="23" t="s">
        <v>183</v>
      </c>
      <c r="F3209" s="23"/>
      <c r="G3209" s="23" t="s">
        <v>179</v>
      </c>
      <c r="H3209" s="23"/>
      <c r="I3209" s="23"/>
      <c r="J3209" s="23"/>
      <c r="K3209" s="23"/>
      <c r="L3209" s="23" t="s">
        <v>180</v>
      </c>
      <c r="M3209" s="25">
        <v>46309.803796296299</v>
      </c>
    </row>
    <row r="3210" spans="1:13">
      <c r="A3210">
        <v>202650003136</v>
      </c>
      <c r="B3210">
        <v>992534</v>
      </c>
      <c r="C3210" s="24">
        <v>46127</v>
      </c>
      <c r="D3210" s="23" t="s">
        <v>156</v>
      </c>
      <c r="E3210" s="23" t="s">
        <v>183</v>
      </c>
      <c r="F3210" s="23"/>
      <c r="G3210" s="23" t="s">
        <v>179</v>
      </c>
      <c r="H3210" s="23"/>
      <c r="I3210" s="23"/>
      <c r="J3210" s="23"/>
      <c r="K3210" s="23"/>
      <c r="L3210" s="23" t="s">
        <v>180</v>
      </c>
      <c r="M3210" s="25">
        <v>46309.803796296299</v>
      </c>
    </row>
    <row r="3211" spans="1:13">
      <c r="A3211">
        <v>202650003137</v>
      </c>
      <c r="B3211">
        <v>982016</v>
      </c>
      <c r="C3211" s="24">
        <v>46127</v>
      </c>
      <c r="D3211" s="23" t="s">
        <v>156</v>
      </c>
      <c r="E3211" s="23" t="s">
        <v>183</v>
      </c>
      <c r="F3211" s="23"/>
      <c r="G3211" s="23" t="s">
        <v>179</v>
      </c>
      <c r="H3211" s="23"/>
      <c r="I3211" s="23"/>
      <c r="J3211" s="23"/>
      <c r="K3211" s="23"/>
      <c r="L3211" s="23" t="s">
        <v>180</v>
      </c>
      <c r="M3211" s="25">
        <v>46309.803796296299</v>
      </c>
    </row>
    <row r="3212" spans="1:13">
      <c r="A3212">
        <v>202650003138</v>
      </c>
      <c r="B3212">
        <v>1166050</v>
      </c>
      <c r="C3212" s="24">
        <v>46127</v>
      </c>
      <c r="D3212" s="23" t="s">
        <v>156</v>
      </c>
      <c r="E3212" s="23" t="s">
        <v>183</v>
      </c>
      <c r="F3212" s="23"/>
      <c r="G3212" s="23" t="s">
        <v>179</v>
      </c>
      <c r="H3212" s="23"/>
      <c r="I3212" s="23"/>
      <c r="J3212" s="23"/>
      <c r="K3212" s="23"/>
      <c r="L3212" s="23" t="s">
        <v>180</v>
      </c>
      <c r="M3212" s="25">
        <v>46309.803796296299</v>
      </c>
    </row>
    <row r="3213" spans="1:13">
      <c r="A3213">
        <v>202650003140</v>
      </c>
      <c r="B3213">
        <v>1231175</v>
      </c>
      <c r="C3213" s="24">
        <v>46127</v>
      </c>
      <c r="D3213" s="23" t="s">
        <v>156</v>
      </c>
      <c r="E3213" s="23" t="s">
        <v>183</v>
      </c>
      <c r="F3213" s="23"/>
      <c r="G3213" s="23" t="s">
        <v>179</v>
      </c>
      <c r="H3213" s="23"/>
      <c r="I3213" s="23"/>
      <c r="J3213" s="23"/>
      <c r="K3213" s="23"/>
      <c r="L3213" s="23" t="s">
        <v>180</v>
      </c>
      <c r="M3213" s="25">
        <v>46309.803796296299</v>
      </c>
    </row>
    <row r="3214" spans="1:13">
      <c r="A3214">
        <v>202650003141</v>
      </c>
      <c r="B3214">
        <v>1171427</v>
      </c>
      <c r="C3214" s="24">
        <v>46127</v>
      </c>
      <c r="D3214" s="23" t="s">
        <v>156</v>
      </c>
      <c r="E3214" s="23" t="s">
        <v>183</v>
      </c>
      <c r="F3214" s="23"/>
      <c r="G3214" s="23" t="s">
        <v>179</v>
      </c>
      <c r="H3214" s="23"/>
      <c r="I3214" s="23"/>
      <c r="J3214" s="23"/>
      <c r="K3214" s="23"/>
      <c r="L3214" s="23" t="s">
        <v>180</v>
      </c>
      <c r="M3214" s="25">
        <v>46309.803796296299</v>
      </c>
    </row>
    <row r="3215" spans="1:13">
      <c r="A3215">
        <v>202650003142</v>
      </c>
      <c r="B3215">
        <v>1151171</v>
      </c>
      <c r="C3215" s="24">
        <v>46127</v>
      </c>
      <c r="D3215" s="23" t="s">
        <v>156</v>
      </c>
      <c r="E3215" s="23" t="s">
        <v>183</v>
      </c>
      <c r="F3215" s="23"/>
      <c r="G3215" s="23" t="s">
        <v>179</v>
      </c>
      <c r="H3215" s="23"/>
      <c r="I3215" s="23"/>
      <c r="J3215" s="23"/>
      <c r="K3215" s="23"/>
      <c r="L3215" s="23" t="s">
        <v>180</v>
      </c>
      <c r="M3215" s="25">
        <v>46309.803796296299</v>
      </c>
    </row>
    <row r="3216" spans="1:13">
      <c r="A3216">
        <v>202650003144</v>
      </c>
      <c r="B3216">
        <v>1181119</v>
      </c>
      <c r="C3216" s="24">
        <v>46127</v>
      </c>
      <c r="D3216" s="23" t="s">
        <v>156</v>
      </c>
      <c r="E3216" s="23" t="s">
        <v>183</v>
      </c>
      <c r="F3216" s="23"/>
      <c r="G3216" s="23" t="s">
        <v>179</v>
      </c>
      <c r="H3216" s="23"/>
      <c r="I3216" s="23"/>
      <c r="J3216" s="23"/>
      <c r="K3216" s="23"/>
      <c r="L3216" s="23" t="s">
        <v>180</v>
      </c>
      <c r="M3216" s="25">
        <v>46309.803796296299</v>
      </c>
    </row>
    <row r="3217" spans="1:13">
      <c r="A3217">
        <v>202650003145</v>
      </c>
      <c r="B3217">
        <v>1152503</v>
      </c>
      <c r="C3217" s="24">
        <v>46127</v>
      </c>
      <c r="D3217" s="23" t="s">
        <v>156</v>
      </c>
      <c r="E3217" s="23" t="s">
        <v>183</v>
      </c>
      <c r="F3217" s="23"/>
      <c r="G3217" s="23" t="s">
        <v>179</v>
      </c>
      <c r="H3217" s="23"/>
      <c r="I3217" s="23"/>
      <c r="J3217" s="23"/>
      <c r="K3217" s="23"/>
      <c r="L3217" s="23" t="s">
        <v>180</v>
      </c>
      <c r="M3217" s="25">
        <v>46309.803796296299</v>
      </c>
    </row>
    <row r="3218" spans="1:13">
      <c r="A3218">
        <v>202650003146</v>
      </c>
      <c r="B3218">
        <v>1231190</v>
      </c>
      <c r="C3218" s="24">
        <v>46127</v>
      </c>
      <c r="D3218" s="23" t="s">
        <v>156</v>
      </c>
      <c r="E3218" s="23" t="s">
        <v>183</v>
      </c>
      <c r="F3218" s="23"/>
      <c r="G3218" s="23" t="s">
        <v>179</v>
      </c>
      <c r="H3218" s="23"/>
      <c r="I3218" s="23"/>
      <c r="J3218" s="23"/>
      <c r="K3218" s="23"/>
      <c r="L3218" s="23" t="s">
        <v>180</v>
      </c>
      <c r="M3218" s="25">
        <v>46309.803796296299</v>
      </c>
    </row>
    <row r="3219" spans="1:13">
      <c r="A3219">
        <v>202650003147</v>
      </c>
      <c r="B3219">
        <v>1191312</v>
      </c>
      <c r="C3219" s="24">
        <v>46127</v>
      </c>
      <c r="D3219" s="23" t="s">
        <v>156</v>
      </c>
      <c r="E3219" s="23" t="s">
        <v>183</v>
      </c>
      <c r="F3219" s="23"/>
      <c r="G3219" s="23" t="s">
        <v>179</v>
      </c>
      <c r="H3219" s="23"/>
      <c r="I3219" s="23"/>
      <c r="J3219" s="23"/>
      <c r="K3219" s="23"/>
      <c r="L3219" s="23" t="s">
        <v>180</v>
      </c>
      <c r="M3219" s="25">
        <v>46309.803796296299</v>
      </c>
    </row>
    <row r="3220" spans="1:13">
      <c r="A3220">
        <v>202650003148</v>
      </c>
      <c r="B3220">
        <v>1221276</v>
      </c>
      <c r="C3220" s="24">
        <v>46127</v>
      </c>
      <c r="D3220" s="23" t="s">
        <v>156</v>
      </c>
      <c r="E3220" s="23" t="s">
        <v>183</v>
      </c>
      <c r="F3220" s="23"/>
      <c r="G3220" s="23" t="s">
        <v>179</v>
      </c>
      <c r="H3220" s="23"/>
      <c r="I3220" s="23"/>
      <c r="J3220" s="23"/>
      <c r="K3220" s="23"/>
      <c r="L3220" s="23" t="s">
        <v>180</v>
      </c>
      <c r="M3220" s="25">
        <v>46309.803796296299</v>
      </c>
    </row>
    <row r="3221" spans="1:13">
      <c r="A3221">
        <v>202650003149</v>
      </c>
      <c r="B3221">
        <v>1231227</v>
      </c>
      <c r="C3221" s="24">
        <v>46127</v>
      </c>
      <c r="D3221" s="23" t="s">
        <v>156</v>
      </c>
      <c r="E3221" s="23" t="s">
        <v>183</v>
      </c>
      <c r="F3221" s="23"/>
      <c r="G3221" s="23" t="s">
        <v>179</v>
      </c>
      <c r="H3221" s="23"/>
      <c r="I3221" s="23"/>
      <c r="J3221" s="23"/>
      <c r="K3221" s="23"/>
      <c r="L3221" s="23" t="s">
        <v>180</v>
      </c>
      <c r="M3221" s="25">
        <v>46309.803796296299</v>
      </c>
    </row>
    <row r="3222" spans="1:13">
      <c r="A3222">
        <v>202650003150</v>
      </c>
      <c r="B3222">
        <v>1211176</v>
      </c>
      <c r="C3222" s="24">
        <v>46127</v>
      </c>
      <c r="D3222" s="23" t="s">
        <v>156</v>
      </c>
      <c r="E3222" s="23" t="s">
        <v>183</v>
      </c>
      <c r="F3222" s="23"/>
      <c r="G3222" s="23" t="s">
        <v>179</v>
      </c>
      <c r="H3222" s="23"/>
      <c r="I3222" s="23"/>
      <c r="J3222" s="23"/>
      <c r="K3222" s="23"/>
      <c r="L3222" s="23" t="s">
        <v>180</v>
      </c>
      <c r="M3222" s="25">
        <v>46309.803796296299</v>
      </c>
    </row>
    <row r="3223" spans="1:13">
      <c r="A3223">
        <v>202650003151</v>
      </c>
      <c r="B3223">
        <v>880268</v>
      </c>
      <c r="C3223" s="24">
        <v>46128</v>
      </c>
      <c r="D3223" s="23" t="s">
        <v>156</v>
      </c>
      <c r="E3223" s="23" t="s">
        <v>183</v>
      </c>
      <c r="F3223" s="23"/>
      <c r="G3223" s="23" t="s">
        <v>179</v>
      </c>
      <c r="H3223" s="23"/>
      <c r="I3223" s="23"/>
      <c r="J3223" s="23"/>
      <c r="K3223" s="23"/>
      <c r="L3223" s="23" t="s">
        <v>180</v>
      </c>
      <c r="M3223" s="25">
        <v>46309.803796296299</v>
      </c>
    </row>
    <row r="3224" spans="1:13">
      <c r="A3224">
        <v>202650003152</v>
      </c>
      <c r="B3224">
        <v>1221533</v>
      </c>
      <c r="C3224" s="24">
        <v>46127</v>
      </c>
      <c r="D3224" s="23" t="s">
        <v>156</v>
      </c>
      <c r="E3224" s="23" t="s">
        <v>183</v>
      </c>
      <c r="F3224" s="23"/>
      <c r="G3224" s="23" t="s">
        <v>179</v>
      </c>
      <c r="H3224" s="23"/>
      <c r="I3224" s="23"/>
      <c r="J3224" s="23"/>
      <c r="K3224" s="23"/>
      <c r="L3224" s="23" t="s">
        <v>180</v>
      </c>
      <c r="M3224" s="25">
        <v>46309.803796296299</v>
      </c>
    </row>
    <row r="3225" spans="1:13">
      <c r="A3225">
        <v>202650003153</v>
      </c>
      <c r="B3225">
        <v>1221002</v>
      </c>
      <c r="C3225" s="24">
        <v>46127</v>
      </c>
      <c r="D3225" s="23" t="s">
        <v>156</v>
      </c>
      <c r="E3225" s="23" t="s">
        <v>183</v>
      </c>
      <c r="F3225" s="23"/>
      <c r="G3225" s="23" t="s">
        <v>179</v>
      </c>
      <c r="H3225" s="23"/>
      <c r="I3225" s="23"/>
      <c r="J3225" s="23"/>
      <c r="K3225" s="23"/>
      <c r="L3225" s="23" t="s">
        <v>180</v>
      </c>
      <c r="M3225" s="25">
        <v>46309.803796296299</v>
      </c>
    </row>
    <row r="3226" spans="1:13">
      <c r="A3226">
        <v>202650003154</v>
      </c>
      <c r="B3226">
        <v>1201166</v>
      </c>
      <c r="C3226" s="24">
        <v>46127</v>
      </c>
      <c r="D3226" s="23" t="s">
        <v>156</v>
      </c>
      <c r="E3226" s="23" t="s">
        <v>183</v>
      </c>
      <c r="F3226" s="23"/>
      <c r="G3226" s="23" t="s">
        <v>179</v>
      </c>
      <c r="H3226" s="23"/>
      <c r="I3226" s="23"/>
      <c r="J3226" s="23"/>
      <c r="K3226" s="23"/>
      <c r="L3226" s="23" t="s">
        <v>180</v>
      </c>
      <c r="M3226" s="25">
        <v>46309.803796296299</v>
      </c>
    </row>
    <row r="3227" spans="1:13">
      <c r="A3227">
        <v>202650003155</v>
      </c>
      <c r="B3227">
        <v>1221165</v>
      </c>
      <c r="C3227" s="24">
        <v>46127</v>
      </c>
      <c r="D3227" s="23" t="s">
        <v>156</v>
      </c>
      <c r="E3227" s="23" t="s">
        <v>183</v>
      </c>
      <c r="F3227" s="23"/>
      <c r="G3227" s="23" t="s">
        <v>179</v>
      </c>
      <c r="H3227" s="23"/>
      <c r="I3227" s="23"/>
      <c r="J3227" s="23"/>
      <c r="K3227" s="23"/>
      <c r="L3227" s="23" t="s">
        <v>180</v>
      </c>
      <c r="M3227" s="25">
        <v>46309.803796296299</v>
      </c>
    </row>
    <row r="3228" spans="1:13">
      <c r="A3228">
        <v>202650003156</v>
      </c>
      <c r="B3228">
        <v>1056039</v>
      </c>
      <c r="C3228" s="24">
        <v>46127</v>
      </c>
      <c r="D3228" s="23" t="s">
        <v>156</v>
      </c>
      <c r="E3228" s="23" t="s">
        <v>183</v>
      </c>
      <c r="F3228" s="23"/>
      <c r="G3228" s="23" t="s">
        <v>179</v>
      </c>
      <c r="H3228" s="23"/>
      <c r="I3228" s="23"/>
      <c r="J3228" s="23"/>
      <c r="K3228" s="23"/>
      <c r="L3228" s="23" t="s">
        <v>180</v>
      </c>
      <c r="M3228" s="25">
        <v>46309.803796296299</v>
      </c>
    </row>
    <row r="3229" spans="1:13">
      <c r="A3229">
        <v>202650003157</v>
      </c>
      <c r="B3229">
        <v>1071238</v>
      </c>
      <c r="C3229" s="24">
        <v>46127</v>
      </c>
      <c r="D3229" s="23" t="s">
        <v>156</v>
      </c>
      <c r="E3229" s="23" t="s">
        <v>183</v>
      </c>
      <c r="F3229" s="23"/>
      <c r="G3229" s="23" t="s">
        <v>179</v>
      </c>
      <c r="H3229" s="23"/>
      <c r="I3229" s="23"/>
      <c r="J3229" s="23"/>
      <c r="K3229" s="23"/>
      <c r="L3229" s="23" t="s">
        <v>180</v>
      </c>
      <c r="M3229" s="25">
        <v>46309.803796296299</v>
      </c>
    </row>
    <row r="3230" spans="1:13">
      <c r="A3230">
        <v>202650003158</v>
      </c>
      <c r="B3230">
        <v>1222007</v>
      </c>
      <c r="C3230" s="24">
        <v>46127</v>
      </c>
      <c r="D3230" s="23" t="s">
        <v>156</v>
      </c>
      <c r="E3230" s="23" t="s">
        <v>183</v>
      </c>
      <c r="F3230" s="23"/>
      <c r="G3230" s="23" t="s">
        <v>179</v>
      </c>
      <c r="H3230" s="23"/>
      <c r="I3230" s="23"/>
      <c r="J3230" s="23"/>
      <c r="K3230" s="23"/>
      <c r="L3230" s="23" t="s">
        <v>180</v>
      </c>
      <c r="M3230" s="25">
        <v>46309.803796296299</v>
      </c>
    </row>
    <row r="3231" spans="1:13">
      <c r="A3231">
        <v>202650003159</v>
      </c>
      <c r="B3231">
        <v>1221167</v>
      </c>
      <c r="C3231" s="24">
        <v>46127</v>
      </c>
      <c r="D3231" s="23" t="s">
        <v>156</v>
      </c>
      <c r="E3231" s="23" t="s">
        <v>183</v>
      </c>
      <c r="F3231" s="23"/>
      <c r="G3231" s="23" t="s">
        <v>179</v>
      </c>
      <c r="H3231" s="23"/>
      <c r="I3231" s="23"/>
      <c r="J3231" s="23"/>
      <c r="K3231" s="23"/>
      <c r="L3231" s="23" t="s">
        <v>180</v>
      </c>
      <c r="M3231" s="25">
        <v>46309.803796296299</v>
      </c>
    </row>
    <row r="3232" spans="1:13">
      <c r="A3232">
        <v>202650003160</v>
      </c>
      <c r="B3232">
        <v>1151103</v>
      </c>
      <c r="C3232" s="24">
        <v>46127</v>
      </c>
      <c r="D3232" s="23" t="s">
        <v>156</v>
      </c>
      <c r="E3232" s="23" t="s">
        <v>183</v>
      </c>
      <c r="F3232" s="23"/>
      <c r="G3232" s="23" t="s">
        <v>179</v>
      </c>
      <c r="H3232" s="23"/>
      <c r="I3232" s="23"/>
      <c r="J3232" s="23"/>
      <c r="K3232" s="23"/>
      <c r="L3232" s="23" t="s">
        <v>180</v>
      </c>
      <c r="M3232" s="25">
        <v>46309.803796296299</v>
      </c>
    </row>
    <row r="3233" spans="1:13">
      <c r="A3233">
        <v>202650003161</v>
      </c>
      <c r="B3233">
        <v>920297</v>
      </c>
      <c r="C3233" s="24">
        <v>46127</v>
      </c>
      <c r="D3233" s="23" t="s">
        <v>156</v>
      </c>
      <c r="E3233" s="23" t="s">
        <v>183</v>
      </c>
      <c r="F3233" s="23"/>
      <c r="G3233" s="23" t="s">
        <v>179</v>
      </c>
      <c r="H3233" s="23"/>
      <c r="I3233" s="23"/>
      <c r="J3233" s="23"/>
      <c r="K3233" s="23"/>
      <c r="L3233" s="23" t="s">
        <v>180</v>
      </c>
      <c r="M3233" s="25">
        <v>46309.803796296299</v>
      </c>
    </row>
    <row r="3234" spans="1:13">
      <c r="A3234">
        <v>202650003162</v>
      </c>
      <c r="B3234">
        <v>940187</v>
      </c>
      <c r="C3234" s="24">
        <v>46127</v>
      </c>
      <c r="D3234" s="23" t="s">
        <v>156</v>
      </c>
      <c r="E3234" s="23" t="s">
        <v>183</v>
      </c>
      <c r="F3234" s="23"/>
      <c r="G3234" s="23" t="s">
        <v>179</v>
      </c>
      <c r="H3234" s="23"/>
      <c r="I3234" s="23"/>
      <c r="J3234" s="23"/>
      <c r="K3234" s="23"/>
      <c r="L3234" s="23" t="s">
        <v>180</v>
      </c>
      <c r="M3234" s="25">
        <v>46309.803796296299</v>
      </c>
    </row>
    <row r="3235" spans="1:13">
      <c r="A3235">
        <v>202650003163</v>
      </c>
      <c r="B3235">
        <v>1233017</v>
      </c>
      <c r="C3235" s="24">
        <v>46127</v>
      </c>
      <c r="D3235" s="23" t="s">
        <v>156</v>
      </c>
      <c r="E3235" s="23" t="s">
        <v>183</v>
      </c>
      <c r="F3235" s="23"/>
      <c r="G3235" s="23" t="s">
        <v>179</v>
      </c>
      <c r="H3235" s="23"/>
      <c r="I3235" s="23"/>
      <c r="J3235" s="23"/>
      <c r="K3235" s="23"/>
      <c r="L3235" s="23" t="s">
        <v>180</v>
      </c>
      <c r="M3235" s="25">
        <v>46309.803796296299</v>
      </c>
    </row>
    <row r="3236" spans="1:13">
      <c r="A3236">
        <v>202650003164</v>
      </c>
      <c r="B3236">
        <v>1171593</v>
      </c>
      <c r="C3236" s="24">
        <v>46127</v>
      </c>
      <c r="D3236" s="23" t="s">
        <v>156</v>
      </c>
      <c r="E3236" s="23" t="s">
        <v>183</v>
      </c>
      <c r="F3236" s="23"/>
      <c r="G3236" s="23" t="s">
        <v>179</v>
      </c>
      <c r="H3236" s="23"/>
      <c r="I3236" s="23"/>
      <c r="J3236" s="23"/>
      <c r="K3236" s="23"/>
      <c r="L3236" s="23" t="s">
        <v>180</v>
      </c>
      <c r="M3236" s="25">
        <v>46309.803796296299</v>
      </c>
    </row>
    <row r="3237" spans="1:13">
      <c r="A3237">
        <v>202650003165</v>
      </c>
      <c r="B3237">
        <v>1011149</v>
      </c>
      <c r="C3237" s="24">
        <v>46127</v>
      </c>
      <c r="D3237" s="23" t="s">
        <v>156</v>
      </c>
      <c r="E3237" s="23" t="s">
        <v>183</v>
      </c>
      <c r="F3237" s="23"/>
      <c r="G3237" s="23" t="s">
        <v>179</v>
      </c>
      <c r="H3237" s="23"/>
      <c r="I3237" s="23"/>
      <c r="J3237" s="23"/>
      <c r="K3237" s="23"/>
      <c r="L3237" s="23" t="s">
        <v>180</v>
      </c>
      <c r="M3237" s="25">
        <v>46309.803796296299</v>
      </c>
    </row>
    <row r="3238" spans="1:13">
      <c r="A3238">
        <v>202650003166</v>
      </c>
      <c r="B3238">
        <v>1112111</v>
      </c>
      <c r="C3238" s="24">
        <v>46127</v>
      </c>
      <c r="D3238" s="23" t="s">
        <v>156</v>
      </c>
      <c r="E3238" s="23" t="s">
        <v>183</v>
      </c>
      <c r="F3238" s="23"/>
      <c r="G3238" s="23" t="s">
        <v>179</v>
      </c>
      <c r="H3238" s="23"/>
      <c r="I3238" s="23"/>
      <c r="J3238" s="23"/>
      <c r="K3238" s="23"/>
      <c r="L3238" s="23" t="s">
        <v>180</v>
      </c>
      <c r="M3238" s="25">
        <v>46309.803796296299</v>
      </c>
    </row>
    <row r="3239" spans="1:13">
      <c r="A3239">
        <v>202650003167</v>
      </c>
      <c r="B3239">
        <v>1081115</v>
      </c>
      <c r="C3239" s="24">
        <v>46127</v>
      </c>
      <c r="D3239" s="23" t="s">
        <v>156</v>
      </c>
      <c r="E3239" s="23" t="s">
        <v>183</v>
      </c>
      <c r="F3239" s="23"/>
      <c r="G3239" s="23" t="s">
        <v>179</v>
      </c>
      <c r="H3239" s="23"/>
      <c r="I3239" s="23"/>
      <c r="J3239" s="23"/>
      <c r="K3239" s="23"/>
      <c r="L3239" s="23" t="s">
        <v>180</v>
      </c>
      <c r="M3239" s="25">
        <v>46309.803796296299</v>
      </c>
    </row>
    <row r="3240" spans="1:13">
      <c r="A3240">
        <v>202650003168</v>
      </c>
      <c r="B3240">
        <v>960311</v>
      </c>
      <c r="C3240" s="24">
        <v>46127</v>
      </c>
      <c r="D3240" s="23" t="s">
        <v>156</v>
      </c>
      <c r="E3240" s="23" t="s">
        <v>183</v>
      </c>
      <c r="F3240" s="23"/>
      <c r="G3240" s="23" t="s">
        <v>179</v>
      </c>
      <c r="H3240" s="23"/>
      <c r="I3240" s="23"/>
      <c r="J3240" s="23"/>
      <c r="K3240" s="23"/>
      <c r="L3240" s="23" t="s">
        <v>180</v>
      </c>
      <c r="M3240" s="25">
        <v>46309.803796296299</v>
      </c>
    </row>
    <row r="3241" spans="1:13">
      <c r="A3241">
        <v>202650003169</v>
      </c>
      <c r="B3241">
        <v>1262056</v>
      </c>
      <c r="C3241" s="24">
        <v>46127</v>
      </c>
      <c r="D3241" s="23" t="s">
        <v>156</v>
      </c>
      <c r="E3241" s="23" t="s">
        <v>183</v>
      </c>
      <c r="F3241" s="23"/>
      <c r="G3241" s="23" t="s">
        <v>179</v>
      </c>
      <c r="H3241" s="23"/>
      <c r="I3241" s="23"/>
      <c r="J3241" s="23"/>
      <c r="K3241" s="23"/>
      <c r="L3241" s="23" t="s">
        <v>180</v>
      </c>
      <c r="M3241" s="25">
        <v>46309.803796296299</v>
      </c>
    </row>
    <row r="3242" spans="1:13">
      <c r="A3242">
        <v>202650003170</v>
      </c>
      <c r="B3242">
        <v>1112085</v>
      </c>
      <c r="C3242" s="24">
        <v>46127</v>
      </c>
      <c r="D3242" s="23" t="s">
        <v>156</v>
      </c>
      <c r="E3242" s="23" t="s">
        <v>183</v>
      </c>
      <c r="F3242" s="23"/>
      <c r="G3242" s="23" t="s">
        <v>179</v>
      </c>
      <c r="H3242" s="23"/>
      <c r="I3242" s="23"/>
      <c r="J3242" s="23"/>
      <c r="K3242" s="23"/>
      <c r="L3242" s="23" t="s">
        <v>180</v>
      </c>
      <c r="M3242" s="25">
        <v>46309.803796296299</v>
      </c>
    </row>
    <row r="3243" spans="1:13">
      <c r="A3243">
        <v>202650003171</v>
      </c>
      <c r="B3243">
        <v>1101383</v>
      </c>
      <c r="C3243" s="24">
        <v>46127</v>
      </c>
      <c r="D3243" s="23" t="s">
        <v>156</v>
      </c>
      <c r="E3243" s="23" t="s">
        <v>183</v>
      </c>
      <c r="F3243" s="23"/>
      <c r="G3243" s="23" t="s">
        <v>179</v>
      </c>
      <c r="H3243" s="23"/>
      <c r="I3243" s="23"/>
      <c r="J3243" s="23"/>
      <c r="K3243" s="23"/>
      <c r="L3243" s="23" t="s">
        <v>180</v>
      </c>
      <c r="M3243" s="25">
        <v>46309.803796296299</v>
      </c>
    </row>
    <row r="3244" spans="1:13">
      <c r="A3244">
        <v>202650003172</v>
      </c>
      <c r="B3244">
        <v>1106013</v>
      </c>
      <c r="C3244" s="24">
        <v>46127</v>
      </c>
      <c r="D3244" s="23" t="s">
        <v>156</v>
      </c>
      <c r="E3244" s="23" t="s">
        <v>183</v>
      </c>
      <c r="F3244" s="23"/>
      <c r="G3244" s="23" t="s">
        <v>179</v>
      </c>
      <c r="H3244" s="23"/>
      <c r="I3244" s="23"/>
      <c r="J3244" s="23"/>
      <c r="K3244" s="23"/>
      <c r="L3244" s="23" t="s">
        <v>180</v>
      </c>
      <c r="M3244" s="25">
        <v>46309.803796296299</v>
      </c>
    </row>
    <row r="3245" spans="1:13">
      <c r="A3245">
        <v>202650003173</v>
      </c>
      <c r="B3245">
        <v>1131253</v>
      </c>
      <c r="C3245" s="24">
        <v>46127</v>
      </c>
      <c r="D3245" s="23" t="s">
        <v>156</v>
      </c>
      <c r="E3245" s="23" t="s">
        <v>183</v>
      </c>
      <c r="F3245" s="23"/>
      <c r="G3245" s="23" t="s">
        <v>179</v>
      </c>
      <c r="H3245" s="23"/>
      <c r="I3245" s="23"/>
      <c r="J3245" s="23"/>
      <c r="K3245" s="23"/>
      <c r="L3245" s="23" t="s">
        <v>180</v>
      </c>
      <c r="M3245" s="25">
        <v>46309.803796296299</v>
      </c>
    </row>
    <row r="3246" spans="1:13">
      <c r="A3246">
        <v>202650003174</v>
      </c>
      <c r="B3246">
        <v>950498</v>
      </c>
      <c r="C3246" s="24">
        <v>46127</v>
      </c>
      <c r="D3246" s="23" t="s">
        <v>156</v>
      </c>
      <c r="E3246" s="23" t="s">
        <v>183</v>
      </c>
      <c r="F3246" s="23"/>
      <c r="G3246" s="23" t="s">
        <v>179</v>
      </c>
      <c r="H3246" s="23"/>
      <c r="I3246" s="23"/>
      <c r="J3246" s="23"/>
      <c r="K3246" s="23"/>
      <c r="L3246" s="23" t="s">
        <v>180</v>
      </c>
      <c r="M3246" s="25">
        <v>46309.803796296299</v>
      </c>
    </row>
    <row r="3247" spans="1:13">
      <c r="A3247">
        <v>202650003175</v>
      </c>
      <c r="B3247">
        <v>920454</v>
      </c>
      <c r="C3247" s="24">
        <v>46127</v>
      </c>
      <c r="D3247" s="23" t="s">
        <v>156</v>
      </c>
      <c r="E3247" s="23" t="s">
        <v>183</v>
      </c>
      <c r="F3247" s="23"/>
      <c r="G3247" s="23" t="s">
        <v>179</v>
      </c>
      <c r="H3247" s="23"/>
      <c r="I3247" s="23"/>
      <c r="J3247" s="23"/>
      <c r="K3247" s="23"/>
      <c r="L3247" s="23" t="s">
        <v>180</v>
      </c>
      <c r="M3247" s="25">
        <v>46309.803796296299</v>
      </c>
    </row>
    <row r="3248" spans="1:13">
      <c r="A3248">
        <v>202650003176</v>
      </c>
      <c r="B3248">
        <v>1122074</v>
      </c>
      <c r="C3248" s="24">
        <v>46127</v>
      </c>
      <c r="D3248" s="23" t="s">
        <v>156</v>
      </c>
      <c r="E3248" s="23" t="s">
        <v>183</v>
      </c>
      <c r="F3248" s="23"/>
      <c r="G3248" s="23" t="s">
        <v>179</v>
      </c>
      <c r="H3248" s="23"/>
      <c r="I3248" s="23"/>
      <c r="J3248" s="23"/>
      <c r="K3248" s="23"/>
      <c r="L3248" s="23" t="s">
        <v>180</v>
      </c>
      <c r="M3248" s="25">
        <v>46309.803796296299</v>
      </c>
    </row>
    <row r="3249" spans="1:13">
      <c r="A3249">
        <v>202650003177</v>
      </c>
      <c r="B3249">
        <v>1141244</v>
      </c>
      <c r="C3249" s="24">
        <v>46127</v>
      </c>
      <c r="D3249" s="23" t="s">
        <v>156</v>
      </c>
      <c r="E3249" s="23" t="s">
        <v>183</v>
      </c>
      <c r="F3249" s="23"/>
      <c r="G3249" s="23" t="s">
        <v>179</v>
      </c>
      <c r="H3249" s="23"/>
      <c r="I3249" s="23"/>
      <c r="J3249" s="23"/>
      <c r="K3249" s="23"/>
      <c r="L3249" s="23" t="s">
        <v>180</v>
      </c>
      <c r="M3249" s="25">
        <v>46309.803796296299</v>
      </c>
    </row>
    <row r="3250" spans="1:13">
      <c r="A3250">
        <v>202650003178</v>
      </c>
      <c r="B3250">
        <v>1161236</v>
      </c>
      <c r="C3250" s="24">
        <v>46127</v>
      </c>
      <c r="D3250" s="23" t="s">
        <v>156</v>
      </c>
      <c r="E3250" s="23" t="s">
        <v>183</v>
      </c>
      <c r="F3250" s="23"/>
      <c r="G3250" s="23" t="s">
        <v>179</v>
      </c>
      <c r="H3250" s="23"/>
      <c r="I3250" s="23"/>
      <c r="J3250" s="23"/>
      <c r="K3250" s="23"/>
      <c r="L3250" s="23" t="s">
        <v>180</v>
      </c>
      <c r="M3250" s="25">
        <v>46309.803796296299</v>
      </c>
    </row>
    <row r="3251" spans="1:13">
      <c r="A3251">
        <v>202650003179</v>
      </c>
      <c r="B3251">
        <v>983008</v>
      </c>
      <c r="C3251" s="24">
        <v>46127</v>
      </c>
      <c r="D3251" s="23" t="s">
        <v>156</v>
      </c>
      <c r="E3251" s="23" t="s">
        <v>183</v>
      </c>
      <c r="F3251" s="23"/>
      <c r="G3251" s="23" t="s">
        <v>179</v>
      </c>
      <c r="H3251" s="23"/>
      <c r="I3251" s="23"/>
      <c r="J3251" s="23"/>
      <c r="K3251" s="23"/>
      <c r="L3251" s="23" t="s">
        <v>180</v>
      </c>
      <c r="M3251" s="25">
        <v>46309.803796296299</v>
      </c>
    </row>
    <row r="3252" spans="1:13">
      <c r="A3252">
        <v>202650003180</v>
      </c>
      <c r="B3252">
        <v>1131083</v>
      </c>
      <c r="C3252" s="24">
        <v>46127</v>
      </c>
      <c r="D3252" s="23" t="s">
        <v>156</v>
      </c>
      <c r="E3252" s="23" t="s">
        <v>183</v>
      </c>
      <c r="F3252" s="23"/>
      <c r="G3252" s="23" t="s">
        <v>179</v>
      </c>
      <c r="H3252" s="23"/>
      <c r="I3252" s="23"/>
      <c r="J3252" s="23"/>
      <c r="K3252" s="23"/>
      <c r="L3252" s="23" t="s">
        <v>180</v>
      </c>
      <c r="M3252" s="25">
        <v>46309.803796296299</v>
      </c>
    </row>
    <row r="3253" spans="1:13">
      <c r="A3253">
        <v>202650003181</v>
      </c>
      <c r="B3253">
        <v>1161264</v>
      </c>
      <c r="C3253" s="24">
        <v>46127</v>
      </c>
      <c r="D3253" s="23" t="s">
        <v>156</v>
      </c>
      <c r="E3253" s="23" t="s">
        <v>183</v>
      </c>
      <c r="F3253" s="23"/>
      <c r="G3253" s="23" t="s">
        <v>179</v>
      </c>
      <c r="H3253" s="23"/>
      <c r="I3253" s="23"/>
      <c r="J3253" s="23"/>
      <c r="K3253" s="23"/>
      <c r="L3253" s="23" t="s">
        <v>180</v>
      </c>
      <c r="M3253" s="25">
        <v>46309.803796296299</v>
      </c>
    </row>
    <row r="3254" spans="1:13">
      <c r="A3254">
        <v>202650003182</v>
      </c>
      <c r="B3254">
        <v>1091020</v>
      </c>
      <c r="C3254" s="24">
        <v>46127</v>
      </c>
      <c r="D3254" s="23" t="s">
        <v>156</v>
      </c>
      <c r="E3254" s="23" t="s">
        <v>183</v>
      </c>
      <c r="F3254" s="23"/>
      <c r="G3254" s="23" t="s">
        <v>179</v>
      </c>
      <c r="H3254" s="23"/>
      <c r="I3254" s="23"/>
      <c r="J3254" s="23"/>
      <c r="K3254" s="23"/>
      <c r="L3254" s="23" t="s">
        <v>180</v>
      </c>
      <c r="M3254" s="25">
        <v>46309.803796296299</v>
      </c>
    </row>
    <row r="3255" spans="1:13">
      <c r="A3255">
        <v>202650003183</v>
      </c>
      <c r="B3255">
        <v>1221135</v>
      </c>
      <c r="C3255" s="24">
        <v>46127</v>
      </c>
      <c r="D3255" s="23" t="s">
        <v>156</v>
      </c>
      <c r="E3255" s="23" t="s">
        <v>183</v>
      </c>
      <c r="F3255" s="23"/>
      <c r="G3255" s="23" t="s">
        <v>179</v>
      </c>
      <c r="H3255" s="23"/>
      <c r="I3255" s="23"/>
      <c r="J3255" s="23"/>
      <c r="K3255" s="23"/>
      <c r="L3255" s="23" t="s">
        <v>180</v>
      </c>
      <c r="M3255" s="25">
        <v>46309.803796296299</v>
      </c>
    </row>
    <row r="3256" spans="1:13">
      <c r="A3256">
        <v>202650003184</v>
      </c>
      <c r="B3256">
        <v>1221235</v>
      </c>
      <c r="C3256" s="24">
        <v>46127</v>
      </c>
      <c r="D3256" s="23" t="s">
        <v>156</v>
      </c>
      <c r="E3256" s="23" t="s">
        <v>183</v>
      </c>
      <c r="F3256" s="23"/>
      <c r="G3256" s="23" t="s">
        <v>179</v>
      </c>
      <c r="H3256" s="23"/>
      <c r="I3256" s="23"/>
      <c r="J3256" s="23"/>
      <c r="K3256" s="23"/>
      <c r="L3256" s="23" t="s">
        <v>180</v>
      </c>
      <c r="M3256" s="25">
        <v>46309.803796296299</v>
      </c>
    </row>
    <row r="3257" spans="1:13">
      <c r="A3257">
        <v>202650003185</v>
      </c>
      <c r="B3257">
        <v>1131471</v>
      </c>
      <c r="C3257" s="24">
        <v>46127</v>
      </c>
      <c r="D3257" s="23" t="s">
        <v>156</v>
      </c>
      <c r="E3257" s="23" t="s">
        <v>183</v>
      </c>
      <c r="F3257" s="23"/>
      <c r="G3257" s="23" t="s">
        <v>179</v>
      </c>
      <c r="H3257" s="23"/>
      <c r="I3257" s="23"/>
      <c r="J3257" s="23"/>
      <c r="K3257" s="23"/>
      <c r="L3257" s="23" t="s">
        <v>180</v>
      </c>
      <c r="M3257" s="25">
        <v>46309.803796296299</v>
      </c>
    </row>
    <row r="3258" spans="1:13">
      <c r="A3258">
        <v>202650003186</v>
      </c>
      <c r="B3258">
        <v>1231031</v>
      </c>
      <c r="C3258" s="24">
        <v>46127</v>
      </c>
      <c r="D3258" s="23" t="s">
        <v>156</v>
      </c>
      <c r="E3258" s="23" t="s">
        <v>183</v>
      </c>
      <c r="F3258" s="23"/>
      <c r="G3258" s="23" t="s">
        <v>179</v>
      </c>
      <c r="H3258" s="23"/>
      <c r="I3258" s="23"/>
      <c r="J3258" s="23"/>
      <c r="K3258" s="23"/>
      <c r="L3258" s="23" t="s">
        <v>180</v>
      </c>
      <c r="M3258" s="25">
        <v>46309.803796296299</v>
      </c>
    </row>
    <row r="3259" spans="1:13">
      <c r="A3259">
        <v>202650003187</v>
      </c>
      <c r="B3259">
        <v>1001168</v>
      </c>
      <c r="C3259" s="24">
        <v>46127</v>
      </c>
      <c r="D3259" s="23" t="s">
        <v>156</v>
      </c>
      <c r="E3259" s="23" t="s">
        <v>183</v>
      </c>
      <c r="F3259" s="23"/>
      <c r="G3259" s="23" t="s">
        <v>179</v>
      </c>
      <c r="H3259" s="23"/>
      <c r="I3259" s="23"/>
      <c r="J3259" s="23"/>
      <c r="K3259" s="23"/>
      <c r="L3259" s="23" t="s">
        <v>180</v>
      </c>
      <c r="M3259" s="25">
        <v>46309.803796296299</v>
      </c>
    </row>
    <row r="3260" spans="1:13">
      <c r="A3260">
        <v>202650003188</v>
      </c>
      <c r="B3260">
        <v>1131154</v>
      </c>
      <c r="C3260" s="24">
        <v>46127</v>
      </c>
      <c r="D3260" s="23" t="s">
        <v>156</v>
      </c>
      <c r="E3260" s="23" t="s">
        <v>183</v>
      </c>
      <c r="F3260" s="23"/>
      <c r="G3260" s="23" t="s">
        <v>179</v>
      </c>
      <c r="H3260" s="23"/>
      <c r="I3260" s="23"/>
      <c r="J3260" s="23"/>
      <c r="K3260" s="23"/>
      <c r="L3260" s="23" t="s">
        <v>180</v>
      </c>
      <c r="M3260" s="25">
        <v>46309.803796296299</v>
      </c>
    </row>
    <row r="3261" spans="1:13">
      <c r="A3261">
        <v>202650003189</v>
      </c>
      <c r="B3261">
        <v>880304</v>
      </c>
      <c r="C3261" s="24">
        <v>46127</v>
      </c>
      <c r="D3261" s="23" t="s">
        <v>156</v>
      </c>
      <c r="E3261" s="23" t="s">
        <v>183</v>
      </c>
      <c r="F3261" s="23"/>
      <c r="G3261" s="23" t="s">
        <v>179</v>
      </c>
      <c r="H3261" s="23"/>
      <c r="I3261" s="23"/>
      <c r="J3261" s="23"/>
      <c r="K3261" s="23"/>
      <c r="L3261" s="23" t="s">
        <v>180</v>
      </c>
      <c r="M3261" s="25">
        <v>46309.803796296299</v>
      </c>
    </row>
    <row r="3262" spans="1:13">
      <c r="A3262">
        <v>202650003190</v>
      </c>
      <c r="B3262">
        <v>1132049</v>
      </c>
      <c r="C3262" s="24">
        <v>46127</v>
      </c>
      <c r="D3262" s="23" t="s">
        <v>156</v>
      </c>
      <c r="E3262" s="23" t="s">
        <v>183</v>
      </c>
      <c r="F3262" s="23"/>
      <c r="G3262" s="23" t="s">
        <v>179</v>
      </c>
      <c r="H3262" s="23"/>
      <c r="I3262" s="23"/>
      <c r="J3262" s="23"/>
      <c r="K3262" s="23"/>
      <c r="L3262" s="23" t="s">
        <v>180</v>
      </c>
      <c r="M3262" s="25">
        <v>46309.803796296299</v>
      </c>
    </row>
    <row r="3263" spans="1:13">
      <c r="A3263">
        <v>202650003191</v>
      </c>
      <c r="B3263">
        <v>1211183</v>
      </c>
      <c r="C3263" s="24">
        <v>46127</v>
      </c>
      <c r="D3263" s="23" t="s">
        <v>156</v>
      </c>
      <c r="E3263" s="23" t="s">
        <v>183</v>
      </c>
      <c r="F3263" s="23"/>
      <c r="G3263" s="23" t="s">
        <v>179</v>
      </c>
      <c r="H3263" s="23"/>
      <c r="I3263" s="23"/>
      <c r="J3263" s="23"/>
      <c r="K3263" s="23"/>
      <c r="L3263" s="23" t="s">
        <v>180</v>
      </c>
      <c r="M3263" s="25">
        <v>46309.803796296299</v>
      </c>
    </row>
    <row r="3264" spans="1:13">
      <c r="A3264">
        <v>202650003192</v>
      </c>
      <c r="B3264">
        <v>1171072</v>
      </c>
      <c r="C3264" s="24">
        <v>46127</v>
      </c>
      <c r="D3264" s="23" t="s">
        <v>156</v>
      </c>
      <c r="E3264" s="23" t="s">
        <v>183</v>
      </c>
      <c r="F3264" s="23"/>
      <c r="G3264" s="23" t="s">
        <v>179</v>
      </c>
      <c r="H3264" s="23"/>
      <c r="I3264" s="23"/>
      <c r="J3264" s="23"/>
      <c r="K3264" s="23"/>
      <c r="L3264" s="23" t="s">
        <v>180</v>
      </c>
      <c r="M3264" s="25">
        <v>46309.803796296299</v>
      </c>
    </row>
    <row r="3265" spans="1:13">
      <c r="A3265">
        <v>202650003193</v>
      </c>
      <c r="B3265">
        <v>1221241</v>
      </c>
      <c r="C3265" s="24">
        <v>46127</v>
      </c>
      <c r="D3265" s="23" t="s">
        <v>156</v>
      </c>
      <c r="E3265" s="23" t="s">
        <v>183</v>
      </c>
      <c r="F3265" s="23"/>
      <c r="G3265" s="23" t="s">
        <v>179</v>
      </c>
      <c r="H3265" s="23"/>
      <c r="I3265" s="23"/>
      <c r="J3265" s="23"/>
      <c r="K3265" s="23"/>
      <c r="L3265" s="23" t="s">
        <v>180</v>
      </c>
      <c r="M3265" s="25">
        <v>46309.803796296299</v>
      </c>
    </row>
    <row r="3266" spans="1:13">
      <c r="A3266">
        <v>202650003194</v>
      </c>
      <c r="B3266">
        <v>1202120</v>
      </c>
      <c r="C3266" s="24">
        <v>46127</v>
      </c>
      <c r="D3266" s="23" t="s">
        <v>156</v>
      </c>
      <c r="E3266" s="23" t="s">
        <v>183</v>
      </c>
      <c r="F3266" s="23"/>
      <c r="G3266" s="23" t="s">
        <v>179</v>
      </c>
      <c r="H3266" s="23"/>
      <c r="I3266" s="23"/>
      <c r="J3266" s="23"/>
      <c r="K3266" s="23"/>
      <c r="L3266" s="23" t="s">
        <v>180</v>
      </c>
      <c r="M3266" s="25">
        <v>46309.803796296299</v>
      </c>
    </row>
    <row r="3267" spans="1:13">
      <c r="A3267">
        <v>202650003195</v>
      </c>
      <c r="B3267">
        <v>1231088</v>
      </c>
      <c r="C3267" s="24">
        <v>46127</v>
      </c>
      <c r="D3267" s="23" t="s">
        <v>156</v>
      </c>
      <c r="E3267" s="23" t="s">
        <v>183</v>
      </c>
      <c r="F3267" s="23"/>
      <c r="G3267" s="23" t="s">
        <v>179</v>
      </c>
      <c r="H3267" s="23"/>
      <c r="I3267" s="23"/>
      <c r="J3267" s="23"/>
      <c r="K3267" s="23"/>
      <c r="L3267" s="23" t="s">
        <v>180</v>
      </c>
      <c r="M3267" s="25">
        <v>46309.803796296299</v>
      </c>
    </row>
    <row r="3268" spans="1:13">
      <c r="A3268">
        <v>202650003196</v>
      </c>
      <c r="B3268">
        <v>971143</v>
      </c>
      <c r="C3268" s="24">
        <v>46127</v>
      </c>
      <c r="D3268" s="23" t="s">
        <v>156</v>
      </c>
      <c r="E3268" s="23" t="s">
        <v>183</v>
      </c>
      <c r="F3268" s="23"/>
      <c r="G3268" s="23" t="s">
        <v>179</v>
      </c>
      <c r="H3268" s="23"/>
      <c r="I3268" s="23"/>
      <c r="J3268" s="23"/>
      <c r="K3268" s="23"/>
      <c r="L3268" s="23" t="s">
        <v>180</v>
      </c>
      <c r="M3268" s="25">
        <v>46309.803796296299</v>
      </c>
    </row>
    <row r="3269" spans="1:13">
      <c r="A3269">
        <v>202650003197</v>
      </c>
      <c r="B3269">
        <v>1042014</v>
      </c>
      <c r="C3269" s="24">
        <v>46127</v>
      </c>
      <c r="D3269" s="23" t="s">
        <v>156</v>
      </c>
      <c r="E3269" s="23" t="s">
        <v>183</v>
      </c>
      <c r="F3269" s="23"/>
      <c r="G3269" s="23" t="s">
        <v>179</v>
      </c>
      <c r="H3269" s="23"/>
      <c r="I3269" s="23"/>
      <c r="J3269" s="23"/>
      <c r="K3269" s="23"/>
      <c r="L3269" s="23" t="s">
        <v>180</v>
      </c>
      <c r="M3269" s="25">
        <v>46309.803796296299</v>
      </c>
    </row>
    <row r="3270" spans="1:13">
      <c r="A3270">
        <v>202650003198</v>
      </c>
      <c r="B3270">
        <v>1201209</v>
      </c>
      <c r="C3270" s="24">
        <v>46127</v>
      </c>
      <c r="D3270" s="23" t="s">
        <v>156</v>
      </c>
      <c r="E3270" s="23" t="s">
        <v>183</v>
      </c>
      <c r="F3270" s="23"/>
      <c r="G3270" s="23" t="s">
        <v>179</v>
      </c>
      <c r="H3270" s="23"/>
      <c r="I3270" s="23"/>
      <c r="J3270" s="23"/>
      <c r="K3270" s="23"/>
      <c r="L3270" s="23" t="s">
        <v>180</v>
      </c>
      <c r="M3270" s="25">
        <v>46309.803796296299</v>
      </c>
    </row>
    <row r="3271" spans="1:13">
      <c r="A3271">
        <v>202650003199</v>
      </c>
      <c r="B3271">
        <v>1031182</v>
      </c>
      <c r="C3271" s="24">
        <v>46127</v>
      </c>
      <c r="D3271" s="23" t="s">
        <v>156</v>
      </c>
      <c r="E3271" s="23" t="s">
        <v>183</v>
      </c>
      <c r="F3271" s="23"/>
      <c r="G3271" s="23" t="s">
        <v>179</v>
      </c>
      <c r="H3271" s="23"/>
      <c r="I3271" s="23"/>
      <c r="J3271" s="23"/>
      <c r="K3271" s="23"/>
      <c r="L3271" s="23" t="s">
        <v>180</v>
      </c>
      <c r="M3271" s="25">
        <v>46309.803796296299</v>
      </c>
    </row>
    <row r="3272" spans="1:13">
      <c r="A3272">
        <v>202650003200</v>
      </c>
      <c r="B3272">
        <v>1011122</v>
      </c>
      <c r="C3272" s="24">
        <v>46127</v>
      </c>
      <c r="D3272" s="23" t="s">
        <v>156</v>
      </c>
      <c r="E3272" s="23" t="s">
        <v>183</v>
      </c>
      <c r="F3272" s="23"/>
      <c r="G3272" s="23" t="s">
        <v>179</v>
      </c>
      <c r="H3272" s="23"/>
      <c r="I3272" s="23"/>
      <c r="J3272" s="23"/>
      <c r="K3272" s="23"/>
      <c r="L3272" s="23" t="s">
        <v>180</v>
      </c>
      <c r="M3272" s="25">
        <v>46309.803796296299</v>
      </c>
    </row>
    <row r="3273" spans="1:13">
      <c r="A3273">
        <v>202650003201</v>
      </c>
      <c r="B3273">
        <v>1071059</v>
      </c>
      <c r="C3273" s="24">
        <v>46127</v>
      </c>
      <c r="D3273" s="23" t="s">
        <v>156</v>
      </c>
      <c r="E3273" s="23" t="s">
        <v>183</v>
      </c>
      <c r="F3273" s="23"/>
      <c r="G3273" s="23" t="s">
        <v>179</v>
      </c>
      <c r="H3273" s="23"/>
      <c r="I3273" s="23"/>
      <c r="J3273" s="23"/>
      <c r="K3273" s="23"/>
      <c r="L3273" s="23" t="s">
        <v>180</v>
      </c>
      <c r="M3273" s="25">
        <v>46309.803796296299</v>
      </c>
    </row>
    <row r="3274" spans="1:13">
      <c r="A3274">
        <v>202650003202</v>
      </c>
      <c r="B3274">
        <v>1162081</v>
      </c>
      <c r="C3274" s="24">
        <v>46127</v>
      </c>
      <c r="D3274" s="23" t="s">
        <v>156</v>
      </c>
      <c r="E3274" s="23" t="s">
        <v>183</v>
      </c>
      <c r="F3274" s="23"/>
      <c r="G3274" s="23" t="s">
        <v>179</v>
      </c>
      <c r="H3274" s="23"/>
      <c r="I3274" s="23"/>
      <c r="J3274" s="23"/>
      <c r="K3274" s="23"/>
      <c r="L3274" s="23" t="s">
        <v>180</v>
      </c>
      <c r="M3274" s="25">
        <v>46309.803796296299</v>
      </c>
    </row>
    <row r="3275" spans="1:13">
      <c r="A3275">
        <v>202650003203</v>
      </c>
      <c r="B3275">
        <v>1171401</v>
      </c>
      <c r="C3275" s="24">
        <v>46127</v>
      </c>
      <c r="D3275" s="23" t="s">
        <v>156</v>
      </c>
      <c r="E3275" s="23" t="s">
        <v>183</v>
      </c>
      <c r="F3275" s="23"/>
      <c r="G3275" s="23" t="s">
        <v>179</v>
      </c>
      <c r="H3275" s="23"/>
      <c r="I3275" s="23"/>
      <c r="J3275" s="23"/>
      <c r="K3275" s="23"/>
      <c r="L3275" s="23" t="s">
        <v>180</v>
      </c>
      <c r="M3275" s="25">
        <v>46309.803796296299</v>
      </c>
    </row>
    <row r="3276" spans="1:13">
      <c r="A3276">
        <v>202650003204</v>
      </c>
      <c r="B3276">
        <v>1061094</v>
      </c>
      <c r="C3276" s="24">
        <v>46127</v>
      </c>
      <c r="D3276" s="23" t="s">
        <v>156</v>
      </c>
      <c r="E3276" s="23" t="s">
        <v>183</v>
      </c>
      <c r="F3276" s="23"/>
      <c r="G3276" s="23" t="s">
        <v>179</v>
      </c>
      <c r="H3276" s="23"/>
      <c r="I3276" s="23"/>
      <c r="J3276" s="23"/>
      <c r="K3276" s="23"/>
      <c r="L3276" s="23" t="s">
        <v>180</v>
      </c>
      <c r="M3276" s="25">
        <v>46309.803796296299</v>
      </c>
    </row>
    <row r="3277" spans="1:13">
      <c r="A3277">
        <v>202650003205</v>
      </c>
      <c r="B3277">
        <v>1221411</v>
      </c>
      <c r="C3277" s="24">
        <v>46127</v>
      </c>
      <c r="D3277" s="23" t="s">
        <v>156</v>
      </c>
      <c r="E3277" s="23" t="s">
        <v>183</v>
      </c>
      <c r="F3277" s="23"/>
      <c r="G3277" s="23" t="s">
        <v>179</v>
      </c>
      <c r="H3277" s="23"/>
      <c r="I3277" s="23"/>
      <c r="J3277" s="23"/>
      <c r="K3277" s="23"/>
      <c r="L3277" s="23" t="s">
        <v>180</v>
      </c>
      <c r="M3277" s="25">
        <v>46309.803796296299</v>
      </c>
    </row>
    <row r="3278" spans="1:13">
      <c r="A3278">
        <v>202650003206</v>
      </c>
      <c r="B3278">
        <v>1171333</v>
      </c>
      <c r="C3278" s="24">
        <v>46127</v>
      </c>
      <c r="D3278" s="23" t="s">
        <v>156</v>
      </c>
      <c r="E3278" s="23" t="s">
        <v>183</v>
      </c>
      <c r="F3278" s="23"/>
      <c r="G3278" s="23" t="s">
        <v>179</v>
      </c>
      <c r="H3278" s="23"/>
      <c r="I3278" s="23"/>
      <c r="J3278" s="23"/>
      <c r="K3278" s="23"/>
      <c r="L3278" s="23" t="s">
        <v>180</v>
      </c>
      <c r="M3278" s="25">
        <v>46309.803796296299</v>
      </c>
    </row>
    <row r="3279" spans="1:13">
      <c r="A3279">
        <v>202650003207</v>
      </c>
      <c r="B3279">
        <v>1171461</v>
      </c>
      <c r="C3279" s="24">
        <v>46127</v>
      </c>
      <c r="D3279" s="23" t="s">
        <v>156</v>
      </c>
      <c r="E3279" s="23" t="s">
        <v>183</v>
      </c>
      <c r="F3279" s="23"/>
      <c r="G3279" s="23" t="s">
        <v>179</v>
      </c>
      <c r="H3279" s="23"/>
      <c r="I3279" s="23"/>
      <c r="J3279" s="23"/>
      <c r="K3279" s="23"/>
      <c r="L3279" s="23" t="s">
        <v>180</v>
      </c>
      <c r="M3279" s="25">
        <v>46309.803796296299</v>
      </c>
    </row>
    <row r="3280" spans="1:13">
      <c r="A3280">
        <v>202650003208</v>
      </c>
      <c r="B3280">
        <v>1221166</v>
      </c>
      <c r="C3280" s="24">
        <v>46127</v>
      </c>
      <c r="D3280" s="23" t="s">
        <v>156</v>
      </c>
      <c r="E3280" s="23" t="s">
        <v>183</v>
      </c>
      <c r="F3280" s="23"/>
      <c r="G3280" s="23" t="s">
        <v>179</v>
      </c>
      <c r="H3280" s="23"/>
      <c r="I3280" s="23"/>
      <c r="J3280" s="23"/>
      <c r="K3280" s="23"/>
      <c r="L3280" s="23" t="s">
        <v>180</v>
      </c>
      <c r="M3280" s="25">
        <v>46309.803796296299</v>
      </c>
    </row>
    <row r="3281" spans="1:13">
      <c r="A3281">
        <v>202650003209</v>
      </c>
      <c r="B3281">
        <v>910594</v>
      </c>
      <c r="C3281" s="24">
        <v>46127</v>
      </c>
      <c r="D3281" s="23" t="s">
        <v>156</v>
      </c>
      <c r="E3281" s="23" t="s">
        <v>183</v>
      </c>
      <c r="F3281" s="23"/>
      <c r="G3281" s="23" t="s">
        <v>179</v>
      </c>
      <c r="H3281" s="23"/>
      <c r="I3281" s="23"/>
      <c r="J3281" s="23"/>
      <c r="K3281" s="23"/>
      <c r="L3281" s="23" t="s">
        <v>180</v>
      </c>
      <c r="M3281" s="25">
        <v>46309.803796296299</v>
      </c>
    </row>
    <row r="3282" spans="1:13">
      <c r="A3282">
        <v>202650003210</v>
      </c>
      <c r="B3282">
        <v>1154070</v>
      </c>
      <c r="C3282" s="24">
        <v>46127</v>
      </c>
      <c r="D3282" s="23" t="s">
        <v>156</v>
      </c>
      <c r="E3282" s="23" t="s">
        <v>183</v>
      </c>
      <c r="F3282" s="23"/>
      <c r="G3282" s="23" t="s">
        <v>179</v>
      </c>
      <c r="H3282" s="23"/>
      <c r="I3282" s="23"/>
      <c r="J3282" s="23"/>
      <c r="K3282" s="23"/>
      <c r="L3282" s="23" t="s">
        <v>180</v>
      </c>
      <c r="M3282" s="25">
        <v>46309.803796296299</v>
      </c>
    </row>
    <row r="3283" spans="1:13">
      <c r="A3283">
        <v>202650003211</v>
      </c>
      <c r="B3283">
        <v>1111229</v>
      </c>
      <c r="C3283" s="24">
        <v>46127</v>
      </c>
      <c r="D3283" s="23" t="s">
        <v>156</v>
      </c>
      <c r="E3283" s="23" t="s">
        <v>183</v>
      </c>
      <c r="F3283" s="23"/>
      <c r="G3283" s="23" t="s">
        <v>179</v>
      </c>
      <c r="H3283" s="23"/>
      <c r="I3283" s="23"/>
      <c r="J3283" s="23"/>
      <c r="K3283" s="23"/>
      <c r="L3283" s="23" t="s">
        <v>180</v>
      </c>
      <c r="M3283" s="25">
        <v>46309.803796296299</v>
      </c>
    </row>
    <row r="3284" spans="1:13">
      <c r="A3284">
        <v>202650003212</v>
      </c>
      <c r="B3284">
        <v>930939</v>
      </c>
      <c r="C3284" s="24">
        <v>46127</v>
      </c>
      <c r="D3284" s="23" t="s">
        <v>156</v>
      </c>
      <c r="E3284" s="23" t="s">
        <v>183</v>
      </c>
      <c r="F3284" s="23"/>
      <c r="G3284" s="23" t="s">
        <v>179</v>
      </c>
      <c r="H3284" s="23"/>
      <c r="I3284" s="23"/>
      <c r="J3284" s="23"/>
      <c r="K3284" s="23"/>
      <c r="L3284" s="23" t="s">
        <v>180</v>
      </c>
      <c r="M3284" s="25">
        <v>46309.803796296299</v>
      </c>
    </row>
    <row r="3285" spans="1:13">
      <c r="A3285">
        <v>202650003213</v>
      </c>
      <c r="B3285">
        <v>1211344</v>
      </c>
      <c r="C3285" s="24">
        <v>46127</v>
      </c>
      <c r="D3285" s="23" t="s">
        <v>156</v>
      </c>
      <c r="E3285" s="23" t="s">
        <v>183</v>
      </c>
      <c r="F3285" s="23"/>
      <c r="G3285" s="23" t="s">
        <v>179</v>
      </c>
      <c r="H3285" s="23"/>
      <c r="I3285" s="23"/>
      <c r="J3285" s="23"/>
      <c r="K3285" s="23"/>
      <c r="L3285" s="23" t="s">
        <v>180</v>
      </c>
      <c r="M3285" s="25">
        <v>46309.803796296299</v>
      </c>
    </row>
    <row r="3286" spans="1:13">
      <c r="A3286">
        <v>202650003214</v>
      </c>
      <c r="B3286">
        <v>940545</v>
      </c>
      <c r="C3286" s="24">
        <v>46127</v>
      </c>
      <c r="D3286" s="23" t="s">
        <v>156</v>
      </c>
      <c r="E3286" s="23" t="s">
        <v>183</v>
      </c>
      <c r="F3286" s="23"/>
      <c r="G3286" s="23" t="s">
        <v>179</v>
      </c>
      <c r="H3286" s="23"/>
      <c r="I3286" s="23"/>
      <c r="J3286" s="23"/>
      <c r="K3286" s="23"/>
      <c r="L3286" s="23" t="s">
        <v>180</v>
      </c>
      <c r="M3286" s="25">
        <v>46309.803796296299</v>
      </c>
    </row>
    <row r="3287" spans="1:13">
      <c r="A3287">
        <v>202650003215</v>
      </c>
      <c r="B3287">
        <v>1183018</v>
      </c>
      <c r="C3287" s="24">
        <v>46127</v>
      </c>
      <c r="D3287" s="23" t="s">
        <v>156</v>
      </c>
      <c r="E3287" s="23" t="s">
        <v>183</v>
      </c>
      <c r="F3287" s="23"/>
      <c r="G3287" s="23" t="s">
        <v>179</v>
      </c>
      <c r="H3287" s="23"/>
      <c r="I3287" s="23"/>
      <c r="J3287" s="23"/>
      <c r="K3287" s="23"/>
      <c r="L3287" s="23" t="s">
        <v>180</v>
      </c>
      <c r="M3287" s="25">
        <v>46309.803796296299</v>
      </c>
    </row>
    <row r="3288" spans="1:13">
      <c r="A3288">
        <v>202650003216</v>
      </c>
      <c r="B3288">
        <v>1111543</v>
      </c>
      <c r="C3288" s="24">
        <v>46127</v>
      </c>
      <c r="D3288" s="23" t="s">
        <v>156</v>
      </c>
      <c r="E3288" s="23" t="s">
        <v>183</v>
      </c>
      <c r="F3288" s="23"/>
      <c r="G3288" s="23" t="s">
        <v>179</v>
      </c>
      <c r="H3288" s="23"/>
      <c r="I3288" s="23"/>
      <c r="J3288" s="23"/>
      <c r="K3288" s="23"/>
      <c r="L3288" s="23" t="s">
        <v>180</v>
      </c>
      <c r="M3288" s="25">
        <v>46309.803796296299</v>
      </c>
    </row>
    <row r="3289" spans="1:13">
      <c r="A3289">
        <v>202650003217</v>
      </c>
      <c r="B3289">
        <v>940310</v>
      </c>
      <c r="C3289" s="24">
        <v>46127</v>
      </c>
      <c r="D3289" s="23" t="s">
        <v>156</v>
      </c>
      <c r="E3289" s="23" t="s">
        <v>183</v>
      </c>
      <c r="F3289" s="23"/>
      <c r="G3289" s="23" t="s">
        <v>179</v>
      </c>
      <c r="H3289" s="23"/>
      <c r="I3289" s="23"/>
      <c r="J3289" s="23"/>
      <c r="K3289" s="23"/>
      <c r="L3289" s="23" t="s">
        <v>180</v>
      </c>
      <c r="M3289" s="25">
        <v>46309.803796296299</v>
      </c>
    </row>
    <row r="3290" spans="1:13">
      <c r="A3290">
        <v>202650003218</v>
      </c>
      <c r="B3290">
        <v>910596</v>
      </c>
      <c r="C3290" s="24">
        <v>46127</v>
      </c>
      <c r="D3290" s="23" t="s">
        <v>156</v>
      </c>
      <c r="E3290" s="23" t="s">
        <v>183</v>
      </c>
      <c r="F3290" s="23"/>
      <c r="G3290" s="23" t="s">
        <v>179</v>
      </c>
      <c r="H3290" s="23"/>
      <c r="I3290" s="23"/>
      <c r="J3290" s="23"/>
      <c r="K3290" s="23"/>
      <c r="L3290" s="23" t="s">
        <v>180</v>
      </c>
      <c r="M3290" s="25">
        <v>46309.803796296299</v>
      </c>
    </row>
    <row r="3291" spans="1:13">
      <c r="A3291">
        <v>202650003219</v>
      </c>
      <c r="B3291">
        <v>1221220</v>
      </c>
      <c r="C3291" s="24">
        <v>46127</v>
      </c>
      <c r="D3291" s="23" t="s">
        <v>156</v>
      </c>
      <c r="E3291" s="23" t="s">
        <v>183</v>
      </c>
      <c r="F3291" s="23"/>
      <c r="G3291" s="23" t="s">
        <v>179</v>
      </c>
      <c r="H3291" s="23"/>
      <c r="I3291" s="23"/>
      <c r="J3291" s="23"/>
      <c r="K3291" s="23"/>
      <c r="L3291" s="23" t="s">
        <v>180</v>
      </c>
      <c r="M3291" s="25">
        <v>46309.803796296299</v>
      </c>
    </row>
    <row r="3292" spans="1:13">
      <c r="A3292">
        <v>202650003220</v>
      </c>
      <c r="B3292">
        <v>1161127</v>
      </c>
      <c r="C3292" s="24">
        <v>46127</v>
      </c>
      <c r="D3292" s="23" t="s">
        <v>156</v>
      </c>
      <c r="E3292" s="23" t="s">
        <v>183</v>
      </c>
      <c r="F3292" s="23"/>
      <c r="G3292" s="23" t="s">
        <v>179</v>
      </c>
      <c r="H3292" s="23"/>
      <c r="I3292" s="23"/>
      <c r="J3292" s="23"/>
      <c r="K3292" s="23"/>
      <c r="L3292" s="23" t="s">
        <v>180</v>
      </c>
      <c r="M3292" s="25">
        <v>46309.803796296299</v>
      </c>
    </row>
    <row r="3293" spans="1:13">
      <c r="A3293">
        <v>202650003221</v>
      </c>
      <c r="B3293">
        <v>1173011</v>
      </c>
      <c r="C3293" s="24">
        <v>46127</v>
      </c>
      <c r="D3293" s="23" t="s">
        <v>156</v>
      </c>
      <c r="E3293" s="23" t="s">
        <v>183</v>
      </c>
      <c r="F3293" s="23"/>
      <c r="G3293" s="23" t="s">
        <v>179</v>
      </c>
      <c r="H3293" s="23"/>
      <c r="I3293" s="23"/>
      <c r="J3293" s="23"/>
      <c r="K3293" s="23"/>
      <c r="L3293" s="23" t="s">
        <v>180</v>
      </c>
      <c r="M3293" s="25">
        <v>46309.803796296299</v>
      </c>
    </row>
    <row r="3294" spans="1:13">
      <c r="A3294">
        <v>202650003222</v>
      </c>
      <c r="B3294">
        <v>920550</v>
      </c>
      <c r="C3294" s="24">
        <v>46127</v>
      </c>
      <c r="D3294" s="23" t="s">
        <v>156</v>
      </c>
      <c r="E3294" s="23" t="s">
        <v>183</v>
      </c>
      <c r="F3294" s="23"/>
      <c r="G3294" s="23" t="s">
        <v>179</v>
      </c>
      <c r="H3294" s="23"/>
      <c r="I3294" s="23"/>
      <c r="J3294" s="23"/>
      <c r="K3294" s="23"/>
      <c r="L3294" s="23" t="s">
        <v>180</v>
      </c>
      <c r="M3294" s="25">
        <v>46309.803796296299</v>
      </c>
    </row>
    <row r="3295" spans="1:13">
      <c r="A3295">
        <v>202650003223</v>
      </c>
      <c r="B3295">
        <v>1161300</v>
      </c>
      <c r="C3295" s="24">
        <v>46127</v>
      </c>
      <c r="D3295" s="23" t="s">
        <v>156</v>
      </c>
      <c r="E3295" s="23" t="s">
        <v>183</v>
      </c>
      <c r="F3295" s="23"/>
      <c r="G3295" s="23" t="s">
        <v>179</v>
      </c>
      <c r="H3295" s="23"/>
      <c r="I3295" s="23"/>
      <c r="J3295" s="23"/>
      <c r="K3295" s="23"/>
      <c r="L3295" s="23" t="s">
        <v>180</v>
      </c>
      <c r="M3295" s="25">
        <v>46309.803796296299</v>
      </c>
    </row>
    <row r="3296" spans="1:13">
      <c r="A3296">
        <v>202650003224</v>
      </c>
      <c r="B3296">
        <v>1171438</v>
      </c>
      <c r="C3296" s="24">
        <v>46127</v>
      </c>
      <c r="D3296" s="23" t="s">
        <v>156</v>
      </c>
      <c r="E3296" s="23" t="s">
        <v>183</v>
      </c>
      <c r="F3296" s="23"/>
      <c r="G3296" s="23" t="s">
        <v>179</v>
      </c>
      <c r="H3296" s="23"/>
      <c r="I3296" s="23"/>
      <c r="J3296" s="23"/>
      <c r="K3296" s="23"/>
      <c r="L3296" s="23" t="s">
        <v>180</v>
      </c>
      <c r="M3296" s="25">
        <v>46309.803796296299</v>
      </c>
    </row>
    <row r="3297" spans="1:13">
      <c r="A3297">
        <v>202650003225</v>
      </c>
      <c r="B3297">
        <v>1231179</v>
      </c>
      <c r="C3297" s="24">
        <v>46127</v>
      </c>
      <c r="D3297" s="23" t="s">
        <v>156</v>
      </c>
      <c r="E3297" s="23" t="s">
        <v>183</v>
      </c>
      <c r="F3297" s="23"/>
      <c r="G3297" s="23" t="s">
        <v>179</v>
      </c>
      <c r="H3297" s="23"/>
      <c r="I3297" s="23"/>
      <c r="J3297" s="23"/>
      <c r="K3297" s="23"/>
      <c r="L3297" s="23" t="s">
        <v>180</v>
      </c>
      <c r="M3297" s="25">
        <v>46309.803796296299</v>
      </c>
    </row>
    <row r="3298" spans="1:13">
      <c r="A3298">
        <v>202650003226</v>
      </c>
      <c r="B3298">
        <v>1231330</v>
      </c>
      <c r="C3298" s="24">
        <v>46127</v>
      </c>
      <c r="D3298" s="23" t="s">
        <v>156</v>
      </c>
      <c r="E3298" s="23" t="s">
        <v>183</v>
      </c>
      <c r="F3298" s="23"/>
      <c r="G3298" s="23" t="s">
        <v>179</v>
      </c>
      <c r="H3298" s="23"/>
      <c r="I3298" s="23"/>
      <c r="J3298" s="23"/>
      <c r="K3298" s="23"/>
      <c r="L3298" s="23" t="s">
        <v>180</v>
      </c>
      <c r="M3298" s="25">
        <v>46309.803796296299</v>
      </c>
    </row>
    <row r="3299" spans="1:13">
      <c r="A3299">
        <v>202650003227</v>
      </c>
      <c r="B3299">
        <v>1101113</v>
      </c>
      <c r="C3299" s="24">
        <v>46127</v>
      </c>
      <c r="D3299" s="23" t="s">
        <v>156</v>
      </c>
      <c r="E3299" s="23" t="s">
        <v>183</v>
      </c>
      <c r="F3299" s="23"/>
      <c r="G3299" s="23" t="s">
        <v>179</v>
      </c>
      <c r="H3299" s="23"/>
      <c r="I3299" s="23"/>
      <c r="J3299" s="23"/>
      <c r="K3299" s="23"/>
      <c r="L3299" s="23" t="s">
        <v>180</v>
      </c>
      <c r="M3299" s="25">
        <v>46309.803796296299</v>
      </c>
    </row>
    <row r="3300" spans="1:13">
      <c r="A3300">
        <v>202650003228</v>
      </c>
      <c r="B3300">
        <v>991089</v>
      </c>
      <c r="C3300" s="24">
        <v>46127</v>
      </c>
      <c r="D3300" s="23" t="s">
        <v>156</v>
      </c>
      <c r="E3300" s="23" t="s">
        <v>183</v>
      </c>
      <c r="F3300" s="23"/>
      <c r="G3300" s="23" t="s">
        <v>179</v>
      </c>
      <c r="H3300" s="23"/>
      <c r="I3300" s="23"/>
      <c r="J3300" s="23"/>
      <c r="K3300" s="23"/>
      <c r="L3300" s="23" t="s">
        <v>180</v>
      </c>
      <c r="M3300" s="25">
        <v>46309.803796296299</v>
      </c>
    </row>
    <row r="3301" spans="1:13">
      <c r="A3301">
        <v>202650003229</v>
      </c>
      <c r="B3301">
        <v>1092061</v>
      </c>
      <c r="C3301" s="24">
        <v>46127</v>
      </c>
      <c r="D3301" s="23" t="s">
        <v>156</v>
      </c>
      <c r="E3301" s="23" t="s">
        <v>183</v>
      </c>
      <c r="F3301" s="23"/>
      <c r="G3301" s="23" t="s">
        <v>179</v>
      </c>
      <c r="H3301" s="23"/>
      <c r="I3301" s="23"/>
      <c r="J3301" s="23"/>
      <c r="K3301" s="23"/>
      <c r="L3301" s="23" t="s">
        <v>180</v>
      </c>
      <c r="M3301" s="25">
        <v>46309.803796296299</v>
      </c>
    </row>
    <row r="3302" spans="1:13">
      <c r="A3302">
        <v>202650003230</v>
      </c>
      <c r="B3302">
        <v>951076</v>
      </c>
      <c r="C3302" s="24">
        <v>46127</v>
      </c>
      <c r="D3302" s="23" t="s">
        <v>156</v>
      </c>
      <c r="E3302" s="23" t="s">
        <v>183</v>
      </c>
      <c r="F3302" s="23"/>
      <c r="G3302" s="23" t="s">
        <v>179</v>
      </c>
      <c r="H3302" s="23"/>
      <c r="I3302" s="23"/>
      <c r="J3302" s="23"/>
      <c r="K3302" s="23"/>
      <c r="L3302" s="23" t="s">
        <v>180</v>
      </c>
      <c r="M3302" s="25">
        <v>46309.803796296299</v>
      </c>
    </row>
    <row r="3303" spans="1:13">
      <c r="A3303">
        <v>202650003231</v>
      </c>
      <c r="B3303">
        <v>1232051</v>
      </c>
      <c r="C3303" s="24">
        <v>46127</v>
      </c>
      <c r="D3303" s="23" t="s">
        <v>156</v>
      </c>
      <c r="E3303" s="23" t="s">
        <v>183</v>
      </c>
      <c r="F3303" s="23"/>
      <c r="G3303" s="23" t="s">
        <v>179</v>
      </c>
      <c r="H3303" s="23"/>
      <c r="I3303" s="23"/>
      <c r="J3303" s="23"/>
      <c r="K3303" s="23"/>
      <c r="L3303" s="23" t="s">
        <v>180</v>
      </c>
      <c r="M3303" s="25">
        <v>46309.803796296299</v>
      </c>
    </row>
    <row r="3304" spans="1:13">
      <c r="A3304">
        <v>202650003232</v>
      </c>
      <c r="B3304">
        <v>890356</v>
      </c>
      <c r="C3304" s="24">
        <v>46127</v>
      </c>
      <c r="D3304" s="23" t="s">
        <v>156</v>
      </c>
      <c r="E3304" s="23" t="s">
        <v>183</v>
      </c>
      <c r="F3304" s="23"/>
      <c r="G3304" s="23" t="s">
        <v>179</v>
      </c>
      <c r="H3304" s="23"/>
      <c r="I3304" s="23"/>
      <c r="J3304" s="23"/>
      <c r="K3304" s="23"/>
      <c r="L3304" s="23" t="s">
        <v>180</v>
      </c>
      <c r="M3304" s="25">
        <v>46309.803796296299</v>
      </c>
    </row>
    <row r="3305" spans="1:13">
      <c r="A3305">
        <v>202650003233</v>
      </c>
      <c r="B3305">
        <v>880407</v>
      </c>
      <c r="C3305" s="24">
        <v>46127</v>
      </c>
      <c r="D3305" s="23" t="s">
        <v>156</v>
      </c>
      <c r="E3305" s="23" t="s">
        <v>183</v>
      </c>
      <c r="F3305" s="23"/>
      <c r="G3305" s="23" t="s">
        <v>179</v>
      </c>
      <c r="H3305" s="23"/>
      <c r="I3305" s="23"/>
      <c r="J3305" s="23"/>
      <c r="K3305" s="23"/>
      <c r="L3305" s="23" t="s">
        <v>180</v>
      </c>
      <c r="M3305" s="25">
        <v>46309.803796296299</v>
      </c>
    </row>
    <row r="3306" spans="1:13">
      <c r="A3306">
        <v>202650003234</v>
      </c>
      <c r="B3306">
        <v>1061182</v>
      </c>
      <c r="C3306" s="24">
        <v>46127</v>
      </c>
      <c r="D3306" s="23" t="s">
        <v>156</v>
      </c>
      <c r="E3306" s="23" t="s">
        <v>183</v>
      </c>
      <c r="F3306" s="23"/>
      <c r="G3306" s="23" t="s">
        <v>179</v>
      </c>
      <c r="H3306" s="23"/>
      <c r="I3306" s="23"/>
      <c r="J3306" s="23"/>
      <c r="K3306" s="23"/>
      <c r="L3306" s="23" t="s">
        <v>180</v>
      </c>
      <c r="M3306" s="25">
        <v>46309.803796296299</v>
      </c>
    </row>
    <row r="3307" spans="1:13">
      <c r="A3307">
        <v>202650003235</v>
      </c>
      <c r="B3307">
        <v>1226088</v>
      </c>
      <c r="C3307" s="24">
        <v>46127</v>
      </c>
      <c r="D3307" s="23" t="s">
        <v>156</v>
      </c>
      <c r="E3307" s="23" t="s">
        <v>183</v>
      </c>
      <c r="F3307" s="23"/>
      <c r="G3307" s="23" t="s">
        <v>179</v>
      </c>
      <c r="H3307" s="23"/>
      <c r="I3307" s="23"/>
      <c r="J3307" s="23"/>
      <c r="K3307" s="23"/>
      <c r="L3307" s="23" t="s">
        <v>180</v>
      </c>
      <c r="M3307" s="25">
        <v>46309.803796296299</v>
      </c>
    </row>
    <row r="3308" spans="1:13">
      <c r="A3308">
        <v>202650003236</v>
      </c>
      <c r="B3308">
        <v>930416</v>
      </c>
      <c r="C3308" s="24">
        <v>46127</v>
      </c>
      <c r="D3308" s="23" t="s">
        <v>156</v>
      </c>
      <c r="E3308" s="23" t="s">
        <v>183</v>
      </c>
      <c r="F3308" s="23"/>
      <c r="G3308" s="23" t="s">
        <v>179</v>
      </c>
      <c r="H3308" s="23"/>
      <c r="I3308" s="23"/>
      <c r="J3308" s="23"/>
      <c r="K3308" s="23"/>
      <c r="L3308" s="23" t="s">
        <v>180</v>
      </c>
      <c r="M3308" s="25">
        <v>46309.803796296299</v>
      </c>
    </row>
    <row r="3309" spans="1:13">
      <c r="A3309">
        <v>202650003237</v>
      </c>
      <c r="B3309">
        <v>1221144</v>
      </c>
      <c r="C3309" s="24">
        <v>46127</v>
      </c>
      <c r="D3309" s="23" t="s">
        <v>156</v>
      </c>
      <c r="E3309" s="23" t="s">
        <v>183</v>
      </c>
      <c r="F3309" s="23"/>
      <c r="G3309" s="23" t="s">
        <v>179</v>
      </c>
      <c r="H3309" s="23"/>
      <c r="I3309" s="23"/>
      <c r="J3309" s="23"/>
      <c r="K3309" s="23"/>
      <c r="L3309" s="23" t="s">
        <v>180</v>
      </c>
      <c r="M3309" s="25">
        <v>46309.803796296299</v>
      </c>
    </row>
    <row r="3310" spans="1:13">
      <c r="A3310">
        <v>202650003238</v>
      </c>
      <c r="B3310">
        <v>1171001</v>
      </c>
      <c r="C3310" s="24">
        <v>46127</v>
      </c>
      <c r="D3310" s="23" t="s">
        <v>156</v>
      </c>
      <c r="E3310" s="23" t="s">
        <v>183</v>
      </c>
      <c r="F3310" s="23"/>
      <c r="G3310" s="23" t="s">
        <v>179</v>
      </c>
      <c r="H3310" s="23"/>
      <c r="I3310" s="23"/>
      <c r="J3310" s="23"/>
      <c r="K3310" s="23"/>
      <c r="L3310" s="23" t="s">
        <v>180</v>
      </c>
      <c r="M3310" s="25">
        <v>46309.803796296299</v>
      </c>
    </row>
    <row r="3311" spans="1:13">
      <c r="A3311">
        <v>202650003239</v>
      </c>
      <c r="B3311">
        <v>1152205</v>
      </c>
      <c r="C3311" s="24">
        <v>46127</v>
      </c>
      <c r="D3311" s="23" t="s">
        <v>156</v>
      </c>
      <c r="E3311" s="23" t="s">
        <v>183</v>
      </c>
      <c r="F3311" s="23"/>
      <c r="G3311" s="23" t="s">
        <v>179</v>
      </c>
      <c r="H3311" s="23"/>
      <c r="I3311" s="23"/>
      <c r="J3311" s="23"/>
      <c r="K3311" s="23"/>
      <c r="L3311" s="23" t="s">
        <v>180</v>
      </c>
      <c r="M3311" s="25">
        <v>46309.803796296299</v>
      </c>
    </row>
    <row r="3312" spans="1:13">
      <c r="A3312">
        <v>202650003240</v>
      </c>
      <c r="B3312">
        <v>880319</v>
      </c>
      <c r="C3312" s="24">
        <v>46127</v>
      </c>
      <c r="D3312" s="23" t="s">
        <v>156</v>
      </c>
      <c r="E3312" s="23" t="s">
        <v>183</v>
      </c>
      <c r="F3312" s="23"/>
      <c r="G3312" s="23" t="s">
        <v>179</v>
      </c>
      <c r="H3312" s="23"/>
      <c r="I3312" s="23"/>
      <c r="J3312" s="23"/>
      <c r="K3312" s="23"/>
      <c r="L3312" s="23" t="s">
        <v>180</v>
      </c>
      <c r="M3312" s="25">
        <v>46309.803796296299</v>
      </c>
    </row>
    <row r="3313" spans="1:13">
      <c r="A3313">
        <v>202650003241</v>
      </c>
      <c r="B3313">
        <v>1082514</v>
      </c>
      <c r="C3313" s="24">
        <v>46127</v>
      </c>
      <c r="D3313" s="23" t="s">
        <v>156</v>
      </c>
      <c r="E3313" s="23" t="s">
        <v>183</v>
      </c>
      <c r="F3313" s="23"/>
      <c r="G3313" s="23" t="s">
        <v>179</v>
      </c>
      <c r="H3313" s="23"/>
      <c r="I3313" s="23"/>
      <c r="J3313" s="23"/>
      <c r="K3313" s="23"/>
      <c r="L3313" s="23" t="s">
        <v>180</v>
      </c>
      <c r="M3313" s="25">
        <v>46309.803796296299</v>
      </c>
    </row>
    <row r="3314" spans="1:13">
      <c r="A3314">
        <v>202650003242</v>
      </c>
      <c r="B3314">
        <v>950228</v>
      </c>
      <c r="C3314" s="24">
        <v>46132</v>
      </c>
      <c r="D3314" s="23" t="s">
        <v>156</v>
      </c>
      <c r="E3314" s="23" t="s">
        <v>183</v>
      </c>
      <c r="F3314" s="23"/>
      <c r="G3314" s="23" t="s">
        <v>179</v>
      </c>
      <c r="H3314" s="23"/>
      <c r="I3314" s="23"/>
      <c r="J3314" s="23"/>
      <c r="K3314" s="23"/>
      <c r="L3314" s="23" t="s">
        <v>180</v>
      </c>
      <c r="M3314" s="25">
        <v>46309.803796296299</v>
      </c>
    </row>
    <row r="3315" spans="1:13">
      <c r="A3315">
        <v>202650003244</v>
      </c>
      <c r="B3315">
        <v>1222021</v>
      </c>
      <c r="C3315" s="24">
        <v>46127</v>
      </c>
      <c r="D3315" s="23" t="s">
        <v>156</v>
      </c>
      <c r="E3315" s="23" t="s">
        <v>183</v>
      </c>
      <c r="F3315" s="23"/>
      <c r="G3315" s="23" t="s">
        <v>179</v>
      </c>
      <c r="H3315" s="23"/>
      <c r="I3315" s="23"/>
      <c r="J3315" s="23"/>
      <c r="K3315" s="23"/>
      <c r="L3315" s="23" t="s">
        <v>180</v>
      </c>
      <c r="M3315" s="25">
        <v>46309.803796296299</v>
      </c>
    </row>
    <row r="3316" spans="1:13">
      <c r="A3316">
        <v>202650003245</v>
      </c>
      <c r="B3316">
        <v>1220084</v>
      </c>
      <c r="C3316" s="24">
        <v>46127</v>
      </c>
      <c r="D3316" s="23" t="s">
        <v>156</v>
      </c>
      <c r="E3316" s="23" t="s">
        <v>183</v>
      </c>
      <c r="F3316" s="23"/>
      <c r="G3316" s="23" t="s">
        <v>179</v>
      </c>
      <c r="H3316" s="23"/>
      <c r="I3316" s="23"/>
      <c r="J3316" s="23"/>
      <c r="K3316" s="23"/>
      <c r="L3316" s="23" t="s">
        <v>180</v>
      </c>
      <c r="M3316" s="25">
        <v>46309.803796296299</v>
      </c>
    </row>
    <row r="3317" spans="1:13">
      <c r="A3317">
        <v>202650003246</v>
      </c>
      <c r="B3317">
        <v>1231329</v>
      </c>
      <c r="C3317" s="24">
        <v>46127</v>
      </c>
      <c r="D3317" s="23" t="s">
        <v>156</v>
      </c>
      <c r="E3317" s="23" t="s">
        <v>183</v>
      </c>
      <c r="F3317" s="23"/>
      <c r="G3317" s="23" t="s">
        <v>179</v>
      </c>
      <c r="H3317" s="23"/>
      <c r="I3317" s="23"/>
      <c r="J3317" s="23"/>
      <c r="K3317" s="23"/>
      <c r="L3317" s="23" t="s">
        <v>180</v>
      </c>
      <c r="M3317" s="25">
        <v>46309.803796296299</v>
      </c>
    </row>
    <row r="3318" spans="1:13">
      <c r="A3318">
        <v>202650003247</v>
      </c>
      <c r="B3318">
        <v>1151356</v>
      </c>
      <c r="C3318" s="24">
        <v>46127</v>
      </c>
      <c r="D3318" s="23" t="s">
        <v>156</v>
      </c>
      <c r="E3318" s="23" t="s">
        <v>183</v>
      </c>
      <c r="F3318" s="23"/>
      <c r="G3318" s="23" t="s">
        <v>179</v>
      </c>
      <c r="H3318" s="23"/>
      <c r="I3318" s="23"/>
      <c r="J3318" s="23"/>
      <c r="K3318" s="23"/>
      <c r="L3318" s="23" t="s">
        <v>180</v>
      </c>
      <c r="M3318" s="25">
        <v>46309.803796296299</v>
      </c>
    </row>
    <row r="3319" spans="1:13">
      <c r="A3319">
        <v>202650003248</v>
      </c>
      <c r="B3319">
        <v>1141172</v>
      </c>
      <c r="C3319" s="24">
        <v>46127</v>
      </c>
      <c r="D3319" s="23" t="s">
        <v>156</v>
      </c>
      <c r="E3319" s="23" t="s">
        <v>183</v>
      </c>
      <c r="F3319" s="23"/>
      <c r="G3319" s="23" t="s">
        <v>179</v>
      </c>
      <c r="H3319" s="23"/>
      <c r="I3319" s="23"/>
      <c r="J3319" s="23"/>
      <c r="K3319" s="23"/>
      <c r="L3319" s="23" t="s">
        <v>180</v>
      </c>
      <c r="M3319" s="25">
        <v>46309.803796296299</v>
      </c>
    </row>
    <row r="3320" spans="1:13">
      <c r="A3320">
        <v>202650003249</v>
      </c>
      <c r="B3320">
        <v>1031011</v>
      </c>
      <c r="C3320" s="24">
        <v>46127</v>
      </c>
      <c r="D3320" s="23" t="s">
        <v>156</v>
      </c>
      <c r="E3320" s="23" t="s">
        <v>183</v>
      </c>
      <c r="F3320" s="23"/>
      <c r="G3320" s="23" t="s">
        <v>179</v>
      </c>
      <c r="H3320" s="23"/>
      <c r="I3320" s="23"/>
      <c r="J3320" s="23"/>
      <c r="K3320" s="23"/>
      <c r="L3320" s="23" t="s">
        <v>180</v>
      </c>
      <c r="M3320" s="25">
        <v>46309.803796296299</v>
      </c>
    </row>
    <row r="3321" spans="1:13">
      <c r="A3321">
        <v>202650003250</v>
      </c>
      <c r="B3321">
        <v>1131170</v>
      </c>
      <c r="C3321" s="24">
        <v>46127</v>
      </c>
      <c r="D3321" s="23" t="s">
        <v>156</v>
      </c>
      <c r="E3321" s="23" t="s">
        <v>183</v>
      </c>
      <c r="F3321" s="23"/>
      <c r="G3321" s="23" t="s">
        <v>179</v>
      </c>
      <c r="H3321" s="23"/>
      <c r="I3321" s="23"/>
      <c r="J3321" s="23"/>
      <c r="K3321" s="23"/>
      <c r="L3321" s="23" t="s">
        <v>180</v>
      </c>
      <c r="M3321" s="25">
        <v>46309.803796296299</v>
      </c>
    </row>
    <row r="3322" spans="1:13">
      <c r="A3322">
        <v>202650003252</v>
      </c>
      <c r="B3322">
        <v>1111005</v>
      </c>
      <c r="C3322" s="24">
        <v>46127</v>
      </c>
      <c r="D3322" s="23" t="s">
        <v>156</v>
      </c>
      <c r="E3322" s="23" t="s">
        <v>183</v>
      </c>
      <c r="F3322" s="23"/>
      <c r="G3322" s="23" t="s">
        <v>179</v>
      </c>
      <c r="H3322" s="23"/>
      <c r="I3322" s="23"/>
      <c r="J3322" s="23"/>
      <c r="K3322" s="23"/>
      <c r="L3322" s="23" t="s">
        <v>180</v>
      </c>
      <c r="M3322" s="25">
        <v>46309.803796296299</v>
      </c>
    </row>
    <row r="3323" spans="1:13">
      <c r="A3323">
        <v>202650003253</v>
      </c>
      <c r="B3323">
        <v>880404</v>
      </c>
      <c r="C3323" s="24">
        <v>46127</v>
      </c>
      <c r="D3323" s="23" t="s">
        <v>156</v>
      </c>
      <c r="E3323" s="23" t="s">
        <v>183</v>
      </c>
      <c r="F3323" s="23"/>
      <c r="G3323" s="23" t="s">
        <v>179</v>
      </c>
      <c r="H3323" s="23"/>
      <c r="I3323" s="23"/>
      <c r="J3323" s="23"/>
      <c r="K3323" s="23"/>
      <c r="L3323" s="23" t="s">
        <v>180</v>
      </c>
      <c r="M3323" s="25">
        <v>46309.803796296299</v>
      </c>
    </row>
    <row r="3324" spans="1:13">
      <c r="A3324">
        <v>202650003254</v>
      </c>
      <c r="B3324">
        <v>1232128</v>
      </c>
      <c r="C3324" s="24">
        <v>46127</v>
      </c>
      <c r="D3324" s="23" t="s">
        <v>156</v>
      </c>
      <c r="E3324" s="23" t="s">
        <v>183</v>
      </c>
      <c r="F3324" s="23"/>
      <c r="G3324" s="23" t="s">
        <v>179</v>
      </c>
      <c r="H3324" s="23"/>
      <c r="I3324" s="23"/>
      <c r="J3324" s="23"/>
      <c r="K3324" s="23"/>
      <c r="L3324" s="23" t="s">
        <v>180</v>
      </c>
      <c r="M3324" s="25">
        <v>46309.803796296299</v>
      </c>
    </row>
    <row r="3325" spans="1:13">
      <c r="A3325">
        <v>202650003255</v>
      </c>
      <c r="B3325">
        <v>1132060</v>
      </c>
      <c r="C3325" s="24">
        <v>46127</v>
      </c>
      <c r="D3325" s="23" t="s">
        <v>156</v>
      </c>
      <c r="E3325" s="23" t="s">
        <v>183</v>
      </c>
      <c r="F3325" s="23"/>
      <c r="G3325" s="23" t="s">
        <v>179</v>
      </c>
      <c r="H3325" s="23"/>
      <c r="I3325" s="23"/>
      <c r="J3325" s="23"/>
      <c r="K3325" s="23"/>
      <c r="L3325" s="23" t="s">
        <v>180</v>
      </c>
      <c r="M3325" s="25">
        <v>46309.803796296299</v>
      </c>
    </row>
    <row r="3326" spans="1:13">
      <c r="A3326">
        <v>202650003256</v>
      </c>
      <c r="B3326">
        <v>981110</v>
      </c>
      <c r="C3326" s="24">
        <v>46127</v>
      </c>
      <c r="D3326" s="23" t="s">
        <v>156</v>
      </c>
      <c r="E3326" s="23" t="s">
        <v>183</v>
      </c>
      <c r="F3326" s="23"/>
      <c r="G3326" s="23" t="s">
        <v>179</v>
      </c>
      <c r="H3326" s="23"/>
      <c r="I3326" s="23"/>
      <c r="J3326" s="23"/>
      <c r="K3326" s="23"/>
      <c r="L3326" s="23" t="s">
        <v>180</v>
      </c>
      <c r="M3326" s="25">
        <v>46309.803796296299</v>
      </c>
    </row>
    <row r="3327" spans="1:13">
      <c r="A3327">
        <v>202650003257</v>
      </c>
      <c r="B3327">
        <v>1221212</v>
      </c>
      <c r="C3327" s="24">
        <v>46127</v>
      </c>
      <c r="D3327" s="23" t="s">
        <v>156</v>
      </c>
      <c r="E3327" s="23" t="s">
        <v>183</v>
      </c>
      <c r="F3327" s="23"/>
      <c r="G3327" s="23" t="s">
        <v>179</v>
      </c>
      <c r="H3327" s="23"/>
      <c r="I3327" s="23"/>
      <c r="J3327" s="23"/>
      <c r="K3327" s="23"/>
      <c r="L3327" s="23" t="s">
        <v>180</v>
      </c>
      <c r="M3327" s="25">
        <v>46309.803796296299</v>
      </c>
    </row>
    <row r="3328" spans="1:13">
      <c r="A3328">
        <v>202650003258</v>
      </c>
      <c r="B3328">
        <v>930594</v>
      </c>
      <c r="C3328" s="24">
        <v>46127</v>
      </c>
      <c r="D3328" s="23" t="s">
        <v>156</v>
      </c>
      <c r="E3328" s="23" t="s">
        <v>183</v>
      </c>
      <c r="F3328" s="23"/>
      <c r="G3328" s="23" t="s">
        <v>179</v>
      </c>
      <c r="H3328" s="23"/>
      <c r="I3328" s="23"/>
      <c r="J3328" s="23"/>
      <c r="K3328" s="23"/>
      <c r="L3328" s="23" t="s">
        <v>180</v>
      </c>
      <c r="M3328" s="25">
        <v>46309.803796296299</v>
      </c>
    </row>
    <row r="3329" spans="1:13">
      <c r="A3329">
        <v>202650003259</v>
      </c>
      <c r="B3329">
        <v>1201273</v>
      </c>
      <c r="C3329" s="24">
        <v>46127</v>
      </c>
      <c r="D3329" s="23" t="s">
        <v>156</v>
      </c>
      <c r="E3329" s="23" t="s">
        <v>183</v>
      </c>
      <c r="F3329" s="23"/>
      <c r="G3329" s="23" t="s">
        <v>179</v>
      </c>
      <c r="H3329" s="23"/>
      <c r="I3329" s="23"/>
      <c r="J3329" s="23"/>
      <c r="K3329" s="23"/>
      <c r="L3329" s="23" t="s">
        <v>180</v>
      </c>
      <c r="M3329" s="25">
        <v>46309.803796296299</v>
      </c>
    </row>
    <row r="3330" spans="1:13">
      <c r="A3330">
        <v>202650003260</v>
      </c>
      <c r="B3330">
        <v>1122077</v>
      </c>
      <c r="C3330" s="24">
        <v>46127</v>
      </c>
      <c r="D3330" s="23" t="s">
        <v>156</v>
      </c>
      <c r="E3330" s="23" t="s">
        <v>183</v>
      </c>
      <c r="F3330" s="23"/>
      <c r="G3330" s="23" t="s">
        <v>179</v>
      </c>
      <c r="H3330" s="23"/>
      <c r="I3330" s="23"/>
      <c r="J3330" s="23"/>
      <c r="K3330" s="23"/>
      <c r="L3330" s="23" t="s">
        <v>180</v>
      </c>
      <c r="M3330" s="25">
        <v>46309.803796296299</v>
      </c>
    </row>
    <row r="3331" spans="1:13">
      <c r="A3331">
        <v>202650003261</v>
      </c>
      <c r="B3331">
        <v>1256085</v>
      </c>
      <c r="C3331" s="24">
        <v>46127</v>
      </c>
      <c r="D3331" s="23" t="s">
        <v>156</v>
      </c>
      <c r="E3331" s="23" t="s">
        <v>183</v>
      </c>
      <c r="F3331" s="23"/>
      <c r="G3331" s="23" t="s">
        <v>179</v>
      </c>
      <c r="H3331" s="23"/>
      <c r="I3331" s="23"/>
      <c r="J3331" s="23"/>
      <c r="K3331" s="23"/>
      <c r="L3331" s="23" t="s">
        <v>180</v>
      </c>
      <c r="M3331" s="25">
        <v>46309.803796296299</v>
      </c>
    </row>
    <row r="3332" spans="1:13">
      <c r="A3332">
        <v>202650003262</v>
      </c>
      <c r="B3332">
        <v>1131076</v>
      </c>
      <c r="C3332" s="24">
        <v>46127</v>
      </c>
      <c r="D3332" s="23" t="s">
        <v>156</v>
      </c>
      <c r="E3332" s="23" t="s">
        <v>183</v>
      </c>
      <c r="F3332" s="23"/>
      <c r="G3332" s="23" t="s">
        <v>179</v>
      </c>
      <c r="H3332" s="23"/>
      <c r="I3332" s="23"/>
      <c r="J3332" s="23"/>
      <c r="K3332" s="23"/>
      <c r="L3332" s="23" t="s">
        <v>180</v>
      </c>
      <c r="M3332" s="25">
        <v>46309.803796296299</v>
      </c>
    </row>
    <row r="3333" spans="1:13">
      <c r="A3333">
        <v>202650003263</v>
      </c>
      <c r="B3333">
        <v>920501</v>
      </c>
      <c r="C3333" s="24">
        <v>46128</v>
      </c>
      <c r="D3333" s="23" t="s">
        <v>156</v>
      </c>
      <c r="E3333" s="23" t="s">
        <v>183</v>
      </c>
      <c r="F3333" s="23"/>
      <c r="G3333" s="23" t="s">
        <v>179</v>
      </c>
      <c r="H3333" s="23"/>
      <c r="I3333" s="23"/>
      <c r="J3333" s="23"/>
      <c r="K3333" s="23"/>
      <c r="L3333" s="23" t="s">
        <v>180</v>
      </c>
      <c r="M3333" s="25">
        <v>46309.803796296299</v>
      </c>
    </row>
    <row r="3334" spans="1:13">
      <c r="A3334">
        <v>202650003264</v>
      </c>
      <c r="B3334">
        <v>1121080</v>
      </c>
      <c r="C3334" s="24">
        <v>46127</v>
      </c>
      <c r="D3334" s="23" t="s">
        <v>156</v>
      </c>
      <c r="E3334" s="23" t="s">
        <v>183</v>
      </c>
      <c r="F3334" s="23"/>
      <c r="G3334" s="23" t="s">
        <v>179</v>
      </c>
      <c r="H3334" s="23"/>
      <c r="I3334" s="23"/>
      <c r="J3334" s="23"/>
      <c r="K3334" s="23"/>
      <c r="L3334" s="23" t="s">
        <v>180</v>
      </c>
      <c r="M3334" s="25">
        <v>46309.803796296299</v>
      </c>
    </row>
    <row r="3335" spans="1:13">
      <c r="A3335">
        <v>202650003265</v>
      </c>
      <c r="B3335">
        <v>1101212</v>
      </c>
      <c r="C3335" s="24">
        <v>46127</v>
      </c>
      <c r="D3335" s="23" t="s">
        <v>156</v>
      </c>
      <c r="E3335" s="23" t="s">
        <v>183</v>
      </c>
      <c r="F3335" s="23"/>
      <c r="G3335" s="23" t="s">
        <v>179</v>
      </c>
      <c r="H3335" s="23"/>
      <c r="I3335" s="23"/>
      <c r="J3335" s="23"/>
      <c r="K3335" s="23"/>
      <c r="L3335" s="23" t="s">
        <v>180</v>
      </c>
      <c r="M3335" s="25">
        <v>46309.803796296299</v>
      </c>
    </row>
    <row r="3336" spans="1:13">
      <c r="A3336">
        <v>202650003266</v>
      </c>
      <c r="B3336">
        <v>1261363</v>
      </c>
      <c r="C3336" s="24">
        <v>46127</v>
      </c>
      <c r="D3336" s="23" t="s">
        <v>156</v>
      </c>
      <c r="E3336" s="23" t="s">
        <v>183</v>
      </c>
      <c r="F3336" s="23"/>
      <c r="G3336" s="23" t="s">
        <v>179</v>
      </c>
      <c r="H3336" s="23"/>
      <c r="I3336" s="23"/>
      <c r="J3336" s="23"/>
      <c r="K3336" s="23"/>
      <c r="L3336" s="23" t="s">
        <v>180</v>
      </c>
      <c r="M3336" s="25">
        <v>46309.803796296299</v>
      </c>
    </row>
    <row r="3337" spans="1:13">
      <c r="A3337">
        <v>202650003267</v>
      </c>
      <c r="B3337">
        <v>1222103</v>
      </c>
      <c r="C3337" s="24">
        <v>46127</v>
      </c>
      <c r="D3337" s="23" t="s">
        <v>156</v>
      </c>
      <c r="E3337" s="23" t="s">
        <v>183</v>
      </c>
      <c r="F3337" s="23"/>
      <c r="G3337" s="23" t="s">
        <v>179</v>
      </c>
      <c r="H3337" s="23"/>
      <c r="I3337" s="23"/>
      <c r="J3337" s="23"/>
      <c r="K3337" s="23"/>
      <c r="L3337" s="23" t="s">
        <v>180</v>
      </c>
      <c r="M3337" s="25">
        <v>46309.803796296299</v>
      </c>
    </row>
    <row r="3338" spans="1:13">
      <c r="A3338">
        <v>202650003268</v>
      </c>
      <c r="B3338">
        <v>1111156</v>
      </c>
      <c r="C3338" s="24">
        <v>46127</v>
      </c>
      <c r="D3338" s="23" t="s">
        <v>156</v>
      </c>
      <c r="E3338" s="23" t="s">
        <v>183</v>
      </c>
      <c r="F3338" s="23"/>
      <c r="G3338" s="23" t="s">
        <v>179</v>
      </c>
      <c r="H3338" s="23"/>
      <c r="I3338" s="23"/>
      <c r="J3338" s="23"/>
      <c r="K3338" s="23"/>
      <c r="L3338" s="23" t="s">
        <v>180</v>
      </c>
      <c r="M3338" s="25">
        <v>46309.803796296299</v>
      </c>
    </row>
    <row r="3339" spans="1:13">
      <c r="A3339">
        <v>202650003271</v>
      </c>
      <c r="B3339">
        <v>1081397</v>
      </c>
      <c r="C3339" s="24">
        <v>46127</v>
      </c>
      <c r="D3339" s="23" t="s">
        <v>156</v>
      </c>
      <c r="E3339" s="23" t="s">
        <v>183</v>
      </c>
      <c r="F3339" s="23"/>
      <c r="G3339" s="23" t="s">
        <v>179</v>
      </c>
      <c r="H3339" s="23"/>
      <c r="I3339" s="23"/>
      <c r="J3339" s="23"/>
      <c r="K3339" s="23"/>
      <c r="L3339" s="23" t="s">
        <v>180</v>
      </c>
      <c r="M3339" s="25">
        <v>46309.803796296299</v>
      </c>
    </row>
    <row r="3340" spans="1:13">
      <c r="A3340">
        <v>202650003272</v>
      </c>
      <c r="B3340">
        <v>1191022</v>
      </c>
      <c r="C3340" s="24">
        <v>46127</v>
      </c>
      <c r="D3340" s="23" t="s">
        <v>156</v>
      </c>
      <c r="E3340" s="23" t="s">
        <v>183</v>
      </c>
      <c r="F3340" s="23"/>
      <c r="G3340" s="23" t="s">
        <v>179</v>
      </c>
      <c r="H3340" s="23"/>
      <c r="I3340" s="23"/>
      <c r="J3340" s="23"/>
      <c r="K3340" s="23"/>
      <c r="L3340" s="23" t="s">
        <v>180</v>
      </c>
      <c r="M3340" s="25">
        <v>46309.803796296299</v>
      </c>
    </row>
    <row r="3341" spans="1:13">
      <c r="A3341">
        <v>202650003273</v>
      </c>
      <c r="B3341">
        <v>1171386</v>
      </c>
      <c r="C3341" s="24">
        <v>46127</v>
      </c>
      <c r="D3341" s="23" t="s">
        <v>156</v>
      </c>
      <c r="E3341" s="23" t="s">
        <v>183</v>
      </c>
      <c r="F3341" s="23"/>
      <c r="G3341" s="23" t="s">
        <v>179</v>
      </c>
      <c r="H3341" s="23"/>
      <c r="I3341" s="23"/>
      <c r="J3341" s="23"/>
      <c r="K3341" s="23"/>
      <c r="L3341" s="23" t="s">
        <v>180</v>
      </c>
      <c r="M3341" s="25">
        <v>46309.803796296299</v>
      </c>
    </row>
    <row r="3342" spans="1:13">
      <c r="A3342">
        <v>202650003274</v>
      </c>
      <c r="B3342">
        <v>1111295</v>
      </c>
      <c r="C3342" s="24">
        <v>46127</v>
      </c>
      <c r="D3342" s="23" t="s">
        <v>156</v>
      </c>
      <c r="E3342" s="23" t="s">
        <v>183</v>
      </c>
      <c r="F3342" s="23"/>
      <c r="G3342" s="23" t="s">
        <v>179</v>
      </c>
      <c r="H3342" s="23"/>
      <c r="I3342" s="23"/>
      <c r="J3342" s="23"/>
      <c r="K3342" s="23"/>
      <c r="L3342" s="23" t="s">
        <v>180</v>
      </c>
      <c r="M3342" s="25">
        <v>46309.803796296299</v>
      </c>
    </row>
    <row r="3343" spans="1:13">
      <c r="A3343">
        <v>202650003275</v>
      </c>
      <c r="B3343">
        <v>1180009</v>
      </c>
      <c r="C3343" s="24">
        <v>46127</v>
      </c>
      <c r="D3343" s="23" t="s">
        <v>156</v>
      </c>
      <c r="E3343" s="23" t="s">
        <v>183</v>
      </c>
      <c r="F3343" s="23"/>
      <c r="G3343" s="23" t="s">
        <v>179</v>
      </c>
      <c r="H3343" s="23"/>
      <c r="I3343" s="23"/>
      <c r="J3343" s="23"/>
      <c r="K3343" s="23"/>
      <c r="L3343" s="23" t="s">
        <v>180</v>
      </c>
      <c r="M3343" s="25">
        <v>46309.803796296299</v>
      </c>
    </row>
    <row r="3344" spans="1:13">
      <c r="A3344">
        <v>202650003276</v>
      </c>
      <c r="B3344">
        <v>1161267</v>
      </c>
      <c r="C3344" s="24">
        <v>46127</v>
      </c>
      <c r="D3344" s="23" t="s">
        <v>156</v>
      </c>
      <c r="E3344" s="23" t="s">
        <v>183</v>
      </c>
      <c r="F3344" s="23"/>
      <c r="G3344" s="23" t="s">
        <v>179</v>
      </c>
      <c r="H3344" s="23"/>
      <c r="I3344" s="23"/>
      <c r="J3344" s="23"/>
      <c r="K3344" s="23"/>
      <c r="L3344" s="23" t="s">
        <v>180</v>
      </c>
      <c r="M3344" s="25">
        <v>46309.803796296299</v>
      </c>
    </row>
    <row r="3345" spans="1:13">
      <c r="A3345">
        <v>202650003277</v>
      </c>
      <c r="B3345">
        <v>1093027</v>
      </c>
      <c r="C3345" s="24">
        <v>46127</v>
      </c>
      <c r="D3345" s="23" t="s">
        <v>156</v>
      </c>
      <c r="E3345" s="23" t="s">
        <v>183</v>
      </c>
      <c r="F3345" s="23"/>
      <c r="G3345" s="23" t="s">
        <v>179</v>
      </c>
      <c r="H3345" s="23"/>
      <c r="I3345" s="23"/>
      <c r="J3345" s="23"/>
      <c r="K3345" s="23"/>
      <c r="L3345" s="23" t="s">
        <v>180</v>
      </c>
      <c r="M3345" s="25">
        <v>46309.803796296299</v>
      </c>
    </row>
    <row r="3346" spans="1:13">
      <c r="A3346">
        <v>202650003278</v>
      </c>
      <c r="B3346">
        <v>950382</v>
      </c>
      <c r="C3346" s="24">
        <v>46127</v>
      </c>
      <c r="D3346" s="23" t="s">
        <v>156</v>
      </c>
      <c r="E3346" s="23" t="s">
        <v>183</v>
      </c>
      <c r="F3346" s="23"/>
      <c r="G3346" s="23" t="s">
        <v>179</v>
      </c>
      <c r="H3346" s="23"/>
      <c r="I3346" s="23"/>
      <c r="J3346" s="23"/>
      <c r="K3346" s="23"/>
      <c r="L3346" s="23" t="s">
        <v>180</v>
      </c>
      <c r="M3346" s="25">
        <v>46309.803796296299</v>
      </c>
    </row>
    <row r="3347" spans="1:13">
      <c r="A3347">
        <v>202650003279</v>
      </c>
      <c r="B3347">
        <v>1131062</v>
      </c>
      <c r="C3347" s="24">
        <v>46127</v>
      </c>
      <c r="D3347" s="23" t="s">
        <v>156</v>
      </c>
      <c r="E3347" s="23" t="s">
        <v>183</v>
      </c>
      <c r="F3347" s="23"/>
      <c r="G3347" s="23" t="s">
        <v>179</v>
      </c>
      <c r="H3347" s="23"/>
      <c r="I3347" s="23"/>
      <c r="J3347" s="23"/>
      <c r="K3347" s="23"/>
      <c r="L3347" s="23" t="s">
        <v>180</v>
      </c>
      <c r="M3347" s="25">
        <v>46309.803796296299</v>
      </c>
    </row>
    <row r="3348" spans="1:13">
      <c r="A3348">
        <v>202650003280</v>
      </c>
      <c r="B3348">
        <v>920612</v>
      </c>
      <c r="C3348" s="24">
        <v>46127</v>
      </c>
      <c r="D3348" s="23" t="s">
        <v>156</v>
      </c>
      <c r="E3348" s="23" t="s">
        <v>183</v>
      </c>
      <c r="F3348" s="23"/>
      <c r="G3348" s="23" t="s">
        <v>179</v>
      </c>
      <c r="H3348" s="23"/>
      <c r="I3348" s="23"/>
      <c r="J3348" s="23"/>
      <c r="K3348" s="23"/>
      <c r="L3348" s="23" t="s">
        <v>180</v>
      </c>
      <c r="M3348" s="25">
        <v>46309.803796296299</v>
      </c>
    </row>
    <row r="3349" spans="1:13">
      <c r="A3349">
        <v>202650003281</v>
      </c>
      <c r="B3349">
        <v>1232003</v>
      </c>
      <c r="C3349" s="24">
        <v>46127</v>
      </c>
      <c r="D3349" s="23" t="s">
        <v>156</v>
      </c>
      <c r="E3349" s="23" t="s">
        <v>183</v>
      </c>
      <c r="F3349" s="23"/>
      <c r="G3349" s="23" t="s">
        <v>179</v>
      </c>
      <c r="H3349" s="23"/>
      <c r="I3349" s="23"/>
      <c r="J3349" s="23"/>
      <c r="K3349" s="23"/>
      <c r="L3349" s="23" t="s">
        <v>180</v>
      </c>
      <c r="M3349" s="25">
        <v>46309.803796296299</v>
      </c>
    </row>
    <row r="3350" spans="1:13">
      <c r="A3350">
        <v>202650003282</v>
      </c>
      <c r="B3350">
        <v>1061110</v>
      </c>
      <c r="C3350" s="24">
        <v>46127</v>
      </c>
      <c r="D3350" s="23" t="s">
        <v>156</v>
      </c>
      <c r="E3350" s="23" t="s">
        <v>183</v>
      </c>
      <c r="F3350" s="23"/>
      <c r="G3350" s="23" t="s">
        <v>179</v>
      </c>
      <c r="H3350" s="23"/>
      <c r="I3350" s="23"/>
      <c r="J3350" s="23"/>
      <c r="K3350" s="23"/>
      <c r="L3350" s="23" t="s">
        <v>180</v>
      </c>
      <c r="M3350" s="25">
        <v>46309.803796296299</v>
      </c>
    </row>
    <row r="3351" spans="1:13">
      <c r="A3351">
        <v>202650003283</v>
      </c>
      <c r="B3351">
        <v>1221222</v>
      </c>
      <c r="C3351" s="24">
        <v>46127</v>
      </c>
      <c r="D3351" s="23" t="s">
        <v>156</v>
      </c>
      <c r="E3351" s="23" t="s">
        <v>183</v>
      </c>
      <c r="F3351" s="23"/>
      <c r="G3351" s="23" t="s">
        <v>179</v>
      </c>
      <c r="H3351" s="23"/>
      <c r="I3351" s="23"/>
      <c r="J3351" s="23"/>
      <c r="K3351" s="23"/>
      <c r="L3351" s="23" t="s">
        <v>180</v>
      </c>
      <c r="M3351" s="25">
        <v>46309.803796296299</v>
      </c>
    </row>
    <row r="3352" spans="1:13">
      <c r="A3352">
        <v>202650003284</v>
      </c>
      <c r="B3352">
        <v>1093022</v>
      </c>
      <c r="C3352" s="24">
        <v>46127</v>
      </c>
      <c r="D3352" s="23" t="s">
        <v>156</v>
      </c>
      <c r="E3352" s="23" t="s">
        <v>183</v>
      </c>
      <c r="F3352" s="23"/>
      <c r="G3352" s="23" t="s">
        <v>179</v>
      </c>
      <c r="H3352" s="23"/>
      <c r="I3352" s="23"/>
      <c r="J3352" s="23"/>
      <c r="K3352" s="23"/>
      <c r="L3352" s="23" t="s">
        <v>180</v>
      </c>
      <c r="M3352" s="25">
        <v>46309.803796296299</v>
      </c>
    </row>
    <row r="3353" spans="1:13">
      <c r="A3353">
        <v>202650003285</v>
      </c>
      <c r="B3353">
        <v>960327</v>
      </c>
      <c r="C3353" s="24">
        <v>46127</v>
      </c>
      <c r="D3353" s="23" t="s">
        <v>156</v>
      </c>
      <c r="E3353" s="23" t="s">
        <v>183</v>
      </c>
      <c r="F3353" s="23"/>
      <c r="G3353" s="23" t="s">
        <v>179</v>
      </c>
      <c r="H3353" s="23"/>
      <c r="I3353" s="23"/>
      <c r="J3353" s="23"/>
      <c r="K3353" s="23"/>
      <c r="L3353" s="23" t="s">
        <v>180</v>
      </c>
      <c r="M3353" s="25">
        <v>46309.803796296299</v>
      </c>
    </row>
    <row r="3354" spans="1:13">
      <c r="A3354">
        <v>202650003286</v>
      </c>
      <c r="B3354">
        <v>992567</v>
      </c>
      <c r="C3354" s="24">
        <v>46127</v>
      </c>
      <c r="D3354" s="23" t="s">
        <v>156</v>
      </c>
      <c r="E3354" s="23" t="s">
        <v>183</v>
      </c>
      <c r="F3354" s="23"/>
      <c r="G3354" s="23" t="s">
        <v>179</v>
      </c>
      <c r="H3354" s="23"/>
      <c r="I3354" s="23"/>
      <c r="J3354" s="23"/>
      <c r="K3354" s="23"/>
      <c r="L3354" s="23" t="s">
        <v>180</v>
      </c>
      <c r="M3354" s="25">
        <v>46309.803796296299</v>
      </c>
    </row>
    <row r="3355" spans="1:13">
      <c r="A3355">
        <v>202650003287</v>
      </c>
      <c r="B3355">
        <v>1151111</v>
      </c>
      <c r="C3355" s="24">
        <v>46127</v>
      </c>
      <c r="D3355" s="23" t="s">
        <v>156</v>
      </c>
      <c r="E3355" s="23" t="s">
        <v>183</v>
      </c>
      <c r="F3355" s="23"/>
      <c r="G3355" s="23" t="s">
        <v>179</v>
      </c>
      <c r="H3355" s="23"/>
      <c r="I3355" s="23"/>
      <c r="J3355" s="23"/>
      <c r="K3355" s="23"/>
      <c r="L3355" s="23" t="s">
        <v>180</v>
      </c>
      <c r="M3355" s="25">
        <v>46309.803796296299</v>
      </c>
    </row>
    <row r="3356" spans="1:13">
      <c r="A3356">
        <v>202650003288</v>
      </c>
      <c r="B3356">
        <v>880244</v>
      </c>
      <c r="C3356" s="24">
        <v>46127</v>
      </c>
      <c r="D3356" s="23" t="s">
        <v>156</v>
      </c>
      <c r="E3356" s="23" t="s">
        <v>183</v>
      </c>
      <c r="F3356" s="23"/>
      <c r="G3356" s="23" t="s">
        <v>179</v>
      </c>
      <c r="H3356" s="23"/>
      <c r="I3356" s="23"/>
      <c r="J3356" s="23"/>
      <c r="K3356" s="23"/>
      <c r="L3356" s="23" t="s">
        <v>180</v>
      </c>
      <c r="M3356" s="25">
        <v>46309.803796296299</v>
      </c>
    </row>
    <row r="3357" spans="1:13">
      <c r="A3357">
        <v>202650003289</v>
      </c>
      <c r="B3357">
        <v>1221327</v>
      </c>
      <c r="C3357" s="24">
        <v>46127</v>
      </c>
      <c r="D3357" s="23" t="s">
        <v>156</v>
      </c>
      <c r="E3357" s="23" t="s">
        <v>183</v>
      </c>
      <c r="F3357" s="23"/>
      <c r="G3357" s="23" t="s">
        <v>179</v>
      </c>
      <c r="H3357" s="23"/>
      <c r="I3357" s="23"/>
      <c r="J3357" s="23"/>
      <c r="K3357" s="23"/>
      <c r="L3357" s="23" t="s">
        <v>180</v>
      </c>
      <c r="M3357" s="25">
        <v>46309.803796296299</v>
      </c>
    </row>
    <row r="3358" spans="1:13">
      <c r="A3358">
        <v>202650003290</v>
      </c>
      <c r="B3358">
        <v>1132080</v>
      </c>
      <c r="C3358" s="24">
        <v>46127</v>
      </c>
      <c r="D3358" s="23" t="s">
        <v>156</v>
      </c>
      <c r="E3358" s="23" t="s">
        <v>183</v>
      </c>
      <c r="F3358" s="23"/>
      <c r="G3358" s="23" t="s">
        <v>179</v>
      </c>
      <c r="H3358" s="23"/>
      <c r="I3358" s="23"/>
      <c r="J3358" s="23"/>
      <c r="K3358" s="23"/>
      <c r="L3358" s="23" t="s">
        <v>180</v>
      </c>
      <c r="M3358" s="25">
        <v>46309.803796296299</v>
      </c>
    </row>
    <row r="3359" spans="1:13">
      <c r="A3359">
        <v>202650003291</v>
      </c>
      <c r="B3359">
        <v>1231117</v>
      </c>
      <c r="C3359" s="24">
        <v>46127</v>
      </c>
      <c r="D3359" s="23" t="s">
        <v>156</v>
      </c>
      <c r="E3359" s="23" t="s">
        <v>183</v>
      </c>
      <c r="F3359" s="23"/>
      <c r="G3359" s="23" t="s">
        <v>179</v>
      </c>
      <c r="H3359" s="23"/>
      <c r="I3359" s="23"/>
      <c r="J3359" s="23"/>
      <c r="K3359" s="23"/>
      <c r="L3359" s="23" t="s">
        <v>180</v>
      </c>
      <c r="M3359" s="25">
        <v>46309.803796296299</v>
      </c>
    </row>
    <row r="3360" spans="1:13">
      <c r="A3360">
        <v>202650003292</v>
      </c>
      <c r="B3360">
        <v>1092108</v>
      </c>
      <c r="C3360" s="24">
        <v>46127</v>
      </c>
      <c r="D3360" s="23" t="s">
        <v>156</v>
      </c>
      <c r="E3360" s="23" t="s">
        <v>183</v>
      </c>
      <c r="F3360" s="23"/>
      <c r="G3360" s="23" t="s">
        <v>179</v>
      </c>
      <c r="H3360" s="23"/>
      <c r="I3360" s="23"/>
      <c r="J3360" s="23"/>
      <c r="K3360" s="23"/>
      <c r="L3360" s="23" t="s">
        <v>180</v>
      </c>
      <c r="M3360" s="25">
        <v>46309.803796296299</v>
      </c>
    </row>
    <row r="3361" spans="1:13">
      <c r="A3361">
        <v>202650003293</v>
      </c>
      <c r="B3361">
        <v>1151506</v>
      </c>
      <c r="C3361" s="24">
        <v>46127</v>
      </c>
      <c r="D3361" s="23" t="s">
        <v>156</v>
      </c>
      <c r="E3361" s="23" t="s">
        <v>183</v>
      </c>
      <c r="F3361" s="23"/>
      <c r="G3361" s="23" t="s">
        <v>179</v>
      </c>
      <c r="H3361" s="23"/>
      <c r="I3361" s="23"/>
      <c r="J3361" s="23"/>
      <c r="K3361" s="23"/>
      <c r="L3361" s="23" t="s">
        <v>180</v>
      </c>
      <c r="M3361" s="25">
        <v>46309.803796296299</v>
      </c>
    </row>
    <row r="3362" spans="1:13">
      <c r="A3362">
        <v>202650003294</v>
      </c>
      <c r="B3362">
        <v>1014102</v>
      </c>
      <c r="C3362" s="24">
        <v>46127</v>
      </c>
      <c r="D3362" s="23" t="s">
        <v>156</v>
      </c>
      <c r="E3362" s="23" t="s">
        <v>183</v>
      </c>
      <c r="F3362" s="23"/>
      <c r="G3362" s="23" t="s">
        <v>179</v>
      </c>
      <c r="H3362" s="23"/>
      <c r="I3362" s="23"/>
      <c r="J3362" s="23"/>
      <c r="K3362" s="23"/>
      <c r="L3362" s="23" t="s">
        <v>180</v>
      </c>
      <c r="M3362" s="25">
        <v>46309.803796296299</v>
      </c>
    </row>
    <row r="3363" spans="1:13">
      <c r="A3363">
        <v>202650003295</v>
      </c>
      <c r="B3363">
        <v>1221213</v>
      </c>
      <c r="C3363" s="24">
        <v>46127</v>
      </c>
      <c r="D3363" s="23" t="s">
        <v>156</v>
      </c>
      <c r="E3363" s="23" t="s">
        <v>183</v>
      </c>
      <c r="F3363" s="23"/>
      <c r="G3363" s="23" t="s">
        <v>179</v>
      </c>
      <c r="H3363" s="23"/>
      <c r="I3363" s="23"/>
      <c r="J3363" s="23"/>
      <c r="K3363" s="23"/>
      <c r="L3363" s="23" t="s">
        <v>180</v>
      </c>
      <c r="M3363" s="25">
        <v>46309.803796296299</v>
      </c>
    </row>
    <row r="3364" spans="1:13">
      <c r="A3364">
        <v>202650003296</v>
      </c>
      <c r="B3364">
        <v>1211524</v>
      </c>
      <c r="C3364" s="24">
        <v>46127</v>
      </c>
      <c r="D3364" s="23" t="s">
        <v>156</v>
      </c>
      <c r="E3364" s="23" t="s">
        <v>183</v>
      </c>
      <c r="F3364" s="23"/>
      <c r="G3364" s="23" t="s">
        <v>179</v>
      </c>
      <c r="H3364" s="23"/>
      <c r="I3364" s="23"/>
      <c r="J3364" s="23"/>
      <c r="K3364" s="23"/>
      <c r="L3364" s="23" t="s">
        <v>180</v>
      </c>
      <c r="M3364" s="25">
        <v>46309.803796296299</v>
      </c>
    </row>
    <row r="3365" spans="1:13">
      <c r="A3365">
        <v>202650003297</v>
      </c>
      <c r="B3365">
        <v>1221275</v>
      </c>
      <c r="C3365" s="24">
        <v>46127</v>
      </c>
      <c r="D3365" s="23" t="s">
        <v>156</v>
      </c>
      <c r="E3365" s="23" t="s">
        <v>183</v>
      </c>
      <c r="F3365" s="23"/>
      <c r="G3365" s="23" t="s">
        <v>179</v>
      </c>
      <c r="H3365" s="23"/>
      <c r="I3365" s="23"/>
      <c r="J3365" s="23"/>
      <c r="K3365" s="23"/>
      <c r="L3365" s="23" t="s">
        <v>180</v>
      </c>
      <c r="M3365" s="25">
        <v>46309.803796296299</v>
      </c>
    </row>
    <row r="3366" spans="1:13">
      <c r="A3366">
        <v>202650003298</v>
      </c>
      <c r="B3366">
        <v>1191380</v>
      </c>
      <c r="C3366" s="24">
        <v>46127</v>
      </c>
      <c r="D3366" s="23" t="s">
        <v>156</v>
      </c>
      <c r="E3366" s="23" t="s">
        <v>183</v>
      </c>
      <c r="F3366" s="23"/>
      <c r="G3366" s="23" t="s">
        <v>179</v>
      </c>
      <c r="H3366" s="23"/>
      <c r="I3366" s="23"/>
      <c r="J3366" s="23"/>
      <c r="K3366" s="23"/>
      <c r="L3366" s="23" t="s">
        <v>180</v>
      </c>
      <c r="M3366" s="25">
        <v>46309.803796296299</v>
      </c>
    </row>
    <row r="3367" spans="1:13">
      <c r="A3367">
        <v>202650003299</v>
      </c>
      <c r="B3367">
        <v>830403</v>
      </c>
      <c r="C3367" s="24">
        <v>46127</v>
      </c>
      <c r="D3367" s="23" t="s">
        <v>156</v>
      </c>
      <c r="E3367" s="23" t="s">
        <v>183</v>
      </c>
      <c r="F3367" s="23"/>
      <c r="G3367" s="23" t="s">
        <v>179</v>
      </c>
      <c r="H3367" s="23"/>
      <c r="I3367" s="23"/>
      <c r="J3367" s="23"/>
      <c r="K3367" s="23"/>
      <c r="L3367" s="23" t="s">
        <v>180</v>
      </c>
      <c r="M3367" s="25">
        <v>46309.803796296299</v>
      </c>
    </row>
    <row r="3368" spans="1:13">
      <c r="A3368">
        <v>202650003300</v>
      </c>
      <c r="B3368">
        <v>1201069</v>
      </c>
      <c r="C3368" s="24">
        <v>46127</v>
      </c>
      <c r="D3368" s="23" t="s">
        <v>156</v>
      </c>
      <c r="E3368" s="23" t="s">
        <v>183</v>
      </c>
      <c r="F3368" s="23"/>
      <c r="G3368" s="23" t="s">
        <v>179</v>
      </c>
      <c r="H3368" s="23"/>
      <c r="I3368" s="23"/>
      <c r="J3368" s="23"/>
      <c r="K3368" s="23"/>
      <c r="L3368" s="23" t="s">
        <v>180</v>
      </c>
      <c r="M3368" s="25">
        <v>46309.803796296299</v>
      </c>
    </row>
    <row r="3369" spans="1:13">
      <c r="A3369">
        <v>202650003301</v>
      </c>
      <c r="B3369">
        <v>880336</v>
      </c>
      <c r="C3369" s="24">
        <v>46127</v>
      </c>
      <c r="D3369" s="23" t="s">
        <v>156</v>
      </c>
      <c r="E3369" s="23" t="s">
        <v>183</v>
      </c>
      <c r="F3369" s="23"/>
      <c r="G3369" s="23" t="s">
        <v>179</v>
      </c>
      <c r="H3369" s="23"/>
      <c r="I3369" s="23"/>
      <c r="J3369" s="23"/>
      <c r="K3369" s="23"/>
      <c r="L3369" s="23" t="s">
        <v>180</v>
      </c>
      <c r="M3369" s="25">
        <v>46309.803796296299</v>
      </c>
    </row>
    <row r="3370" spans="1:13">
      <c r="A3370">
        <v>202650003302</v>
      </c>
      <c r="B3370">
        <v>1152175</v>
      </c>
      <c r="C3370" s="24">
        <v>46127</v>
      </c>
      <c r="D3370" s="23" t="s">
        <v>156</v>
      </c>
      <c r="E3370" s="23" t="s">
        <v>183</v>
      </c>
      <c r="F3370" s="23"/>
      <c r="G3370" s="23" t="s">
        <v>179</v>
      </c>
      <c r="H3370" s="23"/>
      <c r="I3370" s="23"/>
      <c r="J3370" s="23"/>
      <c r="K3370" s="23"/>
      <c r="L3370" s="23" t="s">
        <v>180</v>
      </c>
      <c r="M3370" s="25">
        <v>46309.803796296299</v>
      </c>
    </row>
    <row r="3371" spans="1:13">
      <c r="A3371">
        <v>202650003303</v>
      </c>
      <c r="B3371">
        <v>983003</v>
      </c>
      <c r="C3371" s="24">
        <v>46127</v>
      </c>
      <c r="D3371" s="23" t="s">
        <v>156</v>
      </c>
      <c r="E3371" s="23" t="s">
        <v>183</v>
      </c>
      <c r="F3371" s="23"/>
      <c r="G3371" s="23" t="s">
        <v>179</v>
      </c>
      <c r="H3371" s="23"/>
      <c r="I3371" s="23"/>
      <c r="J3371" s="23"/>
      <c r="K3371" s="23"/>
      <c r="L3371" s="23" t="s">
        <v>180</v>
      </c>
      <c r="M3371" s="25">
        <v>46309.803796296299</v>
      </c>
    </row>
    <row r="3372" spans="1:13">
      <c r="A3372">
        <v>202650003304</v>
      </c>
      <c r="B3372">
        <v>1093015</v>
      </c>
      <c r="C3372" s="24">
        <v>46127</v>
      </c>
      <c r="D3372" s="23" t="s">
        <v>156</v>
      </c>
      <c r="E3372" s="23" t="s">
        <v>183</v>
      </c>
      <c r="F3372" s="23"/>
      <c r="G3372" s="23" t="s">
        <v>179</v>
      </c>
      <c r="H3372" s="23"/>
      <c r="I3372" s="23"/>
      <c r="J3372" s="23"/>
      <c r="K3372" s="23"/>
      <c r="L3372" s="23" t="s">
        <v>180</v>
      </c>
      <c r="M3372" s="25">
        <v>46309.803796296299</v>
      </c>
    </row>
    <row r="3373" spans="1:13">
      <c r="A3373">
        <v>202650003305</v>
      </c>
      <c r="B3373">
        <v>1191246</v>
      </c>
      <c r="C3373" s="24">
        <v>46127</v>
      </c>
      <c r="D3373" s="23" t="s">
        <v>156</v>
      </c>
      <c r="E3373" s="23" t="s">
        <v>183</v>
      </c>
      <c r="F3373" s="23"/>
      <c r="G3373" s="23" t="s">
        <v>179</v>
      </c>
      <c r="H3373" s="23"/>
      <c r="I3373" s="23"/>
      <c r="J3373" s="23"/>
      <c r="K3373" s="23"/>
      <c r="L3373" s="23" t="s">
        <v>180</v>
      </c>
      <c r="M3373" s="25">
        <v>46309.803796296299</v>
      </c>
    </row>
    <row r="3374" spans="1:13">
      <c r="A3374">
        <v>202650003306</v>
      </c>
      <c r="B3374">
        <v>1161294</v>
      </c>
      <c r="C3374" s="24">
        <v>46125</v>
      </c>
      <c r="D3374" s="23" t="s">
        <v>156</v>
      </c>
      <c r="E3374" s="23" t="s">
        <v>183</v>
      </c>
      <c r="F3374" s="23"/>
      <c r="G3374" s="23" t="s">
        <v>179</v>
      </c>
      <c r="H3374" s="23"/>
      <c r="I3374" s="23"/>
      <c r="J3374" s="23"/>
      <c r="K3374" s="23"/>
      <c r="L3374" s="23" t="s">
        <v>180</v>
      </c>
      <c r="M3374" s="25">
        <v>46309.803796296299</v>
      </c>
    </row>
    <row r="3375" spans="1:13">
      <c r="A3375">
        <v>202650003307</v>
      </c>
      <c r="B3375">
        <v>1151192</v>
      </c>
      <c r="C3375" s="24">
        <v>46127</v>
      </c>
      <c r="D3375" s="23" t="s">
        <v>156</v>
      </c>
      <c r="E3375" s="23" t="s">
        <v>183</v>
      </c>
      <c r="F3375" s="23"/>
      <c r="G3375" s="23" t="s">
        <v>179</v>
      </c>
      <c r="H3375" s="23"/>
      <c r="I3375" s="23"/>
      <c r="J3375" s="23"/>
      <c r="K3375" s="23"/>
      <c r="L3375" s="23" t="s">
        <v>180</v>
      </c>
      <c r="M3375" s="25">
        <v>46309.803796296299</v>
      </c>
    </row>
    <row r="3376" spans="1:13">
      <c r="A3376">
        <v>202650003308</v>
      </c>
      <c r="B3376">
        <v>1201193</v>
      </c>
      <c r="C3376" s="24">
        <v>46127</v>
      </c>
      <c r="D3376" s="23" t="s">
        <v>156</v>
      </c>
      <c r="E3376" s="23" t="s">
        <v>183</v>
      </c>
      <c r="F3376" s="23"/>
      <c r="G3376" s="23" t="s">
        <v>179</v>
      </c>
      <c r="H3376" s="23"/>
      <c r="I3376" s="23"/>
      <c r="J3376" s="23"/>
      <c r="K3376" s="23"/>
      <c r="L3376" s="23" t="s">
        <v>180</v>
      </c>
      <c r="M3376" s="25">
        <v>46309.803796296299</v>
      </c>
    </row>
    <row r="3377" spans="1:13">
      <c r="A3377">
        <v>202650003309</v>
      </c>
      <c r="B3377">
        <v>890218</v>
      </c>
      <c r="C3377" s="24">
        <v>46127</v>
      </c>
      <c r="D3377" s="23" t="s">
        <v>156</v>
      </c>
      <c r="E3377" s="23" t="s">
        <v>183</v>
      </c>
      <c r="F3377" s="23"/>
      <c r="G3377" s="23" t="s">
        <v>179</v>
      </c>
      <c r="H3377" s="23"/>
      <c r="I3377" s="23"/>
      <c r="J3377" s="23"/>
      <c r="K3377" s="23"/>
      <c r="L3377" s="23" t="s">
        <v>180</v>
      </c>
      <c r="M3377" s="25">
        <v>46309.803796296299</v>
      </c>
    </row>
    <row r="3378" spans="1:13">
      <c r="A3378">
        <v>202650003310</v>
      </c>
      <c r="B3378">
        <v>1001021</v>
      </c>
      <c r="C3378" s="24">
        <v>46127</v>
      </c>
      <c r="D3378" s="23" t="s">
        <v>156</v>
      </c>
      <c r="E3378" s="23" t="s">
        <v>183</v>
      </c>
      <c r="F3378" s="23"/>
      <c r="G3378" s="23" t="s">
        <v>179</v>
      </c>
      <c r="H3378" s="23"/>
      <c r="I3378" s="23"/>
      <c r="J3378" s="23"/>
      <c r="K3378" s="23"/>
      <c r="L3378" s="23" t="s">
        <v>180</v>
      </c>
      <c r="M3378" s="25">
        <v>46309.803796296299</v>
      </c>
    </row>
    <row r="3379" spans="1:13">
      <c r="A3379">
        <v>202650003311</v>
      </c>
      <c r="B3379">
        <v>1151030</v>
      </c>
      <c r="C3379" s="24">
        <v>46127</v>
      </c>
      <c r="D3379" s="23" t="s">
        <v>156</v>
      </c>
      <c r="E3379" s="23" t="s">
        <v>183</v>
      </c>
      <c r="F3379" s="23"/>
      <c r="G3379" s="23" t="s">
        <v>179</v>
      </c>
      <c r="H3379" s="23"/>
      <c r="I3379" s="23"/>
      <c r="J3379" s="23"/>
      <c r="K3379" s="23"/>
      <c r="L3379" s="23" t="s">
        <v>180</v>
      </c>
      <c r="M3379" s="25">
        <v>46309.803796296299</v>
      </c>
    </row>
    <row r="3380" spans="1:13">
      <c r="A3380">
        <v>202650003312</v>
      </c>
      <c r="B3380">
        <v>993001</v>
      </c>
      <c r="C3380" s="24">
        <v>46127</v>
      </c>
      <c r="D3380" s="23" t="s">
        <v>156</v>
      </c>
      <c r="E3380" s="23" t="s">
        <v>183</v>
      </c>
      <c r="F3380" s="23"/>
      <c r="G3380" s="23" t="s">
        <v>179</v>
      </c>
      <c r="H3380" s="23"/>
      <c r="I3380" s="23"/>
      <c r="J3380" s="23"/>
      <c r="K3380" s="23"/>
      <c r="L3380" s="23" t="s">
        <v>180</v>
      </c>
      <c r="M3380" s="25">
        <v>46309.803796296299</v>
      </c>
    </row>
    <row r="3381" spans="1:13">
      <c r="A3381">
        <v>202650003313</v>
      </c>
      <c r="B3381">
        <v>1111349</v>
      </c>
      <c r="C3381" s="24">
        <v>46127</v>
      </c>
      <c r="D3381" s="23" t="s">
        <v>156</v>
      </c>
      <c r="E3381" s="23" t="s">
        <v>183</v>
      </c>
      <c r="F3381" s="23"/>
      <c r="G3381" s="23" t="s">
        <v>179</v>
      </c>
      <c r="H3381" s="23"/>
      <c r="I3381" s="23"/>
      <c r="J3381" s="23"/>
      <c r="K3381" s="23"/>
      <c r="L3381" s="23" t="s">
        <v>180</v>
      </c>
      <c r="M3381" s="25">
        <v>46309.803796296299</v>
      </c>
    </row>
    <row r="3382" spans="1:13">
      <c r="A3382">
        <v>202650003314</v>
      </c>
      <c r="B3382">
        <v>1171502</v>
      </c>
      <c r="C3382" s="24">
        <v>46127</v>
      </c>
      <c r="D3382" s="23" t="s">
        <v>156</v>
      </c>
      <c r="E3382" s="23" t="s">
        <v>183</v>
      </c>
      <c r="F3382" s="23"/>
      <c r="G3382" s="23" t="s">
        <v>179</v>
      </c>
      <c r="H3382" s="23"/>
      <c r="I3382" s="23"/>
      <c r="J3382" s="23"/>
      <c r="K3382" s="23"/>
      <c r="L3382" s="23" t="s">
        <v>180</v>
      </c>
      <c r="M3382" s="25">
        <v>46309.803796296299</v>
      </c>
    </row>
    <row r="3383" spans="1:13">
      <c r="A3383">
        <v>202650003315</v>
      </c>
      <c r="B3383">
        <v>1112088</v>
      </c>
      <c r="C3383" s="24">
        <v>46127</v>
      </c>
      <c r="D3383" s="23" t="s">
        <v>156</v>
      </c>
      <c r="E3383" s="23" t="s">
        <v>183</v>
      </c>
      <c r="F3383" s="23"/>
      <c r="G3383" s="23" t="s">
        <v>179</v>
      </c>
      <c r="H3383" s="23"/>
      <c r="I3383" s="23"/>
      <c r="J3383" s="23"/>
      <c r="K3383" s="23"/>
      <c r="L3383" s="23" t="s">
        <v>180</v>
      </c>
      <c r="M3383" s="25">
        <v>46309.803796296299</v>
      </c>
    </row>
    <row r="3384" spans="1:13">
      <c r="A3384">
        <v>202650003316</v>
      </c>
      <c r="B3384">
        <v>940228</v>
      </c>
      <c r="C3384" s="24">
        <v>46127</v>
      </c>
      <c r="D3384" s="23" t="s">
        <v>156</v>
      </c>
      <c r="E3384" s="23" t="s">
        <v>183</v>
      </c>
      <c r="F3384" s="23"/>
      <c r="G3384" s="23" t="s">
        <v>179</v>
      </c>
      <c r="H3384" s="23"/>
      <c r="I3384" s="23"/>
      <c r="J3384" s="23"/>
      <c r="K3384" s="23"/>
      <c r="L3384" s="23" t="s">
        <v>180</v>
      </c>
      <c r="M3384" s="25">
        <v>46309.803796296299</v>
      </c>
    </row>
    <row r="3385" spans="1:13">
      <c r="A3385">
        <v>202650003317</v>
      </c>
      <c r="B3385">
        <v>950045</v>
      </c>
      <c r="C3385" s="24">
        <v>46127</v>
      </c>
      <c r="D3385" s="23" t="s">
        <v>156</v>
      </c>
      <c r="E3385" s="23" t="s">
        <v>183</v>
      </c>
      <c r="F3385" s="23"/>
      <c r="G3385" s="23" t="s">
        <v>179</v>
      </c>
      <c r="H3385" s="23"/>
      <c r="I3385" s="23"/>
      <c r="J3385" s="23"/>
      <c r="K3385" s="23"/>
      <c r="L3385" s="23" t="s">
        <v>180</v>
      </c>
      <c r="M3385" s="25">
        <v>46309.803796296299</v>
      </c>
    </row>
    <row r="3386" spans="1:13">
      <c r="A3386">
        <v>202650003318</v>
      </c>
      <c r="B3386">
        <v>1222311</v>
      </c>
      <c r="C3386" s="24">
        <v>46127</v>
      </c>
      <c r="D3386" s="23" t="s">
        <v>156</v>
      </c>
      <c r="E3386" s="23" t="s">
        <v>183</v>
      </c>
      <c r="F3386" s="23"/>
      <c r="G3386" s="23" t="s">
        <v>179</v>
      </c>
      <c r="H3386" s="23"/>
      <c r="I3386" s="23"/>
      <c r="J3386" s="23"/>
      <c r="K3386" s="23"/>
      <c r="L3386" s="23" t="s">
        <v>180</v>
      </c>
      <c r="M3386" s="25">
        <v>46309.803796296299</v>
      </c>
    </row>
    <row r="3387" spans="1:13">
      <c r="A3387">
        <v>202650003319</v>
      </c>
      <c r="B3387">
        <v>1091180</v>
      </c>
      <c r="C3387" s="24">
        <v>46127</v>
      </c>
      <c r="D3387" s="23" t="s">
        <v>156</v>
      </c>
      <c r="E3387" s="23" t="s">
        <v>183</v>
      </c>
      <c r="F3387" s="23"/>
      <c r="G3387" s="23" t="s">
        <v>179</v>
      </c>
      <c r="H3387" s="23"/>
      <c r="I3387" s="23"/>
      <c r="J3387" s="23"/>
      <c r="K3387" s="23"/>
      <c r="L3387" s="23" t="s">
        <v>180</v>
      </c>
      <c r="M3387" s="25">
        <v>46309.803796296299</v>
      </c>
    </row>
    <row r="3388" spans="1:13">
      <c r="A3388">
        <v>202650003320</v>
      </c>
      <c r="B3388">
        <v>1162501</v>
      </c>
      <c r="C3388" s="24">
        <v>46127</v>
      </c>
      <c r="D3388" s="23" t="s">
        <v>156</v>
      </c>
      <c r="E3388" s="23" t="s">
        <v>183</v>
      </c>
      <c r="F3388" s="23"/>
      <c r="G3388" s="23" t="s">
        <v>179</v>
      </c>
      <c r="H3388" s="23"/>
      <c r="I3388" s="23"/>
      <c r="J3388" s="23"/>
      <c r="K3388" s="23"/>
      <c r="L3388" s="23" t="s">
        <v>180</v>
      </c>
      <c r="M3388" s="25">
        <v>46309.803796296299</v>
      </c>
    </row>
    <row r="3389" spans="1:13">
      <c r="A3389">
        <v>202650003322</v>
      </c>
      <c r="B3389">
        <v>1221096</v>
      </c>
      <c r="C3389" s="24">
        <v>46127</v>
      </c>
      <c r="D3389" s="23" t="s">
        <v>156</v>
      </c>
      <c r="E3389" s="23" t="s">
        <v>183</v>
      </c>
      <c r="F3389" s="23"/>
      <c r="G3389" s="23" t="s">
        <v>179</v>
      </c>
      <c r="H3389" s="23"/>
      <c r="I3389" s="23"/>
      <c r="J3389" s="23"/>
      <c r="K3389" s="23"/>
      <c r="L3389" s="23" t="s">
        <v>180</v>
      </c>
      <c r="M3389" s="25">
        <v>46309.803796296299</v>
      </c>
    </row>
    <row r="3390" spans="1:13">
      <c r="A3390">
        <v>202650003323</v>
      </c>
      <c r="B3390">
        <v>1171031</v>
      </c>
      <c r="C3390" s="24">
        <v>46127</v>
      </c>
      <c r="D3390" s="23" t="s">
        <v>156</v>
      </c>
      <c r="E3390" s="23" t="s">
        <v>183</v>
      </c>
      <c r="F3390" s="23"/>
      <c r="G3390" s="23" t="s">
        <v>179</v>
      </c>
      <c r="H3390" s="23"/>
      <c r="I3390" s="23"/>
      <c r="J3390" s="23"/>
      <c r="K3390" s="23"/>
      <c r="L3390" s="23" t="s">
        <v>180</v>
      </c>
      <c r="M3390" s="25">
        <v>46309.803796296299</v>
      </c>
    </row>
    <row r="3391" spans="1:13">
      <c r="A3391">
        <v>202650003324</v>
      </c>
      <c r="B3391">
        <v>1231332</v>
      </c>
      <c r="C3391" s="24">
        <v>46127</v>
      </c>
      <c r="D3391" s="23" t="s">
        <v>156</v>
      </c>
      <c r="E3391" s="23" t="s">
        <v>183</v>
      </c>
      <c r="F3391" s="23"/>
      <c r="G3391" s="23" t="s">
        <v>179</v>
      </c>
      <c r="H3391" s="23"/>
      <c r="I3391" s="23"/>
      <c r="J3391" s="23"/>
      <c r="K3391" s="23"/>
      <c r="L3391" s="23" t="s">
        <v>180</v>
      </c>
      <c r="M3391" s="25">
        <v>46309.803796296299</v>
      </c>
    </row>
    <row r="3392" spans="1:13">
      <c r="A3392">
        <v>202650003326</v>
      </c>
      <c r="B3392">
        <v>1171413</v>
      </c>
      <c r="C3392" s="24">
        <v>46127</v>
      </c>
      <c r="D3392" s="23" t="s">
        <v>156</v>
      </c>
      <c r="E3392" s="23" t="s">
        <v>183</v>
      </c>
      <c r="F3392" s="23"/>
      <c r="G3392" s="23" t="s">
        <v>179</v>
      </c>
      <c r="H3392" s="23"/>
      <c r="I3392" s="23"/>
      <c r="J3392" s="23"/>
      <c r="K3392" s="23"/>
      <c r="L3392" s="23" t="s">
        <v>180</v>
      </c>
      <c r="M3392" s="25">
        <v>46309.803796296299</v>
      </c>
    </row>
    <row r="3393" spans="1:13">
      <c r="A3393">
        <v>202650003327</v>
      </c>
      <c r="B3393">
        <v>1263002</v>
      </c>
      <c r="C3393" s="24">
        <v>46127</v>
      </c>
      <c r="D3393" s="23" t="s">
        <v>156</v>
      </c>
      <c r="E3393" s="23" t="s">
        <v>183</v>
      </c>
      <c r="F3393" s="23"/>
      <c r="G3393" s="23" t="s">
        <v>179</v>
      </c>
      <c r="H3393" s="23"/>
      <c r="I3393" s="23"/>
      <c r="J3393" s="23"/>
      <c r="K3393" s="23"/>
      <c r="L3393" s="23" t="s">
        <v>180</v>
      </c>
      <c r="M3393" s="25">
        <v>46309.803796296299</v>
      </c>
    </row>
    <row r="3394" spans="1:13">
      <c r="A3394">
        <v>202650003329</v>
      </c>
      <c r="B3394">
        <v>1181092</v>
      </c>
      <c r="C3394" s="24">
        <v>46127</v>
      </c>
      <c r="D3394" s="23" t="s">
        <v>156</v>
      </c>
      <c r="E3394" s="23" t="s">
        <v>183</v>
      </c>
      <c r="F3394" s="23"/>
      <c r="G3394" s="23" t="s">
        <v>179</v>
      </c>
      <c r="H3394" s="23"/>
      <c r="I3394" s="23"/>
      <c r="J3394" s="23"/>
      <c r="K3394" s="23"/>
      <c r="L3394" s="23" t="s">
        <v>180</v>
      </c>
      <c r="M3394" s="25">
        <v>46309.803796296299</v>
      </c>
    </row>
    <row r="3395" spans="1:13">
      <c r="A3395">
        <v>202650003330</v>
      </c>
      <c r="B3395">
        <v>1181282</v>
      </c>
      <c r="C3395" s="24">
        <v>46127</v>
      </c>
      <c r="D3395" s="23" t="s">
        <v>156</v>
      </c>
      <c r="E3395" s="23" t="s">
        <v>183</v>
      </c>
      <c r="F3395" s="23"/>
      <c r="G3395" s="23" t="s">
        <v>179</v>
      </c>
      <c r="H3395" s="23"/>
      <c r="I3395" s="23"/>
      <c r="J3395" s="23"/>
      <c r="K3395" s="23"/>
      <c r="L3395" s="23" t="s">
        <v>180</v>
      </c>
      <c r="M3395" s="25">
        <v>46309.803796296299</v>
      </c>
    </row>
    <row r="3396" spans="1:13">
      <c r="A3396">
        <v>202650003331</v>
      </c>
      <c r="B3396">
        <v>1141293</v>
      </c>
      <c r="C3396" s="24">
        <v>46127</v>
      </c>
      <c r="D3396" s="23" t="s">
        <v>156</v>
      </c>
      <c r="E3396" s="23" t="s">
        <v>183</v>
      </c>
      <c r="F3396" s="23"/>
      <c r="G3396" s="23" t="s">
        <v>179</v>
      </c>
      <c r="H3396" s="23"/>
      <c r="I3396" s="23"/>
      <c r="J3396" s="23"/>
      <c r="K3396" s="23"/>
      <c r="L3396" s="23" t="s">
        <v>180</v>
      </c>
      <c r="M3396" s="25">
        <v>46309.803796296299</v>
      </c>
    </row>
    <row r="3397" spans="1:13">
      <c r="A3397">
        <v>202650003332</v>
      </c>
      <c r="B3397">
        <v>1162026</v>
      </c>
      <c r="C3397" s="24">
        <v>46127</v>
      </c>
      <c r="D3397" s="23" t="s">
        <v>156</v>
      </c>
      <c r="E3397" s="23" t="s">
        <v>183</v>
      </c>
      <c r="F3397" s="23"/>
      <c r="G3397" s="23" t="s">
        <v>179</v>
      </c>
      <c r="H3397" s="23"/>
      <c r="I3397" s="23"/>
      <c r="J3397" s="23"/>
      <c r="K3397" s="23"/>
      <c r="L3397" s="23" t="s">
        <v>180</v>
      </c>
      <c r="M3397" s="25">
        <v>46309.803796296299</v>
      </c>
    </row>
    <row r="3398" spans="1:13">
      <c r="A3398">
        <v>202650003333</v>
      </c>
      <c r="B3398">
        <v>1111415</v>
      </c>
      <c r="C3398" s="24">
        <v>46127</v>
      </c>
      <c r="D3398" s="23" t="s">
        <v>156</v>
      </c>
      <c r="E3398" s="23" t="s">
        <v>183</v>
      </c>
      <c r="F3398" s="23"/>
      <c r="G3398" s="23" t="s">
        <v>179</v>
      </c>
      <c r="H3398" s="23"/>
      <c r="I3398" s="23"/>
      <c r="J3398" s="23"/>
      <c r="K3398" s="23"/>
      <c r="L3398" s="23" t="s">
        <v>180</v>
      </c>
      <c r="M3398" s="25">
        <v>46309.803796296299</v>
      </c>
    </row>
    <row r="3399" spans="1:13">
      <c r="A3399">
        <v>202650003334</v>
      </c>
      <c r="B3399">
        <v>1201116</v>
      </c>
      <c r="C3399" s="24">
        <v>46127</v>
      </c>
      <c r="D3399" s="23" t="s">
        <v>156</v>
      </c>
      <c r="E3399" s="23" t="s">
        <v>183</v>
      </c>
      <c r="F3399" s="23"/>
      <c r="G3399" s="23" t="s">
        <v>179</v>
      </c>
      <c r="H3399" s="23"/>
      <c r="I3399" s="23"/>
      <c r="J3399" s="23"/>
      <c r="K3399" s="23"/>
      <c r="L3399" s="23" t="s">
        <v>180</v>
      </c>
      <c r="M3399" s="25">
        <v>46309.803796296299</v>
      </c>
    </row>
    <row r="3400" spans="1:13">
      <c r="A3400">
        <v>202650003335</v>
      </c>
      <c r="B3400">
        <v>1222036</v>
      </c>
      <c r="C3400" s="24">
        <v>46127</v>
      </c>
      <c r="D3400" s="23" t="s">
        <v>156</v>
      </c>
      <c r="E3400" s="23" t="s">
        <v>183</v>
      </c>
      <c r="F3400" s="23"/>
      <c r="G3400" s="23" t="s">
        <v>179</v>
      </c>
      <c r="H3400" s="23"/>
      <c r="I3400" s="23"/>
      <c r="J3400" s="23"/>
      <c r="K3400" s="23"/>
      <c r="L3400" s="23" t="s">
        <v>180</v>
      </c>
      <c r="M3400" s="25">
        <v>46309.803796296299</v>
      </c>
    </row>
    <row r="3401" spans="1:13">
      <c r="A3401">
        <v>202650003336</v>
      </c>
      <c r="B3401">
        <v>991180</v>
      </c>
      <c r="C3401" s="24">
        <v>46127</v>
      </c>
      <c r="D3401" s="23" t="s">
        <v>156</v>
      </c>
      <c r="E3401" s="23" t="s">
        <v>183</v>
      </c>
      <c r="F3401" s="23"/>
      <c r="G3401" s="23" t="s">
        <v>179</v>
      </c>
      <c r="H3401" s="23"/>
      <c r="I3401" s="23"/>
      <c r="J3401" s="23"/>
      <c r="K3401" s="23"/>
      <c r="L3401" s="23" t="s">
        <v>180</v>
      </c>
      <c r="M3401" s="25">
        <v>46309.803796296299</v>
      </c>
    </row>
    <row r="3402" spans="1:13">
      <c r="A3402">
        <v>202650003337</v>
      </c>
      <c r="B3402">
        <v>1211489</v>
      </c>
      <c r="C3402" s="24">
        <v>46127</v>
      </c>
      <c r="D3402" s="23" t="s">
        <v>156</v>
      </c>
      <c r="E3402" s="23" t="s">
        <v>183</v>
      </c>
      <c r="F3402" s="23"/>
      <c r="G3402" s="23" t="s">
        <v>179</v>
      </c>
      <c r="H3402" s="23"/>
      <c r="I3402" s="23"/>
      <c r="J3402" s="23"/>
      <c r="K3402" s="23"/>
      <c r="L3402" s="23" t="s">
        <v>180</v>
      </c>
      <c r="M3402" s="25">
        <v>46309.803796296299</v>
      </c>
    </row>
    <row r="3403" spans="1:13">
      <c r="A3403">
        <v>202650003338</v>
      </c>
      <c r="B3403">
        <v>1211215</v>
      </c>
      <c r="C3403" s="24">
        <v>46127</v>
      </c>
      <c r="D3403" s="23" t="s">
        <v>156</v>
      </c>
      <c r="E3403" s="23" t="s">
        <v>183</v>
      </c>
      <c r="F3403" s="23"/>
      <c r="G3403" s="23" t="s">
        <v>179</v>
      </c>
      <c r="H3403" s="23"/>
      <c r="I3403" s="23"/>
      <c r="J3403" s="23"/>
      <c r="K3403" s="23"/>
      <c r="L3403" s="23" t="s">
        <v>180</v>
      </c>
      <c r="M3403" s="25">
        <v>46309.803796296299</v>
      </c>
    </row>
    <row r="3404" spans="1:13">
      <c r="A3404">
        <v>202650003339</v>
      </c>
      <c r="B3404">
        <v>1261192</v>
      </c>
      <c r="C3404" s="24">
        <v>46127</v>
      </c>
      <c r="D3404" s="23" t="s">
        <v>156</v>
      </c>
      <c r="E3404" s="23" t="s">
        <v>183</v>
      </c>
      <c r="F3404" s="23"/>
      <c r="G3404" s="23" t="s">
        <v>179</v>
      </c>
      <c r="H3404" s="23"/>
      <c r="I3404" s="23"/>
      <c r="J3404" s="23"/>
      <c r="K3404" s="23"/>
      <c r="L3404" s="23" t="s">
        <v>180</v>
      </c>
      <c r="M3404" s="25">
        <v>46309.803796296299</v>
      </c>
    </row>
    <row r="3405" spans="1:13">
      <c r="A3405">
        <v>202650003340</v>
      </c>
      <c r="B3405">
        <v>1121325</v>
      </c>
      <c r="C3405" s="24">
        <v>46127</v>
      </c>
      <c r="D3405" s="23" t="s">
        <v>156</v>
      </c>
      <c r="E3405" s="23" t="s">
        <v>183</v>
      </c>
      <c r="F3405" s="23"/>
      <c r="G3405" s="23" t="s">
        <v>179</v>
      </c>
      <c r="H3405" s="23"/>
      <c r="I3405" s="23"/>
      <c r="J3405" s="23"/>
      <c r="K3405" s="23"/>
      <c r="L3405" s="23" t="s">
        <v>180</v>
      </c>
      <c r="M3405" s="25">
        <v>46309.803796296299</v>
      </c>
    </row>
    <row r="3406" spans="1:13">
      <c r="A3406">
        <v>202650003341</v>
      </c>
      <c r="B3406">
        <v>1221181</v>
      </c>
      <c r="C3406" s="24">
        <v>46127</v>
      </c>
      <c r="D3406" s="23" t="s">
        <v>156</v>
      </c>
      <c r="E3406" s="23" t="s">
        <v>183</v>
      </c>
      <c r="F3406" s="23"/>
      <c r="G3406" s="23" t="s">
        <v>179</v>
      </c>
      <c r="H3406" s="23"/>
      <c r="I3406" s="23"/>
      <c r="J3406" s="23"/>
      <c r="K3406" s="23"/>
      <c r="L3406" s="23" t="s">
        <v>180</v>
      </c>
      <c r="M3406" s="25">
        <v>46309.803796296299</v>
      </c>
    </row>
    <row r="3407" spans="1:13">
      <c r="A3407">
        <v>202650003342</v>
      </c>
      <c r="B3407">
        <v>1223013</v>
      </c>
      <c r="C3407" s="24">
        <v>46127</v>
      </c>
      <c r="D3407" s="23" t="s">
        <v>156</v>
      </c>
      <c r="E3407" s="23" t="s">
        <v>183</v>
      </c>
      <c r="F3407" s="23"/>
      <c r="G3407" s="23" t="s">
        <v>179</v>
      </c>
      <c r="H3407" s="23"/>
      <c r="I3407" s="23"/>
      <c r="J3407" s="23"/>
      <c r="K3407" s="23"/>
      <c r="L3407" s="23" t="s">
        <v>180</v>
      </c>
      <c r="M3407" s="25">
        <v>46309.803796296299</v>
      </c>
    </row>
    <row r="3408" spans="1:13">
      <c r="A3408">
        <v>202650003343</v>
      </c>
      <c r="B3408">
        <v>1042074</v>
      </c>
      <c r="C3408" s="24">
        <v>46127</v>
      </c>
      <c r="D3408" s="23" t="s">
        <v>156</v>
      </c>
      <c r="E3408" s="23" t="s">
        <v>183</v>
      </c>
      <c r="F3408" s="23"/>
      <c r="G3408" s="23" t="s">
        <v>179</v>
      </c>
      <c r="H3408" s="23"/>
      <c r="I3408" s="23"/>
      <c r="J3408" s="23"/>
      <c r="K3408" s="23"/>
      <c r="L3408" s="23" t="s">
        <v>180</v>
      </c>
      <c r="M3408" s="25">
        <v>46309.803796296299</v>
      </c>
    </row>
    <row r="3409" spans="1:13">
      <c r="A3409">
        <v>202650003344</v>
      </c>
      <c r="B3409">
        <v>940547</v>
      </c>
      <c r="C3409" s="24">
        <v>46128</v>
      </c>
      <c r="D3409" s="23" t="s">
        <v>156</v>
      </c>
      <c r="E3409" s="23" t="s">
        <v>183</v>
      </c>
      <c r="F3409" s="23"/>
      <c r="G3409" s="23" t="s">
        <v>179</v>
      </c>
      <c r="H3409" s="23"/>
      <c r="I3409" s="23"/>
      <c r="J3409" s="23"/>
      <c r="K3409" s="23"/>
      <c r="L3409" s="23" t="s">
        <v>180</v>
      </c>
      <c r="M3409" s="25">
        <v>46309.803796296299</v>
      </c>
    </row>
    <row r="3410" spans="1:13">
      <c r="A3410">
        <v>202650003345</v>
      </c>
      <c r="B3410">
        <v>1221287</v>
      </c>
      <c r="C3410" s="24">
        <v>46127</v>
      </c>
      <c r="D3410" s="23" t="s">
        <v>156</v>
      </c>
      <c r="E3410" s="23" t="s">
        <v>183</v>
      </c>
      <c r="F3410" s="23"/>
      <c r="G3410" s="23" t="s">
        <v>179</v>
      </c>
      <c r="H3410" s="23"/>
      <c r="I3410" s="23"/>
      <c r="J3410" s="23"/>
      <c r="K3410" s="23"/>
      <c r="L3410" s="23" t="s">
        <v>180</v>
      </c>
      <c r="M3410" s="25">
        <v>46309.803796296299</v>
      </c>
    </row>
    <row r="3411" spans="1:13">
      <c r="A3411">
        <v>202650003346</v>
      </c>
      <c r="B3411">
        <v>1121251</v>
      </c>
      <c r="C3411" s="24">
        <v>46127</v>
      </c>
      <c r="D3411" s="23" t="s">
        <v>156</v>
      </c>
      <c r="E3411" s="23" t="s">
        <v>183</v>
      </c>
      <c r="F3411" s="23"/>
      <c r="G3411" s="23" t="s">
        <v>179</v>
      </c>
      <c r="H3411" s="23"/>
      <c r="I3411" s="23"/>
      <c r="J3411" s="23"/>
      <c r="K3411" s="23"/>
      <c r="L3411" s="23" t="s">
        <v>180</v>
      </c>
      <c r="M3411" s="25">
        <v>46309.803796296299</v>
      </c>
    </row>
    <row r="3412" spans="1:13">
      <c r="A3412">
        <v>202650003347</v>
      </c>
      <c r="B3412">
        <v>1121011</v>
      </c>
      <c r="C3412" s="24">
        <v>46127</v>
      </c>
      <c r="D3412" s="23" t="s">
        <v>156</v>
      </c>
      <c r="E3412" s="23" t="s">
        <v>183</v>
      </c>
      <c r="F3412" s="23"/>
      <c r="G3412" s="23" t="s">
        <v>179</v>
      </c>
      <c r="H3412" s="23"/>
      <c r="I3412" s="23"/>
      <c r="J3412" s="23"/>
      <c r="K3412" s="23"/>
      <c r="L3412" s="23" t="s">
        <v>180</v>
      </c>
      <c r="M3412" s="25">
        <v>46309.803796296299</v>
      </c>
    </row>
    <row r="3413" spans="1:13">
      <c r="A3413">
        <v>202650003348</v>
      </c>
      <c r="B3413">
        <v>1191100</v>
      </c>
      <c r="C3413" s="24">
        <v>46127</v>
      </c>
      <c r="D3413" s="23" t="s">
        <v>156</v>
      </c>
      <c r="E3413" s="23" t="s">
        <v>183</v>
      </c>
      <c r="F3413" s="23"/>
      <c r="G3413" s="23" t="s">
        <v>179</v>
      </c>
      <c r="H3413" s="23"/>
      <c r="I3413" s="23"/>
      <c r="J3413" s="23"/>
      <c r="K3413" s="23"/>
      <c r="L3413" s="23" t="s">
        <v>180</v>
      </c>
      <c r="M3413" s="25">
        <v>46309.803796296299</v>
      </c>
    </row>
    <row r="3414" spans="1:13">
      <c r="A3414">
        <v>202650003349</v>
      </c>
      <c r="B3414">
        <v>1116047</v>
      </c>
      <c r="C3414" s="24">
        <v>46127</v>
      </c>
      <c r="D3414" s="23" t="s">
        <v>156</v>
      </c>
      <c r="E3414" s="23" t="s">
        <v>183</v>
      </c>
      <c r="F3414" s="23"/>
      <c r="G3414" s="23" t="s">
        <v>179</v>
      </c>
      <c r="H3414" s="23"/>
      <c r="I3414" s="23"/>
      <c r="J3414" s="23"/>
      <c r="K3414" s="23"/>
      <c r="L3414" s="23" t="s">
        <v>180</v>
      </c>
      <c r="M3414" s="25">
        <v>46309.803796296299</v>
      </c>
    </row>
    <row r="3415" spans="1:13">
      <c r="A3415">
        <v>202650003350</v>
      </c>
      <c r="B3415">
        <v>940511</v>
      </c>
      <c r="C3415" s="24">
        <v>46128</v>
      </c>
      <c r="D3415" s="23" t="s">
        <v>156</v>
      </c>
      <c r="E3415" s="23" t="s">
        <v>183</v>
      </c>
      <c r="F3415" s="23"/>
      <c r="G3415" s="23" t="s">
        <v>179</v>
      </c>
      <c r="H3415" s="23"/>
      <c r="I3415" s="23"/>
      <c r="J3415" s="23"/>
      <c r="K3415" s="23"/>
      <c r="L3415" s="23" t="s">
        <v>180</v>
      </c>
      <c r="M3415" s="25">
        <v>46309.803796296299</v>
      </c>
    </row>
    <row r="3416" spans="1:13">
      <c r="A3416">
        <v>202650003351</v>
      </c>
      <c r="B3416">
        <v>1221161</v>
      </c>
      <c r="C3416" s="24">
        <v>46127</v>
      </c>
      <c r="D3416" s="23" t="s">
        <v>156</v>
      </c>
      <c r="E3416" s="23" t="s">
        <v>183</v>
      </c>
      <c r="F3416" s="23"/>
      <c r="G3416" s="23" t="s">
        <v>179</v>
      </c>
      <c r="H3416" s="23"/>
      <c r="I3416" s="23"/>
      <c r="J3416" s="23"/>
      <c r="K3416" s="23"/>
      <c r="L3416" s="23" t="s">
        <v>180</v>
      </c>
      <c r="M3416" s="25">
        <v>46309.803796296299</v>
      </c>
    </row>
    <row r="3417" spans="1:13">
      <c r="A3417">
        <v>202650003352</v>
      </c>
      <c r="B3417">
        <v>1031154</v>
      </c>
      <c r="C3417" s="24">
        <v>46127</v>
      </c>
      <c r="D3417" s="23" t="s">
        <v>156</v>
      </c>
      <c r="E3417" s="23" t="s">
        <v>183</v>
      </c>
      <c r="F3417" s="23"/>
      <c r="G3417" s="23" t="s">
        <v>179</v>
      </c>
      <c r="H3417" s="23"/>
      <c r="I3417" s="23"/>
      <c r="J3417" s="23"/>
      <c r="K3417" s="23"/>
      <c r="L3417" s="23" t="s">
        <v>180</v>
      </c>
      <c r="M3417" s="25">
        <v>46309.803796296299</v>
      </c>
    </row>
    <row r="3418" spans="1:13">
      <c r="A3418">
        <v>202650003353</v>
      </c>
      <c r="B3418">
        <v>1231124</v>
      </c>
      <c r="C3418" s="24">
        <v>46127</v>
      </c>
      <c r="D3418" s="23" t="s">
        <v>156</v>
      </c>
      <c r="E3418" s="23" t="s">
        <v>183</v>
      </c>
      <c r="F3418" s="23"/>
      <c r="G3418" s="23" t="s">
        <v>179</v>
      </c>
      <c r="H3418" s="23"/>
      <c r="I3418" s="23"/>
      <c r="J3418" s="23"/>
      <c r="K3418" s="23"/>
      <c r="L3418" s="23" t="s">
        <v>180</v>
      </c>
      <c r="M3418" s="25">
        <v>46309.803796296299</v>
      </c>
    </row>
    <row r="3419" spans="1:13">
      <c r="A3419">
        <v>202650003354</v>
      </c>
      <c r="B3419">
        <v>1221452</v>
      </c>
      <c r="C3419" s="24">
        <v>46127</v>
      </c>
      <c r="D3419" s="23" t="s">
        <v>156</v>
      </c>
      <c r="E3419" s="23" t="s">
        <v>183</v>
      </c>
      <c r="F3419" s="23"/>
      <c r="G3419" s="23" t="s">
        <v>179</v>
      </c>
      <c r="H3419" s="23"/>
      <c r="I3419" s="23"/>
      <c r="J3419" s="23"/>
      <c r="K3419" s="23"/>
      <c r="L3419" s="23" t="s">
        <v>180</v>
      </c>
      <c r="M3419" s="25">
        <v>46309.803796296299</v>
      </c>
    </row>
    <row r="3420" spans="1:13">
      <c r="A3420">
        <v>202650003355</v>
      </c>
      <c r="B3420">
        <v>1061118</v>
      </c>
      <c r="C3420" s="24">
        <v>46127</v>
      </c>
      <c r="D3420" s="23" t="s">
        <v>156</v>
      </c>
      <c r="E3420" s="23" t="s">
        <v>183</v>
      </c>
      <c r="F3420" s="23"/>
      <c r="G3420" s="23" t="s">
        <v>179</v>
      </c>
      <c r="H3420" s="23"/>
      <c r="I3420" s="23"/>
      <c r="J3420" s="23"/>
      <c r="K3420" s="23"/>
      <c r="L3420" s="23" t="s">
        <v>180</v>
      </c>
      <c r="M3420" s="25">
        <v>46309.803796296299</v>
      </c>
    </row>
    <row r="3421" spans="1:13">
      <c r="A3421">
        <v>202650003356</v>
      </c>
      <c r="B3421">
        <v>1114008</v>
      </c>
      <c r="C3421" s="24">
        <v>46127</v>
      </c>
      <c r="D3421" s="23" t="s">
        <v>156</v>
      </c>
      <c r="E3421" s="23" t="s">
        <v>183</v>
      </c>
      <c r="F3421" s="23"/>
      <c r="G3421" s="23" t="s">
        <v>179</v>
      </c>
      <c r="H3421" s="23"/>
      <c r="I3421" s="23"/>
      <c r="J3421" s="23"/>
      <c r="K3421" s="23"/>
      <c r="L3421" s="23" t="s">
        <v>180</v>
      </c>
      <c r="M3421" s="25">
        <v>46309.803796296299</v>
      </c>
    </row>
    <row r="3422" spans="1:13">
      <c r="A3422">
        <v>202650003357</v>
      </c>
      <c r="B3422">
        <v>1232066</v>
      </c>
      <c r="C3422" s="24">
        <v>46127</v>
      </c>
      <c r="D3422" s="23" t="s">
        <v>156</v>
      </c>
      <c r="E3422" s="23" t="s">
        <v>183</v>
      </c>
      <c r="F3422" s="23"/>
      <c r="G3422" s="23" t="s">
        <v>179</v>
      </c>
      <c r="H3422" s="23"/>
      <c r="I3422" s="23"/>
      <c r="J3422" s="23"/>
      <c r="K3422" s="23"/>
      <c r="L3422" s="23" t="s">
        <v>180</v>
      </c>
      <c r="M3422" s="25">
        <v>46309.803796296299</v>
      </c>
    </row>
    <row r="3423" spans="1:13">
      <c r="A3423">
        <v>202650003358</v>
      </c>
      <c r="B3423">
        <v>1193008</v>
      </c>
      <c r="C3423" s="24">
        <v>46127</v>
      </c>
      <c r="D3423" s="23" t="s">
        <v>156</v>
      </c>
      <c r="E3423" s="23" t="s">
        <v>183</v>
      </c>
      <c r="F3423" s="23"/>
      <c r="G3423" s="23" t="s">
        <v>179</v>
      </c>
      <c r="H3423" s="23"/>
      <c r="I3423" s="23"/>
      <c r="J3423" s="23"/>
      <c r="K3423" s="23"/>
      <c r="L3423" s="23" t="s">
        <v>180</v>
      </c>
      <c r="M3423" s="25">
        <v>46309.803796296299</v>
      </c>
    </row>
    <row r="3424" spans="1:13">
      <c r="A3424">
        <v>202650003359</v>
      </c>
      <c r="B3424">
        <v>1231099</v>
      </c>
      <c r="C3424" s="24">
        <v>46127</v>
      </c>
      <c r="D3424" s="23" t="s">
        <v>156</v>
      </c>
      <c r="E3424" s="23" t="s">
        <v>183</v>
      </c>
      <c r="F3424" s="23"/>
      <c r="G3424" s="23" t="s">
        <v>179</v>
      </c>
      <c r="H3424" s="23"/>
      <c r="I3424" s="23"/>
      <c r="J3424" s="23"/>
      <c r="K3424" s="23"/>
      <c r="L3424" s="23" t="s">
        <v>180</v>
      </c>
      <c r="M3424" s="25">
        <v>46309.803796296299</v>
      </c>
    </row>
    <row r="3425" spans="1:13">
      <c r="A3425">
        <v>202650003360</v>
      </c>
      <c r="B3425">
        <v>910376</v>
      </c>
      <c r="C3425" s="24">
        <v>46127</v>
      </c>
      <c r="D3425" s="23" t="s">
        <v>156</v>
      </c>
      <c r="E3425" s="23" t="s">
        <v>183</v>
      </c>
      <c r="F3425" s="23"/>
      <c r="G3425" s="23" t="s">
        <v>179</v>
      </c>
      <c r="H3425" s="23"/>
      <c r="I3425" s="23"/>
      <c r="J3425" s="23"/>
      <c r="K3425" s="23"/>
      <c r="L3425" s="23" t="s">
        <v>180</v>
      </c>
      <c r="M3425" s="25">
        <v>46309.803796296299</v>
      </c>
    </row>
    <row r="3426" spans="1:13">
      <c r="A3426">
        <v>202650003361</v>
      </c>
      <c r="B3426">
        <v>1161483</v>
      </c>
      <c r="C3426" s="24">
        <v>46128</v>
      </c>
      <c r="D3426" s="23" t="s">
        <v>156</v>
      </c>
      <c r="E3426" s="23" t="s">
        <v>183</v>
      </c>
      <c r="F3426" s="23"/>
      <c r="G3426" s="23" t="s">
        <v>179</v>
      </c>
      <c r="H3426" s="23"/>
      <c r="I3426" s="23"/>
      <c r="J3426" s="23"/>
      <c r="K3426" s="23"/>
      <c r="L3426" s="23" t="s">
        <v>180</v>
      </c>
      <c r="M3426" s="25">
        <v>46309.803796296299</v>
      </c>
    </row>
    <row r="3427" spans="1:13">
      <c r="A3427">
        <v>202650003362</v>
      </c>
      <c r="B3427">
        <v>1221405</v>
      </c>
      <c r="C3427" s="24">
        <v>46127</v>
      </c>
      <c r="D3427" s="23" t="s">
        <v>156</v>
      </c>
      <c r="E3427" s="23" t="s">
        <v>183</v>
      </c>
      <c r="F3427" s="23"/>
      <c r="G3427" s="23" t="s">
        <v>179</v>
      </c>
      <c r="H3427" s="23"/>
      <c r="I3427" s="23"/>
      <c r="J3427" s="23"/>
      <c r="K3427" s="23"/>
      <c r="L3427" s="23" t="s">
        <v>180</v>
      </c>
      <c r="M3427" s="25">
        <v>46309.803796296299</v>
      </c>
    </row>
    <row r="3428" spans="1:13">
      <c r="A3428">
        <v>202650003363</v>
      </c>
      <c r="B3428">
        <v>1171460</v>
      </c>
      <c r="C3428" s="24">
        <v>46127</v>
      </c>
      <c r="D3428" s="23" t="s">
        <v>156</v>
      </c>
      <c r="E3428" s="23" t="s">
        <v>183</v>
      </c>
      <c r="F3428" s="23"/>
      <c r="G3428" s="23" t="s">
        <v>179</v>
      </c>
      <c r="H3428" s="23"/>
      <c r="I3428" s="23"/>
      <c r="J3428" s="23"/>
      <c r="K3428" s="23"/>
      <c r="L3428" s="23" t="s">
        <v>180</v>
      </c>
      <c r="M3428" s="25">
        <v>46309.803796296299</v>
      </c>
    </row>
    <row r="3429" spans="1:13">
      <c r="A3429">
        <v>202650003364</v>
      </c>
      <c r="B3429">
        <v>1220010</v>
      </c>
      <c r="C3429" s="24">
        <v>46127</v>
      </c>
      <c r="D3429" s="23" t="s">
        <v>156</v>
      </c>
      <c r="E3429" s="23" t="s">
        <v>183</v>
      </c>
      <c r="F3429" s="23"/>
      <c r="G3429" s="23" t="s">
        <v>179</v>
      </c>
      <c r="H3429" s="23"/>
      <c r="I3429" s="23"/>
      <c r="J3429" s="23"/>
      <c r="K3429" s="23"/>
      <c r="L3429" s="23" t="s">
        <v>180</v>
      </c>
      <c r="M3429" s="25">
        <v>46309.803796296299</v>
      </c>
    </row>
    <row r="3430" spans="1:13">
      <c r="A3430">
        <v>202650003365</v>
      </c>
      <c r="B3430">
        <v>930479</v>
      </c>
      <c r="C3430" s="24">
        <v>46127</v>
      </c>
      <c r="D3430" s="23" t="s">
        <v>156</v>
      </c>
      <c r="E3430" s="23" t="s">
        <v>183</v>
      </c>
      <c r="F3430" s="23"/>
      <c r="G3430" s="23" t="s">
        <v>179</v>
      </c>
      <c r="H3430" s="23"/>
      <c r="I3430" s="23"/>
      <c r="J3430" s="23"/>
      <c r="K3430" s="23"/>
      <c r="L3430" s="23" t="s">
        <v>180</v>
      </c>
      <c r="M3430" s="25">
        <v>46309.803796296299</v>
      </c>
    </row>
    <row r="3431" spans="1:13">
      <c r="A3431">
        <v>202650003366</v>
      </c>
      <c r="B3431">
        <v>1231370</v>
      </c>
      <c r="C3431" s="24">
        <v>46129</v>
      </c>
      <c r="D3431" s="23" t="s">
        <v>156</v>
      </c>
      <c r="E3431" s="23" t="s">
        <v>183</v>
      </c>
      <c r="F3431" s="23"/>
      <c r="G3431" s="23" t="s">
        <v>179</v>
      </c>
      <c r="H3431" s="23"/>
      <c r="I3431" s="23"/>
      <c r="J3431" s="23"/>
      <c r="K3431" s="23"/>
      <c r="L3431" s="23" t="s">
        <v>180</v>
      </c>
      <c r="M3431" s="25">
        <v>46309.803796296299</v>
      </c>
    </row>
    <row r="3432" spans="1:13">
      <c r="A3432">
        <v>202650003367</v>
      </c>
      <c r="B3432">
        <v>1211057</v>
      </c>
      <c r="C3432" s="24">
        <v>46127</v>
      </c>
      <c r="D3432" s="23" t="s">
        <v>156</v>
      </c>
      <c r="E3432" s="23" t="s">
        <v>183</v>
      </c>
      <c r="F3432" s="23"/>
      <c r="G3432" s="23" t="s">
        <v>179</v>
      </c>
      <c r="H3432" s="23"/>
      <c r="I3432" s="23"/>
      <c r="J3432" s="23"/>
      <c r="K3432" s="23"/>
      <c r="L3432" s="23" t="s">
        <v>180</v>
      </c>
      <c r="M3432" s="25">
        <v>46309.803796296299</v>
      </c>
    </row>
    <row r="3433" spans="1:13">
      <c r="A3433">
        <v>202650003369</v>
      </c>
      <c r="B3433">
        <v>900209</v>
      </c>
      <c r="C3433" s="24">
        <v>46127</v>
      </c>
      <c r="D3433" s="23" t="s">
        <v>156</v>
      </c>
      <c r="E3433" s="23" t="s">
        <v>183</v>
      </c>
      <c r="F3433" s="23"/>
      <c r="G3433" s="23" t="s">
        <v>179</v>
      </c>
      <c r="H3433" s="23"/>
      <c r="I3433" s="23"/>
      <c r="J3433" s="23"/>
      <c r="K3433" s="23"/>
      <c r="L3433" s="23" t="s">
        <v>180</v>
      </c>
      <c r="M3433" s="25">
        <v>46309.803796296299</v>
      </c>
    </row>
    <row r="3434" spans="1:13">
      <c r="A3434">
        <v>202650003370</v>
      </c>
      <c r="B3434">
        <v>1081285</v>
      </c>
      <c r="C3434" s="24">
        <v>46127</v>
      </c>
      <c r="D3434" s="23" t="s">
        <v>156</v>
      </c>
      <c r="E3434" s="23" t="s">
        <v>183</v>
      </c>
      <c r="F3434" s="23"/>
      <c r="G3434" s="23" t="s">
        <v>179</v>
      </c>
      <c r="H3434" s="23"/>
      <c r="I3434" s="23"/>
      <c r="J3434" s="23"/>
      <c r="K3434" s="23"/>
      <c r="L3434" s="23" t="s">
        <v>180</v>
      </c>
      <c r="M3434" s="25">
        <v>46309.803796296299</v>
      </c>
    </row>
    <row r="3435" spans="1:13">
      <c r="A3435">
        <v>202650003371</v>
      </c>
      <c r="B3435">
        <v>920630</v>
      </c>
      <c r="C3435" s="24">
        <v>46127</v>
      </c>
      <c r="D3435" s="23" t="s">
        <v>156</v>
      </c>
      <c r="E3435" s="23" t="s">
        <v>183</v>
      </c>
      <c r="F3435" s="23"/>
      <c r="G3435" s="23" t="s">
        <v>179</v>
      </c>
      <c r="H3435" s="23"/>
      <c r="I3435" s="23"/>
      <c r="J3435" s="23"/>
      <c r="K3435" s="23"/>
      <c r="L3435" s="23" t="s">
        <v>180</v>
      </c>
      <c r="M3435" s="25">
        <v>46309.803796296299</v>
      </c>
    </row>
    <row r="3436" spans="1:13">
      <c r="A3436">
        <v>202650003372</v>
      </c>
      <c r="B3436">
        <v>1041042</v>
      </c>
      <c r="C3436" s="24">
        <v>46127</v>
      </c>
      <c r="D3436" s="23" t="s">
        <v>156</v>
      </c>
      <c r="E3436" s="23" t="s">
        <v>183</v>
      </c>
      <c r="F3436" s="23"/>
      <c r="G3436" s="23" t="s">
        <v>179</v>
      </c>
      <c r="H3436" s="23"/>
      <c r="I3436" s="23"/>
      <c r="J3436" s="23"/>
      <c r="K3436" s="23"/>
      <c r="L3436" s="23" t="s">
        <v>180</v>
      </c>
      <c r="M3436" s="25">
        <v>46309.803796296299</v>
      </c>
    </row>
    <row r="3437" spans="1:13">
      <c r="A3437">
        <v>202650003373</v>
      </c>
      <c r="B3437">
        <v>991227</v>
      </c>
      <c r="C3437" s="24">
        <v>46127</v>
      </c>
      <c r="D3437" s="23" t="s">
        <v>156</v>
      </c>
      <c r="E3437" s="23" t="s">
        <v>183</v>
      </c>
      <c r="F3437" s="23"/>
      <c r="G3437" s="23" t="s">
        <v>179</v>
      </c>
      <c r="H3437" s="23"/>
      <c r="I3437" s="23"/>
      <c r="J3437" s="23"/>
      <c r="K3437" s="23"/>
      <c r="L3437" s="23" t="s">
        <v>180</v>
      </c>
      <c r="M3437" s="25">
        <v>46309.803796296299</v>
      </c>
    </row>
    <row r="3438" spans="1:13">
      <c r="A3438">
        <v>202650003374</v>
      </c>
      <c r="B3438">
        <v>1182030</v>
      </c>
      <c r="C3438" s="24">
        <v>46127</v>
      </c>
      <c r="D3438" s="23" t="s">
        <v>156</v>
      </c>
      <c r="E3438" s="23" t="s">
        <v>183</v>
      </c>
      <c r="F3438" s="23"/>
      <c r="G3438" s="23" t="s">
        <v>179</v>
      </c>
      <c r="H3438" s="23"/>
      <c r="I3438" s="23"/>
      <c r="J3438" s="23"/>
      <c r="K3438" s="23"/>
      <c r="L3438" s="23" t="s">
        <v>180</v>
      </c>
      <c r="M3438" s="25">
        <v>46309.803796296299</v>
      </c>
    </row>
    <row r="3439" spans="1:13">
      <c r="A3439">
        <v>202650003375</v>
      </c>
      <c r="B3439">
        <v>1014009</v>
      </c>
      <c r="C3439" s="24">
        <v>46127</v>
      </c>
      <c r="D3439" s="23" t="s">
        <v>156</v>
      </c>
      <c r="E3439" s="23" t="s">
        <v>183</v>
      </c>
      <c r="F3439" s="23"/>
      <c r="G3439" s="23" t="s">
        <v>179</v>
      </c>
      <c r="H3439" s="23"/>
      <c r="I3439" s="23"/>
      <c r="J3439" s="23"/>
      <c r="K3439" s="23"/>
      <c r="L3439" s="23" t="s">
        <v>180</v>
      </c>
      <c r="M3439" s="25">
        <v>46309.803796296299</v>
      </c>
    </row>
    <row r="3440" spans="1:13">
      <c r="A3440">
        <v>202650003376</v>
      </c>
      <c r="B3440">
        <v>1171119</v>
      </c>
      <c r="C3440" s="24">
        <v>46127</v>
      </c>
      <c r="D3440" s="23" t="s">
        <v>156</v>
      </c>
      <c r="E3440" s="23" t="s">
        <v>183</v>
      </c>
      <c r="F3440" s="23"/>
      <c r="G3440" s="23" t="s">
        <v>179</v>
      </c>
      <c r="H3440" s="23"/>
      <c r="I3440" s="23"/>
      <c r="J3440" s="23"/>
      <c r="K3440" s="23"/>
      <c r="L3440" s="23" t="s">
        <v>180</v>
      </c>
      <c r="M3440" s="25">
        <v>46309.803796296299</v>
      </c>
    </row>
    <row r="3441" spans="1:13">
      <c r="A3441">
        <v>202650003377</v>
      </c>
      <c r="B3441">
        <v>1153008</v>
      </c>
      <c r="C3441" s="24">
        <v>46127</v>
      </c>
      <c r="D3441" s="23" t="s">
        <v>156</v>
      </c>
      <c r="E3441" s="23" t="s">
        <v>183</v>
      </c>
      <c r="F3441" s="23"/>
      <c r="G3441" s="23" t="s">
        <v>179</v>
      </c>
      <c r="H3441" s="23"/>
      <c r="I3441" s="23"/>
      <c r="J3441" s="23"/>
      <c r="K3441" s="23"/>
      <c r="L3441" s="23" t="s">
        <v>180</v>
      </c>
      <c r="M3441" s="25">
        <v>46309.803796296299</v>
      </c>
    </row>
    <row r="3442" spans="1:13">
      <c r="A3442">
        <v>202650003378</v>
      </c>
      <c r="B3442">
        <v>1241257</v>
      </c>
      <c r="C3442" s="24">
        <v>46127</v>
      </c>
      <c r="D3442" s="23" t="s">
        <v>156</v>
      </c>
      <c r="E3442" s="23" t="s">
        <v>183</v>
      </c>
      <c r="F3442" s="23"/>
      <c r="G3442" s="23" t="s">
        <v>179</v>
      </c>
      <c r="H3442" s="23"/>
      <c r="I3442" s="23"/>
      <c r="J3442" s="23"/>
      <c r="K3442" s="23"/>
      <c r="L3442" s="23" t="s">
        <v>180</v>
      </c>
      <c r="M3442" s="25">
        <v>46309.803796296299</v>
      </c>
    </row>
    <row r="3443" spans="1:13">
      <c r="A3443">
        <v>202650003379</v>
      </c>
      <c r="B3443">
        <v>1252021</v>
      </c>
      <c r="C3443" s="24">
        <v>46127</v>
      </c>
      <c r="D3443" s="23" t="s">
        <v>156</v>
      </c>
      <c r="E3443" s="23" t="s">
        <v>183</v>
      </c>
      <c r="F3443" s="23"/>
      <c r="G3443" s="23" t="s">
        <v>179</v>
      </c>
      <c r="H3443" s="23"/>
      <c r="I3443" s="23"/>
      <c r="J3443" s="23"/>
      <c r="K3443" s="23"/>
      <c r="L3443" s="23" t="s">
        <v>180</v>
      </c>
      <c r="M3443" s="25">
        <v>46309.803796296299</v>
      </c>
    </row>
    <row r="3444" spans="1:13">
      <c r="A3444">
        <v>202650003380</v>
      </c>
      <c r="B3444">
        <v>1196126</v>
      </c>
      <c r="C3444" s="24">
        <v>46127</v>
      </c>
      <c r="D3444" s="23" t="s">
        <v>156</v>
      </c>
      <c r="E3444" s="23" t="s">
        <v>183</v>
      </c>
      <c r="F3444" s="23"/>
      <c r="G3444" s="23" t="s">
        <v>179</v>
      </c>
      <c r="H3444" s="23"/>
      <c r="I3444" s="23"/>
      <c r="J3444" s="23"/>
      <c r="K3444" s="23"/>
      <c r="L3444" s="23" t="s">
        <v>180</v>
      </c>
      <c r="M3444" s="25">
        <v>46309.803796296299</v>
      </c>
    </row>
    <row r="3445" spans="1:13">
      <c r="A3445">
        <v>202650003381</v>
      </c>
      <c r="B3445">
        <v>1141286</v>
      </c>
      <c r="C3445" s="24">
        <v>46127</v>
      </c>
      <c r="D3445" s="23" t="s">
        <v>156</v>
      </c>
      <c r="E3445" s="23" t="s">
        <v>183</v>
      </c>
      <c r="F3445" s="23"/>
      <c r="G3445" s="23" t="s">
        <v>179</v>
      </c>
      <c r="H3445" s="23"/>
      <c r="I3445" s="23"/>
      <c r="J3445" s="23"/>
      <c r="K3445" s="23"/>
      <c r="L3445" s="23" t="s">
        <v>180</v>
      </c>
      <c r="M3445" s="25">
        <v>46309.803796296299</v>
      </c>
    </row>
    <row r="3446" spans="1:13">
      <c r="A3446">
        <v>202650003382</v>
      </c>
      <c r="B3446">
        <v>1002050</v>
      </c>
      <c r="C3446" s="24">
        <v>46127</v>
      </c>
      <c r="D3446" s="23" t="s">
        <v>156</v>
      </c>
      <c r="E3446" s="23" t="s">
        <v>183</v>
      </c>
      <c r="F3446" s="23"/>
      <c r="G3446" s="23" t="s">
        <v>179</v>
      </c>
      <c r="H3446" s="23"/>
      <c r="I3446" s="23"/>
      <c r="J3446" s="23"/>
      <c r="K3446" s="23"/>
      <c r="L3446" s="23" t="s">
        <v>180</v>
      </c>
      <c r="M3446" s="25">
        <v>46309.803796296299</v>
      </c>
    </row>
    <row r="3447" spans="1:13">
      <c r="A3447">
        <v>202650003383</v>
      </c>
      <c r="B3447">
        <v>1111132</v>
      </c>
      <c r="C3447" s="24">
        <v>46127</v>
      </c>
      <c r="D3447" s="23" t="s">
        <v>156</v>
      </c>
      <c r="E3447" s="23" t="s">
        <v>183</v>
      </c>
      <c r="F3447" s="23"/>
      <c r="G3447" s="23" t="s">
        <v>179</v>
      </c>
      <c r="H3447" s="23"/>
      <c r="I3447" s="23"/>
      <c r="J3447" s="23"/>
      <c r="K3447" s="23"/>
      <c r="L3447" s="23" t="s">
        <v>180</v>
      </c>
      <c r="M3447" s="25">
        <v>46309.803796296299</v>
      </c>
    </row>
    <row r="3448" spans="1:13">
      <c r="A3448">
        <v>202650003384</v>
      </c>
      <c r="B3448">
        <v>1131442</v>
      </c>
      <c r="C3448" s="24">
        <v>46127</v>
      </c>
      <c r="D3448" s="23" t="s">
        <v>156</v>
      </c>
      <c r="E3448" s="23" t="s">
        <v>183</v>
      </c>
      <c r="F3448" s="23"/>
      <c r="G3448" s="23" t="s">
        <v>179</v>
      </c>
      <c r="H3448" s="23"/>
      <c r="I3448" s="23"/>
      <c r="J3448" s="23"/>
      <c r="K3448" s="23"/>
      <c r="L3448" s="23" t="s">
        <v>180</v>
      </c>
      <c r="M3448" s="25">
        <v>46309.803796296299</v>
      </c>
    </row>
    <row r="3449" spans="1:13">
      <c r="A3449">
        <v>202650003385</v>
      </c>
      <c r="B3449">
        <v>940565</v>
      </c>
      <c r="C3449" s="24">
        <v>46127</v>
      </c>
      <c r="D3449" s="23" t="s">
        <v>156</v>
      </c>
      <c r="E3449" s="23" t="s">
        <v>183</v>
      </c>
      <c r="F3449" s="23"/>
      <c r="G3449" s="23" t="s">
        <v>179</v>
      </c>
      <c r="H3449" s="23"/>
      <c r="I3449" s="23"/>
      <c r="J3449" s="23"/>
      <c r="K3449" s="23"/>
      <c r="L3449" s="23" t="s">
        <v>180</v>
      </c>
      <c r="M3449" s="25">
        <v>46309.803796296299</v>
      </c>
    </row>
    <row r="3450" spans="1:13">
      <c r="A3450">
        <v>202650003386</v>
      </c>
      <c r="B3450">
        <v>920619</v>
      </c>
      <c r="C3450" s="24">
        <v>46127</v>
      </c>
      <c r="D3450" s="23" t="s">
        <v>156</v>
      </c>
      <c r="E3450" s="23" t="s">
        <v>183</v>
      </c>
      <c r="F3450" s="23"/>
      <c r="G3450" s="23" t="s">
        <v>179</v>
      </c>
      <c r="H3450" s="23"/>
      <c r="I3450" s="23"/>
      <c r="J3450" s="23"/>
      <c r="K3450" s="23"/>
      <c r="L3450" s="23" t="s">
        <v>180</v>
      </c>
      <c r="M3450" s="25">
        <v>46309.803796296299</v>
      </c>
    </row>
    <row r="3451" spans="1:13">
      <c r="A3451">
        <v>202650003387</v>
      </c>
      <c r="B3451">
        <v>1146009</v>
      </c>
      <c r="C3451" s="24">
        <v>46128</v>
      </c>
      <c r="D3451" s="23" t="s">
        <v>156</v>
      </c>
      <c r="E3451" s="23" t="s">
        <v>183</v>
      </c>
      <c r="F3451" s="23"/>
      <c r="G3451" s="23" t="s">
        <v>179</v>
      </c>
      <c r="H3451" s="23"/>
      <c r="I3451" s="23"/>
      <c r="J3451" s="23"/>
      <c r="K3451" s="23"/>
      <c r="L3451" s="23" t="s">
        <v>180</v>
      </c>
      <c r="M3451" s="25">
        <v>46309.803796296299</v>
      </c>
    </row>
    <row r="3452" spans="1:13">
      <c r="A3452">
        <v>202650003388</v>
      </c>
      <c r="B3452">
        <v>984307</v>
      </c>
      <c r="C3452" s="24">
        <v>46128</v>
      </c>
      <c r="D3452" s="23" t="s">
        <v>156</v>
      </c>
      <c r="E3452" s="23" t="s">
        <v>183</v>
      </c>
      <c r="F3452" s="23"/>
      <c r="G3452" s="23" t="s">
        <v>179</v>
      </c>
      <c r="H3452" s="23"/>
      <c r="I3452" s="23"/>
      <c r="J3452" s="23"/>
      <c r="K3452" s="23"/>
      <c r="L3452" s="23" t="s">
        <v>180</v>
      </c>
      <c r="M3452" s="25">
        <v>46309.803796296299</v>
      </c>
    </row>
    <row r="3453" spans="1:13">
      <c r="A3453">
        <v>202650003389</v>
      </c>
      <c r="B3453">
        <v>1034027</v>
      </c>
      <c r="C3453" s="24">
        <v>46128</v>
      </c>
      <c r="D3453" s="23" t="s">
        <v>156</v>
      </c>
      <c r="E3453" s="23" t="s">
        <v>183</v>
      </c>
      <c r="F3453" s="23"/>
      <c r="G3453" s="23" t="s">
        <v>179</v>
      </c>
      <c r="H3453" s="23"/>
      <c r="I3453" s="23"/>
      <c r="J3453" s="23"/>
      <c r="K3453" s="23"/>
      <c r="L3453" s="23" t="s">
        <v>180</v>
      </c>
      <c r="M3453" s="25">
        <v>46309.803796296299</v>
      </c>
    </row>
    <row r="3454" spans="1:13">
      <c r="A3454">
        <v>202650003390</v>
      </c>
      <c r="B3454">
        <v>1004097</v>
      </c>
      <c r="C3454" s="24">
        <v>46128</v>
      </c>
      <c r="D3454" s="23" t="s">
        <v>156</v>
      </c>
      <c r="E3454" s="23" t="s">
        <v>183</v>
      </c>
      <c r="F3454" s="23"/>
      <c r="G3454" s="23" t="s">
        <v>179</v>
      </c>
      <c r="H3454" s="23"/>
      <c r="I3454" s="23"/>
      <c r="J3454" s="23"/>
      <c r="K3454" s="23"/>
      <c r="L3454" s="23" t="s">
        <v>180</v>
      </c>
      <c r="M3454" s="25">
        <v>46309.803796296299</v>
      </c>
    </row>
    <row r="3455" spans="1:13">
      <c r="A3455">
        <v>202650003391</v>
      </c>
      <c r="B3455">
        <v>1014013</v>
      </c>
      <c r="C3455" s="24">
        <v>46128</v>
      </c>
      <c r="D3455" s="23" t="s">
        <v>156</v>
      </c>
      <c r="E3455" s="23" t="s">
        <v>183</v>
      </c>
      <c r="F3455" s="23"/>
      <c r="G3455" s="23" t="s">
        <v>179</v>
      </c>
      <c r="H3455" s="23"/>
      <c r="I3455" s="23"/>
      <c r="J3455" s="23"/>
      <c r="K3455" s="23"/>
      <c r="L3455" s="23" t="s">
        <v>180</v>
      </c>
      <c r="M3455" s="25">
        <v>46309.803796296299</v>
      </c>
    </row>
    <row r="3456" spans="1:13">
      <c r="A3456">
        <v>202650003392</v>
      </c>
      <c r="B3456">
        <v>1146102</v>
      </c>
      <c r="C3456" s="24">
        <v>46128</v>
      </c>
      <c r="D3456" s="23" t="s">
        <v>156</v>
      </c>
      <c r="E3456" s="23" t="s">
        <v>183</v>
      </c>
      <c r="F3456" s="23"/>
      <c r="G3456" s="23" t="s">
        <v>179</v>
      </c>
      <c r="H3456" s="23"/>
      <c r="I3456" s="23"/>
      <c r="J3456" s="23"/>
      <c r="K3456" s="23"/>
      <c r="L3456" s="23" t="s">
        <v>180</v>
      </c>
      <c r="M3456" s="25">
        <v>46309.803796296299</v>
      </c>
    </row>
    <row r="3457" spans="1:13">
      <c r="A3457">
        <v>202650003394</v>
      </c>
      <c r="B3457">
        <v>1191541</v>
      </c>
      <c r="C3457" s="24">
        <v>46128</v>
      </c>
      <c r="D3457" s="23" t="s">
        <v>156</v>
      </c>
      <c r="E3457" s="23" t="s">
        <v>183</v>
      </c>
      <c r="F3457" s="23"/>
      <c r="G3457" s="23" t="s">
        <v>179</v>
      </c>
      <c r="H3457" s="23"/>
      <c r="I3457" s="23"/>
      <c r="J3457" s="23"/>
      <c r="K3457" s="23"/>
      <c r="L3457" s="23" t="s">
        <v>180</v>
      </c>
      <c r="M3457" s="25">
        <v>46309.803796296299</v>
      </c>
    </row>
    <row r="3458" spans="1:13">
      <c r="A3458">
        <v>202650003395</v>
      </c>
      <c r="B3458">
        <v>1233005</v>
      </c>
      <c r="C3458" s="24">
        <v>46128</v>
      </c>
      <c r="D3458" s="23" t="s">
        <v>156</v>
      </c>
      <c r="E3458" s="23" t="s">
        <v>183</v>
      </c>
      <c r="F3458" s="23"/>
      <c r="G3458" s="23" t="s">
        <v>179</v>
      </c>
      <c r="H3458" s="23"/>
      <c r="I3458" s="23"/>
      <c r="J3458" s="23"/>
      <c r="K3458" s="23"/>
      <c r="L3458" s="23" t="s">
        <v>180</v>
      </c>
      <c r="M3458" s="25">
        <v>46309.803796296299</v>
      </c>
    </row>
    <row r="3459" spans="1:13">
      <c r="A3459">
        <v>202650003396</v>
      </c>
      <c r="B3459">
        <v>1233018</v>
      </c>
      <c r="C3459" s="24">
        <v>46128</v>
      </c>
      <c r="D3459" s="23" t="s">
        <v>156</v>
      </c>
      <c r="E3459" s="23" t="s">
        <v>183</v>
      </c>
      <c r="F3459" s="23"/>
      <c r="G3459" s="23" t="s">
        <v>179</v>
      </c>
      <c r="H3459" s="23"/>
      <c r="I3459" s="23"/>
      <c r="J3459" s="23"/>
      <c r="K3459" s="23"/>
      <c r="L3459" s="23" t="s">
        <v>180</v>
      </c>
      <c r="M3459" s="25">
        <v>46309.803796296299</v>
      </c>
    </row>
    <row r="3460" spans="1:13">
      <c r="A3460">
        <v>202650003397</v>
      </c>
      <c r="B3460">
        <v>1031161</v>
      </c>
      <c r="C3460" s="24">
        <v>46128</v>
      </c>
      <c r="D3460" s="23" t="s">
        <v>156</v>
      </c>
      <c r="E3460" s="23" t="s">
        <v>183</v>
      </c>
      <c r="F3460" s="23"/>
      <c r="G3460" s="23" t="s">
        <v>179</v>
      </c>
      <c r="H3460" s="23"/>
      <c r="I3460" s="23"/>
      <c r="J3460" s="23"/>
      <c r="K3460" s="23"/>
      <c r="L3460" s="23" t="s">
        <v>180</v>
      </c>
      <c r="M3460" s="25">
        <v>46309.803796296299</v>
      </c>
    </row>
    <row r="3461" spans="1:13">
      <c r="A3461">
        <v>202650003398</v>
      </c>
      <c r="B3461">
        <v>1142103</v>
      </c>
      <c r="C3461" s="24">
        <v>46128</v>
      </c>
      <c r="D3461" s="23" t="s">
        <v>156</v>
      </c>
      <c r="E3461" s="23" t="s">
        <v>183</v>
      </c>
      <c r="F3461" s="23"/>
      <c r="G3461" s="23" t="s">
        <v>179</v>
      </c>
      <c r="H3461" s="23"/>
      <c r="I3461" s="23"/>
      <c r="J3461" s="23"/>
      <c r="K3461" s="23"/>
      <c r="L3461" s="23" t="s">
        <v>180</v>
      </c>
      <c r="M3461" s="25">
        <v>46309.803796296299</v>
      </c>
    </row>
    <row r="3462" spans="1:13">
      <c r="A3462">
        <v>202650003399</v>
      </c>
      <c r="B3462">
        <v>1181324</v>
      </c>
      <c r="C3462" s="24">
        <v>46128</v>
      </c>
      <c r="D3462" s="23" t="s">
        <v>156</v>
      </c>
      <c r="E3462" s="23" t="s">
        <v>183</v>
      </c>
      <c r="F3462" s="23"/>
      <c r="G3462" s="23" t="s">
        <v>179</v>
      </c>
      <c r="H3462" s="23"/>
      <c r="I3462" s="23"/>
      <c r="J3462" s="23"/>
      <c r="K3462" s="23"/>
      <c r="L3462" s="23" t="s">
        <v>180</v>
      </c>
      <c r="M3462" s="25">
        <v>46309.803796296299</v>
      </c>
    </row>
    <row r="3463" spans="1:13">
      <c r="A3463">
        <v>202650003400</v>
      </c>
      <c r="B3463">
        <v>1201240</v>
      </c>
      <c r="C3463" s="24">
        <v>46128</v>
      </c>
      <c r="D3463" s="23" t="s">
        <v>156</v>
      </c>
      <c r="E3463" s="23" t="s">
        <v>183</v>
      </c>
      <c r="F3463" s="23"/>
      <c r="G3463" s="23" t="s">
        <v>179</v>
      </c>
      <c r="H3463" s="23"/>
      <c r="I3463" s="23"/>
      <c r="J3463" s="23"/>
      <c r="K3463" s="23"/>
      <c r="L3463" s="23" t="s">
        <v>180</v>
      </c>
      <c r="M3463" s="25">
        <v>46309.803796296299</v>
      </c>
    </row>
    <row r="3464" spans="1:13">
      <c r="A3464">
        <v>202650003401</v>
      </c>
      <c r="B3464">
        <v>1133011</v>
      </c>
      <c r="C3464" s="24">
        <v>46128</v>
      </c>
      <c r="D3464" s="23" t="s">
        <v>156</v>
      </c>
      <c r="E3464" s="23" t="s">
        <v>183</v>
      </c>
      <c r="F3464" s="23"/>
      <c r="G3464" s="23" t="s">
        <v>179</v>
      </c>
      <c r="H3464" s="23"/>
      <c r="I3464" s="23"/>
      <c r="J3464" s="23"/>
      <c r="K3464" s="23"/>
      <c r="L3464" s="23" t="s">
        <v>180</v>
      </c>
      <c r="M3464" s="25">
        <v>46309.803796296299</v>
      </c>
    </row>
    <row r="3465" spans="1:13">
      <c r="A3465">
        <v>202650003402</v>
      </c>
      <c r="B3465">
        <v>1211119</v>
      </c>
      <c r="C3465" s="24">
        <v>46128</v>
      </c>
      <c r="D3465" s="23" t="s">
        <v>156</v>
      </c>
      <c r="E3465" s="23" t="s">
        <v>183</v>
      </c>
      <c r="F3465" s="23"/>
      <c r="G3465" s="23" t="s">
        <v>179</v>
      </c>
      <c r="H3465" s="23"/>
      <c r="I3465" s="23"/>
      <c r="J3465" s="23"/>
      <c r="K3465" s="23"/>
      <c r="L3465" s="23" t="s">
        <v>180</v>
      </c>
      <c r="M3465" s="25">
        <v>46309.803796296299</v>
      </c>
    </row>
    <row r="3466" spans="1:13">
      <c r="A3466">
        <v>202650003403</v>
      </c>
      <c r="B3466">
        <v>1221317</v>
      </c>
      <c r="C3466" s="24">
        <v>46129</v>
      </c>
      <c r="D3466" s="23" t="s">
        <v>156</v>
      </c>
      <c r="E3466" s="23" t="s">
        <v>183</v>
      </c>
      <c r="F3466" s="23"/>
      <c r="G3466" s="23" t="s">
        <v>179</v>
      </c>
      <c r="H3466" s="23"/>
      <c r="I3466" s="23"/>
      <c r="J3466" s="23"/>
      <c r="K3466" s="23"/>
      <c r="L3466" s="23" t="s">
        <v>180</v>
      </c>
      <c r="M3466" s="25">
        <v>46309.803796296299</v>
      </c>
    </row>
    <row r="3467" spans="1:13">
      <c r="A3467">
        <v>202650003404</v>
      </c>
      <c r="B3467">
        <v>1231303</v>
      </c>
      <c r="C3467" s="24">
        <v>46128</v>
      </c>
      <c r="D3467" s="23" t="s">
        <v>156</v>
      </c>
      <c r="E3467" s="23" t="s">
        <v>183</v>
      </c>
      <c r="F3467" s="23"/>
      <c r="G3467" s="23" t="s">
        <v>179</v>
      </c>
      <c r="H3467" s="23"/>
      <c r="I3467" s="23"/>
      <c r="J3467" s="23"/>
      <c r="K3467" s="23"/>
      <c r="L3467" s="23" t="s">
        <v>180</v>
      </c>
      <c r="M3467" s="25">
        <v>46309.803796296299</v>
      </c>
    </row>
    <row r="3468" spans="1:13">
      <c r="A3468">
        <v>202650003405</v>
      </c>
      <c r="B3468">
        <v>930105</v>
      </c>
      <c r="C3468" s="24">
        <v>46128</v>
      </c>
      <c r="D3468" s="23" t="s">
        <v>156</v>
      </c>
      <c r="E3468" s="23" t="s">
        <v>183</v>
      </c>
      <c r="F3468" s="23"/>
      <c r="G3468" s="23" t="s">
        <v>179</v>
      </c>
      <c r="H3468" s="23"/>
      <c r="I3468" s="23"/>
      <c r="J3468" s="23"/>
      <c r="K3468" s="23"/>
      <c r="L3468" s="23" t="s">
        <v>180</v>
      </c>
      <c r="M3468" s="25">
        <v>46309.803796296299</v>
      </c>
    </row>
    <row r="3469" spans="1:13">
      <c r="A3469">
        <v>202650003407</v>
      </c>
      <c r="B3469">
        <v>1131171</v>
      </c>
      <c r="C3469" s="24">
        <v>46128</v>
      </c>
      <c r="D3469" s="23" t="s">
        <v>156</v>
      </c>
      <c r="E3469" s="23" t="s">
        <v>183</v>
      </c>
      <c r="F3469" s="23"/>
      <c r="G3469" s="23" t="s">
        <v>179</v>
      </c>
      <c r="H3469" s="23"/>
      <c r="I3469" s="23"/>
      <c r="J3469" s="23"/>
      <c r="K3469" s="23"/>
      <c r="L3469" s="23" t="s">
        <v>180</v>
      </c>
      <c r="M3469" s="25">
        <v>46309.803796296299</v>
      </c>
    </row>
    <row r="3470" spans="1:13">
      <c r="A3470">
        <v>202650003408</v>
      </c>
      <c r="B3470">
        <v>1172018</v>
      </c>
      <c r="C3470" s="24">
        <v>46128</v>
      </c>
      <c r="D3470" s="23" t="s">
        <v>156</v>
      </c>
      <c r="E3470" s="23" t="s">
        <v>183</v>
      </c>
      <c r="F3470" s="23"/>
      <c r="G3470" s="23" t="s">
        <v>179</v>
      </c>
      <c r="H3470" s="23"/>
      <c r="I3470" s="23"/>
      <c r="J3470" s="23"/>
      <c r="K3470" s="23"/>
      <c r="L3470" s="23" t="s">
        <v>180</v>
      </c>
      <c r="M3470" s="25">
        <v>46309.803796296299</v>
      </c>
    </row>
    <row r="3471" spans="1:13">
      <c r="A3471">
        <v>202650003409</v>
      </c>
      <c r="B3471">
        <v>1262044</v>
      </c>
      <c r="C3471" s="24">
        <v>46128</v>
      </c>
      <c r="D3471" s="23" t="s">
        <v>156</v>
      </c>
      <c r="E3471" s="23" t="s">
        <v>183</v>
      </c>
      <c r="F3471" s="23"/>
      <c r="G3471" s="23" t="s">
        <v>179</v>
      </c>
      <c r="H3471" s="23"/>
      <c r="I3471" s="23"/>
      <c r="J3471" s="23"/>
      <c r="K3471" s="23"/>
      <c r="L3471" s="23" t="s">
        <v>180</v>
      </c>
      <c r="M3471" s="25">
        <v>46309.803796296299</v>
      </c>
    </row>
    <row r="3472" spans="1:13">
      <c r="A3472">
        <v>202650003410</v>
      </c>
      <c r="B3472">
        <v>1221022</v>
      </c>
      <c r="C3472" s="24">
        <v>46128</v>
      </c>
      <c r="D3472" s="23" t="s">
        <v>156</v>
      </c>
      <c r="E3472" s="23" t="s">
        <v>183</v>
      </c>
      <c r="F3472" s="23"/>
      <c r="G3472" s="23" t="s">
        <v>179</v>
      </c>
      <c r="H3472" s="23"/>
      <c r="I3472" s="23"/>
      <c r="J3472" s="23"/>
      <c r="K3472" s="23"/>
      <c r="L3472" s="23" t="s">
        <v>180</v>
      </c>
      <c r="M3472" s="25">
        <v>46309.803796296299</v>
      </c>
    </row>
    <row r="3473" spans="1:13">
      <c r="A3473">
        <v>202650003411</v>
      </c>
      <c r="B3473">
        <v>1223001</v>
      </c>
      <c r="C3473" s="24">
        <v>46128</v>
      </c>
      <c r="D3473" s="23" t="s">
        <v>156</v>
      </c>
      <c r="E3473" s="23" t="s">
        <v>183</v>
      </c>
      <c r="F3473" s="23"/>
      <c r="G3473" s="23" t="s">
        <v>179</v>
      </c>
      <c r="H3473" s="23"/>
      <c r="I3473" s="23"/>
      <c r="J3473" s="23"/>
      <c r="K3473" s="23"/>
      <c r="L3473" s="23" t="s">
        <v>180</v>
      </c>
      <c r="M3473" s="25">
        <v>46309.803796296299</v>
      </c>
    </row>
    <row r="3474" spans="1:13">
      <c r="A3474">
        <v>202650003412</v>
      </c>
      <c r="B3474">
        <v>1001112</v>
      </c>
      <c r="C3474" s="24">
        <v>46128</v>
      </c>
      <c r="D3474" s="23" t="s">
        <v>156</v>
      </c>
      <c r="E3474" s="23" t="s">
        <v>183</v>
      </c>
      <c r="F3474" s="23"/>
      <c r="G3474" s="23" t="s">
        <v>179</v>
      </c>
      <c r="H3474" s="23"/>
      <c r="I3474" s="23"/>
      <c r="J3474" s="23"/>
      <c r="K3474" s="23"/>
      <c r="L3474" s="23" t="s">
        <v>180</v>
      </c>
      <c r="M3474" s="25">
        <v>46309.803796296299</v>
      </c>
    </row>
    <row r="3475" spans="1:13">
      <c r="A3475">
        <v>202650003414</v>
      </c>
      <c r="B3475">
        <v>1111252</v>
      </c>
      <c r="C3475" s="24">
        <v>46128</v>
      </c>
      <c r="D3475" s="23" t="s">
        <v>156</v>
      </c>
      <c r="E3475" s="23" t="s">
        <v>183</v>
      </c>
      <c r="F3475" s="23"/>
      <c r="G3475" s="23" t="s">
        <v>179</v>
      </c>
      <c r="H3475" s="23"/>
      <c r="I3475" s="23"/>
      <c r="J3475" s="23"/>
      <c r="K3475" s="23"/>
      <c r="L3475" s="23" t="s">
        <v>180</v>
      </c>
      <c r="M3475" s="25">
        <v>46309.803796296299</v>
      </c>
    </row>
    <row r="3476" spans="1:13">
      <c r="A3476">
        <v>202650003415</v>
      </c>
      <c r="B3476">
        <v>1161124</v>
      </c>
      <c r="C3476" s="24">
        <v>46128</v>
      </c>
      <c r="D3476" s="23" t="s">
        <v>156</v>
      </c>
      <c r="E3476" s="23" t="s">
        <v>183</v>
      </c>
      <c r="F3476" s="23"/>
      <c r="G3476" s="23" t="s">
        <v>179</v>
      </c>
      <c r="H3476" s="23"/>
      <c r="I3476" s="23"/>
      <c r="J3476" s="23"/>
      <c r="K3476" s="23"/>
      <c r="L3476" s="23" t="s">
        <v>180</v>
      </c>
      <c r="M3476" s="25">
        <v>46309.803796296299</v>
      </c>
    </row>
    <row r="3477" spans="1:13">
      <c r="A3477">
        <v>202650003416</v>
      </c>
      <c r="B3477">
        <v>1221034</v>
      </c>
      <c r="C3477" s="24">
        <v>46128</v>
      </c>
      <c r="D3477" s="23" t="s">
        <v>156</v>
      </c>
      <c r="E3477" s="23" t="s">
        <v>183</v>
      </c>
      <c r="F3477" s="23"/>
      <c r="G3477" s="23" t="s">
        <v>179</v>
      </c>
      <c r="H3477" s="23"/>
      <c r="I3477" s="23"/>
      <c r="J3477" s="23"/>
      <c r="K3477" s="23"/>
      <c r="L3477" s="23" t="s">
        <v>180</v>
      </c>
      <c r="M3477" s="25">
        <v>46309.803796296299</v>
      </c>
    </row>
    <row r="3478" spans="1:13">
      <c r="A3478">
        <v>202650003417</v>
      </c>
      <c r="B3478">
        <v>1191205</v>
      </c>
      <c r="C3478" s="24">
        <v>46128</v>
      </c>
      <c r="D3478" s="23" t="s">
        <v>156</v>
      </c>
      <c r="E3478" s="23" t="s">
        <v>183</v>
      </c>
      <c r="F3478" s="23"/>
      <c r="G3478" s="23" t="s">
        <v>179</v>
      </c>
      <c r="H3478" s="23"/>
      <c r="I3478" s="23"/>
      <c r="J3478" s="23"/>
      <c r="K3478" s="23"/>
      <c r="L3478" s="23" t="s">
        <v>180</v>
      </c>
      <c r="M3478" s="25">
        <v>46309.803796296299</v>
      </c>
    </row>
    <row r="3479" spans="1:13">
      <c r="A3479">
        <v>202650003418</v>
      </c>
      <c r="B3479">
        <v>1231096</v>
      </c>
      <c r="C3479" s="24">
        <v>46128</v>
      </c>
      <c r="D3479" s="23" t="s">
        <v>156</v>
      </c>
      <c r="E3479" s="23" t="s">
        <v>183</v>
      </c>
      <c r="F3479" s="23"/>
      <c r="G3479" s="23" t="s">
        <v>179</v>
      </c>
      <c r="H3479" s="23"/>
      <c r="I3479" s="23"/>
      <c r="J3479" s="23"/>
      <c r="K3479" s="23"/>
      <c r="L3479" s="23" t="s">
        <v>180</v>
      </c>
      <c r="M3479" s="25">
        <v>46309.803796296299</v>
      </c>
    </row>
    <row r="3480" spans="1:13">
      <c r="A3480">
        <v>202650003419</v>
      </c>
      <c r="B3480">
        <v>900398</v>
      </c>
      <c r="C3480" s="24">
        <v>46128</v>
      </c>
      <c r="D3480" s="23" t="s">
        <v>156</v>
      </c>
      <c r="E3480" s="23" t="s">
        <v>183</v>
      </c>
      <c r="F3480" s="23"/>
      <c r="G3480" s="23" t="s">
        <v>179</v>
      </c>
      <c r="H3480" s="23"/>
      <c r="I3480" s="23"/>
      <c r="J3480" s="23"/>
      <c r="K3480" s="23"/>
      <c r="L3480" s="23" t="s">
        <v>180</v>
      </c>
      <c r="M3480" s="25">
        <v>46309.803796296299</v>
      </c>
    </row>
    <row r="3481" spans="1:13">
      <c r="A3481">
        <v>202650003420</v>
      </c>
      <c r="B3481">
        <v>960641</v>
      </c>
      <c r="C3481" s="24">
        <v>46128</v>
      </c>
      <c r="D3481" s="23" t="s">
        <v>156</v>
      </c>
      <c r="E3481" s="23" t="s">
        <v>183</v>
      </c>
      <c r="F3481" s="23"/>
      <c r="G3481" s="23" t="s">
        <v>179</v>
      </c>
      <c r="H3481" s="23"/>
      <c r="I3481" s="23"/>
      <c r="J3481" s="23"/>
      <c r="K3481" s="23"/>
      <c r="L3481" s="23" t="s">
        <v>180</v>
      </c>
      <c r="M3481" s="25">
        <v>46309.803796296299</v>
      </c>
    </row>
    <row r="3482" spans="1:13">
      <c r="A3482">
        <v>202650003421</v>
      </c>
      <c r="B3482">
        <v>1161218</v>
      </c>
      <c r="C3482" s="24">
        <v>46128</v>
      </c>
      <c r="D3482" s="23" t="s">
        <v>156</v>
      </c>
      <c r="E3482" s="23" t="s">
        <v>183</v>
      </c>
      <c r="F3482" s="23"/>
      <c r="G3482" s="23" t="s">
        <v>179</v>
      </c>
      <c r="H3482" s="23"/>
      <c r="I3482" s="23"/>
      <c r="J3482" s="23"/>
      <c r="K3482" s="23"/>
      <c r="L3482" s="23" t="s">
        <v>180</v>
      </c>
      <c r="M3482" s="25">
        <v>46309.803796296299</v>
      </c>
    </row>
    <row r="3483" spans="1:13">
      <c r="A3483">
        <v>202650003422</v>
      </c>
      <c r="B3483">
        <v>1181347</v>
      </c>
      <c r="C3483" s="24">
        <v>46128</v>
      </c>
      <c r="D3483" s="23" t="s">
        <v>156</v>
      </c>
      <c r="E3483" s="23" t="s">
        <v>183</v>
      </c>
      <c r="F3483" s="23"/>
      <c r="G3483" s="23" t="s">
        <v>179</v>
      </c>
      <c r="H3483" s="23"/>
      <c r="I3483" s="23"/>
      <c r="J3483" s="23"/>
      <c r="K3483" s="23"/>
      <c r="L3483" s="23" t="s">
        <v>180</v>
      </c>
      <c r="M3483" s="25">
        <v>46309.803796296299</v>
      </c>
    </row>
    <row r="3484" spans="1:13">
      <c r="A3484">
        <v>202650003423</v>
      </c>
      <c r="B3484">
        <v>1231096</v>
      </c>
      <c r="C3484" s="24">
        <v>46128</v>
      </c>
      <c r="D3484" s="23" t="s">
        <v>156</v>
      </c>
      <c r="E3484" s="23" t="s">
        <v>183</v>
      </c>
      <c r="F3484" s="23"/>
      <c r="G3484" s="23" t="s">
        <v>179</v>
      </c>
      <c r="H3484" s="23"/>
      <c r="I3484" s="23"/>
      <c r="J3484" s="23"/>
      <c r="K3484" s="23"/>
      <c r="L3484" s="23" t="s">
        <v>180</v>
      </c>
      <c r="M3484" s="25">
        <v>46309.803796296299</v>
      </c>
    </row>
    <row r="3485" spans="1:13">
      <c r="A3485">
        <v>202650003424</v>
      </c>
      <c r="B3485">
        <v>1011077</v>
      </c>
      <c r="C3485" s="24">
        <v>46128</v>
      </c>
      <c r="D3485" s="23" t="s">
        <v>156</v>
      </c>
      <c r="E3485" s="23" t="s">
        <v>183</v>
      </c>
      <c r="F3485" s="23"/>
      <c r="G3485" s="23" t="s">
        <v>179</v>
      </c>
      <c r="H3485" s="23"/>
      <c r="I3485" s="23"/>
      <c r="J3485" s="23"/>
      <c r="K3485" s="23"/>
      <c r="L3485" s="23" t="s">
        <v>180</v>
      </c>
      <c r="M3485" s="25">
        <v>46309.803796296299</v>
      </c>
    </row>
    <row r="3486" spans="1:13">
      <c r="A3486">
        <v>202650003425</v>
      </c>
      <c r="B3486">
        <v>1222031</v>
      </c>
      <c r="C3486" s="24">
        <v>46128</v>
      </c>
      <c r="D3486" s="23" t="s">
        <v>156</v>
      </c>
      <c r="E3486" s="23" t="s">
        <v>183</v>
      </c>
      <c r="F3486" s="23"/>
      <c r="G3486" s="23" t="s">
        <v>179</v>
      </c>
      <c r="H3486" s="23"/>
      <c r="I3486" s="23"/>
      <c r="J3486" s="23"/>
      <c r="K3486" s="23"/>
      <c r="L3486" s="23" t="s">
        <v>180</v>
      </c>
      <c r="M3486" s="25">
        <v>46309.803796296299</v>
      </c>
    </row>
    <row r="3487" spans="1:13">
      <c r="A3487">
        <v>202650003426</v>
      </c>
      <c r="B3487">
        <v>890215</v>
      </c>
      <c r="C3487" s="24">
        <v>46128</v>
      </c>
      <c r="D3487" s="23" t="s">
        <v>156</v>
      </c>
      <c r="E3487" s="23" t="s">
        <v>183</v>
      </c>
      <c r="F3487" s="23"/>
      <c r="G3487" s="23" t="s">
        <v>179</v>
      </c>
      <c r="H3487" s="23"/>
      <c r="I3487" s="23"/>
      <c r="J3487" s="23"/>
      <c r="K3487" s="23"/>
      <c r="L3487" s="23" t="s">
        <v>180</v>
      </c>
      <c r="M3487" s="25">
        <v>46309.803796296299</v>
      </c>
    </row>
    <row r="3488" spans="1:13">
      <c r="A3488">
        <v>202650003427</v>
      </c>
      <c r="B3488">
        <v>1031143</v>
      </c>
      <c r="C3488" s="24">
        <v>46128</v>
      </c>
      <c r="D3488" s="23" t="s">
        <v>156</v>
      </c>
      <c r="E3488" s="23" t="s">
        <v>183</v>
      </c>
      <c r="F3488" s="23"/>
      <c r="G3488" s="23" t="s">
        <v>179</v>
      </c>
      <c r="H3488" s="23"/>
      <c r="I3488" s="23"/>
      <c r="J3488" s="23"/>
      <c r="K3488" s="23"/>
      <c r="L3488" s="23" t="s">
        <v>180</v>
      </c>
      <c r="M3488" s="25">
        <v>46309.803796296299</v>
      </c>
    </row>
    <row r="3489" spans="1:13">
      <c r="A3489">
        <v>202650003428</v>
      </c>
      <c r="B3489">
        <v>1221403</v>
      </c>
      <c r="C3489" s="24">
        <v>46128</v>
      </c>
      <c r="D3489" s="23" t="s">
        <v>156</v>
      </c>
      <c r="E3489" s="23" t="s">
        <v>183</v>
      </c>
      <c r="F3489" s="23"/>
      <c r="G3489" s="23" t="s">
        <v>179</v>
      </c>
      <c r="H3489" s="23"/>
      <c r="I3489" s="23"/>
      <c r="J3489" s="23"/>
      <c r="K3489" s="23"/>
      <c r="L3489" s="23" t="s">
        <v>180</v>
      </c>
      <c r="M3489" s="25">
        <v>46309.803796296299</v>
      </c>
    </row>
    <row r="3490" spans="1:13">
      <c r="A3490">
        <v>202650003429</v>
      </c>
      <c r="B3490">
        <v>1221086</v>
      </c>
      <c r="C3490" s="24">
        <v>46128</v>
      </c>
      <c r="D3490" s="23" t="s">
        <v>156</v>
      </c>
      <c r="E3490" s="23" t="s">
        <v>183</v>
      </c>
      <c r="F3490" s="23"/>
      <c r="G3490" s="23" t="s">
        <v>179</v>
      </c>
      <c r="H3490" s="23"/>
      <c r="I3490" s="23"/>
      <c r="J3490" s="23"/>
      <c r="K3490" s="23"/>
      <c r="L3490" s="23" t="s">
        <v>180</v>
      </c>
      <c r="M3490" s="25">
        <v>46309.803796296299</v>
      </c>
    </row>
    <row r="3491" spans="1:13">
      <c r="A3491">
        <v>202650003430</v>
      </c>
      <c r="B3491">
        <v>950395</v>
      </c>
      <c r="C3491" s="24">
        <v>46128</v>
      </c>
      <c r="D3491" s="23" t="s">
        <v>156</v>
      </c>
      <c r="E3491" s="23" t="s">
        <v>183</v>
      </c>
      <c r="F3491" s="23"/>
      <c r="G3491" s="23" t="s">
        <v>179</v>
      </c>
      <c r="H3491" s="23"/>
      <c r="I3491" s="23"/>
      <c r="J3491" s="23"/>
      <c r="K3491" s="23"/>
      <c r="L3491" s="23" t="s">
        <v>180</v>
      </c>
      <c r="M3491" s="25">
        <v>46309.803796296299</v>
      </c>
    </row>
    <row r="3492" spans="1:13">
      <c r="A3492">
        <v>202650003431</v>
      </c>
      <c r="B3492">
        <v>940651</v>
      </c>
      <c r="C3492" s="24">
        <v>46128</v>
      </c>
      <c r="D3492" s="23" t="s">
        <v>156</v>
      </c>
      <c r="E3492" s="23" t="s">
        <v>183</v>
      </c>
      <c r="F3492" s="23"/>
      <c r="G3492" s="23" t="s">
        <v>179</v>
      </c>
      <c r="H3492" s="23"/>
      <c r="I3492" s="23"/>
      <c r="J3492" s="23"/>
      <c r="K3492" s="23"/>
      <c r="L3492" s="23" t="s">
        <v>180</v>
      </c>
      <c r="M3492" s="25">
        <v>46309.803796296299</v>
      </c>
    </row>
    <row r="3493" spans="1:13">
      <c r="A3493">
        <v>202650003432</v>
      </c>
      <c r="B3493">
        <v>1131099</v>
      </c>
      <c r="C3493" s="24">
        <v>46128</v>
      </c>
      <c r="D3493" s="23" t="s">
        <v>156</v>
      </c>
      <c r="E3493" s="23" t="s">
        <v>183</v>
      </c>
      <c r="F3493" s="23"/>
      <c r="G3493" s="23" t="s">
        <v>179</v>
      </c>
      <c r="H3493" s="23"/>
      <c r="I3493" s="23"/>
      <c r="J3493" s="23"/>
      <c r="K3493" s="23"/>
      <c r="L3493" s="23" t="s">
        <v>180</v>
      </c>
      <c r="M3493" s="25">
        <v>46309.803796296299</v>
      </c>
    </row>
    <row r="3494" spans="1:13">
      <c r="A3494">
        <v>202650003433</v>
      </c>
      <c r="B3494">
        <v>960545</v>
      </c>
      <c r="C3494" s="24">
        <v>46128</v>
      </c>
      <c r="D3494" s="23" t="s">
        <v>156</v>
      </c>
      <c r="E3494" s="23" t="s">
        <v>183</v>
      </c>
      <c r="F3494" s="23"/>
      <c r="G3494" s="23" t="s">
        <v>179</v>
      </c>
      <c r="H3494" s="23"/>
      <c r="I3494" s="23"/>
      <c r="J3494" s="23"/>
      <c r="K3494" s="23"/>
      <c r="L3494" s="23" t="s">
        <v>180</v>
      </c>
      <c r="M3494" s="25">
        <v>46309.803796296299</v>
      </c>
    </row>
    <row r="3495" spans="1:13">
      <c r="A3495">
        <v>202650003434</v>
      </c>
      <c r="B3495">
        <v>1181432</v>
      </c>
      <c r="C3495" s="24">
        <v>46128</v>
      </c>
      <c r="D3495" s="23" t="s">
        <v>156</v>
      </c>
      <c r="E3495" s="23" t="s">
        <v>183</v>
      </c>
      <c r="F3495" s="23"/>
      <c r="G3495" s="23" t="s">
        <v>179</v>
      </c>
      <c r="H3495" s="23"/>
      <c r="I3495" s="23"/>
      <c r="J3495" s="23"/>
      <c r="K3495" s="23"/>
      <c r="L3495" s="23" t="s">
        <v>180</v>
      </c>
      <c r="M3495" s="25">
        <v>46309.803796296299</v>
      </c>
    </row>
    <row r="3496" spans="1:13">
      <c r="A3496">
        <v>202650003435</v>
      </c>
      <c r="B3496">
        <v>1151366</v>
      </c>
      <c r="C3496" s="24">
        <v>46128</v>
      </c>
      <c r="D3496" s="23" t="s">
        <v>156</v>
      </c>
      <c r="E3496" s="23" t="s">
        <v>183</v>
      </c>
      <c r="F3496" s="23"/>
      <c r="G3496" s="23" t="s">
        <v>179</v>
      </c>
      <c r="H3496" s="23"/>
      <c r="I3496" s="23"/>
      <c r="J3496" s="23"/>
      <c r="K3496" s="23"/>
      <c r="L3496" s="23" t="s">
        <v>180</v>
      </c>
      <c r="M3496" s="25">
        <v>46309.803796296299</v>
      </c>
    </row>
    <row r="3497" spans="1:13">
      <c r="A3497">
        <v>202650003436</v>
      </c>
      <c r="B3497">
        <v>1101357</v>
      </c>
      <c r="C3497" s="24">
        <v>46128</v>
      </c>
      <c r="D3497" s="23" t="s">
        <v>156</v>
      </c>
      <c r="E3497" s="23" t="s">
        <v>183</v>
      </c>
      <c r="F3497" s="23"/>
      <c r="G3497" s="23" t="s">
        <v>179</v>
      </c>
      <c r="H3497" s="23"/>
      <c r="I3497" s="23"/>
      <c r="J3497" s="23"/>
      <c r="K3497" s="23"/>
      <c r="L3497" s="23" t="s">
        <v>180</v>
      </c>
      <c r="M3497" s="25">
        <v>46309.803796296299</v>
      </c>
    </row>
    <row r="3498" spans="1:13">
      <c r="A3498">
        <v>202650003437</v>
      </c>
      <c r="B3498">
        <v>1261022</v>
      </c>
      <c r="C3498" s="24">
        <v>46128</v>
      </c>
      <c r="D3498" s="23" t="s">
        <v>156</v>
      </c>
      <c r="E3498" s="23" t="s">
        <v>183</v>
      </c>
      <c r="F3498" s="23"/>
      <c r="G3498" s="23" t="s">
        <v>179</v>
      </c>
      <c r="H3498" s="23"/>
      <c r="I3498" s="23"/>
      <c r="J3498" s="23"/>
      <c r="K3498" s="23"/>
      <c r="L3498" s="23" t="s">
        <v>180</v>
      </c>
      <c r="M3498" s="25">
        <v>46309.803796296299</v>
      </c>
    </row>
    <row r="3499" spans="1:13">
      <c r="A3499">
        <v>202650003438</v>
      </c>
      <c r="B3499">
        <v>1212103</v>
      </c>
      <c r="C3499" s="24">
        <v>46129</v>
      </c>
      <c r="D3499" s="23" t="s">
        <v>156</v>
      </c>
      <c r="E3499" s="23" t="s">
        <v>183</v>
      </c>
      <c r="F3499" s="23"/>
      <c r="G3499" s="23" t="s">
        <v>179</v>
      </c>
      <c r="H3499" s="23"/>
      <c r="I3499" s="23"/>
      <c r="J3499" s="23"/>
      <c r="K3499" s="23"/>
      <c r="L3499" s="23" t="s">
        <v>180</v>
      </c>
      <c r="M3499" s="25">
        <v>46309.803796296299</v>
      </c>
    </row>
    <row r="3500" spans="1:13">
      <c r="A3500">
        <v>202650003439</v>
      </c>
      <c r="B3500">
        <v>830548</v>
      </c>
      <c r="C3500" s="24">
        <v>46128</v>
      </c>
      <c r="D3500" s="23" t="s">
        <v>156</v>
      </c>
      <c r="E3500" s="23" t="s">
        <v>183</v>
      </c>
      <c r="F3500" s="23"/>
      <c r="G3500" s="23" t="s">
        <v>179</v>
      </c>
      <c r="H3500" s="23"/>
      <c r="I3500" s="23"/>
      <c r="J3500" s="23"/>
      <c r="K3500" s="23"/>
      <c r="L3500" s="23" t="s">
        <v>180</v>
      </c>
      <c r="M3500" s="25">
        <v>46309.803796296299</v>
      </c>
    </row>
    <row r="3501" spans="1:13">
      <c r="A3501">
        <v>202650003440</v>
      </c>
      <c r="B3501">
        <v>1131172</v>
      </c>
      <c r="C3501" s="24">
        <v>46128</v>
      </c>
      <c r="D3501" s="23" t="s">
        <v>156</v>
      </c>
      <c r="E3501" s="23" t="s">
        <v>183</v>
      </c>
      <c r="F3501" s="23"/>
      <c r="G3501" s="23" t="s">
        <v>179</v>
      </c>
      <c r="H3501" s="23"/>
      <c r="I3501" s="23"/>
      <c r="J3501" s="23"/>
      <c r="K3501" s="23"/>
      <c r="L3501" s="23" t="s">
        <v>180</v>
      </c>
      <c r="M3501" s="25">
        <v>46309.803796296299</v>
      </c>
    </row>
    <row r="3502" spans="1:13">
      <c r="A3502">
        <v>202650003441</v>
      </c>
      <c r="B3502">
        <v>1134058</v>
      </c>
      <c r="C3502" s="24">
        <v>46128</v>
      </c>
      <c r="D3502" s="23" t="s">
        <v>156</v>
      </c>
      <c r="E3502" s="23" t="s">
        <v>183</v>
      </c>
      <c r="F3502" s="23"/>
      <c r="G3502" s="23" t="s">
        <v>179</v>
      </c>
      <c r="H3502" s="23"/>
      <c r="I3502" s="23"/>
      <c r="J3502" s="23"/>
      <c r="K3502" s="23"/>
      <c r="L3502" s="23" t="s">
        <v>180</v>
      </c>
      <c r="M3502" s="25">
        <v>46309.803796296299</v>
      </c>
    </row>
    <row r="3503" spans="1:13">
      <c r="A3503">
        <v>202650003442</v>
      </c>
      <c r="B3503">
        <v>1102124</v>
      </c>
      <c r="C3503" s="24">
        <v>46128</v>
      </c>
      <c r="D3503" s="23" t="s">
        <v>156</v>
      </c>
      <c r="E3503" s="23" t="s">
        <v>183</v>
      </c>
      <c r="F3503" s="23"/>
      <c r="G3503" s="23" t="s">
        <v>179</v>
      </c>
      <c r="H3503" s="23"/>
      <c r="I3503" s="23"/>
      <c r="J3503" s="23"/>
      <c r="K3503" s="23"/>
      <c r="L3503" s="23" t="s">
        <v>180</v>
      </c>
      <c r="M3503" s="25">
        <v>46309.803796296299</v>
      </c>
    </row>
    <row r="3504" spans="1:13">
      <c r="A3504">
        <v>202650003443</v>
      </c>
      <c r="B3504">
        <v>1221399</v>
      </c>
      <c r="C3504" s="24">
        <v>46128</v>
      </c>
      <c r="D3504" s="23" t="s">
        <v>156</v>
      </c>
      <c r="E3504" s="23" t="s">
        <v>183</v>
      </c>
      <c r="F3504" s="23"/>
      <c r="G3504" s="23" t="s">
        <v>179</v>
      </c>
      <c r="H3504" s="23"/>
      <c r="I3504" s="23"/>
      <c r="J3504" s="23"/>
      <c r="K3504" s="23"/>
      <c r="L3504" s="23" t="s">
        <v>180</v>
      </c>
      <c r="M3504" s="25">
        <v>46309.803796296299</v>
      </c>
    </row>
    <row r="3505" spans="1:13">
      <c r="A3505">
        <v>202650003444</v>
      </c>
      <c r="B3505">
        <v>1231333</v>
      </c>
      <c r="C3505" s="24">
        <v>46128</v>
      </c>
      <c r="D3505" s="23" t="s">
        <v>156</v>
      </c>
      <c r="E3505" s="23" t="s">
        <v>183</v>
      </c>
      <c r="F3505" s="23"/>
      <c r="G3505" s="23" t="s">
        <v>179</v>
      </c>
      <c r="H3505" s="23"/>
      <c r="I3505" s="23"/>
      <c r="J3505" s="23"/>
      <c r="K3505" s="23"/>
      <c r="L3505" s="23" t="s">
        <v>180</v>
      </c>
      <c r="M3505" s="25">
        <v>46309.803796296299</v>
      </c>
    </row>
    <row r="3506" spans="1:13">
      <c r="A3506">
        <v>202650003445</v>
      </c>
      <c r="B3506">
        <v>880274</v>
      </c>
      <c r="C3506" s="24">
        <v>46128</v>
      </c>
      <c r="D3506" s="23" t="s">
        <v>156</v>
      </c>
      <c r="E3506" s="23" t="s">
        <v>183</v>
      </c>
      <c r="F3506" s="23"/>
      <c r="G3506" s="23" t="s">
        <v>179</v>
      </c>
      <c r="H3506" s="23"/>
      <c r="I3506" s="23"/>
      <c r="J3506" s="23"/>
      <c r="K3506" s="23"/>
      <c r="L3506" s="23" t="s">
        <v>180</v>
      </c>
      <c r="M3506" s="25">
        <v>46309.803796296299</v>
      </c>
    </row>
    <row r="3507" spans="1:13">
      <c r="A3507">
        <v>202650003446</v>
      </c>
      <c r="B3507">
        <v>1122025</v>
      </c>
      <c r="C3507" s="24">
        <v>46128</v>
      </c>
      <c r="D3507" s="23" t="s">
        <v>156</v>
      </c>
      <c r="E3507" s="23" t="s">
        <v>183</v>
      </c>
      <c r="F3507" s="23"/>
      <c r="G3507" s="23" t="s">
        <v>179</v>
      </c>
      <c r="H3507" s="23"/>
      <c r="I3507" s="23"/>
      <c r="J3507" s="23"/>
      <c r="K3507" s="23"/>
      <c r="L3507" s="23" t="s">
        <v>180</v>
      </c>
      <c r="M3507" s="25">
        <v>46309.803796296299</v>
      </c>
    </row>
    <row r="3508" spans="1:13">
      <c r="A3508">
        <v>202650003447</v>
      </c>
      <c r="B3508">
        <v>1151180</v>
      </c>
      <c r="C3508" s="24">
        <v>46128</v>
      </c>
      <c r="D3508" s="23" t="s">
        <v>156</v>
      </c>
      <c r="E3508" s="23" t="s">
        <v>183</v>
      </c>
      <c r="F3508" s="23"/>
      <c r="G3508" s="23" t="s">
        <v>179</v>
      </c>
      <c r="H3508" s="23"/>
      <c r="I3508" s="23"/>
      <c r="J3508" s="23"/>
      <c r="K3508" s="23"/>
      <c r="L3508" s="23" t="s">
        <v>180</v>
      </c>
      <c r="M3508" s="25">
        <v>46309.803796296299</v>
      </c>
    </row>
    <row r="3509" spans="1:13">
      <c r="A3509">
        <v>202650003448</v>
      </c>
      <c r="B3509">
        <v>1111209</v>
      </c>
      <c r="C3509" s="24">
        <v>46128</v>
      </c>
      <c r="D3509" s="23" t="s">
        <v>156</v>
      </c>
      <c r="E3509" s="23" t="s">
        <v>183</v>
      </c>
      <c r="F3509" s="23"/>
      <c r="G3509" s="23" t="s">
        <v>179</v>
      </c>
      <c r="H3509" s="23"/>
      <c r="I3509" s="23"/>
      <c r="J3509" s="23"/>
      <c r="K3509" s="23"/>
      <c r="L3509" s="23" t="s">
        <v>180</v>
      </c>
      <c r="M3509" s="25">
        <v>46309.803796296299</v>
      </c>
    </row>
    <row r="3510" spans="1:13">
      <c r="A3510">
        <v>202650003449</v>
      </c>
      <c r="B3510">
        <v>1170001</v>
      </c>
      <c r="C3510" s="24">
        <v>46128</v>
      </c>
      <c r="D3510" s="23" t="s">
        <v>156</v>
      </c>
      <c r="E3510" s="23" t="s">
        <v>183</v>
      </c>
      <c r="F3510" s="23"/>
      <c r="G3510" s="23" t="s">
        <v>179</v>
      </c>
      <c r="H3510" s="23"/>
      <c r="I3510" s="23"/>
      <c r="J3510" s="23"/>
      <c r="K3510" s="23"/>
      <c r="L3510" s="23" t="s">
        <v>180</v>
      </c>
      <c r="M3510" s="25">
        <v>46309.803796296299</v>
      </c>
    </row>
    <row r="3511" spans="1:13">
      <c r="A3511">
        <v>202650003450</v>
      </c>
      <c r="B3511">
        <v>1192307</v>
      </c>
      <c r="C3511" s="24">
        <v>46128</v>
      </c>
      <c r="D3511" s="23" t="s">
        <v>156</v>
      </c>
      <c r="E3511" s="23" t="s">
        <v>183</v>
      </c>
      <c r="F3511" s="23"/>
      <c r="G3511" s="23" t="s">
        <v>179</v>
      </c>
      <c r="H3511" s="23"/>
      <c r="I3511" s="23"/>
      <c r="J3511" s="23"/>
      <c r="K3511" s="23"/>
      <c r="L3511" s="23" t="s">
        <v>180</v>
      </c>
      <c r="M3511" s="25">
        <v>46309.803796296299</v>
      </c>
    </row>
    <row r="3512" spans="1:13">
      <c r="A3512">
        <v>202650003451</v>
      </c>
      <c r="B3512">
        <v>1141303</v>
      </c>
      <c r="C3512" s="24">
        <v>46128</v>
      </c>
      <c r="D3512" s="23" t="s">
        <v>156</v>
      </c>
      <c r="E3512" s="23" t="s">
        <v>183</v>
      </c>
      <c r="F3512" s="23"/>
      <c r="G3512" s="23" t="s">
        <v>179</v>
      </c>
      <c r="H3512" s="23"/>
      <c r="I3512" s="23"/>
      <c r="J3512" s="23"/>
      <c r="K3512" s="23"/>
      <c r="L3512" s="23" t="s">
        <v>180</v>
      </c>
      <c r="M3512" s="25">
        <v>46309.803796296299</v>
      </c>
    </row>
    <row r="3513" spans="1:13">
      <c r="A3513">
        <v>202650003452</v>
      </c>
      <c r="B3513">
        <v>991250</v>
      </c>
      <c r="C3513" s="24">
        <v>46128</v>
      </c>
      <c r="D3513" s="23" t="s">
        <v>156</v>
      </c>
      <c r="E3513" s="23" t="s">
        <v>183</v>
      </c>
      <c r="F3513" s="23"/>
      <c r="G3513" s="23" t="s">
        <v>179</v>
      </c>
      <c r="H3513" s="23"/>
      <c r="I3513" s="23"/>
      <c r="J3513" s="23"/>
      <c r="K3513" s="23"/>
      <c r="L3513" s="23" t="s">
        <v>180</v>
      </c>
      <c r="M3513" s="25">
        <v>46309.803796296299</v>
      </c>
    </row>
    <row r="3514" spans="1:13">
      <c r="A3514">
        <v>202650003453</v>
      </c>
      <c r="B3514">
        <v>1191399</v>
      </c>
      <c r="C3514" s="24">
        <v>46128</v>
      </c>
      <c r="D3514" s="23" t="s">
        <v>156</v>
      </c>
      <c r="E3514" s="23" t="s">
        <v>183</v>
      </c>
      <c r="F3514" s="23"/>
      <c r="G3514" s="23" t="s">
        <v>179</v>
      </c>
      <c r="H3514" s="23"/>
      <c r="I3514" s="23"/>
      <c r="J3514" s="23"/>
      <c r="K3514" s="23"/>
      <c r="L3514" s="23" t="s">
        <v>180</v>
      </c>
      <c r="M3514" s="25">
        <v>46309.803796296299</v>
      </c>
    </row>
    <row r="3515" spans="1:13">
      <c r="A3515">
        <v>202650003454</v>
      </c>
      <c r="B3515">
        <v>1221113</v>
      </c>
      <c r="C3515" s="24">
        <v>46128</v>
      </c>
      <c r="D3515" s="23" t="s">
        <v>156</v>
      </c>
      <c r="E3515" s="23" t="s">
        <v>183</v>
      </c>
      <c r="F3515" s="23"/>
      <c r="G3515" s="23" t="s">
        <v>179</v>
      </c>
      <c r="H3515" s="23"/>
      <c r="I3515" s="23"/>
      <c r="J3515" s="23"/>
      <c r="K3515" s="23"/>
      <c r="L3515" s="23" t="s">
        <v>180</v>
      </c>
      <c r="M3515" s="25">
        <v>46309.803796296299</v>
      </c>
    </row>
    <row r="3516" spans="1:13">
      <c r="A3516">
        <v>202650003455</v>
      </c>
      <c r="B3516">
        <v>1081002</v>
      </c>
      <c r="C3516" s="24">
        <v>46128</v>
      </c>
      <c r="D3516" s="23" t="s">
        <v>156</v>
      </c>
      <c r="E3516" s="23" t="s">
        <v>183</v>
      </c>
      <c r="F3516" s="23"/>
      <c r="G3516" s="23" t="s">
        <v>179</v>
      </c>
      <c r="H3516" s="23"/>
      <c r="I3516" s="23"/>
      <c r="J3516" s="23"/>
      <c r="K3516" s="23"/>
      <c r="L3516" s="23" t="s">
        <v>180</v>
      </c>
      <c r="M3516" s="25">
        <v>46309.803796296299</v>
      </c>
    </row>
    <row r="3517" spans="1:13">
      <c r="A3517">
        <v>202650003456</v>
      </c>
      <c r="B3517">
        <v>1142502</v>
      </c>
      <c r="C3517" s="24">
        <v>46128</v>
      </c>
      <c r="D3517" s="23" t="s">
        <v>156</v>
      </c>
      <c r="E3517" s="23" t="s">
        <v>183</v>
      </c>
      <c r="F3517" s="23"/>
      <c r="G3517" s="23" t="s">
        <v>179</v>
      </c>
      <c r="H3517" s="23"/>
      <c r="I3517" s="23"/>
      <c r="J3517" s="23"/>
      <c r="K3517" s="23"/>
      <c r="L3517" s="23" t="s">
        <v>180</v>
      </c>
      <c r="M3517" s="25">
        <v>46309.803796296299</v>
      </c>
    </row>
    <row r="3518" spans="1:13">
      <c r="A3518">
        <v>202650003457</v>
      </c>
      <c r="B3518">
        <v>910709</v>
      </c>
      <c r="C3518" s="24">
        <v>46128</v>
      </c>
      <c r="D3518" s="23" t="s">
        <v>156</v>
      </c>
      <c r="E3518" s="23" t="s">
        <v>183</v>
      </c>
      <c r="F3518" s="23"/>
      <c r="G3518" s="23" t="s">
        <v>179</v>
      </c>
      <c r="H3518" s="23"/>
      <c r="I3518" s="23"/>
      <c r="J3518" s="23"/>
      <c r="K3518" s="23"/>
      <c r="L3518" s="23" t="s">
        <v>180</v>
      </c>
      <c r="M3518" s="25">
        <v>46309.803796296299</v>
      </c>
    </row>
    <row r="3519" spans="1:13">
      <c r="A3519">
        <v>202650003458</v>
      </c>
      <c r="B3519">
        <v>1111318</v>
      </c>
      <c r="C3519" s="24">
        <v>46128</v>
      </c>
      <c r="D3519" s="23" t="s">
        <v>156</v>
      </c>
      <c r="E3519" s="23" t="s">
        <v>183</v>
      </c>
      <c r="F3519" s="23"/>
      <c r="G3519" s="23" t="s">
        <v>179</v>
      </c>
      <c r="H3519" s="23"/>
      <c r="I3519" s="23"/>
      <c r="J3519" s="23"/>
      <c r="K3519" s="23"/>
      <c r="L3519" s="23" t="s">
        <v>180</v>
      </c>
      <c r="M3519" s="25">
        <v>46309.803796296299</v>
      </c>
    </row>
    <row r="3520" spans="1:13">
      <c r="A3520">
        <v>202650003459</v>
      </c>
      <c r="B3520">
        <v>1211436</v>
      </c>
      <c r="C3520" s="24">
        <v>46128</v>
      </c>
      <c r="D3520" s="23" t="s">
        <v>156</v>
      </c>
      <c r="E3520" s="23" t="s">
        <v>183</v>
      </c>
      <c r="F3520" s="23"/>
      <c r="G3520" s="23" t="s">
        <v>179</v>
      </c>
      <c r="H3520" s="23"/>
      <c r="I3520" s="23"/>
      <c r="J3520" s="23"/>
      <c r="K3520" s="23"/>
      <c r="L3520" s="23" t="s">
        <v>180</v>
      </c>
      <c r="M3520" s="25">
        <v>46309.803796296299</v>
      </c>
    </row>
    <row r="3521" spans="1:13">
      <c r="A3521">
        <v>202650003460</v>
      </c>
      <c r="B3521">
        <v>960312</v>
      </c>
      <c r="C3521" s="24">
        <v>46128</v>
      </c>
      <c r="D3521" s="23" t="s">
        <v>156</v>
      </c>
      <c r="E3521" s="23" t="s">
        <v>183</v>
      </c>
      <c r="F3521" s="23"/>
      <c r="G3521" s="23" t="s">
        <v>179</v>
      </c>
      <c r="H3521" s="23"/>
      <c r="I3521" s="23"/>
      <c r="J3521" s="23"/>
      <c r="K3521" s="23"/>
      <c r="L3521" s="23" t="s">
        <v>180</v>
      </c>
      <c r="M3521" s="25">
        <v>46309.803796296299</v>
      </c>
    </row>
    <row r="3522" spans="1:13">
      <c r="A3522">
        <v>202650003461</v>
      </c>
      <c r="B3522">
        <v>910355</v>
      </c>
      <c r="C3522" s="24">
        <v>46128</v>
      </c>
      <c r="D3522" s="23" t="s">
        <v>156</v>
      </c>
      <c r="E3522" s="23" t="s">
        <v>183</v>
      </c>
      <c r="F3522" s="23"/>
      <c r="G3522" s="23" t="s">
        <v>179</v>
      </c>
      <c r="H3522" s="23"/>
      <c r="I3522" s="23"/>
      <c r="J3522" s="23"/>
      <c r="K3522" s="23"/>
      <c r="L3522" s="23" t="s">
        <v>180</v>
      </c>
      <c r="M3522" s="25">
        <v>46309.803796296299</v>
      </c>
    </row>
    <row r="3523" spans="1:13">
      <c r="A3523">
        <v>202650003462</v>
      </c>
      <c r="B3523">
        <v>1011201</v>
      </c>
      <c r="C3523" s="24">
        <v>46128</v>
      </c>
      <c r="D3523" s="23" t="s">
        <v>156</v>
      </c>
      <c r="E3523" s="23" t="s">
        <v>183</v>
      </c>
      <c r="F3523" s="23"/>
      <c r="G3523" s="23" t="s">
        <v>179</v>
      </c>
      <c r="H3523" s="23"/>
      <c r="I3523" s="23"/>
      <c r="J3523" s="23"/>
      <c r="K3523" s="23"/>
      <c r="L3523" s="23" t="s">
        <v>180</v>
      </c>
      <c r="M3523" s="25">
        <v>46309.803796296299</v>
      </c>
    </row>
    <row r="3524" spans="1:13">
      <c r="A3524">
        <v>202650003463</v>
      </c>
      <c r="B3524">
        <v>1231004</v>
      </c>
      <c r="C3524" s="24">
        <v>46128</v>
      </c>
      <c r="D3524" s="23" t="s">
        <v>156</v>
      </c>
      <c r="E3524" s="23" t="s">
        <v>183</v>
      </c>
      <c r="F3524" s="23"/>
      <c r="G3524" s="23" t="s">
        <v>179</v>
      </c>
      <c r="H3524" s="23"/>
      <c r="I3524" s="23"/>
      <c r="J3524" s="23"/>
      <c r="K3524" s="23"/>
      <c r="L3524" s="23" t="s">
        <v>180</v>
      </c>
      <c r="M3524" s="25">
        <v>46309.803796296299</v>
      </c>
    </row>
    <row r="3525" spans="1:13">
      <c r="A3525">
        <v>202650003464</v>
      </c>
      <c r="B3525">
        <v>910571</v>
      </c>
      <c r="C3525" s="24">
        <v>46128</v>
      </c>
      <c r="D3525" s="23" t="s">
        <v>156</v>
      </c>
      <c r="E3525" s="23" t="s">
        <v>183</v>
      </c>
      <c r="F3525" s="23"/>
      <c r="G3525" s="23" t="s">
        <v>179</v>
      </c>
      <c r="H3525" s="23"/>
      <c r="I3525" s="23"/>
      <c r="J3525" s="23"/>
      <c r="K3525" s="23"/>
      <c r="L3525" s="23" t="s">
        <v>180</v>
      </c>
      <c r="M3525" s="25">
        <v>46309.803796296299</v>
      </c>
    </row>
    <row r="3526" spans="1:13">
      <c r="A3526">
        <v>202650003465</v>
      </c>
      <c r="B3526">
        <v>1194076</v>
      </c>
      <c r="C3526" s="24">
        <v>46128</v>
      </c>
      <c r="D3526" s="23" t="s">
        <v>156</v>
      </c>
      <c r="E3526" s="23" t="s">
        <v>183</v>
      </c>
      <c r="F3526" s="23"/>
      <c r="G3526" s="23" t="s">
        <v>179</v>
      </c>
      <c r="H3526" s="23"/>
      <c r="I3526" s="23"/>
      <c r="J3526" s="23"/>
      <c r="K3526" s="23"/>
      <c r="L3526" s="23" t="s">
        <v>180</v>
      </c>
      <c r="M3526" s="25">
        <v>46309.803796296299</v>
      </c>
    </row>
    <row r="3527" spans="1:13">
      <c r="A3527">
        <v>202650003466</v>
      </c>
      <c r="B3527">
        <v>1151235</v>
      </c>
      <c r="C3527" s="24">
        <v>46128</v>
      </c>
      <c r="D3527" s="23" t="s">
        <v>156</v>
      </c>
      <c r="E3527" s="23" t="s">
        <v>183</v>
      </c>
      <c r="F3527" s="23"/>
      <c r="G3527" s="23" t="s">
        <v>179</v>
      </c>
      <c r="H3527" s="23"/>
      <c r="I3527" s="23"/>
      <c r="J3527" s="23"/>
      <c r="K3527" s="23"/>
      <c r="L3527" s="23" t="s">
        <v>180</v>
      </c>
      <c r="M3527" s="25">
        <v>46309.803796296299</v>
      </c>
    </row>
    <row r="3528" spans="1:13">
      <c r="A3528">
        <v>202650003467</v>
      </c>
      <c r="B3528">
        <v>1221465</v>
      </c>
      <c r="C3528" s="24">
        <v>46128</v>
      </c>
      <c r="D3528" s="23" t="s">
        <v>156</v>
      </c>
      <c r="E3528" s="23" t="s">
        <v>183</v>
      </c>
      <c r="F3528" s="23"/>
      <c r="G3528" s="23" t="s">
        <v>179</v>
      </c>
      <c r="H3528" s="23"/>
      <c r="I3528" s="23"/>
      <c r="J3528" s="23"/>
      <c r="K3528" s="23"/>
      <c r="L3528" s="23" t="s">
        <v>180</v>
      </c>
      <c r="M3528" s="25">
        <v>46309.803796296299</v>
      </c>
    </row>
    <row r="3529" spans="1:13">
      <c r="A3529">
        <v>202650003468</v>
      </c>
      <c r="B3529">
        <v>910386</v>
      </c>
      <c r="C3529" s="24">
        <v>46128</v>
      </c>
      <c r="D3529" s="23" t="s">
        <v>156</v>
      </c>
      <c r="E3529" s="23" t="s">
        <v>183</v>
      </c>
      <c r="F3529" s="23"/>
      <c r="G3529" s="23" t="s">
        <v>179</v>
      </c>
      <c r="H3529" s="23"/>
      <c r="I3529" s="23"/>
      <c r="J3529" s="23"/>
      <c r="K3529" s="23"/>
      <c r="L3529" s="23" t="s">
        <v>180</v>
      </c>
      <c r="M3529" s="25">
        <v>46309.803796296299</v>
      </c>
    </row>
    <row r="3530" spans="1:13">
      <c r="A3530">
        <v>202650003469</v>
      </c>
      <c r="B3530">
        <v>1151213</v>
      </c>
      <c r="C3530" s="24">
        <v>46128</v>
      </c>
      <c r="D3530" s="23" t="s">
        <v>156</v>
      </c>
      <c r="E3530" s="23" t="s">
        <v>183</v>
      </c>
      <c r="F3530" s="23"/>
      <c r="G3530" s="23" t="s">
        <v>179</v>
      </c>
      <c r="H3530" s="23"/>
      <c r="I3530" s="23"/>
      <c r="J3530" s="23"/>
      <c r="K3530" s="23"/>
      <c r="L3530" s="23" t="s">
        <v>180</v>
      </c>
      <c r="M3530" s="25">
        <v>46309.803796296299</v>
      </c>
    </row>
    <row r="3531" spans="1:13">
      <c r="A3531">
        <v>202650003470</v>
      </c>
      <c r="B3531">
        <v>1131031</v>
      </c>
      <c r="C3531" s="24">
        <v>46128</v>
      </c>
      <c r="D3531" s="23" t="s">
        <v>156</v>
      </c>
      <c r="E3531" s="23" t="s">
        <v>183</v>
      </c>
      <c r="F3531" s="23"/>
      <c r="G3531" s="23" t="s">
        <v>179</v>
      </c>
      <c r="H3531" s="23"/>
      <c r="I3531" s="23"/>
      <c r="J3531" s="23"/>
      <c r="K3531" s="23"/>
      <c r="L3531" s="23" t="s">
        <v>180</v>
      </c>
      <c r="M3531" s="25">
        <v>46309.803796296299</v>
      </c>
    </row>
    <row r="3532" spans="1:13">
      <c r="A3532">
        <v>202650003471</v>
      </c>
      <c r="B3532">
        <v>1171389</v>
      </c>
      <c r="C3532" s="24">
        <v>46128</v>
      </c>
      <c r="D3532" s="23" t="s">
        <v>156</v>
      </c>
      <c r="E3532" s="23" t="s">
        <v>183</v>
      </c>
      <c r="F3532" s="23"/>
      <c r="G3532" s="23" t="s">
        <v>179</v>
      </c>
      <c r="H3532" s="23"/>
      <c r="I3532" s="23"/>
      <c r="J3532" s="23"/>
      <c r="K3532" s="23"/>
      <c r="L3532" s="23" t="s">
        <v>180</v>
      </c>
      <c r="M3532" s="25">
        <v>46309.803796296299</v>
      </c>
    </row>
    <row r="3533" spans="1:13">
      <c r="A3533">
        <v>202650003472</v>
      </c>
      <c r="B3533">
        <v>1191136</v>
      </c>
      <c r="C3533" s="24">
        <v>46128</v>
      </c>
      <c r="D3533" s="23" t="s">
        <v>156</v>
      </c>
      <c r="E3533" s="23" t="s">
        <v>183</v>
      </c>
      <c r="F3533" s="23"/>
      <c r="G3533" s="23" t="s">
        <v>179</v>
      </c>
      <c r="H3533" s="23"/>
      <c r="I3533" s="23"/>
      <c r="J3533" s="23"/>
      <c r="K3533" s="23"/>
      <c r="L3533" s="23" t="s">
        <v>180</v>
      </c>
      <c r="M3533" s="25">
        <v>46309.803796296299</v>
      </c>
    </row>
    <row r="3534" spans="1:13">
      <c r="A3534">
        <v>202650003473</v>
      </c>
      <c r="B3534">
        <v>1201272</v>
      </c>
      <c r="C3534" s="24">
        <v>46128</v>
      </c>
      <c r="D3534" s="23" t="s">
        <v>156</v>
      </c>
      <c r="E3534" s="23" t="s">
        <v>183</v>
      </c>
      <c r="F3534" s="23"/>
      <c r="G3534" s="23" t="s">
        <v>179</v>
      </c>
      <c r="H3534" s="23"/>
      <c r="I3534" s="23"/>
      <c r="J3534" s="23"/>
      <c r="K3534" s="23"/>
      <c r="L3534" s="23" t="s">
        <v>180</v>
      </c>
      <c r="M3534" s="25">
        <v>46309.803796296299</v>
      </c>
    </row>
    <row r="3535" spans="1:13">
      <c r="A3535">
        <v>202650003474</v>
      </c>
      <c r="B3535">
        <v>1131084</v>
      </c>
      <c r="C3535" s="24">
        <v>46128</v>
      </c>
      <c r="D3535" s="23" t="s">
        <v>156</v>
      </c>
      <c r="E3535" s="23" t="s">
        <v>183</v>
      </c>
      <c r="F3535" s="23"/>
      <c r="G3535" s="23" t="s">
        <v>179</v>
      </c>
      <c r="H3535" s="23"/>
      <c r="I3535" s="23"/>
      <c r="J3535" s="23"/>
      <c r="K3535" s="23"/>
      <c r="L3535" s="23" t="s">
        <v>180</v>
      </c>
      <c r="M3535" s="25">
        <v>46309.803796296299</v>
      </c>
    </row>
    <row r="3536" spans="1:13">
      <c r="A3536">
        <v>202650003475</v>
      </c>
      <c r="B3536">
        <v>860299</v>
      </c>
      <c r="C3536" s="24">
        <v>46128</v>
      </c>
      <c r="D3536" s="23" t="s">
        <v>156</v>
      </c>
      <c r="E3536" s="23" t="s">
        <v>183</v>
      </c>
      <c r="F3536" s="23"/>
      <c r="G3536" s="23" t="s">
        <v>179</v>
      </c>
      <c r="H3536" s="23"/>
      <c r="I3536" s="23"/>
      <c r="J3536" s="23"/>
      <c r="K3536" s="23"/>
      <c r="L3536" s="23" t="s">
        <v>180</v>
      </c>
      <c r="M3536" s="25">
        <v>46309.803796296299</v>
      </c>
    </row>
    <row r="3537" spans="1:13">
      <c r="A3537">
        <v>202650003476</v>
      </c>
      <c r="B3537">
        <v>1231078</v>
      </c>
      <c r="C3537" s="24">
        <v>46128</v>
      </c>
      <c r="D3537" s="23" t="s">
        <v>156</v>
      </c>
      <c r="E3537" s="23" t="s">
        <v>183</v>
      </c>
      <c r="F3537" s="23"/>
      <c r="G3537" s="23" t="s">
        <v>179</v>
      </c>
      <c r="H3537" s="23"/>
      <c r="I3537" s="23"/>
      <c r="J3537" s="23"/>
      <c r="K3537" s="23"/>
      <c r="L3537" s="23" t="s">
        <v>180</v>
      </c>
      <c r="M3537" s="25">
        <v>46309.803796296299</v>
      </c>
    </row>
    <row r="3538" spans="1:13">
      <c r="A3538">
        <v>202650003477</v>
      </c>
      <c r="B3538">
        <v>1151076</v>
      </c>
      <c r="C3538" s="24">
        <v>46128</v>
      </c>
      <c r="D3538" s="23" t="s">
        <v>156</v>
      </c>
      <c r="E3538" s="23" t="s">
        <v>183</v>
      </c>
      <c r="F3538" s="23"/>
      <c r="G3538" s="23" t="s">
        <v>179</v>
      </c>
      <c r="H3538" s="23"/>
      <c r="I3538" s="23"/>
      <c r="J3538" s="23"/>
      <c r="K3538" s="23"/>
      <c r="L3538" s="23" t="s">
        <v>180</v>
      </c>
      <c r="M3538" s="25">
        <v>46309.803796296299</v>
      </c>
    </row>
    <row r="3539" spans="1:13">
      <c r="A3539">
        <v>202650003478</v>
      </c>
      <c r="B3539">
        <v>1151399</v>
      </c>
      <c r="C3539" s="24">
        <v>46128</v>
      </c>
      <c r="D3539" s="23" t="s">
        <v>156</v>
      </c>
      <c r="E3539" s="23" t="s">
        <v>183</v>
      </c>
      <c r="F3539" s="23"/>
      <c r="G3539" s="23" t="s">
        <v>179</v>
      </c>
      <c r="H3539" s="23"/>
      <c r="I3539" s="23"/>
      <c r="J3539" s="23"/>
      <c r="K3539" s="23"/>
      <c r="L3539" s="23" t="s">
        <v>180</v>
      </c>
      <c r="M3539" s="25">
        <v>46309.803796296299</v>
      </c>
    </row>
    <row r="3540" spans="1:13">
      <c r="A3540">
        <v>202650003479</v>
      </c>
      <c r="B3540">
        <v>1181086</v>
      </c>
      <c r="C3540" s="24">
        <v>46128</v>
      </c>
      <c r="D3540" s="23" t="s">
        <v>156</v>
      </c>
      <c r="E3540" s="23" t="s">
        <v>183</v>
      </c>
      <c r="F3540" s="23"/>
      <c r="G3540" s="23" t="s">
        <v>179</v>
      </c>
      <c r="H3540" s="23"/>
      <c r="I3540" s="23"/>
      <c r="J3540" s="23"/>
      <c r="K3540" s="23"/>
      <c r="L3540" s="23" t="s">
        <v>180</v>
      </c>
      <c r="M3540" s="25">
        <v>46309.803796296299</v>
      </c>
    </row>
    <row r="3541" spans="1:13">
      <c r="A3541">
        <v>202650003480</v>
      </c>
      <c r="B3541">
        <v>877820</v>
      </c>
      <c r="C3541" s="24">
        <v>46128</v>
      </c>
      <c r="D3541" s="23" t="s">
        <v>156</v>
      </c>
      <c r="E3541" s="23" t="s">
        <v>183</v>
      </c>
      <c r="F3541" s="23"/>
      <c r="G3541" s="23" t="s">
        <v>179</v>
      </c>
      <c r="H3541" s="23"/>
      <c r="I3541" s="23"/>
      <c r="J3541" s="23"/>
      <c r="K3541" s="23"/>
      <c r="L3541" s="23" t="s">
        <v>180</v>
      </c>
      <c r="M3541" s="25">
        <v>46309.803796296299</v>
      </c>
    </row>
    <row r="3542" spans="1:13">
      <c r="A3542">
        <v>202650003481</v>
      </c>
      <c r="B3542">
        <v>960484</v>
      </c>
      <c r="C3542" s="24">
        <v>46128</v>
      </c>
      <c r="D3542" s="23" t="s">
        <v>156</v>
      </c>
      <c r="E3542" s="23" t="s">
        <v>183</v>
      </c>
      <c r="F3542" s="23"/>
      <c r="G3542" s="23" t="s">
        <v>179</v>
      </c>
      <c r="H3542" s="23"/>
      <c r="I3542" s="23"/>
      <c r="J3542" s="23"/>
      <c r="K3542" s="23"/>
      <c r="L3542" s="23" t="s">
        <v>180</v>
      </c>
      <c r="M3542" s="25">
        <v>46309.803796296299</v>
      </c>
    </row>
    <row r="3543" spans="1:13">
      <c r="A3543">
        <v>202650003482</v>
      </c>
      <c r="B3543">
        <v>1112513</v>
      </c>
      <c r="C3543" s="24">
        <v>46128</v>
      </c>
      <c r="D3543" s="23" t="s">
        <v>156</v>
      </c>
      <c r="E3543" s="23" t="s">
        <v>183</v>
      </c>
      <c r="F3543" s="23"/>
      <c r="G3543" s="23" t="s">
        <v>179</v>
      </c>
      <c r="H3543" s="23"/>
      <c r="I3543" s="23"/>
      <c r="J3543" s="23"/>
      <c r="K3543" s="23"/>
      <c r="L3543" s="23" t="s">
        <v>180</v>
      </c>
      <c r="M3543" s="25">
        <v>46309.803796296299</v>
      </c>
    </row>
    <row r="3544" spans="1:13">
      <c r="A3544">
        <v>202650003483</v>
      </c>
      <c r="B3544">
        <v>1183022</v>
      </c>
      <c r="C3544" s="24">
        <v>46128</v>
      </c>
      <c r="D3544" s="23" t="s">
        <v>156</v>
      </c>
      <c r="E3544" s="23" t="s">
        <v>183</v>
      </c>
      <c r="F3544" s="23"/>
      <c r="G3544" s="23" t="s">
        <v>179</v>
      </c>
      <c r="H3544" s="23"/>
      <c r="I3544" s="23"/>
      <c r="J3544" s="23"/>
      <c r="K3544" s="23"/>
      <c r="L3544" s="23" t="s">
        <v>180</v>
      </c>
      <c r="M3544" s="25">
        <v>46309.803796296299</v>
      </c>
    </row>
    <row r="3545" spans="1:13">
      <c r="A3545">
        <v>202650003484</v>
      </c>
      <c r="B3545">
        <v>1222072</v>
      </c>
      <c r="C3545" s="24">
        <v>46128</v>
      </c>
      <c r="D3545" s="23" t="s">
        <v>156</v>
      </c>
      <c r="E3545" s="23" t="s">
        <v>183</v>
      </c>
      <c r="F3545" s="23"/>
      <c r="G3545" s="23" t="s">
        <v>179</v>
      </c>
      <c r="H3545" s="23"/>
      <c r="I3545" s="23"/>
      <c r="J3545" s="23"/>
      <c r="K3545" s="23"/>
      <c r="L3545" s="23" t="s">
        <v>180</v>
      </c>
      <c r="M3545" s="25">
        <v>46309.803796296299</v>
      </c>
    </row>
    <row r="3546" spans="1:13">
      <c r="A3546">
        <v>202650003485</v>
      </c>
      <c r="B3546">
        <v>1201400</v>
      </c>
      <c r="C3546" s="24">
        <v>46128</v>
      </c>
      <c r="D3546" s="23" t="s">
        <v>156</v>
      </c>
      <c r="E3546" s="23" t="s">
        <v>183</v>
      </c>
      <c r="F3546" s="23"/>
      <c r="G3546" s="23" t="s">
        <v>179</v>
      </c>
      <c r="H3546" s="23"/>
      <c r="I3546" s="23"/>
      <c r="J3546" s="23"/>
      <c r="K3546" s="23"/>
      <c r="L3546" s="23" t="s">
        <v>180</v>
      </c>
      <c r="M3546" s="25">
        <v>46309.803796296299</v>
      </c>
    </row>
    <row r="3547" spans="1:13">
      <c r="A3547">
        <v>202650003486</v>
      </c>
      <c r="B3547">
        <v>1221093</v>
      </c>
      <c r="C3547" s="24">
        <v>46128</v>
      </c>
      <c r="D3547" s="23" t="s">
        <v>156</v>
      </c>
      <c r="E3547" s="23" t="s">
        <v>183</v>
      </c>
      <c r="F3547" s="23"/>
      <c r="G3547" s="23" t="s">
        <v>179</v>
      </c>
      <c r="H3547" s="23"/>
      <c r="I3547" s="23"/>
      <c r="J3547" s="23"/>
      <c r="K3547" s="23"/>
      <c r="L3547" s="23" t="s">
        <v>180</v>
      </c>
      <c r="M3547" s="25">
        <v>46309.803796296299</v>
      </c>
    </row>
    <row r="3548" spans="1:13">
      <c r="A3548">
        <v>202650003487</v>
      </c>
      <c r="B3548">
        <v>1014149</v>
      </c>
      <c r="C3548" s="24">
        <v>46128</v>
      </c>
      <c r="D3548" s="23" t="s">
        <v>156</v>
      </c>
      <c r="E3548" s="23" t="s">
        <v>183</v>
      </c>
      <c r="F3548" s="23"/>
      <c r="G3548" s="23" t="s">
        <v>179</v>
      </c>
      <c r="H3548" s="23"/>
      <c r="I3548" s="23"/>
      <c r="J3548" s="23"/>
      <c r="K3548" s="23"/>
      <c r="L3548" s="23" t="s">
        <v>180</v>
      </c>
      <c r="M3548" s="25">
        <v>46309.803796296299</v>
      </c>
    </row>
    <row r="3549" spans="1:13">
      <c r="A3549">
        <v>202650003488</v>
      </c>
      <c r="B3549">
        <v>1152509</v>
      </c>
      <c r="C3549" s="24">
        <v>46128</v>
      </c>
      <c r="D3549" s="23" t="s">
        <v>156</v>
      </c>
      <c r="E3549" s="23" t="s">
        <v>183</v>
      </c>
      <c r="F3549" s="23"/>
      <c r="G3549" s="23" t="s">
        <v>179</v>
      </c>
      <c r="H3549" s="23"/>
      <c r="I3549" s="23"/>
      <c r="J3549" s="23"/>
      <c r="K3549" s="23"/>
      <c r="L3549" s="23" t="s">
        <v>180</v>
      </c>
      <c r="M3549" s="25">
        <v>46309.803796296299</v>
      </c>
    </row>
    <row r="3550" spans="1:13">
      <c r="A3550">
        <v>202650003489</v>
      </c>
      <c r="B3550">
        <v>1086101</v>
      </c>
      <c r="C3550" s="24">
        <v>46128</v>
      </c>
      <c r="D3550" s="23" t="s">
        <v>156</v>
      </c>
      <c r="E3550" s="23" t="s">
        <v>183</v>
      </c>
      <c r="F3550" s="23"/>
      <c r="G3550" s="23" t="s">
        <v>179</v>
      </c>
      <c r="H3550" s="23"/>
      <c r="I3550" s="23"/>
      <c r="J3550" s="23"/>
      <c r="K3550" s="23"/>
      <c r="L3550" s="23" t="s">
        <v>180</v>
      </c>
      <c r="M3550" s="25">
        <v>46309.803796296299</v>
      </c>
    </row>
    <row r="3551" spans="1:13">
      <c r="A3551">
        <v>202650003490</v>
      </c>
      <c r="B3551">
        <v>920269</v>
      </c>
      <c r="C3551" s="24">
        <v>46128</v>
      </c>
      <c r="D3551" s="23" t="s">
        <v>156</v>
      </c>
      <c r="E3551" s="23" t="s">
        <v>183</v>
      </c>
      <c r="F3551" s="23"/>
      <c r="G3551" s="23" t="s">
        <v>179</v>
      </c>
      <c r="H3551" s="23"/>
      <c r="I3551" s="23"/>
      <c r="J3551" s="23"/>
      <c r="K3551" s="23"/>
      <c r="L3551" s="23" t="s">
        <v>180</v>
      </c>
      <c r="M3551" s="25">
        <v>46309.803796296299</v>
      </c>
    </row>
    <row r="3552" spans="1:13">
      <c r="A3552">
        <v>202650003491</v>
      </c>
      <c r="B3552">
        <v>950283</v>
      </c>
      <c r="C3552" s="24">
        <v>46128</v>
      </c>
      <c r="D3552" s="23" t="s">
        <v>156</v>
      </c>
      <c r="E3552" s="23" t="s">
        <v>183</v>
      </c>
      <c r="F3552" s="23"/>
      <c r="G3552" s="23" t="s">
        <v>179</v>
      </c>
      <c r="H3552" s="23"/>
      <c r="I3552" s="23"/>
      <c r="J3552" s="23"/>
      <c r="K3552" s="23"/>
      <c r="L3552" s="23" t="s">
        <v>180</v>
      </c>
      <c r="M3552" s="25">
        <v>46309.803796296299</v>
      </c>
    </row>
    <row r="3553" spans="1:13">
      <c r="A3553">
        <v>202650003492</v>
      </c>
      <c r="B3553">
        <v>1171590</v>
      </c>
      <c r="C3553" s="24">
        <v>46128</v>
      </c>
      <c r="D3553" s="23" t="s">
        <v>156</v>
      </c>
      <c r="E3553" s="23" t="s">
        <v>183</v>
      </c>
      <c r="F3553" s="23"/>
      <c r="G3553" s="23" t="s">
        <v>179</v>
      </c>
      <c r="H3553" s="23"/>
      <c r="I3553" s="23"/>
      <c r="J3553" s="23"/>
      <c r="K3553" s="23"/>
      <c r="L3553" s="23" t="s">
        <v>180</v>
      </c>
      <c r="M3553" s="25">
        <v>46309.803796296299</v>
      </c>
    </row>
    <row r="3554" spans="1:13">
      <c r="A3554">
        <v>202650003493</v>
      </c>
      <c r="B3554">
        <v>1053015</v>
      </c>
      <c r="C3554" s="24">
        <v>46128</v>
      </c>
      <c r="D3554" s="23" t="s">
        <v>156</v>
      </c>
      <c r="E3554" s="23" t="s">
        <v>183</v>
      </c>
      <c r="F3554" s="23"/>
      <c r="G3554" s="23" t="s">
        <v>179</v>
      </c>
      <c r="H3554" s="23"/>
      <c r="I3554" s="23"/>
      <c r="J3554" s="23"/>
      <c r="K3554" s="23"/>
      <c r="L3554" s="23" t="s">
        <v>180</v>
      </c>
      <c r="M3554" s="25">
        <v>46309.803796296299</v>
      </c>
    </row>
    <row r="3555" spans="1:13">
      <c r="A3555">
        <v>202650003494</v>
      </c>
      <c r="B3555">
        <v>1231170</v>
      </c>
      <c r="C3555" s="24">
        <v>46128</v>
      </c>
      <c r="D3555" s="23" t="s">
        <v>156</v>
      </c>
      <c r="E3555" s="23" t="s">
        <v>183</v>
      </c>
      <c r="F3555" s="23"/>
      <c r="G3555" s="23" t="s">
        <v>179</v>
      </c>
      <c r="H3555" s="23"/>
      <c r="I3555" s="23"/>
      <c r="J3555" s="23"/>
      <c r="K3555" s="23"/>
      <c r="L3555" s="23" t="s">
        <v>180</v>
      </c>
      <c r="M3555" s="25">
        <v>46309.803796296299</v>
      </c>
    </row>
    <row r="3556" spans="1:13">
      <c r="A3556">
        <v>202650003495</v>
      </c>
      <c r="B3556">
        <v>1221398</v>
      </c>
      <c r="C3556" s="24">
        <v>46128</v>
      </c>
      <c r="D3556" s="23" t="s">
        <v>156</v>
      </c>
      <c r="E3556" s="23" t="s">
        <v>183</v>
      </c>
      <c r="F3556" s="23"/>
      <c r="G3556" s="23" t="s">
        <v>179</v>
      </c>
      <c r="H3556" s="23"/>
      <c r="I3556" s="23"/>
      <c r="J3556" s="23"/>
      <c r="K3556" s="23"/>
      <c r="L3556" s="23" t="s">
        <v>180</v>
      </c>
      <c r="M3556" s="25">
        <v>46309.803796296299</v>
      </c>
    </row>
    <row r="3557" spans="1:13">
      <c r="A3557">
        <v>202650003496</v>
      </c>
      <c r="B3557">
        <v>1221259</v>
      </c>
      <c r="C3557" s="24">
        <v>46128</v>
      </c>
      <c r="D3557" s="23" t="s">
        <v>156</v>
      </c>
      <c r="E3557" s="23" t="s">
        <v>183</v>
      </c>
      <c r="F3557" s="23"/>
      <c r="G3557" s="23" t="s">
        <v>179</v>
      </c>
      <c r="H3557" s="23"/>
      <c r="I3557" s="23"/>
      <c r="J3557" s="23"/>
      <c r="K3557" s="23"/>
      <c r="L3557" s="23" t="s">
        <v>180</v>
      </c>
      <c r="M3557" s="25">
        <v>46309.803796296299</v>
      </c>
    </row>
    <row r="3558" spans="1:13">
      <c r="A3558">
        <v>202650003497</v>
      </c>
      <c r="B3558">
        <v>1112102</v>
      </c>
      <c r="C3558" s="24">
        <v>46128</v>
      </c>
      <c r="D3558" s="23" t="s">
        <v>156</v>
      </c>
      <c r="E3558" s="23" t="s">
        <v>183</v>
      </c>
      <c r="F3558" s="23"/>
      <c r="G3558" s="23" t="s">
        <v>179</v>
      </c>
      <c r="H3558" s="23"/>
      <c r="I3558" s="23"/>
      <c r="J3558" s="23"/>
      <c r="K3558" s="23"/>
      <c r="L3558" s="23" t="s">
        <v>180</v>
      </c>
      <c r="M3558" s="25">
        <v>46309.803796296299</v>
      </c>
    </row>
    <row r="3559" spans="1:13">
      <c r="A3559">
        <v>202650003498</v>
      </c>
      <c r="B3559">
        <v>1182506</v>
      </c>
      <c r="C3559" s="24">
        <v>46128</v>
      </c>
      <c r="D3559" s="23" t="s">
        <v>156</v>
      </c>
      <c r="E3559" s="23" t="s">
        <v>183</v>
      </c>
      <c r="F3559" s="23"/>
      <c r="G3559" s="23" t="s">
        <v>179</v>
      </c>
      <c r="H3559" s="23"/>
      <c r="I3559" s="23"/>
      <c r="J3559" s="23"/>
      <c r="K3559" s="23"/>
      <c r="L3559" s="23" t="s">
        <v>180</v>
      </c>
      <c r="M3559" s="25">
        <v>46309.803796296299</v>
      </c>
    </row>
    <row r="3560" spans="1:13">
      <c r="A3560">
        <v>202650003499</v>
      </c>
      <c r="B3560">
        <v>1004146</v>
      </c>
      <c r="C3560" s="24">
        <v>46128</v>
      </c>
      <c r="D3560" s="23" t="s">
        <v>156</v>
      </c>
      <c r="E3560" s="23" t="s">
        <v>183</v>
      </c>
      <c r="F3560" s="23"/>
      <c r="G3560" s="23" t="s">
        <v>179</v>
      </c>
      <c r="H3560" s="23"/>
      <c r="I3560" s="23"/>
      <c r="J3560" s="23"/>
      <c r="K3560" s="23"/>
      <c r="L3560" s="23" t="s">
        <v>180</v>
      </c>
      <c r="M3560" s="25">
        <v>46309.803796296299</v>
      </c>
    </row>
    <row r="3561" spans="1:13">
      <c r="A3561">
        <v>202650003501</v>
      </c>
      <c r="B3561">
        <v>1186135</v>
      </c>
      <c r="C3561" s="24">
        <v>46128</v>
      </c>
      <c r="D3561" s="23" t="s">
        <v>156</v>
      </c>
      <c r="E3561" s="23" t="s">
        <v>183</v>
      </c>
      <c r="F3561" s="23"/>
      <c r="G3561" s="23" t="s">
        <v>179</v>
      </c>
      <c r="H3561" s="23"/>
      <c r="I3561" s="23"/>
      <c r="J3561" s="23"/>
      <c r="K3561" s="23"/>
      <c r="L3561" s="23" t="s">
        <v>180</v>
      </c>
      <c r="M3561" s="25">
        <v>46309.803796296299</v>
      </c>
    </row>
    <row r="3562" spans="1:13">
      <c r="A3562">
        <v>202650003502</v>
      </c>
      <c r="B3562">
        <v>1183004</v>
      </c>
      <c r="C3562" s="24">
        <v>46128</v>
      </c>
      <c r="D3562" s="23" t="s">
        <v>156</v>
      </c>
      <c r="E3562" s="23" t="s">
        <v>183</v>
      </c>
      <c r="F3562" s="23"/>
      <c r="G3562" s="23" t="s">
        <v>179</v>
      </c>
      <c r="H3562" s="23"/>
      <c r="I3562" s="23"/>
      <c r="J3562" s="23"/>
      <c r="K3562" s="23"/>
      <c r="L3562" s="23" t="s">
        <v>180</v>
      </c>
      <c r="M3562" s="25">
        <v>46309.803796296299</v>
      </c>
    </row>
    <row r="3563" spans="1:13">
      <c r="A3563">
        <v>202650003503</v>
      </c>
      <c r="B3563">
        <v>1212309</v>
      </c>
      <c r="C3563" s="24">
        <v>46128</v>
      </c>
      <c r="D3563" s="23" t="s">
        <v>156</v>
      </c>
      <c r="E3563" s="23" t="s">
        <v>183</v>
      </c>
      <c r="F3563" s="23"/>
      <c r="G3563" s="23" t="s">
        <v>179</v>
      </c>
      <c r="H3563" s="23"/>
      <c r="I3563" s="23"/>
      <c r="J3563" s="23"/>
      <c r="K3563" s="23"/>
      <c r="L3563" s="23" t="s">
        <v>180</v>
      </c>
      <c r="M3563" s="25">
        <v>46309.803796296299</v>
      </c>
    </row>
    <row r="3564" spans="1:13">
      <c r="A3564">
        <v>202650003504</v>
      </c>
      <c r="B3564">
        <v>1002507</v>
      </c>
      <c r="C3564" s="24">
        <v>46128</v>
      </c>
      <c r="D3564" s="23" t="s">
        <v>156</v>
      </c>
      <c r="E3564" s="23" t="s">
        <v>183</v>
      </c>
      <c r="F3564" s="23"/>
      <c r="G3564" s="23" t="s">
        <v>179</v>
      </c>
      <c r="H3564" s="23"/>
      <c r="I3564" s="23"/>
      <c r="J3564" s="23"/>
      <c r="K3564" s="23"/>
      <c r="L3564" s="23" t="s">
        <v>180</v>
      </c>
      <c r="M3564" s="25">
        <v>46309.803796296299</v>
      </c>
    </row>
    <row r="3565" spans="1:13">
      <c r="A3565">
        <v>202650003505</v>
      </c>
      <c r="B3565">
        <v>1221104</v>
      </c>
      <c r="C3565" s="24">
        <v>46128</v>
      </c>
      <c r="D3565" s="23" t="s">
        <v>156</v>
      </c>
      <c r="E3565" s="23" t="s">
        <v>183</v>
      </c>
      <c r="F3565" s="23"/>
      <c r="G3565" s="23" t="s">
        <v>179</v>
      </c>
      <c r="H3565" s="23"/>
      <c r="I3565" s="23"/>
      <c r="J3565" s="23"/>
      <c r="K3565" s="23"/>
      <c r="L3565" s="23" t="s">
        <v>180</v>
      </c>
      <c r="M3565" s="25">
        <v>46309.803796296299</v>
      </c>
    </row>
    <row r="3566" spans="1:13">
      <c r="A3566">
        <v>202650003506</v>
      </c>
      <c r="B3566">
        <v>1196074</v>
      </c>
      <c r="C3566" s="24">
        <v>46128</v>
      </c>
      <c r="D3566" s="23" t="s">
        <v>156</v>
      </c>
      <c r="E3566" s="23" t="s">
        <v>183</v>
      </c>
      <c r="F3566" s="23"/>
      <c r="G3566" s="23" t="s">
        <v>179</v>
      </c>
      <c r="H3566" s="23"/>
      <c r="I3566" s="23"/>
      <c r="J3566" s="23"/>
      <c r="K3566" s="23"/>
      <c r="L3566" s="23" t="s">
        <v>180</v>
      </c>
      <c r="M3566" s="25">
        <v>46309.803796296299</v>
      </c>
    </row>
    <row r="3567" spans="1:13">
      <c r="A3567">
        <v>202650003507</v>
      </c>
      <c r="B3567">
        <v>1131017</v>
      </c>
      <c r="C3567" s="24">
        <v>46128</v>
      </c>
      <c r="D3567" s="23" t="s">
        <v>156</v>
      </c>
      <c r="E3567" s="23" t="s">
        <v>183</v>
      </c>
      <c r="F3567" s="23"/>
      <c r="G3567" s="23" t="s">
        <v>179</v>
      </c>
      <c r="H3567" s="23"/>
      <c r="I3567" s="23"/>
      <c r="J3567" s="23"/>
      <c r="K3567" s="23"/>
      <c r="L3567" s="23" t="s">
        <v>180</v>
      </c>
      <c r="M3567" s="25">
        <v>46309.803796296299</v>
      </c>
    </row>
    <row r="3568" spans="1:13">
      <c r="A3568">
        <v>202650003508</v>
      </c>
      <c r="B3568">
        <v>1221031</v>
      </c>
      <c r="C3568" s="24">
        <v>46128</v>
      </c>
      <c r="D3568" s="23" t="s">
        <v>156</v>
      </c>
      <c r="E3568" s="23" t="s">
        <v>183</v>
      </c>
      <c r="F3568" s="23"/>
      <c r="G3568" s="23" t="s">
        <v>179</v>
      </c>
      <c r="H3568" s="23"/>
      <c r="I3568" s="23"/>
      <c r="J3568" s="23"/>
      <c r="K3568" s="23"/>
      <c r="L3568" s="23" t="s">
        <v>180</v>
      </c>
      <c r="M3568" s="25">
        <v>46309.803796296299</v>
      </c>
    </row>
    <row r="3569" spans="1:13">
      <c r="A3569">
        <v>202650003509</v>
      </c>
      <c r="B3569">
        <v>1172144</v>
      </c>
      <c r="C3569" s="24">
        <v>46128</v>
      </c>
      <c r="D3569" s="23" t="s">
        <v>156</v>
      </c>
      <c r="E3569" s="23" t="s">
        <v>183</v>
      </c>
      <c r="F3569" s="23"/>
      <c r="G3569" s="23" t="s">
        <v>179</v>
      </c>
      <c r="H3569" s="23"/>
      <c r="I3569" s="23"/>
      <c r="J3569" s="23"/>
      <c r="K3569" s="23"/>
      <c r="L3569" s="23" t="s">
        <v>180</v>
      </c>
      <c r="M3569" s="25">
        <v>46309.803796296299</v>
      </c>
    </row>
    <row r="3570" spans="1:13">
      <c r="A3570">
        <v>202650003510</v>
      </c>
      <c r="B3570">
        <v>1231349</v>
      </c>
      <c r="C3570" s="24">
        <v>46128</v>
      </c>
      <c r="D3570" s="23" t="s">
        <v>156</v>
      </c>
      <c r="E3570" s="23" t="s">
        <v>183</v>
      </c>
      <c r="F3570" s="23"/>
      <c r="G3570" s="23" t="s">
        <v>179</v>
      </c>
      <c r="H3570" s="23"/>
      <c r="I3570" s="23"/>
      <c r="J3570" s="23"/>
      <c r="K3570" s="23"/>
      <c r="L3570" s="23" t="s">
        <v>180</v>
      </c>
      <c r="M3570" s="25">
        <v>46309.803796296299</v>
      </c>
    </row>
    <row r="3571" spans="1:13">
      <c r="A3571">
        <v>202650003511</v>
      </c>
      <c r="B3571">
        <v>1171595</v>
      </c>
      <c r="C3571" s="24">
        <v>46128</v>
      </c>
      <c r="D3571" s="23" t="s">
        <v>156</v>
      </c>
      <c r="E3571" s="23" t="s">
        <v>183</v>
      </c>
      <c r="F3571" s="23"/>
      <c r="G3571" s="23" t="s">
        <v>179</v>
      </c>
      <c r="H3571" s="23"/>
      <c r="I3571" s="23"/>
      <c r="J3571" s="23"/>
      <c r="K3571" s="23"/>
      <c r="L3571" s="23" t="s">
        <v>180</v>
      </c>
      <c r="M3571" s="25">
        <v>46309.803796296299</v>
      </c>
    </row>
    <row r="3572" spans="1:13">
      <c r="A3572">
        <v>202650003513</v>
      </c>
      <c r="B3572">
        <v>1261378</v>
      </c>
      <c r="C3572" s="24">
        <v>46128</v>
      </c>
      <c r="D3572" s="23" t="s">
        <v>156</v>
      </c>
      <c r="E3572" s="23" t="s">
        <v>183</v>
      </c>
      <c r="F3572" s="23"/>
      <c r="G3572" s="23" t="s">
        <v>179</v>
      </c>
      <c r="H3572" s="23"/>
      <c r="I3572" s="23"/>
      <c r="J3572" s="23"/>
      <c r="K3572" s="23"/>
      <c r="L3572" s="23" t="s">
        <v>180</v>
      </c>
      <c r="M3572" s="25">
        <v>46309.803796296299</v>
      </c>
    </row>
    <row r="3573" spans="1:13">
      <c r="A3573">
        <v>202650003514</v>
      </c>
      <c r="B3573">
        <v>1261335</v>
      </c>
      <c r="C3573" s="24">
        <v>46128</v>
      </c>
      <c r="D3573" s="23" t="s">
        <v>156</v>
      </c>
      <c r="E3573" s="23" t="s">
        <v>183</v>
      </c>
      <c r="F3573" s="23"/>
      <c r="G3573" s="23" t="s">
        <v>179</v>
      </c>
      <c r="H3573" s="23"/>
      <c r="I3573" s="23"/>
      <c r="J3573" s="23"/>
      <c r="K3573" s="23"/>
      <c r="L3573" s="23" t="s">
        <v>180</v>
      </c>
      <c r="M3573" s="25">
        <v>46309.803796296299</v>
      </c>
    </row>
    <row r="3574" spans="1:13">
      <c r="A3574">
        <v>202650003515</v>
      </c>
      <c r="B3574">
        <v>1181377</v>
      </c>
      <c r="C3574" s="24">
        <v>46128</v>
      </c>
      <c r="D3574" s="23" t="s">
        <v>156</v>
      </c>
      <c r="E3574" s="23" t="s">
        <v>183</v>
      </c>
      <c r="F3574" s="23"/>
      <c r="G3574" s="23" t="s">
        <v>179</v>
      </c>
      <c r="H3574" s="23"/>
      <c r="I3574" s="23"/>
      <c r="J3574" s="23"/>
      <c r="K3574" s="23"/>
      <c r="L3574" s="23" t="s">
        <v>180</v>
      </c>
      <c r="M3574" s="25">
        <v>46309.803796296299</v>
      </c>
    </row>
    <row r="3575" spans="1:13">
      <c r="A3575">
        <v>202650003516</v>
      </c>
      <c r="B3575">
        <v>940293</v>
      </c>
      <c r="C3575" s="24">
        <v>46128</v>
      </c>
      <c r="D3575" s="23" t="s">
        <v>156</v>
      </c>
      <c r="E3575" s="23" t="s">
        <v>183</v>
      </c>
      <c r="F3575" s="23"/>
      <c r="G3575" s="23" t="s">
        <v>179</v>
      </c>
      <c r="H3575" s="23"/>
      <c r="I3575" s="23"/>
      <c r="J3575" s="23"/>
      <c r="K3575" s="23"/>
      <c r="L3575" s="23" t="s">
        <v>180</v>
      </c>
      <c r="M3575" s="25">
        <v>46309.803796296299</v>
      </c>
    </row>
    <row r="3576" spans="1:13">
      <c r="A3576">
        <v>202650003517</v>
      </c>
      <c r="B3576">
        <v>1023008</v>
      </c>
      <c r="C3576" s="24">
        <v>46128</v>
      </c>
      <c r="D3576" s="23" t="s">
        <v>156</v>
      </c>
      <c r="E3576" s="23" t="s">
        <v>183</v>
      </c>
      <c r="F3576" s="23"/>
      <c r="G3576" s="23" t="s">
        <v>179</v>
      </c>
      <c r="H3576" s="23"/>
      <c r="I3576" s="23"/>
      <c r="J3576" s="23"/>
      <c r="K3576" s="23"/>
      <c r="L3576" s="23" t="s">
        <v>180</v>
      </c>
      <c r="M3576" s="25">
        <v>46309.803796296299</v>
      </c>
    </row>
    <row r="3577" spans="1:13">
      <c r="A3577">
        <v>202650003518</v>
      </c>
      <c r="B3577">
        <v>1221202</v>
      </c>
      <c r="C3577" s="24">
        <v>46128</v>
      </c>
      <c r="D3577" s="23" t="s">
        <v>156</v>
      </c>
      <c r="E3577" s="23" t="s">
        <v>183</v>
      </c>
      <c r="F3577" s="23"/>
      <c r="G3577" s="23" t="s">
        <v>179</v>
      </c>
      <c r="H3577" s="23"/>
      <c r="I3577" s="23"/>
      <c r="J3577" s="23"/>
      <c r="K3577" s="23"/>
      <c r="L3577" s="23" t="s">
        <v>180</v>
      </c>
      <c r="M3577" s="25">
        <v>46309.803796296299</v>
      </c>
    </row>
    <row r="3578" spans="1:13">
      <c r="A3578">
        <v>202650003519</v>
      </c>
      <c r="B3578">
        <v>1011203</v>
      </c>
      <c r="C3578" s="24">
        <v>46128</v>
      </c>
      <c r="D3578" s="23" t="s">
        <v>156</v>
      </c>
      <c r="E3578" s="23" t="s">
        <v>183</v>
      </c>
      <c r="F3578" s="23"/>
      <c r="G3578" s="23" t="s">
        <v>179</v>
      </c>
      <c r="H3578" s="23"/>
      <c r="I3578" s="23"/>
      <c r="J3578" s="23"/>
      <c r="K3578" s="23"/>
      <c r="L3578" s="23" t="s">
        <v>180</v>
      </c>
      <c r="M3578" s="25">
        <v>46309.803796296299</v>
      </c>
    </row>
    <row r="3579" spans="1:13">
      <c r="A3579">
        <v>202650003520</v>
      </c>
      <c r="B3579">
        <v>1221476</v>
      </c>
      <c r="C3579" s="24">
        <v>46128</v>
      </c>
      <c r="D3579" s="23" t="s">
        <v>156</v>
      </c>
      <c r="E3579" s="23" t="s">
        <v>183</v>
      </c>
      <c r="F3579" s="23"/>
      <c r="G3579" s="23" t="s">
        <v>179</v>
      </c>
      <c r="H3579" s="23"/>
      <c r="I3579" s="23"/>
      <c r="J3579" s="23"/>
      <c r="K3579" s="23"/>
      <c r="L3579" s="23" t="s">
        <v>180</v>
      </c>
      <c r="M3579" s="25">
        <v>46309.803796296299</v>
      </c>
    </row>
    <row r="3580" spans="1:13">
      <c r="A3580">
        <v>202650003521</v>
      </c>
      <c r="B3580">
        <v>1221248</v>
      </c>
      <c r="C3580" s="24">
        <v>46128</v>
      </c>
      <c r="D3580" s="23" t="s">
        <v>156</v>
      </c>
      <c r="E3580" s="23" t="s">
        <v>183</v>
      </c>
      <c r="F3580" s="23"/>
      <c r="G3580" s="23" t="s">
        <v>179</v>
      </c>
      <c r="H3580" s="23"/>
      <c r="I3580" s="23"/>
      <c r="J3580" s="23"/>
      <c r="K3580" s="23"/>
      <c r="L3580" s="23" t="s">
        <v>180</v>
      </c>
      <c r="M3580" s="25">
        <v>46309.803796296299</v>
      </c>
    </row>
    <row r="3581" spans="1:13">
      <c r="A3581">
        <v>202650003522</v>
      </c>
      <c r="B3581">
        <v>1143018</v>
      </c>
      <c r="C3581" s="24">
        <v>46128</v>
      </c>
      <c r="D3581" s="23" t="s">
        <v>156</v>
      </c>
      <c r="E3581" s="23" t="s">
        <v>183</v>
      </c>
      <c r="F3581" s="23"/>
      <c r="G3581" s="23" t="s">
        <v>179</v>
      </c>
      <c r="H3581" s="23"/>
      <c r="I3581" s="23"/>
      <c r="J3581" s="23"/>
      <c r="K3581" s="23"/>
      <c r="L3581" s="23" t="s">
        <v>180</v>
      </c>
      <c r="M3581" s="25">
        <v>46309.803796296299</v>
      </c>
    </row>
    <row r="3582" spans="1:13">
      <c r="A3582">
        <v>202650003523</v>
      </c>
      <c r="B3582">
        <v>960171</v>
      </c>
      <c r="C3582" s="24">
        <v>46128</v>
      </c>
      <c r="D3582" s="23" t="s">
        <v>156</v>
      </c>
      <c r="E3582" s="23" t="s">
        <v>183</v>
      </c>
      <c r="F3582" s="23"/>
      <c r="G3582" s="23" t="s">
        <v>179</v>
      </c>
      <c r="H3582" s="23"/>
      <c r="I3582" s="23"/>
      <c r="J3582" s="23"/>
      <c r="K3582" s="23"/>
      <c r="L3582" s="23" t="s">
        <v>180</v>
      </c>
      <c r="M3582" s="25">
        <v>46309.803796296299</v>
      </c>
    </row>
    <row r="3583" spans="1:13">
      <c r="A3583">
        <v>202650003524</v>
      </c>
      <c r="B3583">
        <v>1192055</v>
      </c>
      <c r="C3583" s="24">
        <v>46128</v>
      </c>
      <c r="D3583" s="23" t="s">
        <v>156</v>
      </c>
      <c r="E3583" s="23" t="s">
        <v>183</v>
      </c>
      <c r="F3583" s="23"/>
      <c r="G3583" s="23" t="s">
        <v>179</v>
      </c>
      <c r="H3583" s="23"/>
      <c r="I3583" s="23"/>
      <c r="J3583" s="23"/>
      <c r="K3583" s="23"/>
      <c r="L3583" s="23" t="s">
        <v>180</v>
      </c>
      <c r="M3583" s="25">
        <v>46309.803796296299</v>
      </c>
    </row>
    <row r="3584" spans="1:13">
      <c r="A3584">
        <v>202650003525</v>
      </c>
      <c r="B3584">
        <v>880386</v>
      </c>
      <c r="C3584" s="24">
        <v>46128</v>
      </c>
      <c r="D3584" s="23" t="s">
        <v>156</v>
      </c>
      <c r="E3584" s="23" t="s">
        <v>183</v>
      </c>
      <c r="F3584" s="23"/>
      <c r="G3584" s="23" t="s">
        <v>179</v>
      </c>
      <c r="H3584" s="23"/>
      <c r="I3584" s="23"/>
      <c r="J3584" s="23"/>
      <c r="K3584" s="23"/>
      <c r="L3584" s="23" t="s">
        <v>180</v>
      </c>
      <c r="M3584" s="25">
        <v>46309.803796296299</v>
      </c>
    </row>
    <row r="3585" spans="1:13">
      <c r="A3585">
        <v>202650003526</v>
      </c>
      <c r="B3585">
        <v>1192306</v>
      </c>
      <c r="C3585" s="24">
        <v>46128</v>
      </c>
      <c r="D3585" s="23" t="s">
        <v>156</v>
      </c>
      <c r="E3585" s="23" t="s">
        <v>183</v>
      </c>
      <c r="F3585" s="23"/>
      <c r="G3585" s="23" t="s">
        <v>179</v>
      </c>
      <c r="H3585" s="23"/>
      <c r="I3585" s="23"/>
      <c r="J3585" s="23"/>
      <c r="K3585" s="23"/>
      <c r="L3585" s="23" t="s">
        <v>180</v>
      </c>
      <c r="M3585" s="25">
        <v>46309.803796296299</v>
      </c>
    </row>
    <row r="3586" spans="1:13">
      <c r="A3586">
        <v>202650003528</v>
      </c>
      <c r="B3586">
        <v>1121155</v>
      </c>
      <c r="C3586" s="24">
        <v>46128</v>
      </c>
      <c r="D3586" s="23" t="s">
        <v>156</v>
      </c>
      <c r="E3586" s="23" t="s">
        <v>183</v>
      </c>
      <c r="F3586" s="23"/>
      <c r="G3586" s="23" t="s">
        <v>179</v>
      </c>
      <c r="H3586" s="23"/>
      <c r="I3586" s="23"/>
      <c r="J3586" s="23"/>
      <c r="K3586" s="23"/>
      <c r="L3586" s="23" t="s">
        <v>180</v>
      </c>
      <c r="M3586" s="25">
        <v>46309.803796296299</v>
      </c>
    </row>
    <row r="3587" spans="1:13">
      <c r="A3587">
        <v>202650003530</v>
      </c>
      <c r="B3587">
        <v>1132001</v>
      </c>
      <c r="C3587" s="24">
        <v>46128</v>
      </c>
      <c r="D3587" s="23" t="s">
        <v>156</v>
      </c>
      <c r="E3587" s="23" t="s">
        <v>183</v>
      </c>
      <c r="F3587" s="23"/>
      <c r="G3587" s="23" t="s">
        <v>179</v>
      </c>
      <c r="H3587" s="23"/>
      <c r="I3587" s="23"/>
      <c r="J3587" s="23"/>
      <c r="K3587" s="23"/>
      <c r="L3587" s="23" t="s">
        <v>180</v>
      </c>
      <c r="M3587" s="25">
        <v>46309.803796296299</v>
      </c>
    </row>
    <row r="3588" spans="1:13">
      <c r="A3588">
        <v>202650003531</v>
      </c>
      <c r="B3588">
        <v>1222095</v>
      </c>
      <c r="C3588" s="24">
        <v>46128</v>
      </c>
      <c r="D3588" s="23" t="s">
        <v>156</v>
      </c>
      <c r="E3588" s="23" t="s">
        <v>183</v>
      </c>
      <c r="F3588" s="23"/>
      <c r="G3588" s="23" t="s">
        <v>179</v>
      </c>
      <c r="H3588" s="23"/>
      <c r="I3588" s="23"/>
      <c r="J3588" s="23"/>
      <c r="K3588" s="23"/>
      <c r="L3588" s="23" t="s">
        <v>180</v>
      </c>
      <c r="M3588" s="25">
        <v>46309.803796296299</v>
      </c>
    </row>
    <row r="3589" spans="1:13">
      <c r="A3589">
        <v>202650003532</v>
      </c>
      <c r="B3589">
        <v>1131474</v>
      </c>
      <c r="C3589" s="24">
        <v>46128</v>
      </c>
      <c r="D3589" s="23" t="s">
        <v>156</v>
      </c>
      <c r="E3589" s="23" t="s">
        <v>183</v>
      </c>
      <c r="F3589" s="23"/>
      <c r="G3589" s="23" t="s">
        <v>179</v>
      </c>
      <c r="H3589" s="23"/>
      <c r="I3589" s="23"/>
      <c r="J3589" s="23"/>
      <c r="K3589" s="23"/>
      <c r="L3589" s="23" t="s">
        <v>180</v>
      </c>
      <c r="M3589" s="25">
        <v>46309.803796296299</v>
      </c>
    </row>
    <row r="3590" spans="1:13">
      <c r="A3590">
        <v>202650003533</v>
      </c>
      <c r="B3590">
        <v>1081303</v>
      </c>
      <c r="C3590" s="24">
        <v>46128</v>
      </c>
      <c r="D3590" s="23" t="s">
        <v>156</v>
      </c>
      <c r="E3590" s="23" t="s">
        <v>183</v>
      </c>
      <c r="F3590" s="23"/>
      <c r="G3590" s="23" t="s">
        <v>179</v>
      </c>
      <c r="H3590" s="23"/>
      <c r="I3590" s="23"/>
      <c r="J3590" s="23"/>
      <c r="K3590" s="23"/>
      <c r="L3590" s="23" t="s">
        <v>180</v>
      </c>
      <c r="M3590" s="25">
        <v>46309.803796296299</v>
      </c>
    </row>
    <row r="3591" spans="1:13">
      <c r="A3591">
        <v>202650003534</v>
      </c>
      <c r="B3591">
        <v>1221525</v>
      </c>
      <c r="C3591" s="24">
        <v>46128</v>
      </c>
      <c r="D3591" s="23" t="s">
        <v>156</v>
      </c>
      <c r="E3591" s="23" t="s">
        <v>183</v>
      </c>
      <c r="F3591" s="23"/>
      <c r="G3591" s="23" t="s">
        <v>179</v>
      </c>
      <c r="H3591" s="23"/>
      <c r="I3591" s="23"/>
      <c r="J3591" s="23"/>
      <c r="K3591" s="23"/>
      <c r="L3591" s="23" t="s">
        <v>180</v>
      </c>
      <c r="M3591" s="25">
        <v>46309.803796296299</v>
      </c>
    </row>
    <row r="3592" spans="1:13">
      <c r="A3592">
        <v>202650003535</v>
      </c>
      <c r="B3592">
        <v>1031281</v>
      </c>
      <c r="C3592" s="24">
        <v>46128</v>
      </c>
      <c r="D3592" s="23" t="s">
        <v>156</v>
      </c>
      <c r="E3592" s="23" t="s">
        <v>183</v>
      </c>
      <c r="F3592" s="23"/>
      <c r="G3592" s="23" t="s">
        <v>179</v>
      </c>
      <c r="H3592" s="23"/>
      <c r="I3592" s="23"/>
      <c r="J3592" s="23"/>
      <c r="K3592" s="23"/>
      <c r="L3592" s="23" t="s">
        <v>180</v>
      </c>
      <c r="M3592" s="25">
        <v>46309.803796296299</v>
      </c>
    </row>
    <row r="3593" spans="1:13">
      <c r="A3593">
        <v>202650003536</v>
      </c>
      <c r="B3593">
        <v>1072006</v>
      </c>
      <c r="C3593" s="24">
        <v>46128</v>
      </c>
      <c r="D3593" s="23" t="s">
        <v>156</v>
      </c>
      <c r="E3593" s="23" t="s">
        <v>183</v>
      </c>
      <c r="F3593" s="23"/>
      <c r="G3593" s="23" t="s">
        <v>179</v>
      </c>
      <c r="H3593" s="23"/>
      <c r="I3593" s="23"/>
      <c r="J3593" s="23"/>
      <c r="K3593" s="23"/>
      <c r="L3593" s="23" t="s">
        <v>180</v>
      </c>
      <c r="M3593" s="25">
        <v>46309.803796296299</v>
      </c>
    </row>
    <row r="3594" spans="1:13">
      <c r="A3594">
        <v>202650003537</v>
      </c>
      <c r="B3594">
        <v>950468</v>
      </c>
      <c r="C3594" s="24">
        <v>46128</v>
      </c>
      <c r="D3594" s="23" t="s">
        <v>156</v>
      </c>
      <c r="E3594" s="23" t="s">
        <v>183</v>
      </c>
      <c r="F3594" s="23"/>
      <c r="G3594" s="23" t="s">
        <v>179</v>
      </c>
      <c r="H3594" s="23"/>
      <c r="I3594" s="23"/>
      <c r="J3594" s="23"/>
      <c r="K3594" s="23"/>
      <c r="L3594" s="23" t="s">
        <v>180</v>
      </c>
      <c r="M3594" s="25">
        <v>46309.803796296299</v>
      </c>
    </row>
    <row r="3595" spans="1:13">
      <c r="A3595">
        <v>202650003538</v>
      </c>
      <c r="B3595">
        <v>1002505</v>
      </c>
      <c r="C3595" s="24">
        <v>46128</v>
      </c>
      <c r="D3595" s="23" t="s">
        <v>156</v>
      </c>
      <c r="E3595" s="23" t="s">
        <v>183</v>
      </c>
      <c r="F3595" s="23"/>
      <c r="G3595" s="23" t="s">
        <v>179</v>
      </c>
      <c r="H3595" s="23"/>
      <c r="I3595" s="23"/>
      <c r="J3595" s="23"/>
      <c r="K3595" s="23"/>
      <c r="L3595" s="23" t="s">
        <v>180</v>
      </c>
      <c r="M3595" s="25">
        <v>46309.803796296299</v>
      </c>
    </row>
    <row r="3596" spans="1:13">
      <c r="A3596">
        <v>202650003539</v>
      </c>
      <c r="B3596">
        <v>930698</v>
      </c>
      <c r="C3596" s="24">
        <v>46128</v>
      </c>
      <c r="D3596" s="23" t="s">
        <v>156</v>
      </c>
      <c r="E3596" s="23" t="s">
        <v>183</v>
      </c>
      <c r="F3596" s="23"/>
      <c r="G3596" s="23" t="s">
        <v>179</v>
      </c>
      <c r="H3596" s="23"/>
      <c r="I3596" s="23"/>
      <c r="J3596" s="23"/>
      <c r="K3596" s="23"/>
      <c r="L3596" s="23" t="s">
        <v>180</v>
      </c>
      <c r="M3596" s="25">
        <v>46309.803796296299</v>
      </c>
    </row>
    <row r="3597" spans="1:13">
      <c r="A3597">
        <v>202650003540</v>
      </c>
      <c r="B3597">
        <v>981064</v>
      </c>
      <c r="C3597" s="24">
        <v>46128</v>
      </c>
      <c r="D3597" s="23" t="s">
        <v>156</v>
      </c>
      <c r="E3597" s="23" t="s">
        <v>183</v>
      </c>
      <c r="F3597" s="23"/>
      <c r="G3597" s="23" t="s">
        <v>179</v>
      </c>
      <c r="H3597" s="23"/>
      <c r="I3597" s="23"/>
      <c r="J3597" s="23"/>
      <c r="K3597" s="23"/>
      <c r="L3597" s="23" t="s">
        <v>180</v>
      </c>
      <c r="M3597" s="25">
        <v>46309.803796296299</v>
      </c>
    </row>
    <row r="3598" spans="1:13">
      <c r="A3598">
        <v>202650003542</v>
      </c>
      <c r="B3598">
        <v>1221147</v>
      </c>
      <c r="C3598" s="24">
        <v>46128</v>
      </c>
      <c r="D3598" s="23" t="s">
        <v>156</v>
      </c>
      <c r="E3598" s="23" t="s">
        <v>183</v>
      </c>
      <c r="F3598" s="23"/>
      <c r="G3598" s="23" t="s">
        <v>179</v>
      </c>
      <c r="H3598" s="23"/>
      <c r="I3598" s="23"/>
      <c r="J3598" s="23"/>
      <c r="K3598" s="23"/>
      <c r="L3598" s="23" t="s">
        <v>180</v>
      </c>
      <c r="M3598" s="25">
        <v>46309.803796296299</v>
      </c>
    </row>
    <row r="3599" spans="1:13">
      <c r="A3599">
        <v>202650003543</v>
      </c>
      <c r="B3599">
        <v>1151413</v>
      </c>
      <c r="C3599" s="24">
        <v>46129</v>
      </c>
      <c r="D3599" s="23" t="s">
        <v>156</v>
      </c>
      <c r="E3599" s="23" t="s">
        <v>183</v>
      </c>
      <c r="F3599" s="23"/>
      <c r="G3599" s="23" t="s">
        <v>179</v>
      </c>
      <c r="H3599" s="23"/>
      <c r="I3599" s="23"/>
      <c r="J3599" s="23"/>
      <c r="K3599" s="23"/>
      <c r="L3599" s="23" t="s">
        <v>180</v>
      </c>
      <c r="M3599" s="25">
        <v>46309.803796296299</v>
      </c>
    </row>
    <row r="3600" spans="1:13">
      <c r="A3600">
        <v>202650003544</v>
      </c>
      <c r="B3600">
        <v>940328</v>
      </c>
      <c r="C3600" s="24">
        <v>46128</v>
      </c>
      <c r="D3600" s="23" t="s">
        <v>156</v>
      </c>
      <c r="E3600" s="23" t="s">
        <v>183</v>
      </c>
      <c r="F3600" s="23"/>
      <c r="G3600" s="23" t="s">
        <v>179</v>
      </c>
      <c r="H3600" s="23"/>
      <c r="I3600" s="23"/>
      <c r="J3600" s="23"/>
      <c r="K3600" s="23"/>
      <c r="L3600" s="23" t="s">
        <v>180</v>
      </c>
      <c r="M3600" s="25">
        <v>46309.803796296299</v>
      </c>
    </row>
    <row r="3601" spans="1:13">
      <c r="A3601">
        <v>202650003545</v>
      </c>
      <c r="B3601">
        <v>1161165</v>
      </c>
      <c r="C3601" s="24">
        <v>46128</v>
      </c>
      <c r="D3601" s="23" t="s">
        <v>156</v>
      </c>
      <c r="E3601" s="23" t="s">
        <v>183</v>
      </c>
      <c r="F3601" s="23"/>
      <c r="G3601" s="23" t="s">
        <v>179</v>
      </c>
      <c r="H3601" s="23"/>
      <c r="I3601" s="23"/>
      <c r="J3601" s="23"/>
      <c r="K3601" s="23"/>
      <c r="L3601" s="23" t="s">
        <v>180</v>
      </c>
      <c r="M3601" s="25">
        <v>46309.803796296299</v>
      </c>
    </row>
    <row r="3602" spans="1:13">
      <c r="A3602">
        <v>202650003546</v>
      </c>
      <c r="B3602">
        <v>1133033</v>
      </c>
      <c r="C3602" s="24">
        <v>46128</v>
      </c>
      <c r="D3602" s="23" t="s">
        <v>156</v>
      </c>
      <c r="E3602" s="23" t="s">
        <v>183</v>
      </c>
      <c r="F3602" s="23"/>
      <c r="G3602" s="23" t="s">
        <v>179</v>
      </c>
      <c r="H3602" s="23"/>
      <c r="I3602" s="23"/>
      <c r="J3602" s="23"/>
      <c r="K3602" s="23"/>
      <c r="L3602" s="23" t="s">
        <v>180</v>
      </c>
      <c r="M3602" s="25">
        <v>46309.803796296299</v>
      </c>
    </row>
    <row r="3603" spans="1:13">
      <c r="A3603">
        <v>202650003547</v>
      </c>
      <c r="B3603">
        <v>1212313</v>
      </c>
      <c r="C3603" s="24">
        <v>46128</v>
      </c>
      <c r="D3603" s="23" t="s">
        <v>156</v>
      </c>
      <c r="E3603" s="23" t="s">
        <v>183</v>
      </c>
      <c r="F3603" s="23"/>
      <c r="G3603" s="23" t="s">
        <v>179</v>
      </c>
      <c r="H3603" s="23"/>
      <c r="I3603" s="23"/>
      <c r="J3603" s="23"/>
      <c r="K3603" s="23"/>
      <c r="L3603" s="23" t="s">
        <v>180</v>
      </c>
      <c r="M3603" s="25">
        <v>46309.803796296299</v>
      </c>
    </row>
    <row r="3604" spans="1:13">
      <c r="A3604">
        <v>202650003548</v>
      </c>
      <c r="B3604">
        <v>1222097</v>
      </c>
      <c r="C3604" s="24">
        <v>46128</v>
      </c>
      <c r="D3604" s="23" t="s">
        <v>156</v>
      </c>
      <c r="E3604" s="23" t="s">
        <v>183</v>
      </c>
      <c r="F3604" s="23"/>
      <c r="G3604" s="23" t="s">
        <v>179</v>
      </c>
      <c r="H3604" s="23"/>
      <c r="I3604" s="23"/>
      <c r="J3604" s="23"/>
      <c r="K3604" s="23"/>
      <c r="L3604" s="23" t="s">
        <v>180</v>
      </c>
      <c r="M3604" s="25">
        <v>46309.803796296299</v>
      </c>
    </row>
    <row r="3605" spans="1:13">
      <c r="A3605">
        <v>202650003549</v>
      </c>
      <c r="B3605">
        <v>1151317</v>
      </c>
      <c r="C3605" s="24">
        <v>46128</v>
      </c>
      <c r="D3605" s="23" t="s">
        <v>156</v>
      </c>
      <c r="E3605" s="23" t="s">
        <v>183</v>
      </c>
      <c r="F3605" s="23"/>
      <c r="G3605" s="23" t="s">
        <v>179</v>
      </c>
      <c r="H3605" s="23"/>
      <c r="I3605" s="23"/>
      <c r="J3605" s="23"/>
      <c r="K3605" s="23"/>
      <c r="L3605" s="23" t="s">
        <v>180</v>
      </c>
      <c r="M3605" s="25">
        <v>46309.803796296299</v>
      </c>
    </row>
    <row r="3606" spans="1:13">
      <c r="A3606">
        <v>202650003550</v>
      </c>
      <c r="B3606">
        <v>1212509</v>
      </c>
      <c r="C3606" s="24">
        <v>46128</v>
      </c>
      <c r="D3606" s="23" t="s">
        <v>156</v>
      </c>
      <c r="E3606" s="23" t="s">
        <v>183</v>
      </c>
      <c r="F3606" s="23"/>
      <c r="G3606" s="23" t="s">
        <v>179</v>
      </c>
      <c r="H3606" s="23"/>
      <c r="I3606" s="23"/>
      <c r="J3606" s="23"/>
      <c r="K3606" s="23"/>
      <c r="L3606" s="23" t="s">
        <v>180</v>
      </c>
      <c r="M3606" s="25">
        <v>46309.803796296299</v>
      </c>
    </row>
    <row r="3607" spans="1:13">
      <c r="A3607">
        <v>202650003551</v>
      </c>
      <c r="B3607">
        <v>890855</v>
      </c>
      <c r="C3607" s="24">
        <v>46128</v>
      </c>
      <c r="D3607" s="23" t="s">
        <v>156</v>
      </c>
      <c r="E3607" s="23" t="s">
        <v>183</v>
      </c>
      <c r="F3607" s="23"/>
      <c r="G3607" s="23" t="s">
        <v>179</v>
      </c>
      <c r="H3607" s="23"/>
      <c r="I3607" s="23"/>
      <c r="J3607" s="23"/>
      <c r="K3607" s="23"/>
      <c r="L3607" s="23" t="s">
        <v>180</v>
      </c>
      <c r="M3607" s="25">
        <v>46309.803796296299</v>
      </c>
    </row>
    <row r="3608" spans="1:13">
      <c r="A3608">
        <v>202650003553</v>
      </c>
      <c r="B3608">
        <v>1173028</v>
      </c>
      <c r="C3608" s="24">
        <v>46128</v>
      </c>
      <c r="D3608" s="23" t="s">
        <v>156</v>
      </c>
      <c r="E3608" s="23" t="s">
        <v>183</v>
      </c>
      <c r="F3608" s="23"/>
      <c r="G3608" s="23" t="s">
        <v>179</v>
      </c>
      <c r="H3608" s="23"/>
      <c r="I3608" s="23"/>
      <c r="J3608" s="23"/>
      <c r="K3608" s="23"/>
      <c r="L3608" s="23" t="s">
        <v>180</v>
      </c>
      <c r="M3608" s="25">
        <v>46309.803796296299</v>
      </c>
    </row>
    <row r="3609" spans="1:13">
      <c r="A3609">
        <v>202650003554</v>
      </c>
      <c r="B3609">
        <v>1171071</v>
      </c>
      <c r="C3609" s="24">
        <v>46128</v>
      </c>
      <c r="D3609" s="23" t="s">
        <v>156</v>
      </c>
      <c r="E3609" s="23" t="s">
        <v>183</v>
      </c>
      <c r="F3609" s="23"/>
      <c r="G3609" s="23" t="s">
        <v>179</v>
      </c>
      <c r="H3609" s="23"/>
      <c r="I3609" s="23"/>
      <c r="J3609" s="23"/>
      <c r="K3609" s="23"/>
      <c r="L3609" s="23" t="s">
        <v>180</v>
      </c>
      <c r="M3609" s="25">
        <v>46309.803796296299</v>
      </c>
    </row>
    <row r="3610" spans="1:13">
      <c r="A3610">
        <v>202650003555</v>
      </c>
      <c r="B3610">
        <v>920314</v>
      </c>
      <c r="C3610" s="24">
        <v>46128</v>
      </c>
      <c r="D3610" s="23" t="s">
        <v>156</v>
      </c>
      <c r="E3610" s="23" t="s">
        <v>183</v>
      </c>
      <c r="F3610" s="23"/>
      <c r="G3610" s="23" t="s">
        <v>179</v>
      </c>
      <c r="H3610" s="23"/>
      <c r="I3610" s="23"/>
      <c r="J3610" s="23"/>
      <c r="K3610" s="23"/>
      <c r="L3610" s="23" t="s">
        <v>180</v>
      </c>
      <c r="M3610" s="25">
        <v>46309.803796296299</v>
      </c>
    </row>
    <row r="3611" spans="1:13">
      <c r="A3611">
        <v>202650003556</v>
      </c>
      <c r="B3611">
        <v>920596</v>
      </c>
      <c r="C3611" s="24">
        <v>46128</v>
      </c>
      <c r="D3611" s="23" t="s">
        <v>156</v>
      </c>
      <c r="E3611" s="23" t="s">
        <v>183</v>
      </c>
      <c r="F3611" s="23"/>
      <c r="G3611" s="23" t="s">
        <v>179</v>
      </c>
      <c r="H3611" s="23"/>
      <c r="I3611" s="23"/>
      <c r="J3611" s="23"/>
      <c r="K3611" s="23"/>
      <c r="L3611" s="23" t="s">
        <v>180</v>
      </c>
      <c r="M3611" s="25">
        <v>46309.803796296299</v>
      </c>
    </row>
    <row r="3612" spans="1:13">
      <c r="A3612">
        <v>202650003557</v>
      </c>
      <c r="B3612">
        <v>1222046</v>
      </c>
      <c r="C3612" s="24">
        <v>46128</v>
      </c>
      <c r="D3612" s="23" t="s">
        <v>156</v>
      </c>
      <c r="E3612" s="23" t="s">
        <v>183</v>
      </c>
      <c r="F3612" s="23"/>
      <c r="G3612" s="23" t="s">
        <v>179</v>
      </c>
      <c r="H3612" s="23"/>
      <c r="I3612" s="23"/>
      <c r="J3612" s="23"/>
      <c r="K3612" s="23"/>
      <c r="L3612" s="23" t="s">
        <v>180</v>
      </c>
      <c r="M3612" s="25">
        <v>46309.803796296299</v>
      </c>
    </row>
    <row r="3613" spans="1:13">
      <c r="A3613">
        <v>202650003558</v>
      </c>
      <c r="B3613">
        <v>1071277</v>
      </c>
      <c r="C3613" s="24">
        <v>46128</v>
      </c>
      <c r="D3613" s="23" t="s">
        <v>156</v>
      </c>
      <c r="E3613" s="23" t="s">
        <v>183</v>
      </c>
      <c r="F3613" s="23"/>
      <c r="G3613" s="23" t="s">
        <v>179</v>
      </c>
      <c r="H3613" s="23"/>
      <c r="I3613" s="23"/>
      <c r="J3613" s="23"/>
      <c r="K3613" s="23"/>
      <c r="L3613" s="23" t="s">
        <v>180</v>
      </c>
      <c r="M3613" s="25">
        <v>46309.803796296299</v>
      </c>
    </row>
    <row r="3614" spans="1:13">
      <c r="A3614">
        <v>202650003559</v>
      </c>
      <c r="B3614">
        <v>1191183</v>
      </c>
      <c r="C3614" s="24">
        <v>46128</v>
      </c>
      <c r="D3614" s="23" t="s">
        <v>156</v>
      </c>
      <c r="E3614" s="23" t="s">
        <v>183</v>
      </c>
      <c r="F3614" s="23"/>
      <c r="G3614" s="23" t="s">
        <v>179</v>
      </c>
      <c r="H3614" s="23"/>
      <c r="I3614" s="23"/>
      <c r="J3614" s="23"/>
      <c r="K3614" s="23"/>
      <c r="L3614" s="23" t="s">
        <v>180</v>
      </c>
      <c r="M3614" s="25">
        <v>46309.803796296299</v>
      </c>
    </row>
    <row r="3615" spans="1:13">
      <c r="A3615">
        <v>202650003560</v>
      </c>
      <c r="B3615">
        <v>1221098</v>
      </c>
      <c r="C3615" s="24">
        <v>46128</v>
      </c>
      <c r="D3615" s="23" t="s">
        <v>156</v>
      </c>
      <c r="E3615" s="23" t="s">
        <v>183</v>
      </c>
      <c r="F3615" s="23"/>
      <c r="G3615" s="23" t="s">
        <v>179</v>
      </c>
      <c r="H3615" s="23"/>
      <c r="I3615" s="23"/>
      <c r="J3615" s="23"/>
      <c r="K3615" s="23"/>
      <c r="L3615" s="23" t="s">
        <v>180</v>
      </c>
      <c r="M3615" s="25">
        <v>46309.803796296299</v>
      </c>
    </row>
    <row r="3616" spans="1:13">
      <c r="A3616">
        <v>202650003562</v>
      </c>
      <c r="B3616">
        <v>1181454</v>
      </c>
      <c r="C3616" s="24">
        <v>46128</v>
      </c>
      <c r="D3616" s="23" t="s">
        <v>156</v>
      </c>
      <c r="E3616" s="23" t="s">
        <v>183</v>
      </c>
      <c r="F3616" s="23"/>
      <c r="G3616" s="23" t="s">
        <v>179</v>
      </c>
      <c r="H3616" s="23"/>
      <c r="I3616" s="23"/>
      <c r="J3616" s="23"/>
      <c r="K3616" s="23"/>
      <c r="L3616" s="23" t="s">
        <v>180</v>
      </c>
      <c r="M3616" s="25">
        <v>46309.803796296299</v>
      </c>
    </row>
    <row r="3617" spans="1:13">
      <c r="A3617">
        <v>202650003563</v>
      </c>
      <c r="B3617">
        <v>1133040</v>
      </c>
      <c r="C3617" s="24">
        <v>46128</v>
      </c>
      <c r="D3617" s="23" t="s">
        <v>156</v>
      </c>
      <c r="E3617" s="23" t="s">
        <v>183</v>
      </c>
      <c r="F3617" s="23"/>
      <c r="G3617" s="23" t="s">
        <v>179</v>
      </c>
      <c r="H3617" s="23"/>
      <c r="I3617" s="23"/>
      <c r="J3617" s="23"/>
      <c r="K3617" s="23"/>
      <c r="L3617" s="23" t="s">
        <v>180</v>
      </c>
      <c r="M3617" s="25">
        <v>46309.803796296299</v>
      </c>
    </row>
    <row r="3618" spans="1:13">
      <c r="A3618">
        <v>202650003564</v>
      </c>
      <c r="B3618">
        <v>1221219</v>
      </c>
      <c r="C3618" s="24">
        <v>46128</v>
      </c>
      <c r="D3618" s="23" t="s">
        <v>156</v>
      </c>
      <c r="E3618" s="23" t="s">
        <v>183</v>
      </c>
      <c r="F3618" s="23"/>
      <c r="G3618" s="23" t="s">
        <v>179</v>
      </c>
      <c r="H3618" s="23"/>
      <c r="I3618" s="23"/>
      <c r="J3618" s="23"/>
      <c r="K3618" s="23"/>
      <c r="L3618" s="23" t="s">
        <v>180</v>
      </c>
      <c r="M3618" s="25">
        <v>46309.803796296299</v>
      </c>
    </row>
    <row r="3619" spans="1:13">
      <c r="A3619">
        <v>202650003566</v>
      </c>
      <c r="B3619">
        <v>1191028</v>
      </c>
      <c r="C3619" s="24">
        <v>46128</v>
      </c>
      <c r="D3619" s="23" t="s">
        <v>156</v>
      </c>
      <c r="E3619" s="23" t="s">
        <v>183</v>
      </c>
      <c r="F3619" s="23"/>
      <c r="G3619" s="23" t="s">
        <v>179</v>
      </c>
      <c r="H3619" s="23"/>
      <c r="I3619" s="23"/>
      <c r="J3619" s="23"/>
      <c r="K3619" s="23"/>
      <c r="L3619" s="23" t="s">
        <v>180</v>
      </c>
      <c r="M3619" s="25">
        <v>46309.803796296299</v>
      </c>
    </row>
    <row r="3620" spans="1:13">
      <c r="A3620">
        <v>202650003567</v>
      </c>
      <c r="B3620">
        <v>890357</v>
      </c>
      <c r="C3620" s="24">
        <v>46128</v>
      </c>
      <c r="D3620" s="23" t="s">
        <v>156</v>
      </c>
      <c r="E3620" s="23" t="s">
        <v>183</v>
      </c>
      <c r="F3620" s="23"/>
      <c r="G3620" s="23" t="s">
        <v>179</v>
      </c>
      <c r="H3620" s="23"/>
      <c r="I3620" s="23"/>
      <c r="J3620" s="23"/>
      <c r="K3620" s="23"/>
      <c r="L3620" s="23" t="s">
        <v>180</v>
      </c>
      <c r="M3620" s="25">
        <v>46309.803796296299</v>
      </c>
    </row>
    <row r="3621" spans="1:13">
      <c r="A3621">
        <v>202650003568</v>
      </c>
      <c r="B3621">
        <v>900670</v>
      </c>
      <c r="C3621" s="24">
        <v>46128</v>
      </c>
      <c r="D3621" s="23" t="s">
        <v>156</v>
      </c>
      <c r="E3621" s="23" t="s">
        <v>183</v>
      </c>
      <c r="F3621" s="23"/>
      <c r="G3621" s="23" t="s">
        <v>179</v>
      </c>
      <c r="H3621" s="23"/>
      <c r="I3621" s="23"/>
      <c r="J3621" s="23"/>
      <c r="K3621" s="23"/>
      <c r="L3621" s="23" t="s">
        <v>180</v>
      </c>
      <c r="M3621" s="25">
        <v>46309.803796296299</v>
      </c>
    </row>
    <row r="3622" spans="1:13">
      <c r="A3622">
        <v>202650003569</v>
      </c>
      <c r="B3622">
        <v>1221373</v>
      </c>
      <c r="C3622" s="24">
        <v>46128</v>
      </c>
      <c r="D3622" s="23" t="s">
        <v>156</v>
      </c>
      <c r="E3622" s="23" t="s">
        <v>183</v>
      </c>
      <c r="F3622" s="23"/>
      <c r="G3622" s="23" t="s">
        <v>179</v>
      </c>
      <c r="H3622" s="23"/>
      <c r="I3622" s="23"/>
      <c r="J3622" s="23"/>
      <c r="K3622" s="23"/>
      <c r="L3622" s="23" t="s">
        <v>180</v>
      </c>
      <c r="M3622" s="25">
        <v>46309.803796296299</v>
      </c>
    </row>
    <row r="3623" spans="1:13">
      <c r="A3623">
        <v>202650003570</v>
      </c>
      <c r="B3623">
        <v>1221083</v>
      </c>
      <c r="C3623" s="24">
        <v>46128</v>
      </c>
      <c r="D3623" s="23" t="s">
        <v>156</v>
      </c>
      <c r="E3623" s="23" t="s">
        <v>183</v>
      </c>
      <c r="F3623" s="23"/>
      <c r="G3623" s="23" t="s">
        <v>179</v>
      </c>
      <c r="H3623" s="23"/>
      <c r="I3623" s="23"/>
      <c r="J3623" s="23"/>
      <c r="K3623" s="23"/>
      <c r="L3623" s="23" t="s">
        <v>180</v>
      </c>
      <c r="M3623" s="25">
        <v>46309.803796296299</v>
      </c>
    </row>
    <row r="3624" spans="1:13">
      <c r="A3624">
        <v>202650003571</v>
      </c>
      <c r="B3624">
        <v>1161280</v>
      </c>
      <c r="C3624" s="24">
        <v>46128</v>
      </c>
      <c r="D3624" s="23" t="s">
        <v>156</v>
      </c>
      <c r="E3624" s="23" t="s">
        <v>183</v>
      </c>
      <c r="F3624" s="23"/>
      <c r="G3624" s="23" t="s">
        <v>179</v>
      </c>
      <c r="H3624" s="23"/>
      <c r="I3624" s="23"/>
      <c r="J3624" s="23"/>
      <c r="K3624" s="23"/>
      <c r="L3624" s="23" t="s">
        <v>180</v>
      </c>
      <c r="M3624" s="25">
        <v>46309.803796296299</v>
      </c>
    </row>
    <row r="3625" spans="1:13">
      <c r="A3625">
        <v>202650003572</v>
      </c>
      <c r="B3625">
        <v>1211315</v>
      </c>
      <c r="C3625" s="24">
        <v>46128</v>
      </c>
      <c r="D3625" s="23" t="s">
        <v>156</v>
      </c>
      <c r="E3625" s="23" t="s">
        <v>183</v>
      </c>
      <c r="F3625" s="23"/>
      <c r="G3625" s="23" t="s">
        <v>179</v>
      </c>
      <c r="H3625" s="23"/>
      <c r="I3625" s="23"/>
      <c r="J3625" s="23"/>
      <c r="K3625" s="23"/>
      <c r="L3625" s="23" t="s">
        <v>180</v>
      </c>
      <c r="M3625" s="25">
        <v>46309.803796296299</v>
      </c>
    </row>
    <row r="3626" spans="1:13">
      <c r="A3626">
        <v>202650003573</v>
      </c>
      <c r="B3626">
        <v>940410</v>
      </c>
      <c r="C3626" s="24">
        <v>46128</v>
      </c>
      <c r="D3626" s="23" t="s">
        <v>156</v>
      </c>
      <c r="E3626" s="23" t="s">
        <v>183</v>
      </c>
      <c r="F3626" s="23"/>
      <c r="G3626" s="23" t="s">
        <v>179</v>
      </c>
      <c r="H3626" s="23"/>
      <c r="I3626" s="23"/>
      <c r="J3626" s="23"/>
      <c r="K3626" s="23"/>
      <c r="L3626" s="23" t="s">
        <v>180</v>
      </c>
      <c r="M3626" s="25">
        <v>46309.803796296299</v>
      </c>
    </row>
    <row r="3627" spans="1:13">
      <c r="A3627">
        <v>202650003574</v>
      </c>
      <c r="B3627">
        <v>910456</v>
      </c>
      <c r="C3627" s="24">
        <v>46128</v>
      </c>
      <c r="D3627" s="23" t="s">
        <v>156</v>
      </c>
      <c r="E3627" s="23" t="s">
        <v>183</v>
      </c>
      <c r="F3627" s="23"/>
      <c r="G3627" s="23" t="s">
        <v>179</v>
      </c>
      <c r="H3627" s="23"/>
      <c r="I3627" s="23"/>
      <c r="J3627" s="23"/>
      <c r="K3627" s="23"/>
      <c r="L3627" s="23" t="s">
        <v>180</v>
      </c>
      <c r="M3627" s="25">
        <v>46309.803796296299</v>
      </c>
    </row>
    <row r="3628" spans="1:13">
      <c r="A3628">
        <v>202650003575</v>
      </c>
      <c r="B3628">
        <v>1091226</v>
      </c>
      <c r="C3628" s="24">
        <v>46128</v>
      </c>
      <c r="D3628" s="23" t="s">
        <v>156</v>
      </c>
      <c r="E3628" s="23" t="s">
        <v>183</v>
      </c>
      <c r="F3628" s="23"/>
      <c r="G3628" s="23" t="s">
        <v>179</v>
      </c>
      <c r="H3628" s="23"/>
      <c r="I3628" s="23"/>
      <c r="J3628" s="23"/>
      <c r="K3628" s="23"/>
      <c r="L3628" s="23" t="s">
        <v>180</v>
      </c>
      <c r="M3628" s="25">
        <v>46309.803796296299</v>
      </c>
    </row>
    <row r="3629" spans="1:13">
      <c r="A3629">
        <v>202650003576</v>
      </c>
      <c r="B3629">
        <v>991199</v>
      </c>
      <c r="C3629" s="24">
        <v>46128</v>
      </c>
      <c r="D3629" s="23" t="s">
        <v>156</v>
      </c>
      <c r="E3629" s="23" t="s">
        <v>183</v>
      </c>
      <c r="F3629" s="23"/>
      <c r="G3629" s="23" t="s">
        <v>179</v>
      </c>
      <c r="H3629" s="23"/>
      <c r="I3629" s="23"/>
      <c r="J3629" s="23"/>
      <c r="K3629" s="23"/>
      <c r="L3629" s="23" t="s">
        <v>180</v>
      </c>
      <c r="M3629" s="25">
        <v>46309.803796296299</v>
      </c>
    </row>
    <row r="3630" spans="1:13">
      <c r="A3630">
        <v>202650003577</v>
      </c>
      <c r="B3630">
        <v>1201283</v>
      </c>
      <c r="C3630" s="24">
        <v>46128</v>
      </c>
      <c r="D3630" s="23" t="s">
        <v>156</v>
      </c>
      <c r="E3630" s="23" t="s">
        <v>183</v>
      </c>
      <c r="F3630" s="23"/>
      <c r="G3630" s="23" t="s">
        <v>179</v>
      </c>
      <c r="H3630" s="23"/>
      <c r="I3630" s="23"/>
      <c r="J3630" s="23"/>
      <c r="K3630" s="23"/>
      <c r="L3630" s="23" t="s">
        <v>180</v>
      </c>
      <c r="M3630" s="25">
        <v>46309.803796296299</v>
      </c>
    </row>
    <row r="3631" spans="1:13">
      <c r="A3631">
        <v>202650003578</v>
      </c>
      <c r="B3631">
        <v>1081452</v>
      </c>
      <c r="C3631" s="24">
        <v>46128</v>
      </c>
      <c r="D3631" s="23" t="s">
        <v>156</v>
      </c>
      <c r="E3631" s="23" t="s">
        <v>183</v>
      </c>
      <c r="F3631" s="23"/>
      <c r="G3631" s="23" t="s">
        <v>179</v>
      </c>
      <c r="H3631" s="23"/>
      <c r="I3631" s="23"/>
      <c r="J3631" s="23"/>
      <c r="K3631" s="23"/>
      <c r="L3631" s="23" t="s">
        <v>180</v>
      </c>
      <c r="M3631" s="25">
        <v>46309.803796296299</v>
      </c>
    </row>
    <row r="3632" spans="1:13">
      <c r="A3632">
        <v>202650003579</v>
      </c>
      <c r="B3632">
        <v>993017</v>
      </c>
      <c r="C3632" s="24">
        <v>46128</v>
      </c>
      <c r="D3632" s="23" t="s">
        <v>156</v>
      </c>
      <c r="E3632" s="23" t="s">
        <v>183</v>
      </c>
      <c r="F3632" s="23"/>
      <c r="G3632" s="23" t="s">
        <v>179</v>
      </c>
      <c r="H3632" s="23"/>
      <c r="I3632" s="23"/>
      <c r="J3632" s="23"/>
      <c r="K3632" s="23"/>
      <c r="L3632" s="23" t="s">
        <v>180</v>
      </c>
      <c r="M3632" s="25">
        <v>46309.803796296299</v>
      </c>
    </row>
    <row r="3633" spans="1:13">
      <c r="A3633">
        <v>202650003580</v>
      </c>
      <c r="B3633">
        <v>950390</v>
      </c>
      <c r="C3633" s="24">
        <v>46128</v>
      </c>
      <c r="D3633" s="23" t="s">
        <v>156</v>
      </c>
      <c r="E3633" s="23" t="s">
        <v>183</v>
      </c>
      <c r="F3633" s="23"/>
      <c r="G3633" s="23" t="s">
        <v>179</v>
      </c>
      <c r="H3633" s="23"/>
      <c r="I3633" s="23"/>
      <c r="J3633" s="23"/>
      <c r="K3633" s="23"/>
      <c r="L3633" s="23" t="s">
        <v>180</v>
      </c>
      <c r="M3633" s="25">
        <v>46309.803796296299</v>
      </c>
    </row>
    <row r="3634" spans="1:13">
      <c r="A3634">
        <v>202650003581</v>
      </c>
      <c r="B3634">
        <v>1222306</v>
      </c>
      <c r="C3634" s="24">
        <v>46128</v>
      </c>
      <c r="D3634" s="23" t="s">
        <v>156</v>
      </c>
      <c r="E3634" s="23" t="s">
        <v>183</v>
      </c>
      <c r="F3634" s="23"/>
      <c r="G3634" s="23" t="s">
        <v>179</v>
      </c>
      <c r="H3634" s="23"/>
      <c r="I3634" s="23"/>
      <c r="J3634" s="23"/>
      <c r="K3634" s="23"/>
      <c r="L3634" s="23" t="s">
        <v>180</v>
      </c>
      <c r="M3634" s="25">
        <v>46309.803796296299</v>
      </c>
    </row>
    <row r="3635" spans="1:13">
      <c r="A3635">
        <v>202650003582</v>
      </c>
      <c r="B3635">
        <v>960332</v>
      </c>
      <c r="C3635" s="24">
        <v>46128</v>
      </c>
      <c r="D3635" s="23" t="s">
        <v>156</v>
      </c>
      <c r="E3635" s="23" t="s">
        <v>183</v>
      </c>
      <c r="F3635" s="23"/>
      <c r="G3635" s="23" t="s">
        <v>179</v>
      </c>
      <c r="H3635" s="23"/>
      <c r="I3635" s="23"/>
      <c r="J3635" s="23"/>
      <c r="K3635" s="23"/>
      <c r="L3635" s="23" t="s">
        <v>180</v>
      </c>
      <c r="M3635" s="25">
        <v>46309.803796296299</v>
      </c>
    </row>
    <row r="3636" spans="1:13">
      <c r="A3636">
        <v>202650003583</v>
      </c>
      <c r="B3636">
        <v>1231063</v>
      </c>
      <c r="C3636" s="24">
        <v>46128</v>
      </c>
      <c r="D3636" s="23" t="s">
        <v>156</v>
      </c>
      <c r="E3636" s="23" t="s">
        <v>183</v>
      </c>
      <c r="F3636" s="23"/>
      <c r="G3636" s="23" t="s">
        <v>179</v>
      </c>
      <c r="H3636" s="23"/>
      <c r="I3636" s="23"/>
      <c r="J3636" s="23"/>
      <c r="K3636" s="23"/>
      <c r="L3636" s="23" t="s">
        <v>180</v>
      </c>
      <c r="M3636" s="25">
        <v>46309.803796296299</v>
      </c>
    </row>
    <row r="3637" spans="1:13">
      <c r="A3637">
        <v>202650003584</v>
      </c>
      <c r="B3637">
        <v>1233003</v>
      </c>
      <c r="C3637" s="24">
        <v>46128</v>
      </c>
      <c r="D3637" s="23" t="s">
        <v>156</v>
      </c>
      <c r="E3637" s="23" t="s">
        <v>183</v>
      </c>
      <c r="F3637" s="23"/>
      <c r="G3637" s="23" t="s">
        <v>179</v>
      </c>
      <c r="H3637" s="23"/>
      <c r="I3637" s="23"/>
      <c r="J3637" s="23"/>
      <c r="K3637" s="23"/>
      <c r="L3637" s="23" t="s">
        <v>180</v>
      </c>
      <c r="M3637" s="25">
        <v>46309.803796296299</v>
      </c>
    </row>
    <row r="3638" spans="1:13">
      <c r="A3638">
        <v>202650003585</v>
      </c>
      <c r="B3638">
        <v>1111217</v>
      </c>
      <c r="C3638" s="24">
        <v>46128</v>
      </c>
      <c r="D3638" s="23" t="s">
        <v>156</v>
      </c>
      <c r="E3638" s="23" t="s">
        <v>183</v>
      </c>
      <c r="F3638" s="23"/>
      <c r="G3638" s="23" t="s">
        <v>179</v>
      </c>
      <c r="H3638" s="23"/>
      <c r="I3638" s="23"/>
      <c r="J3638" s="23"/>
      <c r="K3638" s="23"/>
      <c r="L3638" s="23" t="s">
        <v>180</v>
      </c>
      <c r="M3638" s="25">
        <v>46309.803796296299</v>
      </c>
    </row>
    <row r="3639" spans="1:13">
      <c r="A3639">
        <v>202650003586</v>
      </c>
      <c r="B3639">
        <v>1241100</v>
      </c>
      <c r="C3639" s="24">
        <v>46128</v>
      </c>
      <c r="D3639" s="23" t="s">
        <v>156</v>
      </c>
      <c r="E3639" s="23" t="s">
        <v>183</v>
      </c>
      <c r="F3639" s="23"/>
      <c r="G3639" s="23" t="s">
        <v>179</v>
      </c>
      <c r="H3639" s="23"/>
      <c r="I3639" s="23"/>
      <c r="J3639" s="23"/>
      <c r="K3639" s="23"/>
      <c r="L3639" s="23" t="s">
        <v>180</v>
      </c>
      <c r="M3639" s="25">
        <v>46309.803796296299</v>
      </c>
    </row>
    <row r="3640" spans="1:13">
      <c r="A3640">
        <v>202650003587</v>
      </c>
      <c r="B3640">
        <v>1171170</v>
      </c>
      <c r="C3640" s="24">
        <v>46128</v>
      </c>
      <c r="D3640" s="23" t="s">
        <v>156</v>
      </c>
      <c r="E3640" s="23" t="s">
        <v>183</v>
      </c>
      <c r="F3640" s="23"/>
      <c r="G3640" s="23" t="s">
        <v>179</v>
      </c>
      <c r="H3640" s="23"/>
      <c r="I3640" s="23"/>
      <c r="J3640" s="23"/>
      <c r="K3640" s="23"/>
      <c r="L3640" s="23" t="s">
        <v>180</v>
      </c>
      <c r="M3640" s="25">
        <v>46309.803796296299</v>
      </c>
    </row>
    <row r="3641" spans="1:13">
      <c r="A3641">
        <v>202650003588</v>
      </c>
      <c r="B3641">
        <v>1072026</v>
      </c>
      <c r="C3641" s="24">
        <v>46128</v>
      </c>
      <c r="D3641" s="23" t="s">
        <v>156</v>
      </c>
      <c r="E3641" s="23" t="s">
        <v>183</v>
      </c>
      <c r="F3641" s="23"/>
      <c r="G3641" s="23" t="s">
        <v>179</v>
      </c>
      <c r="H3641" s="23"/>
      <c r="I3641" s="23"/>
      <c r="J3641" s="23"/>
      <c r="K3641" s="23"/>
      <c r="L3641" s="23" t="s">
        <v>180</v>
      </c>
      <c r="M3641" s="25">
        <v>46309.803796296299</v>
      </c>
    </row>
    <row r="3642" spans="1:13">
      <c r="A3642">
        <v>202650003590</v>
      </c>
      <c r="B3642">
        <v>1212112</v>
      </c>
      <c r="C3642" s="24">
        <v>46128</v>
      </c>
      <c r="D3642" s="23" t="s">
        <v>156</v>
      </c>
      <c r="E3642" s="23" t="s">
        <v>183</v>
      </c>
      <c r="F3642" s="23"/>
      <c r="G3642" s="23" t="s">
        <v>179</v>
      </c>
      <c r="H3642" s="23"/>
      <c r="I3642" s="23"/>
      <c r="J3642" s="23"/>
      <c r="K3642" s="23"/>
      <c r="L3642" s="23" t="s">
        <v>180</v>
      </c>
      <c r="M3642" s="25">
        <v>46309.803796296299</v>
      </c>
    </row>
    <row r="3643" spans="1:13">
      <c r="A3643">
        <v>202650003591</v>
      </c>
      <c r="B3643">
        <v>1161245</v>
      </c>
      <c r="C3643" s="24">
        <v>46128</v>
      </c>
      <c r="D3643" s="23" t="s">
        <v>156</v>
      </c>
      <c r="E3643" s="23" t="s">
        <v>183</v>
      </c>
      <c r="F3643" s="23"/>
      <c r="G3643" s="23" t="s">
        <v>179</v>
      </c>
      <c r="H3643" s="23"/>
      <c r="I3643" s="23"/>
      <c r="J3643" s="23"/>
      <c r="K3643" s="23"/>
      <c r="L3643" s="23" t="s">
        <v>180</v>
      </c>
      <c r="M3643" s="25">
        <v>46309.803796296299</v>
      </c>
    </row>
    <row r="3644" spans="1:13">
      <c r="A3644">
        <v>202650003592</v>
      </c>
      <c r="B3644">
        <v>1121258</v>
      </c>
      <c r="C3644" s="24">
        <v>46128</v>
      </c>
      <c r="D3644" s="23" t="s">
        <v>156</v>
      </c>
      <c r="E3644" s="23" t="s">
        <v>183</v>
      </c>
      <c r="F3644" s="23"/>
      <c r="G3644" s="23" t="s">
        <v>179</v>
      </c>
      <c r="H3644" s="23"/>
      <c r="I3644" s="23"/>
      <c r="J3644" s="23"/>
      <c r="K3644" s="23"/>
      <c r="L3644" s="23" t="s">
        <v>180</v>
      </c>
      <c r="M3644" s="25">
        <v>46309.803796296299</v>
      </c>
    </row>
    <row r="3645" spans="1:13">
      <c r="A3645">
        <v>202650003593</v>
      </c>
      <c r="B3645">
        <v>1163017</v>
      </c>
      <c r="C3645" s="24">
        <v>46128</v>
      </c>
      <c r="D3645" s="23" t="s">
        <v>156</v>
      </c>
      <c r="E3645" s="23" t="s">
        <v>183</v>
      </c>
      <c r="F3645" s="23"/>
      <c r="G3645" s="23" t="s">
        <v>179</v>
      </c>
      <c r="H3645" s="23"/>
      <c r="I3645" s="23"/>
      <c r="J3645" s="23"/>
      <c r="K3645" s="23"/>
      <c r="L3645" s="23" t="s">
        <v>180</v>
      </c>
      <c r="M3645" s="25">
        <v>46309.803796296299</v>
      </c>
    </row>
    <row r="3646" spans="1:13">
      <c r="A3646">
        <v>202650003595</v>
      </c>
      <c r="B3646">
        <v>1261344</v>
      </c>
      <c r="C3646" s="24">
        <v>46128</v>
      </c>
      <c r="D3646" s="23" t="s">
        <v>156</v>
      </c>
      <c r="E3646" s="23" t="s">
        <v>183</v>
      </c>
      <c r="F3646" s="23"/>
      <c r="G3646" s="23" t="s">
        <v>179</v>
      </c>
      <c r="H3646" s="23"/>
      <c r="I3646" s="23"/>
      <c r="J3646" s="23"/>
      <c r="K3646" s="23"/>
      <c r="L3646" s="23" t="s">
        <v>180</v>
      </c>
      <c r="M3646" s="25">
        <v>46309.803796296299</v>
      </c>
    </row>
    <row r="3647" spans="1:13">
      <c r="A3647">
        <v>202650003596</v>
      </c>
      <c r="B3647">
        <v>1201057</v>
      </c>
      <c r="C3647" s="24">
        <v>46128</v>
      </c>
      <c r="D3647" s="23" t="s">
        <v>156</v>
      </c>
      <c r="E3647" s="23" t="s">
        <v>183</v>
      </c>
      <c r="F3647" s="23"/>
      <c r="G3647" s="23" t="s">
        <v>179</v>
      </c>
      <c r="H3647" s="23"/>
      <c r="I3647" s="23"/>
      <c r="J3647" s="23"/>
      <c r="K3647" s="23"/>
      <c r="L3647" s="23" t="s">
        <v>180</v>
      </c>
      <c r="M3647" s="25">
        <v>46309.803796296299</v>
      </c>
    </row>
    <row r="3648" spans="1:13">
      <c r="A3648">
        <v>202650003597</v>
      </c>
      <c r="B3648">
        <v>1261330</v>
      </c>
      <c r="C3648" s="24">
        <v>46128</v>
      </c>
      <c r="D3648" s="23" t="s">
        <v>156</v>
      </c>
      <c r="E3648" s="23" t="s">
        <v>183</v>
      </c>
      <c r="F3648" s="23"/>
      <c r="G3648" s="23" t="s">
        <v>179</v>
      </c>
      <c r="H3648" s="23"/>
      <c r="I3648" s="23"/>
      <c r="J3648" s="23"/>
      <c r="K3648" s="23"/>
      <c r="L3648" s="23" t="s">
        <v>180</v>
      </c>
      <c r="M3648" s="25">
        <v>46309.803796296299</v>
      </c>
    </row>
    <row r="3649" spans="1:13">
      <c r="A3649">
        <v>202650003598</v>
      </c>
      <c r="B3649">
        <v>1003010</v>
      </c>
      <c r="C3649" s="24">
        <v>46128</v>
      </c>
      <c r="D3649" s="23" t="s">
        <v>156</v>
      </c>
      <c r="E3649" s="23" t="s">
        <v>183</v>
      </c>
      <c r="F3649" s="23"/>
      <c r="G3649" s="23" t="s">
        <v>179</v>
      </c>
      <c r="H3649" s="23"/>
      <c r="I3649" s="23"/>
      <c r="J3649" s="23"/>
      <c r="K3649" s="23"/>
      <c r="L3649" s="23" t="s">
        <v>180</v>
      </c>
      <c r="M3649" s="25">
        <v>46309.803796296299</v>
      </c>
    </row>
    <row r="3650" spans="1:13">
      <c r="A3650">
        <v>202650003599</v>
      </c>
      <c r="B3650">
        <v>1081258</v>
      </c>
      <c r="C3650" s="24">
        <v>46128</v>
      </c>
      <c r="D3650" s="23" t="s">
        <v>156</v>
      </c>
      <c r="E3650" s="23" t="s">
        <v>183</v>
      </c>
      <c r="F3650" s="23"/>
      <c r="G3650" s="23" t="s">
        <v>179</v>
      </c>
      <c r="H3650" s="23"/>
      <c r="I3650" s="23"/>
      <c r="J3650" s="23"/>
      <c r="K3650" s="23"/>
      <c r="L3650" s="23" t="s">
        <v>180</v>
      </c>
      <c r="M3650" s="25">
        <v>46309.803796296299</v>
      </c>
    </row>
    <row r="3651" spans="1:13">
      <c r="A3651">
        <v>202650003600</v>
      </c>
      <c r="B3651">
        <v>1161255</v>
      </c>
      <c r="C3651" s="24">
        <v>46129</v>
      </c>
      <c r="D3651" s="23" t="s">
        <v>156</v>
      </c>
      <c r="E3651" s="23" t="s">
        <v>183</v>
      </c>
      <c r="F3651" s="23"/>
      <c r="G3651" s="23" t="s">
        <v>179</v>
      </c>
      <c r="H3651" s="23"/>
      <c r="I3651" s="23"/>
      <c r="J3651" s="23"/>
      <c r="K3651" s="23"/>
      <c r="L3651" s="23" t="s">
        <v>180</v>
      </c>
      <c r="M3651" s="25">
        <v>46309.803796296299</v>
      </c>
    </row>
    <row r="3652" spans="1:13">
      <c r="A3652">
        <v>202650003601</v>
      </c>
      <c r="B3652">
        <v>1231106</v>
      </c>
      <c r="C3652" s="24">
        <v>46128</v>
      </c>
      <c r="D3652" s="23" t="s">
        <v>156</v>
      </c>
      <c r="E3652" s="23" t="s">
        <v>183</v>
      </c>
      <c r="F3652" s="23"/>
      <c r="G3652" s="23" t="s">
        <v>179</v>
      </c>
      <c r="H3652" s="23"/>
      <c r="I3652" s="23"/>
      <c r="J3652" s="23"/>
      <c r="K3652" s="23"/>
      <c r="L3652" s="23" t="s">
        <v>180</v>
      </c>
      <c r="M3652" s="25">
        <v>46309.803796296299</v>
      </c>
    </row>
    <row r="3653" spans="1:13">
      <c r="A3653">
        <v>202650003602</v>
      </c>
      <c r="B3653">
        <v>1071039</v>
      </c>
      <c r="C3653" s="24">
        <v>46128</v>
      </c>
      <c r="D3653" s="23" t="s">
        <v>156</v>
      </c>
      <c r="E3653" s="23" t="s">
        <v>183</v>
      </c>
      <c r="F3653" s="23"/>
      <c r="G3653" s="23" t="s">
        <v>179</v>
      </c>
      <c r="H3653" s="23"/>
      <c r="I3653" s="23"/>
      <c r="J3653" s="23"/>
      <c r="K3653" s="23"/>
      <c r="L3653" s="23" t="s">
        <v>180</v>
      </c>
      <c r="M3653" s="25">
        <v>46309.803796296299</v>
      </c>
    </row>
    <row r="3654" spans="1:13">
      <c r="A3654">
        <v>202650003603</v>
      </c>
      <c r="B3654">
        <v>1234027</v>
      </c>
      <c r="C3654" s="24">
        <v>46113</v>
      </c>
      <c r="D3654" s="23" t="s">
        <v>156</v>
      </c>
      <c r="E3654" s="23" t="s">
        <v>183</v>
      </c>
      <c r="F3654" s="23"/>
      <c r="G3654" s="23" t="s">
        <v>179</v>
      </c>
      <c r="H3654" s="23"/>
      <c r="I3654" s="23"/>
      <c r="J3654" s="23"/>
      <c r="K3654" s="23"/>
      <c r="L3654" s="23" t="s">
        <v>180</v>
      </c>
      <c r="M3654" s="25">
        <v>46309.803796296299</v>
      </c>
    </row>
    <row r="3655" spans="1:13">
      <c r="A3655">
        <v>202650003604</v>
      </c>
      <c r="B3655">
        <v>940428</v>
      </c>
      <c r="C3655" s="24">
        <v>46129</v>
      </c>
      <c r="D3655" s="23" t="s">
        <v>156</v>
      </c>
      <c r="E3655" s="23" t="s">
        <v>183</v>
      </c>
      <c r="F3655" s="23"/>
      <c r="G3655" s="23" t="s">
        <v>179</v>
      </c>
      <c r="H3655" s="23"/>
      <c r="I3655" s="23"/>
      <c r="J3655" s="23"/>
      <c r="K3655" s="23"/>
      <c r="L3655" s="23" t="s">
        <v>180</v>
      </c>
      <c r="M3655" s="25">
        <v>46309.803796296299</v>
      </c>
    </row>
    <row r="3656" spans="1:13">
      <c r="A3656">
        <v>202650003605</v>
      </c>
      <c r="B3656">
        <v>1201211</v>
      </c>
      <c r="C3656" s="24">
        <v>46129</v>
      </c>
      <c r="D3656" s="23" t="s">
        <v>156</v>
      </c>
      <c r="E3656" s="23" t="s">
        <v>183</v>
      </c>
      <c r="F3656" s="23"/>
      <c r="G3656" s="23" t="s">
        <v>179</v>
      </c>
      <c r="H3656" s="23"/>
      <c r="I3656" s="23"/>
      <c r="J3656" s="23"/>
      <c r="K3656" s="23"/>
      <c r="L3656" s="23" t="s">
        <v>180</v>
      </c>
      <c r="M3656" s="25">
        <v>46309.803796296299</v>
      </c>
    </row>
    <row r="3657" spans="1:13">
      <c r="A3657">
        <v>202650003606</v>
      </c>
      <c r="B3657">
        <v>1221218</v>
      </c>
      <c r="C3657" s="24">
        <v>46129</v>
      </c>
      <c r="D3657" s="23" t="s">
        <v>156</v>
      </c>
      <c r="E3657" s="23" t="s">
        <v>183</v>
      </c>
      <c r="F3657" s="23"/>
      <c r="G3657" s="23" t="s">
        <v>179</v>
      </c>
      <c r="H3657" s="23"/>
      <c r="I3657" s="23"/>
      <c r="J3657" s="23"/>
      <c r="K3657" s="23"/>
      <c r="L3657" s="23" t="s">
        <v>180</v>
      </c>
      <c r="M3657" s="25">
        <v>46309.803796296299</v>
      </c>
    </row>
    <row r="3658" spans="1:13">
      <c r="A3658">
        <v>202650003607</v>
      </c>
      <c r="B3658">
        <v>1132016</v>
      </c>
      <c r="C3658" s="24">
        <v>46129</v>
      </c>
      <c r="D3658" s="23" t="s">
        <v>156</v>
      </c>
      <c r="E3658" s="23" t="s">
        <v>183</v>
      </c>
      <c r="F3658" s="23"/>
      <c r="G3658" s="23" t="s">
        <v>179</v>
      </c>
      <c r="H3658" s="23"/>
      <c r="I3658" s="23"/>
      <c r="J3658" s="23"/>
      <c r="K3658" s="23"/>
      <c r="L3658" s="23" t="s">
        <v>180</v>
      </c>
      <c r="M3658" s="25">
        <v>46309.803796296299</v>
      </c>
    </row>
    <row r="3659" spans="1:13">
      <c r="A3659">
        <v>202650003608</v>
      </c>
      <c r="B3659">
        <v>1061079</v>
      </c>
      <c r="C3659" s="24">
        <v>46129</v>
      </c>
      <c r="D3659" s="23" t="s">
        <v>156</v>
      </c>
      <c r="E3659" s="23" t="s">
        <v>183</v>
      </c>
      <c r="F3659" s="23"/>
      <c r="G3659" s="23" t="s">
        <v>179</v>
      </c>
      <c r="H3659" s="23"/>
      <c r="I3659" s="23"/>
      <c r="J3659" s="23"/>
      <c r="K3659" s="23"/>
      <c r="L3659" s="23" t="s">
        <v>180</v>
      </c>
      <c r="M3659" s="25">
        <v>46309.803796296299</v>
      </c>
    </row>
    <row r="3660" spans="1:13">
      <c r="A3660">
        <v>202650003609</v>
      </c>
      <c r="B3660">
        <v>1121200</v>
      </c>
      <c r="C3660" s="24">
        <v>46129</v>
      </c>
      <c r="D3660" s="23" t="s">
        <v>156</v>
      </c>
      <c r="E3660" s="23" t="s">
        <v>183</v>
      </c>
      <c r="F3660" s="23"/>
      <c r="G3660" s="23" t="s">
        <v>179</v>
      </c>
      <c r="H3660" s="23"/>
      <c r="I3660" s="23"/>
      <c r="J3660" s="23"/>
      <c r="K3660" s="23"/>
      <c r="L3660" s="23" t="s">
        <v>180</v>
      </c>
      <c r="M3660" s="25">
        <v>46309.803796296299</v>
      </c>
    </row>
    <row r="3661" spans="1:13">
      <c r="A3661">
        <v>202650003610</v>
      </c>
      <c r="B3661">
        <v>1024184</v>
      </c>
      <c r="C3661" s="24">
        <v>46129</v>
      </c>
      <c r="D3661" s="23" t="s">
        <v>156</v>
      </c>
      <c r="E3661" s="23" t="s">
        <v>183</v>
      </c>
      <c r="F3661" s="23"/>
      <c r="G3661" s="23" t="s">
        <v>179</v>
      </c>
      <c r="H3661" s="23"/>
      <c r="I3661" s="23"/>
      <c r="J3661" s="23"/>
      <c r="K3661" s="23"/>
      <c r="L3661" s="23" t="s">
        <v>180</v>
      </c>
      <c r="M3661" s="25">
        <v>46309.803796296299</v>
      </c>
    </row>
    <row r="3662" spans="1:13">
      <c r="A3662">
        <v>202650003611</v>
      </c>
      <c r="B3662">
        <v>1122088</v>
      </c>
      <c r="C3662" s="24">
        <v>46129</v>
      </c>
      <c r="D3662" s="23" t="s">
        <v>156</v>
      </c>
      <c r="E3662" s="23" t="s">
        <v>183</v>
      </c>
      <c r="F3662" s="23"/>
      <c r="G3662" s="23" t="s">
        <v>179</v>
      </c>
      <c r="H3662" s="23"/>
      <c r="I3662" s="23"/>
      <c r="J3662" s="23"/>
      <c r="K3662" s="23"/>
      <c r="L3662" s="23" t="s">
        <v>180</v>
      </c>
      <c r="M3662" s="25">
        <v>46309.803796296299</v>
      </c>
    </row>
    <row r="3663" spans="1:13">
      <c r="A3663">
        <v>202650003612</v>
      </c>
      <c r="B3663">
        <v>1211480</v>
      </c>
      <c r="C3663" s="24">
        <v>46129</v>
      </c>
      <c r="D3663" s="23" t="s">
        <v>156</v>
      </c>
      <c r="E3663" s="23" t="s">
        <v>183</v>
      </c>
      <c r="F3663" s="23"/>
      <c r="G3663" s="23" t="s">
        <v>179</v>
      </c>
      <c r="H3663" s="23"/>
      <c r="I3663" s="23"/>
      <c r="J3663" s="23"/>
      <c r="K3663" s="23"/>
      <c r="L3663" s="23" t="s">
        <v>180</v>
      </c>
      <c r="M3663" s="25">
        <v>46309.803796296299</v>
      </c>
    </row>
    <row r="3664" spans="1:13">
      <c r="A3664">
        <v>202650003613</v>
      </c>
      <c r="B3664">
        <v>1182060</v>
      </c>
      <c r="C3664" s="24">
        <v>46129</v>
      </c>
      <c r="D3664" s="23" t="s">
        <v>156</v>
      </c>
      <c r="E3664" s="23" t="s">
        <v>183</v>
      </c>
      <c r="F3664" s="23"/>
      <c r="G3664" s="23" t="s">
        <v>179</v>
      </c>
      <c r="H3664" s="23"/>
      <c r="I3664" s="23"/>
      <c r="J3664" s="23"/>
      <c r="K3664" s="23"/>
      <c r="L3664" s="23" t="s">
        <v>180</v>
      </c>
      <c r="M3664" s="25">
        <v>46309.803796296299</v>
      </c>
    </row>
    <row r="3665" spans="1:13">
      <c r="A3665">
        <v>202650003614</v>
      </c>
      <c r="B3665">
        <v>940283</v>
      </c>
      <c r="C3665" s="24">
        <v>46129</v>
      </c>
      <c r="D3665" s="23" t="s">
        <v>156</v>
      </c>
      <c r="E3665" s="23" t="s">
        <v>183</v>
      </c>
      <c r="F3665" s="23"/>
      <c r="G3665" s="23" t="s">
        <v>179</v>
      </c>
      <c r="H3665" s="23"/>
      <c r="I3665" s="23"/>
      <c r="J3665" s="23"/>
      <c r="K3665" s="23"/>
      <c r="L3665" s="23" t="s">
        <v>180</v>
      </c>
      <c r="M3665" s="25">
        <v>46309.803796296299</v>
      </c>
    </row>
    <row r="3666" spans="1:13">
      <c r="A3666">
        <v>202650003615</v>
      </c>
      <c r="B3666">
        <v>1011021</v>
      </c>
      <c r="C3666" s="24">
        <v>46129</v>
      </c>
      <c r="D3666" s="23" t="s">
        <v>156</v>
      </c>
      <c r="E3666" s="23" t="s">
        <v>183</v>
      </c>
      <c r="F3666" s="23"/>
      <c r="G3666" s="23" t="s">
        <v>179</v>
      </c>
      <c r="H3666" s="23"/>
      <c r="I3666" s="23"/>
      <c r="J3666" s="23"/>
      <c r="K3666" s="23"/>
      <c r="L3666" s="23" t="s">
        <v>180</v>
      </c>
      <c r="M3666" s="25">
        <v>46309.803796296299</v>
      </c>
    </row>
    <row r="3667" spans="1:13">
      <c r="A3667">
        <v>202650003616</v>
      </c>
      <c r="B3667">
        <v>1230009</v>
      </c>
      <c r="C3667" s="24">
        <v>46129</v>
      </c>
      <c r="D3667" s="23" t="s">
        <v>156</v>
      </c>
      <c r="E3667" s="23" t="s">
        <v>183</v>
      </c>
      <c r="F3667" s="23"/>
      <c r="G3667" s="23" t="s">
        <v>179</v>
      </c>
      <c r="H3667" s="23"/>
      <c r="I3667" s="23"/>
      <c r="J3667" s="23"/>
      <c r="K3667" s="23"/>
      <c r="L3667" s="23" t="s">
        <v>180</v>
      </c>
      <c r="M3667" s="25">
        <v>46309.803796296299</v>
      </c>
    </row>
    <row r="3668" spans="1:13">
      <c r="A3668">
        <v>202650003617</v>
      </c>
      <c r="B3668">
        <v>1171402</v>
      </c>
      <c r="C3668" s="24">
        <v>46129</v>
      </c>
      <c r="D3668" s="23" t="s">
        <v>156</v>
      </c>
      <c r="E3668" s="23" t="s">
        <v>183</v>
      </c>
      <c r="F3668" s="23"/>
      <c r="G3668" s="23" t="s">
        <v>179</v>
      </c>
      <c r="H3668" s="23"/>
      <c r="I3668" s="23"/>
      <c r="J3668" s="23"/>
      <c r="K3668" s="23"/>
      <c r="L3668" s="23" t="s">
        <v>180</v>
      </c>
      <c r="M3668" s="25">
        <v>46309.803796296299</v>
      </c>
    </row>
    <row r="3669" spans="1:13">
      <c r="A3669">
        <v>202650003619</v>
      </c>
      <c r="B3669">
        <v>1231348</v>
      </c>
      <c r="C3669" s="24">
        <v>46129</v>
      </c>
      <c r="D3669" s="23" t="s">
        <v>156</v>
      </c>
      <c r="E3669" s="23" t="s">
        <v>183</v>
      </c>
      <c r="F3669" s="23"/>
      <c r="G3669" s="23" t="s">
        <v>179</v>
      </c>
      <c r="H3669" s="23"/>
      <c r="I3669" s="23"/>
      <c r="J3669" s="23"/>
      <c r="K3669" s="23"/>
      <c r="L3669" s="23" t="s">
        <v>180</v>
      </c>
      <c r="M3669" s="25">
        <v>46309.803796296299</v>
      </c>
    </row>
    <row r="3670" spans="1:13">
      <c r="A3670">
        <v>202650003620</v>
      </c>
      <c r="B3670">
        <v>860381</v>
      </c>
      <c r="C3670" s="24">
        <v>46129</v>
      </c>
      <c r="D3670" s="23" t="s">
        <v>156</v>
      </c>
      <c r="E3670" s="23" t="s">
        <v>183</v>
      </c>
      <c r="F3670" s="23"/>
      <c r="G3670" s="23" t="s">
        <v>179</v>
      </c>
      <c r="H3670" s="23"/>
      <c r="I3670" s="23"/>
      <c r="J3670" s="23"/>
      <c r="K3670" s="23"/>
      <c r="L3670" s="23" t="s">
        <v>180</v>
      </c>
      <c r="M3670" s="25">
        <v>46309.803796296299</v>
      </c>
    </row>
    <row r="3671" spans="1:13">
      <c r="A3671">
        <v>202650003621</v>
      </c>
      <c r="B3671">
        <v>1241050</v>
      </c>
      <c r="C3671" s="24">
        <v>46129</v>
      </c>
      <c r="D3671" s="23" t="s">
        <v>156</v>
      </c>
      <c r="E3671" s="23" t="s">
        <v>183</v>
      </c>
      <c r="F3671" s="23"/>
      <c r="G3671" s="23" t="s">
        <v>179</v>
      </c>
      <c r="H3671" s="23"/>
      <c r="I3671" s="23"/>
      <c r="J3671" s="23"/>
      <c r="K3671" s="23"/>
      <c r="L3671" s="23" t="s">
        <v>180</v>
      </c>
      <c r="M3671" s="25">
        <v>46309.803796296299</v>
      </c>
    </row>
    <row r="3672" spans="1:13">
      <c r="A3672">
        <v>202650003623</v>
      </c>
      <c r="B3672">
        <v>910884</v>
      </c>
      <c r="C3672" s="24">
        <v>46129</v>
      </c>
      <c r="D3672" s="23" t="s">
        <v>156</v>
      </c>
      <c r="E3672" s="23" t="s">
        <v>183</v>
      </c>
      <c r="F3672" s="23"/>
      <c r="G3672" s="23" t="s">
        <v>179</v>
      </c>
      <c r="H3672" s="23"/>
      <c r="I3672" s="23"/>
      <c r="J3672" s="23"/>
      <c r="K3672" s="23"/>
      <c r="L3672" s="23" t="s">
        <v>180</v>
      </c>
      <c r="M3672" s="25">
        <v>46309.803796296299</v>
      </c>
    </row>
    <row r="3673" spans="1:13">
      <c r="A3673">
        <v>202650003624</v>
      </c>
      <c r="B3673">
        <v>1191268</v>
      </c>
      <c r="C3673" s="24">
        <v>46129</v>
      </c>
      <c r="D3673" s="23" t="s">
        <v>156</v>
      </c>
      <c r="E3673" s="23" t="s">
        <v>183</v>
      </c>
      <c r="F3673" s="23"/>
      <c r="G3673" s="23" t="s">
        <v>179</v>
      </c>
      <c r="H3673" s="23"/>
      <c r="I3673" s="23"/>
      <c r="J3673" s="23"/>
      <c r="K3673" s="23"/>
      <c r="L3673" s="23" t="s">
        <v>180</v>
      </c>
      <c r="M3673" s="25">
        <v>46309.803796296299</v>
      </c>
    </row>
    <row r="3674" spans="1:13">
      <c r="A3674">
        <v>202650003625</v>
      </c>
      <c r="B3674">
        <v>1191368</v>
      </c>
      <c r="C3674" s="24">
        <v>46129</v>
      </c>
      <c r="D3674" s="23" t="s">
        <v>156</v>
      </c>
      <c r="E3674" s="23" t="s">
        <v>183</v>
      </c>
      <c r="F3674" s="23"/>
      <c r="G3674" s="23" t="s">
        <v>179</v>
      </c>
      <c r="H3674" s="23"/>
      <c r="I3674" s="23"/>
      <c r="J3674" s="23"/>
      <c r="K3674" s="23"/>
      <c r="L3674" s="23" t="s">
        <v>180</v>
      </c>
      <c r="M3674" s="25">
        <v>46309.803796296299</v>
      </c>
    </row>
    <row r="3675" spans="1:13">
      <c r="A3675">
        <v>202650003626</v>
      </c>
      <c r="B3675">
        <v>1154035</v>
      </c>
      <c r="C3675" s="24">
        <v>46129</v>
      </c>
      <c r="D3675" s="23" t="s">
        <v>156</v>
      </c>
      <c r="E3675" s="23" t="s">
        <v>183</v>
      </c>
      <c r="F3675" s="23"/>
      <c r="G3675" s="23" t="s">
        <v>179</v>
      </c>
      <c r="H3675" s="23"/>
      <c r="I3675" s="23"/>
      <c r="J3675" s="23"/>
      <c r="K3675" s="23"/>
      <c r="L3675" s="23" t="s">
        <v>180</v>
      </c>
      <c r="M3675" s="25">
        <v>46309.803796296299</v>
      </c>
    </row>
    <row r="3676" spans="1:13">
      <c r="A3676">
        <v>202650003627</v>
      </c>
      <c r="B3676">
        <v>1122069</v>
      </c>
      <c r="C3676" s="24">
        <v>46129</v>
      </c>
      <c r="D3676" s="23" t="s">
        <v>156</v>
      </c>
      <c r="E3676" s="23" t="s">
        <v>183</v>
      </c>
      <c r="F3676" s="23"/>
      <c r="G3676" s="23" t="s">
        <v>179</v>
      </c>
      <c r="H3676" s="23"/>
      <c r="I3676" s="23"/>
      <c r="J3676" s="23"/>
      <c r="K3676" s="23"/>
      <c r="L3676" s="23" t="s">
        <v>180</v>
      </c>
      <c r="M3676" s="25">
        <v>46309.803796296299</v>
      </c>
    </row>
    <row r="3677" spans="1:13">
      <c r="A3677">
        <v>202650003628</v>
      </c>
      <c r="B3677">
        <v>1161284</v>
      </c>
      <c r="C3677" s="24">
        <v>46129</v>
      </c>
      <c r="D3677" s="23" t="s">
        <v>156</v>
      </c>
      <c r="E3677" s="23" t="s">
        <v>183</v>
      </c>
      <c r="F3677" s="23"/>
      <c r="G3677" s="23" t="s">
        <v>179</v>
      </c>
      <c r="H3677" s="23"/>
      <c r="I3677" s="23"/>
      <c r="J3677" s="23"/>
      <c r="K3677" s="23"/>
      <c r="L3677" s="23" t="s">
        <v>180</v>
      </c>
      <c r="M3677" s="25">
        <v>46309.803796296299</v>
      </c>
    </row>
    <row r="3678" spans="1:13">
      <c r="A3678">
        <v>202650003629</v>
      </c>
      <c r="B3678">
        <v>1062014</v>
      </c>
      <c r="C3678" s="24">
        <v>46129</v>
      </c>
      <c r="D3678" s="23" t="s">
        <v>156</v>
      </c>
      <c r="E3678" s="23" t="s">
        <v>183</v>
      </c>
      <c r="F3678" s="23"/>
      <c r="G3678" s="23" t="s">
        <v>179</v>
      </c>
      <c r="H3678" s="23"/>
      <c r="I3678" s="23"/>
      <c r="J3678" s="23"/>
      <c r="K3678" s="23"/>
      <c r="L3678" s="23" t="s">
        <v>180</v>
      </c>
      <c r="M3678" s="25">
        <v>46309.803796296299</v>
      </c>
    </row>
    <row r="3679" spans="1:13">
      <c r="A3679">
        <v>202650003630</v>
      </c>
      <c r="B3679">
        <v>1231398</v>
      </c>
      <c r="C3679" s="24">
        <v>46129</v>
      </c>
      <c r="D3679" s="23" t="s">
        <v>156</v>
      </c>
      <c r="E3679" s="23" t="s">
        <v>183</v>
      </c>
      <c r="F3679" s="23"/>
      <c r="G3679" s="23" t="s">
        <v>179</v>
      </c>
      <c r="H3679" s="23"/>
      <c r="I3679" s="23"/>
      <c r="J3679" s="23"/>
      <c r="K3679" s="23"/>
      <c r="L3679" s="23" t="s">
        <v>180</v>
      </c>
      <c r="M3679" s="25">
        <v>46309.803796296299</v>
      </c>
    </row>
    <row r="3680" spans="1:13">
      <c r="A3680">
        <v>202650003632</v>
      </c>
      <c r="B3680">
        <v>1231095</v>
      </c>
      <c r="C3680" s="24">
        <v>46129</v>
      </c>
      <c r="D3680" s="23" t="s">
        <v>156</v>
      </c>
      <c r="E3680" s="23" t="s">
        <v>183</v>
      </c>
      <c r="F3680" s="23"/>
      <c r="G3680" s="23" t="s">
        <v>179</v>
      </c>
      <c r="H3680" s="23"/>
      <c r="I3680" s="23"/>
      <c r="J3680" s="23"/>
      <c r="K3680" s="23"/>
      <c r="L3680" s="23" t="s">
        <v>180</v>
      </c>
      <c r="M3680" s="25">
        <v>46309.803796296299</v>
      </c>
    </row>
    <row r="3681" spans="1:13">
      <c r="A3681">
        <v>202650003633</v>
      </c>
      <c r="B3681">
        <v>1231292</v>
      </c>
      <c r="C3681" s="24">
        <v>46129</v>
      </c>
      <c r="D3681" s="23" t="s">
        <v>156</v>
      </c>
      <c r="E3681" s="23" t="s">
        <v>183</v>
      </c>
      <c r="F3681" s="23"/>
      <c r="G3681" s="23" t="s">
        <v>179</v>
      </c>
      <c r="H3681" s="23"/>
      <c r="I3681" s="23"/>
      <c r="J3681" s="23"/>
      <c r="K3681" s="23"/>
      <c r="L3681" s="23" t="s">
        <v>180</v>
      </c>
      <c r="M3681" s="25">
        <v>46309.803796296299</v>
      </c>
    </row>
    <row r="3682" spans="1:13">
      <c r="A3682">
        <v>202650003634</v>
      </c>
      <c r="B3682">
        <v>860257</v>
      </c>
      <c r="C3682" s="24">
        <v>46129</v>
      </c>
      <c r="D3682" s="23" t="s">
        <v>156</v>
      </c>
      <c r="E3682" s="23" t="s">
        <v>183</v>
      </c>
      <c r="F3682" s="23"/>
      <c r="G3682" s="23" t="s">
        <v>179</v>
      </c>
      <c r="H3682" s="23"/>
      <c r="I3682" s="23"/>
      <c r="J3682" s="23"/>
      <c r="K3682" s="23"/>
      <c r="L3682" s="23" t="s">
        <v>180</v>
      </c>
      <c r="M3682" s="25">
        <v>46309.803796296299</v>
      </c>
    </row>
    <row r="3683" spans="1:13">
      <c r="A3683">
        <v>202650003636</v>
      </c>
      <c r="B3683">
        <v>1101385</v>
      </c>
      <c r="C3683" s="24">
        <v>46129</v>
      </c>
      <c r="D3683" s="23" t="s">
        <v>156</v>
      </c>
      <c r="E3683" s="23" t="s">
        <v>183</v>
      </c>
      <c r="F3683" s="23"/>
      <c r="G3683" s="23" t="s">
        <v>179</v>
      </c>
      <c r="H3683" s="23"/>
      <c r="I3683" s="23"/>
      <c r="J3683" s="23"/>
      <c r="K3683" s="23"/>
      <c r="L3683" s="23" t="s">
        <v>180</v>
      </c>
      <c r="M3683" s="25">
        <v>46309.803796296299</v>
      </c>
    </row>
    <row r="3684" spans="1:13">
      <c r="A3684">
        <v>202650003637</v>
      </c>
      <c r="B3684">
        <v>1081024</v>
      </c>
      <c r="C3684" s="24">
        <v>46129</v>
      </c>
      <c r="D3684" s="23" t="s">
        <v>156</v>
      </c>
      <c r="E3684" s="23" t="s">
        <v>183</v>
      </c>
      <c r="F3684" s="23"/>
      <c r="G3684" s="23" t="s">
        <v>179</v>
      </c>
      <c r="H3684" s="23"/>
      <c r="I3684" s="23"/>
      <c r="J3684" s="23"/>
      <c r="K3684" s="23"/>
      <c r="L3684" s="23" t="s">
        <v>180</v>
      </c>
      <c r="M3684" s="25">
        <v>46309.803796296299</v>
      </c>
    </row>
    <row r="3685" spans="1:13">
      <c r="A3685">
        <v>202650003638</v>
      </c>
      <c r="B3685">
        <v>1091118</v>
      </c>
      <c r="C3685" s="24">
        <v>46129</v>
      </c>
      <c r="D3685" s="23" t="s">
        <v>156</v>
      </c>
      <c r="E3685" s="23" t="s">
        <v>183</v>
      </c>
      <c r="F3685" s="23"/>
      <c r="G3685" s="23" t="s">
        <v>179</v>
      </c>
      <c r="H3685" s="23"/>
      <c r="I3685" s="23"/>
      <c r="J3685" s="23"/>
      <c r="K3685" s="23"/>
      <c r="L3685" s="23" t="s">
        <v>180</v>
      </c>
      <c r="M3685" s="25">
        <v>46309.803796296299</v>
      </c>
    </row>
    <row r="3686" spans="1:13">
      <c r="A3686">
        <v>202650003639</v>
      </c>
      <c r="B3686">
        <v>1221155</v>
      </c>
      <c r="C3686" s="24">
        <v>46129</v>
      </c>
      <c r="D3686" s="23" t="s">
        <v>156</v>
      </c>
      <c r="E3686" s="23" t="s">
        <v>183</v>
      </c>
      <c r="F3686" s="23"/>
      <c r="G3686" s="23" t="s">
        <v>179</v>
      </c>
      <c r="H3686" s="23"/>
      <c r="I3686" s="23"/>
      <c r="J3686" s="23"/>
      <c r="K3686" s="23"/>
      <c r="L3686" s="23" t="s">
        <v>180</v>
      </c>
      <c r="M3686" s="25">
        <v>46309.803796296299</v>
      </c>
    </row>
    <row r="3687" spans="1:13">
      <c r="A3687">
        <v>202650003640</v>
      </c>
      <c r="B3687">
        <v>930568</v>
      </c>
      <c r="C3687" s="24">
        <v>46129</v>
      </c>
      <c r="D3687" s="23" t="s">
        <v>156</v>
      </c>
      <c r="E3687" s="23" t="s">
        <v>183</v>
      </c>
      <c r="F3687" s="23"/>
      <c r="G3687" s="23" t="s">
        <v>179</v>
      </c>
      <c r="H3687" s="23"/>
      <c r="I3687" s="23"/>
      <c r="J3687" s="23"/>
      <c r="K3687" s="23"/>
      <c r="L3687" s="23" t="s">
        <v>180</v>
      </c>
      <c r="M3687" s="25">
        <v>46309.803796296299</v>
      </c>
    </row>
    <row r="3688" spans="1:13">
      <c r="A3688">
        <v>202650003641</v>
      </c>
      <c r="B3688">
        <v>1201173</v>
      </c>
      <c r="C3688" s="24">
        <v>46129</v>
      </c>
      <c r="D3688" s="23" t="s">
        <v>156</v>
      </c>
      <c r="E3688" s="23" t="s">
        <v>183</v>
      </c>
      <c r="F3688" s="23"/>
      <c r="G3688" s="23" t="s">
        <v>179</v>
      </c>
      <c r="H3688" s="23"/>
      <c r="I3688" s="23"/>
      <c r="J3688" s="23"/>
      <c r="K3688" s="23"/>
      <c r="L3688" s="23" t="s">
        <v>180</v>
      </c>
      <c r="M3688" s="25">
        <v>46309.803796296299</v>
      </c>
    </row>
    <row r="3689" spans="1:13">
      <c r="A3689">
        <v>202650003642</v>
      </c>
      <c r="B3689">
        <v>1221158</v>
      </c>
      <c r="C3689" s="24">
        <v>46129</v>
      </c>
      <c r="D3689" s="23" t="s">
        <v>156</v>
      </c>
      <c r="E3689" s="23" t="s">
        <v>183</v>
      </c>
      <c r="F3689" s="23"/>
      <c r="G3689" s="23" t="s">
        <v>179</v>
      </c>
      <c r="H3689" s="23"/>
      <c r="I3689" s="23"/>
      <c r="J3689" s="23"/>
      <c r="K3689" s="23"/>
      <c r="L3689" s="23" t="s">
        <v>180</v>
      </c>
      <c r="M3689" s="25">
        <v>46309.803796296299</v>
      </c>
    </row>
    <row r="3690" spans="1:13">
      <c r="A3690">
        <v>202650003643</v>
      </c>
      <c r="B3690">
        <v>1231062</v>
      </c>
      <c r="C3690" s="24">
        <v>46129</v>
      </c>
      <c r="D3690" s="23" t="s">
        <v>156</v>
      </c>
      <c r="E3690" s="23" t="s">
        <v>183</v>
      </c>
      <c r="F3690" s="23"/>
      <c r="G3690" s="23" t="s">
        <v>179</v>
      </c>
      <c r="H3690" s="23"/>
      <c r="I3690" s="23"/>
      <c r="J3690" s="23"/>
      <c r="K3690" s="23"/>
      <c r="L3690" s="23" t="s">
        <v>180</v>
      </c>
      <c r="M3690" s="25">
        <v>46309.803796296299</v>
      </c>
    </row>
    <row r="3691" spans="1:13">
      <c r="A3691">
        <v>202650003644</v>
      </c>
      <c r="B3691">
        <v>1231144</v>
      </c>
      <c r="C3691" s="24">
        <v>46129</v>
      </c>
      <c r="D3691" s="23" t="s">
        <v>156</v>
      </c>
      <c r="E3691" s="23" t="s">
        <v>183</v>
      </c>
      <c r="F3691" s="23"/>
      <c r="G3691" s="23" t="s">
        <v>179</v>
      </c>
      <c r="H3691" s="23"/>
      <c r="I3691" s="23"/>
      <c r="J3691" s="23"/>
      <c r="K3691" s="23"/>
      <c r="L3691" s="23" t="s">
        <v>180</v>
      </c>
      <c r="M3691" s="25">
        <v>46309.803796296299</v>
      </c>
    </row>
    <row r="3692" spans="1:13">
      <c r="A3692">
        <v>202650003645</v>
      </c>
      <c r="B3692">
        <v>1232024</v>
      </c>
      <c r="C3692" s="24">
        <v>46129</v>
      </c>
      <c r="D3692" s="23" t="s">
        <v>156</v>
      </c>
      <c r="E3692" s="23" t="s">
        <v>183</v>
      </c>
      <c r="F3692" s="23"/>
      <c r="G3692" s="23" t="s">
        <v>179</v>
      </c>
      <c r="H3692" s="23"/>
      <c r="I3692" s="23"/>
      <c r="J3692" s="23"/>
      <c r="K3692" s="23"/>
      <c r="L3692" s="23" t="s">
        <v>180</v>
      </c>
      <c r="M3692" s="25">
        <v>46309.803796296299</v>
      </c>
    </row>
    <row r="3693" spans="1:13">
      <c r="A3693">
        <v>202650003646</v>
      </c>
      <c r="B3693">
        <v>960314</v>
      </c>
      <c r="C3693" s="24">
        <v>46129</v>
      </c>
      <c r="D3693" s="23" t="s">
        <v>156</v>
      </c>
      <c r="E3693" s="23" t="s">
        <v>183</v>
      </c>
      <c r="F3693" s="23"/>
      <c r="G3693" s="23" t="s">
        <v>179</v>
      </c>
      <c r="H3693" s="23"/>
      <c r="I3693" s="23"/>
      <c r="J3693" s="23"/>
      <c r="K3693" s="23"/>
      <c r="L3693" s="23" t="s">
        <v>180</v>
      </c>
      <c r="M3693" s="25">
        <v>46309.803796296299</v>
      </c>
    </row>
    <row r="3694" spans="1:13">
      <c r="A3694">
        <v>202650003649</v>
      </c>
      <c r="B3694">
        <v>1141149</v>
      </c>
      <c r="C3694" s="24">
        <v>46129</v>
      </c>
      <c r="D3694" s="23" t="s">
        <v>156</v>
      </c>
      <c r="E3694" s="23" t="s">
        <v>183</v>
      </c>
      <c r="F3694" s="23"/>
      <c r="G3694" s="23" t="s">
        <v>179</v>
      </c>
      <c r="H3694" s="23"/>
      <c r="I3694" s="23"/>
      <c r="J3694" s="23"/>
      <c r="K3694" s="23"/>
      <c r="L3694" s="23" t="s">
        <v>180</v>
      </c>
      <c r="M3694" s="25">
        <v>46309.803796296299</v>
      </c>
    </row>
    <row r="3695" spans="1:13">
      <c r="A3695">
        <v>202650003650</v>
      </c>
      <c r="B3695">
        <v>1202112</v>
      </c>
      <c r="C3695" s="24">
        <v>46129</v>
      </c>
      <c r="D3695" s="23" t="s">
        <v>156</v>
      </c>
      <c r="E3695" s="23" t="s">
        <v>183</v>
      </c>
      <c r="F3695" s="23"/>
      <c r="G3695" s="23" t="s">
        <v>179</v>
      </c>
      <c r="H3695" s="23"/>
      <c r="I3695" s="23"/>
      <c r="J3695" s="23"/>
      <c r="K3695" s="23"/>
      <c r="L3695" s="23" t="s">
        <v>180</v>
      </c>
      <c r="M3695" s="25">
        <v>46309.803796296299</v>
      </c>
    </row>
    <row r="3696" spans="1:13">
      <c r="A3696">
        <v>202650003651</v>
      </c>
      <c r="B3696">
        <v>1042085</v>
      </c>
      <c r="C3696" s="24">
        <v>46129</v>
      </c>
      <c r="D3696" s="23" t="s">
        <v>156</v>
      </c>
      <c r="E3696" s="23" t="s">
        <v>183</v>
      </c>
      <c r="F3696" s="23"/>
      <c r="G3696" s="23" t="s">
        <v>179</v>
      </c>
      <c r="H3696" s="23"/>
      <c r="I3696" s="23"/>
      <c r="J3696" s="23"/>
      <c r="K3696" s="23"/>
      <c r="L3696" s="23" t="s">
        <v>180</v>
      </c>
      <c r="M3696" s="25">
        <v>46309.803796296299</v>
      </c>
    </row>
    <row r="3697" spans="1:13">
      <c r="A3697">
        <v>202650003652</v>
      </c>
      <c r="B3697">
        <v>1222109</v>
      </c>
      <c r="C3697" s="24">
        <v>46129</v>
      </c>
      <c r="D3697" s="23" t="s">
        <v>156</v>
      </c>
      <c r="E3697" s="23" t="s">
        <v>183</v>
      </c>
      <c r="F3697" s="23"/>
      <c r="G3697" s="23" t="s">
        <v>179</v>
      </c>
      <c r="H3697" s="23"/>
      <c r="I3697" s="23"/>
      <c r="J3697" s="23"/>
      <c r="K3697" s="23"/>
      <c r="L3697" s="23" t="s">
        <v>180</v>
      </c>
      <c r="M3697" s="25">
        <v>46309.803796296299</v>
      </c>
    </row>
    <row r="3698" spans="1:13">
      <c r="A3698">
        <v>202650003653</v>
      </c>
      <c r="B3698">
        <v>1231051</v>
      </c>
      <c r="C3698" s="24">
        <v>46129</v>
      </c>
      <c r="D3698" s="23" t="s">
        <v>156</v>
      </c>
      <c r="E3698" s="23" t="s">
        <v>183</v>
      </c>
      <c r="F3698" s="23"/>
      <c r="G3698" s="23" t="s">
        <v>179</v>
      </c>
      <c r="H3698" s="23"/>
      <c r="I3698" s="23"/>
      <c r="J3698" s="23"/>
      <c r="K3698" s="23"/>
      <c r="L3698" s="23" t="s">
        <v>180</v>
      </c>
      <c r="M3698" s="25">
        <v>46309.803796296299</v>
      </c>
    </row>
    <row r="3699" spans="1:13">
      <c r="A3699">
        <v>202650003654</v>
      </c>
      <c r="B3699">
        <v>1212120</v>
      </c>
      <c r="C3699" s="24">
        <v>46129</v>
      </c>
      <c r="D3699" s="23" t="s">
        <v>156</v>
      </c>
      <c r="E3699" s="23" t="s">
        <v>183</v>
      </c>
      <c r="F3699" s="23"/>
      <c r="G3699" s="23" t="s">
        <v>179</v>
      </c>
      <c r="H3699" s="23"/>
      <c r="I3699" s="23"/>
      <c r="J3699" s="23"/>
      <c r="K3699" s="23"/>
      <c r="L3699" s="23" t="s">
        <v>180</v>
      </c>
      <c r="M3699" s="25">
        <v>46309.803796296299</v>
      </c>
    </row>
    <row r="3700" spans="1:13">
      <c r="A3700">
        <v>202650003655</v>
      </c>
      <c r="B3700">
        <v>1042085</v>
      </c>
      <c r="C3700" s="24">
        <v>46129</v>
      </c>
      <c r="D3700" s="23" t="s">
        <v>156</v>
      </c>
      <c r="E3700" s="23" t="s">
        <v>183</v>
      </c>
      <c r="F3700" s="23"/>
      <c r="G3700" s="23" t="s">
        <v>179</v>
      </c>
      <c r="H3700" s="23"/>
      <c r="I3700" s="23"/>
      <c r="J3700" s="23"/>
      <c r="K3700" s="23"/>
      <c r="L3700" s="23" t="s">
        <v>180</v>
      </c>
      <c r="M3700" s="25">
        <v>46309.803796296299</v>
      </c>
    </row>
    <row r="3701" spans="1:13">
      <c r="A3701">
        <v>202650003656</v>
      </c>
      <c r="B3701">
        <v>1111250</v>
      </c>
      <c r="C3701" s="24">
        <v>46129</v>
      </c>
      <c r="D3701" s="23" t="s">
        <v>156</v>
      </c>
      <c r="E3701" s="23" t="s">
        <v>183</v>
      </c>
      <c r="F3701" s="23"/>
      <c r="G3701" s="23" t="s">
        <v>179</v>
      </c>
      <c r="H3701" s="23"/>
      <c r="I3701" s="23"/>
      <c r="J3701" s="23"/>
      <c r="K3701" s="23"/>
      <c r="L3701" s="23" t="s">
        <v>180</v>
      </c>
      <c r="M3701" s="25">
        <v>46309.803796296299</v>
      </c>
    </row>
    <row r="3702" spans="1:13">
      <c r="A3702">
        <v>202650003657</v>
      </c>
      <c r="B3702">
        <v>1211448</v>
      </c>
      <c r="C3702" s="24">
        <v>46129</v>
      </c>
      <c r="D3702" s="23" t="s">
        <v>156</v>
      </c>
      <c r="E3702" s="23" t="s">
        <v>183</v>
      </c>
      <c r="F3702" s="23"/>
      <c r="G3702" s="23" t="s">
        <v>179</v>
      </c>
      <c r="H3702" s="23"/>
      <c r="I3702" s="23"/>
      <c r="J3702" s="23"/>
      <c r="K3702" s="23"/>
      <c r="L3702" s="23" t="s">
        <v>180</v>
      </c>
      <c r="M3702" s="25">
        <v>46309.803796296299</v>
      </c>
    </row>
    <row r="3703" spans="1:13">
      <c r="A3703">
        <v>202650003658</v>
      </c>
      <c r="B3703">
        <v>1131208</v>
      </c>
      <c r="C3703" s="24">
        <v>46120</v>
      </c>
      <c r="D3703" s="23" t="s">
        <v>156</v>
      </c>
      <c r="E3703" s="23" t="s">
        <v>183</v>
      </c>
      <c r="F3703" s="23"/>
      <c r="G3703" s="23" t="s">
        <v>179</v>
      </c>
      <c r="H3703" s="23"/>
      <c r="I3703" s="23"/>
      <c r="J3703" s="23"/>
      <c r="K3703" s="23"/>
      <c r="L3703" s="23" t="s">
        <v>180</v>
      </c>
      <c r="M3703" s="25">
        <v>46309.803796296299</v>
      </c>
    </row>
    <row r="3704" spans="1:13">
      <c r="A3704">
        <v>202650003659</v>
      </c>
      <c r="B3704">
        <v>1021169</v>
      </c>
      <c r="C3704" s="24">
        <v>46129</v>
      </c>
      <c r="D3704" s="23" t="s">
        <v>156</v>
      </c>
      <c r="E3704" s="23" t="s">
        <v>183</v>
      </c>
      <c r="F3704" s="23"/>
      <c r="G3704" s="23" t="s">
        <v>179</v>
      </c>
      <c r="H3704" s="23"/>
      <c r="I3704" s="23"/>
      <c r="J3704" s="23"/>
      <c r="K3704" s="23"/>
      <c r="L3704" s="23" t="s">
        <v>180</v>
      </c>
      <c r="M3704" s="25">
        <v>46309.803796296299</v>
      </c>
    </row>
    <row r="3705" spans="1:13">
      <c r="A3705">
        <v>202650003661</v>
      </c>
      <c r="B3705">
        <v>1201125</v>
      </c>
      <c r="C3705" s="24">
        <v>46129</v>
      </c>
      <c r="D3705" s="23" t="s">
        <v>156</v>
      </c>
      <c r="E3705" s="23" t="s">
        <v>183</v>
      </c>
      <c r="F3705" s="23"/>
      <c r="G3705" s="23" t="s">
        <v>179</v>
      </c>
      <c r="H3705" s="23"/>
      <c r="I3705" s="23"/>
      <c r="J3705" s="23"/>
      <c r="K3705" s="23"/>
      <c r="L3705" s="23" t="s">
        <v>180</v>
      </c>
      <c r="M3705" s="25">
        <v>46309.803796296299</v>
      </c>
    </row>
    <row r="3706" spans="1:13">
      <c r="A3706">
        <v>202650003662</v>
      </c>
      <c r="B3706">
        <v>1131470</v>
      </c>
      <c r="C3706" s="24">
        <v>46129</v>
      </c>
      <c r="D3706" s="23" t="s">
        <v>156</v>
      </c>
      <c r="E3706" s="23" t="s">
        <v>183</v>
      </c>
      <c r="F3706" s="23"/>
      <c r="G3706" s="23" t="s">
        <v>179</v>
      </c>
      <c r="H3706" s="23"/>
      <c r="I3706" s="23"/>
      <c r="J3706" s="23"/>
      <c r="K3706" s="23"/>
      <c r="L3706" s="23" t="s">
        <v>180</v>
      </c>
      <c r="M3706" s="25">
        <v>46309.803796296299</v>
      </c>
    </row>
    <row r="3707" spans="1:13">
      <c r="A3707">
        <v>202650003663</v>
      </c>
      <c r="B3707">
        <v>1171114</v>
      </c>
      <c r="C3707" s="24">
        <v>46129</v>
      </c>
      <c r="D3707" s="23" t="s">
        <v>156</v>
      </c>
      <c r="E3707" s="23" t="s">
        <v>183</v>
      </c>
      <c r="F3707" s="23"/>
      <c r="G3707" s="23" t="s">
        <v>179</v>
      </c>
      <c r="H3707" s="23"/>
      <c r="I3707" s="23"/>
      <c r="J3707" s="23"/>
      <c r="K3707" s="23"/>
      <c r="L3707" s="23" t="s">
        <v>180</v>
      </c>
      <c r="M3707" s="25">
        <v>46309.803796296299</v>
      </c>
    </row>
    <row r="3708" spans="1:13">
      <c r="A3708">
        <v>202650003664</v>
      </c>
      <c r="B3708">
        <v>1230004</v>
      </c>
      <c r="C3708" s="24">
        <v>46129</v>
      </c>
      <c r="D3708" s="23" t="s">
        <v>156</v>
      </c>
      <c r="E3708" s="23" t="s">
        <v>183</v>
      </c>
      <c r="F3708" s="23"/>
      <c r="G3708" s="23" t="s">
        <v>179</v>
      </c>
      <c r="H3708" s="23"/>
      <c r="I3708" s="23"/>
      <c r="J3708" s="23"/>
      <c r="K3708" s="23"/>
      <c r="L3708" s="23" t="s">
        <v>180</v>
      </c>
      <c r="M3708" s="25">
        <v>46309.803796296299</v>
      </c>
    </row>
    <row r="3709" spans="1:13">
      <c r="A3709">
        <v>202650003666</v>
      </c>
      <c r="B3709">
        <v>1152031</v>
      </c>
      <c r="C3709" s="24">
        <v>46129</v>
      </c>
      <c r="D3709" s="23" t="s">
        <v>156</v>
      </c>
      <c r="E3709" s="23" t="s">
        <v>183</v>
      </c>
      <c r="F3709" s="23"/>
      <c r="G3709" s="23" t="s">
        <v>179</v>
      </c>
      <c r="H3709" s="23"/>
      <c r="I3709" s="23"/>
      <c r="J3709" s="23"/>
      <c r="K3709" s="23"/>
      <c r="L3709" s="23" t="s">
        <v>180</v>
      </c>
      <c r="M3709" s="25">
        <v>46309.803796296299</v>
      </c>
    </row>
    <row r="3710" spans="1:13">
      <c r="A3710">
        <v>202650003667</v>
      </c>
      <c r="B3710">
        <v>1201257</v>
      </c>
      <c r="C3710" s="24">
        <v>46129</v>
      </c>
      <c r="D3710" s="23" t="s">
        <v>156</v>
      </c>
      <c r="E3710" s="23" t="s">
        <v>183</v>
      </c>
      <c r="F3710" s="23"/>
      <c r="G3710" s="23" t="s">
        <v>179</v>
      </c>
      <c r="H3710" s="23"/>
      <c r="I3710" s="23"/>
      <c r="J3710" s="23"/>
      <c r="K3710" s="23"/>
      <c r="L3710" s="23" t="s">
        <v>180</v>
      </c>
      <c r="M3710" s="25">
        <v>46309.803796296299</v>
      </c>
    </row>
    <row r="3711" spans="1:13">
      <c r="A3711">
        <v>202650003668</v>
      </c>
      <c r="B3711">
        <v>1101109</v>
      </c>
      <c r="C3711" s="24">
        <v>46129</v>
      </c>
      <c r="D3711" s="23" t="s">
        <v>156</v>
      </c>
      <c r="E3711" s="23" t="s">
        <v>183</v>
      </c>
      <c r="F3711" s="23"/>
      <c r="G3711" s="23" t="s">
        <v>179</v>
      </c>
      <c r="H3711" s="23"/>
      <c r="I3711" s="23"/>
      <c r="J3711" s="23"/>
      <c r="K3711" s="23"/>
      <c r="L3711" s="23" t="s">
        <v>180</v>
      </c>
      <c r="M3711" s="25">
        <v>46309.803796296299</v>
      </c>
    </row>
    <row r="3712" spans="1:13">
      <c r="A3712">
        <v>202650003669</v>
      </c>
      <c r="B3712">
        <v>1101115</v>
      </c>
      <c r="C3712" s="24">
        <v>46129</v>
      </c>
      <c r="D3712" s="23" t="s">
        <v>156</v>
      </c>
      <c r="E3712" s="23" t="s">
        <v>183</v>
      </c>
      <c r="F3712" s="23"/>
      <c r="G3712" s="23" t="s">
        <v>179</v>
      </c>
      <c r="H3712" s="23"/>
      <c r="I3712" s="23"/>
      <c r="J3712" s="23"/>
      <c r="K3712" s="23"/>
      <c r="L3712" s="23" t="s">
        <v>180</v>
      </c>
      <c r="M3712" s="25">
        <v>46309.803796296299</v>
      </c>
    </row>
    <row r="3713" spans="1:13">
      <c r="A3713">
        <v>202650003670</v>
      </c>
      <c r="B3713">
        <v>1161106</v>
      </c>
      <c r="C3713" s="24">
        <v>46129</v>
      </c>
      <c r="D3713" s="23" t="s">
        <v>156</v>
      </c>
      <c r="E3713" s="23" t="s">
        <v>183</v>
      </c>
      <c r="F3713" s="23"/>
      <c r="G3713" s="23" t="s">
        <v>179</v>
      </c>
      <c r="H3713" s="23"/>
      <c r="I3713" s="23"/>
      <c r="J3713" s="23"/>
      <c r="K3713" s="23"/>
      <c r="L3713" s="23" t="s">
        <v>180</v>
      </c>
      <c r="M3713" s="25">
        <v>46309.803796296299</v>
      </c>
    </row>
    <row r="3714" spans="1:13">
      <c r="A3714">
        <v>202650003672</v>
      </c>
      <c r="B3714">
        <v>1211422</v>
      </c>
      <c r="C3714" s="24">
        <v>46129</v>
      </c>
      <c r="D3714" s="23" t="s">
        <v>156</v>
      </c>
      <c r="E3714" s="23" t="s">
        <v>183</v>
      </c>
      <c r="F3714" s="23"/>
      <c r="G3714" s="23" t="s">
        <v>179</v>
      </c>
      <c r="H3714" s="23"/>
      <c r="I3714" s="23"/>
      <c r="J3714" s="23"/>
      <c r="K3714" s="23"/>
      <c r="L3714" s="23" t="s">
        <v>180</v>
      </c>
      <c r="M3714" s="25">
        <v>46309.803796296299</v>
      </c>
    </row>
    <row r="3715" spans="1:13">
      <c r="A3715">
        <v>202650003673</v>
      </c>
      <c r="B3715">
        <v>1221160</v>
      </c>
      <c r="C3715" s="24">
        <v>46129</v>
      </c>
      <c r="D3715" s="23" t="s">
        <v>156</v>
      </c>
      <c r="E3715" s="23" t="s">
        <v>183</v>
      </c>
      <c r="F3715" s="23"/>
      <c r="G3715" s="23" t="s">
        <v>179</v>
      </c>
      <c r="H3715" s="23"/>
      <c r="I3715" s="23"/>
      <c r="J3715" s="23"/>
      <c r="K3715" s="23"/>
      <c r="L3715" s="23" t="s">
        <v>180</v>
      </c>
      <c r="M3715" s="25">
        <v>46309.803796296299</v>
      </c>
    </row>
    <row r="3716" spans="1:13">
      <c r="A3716">
        <v>202650003674</v>
      </c>
      <c r="B3716">
        <v>1191434</v>
      </c>
      <c r="C3716" s="24">
        <v>46129</v>
      </c>
      <c r="D3716" s="23" t="s">
        <v>156</v>
      </c>
      <c r="E3716" s="23" t="s">
        <v>183</v>
      </c>
      <c r="F3716" s="23"/>
      <c r="G3716" s="23" t="s">
        <v>179</v>
      </c>
      <c r="H3716" s="23"/>
      <c r="I3716" s="23"/>
      <c r="J3716" s="23"/>
      <c r="K3716" s="23"/>
      <c r="L3716" s="23" t="s">
        <v>180</v>
      </c>
      <c r="M3716" s="25">
        <v>46309.803796296299</v>
      </c>
    </row>
    <row r="3717" spans="1:13">
      <c r="A3717">
        <v>202650003675</v>
      </c>
      <c r="B3717">
        <v>1171010</v>
      </c>
      <c r="C3717" s="24">
        <v>46129</v>
      </c>
      <c r="D3717" s="23" t="s">
        <v>156</v>
      </c>
      <c r="E3717" s="23" t="s">
        <v>183</v>
      </c>
      <c r="F3717" s="23"/>
      <c r="G3717" s="23" t="s">
        <v>179</v>
      </c>
      <c r="H3717" s="23"/>
      <c r="I3717" s="23"/>
      <c r="J3717" s="23"/>
      <c r="K3717" s="23"/>
      <c r="L3717" s="23" t="s">
        <v>180</v>
      </c>
      <c r="M3717" s="25">
        <v>46309.803796296299</v>
      </c>
    </row>
    <row r="3718" spans="1:13">
      <c r="A3718">
        <v>202650003676</v>
      </c>
      <c r="B3718">
        <v>930466</v>
      </c>
      <c r="C3718" s="24">
        <v>46129</v>
      </c>
      <c r="D3718" s="23" t="s">
        <v>156</v>
      </c>
      <c r="E3718" s="23" t="s">
        <v>183</v>
      </c>
      <c r="F3718" s="23"/>
      <c r="G3718" s="23" t="s">
        <v>179</v>
      </c>
      <c r="H3718" s="23"/>
      <c r="I3718" s="23"/>
      <c r="J3718" s="23"/>
      <c r="K3718" s="23"/>
      <c r="L3718" s="23" t="s">
        <v>180</v>
      </c>
      <c r="M3718" s="25">
        <v>46309.803796296299</v>
      </c>
    </row>
    <row r="3719" spans="1:13">
      <c r="A3719">
        <v>202650003677</v>
      </c>
      <c r="B3719">
        <v>1171464</v>
      </c>
      <c r="C3719" s="24">
        <v>46129</v>
      </c>
      <c r="D3719" s="23" t="s">
        <v>156</v>
      </c>
      <c r="E3719" s="23" t="s">
        <v>183</v>
      </c>
      <c r="F3719" s="23"/>
      <c r="G3719" s="23" t="s">
        <v>179</v>
      </c>
      <c r="H3719" s="23"/>
      <c r="I3719" s="23"/>
      <c r="J3719" s="23"/>
      <c r="K3719" s="23"/>
      <c r="L3719" s="23" t="s">
        <v>180</v>
      </c>
      <c r="M3719" s="25">
        <v>46309.803796296299</v>
      </c>
    </row>
    <row r="3720" spans="1:13">
      <c r="A3720">
        <v>202650003678</v>
      </c>
      <c r="B3720">
        <v>1111180</v>
      </c>
      <c r="C3720" s="24">
        <v>46129</v>
      </c>
      <c r="D3720" s="23" t="s">
        <v>156</v>
      </c>
      <c r="E3720" s="23" t="s">
        <v>183</v>
      </c>
      <c r="F3720" s="23"/>
      <c r="G3720" s="23" t="s">
        <v>179</v>
      </c>
      <c r="H3720" s="23"/>
      <c r="I3720" s="23"/>
      <c r="J3720" s="23"/>
      <c r="K3720" s="23"/>
      <c r="L3720" s="23" t="s">
        <v>180</v>
      </c>
      <c r="M3720" s="25">
        <v>46309.803796296299</v>
      </c>
    </row>
    <row r="3721" spans="1:13">
      <c r="A3721">
        <v>202650003679</v>
      </c>
      <c r="B3721">
        <v>1161385</v>
      </c>
      <c r="C3721" s="24">
        <v>46129</v>
      </c>
      <c r="D3721" s="23" t="s">
        <v>156</v>
      </c>
      <c r="E3721" s="23" t="s">
        <v>183</v>
      </c>
      <c r="F3721" s="23"/>
      <c r="G3721" s="23" t="s">
        <v>179</v>
      </c>
      <c r="H3721" s="23"/>
      <c r="I3721" s="23"/>
      <c r="J3721" s="23"/>
      <c r="K3721" s="23"/>
      <c r="L3721" s="23" t="s">
        <v>180</v>
      </c>
      <c r="M3721" s="25">
        <v>46309.803796296299</v>
      </c>
    </row>
    <row r="3722" spans="1:13">
      <c r="A3722">
        <v>202650003680</v>
      </c>
      <c r="B3722">
        <v>1211263</v>
      </c>
      <c r="C3722" s="24">
        <v>46129</v>
      </c>
      <c r="D3722" s="23" t="s">
        <v>156</v>
      </c>
      <c r="E3722" s="23" t="s">
        <v>183</v>
      </c>
      <c r="F3722" s="23"/>
      <c r="G3722" s="23" t="s">
        <v>179</v>
      </c>
      <c r="H3722" s="23"/>
      <c r="I3722" s="23"/>
      <c r="J3722" s="23"/>
      <c r="K3722" s="23"/>
      <c r="L3722" s="23" t="s">
        <v>180</v>
      </c>
      <c r="M3722" s="25">
        <v>46309.803796296299</v>
      </c>
    </row>
    <row r="3723" spans="1:13">
      <c r="A3723">
        <v>202650003681</v>
      </c>
      <c r="B3723">
        <v>1092021</v>
      </c>
      <c r="C3723" s="24">
        <v>46129</v>
      </c>
      <c r="D3723" s="23" t="s">
        <v>156</v>
      </c>
      <c r="E3723" s="23" t="s">
        <v>183</v>
      </c>
      <c r="F3723" s="23"/>
      <c r="G3723" s="23" t="s">
        <v>179</v>
      </c>
      <c r="H3723" s="23"/>
      <c r="I3723" s="23"/>
      <c r="J3723" s="23"/>
      <c r="K3723" s="23"/>
      <c r="L3723" s="23" t="s">
        <v>180</v>
      </c>
      <c r="M3723" s="25">
        <v>46309.803796296299</v>
      </c>
    </row>
    <row r="3724" spans="1:13">
      <c r="A3724">
        <v>202650003682</v>
      </c>
      <c r="B3724">
        <v>1181019</v>
      </c>
      <c r="C3724" s="24">
        <v>46129</v>
      </c>
      <c r="D3724" s="23" t="s">
        <v>156</v>
      </c>
      <c r="E3724" s="23" t="s">
        <v>183</v>
      </c>
      <c r="F3724" s="23"/>
      <c r="G3724" s="23" t="s">
        <v>179</v>
      </c>
      <c r="H3724" s="23"/>
      <c r="I3724" s="23"/>
      <c r="J3724" s="23"/>
      <c r="K3724" s="23"/>
      <c r="L3724" s="23" t="s">
        <v>180</v>
      </c>
      <c r="M3724" s="25">
        <v>46309.803796296299</v>
      </c>
    </row>
    <row r="3725" spans="1:13">
      <c r="A3725">
        <v>202650003683</v>
      </c>
      <c r="B3725">
        <v>1261381</v>
      </c>
      <c r="C3725" s="24">
        <v>46129</v>
      </c>
      <c r="D3725" s="23" t="s">
        <v>156</v>
      </c>
      <c r="E3725" s="23" t="s">
        <v>183</v>
      </c>
      <c r="F3725" s="23"/>
      <c r="G3725" s="23" t="s">
        <v>179</v>
      </c>
      <c r="H3725" s="23"/>
      <c r="I3725" s="23"/>
      <c r="J3725" s="23"/>
      <c r="K3725" s="23"/>
      <c r="L3725" s="23" t="s">
        <v>180</v>
      </c>
      <c r="M3725" s="25">
        <v>46309.803796296299</v>
      </c>
    </row>
    <row r="3726" spans="1:13">
      <c r="A3726">
        <v>202650003684</v>
      </c>
      <c r="B3726">
        <v>1221208</v>
      </c>
      <c r="C3726" s="24">
        <v>46129</v>
      </c>
      <c r="D3726" s="23" t="s">
        <v>156</v>
      </c>
      <c r="E3726" s="23" t="s">
        <v>183</v>
      </c>
      <c r="F3726" s="23"/>
      <c r="G3726" s="23" t="s">
        <v>179</v>
      </c>
      <c r="H3726" s="23"/>
      <c r="I3726" s="23"/>
      <c r="J3726" s="23"/>
      <c r="K3726" s="23"/>
      <c r="L3726" s="23" t="s">
        <v>180</v>
      </c>
      <c r="M3726" s="25">
        <v>46309.803796296299</v>
      </c>
    </row>
    <row r="3727" spans="1:13">
      <c r="A3727">
        <v>202650003685</v>
      </c>
      <c r="B3727">
        <v>981145</v>
      </c>
      <c r="C3727" s="24">
        <v>46129</v>
      </c>
      <c r="D3727" s="23" t="s">
        <v>156</v>
      </c>
      <c r="E3727" s="23" t="s">
        <v>183</v>
      </c>
      <c r="F3727" s="23"/>
      <c r="G3727" s="23" t="s">
        <v>179</v>
      </c>
      <c r="H3727" s="23"/>
      <c r="I3727" s="23"/>
      <c r="J3727" s="23"/>
      <c r="K3727" s="23"/>
      <c r="L3727" s="23" t="s">
        <v>180</v>
      </c>
      <c r="M3727" s="25">
        <v>46309.803796296299</v>
      </c>
    </row>
    <row r="3728" spans="1:13">
      <c r="A3728">
        <v>202650003686</v>
      </c>
      <c r="B3728">
        <v>1231109</v>
      </c>
      <c r="C3728" s="24">
        <v>46129</v>
      </c>
      <c r="D3728" s="23" t="s">
        <v>156</v>
      </c>
      <c r="E3728" s="23" t="s">
        <v>183</v>
      </c>
      <c r="F3728" s="23"/>
      <c r="G3728" s="23" t="s">
        <v>179</v>
      </c>
      <c r="H3728" s="23"/>
      <c r="I3728" s="23"/>
      <c r="J3728" s="23"/>
      <c r="K3728" s="23"/>
      <c r="L3728" s="23" t="s">
        <v>180</v>
      </c>
      <c r="M3728" s="25">
        <v>46309.803796296299</v>
      </c>
    </row>
    <row r="3729" spans="1:13">
      <c r="A3729">
        <v>202650003688</v>
      </c>
      <c r="B3729">
        <v>1001145</v>
      </c>
      <c r="C3729" s="24">
        <v>46129</v>
      </c>
      <c r="D3729" s="23" t="s">
        <v>156</v>
      </c>
      <c r="E3729" s="23" t="s">
        <v>183</v>
      </c>
      <c r="F3729" s="23"/>
      <c r="G3729" s="23" t="s">
        <v>179</v>
      </c>
      <c r="H3729" s="23"/>
      <c r="I3729" s="23"/>
      <c r="J3729" s="23"/>
      <c r="K3729" s="23"/>
      <c r="L3729" s="23" t="s">
        <v>180</v>
      </c>
      <c r="M3729" s="25">
        <v>46309.803796296299</v>
      </c>
    </row>
    <row r="3730" spans="1:13">
      <c r="A3730">
        <v>202650003689</v>
      </c>
      <c r="B3730">
        <v>1181160</v>
      </c>
      <c r="C3730" s="24">
        <v>46129</v>
      </c>
      <c r="D3730" s="23" t="s">
        <v>156</v>
      </c>
      <c r="E3730" s="23" t="s">
        <v>183</v>
      </c>
      <c r="F3730" s="23"/>
      <c r="G3730" s="23" t="s">
        <v>179</v>
      </c>
      <c r="H3730" s="23"/>
      <c r="I3730" s="23"/>
      <c r="J3730" s="23"/>
      <c r="K3730" s="23"/>
      <c r="L3730" s="23" t="s">
        <v>180</v>
      </c>
      <c r="M3730" s="25">
        <v>46309.803796296299</v>
      </c>
    </row>
    <row r="3731" spans="1:13">
      <c r="A3731">
        <v>202650003690</v>
      </c>
      <c r="B3731">
        <v>1191185</v>
      </c>
      <c r="C3731" s="24">
        <v>46129</v>
      </c>
      <c r="D3731" s="23" t="s">
        <v>156</v>
      </c>
      <c r="E3731" s="23" t="s">
        <v>183</v>
      </c>
      <c r="F3731" s="23"/>
      <c r="G3731" s="23" t="s">
        <v>179</v>
      </c>
      <c r="H3731" s="23"/>
      <c r="I3731" s="23"/>
      <c r="J3731" s="23"/>
      <c r="K3731" s="23"/>
      <c r="L3731" s="23" t="s">
        <v>180</v>
      </c>
      <c r="M3731" s="25">
        <v>46309.803796296299</v>
      </c>
    </row>
    <row r="3732" spans="1:13">
      <c r="A3732">
        <v>202650003691</v>
      </c>
      <c r="B3732">
        <v>1112050</v>
      </c>
      <c r="C3732" s="24">
        <v>46129</v>
      </c>
      <c r="D3732" s="23" t="s">
        <v>156</v>
      </c>
      <c r="E3732" s="23" t="s">
        <v>183</v>
      </c>
      <c r="F3732" s="23"/>
      <c r="G3732" s="23" t="s">
        <v>179</v>
      </c>
      <c r="H3732" s="23"/>
      <c r="I3732" s="23"/>
      <c r="J3732" s="23"/>
      <c r="K3732" s="23"/>
      <c r="L3732" s="23" t="s">
        <v>180</v>
      </c>
      <c r="M3732" s="25">
        <v>46309.803796296299</v>
      </c>
    </row>
    <row r="3733" spans="1:13">
      <c r="A3733">
        <v>202650003692</v>
      </c>
      <c r="B3733">
        <v>1161259</v>
      </c>
      <c r="C3733" s="24">
        <v>46129</v>
      </c>
      <c r="D3733" s="23" t="s">
        <v>156</v>
      </c>
      <c r="E3733" s="23" t="s">
        <v>183</v>
      </c>
      <c r="F3733" s="23"/>
      <c r="G3733" s="23" t="s">
        <v>179</v>
      </c>
      <c r="H3733" s="23"/>
      <c r="I3733" s="23"/>
      <c r="J3733" s="23"/>
      <c r="K3733" s="23"/>
      <c r="L3733" s="23" t="s">
        <v>180</v>
      </c>
      <c r="M3733" s="25">
        <v>46309.803796296299</v>
      </c>
    </row>
    <row r="3734" spans="1:13">
      <c r="A3734">
        <v>202650003693</v>
      </c>
      <c r="B3734">
        <v>940455</v>
      </c>
      <c r="C3734" s="24">
        <v>46129</v>
      </c>
      <c r="D3734" s="23" t="s">
        <v>156</v>
      </c>
      <c r="E3734" s="23" t="s">
        <v>183</v>
      </c>
      <c r="F3734" s="23"/>
      <c r="G3734" s="23" t="s">
        <v>179</v>
      </c>
      <c r="H3734" s="23"/>
      <c r="I3734" s="23"/>
      <c r="J3734" s="23"/>
      <c r="K3734" s="23"/>
      <c r="L3734" s="23" t="s">
        <v>180</v>
      </c>
      <c r="M3734" s="25">
        <v>46309.803796296299</v>
      </c>
    </row>
    <row r="3735" spans="1:13">
      <c r="A3735">
        <v>202650003694</v>
      </c>
      <c r="B3735">
        <v>1111110</v>
      </c>
      <c r="C3735" s="24">
        <v>46129</v>
      </c>
      <c r="D3735" s="23" t="s">
        <v>156</v>
      </c>
      <c r="E3735" s="23" t="s">
        <v>183</v>
      </c>
      <c r="F3735" s="23"/>
      <c r="G3735" s="23" t="s">
        <v>179</v>
      </c>
      <c r="H3735" s="23"/>
      <c r="I3735" s="23"/>
      <c r="J3735" s="23"/>
      <c r="K3735" s="23"/>
      <c r="L3735" s="23" t="s">
        <v>180</v>
      </c>
      <c r="M3735" s="25">
        <v>46309.803796296299</v>
      </c>
    </row>
    <row r="3736" spans="1:13">
      <c r="A3736">
        <v>202650003695</v>
      </c>
      <c r="B3736">
        <v>1231055</v>
      </c>
      <c r="C3736" s="24">
        <v>46129</v>
      </c>
      <c r="D3736" s="23" t="s">
        <v>156</v>
      </c>
      <c r="E3736" s="23" t="s">
        <v>183</v>
      </c>
      <c r="F3736" s="23"/>
      <c r="G3736" s="23" t="s">
        <v>179</v>
      </c>
      <c r="H3736" s="23"/>
      <c r="I3736" s="23"/>
      <c r="J3736" s="23"/>
      <c r="K3736" s="23"/>
      <c r="L3736" s="23" t="s">
        <v>180</v>
      </c>
      <c r="M3736" s="25">
        <v>46309.803796296299</v>
      </c>
    </row>
    <row r="3737" spans="1:13">
      <c r="A3737">
        <v>202650003697</v>
      </c>
      <c r="B3737">
        <v>1251421</v>
      </c>
      <c r="C3737" s="24">
        <v>46129</v>
      </c>
      <c r="D3737" s="23" t="s">
        <v>156</v>
      </c>
      <c r="E3737" s="23" t="s">
        <v>183</v>
      </c>
      <c r="F3737" s="23"/>
      <c r="G3737" s="23" t="s">
        <v>179</v>
      </c>
      <c r="H3737" s="23"/>
      <c r="I3737" s="23"/>
      <c r="J3737" s="23"/>
      <c r="K3737" s="23"/>
      <c r="L3737" s="23" t="s">
        <v>180</v>
      </c>
      <c r="M3737" s="25">
        <v>46309.803796296299</v>
      </c>
    </row>
    <row r="3738" spans="1:13">
      <c r="A3738">
        <v>202650003698</v>
      </c>
      <c r="B3738">
        <v>1144073</v>
      </c>
      <c r="C3738" s="24">
        <v>46129</v>
      </c>
      <c r="D3738" s="23" t="s">
        <v>156</v>
      </c>
      <c r="E3738" s="23" t="s">
        <v>183</v>
      </c>
      <c r="F3738" s="23"/>
      <c r="G3738" s="23" t="s">
        <v>179</v>
      </c>
      <c r="H3738" s="23"/>
      <c r="I3738" s="23"/>
      <c r="J3738" s="23"/>
      <c r="K3738" s="23"/>
      <c r="L3738" s="23" t="s">
        <v>180</v>
      </c>
      <c r="M3738" s="25">
        <v>46309.803796296299</v>
      </c>
    </row>
    <row r="3739" spans="1:13">
      <c r="A3739">
        <v>202650003699</v>
      </c>
      <c r="B3739">
        <v>1221426</v>
      </c>
      <c r="C3739" s="24">
        <v>46129</v>
      </c>
      <c r="D3739" s="23" t="s">
        <v>156</v>
      </c>
      <c r="E3739" s="23" t="s">
        <v>183</v>
      </c>
      <c r="F3739" s="23"/>
      <c r="G3739" s="23" t="s">
        <v>179</v>
      </c>
      <c r="H3739" s="23"/>
      <c r="I3739" s="23"/>
      <c r="J3739" s="23"/>
      <c r="K3739" s="23"/>
      <c r="L3739" s="23" t="s">
        <v>180</v>
      </c>
      <c r="M3739" s="25">
        <v>46309.803796296299</v>
      </c>
    </row>
    <row r="3740" spans="1:13">
      <c r="A3740">
        <v>202650003700</v>
      </c>
      <c r="B3740">
        <v>1231346</v>
      </c>
      <c r="C3740" s="24">
        <v>46129</v>
      </c>
      <c r="D3740" s="23" t="s">
        <v>156</v>
      </c>
      <c r="E3740" s="23" t="s">
        <v>183</v>
      </c>
      <c r="F3740" s="23"/>
      <c r="G3740" s="23" t="s">
        <v>179</v>
      </c>
      <c r="H3740" s="23"/>
      <c r="I3740" s="23"/>
      <c r="J3740" s="23"/>
      <c r="K3740" s="23"/>
      <c r="L3740" s="23" t="s">
        <v>180</v>
      </c>
      <c r="M3740" s="25">
        <v>46309.803796296299</v>
      </c>
    </row>
    <row r="3741" spans="1:13">
      <c r="A3741">
        <v>202650003701</v>
      </c>
      <c r="B3741">
        <v>1091266</v>
      </c>
      <c r="C3741" s="24">
        <v>46129</v>
      </c>
      <c r="D3741" s="23" t="s">
        <v>156</v>
      </c>
      <c r="E3741" s="23" t="s">
        <v>183</v>
      </c>
      <c r="F3741" s="23"/>
      <c r="G3741" s="23" t="s">
        <v>179</v>
      </c>
      <c r="H3741" s="23"/>
      <c r="I3741" s="23"/>
      <c r="J3741" s="23"/>
      <c r="K3741" s="23"/>
      <c r="L3741" s="23" t="s">
        <v>180</v>
      </c>
      <c r="M3741" s="25">
        <v>46309.803796296299</v>
      </c>
    </row>
    <row r="3742" spans="1:13">
      <c r="A3742">
        <v>202650003702</v>
      </c>
      <c r="B3742">
        <v>1231369</v>
      </c>
      <c r="C3742" s="24">
        <v>46129</v>
      </c>
      <c r="D3742" s="23" t="s">
        <v>156</v>
      </c>
      <c r="E3742" s="23" t="s">
        <v>183</v>
      </c>
      <c r="F3742" s="23"/>
      <c r="G3742" s="23" t="s">
        <v>179</v>
      </c>
      <c r="H3742" s="23"/>
      <c r="I3742" s="23"/>
      <c r="J3742" s="23"/>
      <c r="K3742" s="23"/>
      <c r="L3742" s="23" t="s">
        <v>180</v>
      </c>
      <c r="M3742" s="25">
        <v>46309.803796296299</v>
      </c>
    </row>
    <row r="3743" spans="1:13">
      <c r="A3743">
        <v>202650003703</v>
      </c>
      <c r="B3743">
        <v>1211404</v>
      </c>
      <c r="C3743" s="24">
        <v>46129</v>
      </c>
      <c r="D3743" s="23" t="s">
        <v>156</v>
      </c>
      <c r="E3743" s="23" t="s">
        <v>183</v>
      </c>
      <c r="F3743" s="23"/>
      <c r="G3743" s="23" t="s">
        <v>179</v>
      </c>
      <c r="H3743" s="23"/>
      <c r="I3743" s="23"/>
      <c r="J3743" s="23"/>
      <c r="K3743" s="23"/>
      <c r="L3743" s="23" t="s">
        <v>180</v>
      </c>
      <c r="M3743" s="25">
        <v>46309.803796296299</v>
      </c>
    </row>
    <row r="3744" spans="1:13">
      <c r="A3744">
        <v>202650003704</v>
      </c>
      <c r="B3744">
        <v>1231355</v>
      </c>
      <c r="C3744" s="24">
        <v>46129</v>
      </c>
      <c r="D3744" s="23" t="s">
        <v>156</v>
      </c>
      <c r="E3744" s="23" t="s">
        <v>183</v>
      </c>
      <c r="F3744" s="23"/>
      <c r="G3744" s="23" t="s">
        <v>179</v>
      </c>
      <c r="H3744" s="23"/>
      <c r="I3744" s="23"/>
      <c r="J3744" s="23"/>
      <c r="K3744" s="23"/>
      <c r="L3744" s="23" t="s">
        <v>180</v>
      </c>
      <c r="M3744" s="25">
        <v>46309.803796296299</v>
      </c>
    </row>
    <row r="3745" spans="1:13">
      <c r="A3745">
        <v>202650003705</v>
      </c>
      <c r="B3745">
        <v>1212310</v>
      </c>
      <c r="C3745" s="24">
        <v>46129</v>
      </c>
      <c r="D3745" s="23" t="s">
        <v>156</v>
      </c>
      <c r="E3745" s="23" t="s">
        <v>183</v>
      </c>
      <c r="F3745" s="23"/>
      <c r="G3745" s="23" t="s">
        <v>179</v>
      </c>
      <c r="H3745" s="23"/>
      <c r="I3745" s="23"/>
      <c r="J3745" s="23"/>
      <c r="K3745" s="23"/>
      <c r="L3745" s="23" t="s">
        <v>180</v>
      </c>
      <c r="M3745" s="25">
        <v>46309.803796296299</v>
      </c>
    </row>
    <row r="3746" spans="1:13">
      <c r="A3746">
        <v>202650003706</v>
      </c>
      <c r="B3746">
        <v>1171039</v>
      </c>
      <c r="C3746" s="24">
        <v>46129</v>
      </c>
      <c r="D3746" s="23" t="s">
        <v>156</v>
      </c>
      <c r="E3746" s="23" t="s">
        <v>183</v>
      </c>
      <c r="F3746" s="23"/>
      <c r="G3746" s="23" t="s">
        <v>179</v>
      </c>
      <c r="H3746" s="23"/>
      <c r="I3746" s="23"/>
      <c r="J3746" s="23"/>
      <c r="K3746" s="23"/>
      <c r="L3746" s="23" t="s">
        <v>180</v>
      </c>
      <c r="M3746" s="25">
        <v>46309.803796296299</v>
      </c>
    </row>
    <row r="3747" spans="1:13">
      <c r="A3747">
        <v>202650003707</v>
      </c>
      <c r="B3747">
        <v>1071286</v>
      </c>
      <c r="C3747" s="24">
        <v>46129</v>
      </c>
      <c r="D3747" s="23" t="s">
        <v>156</v>
      </c>
      <c r="E3747" s="23" t="s">
        <v>183</v>
      </c>
      <c r="F3747" s="23"/>
      <c r="G3747" s="23" t="s">
        <v>179</v>
      </c>
      <c r="H3747" s="23"/>
      <c r="I3747" s="23"/>
      <c r="J3747" s="23"/>
      <c r="K3747" s="23"/>
      <c r="L3747" s="23" t="s">
        <v>180</v>
      </c>
      <c r="M3747" s="25">
        <v>46309.803796296299</v>
      </c>
    </row>
    <row r="3748" spans="1:13">
      <c r="A3748">
        <v>202650003708</v>
      </c>
      <c r="B3748">
        <v>1221017</v>
      </c>
      <c r="C3748" s="24">
        <v>46129</v>
      </c>
      <c r="D3748" s="23" t="s">
        <v>156</v>
      </c>
      <c r="E3748" s="23" t="s">
        <v>183</v>
      </c>
      <c r="F3748" s="23"/>
      <c r="G3748" s="23" t="s">
        <v>179</v>
      </c>
      <c r="H3748" s="23"/>
      <c r="I3748" s="23"/>
      <c r="J3748" s="23"/>
      <c r="K3748" s="23"/>
      <c r="L3748" s="23" t="s">
        <v>180</v>
      </c>
      <c r="M3748" s="25">
        <v>46309.803796296299</v>
      </c>
    </row>
    <row r="3749" spans="1:13">
      <c r="A3749">
        <v>202650003709</v>
      </c>
      <c r="B3749">
        <v>1042092</v>
      </c>
      <c r="C3749" s="24">
        <v>46129</v>
      </c>
      <c r="D3749" s="23" t="s">
        <v>156</v>
      </c>
      <c r="E3749" s="23" t="s">
        <v>183</v>
      </c>
      <c r="F3749" s="23"/>
      <c r="G3749" s="23" t="s">
        <v>179</v>
      </c>
      <c r="H3749" s="23"/>
      <c r="I3749" s="23"/>
      <c r="J3749" s="23"/>
      <c r="K3749" s="23"/>
      <c r="L3749" s="23" t="s">
        <v>180</v>
      </c>
      <c r="M3749" s="25">
        <v>46309.803796296299</v>
      </c>
    </row>
    <row r="3750" spans="1:13">
      <c r="A3750">
        <v>202650003710</v>
      </c>
      <c r="B3750">
        <v>1201443</v>
      </c>
      <c r="C3750" s="24">
        <v>46129</v>
      </c>
      <c r="D3750" s="23" t="s">
        <v>156</v>
      </c>
      <c r="E3750" s="23" t="s">
        <v>183</v>
      </c>
      <c r="F3750" s="23"/>
      <c r="G3750" s="23" t="s">
        <v>179</v>
      </c>
      <c r="H3750" s="23"/>
      <c r="I3750" s="23"/>
      <c r="J3750" s="23"/>
      <c r="K3750" s="23"/>
      <c r="L3750" s="23" t="s">
        <v>180</v>
      </c>
      <c r="M3750" s="25">
        <v>46309.803796296299</v>
      </c>
    </row>
    <row r="3751" spans="1:13">
      <c r="A3751">
        <v>202650003711</v>
      </c>
      <c r="B3751">
        <v>1201439</v>
      </c>
      <c r="C3751" s="24">
        <v>46129</v>
      </c>
      <c r="D3751" s="23" t="s">
        <v>156</v>
      </c>
      <c r="E3751" s="23" t="s">
        <v>183</v>
      </c>
      <c r="F3751" s="23"/>
      <c r="G3751" s="23" t="s">
        <v>179</v>
      </c>
      <c r="H3751" s="23"/>
      <c r="I3751" s="23"/>
      <c r="J3751" s="23"/>
      <c r="K3751" s="23"/>
      <c r="L3751" s="23" t="s">
        <v>180</v>
      </c>
      <c r="M3751" s="25">
        <v>46309.803796296299</v>
      </c>
    </row>
    <row r="3752" spans="1:13">
      <c r="A3752">
        <v>202650003712</v>
      </c>
      <c r="B3752">
        <v>1231094</v>
      </c>
      <c r="C3752" s="24">
        <v>46129</v>
      </c>
      <c r="D3752" s="23" t="s">
        <v>156</v>
      </c>
      <c r="E3752" s="23" t="s">
        <v>183</v>
      </c>
      <c r="F3752" s="23"/>
      <c r="G3752" s="23" t="s">
        <v>179</v>
      </c>
      <c r="H3752" s="23"/>
      <c r="I3752" s="23"/>
      <c r="J3752" s="23"/>
      <c r="K3752" s="23"/>
      <c r="L3752" s="23" t="s">
        <v>180</v>
      </c>
      <c r="M3752" s="25">
        <v>46309.803796296299</v>
      </c>
    </row>
    <row r="3753" spans="1:13">
      <c r="A3753">
        <v>202650003713</v>
      </c>
      <c r="B3753">
        <v>1221454</v>
      </c>
      <c r="C3753" s="24">
        <v>46129</v>
      </c>
      <c r="D3753" s="23" t="s">
        <v>156</v>
      </c>
      <c r="E3753" s="23" t="s">
        <v>183</v>
      </c>
      <c r="F3753" s="23"/>
      <c r="G3753" s="23" t="s">
        <v>179</v>
      </c>
      <c r="H3753" s="23"/>
      <c r="I3753" s="23"/>
      <c r="J3753" s="23"/>
      <c r="K3753" s="23"/>
      <c r="L3753" s="23" t="s">
        <v>180</v>
      </c>
      <c r="M3753" s="25">
        <v>46309.803796296299</v>
      </c>
    </row>
    <row r="3754" spans="1:13">
      <c r="A3754">
        <v>202650003714</v>
      </c>
      <c r="B3754">
        <v>1111338</v>
      </c>
      <c r="C3754" s="24">
        <v>46129</v>
      </c>
      <c r="D3754" s="23" t="s">
        <v>156</v>
      </c>
      <c r="E3754" s="23" t="s">
        <v>183</v>
      </c>
      <c r="F3754" s="23"/>
      <c r="G3754" s="23" t="s">
        <v>179</v>
      </c>
      <c r="H3754" s="23"/>
      <c r="I3754" s="23"/>
      <c r="J3754" s="23"/>
      <c r="K3754" s="23"/>
      <c r="L3754" s="23" t="s">
        <v>180</v>
      </c>
      <c r="M3754" s="25">
        <v>46309.803796296299</v>
      </c>
    </row>
    <row r="3755" spans="1:13">
      <c r="A3755">
        <v>202650003715</v>
      </c>
      <c r="B3755">
        <v>1231372</v>
      </c>
      <c r="C3755" s="24">
        <v>46129</v>
      </c>
      <c r="D3755" s="23" t="s">
        <v>156</v>
      </c>
      <c r="E3755" s="23" t="s">
        <v>183</v>
      </c>
      <c r="F3755" s="23"/>
      <c r="G3755" s="23" t="s">
        <v>179</v>
      </c>
      <c r="H3755" s="23"/>
      <c r="I3755" s="23"/>
      <c r="J3755" s="23"/>
      <c r="K3755" s="23"/>
      <c r="L3755" s="23" t="s">
        <v>180</v>
      </c>
      <c r="M3755" s="25">
        <v>46309.803796296299</v>
      </c>
    </row>
    <row r="3756" spans="1:13">
      <c r="A3756">
        <v>202650003718</v>
      </c>
      <c r="B3756">
        <v>1231359</v>
      </c>
      <c r="C3756" s="24">
        <v>46129</v>
      </c>
      <c r="D3756" s="23" t="s">
        <v>156</v>
      </c>
      <c r="E3756" s="23" t="s">
        <v>183</v>
      </c>
      <c r="F3756" s="23"/>
      <c r="G3756" s="23" t="s">
        <v>179</v>
      </c>
      <c r="H3756" s="23"/>
      <c r="I3756" s="23"/>
      <c r="J3756" s="23"/>
      <c r="K3756" s="23"/>
      <c r="L3756" s="23" t="s">
        <v>180</v>
      </c>
      <c r="M3756" s="25">
        <v>46309.803796296299</v>
      </c>
    </row>
    <row r="3757" spans="1:13">
      <c r="A3757">
        <v>202650003719</v>
      </c>
      <c r="B3757">
        <v>1201381</v>
      </c>
      <c r="C3757" s="24">
        <v>46129</v>
      </c>
      <c r="D3757" s="23" t="s">
        <v>156</v>
      </c>
      <c r="E3757" s="23" t="s">
        <v>183</v>
      </c>
      <c r="F3757" s="23"/>
      <c r="G3757" s="23" t="s">
        <v>179</v>
      </c>
      <c r="H3757" s="23"/>
      <c r="I3757" s="23"/>
      <c r="J3757" s="23"/>
      <c r="K3757" s="23"/>
      <c r="L3757" s="23" t="s">
        <v>180</v>
      </c>
      <c r="M3757" s="25">
        <v>46309.803796296299</v>
      </c>
    </row>
    <row r="3758" spans="1:13">
      <c r="A3758">
        <v>202650003720</v>
      </c>
      <c r="B3758">
        <v>1261355</v>
      </c>
      <c r="C3758" s="24">
        <v>46129</v>
      </c>
      <c r="D3758" s="23" t="s">
        <v>156</v>
      </c>
      <c r="E3758" s="23" t="s">
        <v>183</v>
      </c>
      <c r="F3758" s="23"/>
      <c r="G3758" s="23" t="s">
        <v>179</v>
      </c>
      <c r="H3758" s="23"/>
      <c r="I3758" s="23"/>
      <c r="J3758" s="23"/>
      <c r="K3758" s="23"/>
      <c r="L3758" s="23" t="s">
        <v>180</v>
      </c>
      <c r="M3758" s="25">
        <v>46309.803796296299</v>
      </c>
    </row>
    <row r="3759" spans="1:13">
      <c r="A3759">
        <v>202650003722</v>
      </c>
      <c r="B3759">
        <v>1166053</v>
      </c>
      <c r="C3759" s="24">
        <v>46129</v>
      </c>
      <c r="D3759" s="23" t="s">
        <v>156</v>
      </c>
      <c r="E3759" s="23" t="s">
        <v>183</v>
      </c>
      <c r="F3759" s="23"/>
      <c r="G3759" s="23" t="s">
        <v>179</v>
      </c>
      <c r="H3759" s="23"/>
      <c r="I3759" s="23"/>
      <c r="J3759" s="23"/>
      <c r="K3759" s="23"/>
      <c r="L3759" s="23" t="s">
        <v>180</v>
      </c>
      <c r="M3759" s="25">
        <v>46309.803796296299</v>
      </c>
    </row>
    <row r="3760" spans="1:13">
      <c r="A3760">
        <v>202650003723</v>
      </c>
      <c r="B3760">
        <v>1221331</v>
      </c>
      <c r="C3760" s="24">
        <v>46129</v>
      </c>
      <c r="D3760" s="23" t="s">
        <v>156</v>
      </c>
      <c r="E3760" s="23" t="s">
        <v>183</v>
      </c>
      <c r="F3760" s="23"/>
      <c r="G3760" s="23" t="s">
        <v>179</v>
      </c>
      <c r="H3760" s="23"/>
      <c r="I3760" s="23"/>
      <c r="J3760" s="23"/>
      <c r="K3760" s="23"/>
      <c r="L3760" s="23" t="s">
        <v>180</v>
      </c>
      <c r="M3760" s="25">
        <v>46309.803796296299</v>
      </c>
    </row>
    <row r="3761" spans="1:13">
      <c r="A3761">
        <v>202650003724</v>
      </c>
      <c r="B3761">
        <v>1101337</v>
      </c>
      <c r="C3761" s="24">
        <v>46129</v>
      </c>
      <c r="D3761" s="23" t="s">
        <v>156</v>
      </c>
      <c r="E3761" s="23" t="s">
        <v>183</v>
      </c>
      <c r="F3761" s="23"/>
      <c r="G3761" s="23" t="s">
        <v>179</v>
      </c>
      <c r="H3761" s="23"/>
      <c r="I3761" s="23"/>
      <c r="J3761" s="23"/>
      <c r="K3761" s="23"/>
      <c r="L3761" s="23" t="s">
        <v>180</v>
      </c>
      <c r="M3761" s="25">
        <v>46309.803796296299</v>
      </c>
    </row>
    <row r="3762" spans="1:13">
      <c r="A3762">
        <v>202650003725</v>
      </c>
      <c r="B3762">
        <v>1221453</v>
      </c>
      <c r="C3762" s="24">
        <v>46129</v>
      </c>
      <c r="D3762" s="23" t="s">
        <v>156</v>
      </c>
      <c r="E3762" s="23" t="s">
        <v>183</v>
      </c>
      <c r="F3762" s="23"/>
      <c r="G3762" s="23" t="s">
        <v>179</v>
      </c>
      <c r="H3762" s="23"/>
      <c r="I3762" s="23"/>
      <c r="J3762" s="23"/>
      <c r="K3762" s="23"/>
      <c r="L3762" s="23" t="s">
        <v>180</v>
      </c>
      <c r="M3762" s="25">
        <v>46309.803796296299</v>
      </c>
    </row>
    <row r="3763" spans="1:13">
      <c r="A3763">
        <v>202650003726</v>
      </c>
      <c r="B3763">
        <v>1141036</v>
      </c>
      <c r="C3763" s="24">
        <v>46129</v>
      </c>
      <c r="D3763" s="23" t="s">
        <v>156</v>
      </c>
      <c r="E3763" s="23" t="s">
        <v>183</v>
      </c>
      <c r="F3763" s="23"/>
      <c r="G3763" s="23" t="s">
        <v>179</v>
      </c>
      <c r="H3763" s="23"/>
      <c r="I3763" s="23"/>
      <c r="J3763" s="23"/>
      <c r="K3763" s="23"/>
      <c r="L3763" s="23" t="s">
        <v>180</v>
      </c>
      <c r="M3763" s="25">
        <v>46309.803796296299</v>
      </c>
    </row>
    <row r="3764" spans="1:13">
      <c r="A3764">
        <v>202650003727</v>
      </c>
      <c r="B3764">
        <v>1222086</v>
      </c>
      <c r="C3764" s="24">
        <v>46129</v>
      </c>
      <c r="D3764" s="23" t="s">
        <v>156</v>
      </c>
      <c r="E3764" s="23" t="s">
        <v>183</v>
      </c>
      <c r="F3764" s="23"/>
      <c r="G3764" s="23" t="s">
        <v>179</v>
      </c>
      <c r="H3764" s="23"/>
      <c r="I3764" s="23"/>
      <c r="J3764" s="23"/>
      <c r="K3764" s="23"/>
      <c r="L3764" s="23" t="s">
        <v>180</v>
      </c>
      <c r="M3764" s="25">
        <v>46309.803796296299</v>
      </c>
    </row>
    <row r="3765" spans="1:13">
      <c r="A3765">
        <v>202650003728</v>
      </c>
      <c r="B3765">
        <v>1201011</v>
      </c>
      <c r="C3765" s="24">
        <v>46129</v>
      </c>
      <c r="D3765" s="23" t="s">
        <v>156</v>
      </c>
      <c r="E3765" s="23" t="s">
        <v>183</v>
      </c>
      <c r="F3765" s="23"/>
      <c r="G3765" s="23" t="s">
        <v>179</v>
      </c>
      <c r="H3765" s="23"/>
      <c r="I3765" s="23"/>
      <c r="J3765" s="23"/>
      <c r="K3765" s="23"/>
      <c r="L3765" s="23" t="s">
        <v>180</v>
      </c>
      <c r="M3765" s="25">
        <v>46309.803796296299</v>
      </c>
    </row>
    <row r="3766" spans="1:13">
      <c r="A3766">
        <v>202650003729</v>
      </c>
      <c r="B3766">
        <v>1221184</v>
      </c>
      <c r="C3766" s="24">
        <v>46129</v>
      </c>
      <c r="D3766" s="23" t="s">
        <v>156</v>
      </c>
      <c r="E3766" s="23" t="s">
        <v>183</v>
      </c>
      <c r="F3766" s="23"/>
      <c r="G3766" s="23" t="s">
        <v>179</v>
      </c>
      <c r="H3766" s="23"/>
      <c r="I3766" s="23"/>
      <c r="J3766" s="23"/>
      <c r="K3766" s="23"/>
      <c r="L3766" s="23" t="s">
        <v>180</v>
      </c>
      <c r="M3766" s="25">
        <v>46309.803796296299</v>
      </c>
    </row>
    <row r="3767" spans="1:13">
      <c r="A3767">
        <v>202650003730</v>
      </c>
      <c r="B3767">
        <v>1211381</v>
      </c>
      <c r="C3767" s="24">
        <v>46129</v>
      </c>
      <c r="D3767" s="23" t="s">
        <v>156</v>
      </c>
      <c r="E3767" s="23" t="s">
        <v>183</v>
      </c>
      <c r="F3767" s="23"/>
      <c r="G3767" s="23" t="s">
        <v>179</v>
      </c>
      <c r="H3767" s="23"/>
      <c r="I3767" s="23"/>
      <c r="J3767" s="23"/>
      <c r="K3767" s="23"/>
      <c r="L3767" s="23" t="s">
        <v>180</v>
      </c>
      <c r="M3767" s="25">
        <v>46309.803796296299</v>
      </c>
    </row>
    <row r="3768" spans="1:13">
      <c r="A3768">
        <v>202650003731</v>
      </c>
      <c r="B3768">
        <v>1221359</v>
      </c>
      <c r="C3768" s="24">
        <v>46129</v>
      </c>
      <c r="D3768" s="23" t="s">
        <v>156</v>
      </c>
      <c r="E3768" s="23" t="s">
        <v>183</v>
      </c>
      <c r="F3768" s="23"/>
      <c r="G3768" s="23" t="s">
        <v>179</v>
      </c>
      <c r="H3768" s="23"/>
      <c r="I3768" s="23"/>
      <c r="J3768" s="23"/>
      <c r="K3768" s="23"/>
      <c r="L3768" s="23" t="s">
        <v>180</v>
      </c>
      <c r="M3768" s="25">
        <v>46309.803796296299</v>
      </c>
    </row>
    <row r="3769" spans="1:13">
      <c r="A3769">
        <v>202650003732</v>
      </c>
      <c r="B3769">
        <v>1031014</v>
      </c>
      <c r="C3769" s="24">
        <v>46129</v>
      </c>
      <c r="D3769" s="23" t="s">
        <v>156</v>
      </c>
      <c r="E3769" s="23" t="s">
        <v>183</v>
      </c>
      <c r="F3769" s="23"/>
      <c r="G3769" s="23" t="s">
        <v>179</v>
      </c>
      <c r="H3769" s="23"/>
      <c r="I3769" s="23"/>
      <c r="J3769" s="23"/>
      <c r="K3769" s="23"/>
      <c r="L3769" s="23" t="s">
        <v>180</v>
      </c>
      <c r="M3769" s="25">
        <v>46309.803796296299</v>
      </c>
    </row>
    <row r="3770" spans="1:13">
      <c r="A3770">
        <v>202650003733</v>
      </c>
      <c r="B3770">
        <v>1161382</v>
      </c>
      <c r="C3770" s="24">
        <v>46129</v>
      </c>
      <c r="D3770" s="23" t="s">
        <v>156</v>
      </c>
      <c r="E3770" s="23" t="s">
        <v>183</v>
      </c>
      <c r="F3770" s="23"/>
      <c r="G3770" s="23" t="s">
        <v>179</v>
      </c>
      <c r="H3770" s="23"/>
      <c r="I3770" s="23"/>
      <c r="J3770" s="23"/>
      <c r="K3770" s="23"/>
      <c r="L3770" s="23" t="s">
        <v>180</v>
      </c>
      <c r="M3770" s="25">
        <v>46309.803796296299</v>
      </c>
    </row>
    <row r="3771" spans="1:13">
      <c r="A3771">
        <v>202650003734</v>
      </c>
      <c r="B3771">
        <v>1231200</v>
      </c>
      <c r="C3771" s="24">
        <v>46129</v>
      </c>
      <c r="D3771" s="23" t="s">
        <v>156</v>
      </c>
      <c r="E3771" s="23" t="s">
        <v>183</v>
      </c>
      <c r="F3771" s="23"/>
      <c r="G3771" s="23" t="s">
        <v>179</v>
      </c>
      <c r="H3771" s="23"/>
      <c r="I3771" s="23"/>
      <c r="J3771" s="23"/>
      <c r="K3771" s="23"/>
      <c r="L3771" s="23" t="s">
        <v>180</v>
      </c>
      <c r="M3771" s="25">
        <v>46309.803796296299</v>
      </c>
    </row>
    <row r="3772" spans="1:13">
      <c r="A3772">
        <v>202650003735</v>
      </c>
      <c r="B3772">
        <v>1211050</v>
      </c>
      <c r="C3772" s="24">
        <v>46129</v>
      </c>
      <c r="D3772" s="23" t="s">
        <v>156</v>
      </c>
      <c r="E3772" s="23" t="s">
        <v>183</v>
      </c>
      <c r="F3772" s="23"/>
      <c r="G3772" s="23" t="s">
        <v>179</v>
      </c>
      <c r="H3772" s="23"/>
      <c r="I3772" s="23"/>
      <c r="J3772" s="23"/>
      <c r="K3772" s="23"/>
      <c r="L3772" s="23" t="s">
        <v>180</v>
      </c>
      <c r="M3772" s="25">
        <v>46309.803796296299</v>
      </c>
    </row>
    <row r="3773" spans="1:13">
      <c r="A3773">
        <v>202650003736</v>
      </c>
      <c r="B3773">
        <v>1081214</v>
      </c>
      <c r="C3773" s="24">
        <v>46129</v>
      </c>
      <c r="D3773" s="23" t="s">
        <v>156</v>
      </c>
      <c r="E3773" s="23" t="s">
        <v>183</v>
      </c>
      <c r="F3773" s="23"/>
      <c r="G3773" s="23" t="s">
        <v>179</v>
      </c>
      <c r="H3773" s="23"/>
      <c r="I3773" s="23"/>
      <c r="J3773" s="23"/>
      <c r="K3773" s="23"/>
      <c r="L3773" s="23" t="s">
        <v>180</v>
      </c>
      <c r="M3773" s="25">
        <v>46309.803796296299</v>
      </c>
    </row>
    <row r="3774" spans="1:13">
      <c r="A3774">
        <v>202650003737</v>
      </c>
      <c r="B3774">
        <v>1212305</v>
      </c>
      <c r="C3774" s="24">
        <v>46129</v>
      </c>
      <c r="D3774" s="23" t="s">
        <v>156</v>
      </c>
      <c r="E3774" s="23" t="s">
        <v>183</v>
      </c>
      <c r="F3774" s="23"/>
      <c r="G3774" s="23" t="s">
        <v>179</v>
      </c>
      <c r="H3774" s="23"/>
      <c r="I3774" s="23"/>
      <c r="J3774" s="23"/>
      <c r="K3774" s="23"/>
      <c r="L3774" s="23" t="s">
        <v>180</v>
      </c>
      <c r="M3774" s="25">
        <v>46309.803796296299</v>
      </c>
    </row>
    <row r="3775" spans="1:13">
      <c r="A3775">
        <v>202650003738</v>
      </c>
      <c r="B3775">
        <v>1011178</v>
      </c>
      <c r="C3775" s="24">
        <v>46129</v>
      </c>
      <c r="D3775" s="23" t="s">
        <v>156</v>
      </c>
      <c r="E3775" s="23" t="s">
        <v>183</v>
      </c>
      <c r="F3775" s="23"/>
      <c r="G3775" s="23" t="s">
        <v>179</v>
      </c>
      <c r="H3775" s="23"/>
      <c r="I3775" s="23"/>
      <c r="J3775" s="23"/>
      <c r="K3775" s="23"/>
      <c r="L3775" s="23" t="s">
        <v>180</v>
      </c>
      <c r="M3775" s="25">
        <v>46309.803796296299</v>
      </c>
    </row>
    <row r="3776" spans="1:13">
      <c r="A3776">
        <v>202650003739</v>
      </c>
      <c r="B3776">
        <v>1246059</v>
      </c>
      <c r="C3776" s="24">
        <v>46129</v>
      </c>
      <c r="D3776" s="23" t="s">
        <v>156</v>
      </c>
      <c r="E3776" s="23" t="s">
        <v>183</v>
      </c>
      <c r="F3776" s="23"/>
      <c r="G3776" s="23" t="s">
        <v>179</v>
      </c>
      <c r="H3776" s="23"/>
      <c r="I3776" s="23"/>
      <c r="J3776" s="23"/>
      <c r="K3776" s="23"/>
      <c r="L3776" s="23" t="s">
        <v>180</v>
      </c>
      <c r="M3776" s="25">
        <v>46309.803796296299</v>
      </c>
    </row>
    <row r="3777" spans="1:13">
      <c r="A3777">
        <v>202650003740</v>
      </c>
      <c r="B3777">
        <v>1151296</v>
      </c>
      <c r="C3777" s="24">
        <v>46129</v>
      </c>
      <c r="D3777" s="23" t="s">
        <v>156</v>
      </c>
      <c r="E3777" s="23" t="s">
        <v>183</v>
      </c>
      <c r="F3777" s="23"/>
      <c r="G3777" s="23" t="s">
        <v>179</v>
      </c>
      <c r="H3777" s="23"/>
      <c r="I3777" s="23"/>
      <c r="J3777" s="23"/>
      <c r="K3777" s="23"/>
      <c r="L3777" s="23" t="s">
        <v>180</v>
      </c>
      <c r="M3777" s="25">
        <v>46309.803796296299</v>
      </c>
    </row>
    <row r="3778" spans="1:13">
      <c r="A3778">
        <v>202650003741</v>
      </c>
      <c r="B3778">
        <v>1154076</v>
      </c>
      <c r="C3778" s="24">
        <v>46130</v>
      </c>
      <c r="D3778" s="23" t="s">
        <v>156</v>
      </c>
      <c r="E3778" s="23" t="s">
        <v>183</v>
      </c>
      <c r="F3778" s="23"/>
      <c r="G3778" s="23" t="s">
        <v>179</v>
      </c>
      <c r="H3778" s="23"/>
      <c r="I3778" s="23"/>
      <c r="J3778" s="23"/>
      <c r="K3778" s="23"/>
      <c r="L3778" s="23" t="s">
        <v>180</v>
      </c>
      <c r="M3778" s="25">
        <v>46309.803796296299</v>
      </c>
    </row>
    <row r="3779" spans="1:13">
      <c r="A3779">
        <v>202650003742</v>
      </c>
      <c r="B3779">
        <v>1086020</v>
      </c>
      <c r="C3779" s="24">
        <v>46130</v>
      </c>
      <c r="D3779" s="23" t="s">
        <v>156</v>
      </c>
      <c r="E3779" s="23" t="s">
        <v>183</v>
      </c>
      <c r="F3779" s="23"/>
      <c r="G3779" s="23" t="s">
        <v>179</v>
      </c>
      <c r="H3779" s="23"/>
      <c r="I3779" s="23"/>
      <c r="J3779" s="23"/>
      <c r="K3779" s="23"/>
      <c r="L3779" s="23" t="s">
        <v>180</v>
      </c>
      <c r="M3779" s="25">
        <v>46309.803796296299</v>
      </c>
    </row>
    <row r="3780" spans="1:13">
      <c r="A3780">
        <v>202650003746</v>
      </c>
      <c r="B3780">
        <v>992051</v>
      </c>
      <c r="C3780" s="24">
        <v>46131</v>
      </c>
      <c r="D3780" s="23" t="s">
        <v>156</v>
      </c>
      <c r="E3780" s="23" t="s">
        <v>183</v>
      </c>
      <c r="F3780" s="23"/>
      <c r="G3780" s="23" t="s">
        <v>179</v>
      </c>
      <c r="H3780" s="23"/>
      <c r="I3780" s="23"/>
      <c r="J3780" s="23"/>
      <c r="K3780" s="23"/>
      <c r="L3780" s="23" t="s">
        <v>180</v>
      </c>
      <c r="M3780" s="25">
        <v>46309.803796296299</v>
      </c>
    </row>
    <row r="3781" spans="1:13">
      <c r="A3781">
        <v>202650003748</v>
      </c>
      <c r="B3781">
        <v>1121230</v>
      </c>
      <c r="C3781" s="24">
        <v>46132</v>
      </c>
      <c r="D3781" s="23" t="s">
        <v>156</v>
      </c>
      <c r="E3781" s="23" t="s">
        <v>183</v>
      </c>
      <c r="F3781" s="23"/>
      <c r="G3781" s="23" t="s">
        <v>179</v>
      </c>
      <c r="H3781" s="23"/>
      <c r="I3781" s="23"/>
      <c r="J3781" s="23"/>
      <c r="K3781" s="23"/>
      <c r="L3781" s="23" t="s">
        <v>180</v>
      </c>
      <c r="M3781" s="25">
        <v>46309.803796296299</v>
      </c>
    </row>
    <row r="3782" spans="1:13">
      <c r="A3782">
        <v>202650003749</v>
      </c>
      <c r="B3782">
        <v>1261077</v>
      </c>
      <c r="C3782" s="24">
        <v>46132</v>
      </c>
      <c r="D3782" s="23" t="s">
        <v>156</v>
      </c>
      <c r="E3782" s="23" t="s">
        <v>183</v>
      </c>
      <c r="F3782" s="23"/>
      <c r="G3782" s="23" t="s">
        <v>179</v>
      </c>
      <c r="H3782" s="23"/>
      <c r="I3782" s="23"/>
      <c r="J3782" s="23"/>
      <c r="K3782" s="23"/>
      <c r="L3782" s="23" t="s">
        <v>180</v>
      </c>
      <c r="M3782" s="25">
        <v>46309.803796296299</v>
      </c>
    </row>
    <row r="3783" spans="1:13">
      <c r="A3783">
        <v>202650003750</v>
      </c>
      <c r="B3783">
        <v>1221273</v>
      </c>
      <c r="C3783" s="24">
        <v>46132</v>
      </c>
      <c r="D3783" s="23" t="s">
        <v>156</v>
      </c>
      <c r="E3783" s="23" t="s">
        <v>183</v>
      </c>
      <c r="F3783" s="23"/>
      <c r="G3783" s="23" t="s">
        <v>179</v>
      </c>
      <c r="H3783" s="23"/>
      <c r="I3783" s="23"/>
      <c r="J3783" s="23"/>
      <c r="K3783" s="23"/>
      <c r="L3783" s="23" t="s">
        <v>180</v>
      </c>
      <c r="M3783" s="25">
        <v>46309.803796296299</v>
      </c>
    </row>
    <row r="3784" spans="1:13">
      <c r="A3784">
        <v>202650003751</v>
      </c>
      <c r="B3784">
        <v>930630</v>
      </c>
      <c r="C3784" s="24">
        <v>46132</v>
      </c>
      <c r="D3784" s="23" t="s">
        <v>156</v>
      </c>
      <c r="E3784" s="23" t="s">
        <v>183</v>
      </c>
      <c r="F3784" s="23"/>
      <c r="G3784" s="23" t="s">
        <v>179</v>
      </c>
      <c r="H3784" s="23"/>
      <c r="I3784" s="23"/>
      <c r="J3784" s="23"/>
      <c r="K3784" s="23"/>
      <c r="L3784" s="23" t="s">
        <v>180</v>
      </c>
      <c r="M3784" s="25">
        <v>46309.803796296299</v>
      </c>
    </row>
    <row r="3785" spans="1:13">
      <c r="A3785">
        <v>202650003753</v>
      </c>
      <c r="B3785">
        <v>1222302</v>
      </c>
      <c r="C3785" s="24">
        <v>46132</v>
      </c>
      <c r="D3785" s="23" t="s">
        <v>156</v>
      </c>
      <c r="E3785" s="23" t="s">
        <v>183</v>
      </c>
      <c r="F3785" s="23"/>
      <c r="G3785" s="23" t="s">
        <v>179</v>
      </c>
      <c r="H3785" s="23"/>
      <c r="I3785" s="23"/>
      <c r="J3785" s="23"/>
      <c r="K3785" s="23"/>
      <c r="L3785" s="23" t="s">
        <v>180</v>
      </c>
      <c r="M3785" s="25">
        <v>46309.803796296299</v>
      </c>
    </row>
    <row r="3786" spans="1:13">
      <c r="A3786">
        <v>202650003754</v>
      </c>
      <c r="B3786">
        <v>1231134</v>
      </c>
      <c r="C3786" s="24">
        <v>46132</v>
      </c>
      <c r="D3786" s="23" t="s">
        <v>156</v>
      </c>
      <c r="E3786" s="23" t="s">
        <v>183</v>
      </c>
      <c r="F3786" s="23"/>
      <c r="G3786" s="23" t="s">
        <v>179</v>
      </c>
      <c r="H3786" s="23"/>
      <c r="I3786" s="23"/>
      <c r="J3786" s="23"/>
      <c r="K3786" s="23"/>
      <c r="L3786" s="23" t="s">
        <v>180</v>
      </c>
      <c r="M3786" s="25">
        <v>46309.803796296299</v>
      </c>
    </row>
    <row r="3787" spans="1:13">
      <c r="A3787">
        <v>202650003756</v>
      </c>
      <c r="B3787">
        <v>1251122</v>
      </c>
      <c r="C3787" s="24">
        <v>46132</v>
      </c>
      <c r="D3787" s="23" t="s">
        <v>156</v>
      </c>
      <c r="E3787" s="23" t="s">
        <v>183</v>
      </c>
      <c r="F3787" s="23"/>
      <c r="G3787" s="23" t="s">
        <v>179</v>
      </c>
      <c r="H3787" s="23"/>
      <c r="I3787" s="23"/>
      <c r="J3787" s="23"/>
      <c r="K3787" s="23"/>
      <c r="L3787" s="23" t="s">
        <v>180</v>
      </c>
      <c r="M3787" s="25">
        <v>46309.803796296299</v>
      </c>
    </row>
    <row r="3788" spans="1:13">
      <c r="A3788">
        <v>202650003757</v>
      </c>
      <c r="B3788">
        <v>1231279</v>
      </c>
      <c r="C3788" s="24">
        <v>46132</v>
      </c>
      <c r="D3788" s="23" t="s">
        <v>156</v>
      </c>
      <c r="E3788" s="23" t="s">
        <v>183</v>
      </c>
      <c r="F3788" s="23"/>
      <c r="G3788" s="23" t="s">
        <v>179</v>
      </c>
      <c r="H3788" s="23"/>
      <c r="I3788" s="23"/>
      <c r="J3788" s="23"/>
      <c r="K3788" s="23"/>
      <c r="L3788" s="23" t="s">
        <v>180</v>
      </c>
      <c r="M3788" s="25">
        <v>46309.803796296299</v>
      </c>
    </row>
    <row r="3789" spans="1:13">
      <c r="A3789">
        <v>202650003758</v>
      </c>
      <c r="B3789">
        <v>1213016</v>
      </c>
      <c r="C3789" s="24">
        <v>46132</v>
      </c>
      <c r="D3789" s="23" t="s">
        <v>156</v>
      </c>
      <c r="E3789" s="23" t="s">
        <v>183</v>
      </c>
      <c r="F3789" s="23"/>
      <c r="G3789" s="23" t="s">
        <v>179</v>
      </c>
      <c r="H3789" s="23"/>
      <c r="I3789" s="23"/>
      <c r="J3789" s="23"/>
      <c r="K3789" s="23"/>
      <c r="L3789" s="23" t="s">
        <v>180</v>
      </c>
      <c r="M3789" s="25">
        <v>46309.803796296299</v>
      </c>
    </row>
    <row r="3790" spans="1:13">
      <c r="A3790">
        <v>202660000001</v>
      </c>
      <c r="B3790">
        <v>930342</v>
      </c>
      <c r="C3790" s="24">
        <v>46115</v>
      </c>
      <c r="D3790" s="23" t="s">
        <v>154</v>
      </c>
      <c r="E3790" s="23" t="s">
        <v>183</v>
      </c>
      <c r="F3790" s="23" t="s">
        <v>178</v>
      </c>
      <c r="G3790" s="23" t="s">
        <v>205</v>
      </c>
      <c r="H3790" s="23" t="s">
        <v>195</v>
      </c>
      <c r="I3790" s="23"/>
      <c r="J3790" s="23" t="s">
        <v>195</v>
      </c>
      <c r="K3790" s="23"/>
      <c r="L3790" s="23" t="s">
        <v>180</v>
      </c>
      <c r="M3790" s="25">
        <v>46309.803796296299</v>
      </c>
    </row>
    <row r="3791" spans="1:13">
      <c r="A3791">
        <v>202660000002</v>
      </c>
      <c r="B3791">
        <v>910796</v>
      </c>
      <c r="C3791" s="24">
        <v>46115</v>
      </c>
      <c r="D3791" s="23" t="s">
        <v>154</v>
      </c>
      <c r="E3791" s="23" t="s">
        <v>183</v>
      </c>
      <c r="F3791" s="23" t="s">
        <v>178</v>
      </c>
      <c r="G3791" s="23" t="s">
        <v>205</v>
      </c>
      <c r="H3791" s="23" t="s">
        <v>195</v>
      </c>
      <c r="I3791" s="23" t="s">
        <v>195</v>
      </c>
      <c r="J3791" s="23" t="s">
        <v>195</v>
      </c>
      <c r="K3791" s="23" t="s">
        <v>195</v>
      </c>
      <c r="L3791" s="23" t="s">
        <v>180</v>
      </c>
      <c r="M3791" s="25">
        <v>46309.803796296299</v>
      </c>
    </row>
    <row r="3792" spans="1:13">
      <c r="A3792">
        <v>202660000003</v>
      </c>
      <c r="B3792">
        <v>910535</v>
      </c>
      <c r="C3792" s="24">
        <v>46115</v>
      </c>
      <c r="D3792" s="23" t="s">
        <v>154</v>
      </c>
      <c r="E3792" s="23" t="s">
        <v>181</v>
      </c>
      <c r="F3792" s="23"/>
      <c r="G3792" s="23" t="s">
        <v>205</v>
      </c>
      <c r="H3792" s="23" t="s">
        <v>195</v>
      </c>
      <c r="I3792" s="23" t="s">
        <v>195</v>
      </c>
      <c r="J3792" s="23" t="s">
        <v>195</v>
      </c>
      <c r="K3792" s="23" t="s">
        <v>195</v>
      </c>
      <c r="L3792" s="23" t="s">
        <v>180</v>
      </c>
      <c r="M3792" s="25">
        <v>46309.803796296299</v>
      </c>
    </row>
    <row r="3793" spans="1:13">
      <c r="A3793">
        <v>202660000004</v>
      </c>
      <c r="B3793">
        <v>930180</v>
      </c>
      <c r="C3793" s="24">
        <v>46115</v>
      </c>
      <c r="D3793" s="23" t="s">
        <v>154</v>
      </c>
      <c r="E3793" s="23" t="s">
        <v>181</v>
      </c>
      <c r="F3793" s="23"/>
      <c r="G3793" s="23" t="s">
        <v>205</v>
      </c>
      <c r="H3793" s="23" t="s">
        <v>195</v>
      </c>
      <c r="I3793" s="23" t="s">
        <v>195</v>
      </c>
      <c r="J3793" s="23" t="s">
        <v>195</v>
      </c>
      <c r="K3793" s="23" t="s">
        <v>195</v>
      </c>
      <c r="L3793" s="23" t="s">
        <v>180</v>
      </c>
      <c r="M3793" s="25">
        <v>46309.803796296299</v>
      </c>
    </row>
    <row r="3794" spans="1:13">
      <c r="A3794">
        <v>202660000007</v>
      </c>
      <c r="B3794">
        <v>940169</v>
      </c>
      <c r="C3794" s="24">
        <v>46121</v>
      </c>
      <c r="D3794" s="23" t="s">
        <v>154</v>
      </c>
      <c r="E3794" s="23" t="s">
        <v>181</v>
      </c>
      <c r="F3794" s="23"/>
      <c r="G3794" s="23" t="s">
        <v>205</v>
      </c>
      <c r="H3794" s="23" t="s">
        <v>195</v>
      </c>
      <c r="I3794" s="23" t="s">
        <v>195</v>
      </c>
      <c r="J3794" s="23" t="s">
        <v>195</v>
      </c>
      <c r="K3794" s="23"/>
      <c r="L3794" s="23" t="s">
        <v>180</v>
      </c>
      <c r="M3794" s="25">
        <v>46309.803796296299</v>
      </c>
    </row>
    <row r="3795" spans="1:13">
      <c r="A3795">
        <v>202660000010</v>
      </c>
      <c r="B3795">
        <v>910217</v>
      </c>
      <c r="C3795" s="24">
        <v>46115</v>
      </c>
      <c r="D3795" s="23" t="s">
        <v>154</v>
      </c>
      <c r="E3795" s="23" t="s">
        <v>183</v>
      </c>
      <c r="F3795" s="23" t="s">
        <v>178</v>
      </c>
      <c r="G3795" s="23" t="s">
        <v>205</v>
      </c>
      <c r="H3795" s="23" t="s">
        <v>195</v>
      </c>
      <c r="I3795" s="23" t="s">
        <v>195</v>
      </c>
      <c r="J3795" s="23" t="s">
        <v>195</v>
      </c>
      <c r="K3795" s="23"/>
      <c r="L3795" s="23" t="s">
        <v>180</v>
      </c>
      <c r="M3795" s="25">
        <v>46309.803796296299</v>
      </c>
    </row>
    <row r="3796" spans="1:13">
      <c r="A3796">
        <v>202660000011</v>
      </c>
      <c r="B3796">
        <v>870546</v>
      </c>
      <c r="C3796" s="24">
        <v>46115</v>
      </c>
      <c r="D3796" s="23" t="s">
        <v>154</v>
      </c>
      <c r="E3796" s="23" t="s">
        <v>181</v>
      </c>
      <c r="F3796" s="23"/>
      <c r="G3796" s="23" t="s">
        <v>205</v>
      </c>
      <c r="H3796" s="23" t="s">
        <v>195</v>
      </c>
      <c r="I3796" s="23"/>
      <c r="J3796" s="23" t="s">
        <v>195</v>
      </c>
      <c r="K3796" s="23" t="s">
        <v>195</v>
      </c>
      <c r="L3796" s="23" t="s">
        <v>180</v>
      </c>
      <c r="M3796" s="25">
        <v>46309.803796296299</v>
      </c>
    </row>
    <row r="3797" spans="1:13">
      <c r="A3797">
        <v>202660000014</v>
      </c>
      <c r="B3797">
        <v>1016008</v>
      </c>
      <c r="C3797" s="24">
        <v>46115</v>
      </c>
      <c r="D3797" s="23" t="s">
        <v>154</v>
      </c>
      <c r="E3797" s="23" t="s">
        <v>183</v>
      </c>
      <c r="F3797" s="23" t="s">
        <v>178</v>
      </c>
      <c r="G3797" s="23" t="s">
        <v>205</v>
      </c>
      <c r="H3797" s="23" t="s">
        <v>195</v>
      </c>
      <c r="I3797" s="23" t="s">
        <v>195</v>
      </c>
      <c r="J3797" s="23" t="s">
        <v>195</v>
      </c>
      <c r="K3797" s="23" t="s">
        <v>195</v>
      </c>
      <c r="L3797" s="23" t="s">
        <v>180</v>
      </c>
      <c r="M3797" s="25">
        <v>46309.803796296299</v>
      </c>
    </row>
    <row r="3798" spans="1:13">
      <c r="A3798">
        <v>202660000016</v>
      </c>
      <c r="B3798">
        <v>930502</v>
      </c>
      <c r="C3798" s="24">
        <v>46115</v>
      </c>
      <c r="D3798" s="23" t="s">
        <v>154</v>
      </c>
      <c r="E3798" s="23" t="s">
        <v>177</v>
      </c>
      <c r="F3798" s="23"/>
      <c r="G3798" s="23" t="s">
        <v>205</v>
      </c>
      <c r="H3798" s="23" t="s">
        <v>195</v>
      </c>
      <c r="I3798" s="23"/>
      <c r="J3798" s="23" t="s">
        <v>195</v>
      </c>
      <c r="K3798" s="23" t="s">
        <v>195</v>
      </c>
      <c r="L3798" s="23" t="s">
        <v>180</v>
      </c>
      <c r="M3798" s="25">
        <v>46309.803796296299</v>
      </c>
    </row>
    <row r="3799" spans="1:13">
      <c r="A3799">
        <v>202660000017</v>
      </c>
      <c r="B3799">
        <v>920074</v>
      </c>
      <c r="C3799" s="24">
        <v>46115</v>
      </c>
      <c r="D3799" s="23" t="s">
        <v>154</v>
      </c>
      <c r="E3799" s="23" t="s">
        <v>181</v>
      </c>
      <c r="F3799" s="23"/>
      <c r="G3799" s="23" t="s">
        <v>200</v>
      </c>
      <c r="H3799" s="23" t="s">
        <v>199</v>
      </c>
      <c r="I3799" s="23" t="s">
        <v>199</v>
      </c>
      <c r="J3799" s="23" t="s">
        <v>199</v>
      </c>
      <c r="K3799" s="23" t="s">
        <v>199</v>
      </c>
      <c r="L3799" s="23" t="s">
        <v>180</v>
      </c>
      <c r="M3799" s="25">
        <v>46309.803796296299</v>
      </c>
    </row>
    <row r="3800" spans="1:13">
      <c r="A3800">
        <v>202660000019</v>
      </c>
      <c r="B3800">
        <v>930130</v>
      </c>
      <c r="C3800" s="24">
        <v>46115</v>
      </c>
      <c r="D3800" s="23" t="s">
        <v>154</v>
      </c>
      <c r="E3800" s="23" t="s">
        <v>177</v>
      </c>
      <c r="F3800" s="23" t="s">
        <v>182</v>
      </c>
      <c r="G3800" s="23" t="s">
        <v>205</v>
      </c>
      <c r="H3800" s="23" t="s">
        <v>195</v>
      </c>
      <c r="I3800" s="23" t="s">
        <v>195</v>
      </c>
      <c r="J3800" s="23" t="s">
        <v>195</v>
      </c>
      <c r="K3800" s="23" t="s">
        <v>195</v>
      </c>
      <c r="L3800" s="23" t="s">
        <v>180</v>
      </c>
      <c r="M3800" s="25">
        <v>46309.803796296299</v>
      </c>
    </row>
    <row r="3801" spans="1:13">
      <c r="A3801">
        <v>202660000020</v>
      </c>
      <c r="B3801">
        <v>920161</v>
      </c>
      <c r="C3801" s="24">
        <v>46115</v>
      </c>
      <c r="D3801" s="23" t="s">
        <v>154</v>
      </c>
      <c r="E3801" s="23" t="s">
        <v>177</v>
      </c>
      <c r="F3801" s="23"/>
      <c r="G3801" s="23" t="s">
        <v>205</v>
      </c>
      <c r="H3801" s="23" t="s">
        <v>195</v>
      </c>
      <c r="I3801" s="23" t="s">
        <v>195</v>
      </c>
      <c r="J3801" s="23" t="s">
        <v>195</v>
      </c>
      <c r="K3801" s="23" t="s">
        <v>195</v>
      </c>
      <c r="L3801" s="23" t="s">
        <v>180</v>
      </c>
      <c r="M3801" s="25">
        <v>46309.803796296299</v>
      </c>
    </row>
    <row r="3802" spans="1:13">
      <c r="A3802">
        <v>202660000021</v>
      </c>
      <c r="B3802">
        <v>910109</v>
      </c>
      <c r="C3802" s="24">
        <v>46115</v>
      </c>
      <c r="D3802" s="23" t="s">
        <v>154</v>
      </c>
      <c r="E3802" s="23" t="s">
        <v>181</v>
      </c>
      <c r="F3802" s="23"/>
      <c r="G3802" s="23" t="s">
        <v>205</v>
      </c>
      <c r="H3802" s="23" t="s">
        <v>195</v>
      </c>
      <c r="I3802" s="23" t="s">
        <v>195</v>
      </c>
      <c r="J3802" s="23" t="s">
        <v>195</v>
      </c>
      <c r="K3802" s="23"/>
      <c r="L3802" s="23" t="s">
        <v>180</v>
      </c>
      <c r="M3802" s="25">
        <v>46309.803796296299</v>
      </c>
    </row>
    <row r="3803" spans="1:13">
      <c r="A3803">
        <v>202660000022</v>
      </c>
      <c r="B3803">
        <v>860200</v>
      </c>
      <c r="C3803" s="24">
        <v>46115</v>
      </c>
      <c r="D3803" s="23" t="s">
        <v>154</v>
      </c>
      <c r="E3803" s="23" t="s">
        <v>183</v>
      </c>
      <c r="F3803" s="23" t="s">
        <v>178</v>
      </c>
      <c r="G3803" s="23" t="s">
        <v>203</v>
      </c>
      <c r="H3803" s="23" t="s">
        <v>199</v>
      </c>
      <c r="I3803" s="23"/>
      <c r="J3803" s="23" t="s">
        <v>199</v>
      </c>
      <c r="K3803" s="23" t="s">
        <v>199</v>
      </c>
      <c r="L3803" s="23" t="s">
        <v>180</v>
      </c>
      <c r="M3803" s="25">
        <v>46309.803796296299</v>
      </c>
    </row>
    <row r="3804" spans="1:13">
      <c r="A3804">
        <v>202660000024</v>
      </c>
      <c r="B3804">
        <v>1031217</v>
      </c>
      <c r="C3804" s="24">
        <v>46115</v>
      </c>
      <c r="D3804" s="23" t="s">
        <v>154</v>
      </c>
      <c r="E3804" s="23" t="s">
        <v>183</v>
      </c>
      <c r="F3804" s="23" t="s">
        <v>178</v>
      </c>
      <c r="G3804" s="23" t="s">
        <v>205</v>
      </c>
      <c r="H3804" s="23" t="s">
        <v>195</v>
      </c>
      <c r="I3804" s="23" t="s">
        <v>195</v>
      </c>
      <c r="J3804" s="23" t="s">
        <v>195</v>
      </c>
      <c r="K3804" s="23" t="s">
        <v>195</v>
      </c>
      <c r="L3804" s="23" t="s">
        <v>180</v>
      </c>
      <c r="M3804" s="25">
        <v>46309.803796296299</v>
      </c>
    </row>
    <row r="3805" spans="1:13">
      <c r="A3805">
        <v>202660000026</v>
      </c>
      <c r="B3805">
        <v>1101231</v>
      </c>
      <c r="C3805" s="24">
        <v>46115</v>
      </c>
      <c r="D3805" s="23" t="s">
        <v>154</v>
      </c>
      <c r="E3805" s="23" t="s">
        <v>177</v>
      </c>
      <c r="F3805" s="23"/>
      <c r="G3805" s="23" t="s">
        <v>203</v>
      </c>
      <c r="H3805" s="23" t="s">
        <v>199</v>
      </c>
      <c r="I3805" s="23" t="s">
        <v>199</v>
      </c>
      <c r="J3805" s="23" t="s">
        <v>199</v>
      </c>
      <c r="K3805" s="23" t="s">
        <v>199</v>
      </c>
      <c r="L3805" s="23" t="s">
        <v>180</v>
      </c>
      <c r="M3805" s="25">
        <v>46309.803796296299</v>
      </c>
    </row>
    <row r="3806" spans="1:13">
      <c r="A3806">
        <v>202660000029</v>
      </c>
      <c r="B3806">
        <v>810330</v>
      </c>
      <c r="C3806" s="24">
        <v>46115</v>
      </c>
      <c r="D3806" s="23" t="s">
        <v>154</v>
      </c>
      <c r="E3806" s="23" t="s">
        <v>183</v>
      </c>
      <c r="F3806" s="23" t="s">
        <v>178</v>
      </c>
      <c r="G3806" s="23" t="s">
        <v>203</v>
      </c>
      <c r="H3806" s="23" t="s">
        <v>199</v>
      </c>
      <c r="I3806" s="23"/>
      <c r="J3806" s="23" t="s">
        <v>199</v>
      </c>
      <c r="K3806" s="23" t="s">
        <v>199</v>
      </c>
      <c r="L3806" s="23" t="s">
        <v>180</v>
      </c>
      <c r="M3806" s="25">
        <v>46309.803796296299</v>
      </c>
    </row>
    <row r="3807" spans="1:13">
      <c r="A3807">
        <v>202660000032</v>
      </c>
      <c r="B3807">
        <v>890163</v>
      </c>
      <c r="C3807" s="24">
        <v>46115</v>
      </c>
      <c r="D3807" s="23" t="s">
        <v>154</v>
      </c>
      <c r="E3807" s="23" t="s">
        <v>183</v>
      </c>
      <c r="F3807" s="23" t="s">
        <v>178</v>
      </c>
      <c r="G3807" s="23" t="s">
        <v>203</v>
      </c>
      <c r="H3807" s="23" t="s">
        <v>199</v>
      </c>
      <c r="I3807" s="23"/>
      <c r="J3807" s="23" t="s">
        <v>199</v>
      </c>
      <c r="K3807" s="23"/>
      <c r="L3807" s="23" t="s">
        <v>180</v>
      </c>
      <c r="M3807" s="25">
        <v>46309.803796296299</v>
      </c>
    </row>
    <row r="3808" spans="1:13">
      <c r="A3808">
        <v>202660000033</v>
      </c>
      <c r="B3808">
        <v>840222</v>
      </c>
      <c r="C3808" s="24">
        <v>46115</v>
      </c>
      <c r="D3808" s="23" t="s">
        <v>154</v>
      </c>
      <c r="E3808" s="23" t="s">
        <v>181</v>
      </c>
      <c r="F3808" s="23"/>
      <c r="G3808" s="23" t="s">
        <v>205</v>
      </c>
      <c r="H3808" s="23" t="s">
        <v>195</v>
      </c>
      <c r="I3808" s="23" t="s">
        <v>195</v>
      </c>
      <c r="J3808" s="23" t="s">
        <v>195</v>
      </c>
      <c r="K3808" s="23"/>
      <c r="L3808" s="23" t="s">
        <v>180</v>
      </c>
      <c r="M3808" s="25">
        <v>46309.803796296299</v>
      </c>
    </row>
    <row r="3809" spans="1:13">
      <c r="A3809">
        <v>202660000034</v>
      </c>
      <c r="B3809">
        <v>901042</v>
      </c>
      <c r="C3809" s="24">
        <v>46115</v>
      </c>
      <c r="D3809" s="23" t="s">
        <v>154</v>
      </c>
      <c r="E3809" s="23" t="s">
        <v>181</v>
      </c>
      <c r="F3809" s="23"/>
      <c r="G3809" s="23" t="s">
        <v>205</v>
      </c>
      <c r="H3809" s="23" t="s">
        <v>195</v>
      </c>
      <c r="I3809" s="23" t="s">
        <v>195</v>
      </c>
      <c r="J3809" s="23" t="s">
        <v>195</v>
      </c>
      <c r="K3809" s="23" t="s">
        <v>195</v>
      </c>
      <c r="L3809" s="23" t="s">
        <v>180</v>
      </c>
      <c r="M3809" s="25">
        <v>46309.803796296299</v>
      </c>
    </row>
    <row r="3810" spans="1:13">
      <c r="A3810">
        <v>202660000035</v>
      </c>
      <c r="B3810">
        <v>930089</v>
      </c>
      <c r="C3810" s="24">
        <v>46115</v>
      </c>
      <c r="D3810" s="23" t="s">
        <v>154</v>
      </c>
      <c r="E3810" s="23" t="s">
        <v>181</v>
      </c>
      <c r="F3810" s="23"/>
      <c r="G3810" s="23" t="s">
        <v>205</v>
      </c>
      <c r="H3810" s="23" t="s">
        <v>195</v>
      </c>
      <c r="I3810" s="23" t="s">
        <v>195</v>
      </c>
      <c r="J3810" s="23" t="s">
        <v>195</v>
      </c>
      <c r="K3810" s="23" t="s">
        <v>195</v>
      </c>
      <c r="L3810" s="23" t="s">
        <v>180</v>
      </c>
      <c r="M3810" s="25">
        <v>46309.803796296299</v>
      </c>
    </row>
    <row r="3811" spans="1:13">
      <c r="A3811">
        <v>202660000036</v>
      </c>
      <c r="B3811">
        <v>840222</v>
      </c>
      <c r="C3811" s="24">
        <v>46115</v>
      </c>
      <c r="D3811" s="23" t="s">
        <v>154</v>
      </c>
      <c r="E3811" s="23" t="s">
        <v>181</v>
      </c>
      <c r="F3811" s="23"/>
      <c r="G3811" s="23" t="s">
        <v>205</v>
      </c>
      <c r="H3811" s="23" t="s">
        <v>195</v>
      </c>
      <c r="I3811" s="23" t="s">
        <v>195</v>
      </c>
      <c r="J3811" s="23" t="s">
        <v>195</v>
      </c>
      <c r="K3811" s="23"/>
      <c r="L3811" s="23" t="s">
        <v>180</v>
      </c>
      <c r="M3811" s="25">
        <v>46309.803796296299</v>
      </c>
    </row>
    <row r="3812" spans="1:13">
      <c r="A3812">
        <v>202660000037</v>
      </c>
      <c r="B3812">
        <v>1241350</v>
      </c>
      <c r="C3812" s="24">
        <v>46115</v>
      </c>
      <c r="D3812" s="23" t="s">
        <v>154</v>
      </c>
      <c r="E3812" s="23" t="s">
        <v>181</v>
      </c>
      <c r="F3812" s="23"/>
      <c r="G3812" s="23" t="s">
        <v>205</v>
      </c>
      <c r="H3812" s="23" t="s">
        <v>195</v>
      </c>
      <c r="I3812" s="23" t="s">
        <v>195</v>
      </c>
      <c r="J3812" s="23" t="s">
        <v>195</v>
      </c>
      <c r="K3812" s="23" t="s">
        <v>195</v>
      </c>
      <c r="L3812" s="23" t="s">
        <v>180</v>
      </c>
      <c r="M3812" s="25">
        <v>46309.803796296299</v>
      </c>
    </row>
    <row r="3813" spans="1:13">
      <c r="A3813">
        <v>202660000043</v>
      </c>
      <c r="B3813">
        <v>1186113</v>
      </c>
      <c r="C3813" s="24">
        <v>46117</v>
      </c>
      <c r="D3813" s="23" t="s">
        <v>154</v>
      </c>
      <c r="E3813" s="23" t="s">
        <v>181</v>
      </c>
      <c r="F3813" s="23"/>
      <c r="G3813" s="23" t="s">
        <v>201</v>
      </c>
      <c r="H3813" s="23" t="s">
        <v>199</v>
      </c>
      <c r="I3813" s="23" t="s">
        <v>199</v>
      </c>
      <c r="J3813" s="23" t="s">
        <v>199</v>
      </c>
      <c r="K3813" s="23" t="s">
        <v>199</v>
      </c>
      <c r="L3813" s="23" t="s">
        <v>180</v>
      </c>
      <c r="M3813" s="25">
        <v>46309.803796296299</v>
      </c>
    </row>
    <row r="3814" spans="1:13">
      <c r="A3814">
        <v>202660000044</v>
      </c>
      <c r="B3814">
        <v>908151</v>
      </c>
      <c r="C3814" s="24">
        <v>46115</v>
      </c>
      <c r="D3814" s="23" t="s">
        <v>154</v>
      </c>
      <c r="E3814" s="23" t="s">
        <v>181</v>
      </c>
      <c r="F3814" s="23"/>
      <c r="G3814" s="23" t="s">
        <v>205</v>
      </c>
      <c r="H3814" s="23" t="s">
        <v>195</v>
      </c>
      <c r="I3814" s="23" t="s">
        <v>195</v>
      </c>
      <c r="J3814" s="23" t="s">
        <v>195</v>
      </c>
      <c r="K3814" s="23" t="s">
        <v>195</v>
      </c>
      <c r="L3814" s="23" t="s">
        <v>180</v>
      </c>
      <c r="M3814" s="25">
        <v>46309.803796296299</v>
      </c>
    </row>
    <row r="3815" spans="1:13">
      <c r="A3815">
        <v>202660000046</v>
      </c>
      <c r="B3815">
        <v>1161110</v>
      </c>
      <c r="C3815" s="24">
        <v>46115</v>
      </c>
      <c r="D3815" s="23" t="s">
        <v>154</v>
      </c>
      <c r="E3815" s="23" t="s">
        <v>177</v>
      </c>
      <c r="F3815" s="23"/>
      <c r="G3815" s="23" t="s">
        <v>197</v>
      </c>
      <c r="H3815" s="23" t="s">
        <v>199</v>
      </c>
      <c r="I3815" s="23" t="s">
        <v>199</v>
      </c>
      <c r="J3815" s="23" t="s">
        <v>199</v>
      </c>
      <c r="K3815" s="23"/>
      <c r="L3815" s="23" t="s">
        <v>180</v>
      </c>
      <c r="M3815" s="25">
        <v>46309.803796296299</v>
      </c>
    </row>
    <row r="3816" spans="1:13">
      <c r="A3816">
        <v>202660000047</v>
      </c>
      <c r="B3816">
        <v>1056036</v>
      </c>
      <c r="C3816" s="24">
        <v>46115</v>
      </c>
      <c r="D3816" s="23" t="s">
        <v>154</v>
      </c>
      <c r="E3816" s="23" t="s">
        <v>181</v>
      </c>
      <c r="F3816" s="23"/>
      <c r="G3816" s="23" t="s">
        <v>205</v>
      </c>
      <c r="H3816" s="23" t="s">
        <v>195</v>
      </c>
      <c r="I3816" s="23" t="s">
        <v>195</v>
      </c>
      <c r="J3816" s="23" t="s">
        <v>195</v>
      </c>
      <c r="K3816" s="23" t="s">
        <v>195</v>
      </c>
      <c r="L3816" s="23" t="s">
        <v>180</v>
      </c>
      <c r="M3816" s="25">
        <v>46309.803796296299</v>
      </c>
    </row>
    <row r="3817" spans="1:13">
      <c r="A3817">
        <v>202660000050</v>
      </c>
      <c r="B3817">
        <v>820174</v>
      </c>
      <c r="C3817" s="24">
        <v>46125</v>
      </c>
      <c r="D3817" s="23" t="s">
        <v>154</v>
      </c>
      <c r="E3817" s="23" t="s">
        <v>183</v>
      </c>
      <c r="F3817" s="23"/>
      <c r="G3817" s="23" t="s">
        <v>205</v>
      </c>
      <c r="H3817" s="23" t="s">
        <v>195</v>
      </c>
      <c r="I3817" s="23" t="s">
        <v>195</v>
      </c>
      <c r="J3817" s="23" t="s">
        <v>195</v>
      </c>
      <c r="K3817" s="23"/>
      <c r="L3817" s="23" t="s">
        <v>180</v>
      </c>
      <c r="M3817" s="25">
        <v>46309.803796296299</v>
      </c>
    </row>
    <row r="3818" spans="1:13">
      <c r="A3818">
        <v>202660000051</v>
      </c>
      <c r="B3818">
        <v>890297</v>
      </c>
      <c r="C3818" s="24">
        <v>46115</v>
      </c>
      <c r="D3818" s="23" t="s">
        <v>154</v>
      </c>
      <c r="E3818" s="23" t="s">
        <v>181</v>
      </c>
      <c r="F3818" s="23"/>
      <c r="G3818" s="23" t="s">
        <v>205</v>
      </c>
      <c r="H3818" s="23" t="s">
        <v>195</v>
      </c>
      <c r="I3818" s="23"/>
      <c r="J3818" s="23" t="s">
        <v>195</v>
      </c>
      <c r="K3818" s="23"/>
      <c r="L3818" s="23" t="s">
        <v>180</v>
      </c>
      <c r="M3818" s="25">
        <v>46309.803796296299</v>
      </c>
    </row>
    <row r="3819" spans="1:13">
      <c r="A3819">
        <v>202660000052</v>
      </c>
      <c r="B3819">
        <v>1250058</v>
      </c>
      <c r="C3819" s="24">
        <v>46119</v>
      </c>
      <c r="D3819" s="23" t="s">
        <v>154</v>
      </c>
      <c r="E3819" s="23" t="s">
        <v>181</v>
      </c>
      <c r="F3819" s="23"/>
      <c r="G3819" s="23" t="s">
        <v>205</v>
      </c>
      <c r="H3819" s="23" t="s">
        <v>195</v>
      </c>
      <c r="I3819" s="23" t="s">
        <v>195</v>
      </c>
      <c r="J3819" s="23" t="s">
        <v>195</v>
      </c>
      <c r="K3819" s="23" t="s">
        <v>195</v>
      </c>
      <c r="L3819" s="23" t="s">
        <v>180</v>
      </c>
      <c r="M3819" s="25">
        <v>46309.803796296299</v>
      </c>
    </row>
    <row r="3820" spans="1:13">
      <c r="A3820">
        <v>202660000054</v>
      </c>
      <c r="B3820">
        <v>910114</v>
      </c>
      <c r="C3820" s="24">
        <v>46115</v>
      </c>
      <c r="D3820" s="23" t="s">
        <v>154</v>
      </c>
      <c r="E3820" s="23" t="s">
        <v>177</v>
      </c>
      <c r="F3820" s="23"/>
      <c r="G3820" s="23" t="s">
        <v>205</v>
      </c>
      <c r="H3820" s="23" t="s">
        <v>195</v>
      </c>
      <c r="I3820" s="23" t="s">
        <v>195</v>
      </c>
      <c r="J3820" s="23" t="s">
        <v>195</v>
      </c>
      <c r="K3820" s="23" t="s">
        <v>195</v>
      </c>
      <c r="L3820" s="23" t="s">
        <v>180</v>
      </c>
      <c r="M3820" s="25">
        <v>46309.803796296299</v>
      </c>
    </row>
    <row r="3821" spans="1:13">
      <c r="A3821">
        <v>202660000055</v>
      </c>
      <c r="B3821">
        <v>880723</v>
      </c>
      <c r="C3821" s="24">
        <v>46115</v>
      </c>
      <c r="D3821" s="23" t="s">
        <v>154</v>
      </c>
      <c r="E3821" s="23" t="s">
        <v>183</v>
      </c>
      <c r="F3821" s="23"/>
      <c r="G3821" s="23" t="s">
        <v>205</v>
      </c>
      <c r="H3821" s="23" t="s">
        <v>195</v>
      </c>
      <c r="I3821" s="23" t="s">
        <v>195</v>
      </c>
      <c r="J3821" s="23" t="s">
        <v>195</v>
      </c>
      <c r="K3821" s="23" t="s">
        <v>195</v>
      </c>
      <c r="L3821" s="23" t="s">
        <v>180</v>
      </c>
      <c r="M3821" s="25">
        <v>46309.803796296299</v>
      </c>
    </row>
    <row r="3822" spans="1:13">
      <c r="A3822">
        <v>202660000056</v>
      </c>
      <c r="B3822">
        <v>910448</v>
      </c>
      <c r="C3822" s="24">
        <v>46115</v>
      </c>
      <c r="D3822" s="23" t="s">
        <v>154</v>
      </c>
      <c r="E3822" s="23" t="s">
        <v>181</v>
      </c>
      <c r="F3822" s="23"/>
      <c r="G3822" s="23" t="s">
        <v>205</v>
      </c>
      <c r="H3822" s="23" t="s">
        <v>195</v>
      </c>
      <c r="I3822" s="23" t="s">
        <v>195</v>
      </c>
      <c r="J3822" s="23" t="s">
        <v>195</v>
      </c>
      <c r="K3822" s="23" t="s">
        <v>195</v>
      </c>
      <c r="L3822" s="23" t="s">
        <v>180</v>
      </c>
      <c r="M3822" s="25">
        <v>46309.803796296299</v>
      </c>
    </row>
    <row r="3823" spans="1:13">
      <c r="A3823">
        <v>202660000057</v>
      </c>
      <c r="B3823">
        <v>1096057</v>
      </c>
      <c r="C3823" s="24">
        <v>46120</v>
      </c>
      <c r="D3823" s="23" t="s">
        <v>154</v>
      </c>
      <c r="E3823" s="23" t="s">
        <v>177</v>
      </c>
      <c r="F3823" s="23"/>
      <c r="G3823" s="23" t="s">
        <v>215</v>
      </c>
      <c r="H3823" s="23" t="s">
        <v>199</v>
      </c>
      <c r="I3823" s="23" t="s">
        <v>199</v>
      </c>
      <c r="J3823" s="23" t="s">
        <v>199</v>
      </c>
      <c r="K3823" s="23" t="s">
        <v>199</v>
      </c>
      <c r="L3823" s="23" t="s">
        <v>180</v>
      </c>
      <c r="M3823" s="25">
        <v>46309.803796296299</v>
      </c>
    </row>
    <row r="3824" spans="1:13">
      <c r="A3824">
        <v>202660000058</v>
      </c>
      <c r="B3824">
        <v>1024158</v>
      </c>
      <c r="C3824" s="24">
        <v>46115</v>
      </c>
      <c r="D3824" s="23" t="s">
        <v>154</v>
      </c>
      <c r="E3824" s="23" t="s">
        <v>177</v>
      </c>
      <c r="F3824" s="23" t="s">
        <v>182</v>
      </c>
      <c r="G3824" s="23" t="s">
        <v>205</v>
      </c>
      <c r="H3824" s="23" t="s">
        <v>195</v>
      </c>
      <c r="I3824" s="23" t="s">
        <v>195</v>
      </c>
      <c r="J3824" s="23" t="s">
        <v>195</v>
      </c>
      <c r="K3824" s="23" t="s">
        <v>195</v>
      </c>
      <c r="L3824" s="23" t="s">
        <v>180</v>
      </c>
      <c r="M3824" s="25">
        <v>46309.803796296299</v>
      </c>
    </row>
    <row r="3825" spans="1:13">
      <c r="A3825">
        <v>202660000059</v>
      </c>
      <c r="B3825">
        <v>1008064</v>
      </c>
      <c r="C3825" s="24">
        <v>46118</v>
      </c>
      <c r="D3825" s="23" t="s">
        <v>154</v>
      </c>
      <c r="E3825" s="23" t="s">
        <v>183</v>
      </c>
      <c r="F3825" s="23"/>
      <c r="G3825" s="23" t="s">
        <v>194</v>
      </c>
      <c r="H3825" s="23" t="s">
        <v>195</v>
      </c>
      <c r="I3825" s="23" t="s">
        <v>195</v>
      </c>
      <c r="J3825" s="23" t="s">
        <v>195</v>
      </c>
      <c r="K3825" s="23" t="s">
        <v>195</v>
      </c>
      <c r="L3825" s="23" t="s">
        <v>180</v>
      </c>
      <c r="M3825" s="25">
        <v>46309.803796296299</v>
      </c>
    </row>
    <row r="3826" spans="1:13">
      <c r="A3826">
        <v>202660000060</v>
      </c>
      <c r="B3826">
        <v>1008064</v>
      </c>
      <c r="C3826" s="24">
        <v>46118</v>
      </c>
      <c r="D3826" s="23" t="s">
        <v>154</v>
      </c>
      <c r="E3826" s="23" t="s">
        <v>183</v>
      </c>
      <c r="F3826" s="23"/>
      <c r="G3826" s="23" t="s">
        <v>205</v>
      </c>
      <c r="H3826" s="23" t="s">
        <v>195</v>
      </c>
      <c r="I3826" s="23" t="s">
        <v>195</v>
      </c>
      <c r="J3826" s="23" t="s">
        <v>195</v>
      </c>
      <c r="K3826" s="23" t="s">
        <v>195</v>
      </c>
      <c r="L3826" s="23" t="s">
        <v>180</v>
      </c>
      <c r="M3826" s="25">
        <v>46309.803796296299</v>
      </c>
    </row>
    <row r="3827" spans="1:13">
      <c r="A3827">
        <v>202660000062</v>
      </c>
      <c r="B3827">
        <v>1036033</v>
      </c>
      <c r="C3827" s="24">
        <v>46115</v>
      </c>
      <c r="D3827" s="23" t="s">
        <v>154</v>
      </c>
      <c r="E3827" s="23" t="s">
        <v>181</v>
      </c>
      <c r="F3827" s="23"/>
      <c r="G3827" s="23" t="s">
        <v>215</v>
      </c>
      <c r="H3827" s="23" t="s">
        <v>199</v>
      </c>
      <c r="I3827" s="23"/>
      <c r="J3827" s="23" t="s">
        <v>199</v>
      </c>
      <c r="K3827" s="23" t="s">
        <v>199</v>
      </c>
      <c r="L3827" s="23" t="s">
        <v>180</v>
      </c>
      <c r="M3827" s="25">
        <v>46309.803796296299</v>
      </c>
    </row>
    <row r="3828" spans="1:13">
      <c r="A3828">
        <v>202660000064</v>
      </c>
      <c r="B3828">
        <v>1126002</v>
      </c>
      <c r="C3828" s="24">
        <v>46115</v>
      </c>
      <c r="D3828" s="23" t="s">
        <v>154</v>
      </c>
      <c r="E3828" s="23" t="s">
        <v>181</v>
      </c>
      <c r="F3828" s="23"/>
      <c r="G3828" s="23" t="s">
        <v>205</v>
      </c>
      <c r="H3828" s="23" t="s">
        <v>195</v>
      </c>
      <c r="I3828" s="23" t="s">
        <v>195</v>
      </c>
      <c r="J3828" s="23" t="s">
        <v>195</v>
      </c>
      <c r="K3828" s="23" t="s">
        <v>195</v>
      </c>
      <c r="L3828" s="23" t="s">
        <v>180</v>
      </c>
      <c r="M3828" s="25">
        <v>46309.803796296299</v>
      </c>
    </row>
    <row r="3829" spans="1:13">
      <c r="A3829">
        <v>202660000065</v>
      </c>
      <c r="B3829">
        <v>960529</v>
      </c>
      <c r="C3829" s="24">
        <v>46115</v>
      </c>
      <c r="D3829" s="23" t="s">
        <v>154</v>
      </c>
      <c r="E3829" s="23" t="s">
        <v>181</v>
      </c>
      <c r="F3829" s="23"/>
      <c r="G3829" s="23" t="s">
        <v>205</v>
      </c>
      <c r="H3829" s="23" t="s">
        <v>195</v>
      </c>
      <c r="I3829" s="23" t="s">
        <v>195</v>
      </c>
      <c r="J3829" s="23" t="s">
        <v>195</v>
      </c>
      <c r="K3829" s="23" t="s">
        <v>195</v>
      </c>
      <c r="L3829" s="23" t="s">
        <v>180</v>
      </c>
      <c r="M3829" s="25">
        <v>46309.803796296299</v>
      </c>
    </row>
    <row r="3830" spans="1:13">
      <c r="A3830">
        <v>202660000066</v>
      </c>
      <c r="B3830">
        <v>890281</v>
      </c>
      <c r="C3830" s="24">
        <v>46115</v>
      </c>
      <c r="D3830" s="23" t="s">
        <v>154</v>
      </c>
      <c r="E3830" s="23" t="s">
        <v>183</v>
      </c>
      <c r="F3830" s="23"/>
      <c r="G3830" s="23" t="s">
        <v>205</v>
      </c>
      <c r="H3830" s="23" t="s">
        <v>195</v>
      </c>
      <c r="I3830" s="23" t="s">
        <v>195</v>
      </c>
      <c r="J3830" s="23" t="s">
        <v>195</v>
      </c>
      <c r="K3830" s="23" t="s">
        <v>195</v>
      </c>
      <c r="L3830" s="23" t="s">
        <v>180</v>
      </c>
      <c r="M3830" s="25">
        <v>46309.803796296299</v>
      </c>
    </row>
    <row r="3831" spans="1:13">
      <c r="A3831">
        <v>202660000067</v>
      </c>
      <c r="B3831">
        <v>910267</v>
      </c>
      <c r="C3831" s="24">
        <v>46125</v>
      </c>
      <c r="D3831" s="23" t="s">
        <v>154</v>
      </c>
      <c r="E3831" s="23" t="s">
        <v>177</v>
      </c>
      <c r="F3831" s="23"/>
      <c r="G3831" s="23" t="s">
        <v>197</v>
      </c>
      <c r="H3831" s="23" t="s">
        <v>199</v>
      </c>
      <c r="I3831" s="23"/>
      <c r="J3831" s="23" t="s">
        <v>199</v>
      </c>
      <c r="K3831" s="23"/>
      <c r="L3831" s="23" t="s">
        <v>180</v>
      </c>
      <c r="M3831" s="25">
        <v>46309.803796296299</v>
      </c>
    </row>
    <row r="3832" spans="1:13">
      <c r="A3832">
        <v>202660000068</v>
      </c>
      <c r="B3832">
        <v>820563</v>
      </c>
      <c r="C3832" s="24">
        <v>46115</v>
      </c>
      <c r="D3832" s="23" t="s">
        <v>154</v>
      </c>
      <c r="E3832" s="23" t="s">
        <v>181</v>
      </c>
      <c r="F3832" s="23"/>
      <c r="G3832" s="23" t="s">
        <v>203</v>
      </c>
      <c r="H3832" s="23" t="s">
        <v>199</v>
      </c>
      <c r="I3832" s="23" t="s">
        <v>199</v>
      </c>
      <c r="J3832" s="23" t="s">
        <v>199</v>
      </c>
      <c r="K3832" s="23" t="s">
        <v>199</v>
      </c>
      <c r="L3832" s="23" t="s">
        <v>180</v>
      </c>
      <c r="M3832" s="25">
        <v>46309.803796296299</v>
      </c>
    </row>
    <row r="3833" spans="1:13">
      <c r="A3833">
        <v>202660000069</v>
      </c>
      <c r="B3833">
        <v>991216</v>
      </c>
      <c r="C3833" s="24">
        <v>46115</v>
      </c>
      <c r="D3833" s="23" t="s">
        <v>154</v>
      </c>
      <c r="E3833" s="23" t="s">
        <v>183</v>
      </c>
      <c r="F3833" s="23"/>
      <c r="G3833" s="23" t="s">
        <v>194</v>
      </c>
      <c r="H3833" s="23" t="s">
        <v>195</v>
      </c>
      <c r="I3833" s="23" t="s">
        <v>195</v>
      </c>
      <c r="J3833" s="23" t="s">
        <v>195</v>
      </c>
      <c r="K3833" s="23" t="s">
        <v>195</v>
      </c>
      <c r="L3833" s="23" t="s">
        <v>180</v>
      </c>
      <c r="M3833" s="25">
        <v>46309.803796296299</v>
      </c>
    </row>
    <row r="3834" spans="1:13">
      <c r="A3834">
        <v>202660000071</v>
      </c>
      <c r="B3834">
        <v>1086001</v>
      </c>
      <c r="C3834" s="24">
        <v>46115</v>
      </c>
      <c r="D3834" s="23" t="s">
        <v>154</v>
      </c>
      <c r="E3834" s="23" t="s">
        <v>177</v>
      </c>
      <c r="F3834" s="23"/>
      <c r="G3834" s="23" t="s">
        <v>198</v>
      </c>
      <c r="H3834" s="23" t="s">
        <v>195</v>
      </c>
      <c r="I3834" s="23" t="s">
        <v>195</v>
      </c>
      <c r="J3834" s="23" t="s">
        <v>195</v>
      </c>
      <c r="K3834" s="23" t="s">
        <v>195</v>
      </c>
      <c r="L3834" s="23" t="s">
        <v>180</v>
      </c>
      <c r="M3834" s="25">
        <v>46309.803796296299</v>
      </c>
    </row>
    <row r="3835" spans="1:13">
      <c r="A3835">
        <v>202660000073</v>
      </c>
      <c r="B3835">
        <v>890689</v>
      </c>
      <c r="C3835" s="24">
        <v>46116</v>
      </c>
      <c r="D3835" s="23" t="s">
        <v>154</v>
      </c>
      <c r="E3835" s="23" t="s">
        <v>183</v>
      </c>
      <c r="F3835" s="23"/>
      <c r="G3835" s="23" t="s">
        <v>194</v>
      </c>
      <c r="H3835" s="23" t="s">
        <v>195</v>
      </c>
      <c r="I3835" s="23" t="s">
        <v>195</v>
      </c>
      <c r="J3835" s="23" t="s">
        <v>195</v>
      </c>
      <c r="K3835" s="23" t="s">
        <v>195</v>
      </c>
      <c r="L3835" s="23" t="s">
        <v>180</v>
      </c>
      <c r="M3835" s="25">
        <v>46309.803796296299</v>
      </c>
    </row>
    <row r="3836" spans="1:13">
      <c r="A3836">
        <v>202660000077</v>
      </c>
      <c r="B3836">
        <v>910102</v>
      </c>
      <c r="C3836" s="24">
        <v>46116</v>
      </c>
      <c r="D3836" s="23" t="s">
        <v>154</v>
      </c>
      <c r="E3836" s="23" t="s">
        <v>177</v>
      </c>
      <c r="F3836" s="23"/>
      <c r="G3836" s="23" t="s">
        <v>194</v>
      </c>
      <c r="H3836" s="23" t="s">
        <v>195</v>
      </c>
      <c r="I3836" s="23" t="s">
        <v>195</v>
      </c>
      <c r="J3836" s="23" t="s">
        <v>195</v>
      </c>
      <c r="K3836" s="23" t="s">
        <v>195</v>
      </c>
      <c r="L3836" s="23" t="s">
        <v>180</v>
      </c>
      <c r="M3836" s="25">
        <v>46309.803796296299</v>
      </c>
    </row>
    <row r="3837" spans="1:13">
      <c r="A3837">
        <v>202660000078</v>
      </c>
      <c r="B3837">
        <v>1026073</v>
      </c>
      <c r="C3837" s="24">
        <v>46116</v>
      </c>
      <c r="D3837" s="23" t="s">
        <v>154</v>
      </c>
      <c r="E3837" s="23" t="s">
        <v>183</v>
      </c>
      <c r="F3837" s="23"/>
      <c r="G3837" s="23" t="s">
        <v>205</v>
      </c>
      <c r="H3837" s="23" t="s">
        <v>195</v>
      </c>
      <c r="I3837" s="23" t="s">
        <v>195</v>
      </c>
      <c r="J3837" s="23" t="s">
        <v>195</v>
      </c>
      <c r="K3837" s="23" t="s">
        <v>195</v>
      </c>
      <c r="L3837" s="23" t="s">
        <v>180</v>
      </c>
      <c r="M3837" s="25">
        <v>46309.803796296299</v>
      </c>
    </row>
    <row r="3838" spans="1:13">
      <c r="A3838">
        <v>202660000079</v>
      </c>
      <c r="B3838">
        <v>940053</v>
      </c>
      <c r="C3838" s="24">
        <v>46120</v>
      </c>
      <c r="D3838" s="23" t="s">
        <v>154</v>
      </c>
      <c r="E3838" s="23" t="s">
        <v>177</v>
      </c>
      <c r="F3838" s="23"/>
      <c r="G3838" s="23" t="s">
        <v>205</v>
      </c>
      <c r="H3838" s="23" t="s">
        <v>195</v>
      </c>
      <c r="I3838" s="23" t="s">
        <v>195</v>
      </c>
      <c r="J3838" s="23" t="s">
        <v>195</v>
      </c>
      <c r="K3838" s="23" t="s">
        <v>195</v>
      </c>
      <c r="L3838" s="23" t="s">
        <v>180</v>
      </c>
      <c r="M3838" s="25">
        <v>46309.803796296299</v>
      </c>
    </row>
    <row r="3839" spans="1:13">
      <c r="A3839">
        <v>202660000080</v>
      </c>
      <c r="B3839">
        <v>1171293</v>
      </c>
      <c r="C3839" s="24">
        <v>46116</v>
      </c>
      <c r="D3839" s="23" t="s">
        <v>154</v>
      </c>
      <c r="E3839" s="23" t="s">
        <v>181</v>
      </c>
      <c r="F3839" s="23"/>
      <c r="G3839" s="23" t="s">
        <v>203</v>
      </c>
      <c r="H3839" s="23" t="s">
        <v>199</v>
      </c>
      <c r="I3839" s="23" t="s">
        <v>199</v>
      </c>
      <c r="J3839" s="23" t="s">
        <v>199</v>
      </c>
      <c r="K3839" s="23" t="s">
        <v>199</v>
      </c>
      <c r="L3839" s="23" t="s">
        <v>180</v>
      </c>
      <c r="M3839" s="25">
        <v>46309.803796296299</v>
      </c>
    </row>
    <row r="3840" spans="1:13">
      <c r="A3840">
        <v>202660000081</v>
      </c>
      <c r="B3840">
        <v>1146100</v>
      </c>
      <c r="C3840" s="24">
        <v>46116</v>
      </c>
      <c r="D3840" s="23" t="s">
        <v>154</v>
      </c>
      <c r="E3840" s="23" t="s">
        <v>177</v>
      </c>
      <c r="F3840" s="23"/>
      <c r="G3840" s="23" t="s">
        <v>205</v>
      </c>
      <c r="H3840" s="23" t="s">
        <v>195</v>
      </c>
      <c r="I3840" s="23" t="s">
        <v>195</v>
      </c>
      <c r="J3840" s="23" t="s">
        <v>195</v>
      </c>
      <c r="K3840" s="23" t="s">
        <v>195</v>
      </c>
      <c r="L3840" s="23" t="s">
        <v>180</v>
      </c>
      <c r="M3840" s="25">
        <v>46309.803796296299</v>
      </c>
    </row>
    <row r="3841" spans="1:13">
      <c r="A3841">
        <v>202660000082</v>
      </c>
      <c r="B3841">
        <v>900067</v>
      </c>
      <c r="C3841" s="24">
        <v>46122</v>
      </c>
      <c r="D3841" s="23" t="s">
        <v>154</v>
      </c>
      <c r="E3841" s="23" t="s">
        <v>177</v>
      </c>
      <c r="F3841" s="23"/>
      <c r="G3841" s="23" t="s">
        <v>205</v>
      </c>
      <c r="H3841" s="23" t="s">
        <v>195</v>
      </c>
      <c r="I3841" s="23"/>
      <c r="J3841" s="23" t="s">
        <v>195</v>
      </c>
      <c r="K3841" s="23" t="s">
        <v>195</v>
      </c>
      <c r="L3841" s="23" t="s">
        <v>180</v>
      </c>
      <c r="M3841" s="25">
        <v>46309.803796296299</v>
      </c>
    </row>
    <row r="3842" spans="1:13">
      <c r="A3842">
        <v>202660000083</v>
      </c>
      <c r="B3842">
        <v>940069</v>
      </c>
      <c r="C3842" s="24">
        <v>46117</v>
      </c>
      <c r="D3842" s="23" t="s">
        <v>154</v>
      </c>
      <c r="E3842" s="23" t="s">
        <v>183</v>
      </c>
      <c r="F3842" s="23" t="s">
        <v>216</v>
      </c>
      <c r="G3842" s="23" t="s">
        <v>205</v>
      </c>
      <c r="H3842" s="23" t="s">
        <v>195</v>
      </c>
      <c r="I3842" s="23" t="s">
        <v>195</v>
      </c>
      <c r="J3842" s="23" t="s">
        <v>195</v>
      </c>
      <c r="K3842" s="23" t="s">
        <v>195</v>
      </c>
      <c r="L3842" s="23" t="s">
        <v>180</v>
      </c>
      <c r="M3842" s="25">
        <v>46309.803796296299</v>
      </c>
    </row>
    <row r="3843" spans="1:13">
      <c r="A3843">
        <v>202660000084</v>
      </c>
      <c r="B3843">
        <v>900066</v>
      </c>
      <c r="C3843" s="24">
        <v>46119</v>
      </c>
      <c r="D3843" s="23" t="s">
        <v>154</v>
      </c>
      <c r="E3843" s="23" t="s">
        <v>181</v>
      </c>
      <c r="F3843" s="23"/>
      <c r="G3843" s="23" t="s">
        <v>205</v>
      </c>
      <c r="H3843" s="23" t="s">
        <v>195</v>
      </c>
      <c r="I3843" s="23"/>
      <c r="J3843" s="23" t="s">
        <v>195</v>
      </c>
      <c r="K3843" s="23" t="s">
        <v>195</v>
      </c>
      <c r="L3843" s="23" t="s">
        <v>180</v>
      </c>
      <c r="M3843" s="25">
        <v>46309.803796296299</v>
      </c>
    </row>
    <row r="3844" spans="1:13">
      <c r="A3844">
        <v>202660000085</v>
      </c>
      <c r="B3844">
        <v>950047</v>
      </c>
      <c r="C3844" s="24">
        <v>46120</v>
      </c>
      <c r="D3844" s="23" t="s">
        <v>154</v>
      </c>
      <c r="E3844" s="23" t="s">
        <v>183</v>
      </c>
      <c r="F3844" s="23"/>
      <c r="G3844" s="23" t="s">
        <v>205</v>
      </c>
      <c r="H3844" s="23" t="s">
        <v>195</v>
      </c>
      <c r="I3844" s="23" t="s">
        <v>195</v>
      </c>
      <c r="J3844" s="23" t="s">
        <v>195</v>
      </c>
      <c r="K3844" s="23" t="s">
        <v>195</v>
      </c>
      <c r="L3844" s="23" t="s">
        <v>180</v>
      </c>
      <c r="M3844" s="25">
        <v>46309.803796296299</v>
      </c>
    </row>
    <row r="3845" spans="1:13">
      <c r="A3845">
        <v>202660000086</v>
      </c>
      <c r="B3845">
        <v>910099</v>
      </c>
      <c r="C3845" s="24">
        <v>46117</v>
      </c>
      <c r="D3845" s="23" t="s">
        <v>154</v>
      </c>
      <c r="E3845" s="23" t="s">
        <v>177</v>
      </c>
      <c r="F3845" s="23"/>
      <c r="G3845" s="23" t="s">
        <v>205</v>
      </c>
      <c r="H3845" s="23" t="s">
        <v>195</v>
      </c>
      <c r="I3845" s="23" t="s">
        <v>195</v>
      </c>
      <c r="J3845" s="23" t="s">
        <v>195</v>
      </c>
      <c r="K3845" s="23" t="s">
        <v>195</v>
      </c>
      <c r="L3845" s="23" t="s">
        <v>180</v>
      </c>
      <c r="M3845" s="25">
        <v>46309.803796296299</v>
      </c>
    </row>
    <row r="3846" spans="1:13">
      <c r="A3846">
        <v>202660000087</v>
      </c>
      <c r="B3846">
        <v>1221383</v>
      </c>
      <c r="C3846" s="24">
        <v>46117</v>
      </c>
      <c r="D3846" s="23" t="s">
        <v>154</v>
      </c>
      <c r="E3846" s="23" t="s">
        <v>183</v>
      </c>
      <c r="F3846" s="23"/>
      <c r="G3846" s="23" t="s">
        <v>203</v>
      </c>
      <c r="H3846" s="23" t="s">
        <v>199</v>
      </c>
      <c r="I3846" s="23" t="s">
        <v>199</v>
      </c>
      <c r="J3846" s="23" t="s">
        <v>199</v>
      </c>
      <c r="K3846" s="23" t="s">
        <v>199</v>
      </c>
      <c r="L3846" s="23" t="s">
        <v>180</v>
      </c>
      <c r="M3846" s="25">
        <v>46309.803796296299</v>
      </c>
    </row>
    <row r="3847" spans="1:13">
      <c r="A3847">
        <v>202660000091</v>
      </c>
      <c r="B3847">
        <v>890684</v>
      </c>
      <c r="C3847" s="24">
        <v>46119</v>
      </c>
      <c r="D3847" s="23" t="s">
        <v>154</v>
      </c>
      <c r="E3847" s="23" t="s">
        <v>177</v>
      </c>
      <c r="F3847" s="23" t="s">
        <v>182</v>
      </c>
      <c r="G3847" s="23" t="s">
        <v>217</v>
      </c>
      <c r="H3847" s="23" t="s">
        <v>195</v>
      </c>
      <c r="I3847" s="23" t="s">
        <v>195</v>
      </c>
      <c r="J3847" s="23" t="s">
        <v>195</v>
      </c>
      <c r="K3847" s="23" t="s">
        <v>195</v>
      </c>
      <c r="L3847" s="23" t="s">
        <v>180</v>
      </c>
      <c r="M3847" s="25">
        <v>46309.803796296299</v>
      </c>
    </row>
    <row r="3848" spans="1:13">
      <c r="A3848">
        <v>202660000092</v>
      </c>
      <c r="B3848">
        <v>850178</v>
      </c>
      <c r="C3848" s="24">
        <v>46117</v>
      </c>
      <c r="D3848" s="23" t="s">
        <v>154</v>
      </c>
      <c r="E3848" s="23" t="s">
        <v>181</v>
      </c>
      <c r="F3848" s="23"/>
      <c r="G3848" s="23" t="s">
        <v>205</v>
      </c>
      <c r="H3848" s="23" t="s">
        <v>195</v>
      </c>
      <c r="I3848" s="23" t="s">
        <v>195</v>
      </c>
      <c r="J3848" s="23" t="s">
        <v>195</v>
      </c>
      <c r="K3848" s="23" t="s">
        <v>195</v>
      </c>
      <c r="L3848" s="23" t="s">
        <v>180</v>
      </c>
      <c r="M3848" s="25">
        <v>46309.803796296299</v>
      </c>
    </row>
    <row r="3849" spans="1:13">
      <c r="A3849">
        <v>202660000093</v>
      </c>
      <c r="B3849">
        <v>1126157</v>
      </c>
      <c r="C3849" s="24">
        <v>46117</v>
      </c>
      <c r="D3849" s="23" t="s">
        <v>154</v>
      </c>
      <c r="E3849" s="23" t="s">
        <v>183</v>
      </c>
      <c r="F3849" s="23" t="s">
        <v>178</v>
      </c>
      <c r="G3849" s="23" t="s">
        <v>203</v>
      </c>
      <c r="H3849" s="23" t="s">
        <v>199</v>
      </c>
      <c r="I3849" s="23" t="s">
        <v>199</v>
      </c>
      <c r="J3849" s="23" t="s">
        <v>199</v>
      </c>
      <c r="K3849" s="23" t="s">
        <v>199</v>
      </c>
      <c r="L3849" s="23" t="s">
        <v>180</v>
      </c>
      <c r="M3849" s="25">
        <v>46309.803796296299</v>
      </c>
    </row>
    <row r="3850" spans="1:13">
      <c r="A3850">
        <v>202660000099</v>
      </c>
      <c r="B3850">
        <v>890279</v>
      </c>
      <c r="C3850" s="24">
        <v>46118</v>
      </c>
      <c r="D3850" s="23" t="s">
        <v>154</v>
      </c>
      <c r="E3850" s="23" t="s">
        <v>181</v>
      </c>
      <c r="F3850" s="23"/>
      <c r="G3850" s="23" t="s">
        <v>205</v>
      </c>
      <c r="H3850" s="23" t="s">
        <v>195</v>
      </c>
      <c r="I3850" s="23" t="s">
        <v>195</v>
      </c>
      <c r="J3850" s="23" t="s">
        <v>195</v>
      </c>
      <c r="K3850" s="23" t="s">
        <v>195</v>
      </c>
      <c r="L3850" s="23" t="s">
        <v>180</v>
      </c>
      <c r="M3850" s="25">
        <v>46309.803796296299</v>
      </c>
    </row>
    <row r="3851" spans="1:13">
      <c r="A3851">
        <v>202660000105</v>
      </c>
      <c r="B3851">
        <v>1016005</v>
      </c>
      <c r="C3851" s="24">
        <v>46118</v>
      </c>
      <c r="D3851" s="23" t="s">
        <v>154</v>
      </c>
      <c r="E3851" s="23" t="s">
        <v>181</v>
      </c>
      <c r="F3851" s="23"/>
      <c r="G3851" s="23" t="s">
        <v>205</v>
      </c>
      <c r="H3851" s="23" t="s">
        <v>195</v>
      </c>
      <c r="I3851" s="23" t="s">
        <v>195</v>
      </c>
      <c r="J3851" s="23" t="s">
        <v>195</v>
      </c>
      <c r="K3851" s="23"/>
      <c r="L3851" s="23" t="s">
        <v>180</v>
      </c>
      <c r="M3851" s="25">
        <v>46309.803796296299</v>
      </c>
    </row>
    <row r="3852" spans="1:13">
      <c r="A3852">
        <v>202660000106</v>
      </c>
      <c r="B3852">
        <v>1004092</v>
      </c>
      <c r="C3852" s="24">
        <v>46118</v>
      </c>
      <c r="D3852" s="23" t="s">
        <v>154</v>
      </c>
      <c r="E3852" s="23" t="s">
        <v>183</v>
      </c>
      <c r="F3852" s="23"/>
      <c r="G3852" s="23" t="s">
        <v>194</v>
      </c>
      <c r="H3852" s="23" t="s">
        <v>195</v>
      </c>
      <c r="I3852" s="23"/>
      <c r="J3852" s="23"/>
      <c r="K3852" s="23" t="s">
        <v>195</v>
      </c>
      <c r="L3852" s="23" t="s">
        <v>180</v>
      </c>
      <c r="M3852" s="25">
        <v>46309.803796296299</v>
      </c>
    </row>
    <row r="3853" spans="1:13">
      <c r="A3853">
        <v>202660000108</v>
      </c>
      <c r="B3853">
        <v>910605</v>
      </c>
      <c r="C3853" s="24">
        <v>46118</v>
      </c>
      <c r="D3853" s="23" t="s">
        <v>154</v>
      </c>
      <c r="E3853" s="23" t="s">
        <v>181</v>
      </c>
      <c r="F3853" s="23"/>
      <c r="G3853" s="23" t="s">
        <v>205</v>
      </c>
      <c r="H3853" s="23" t="s">
        <v>195</v>
      </c>
      <c r="I3853" s="23" t="s">
        <v>195</v>
      </c>
      <c r="J3853" s="23" t="s">
        <v>195</v>
      </c>
      <c r="K3853" s="23" t="s">
        <v>195</v>
      </c>
      <c r="L3853" s="23" t="s">
        <v>180</v>
      </c>
      <c r="M3853" s="25">
        <v>46309.803796296299</v>
      </c>
    </row>
    <row r="3854" spans="1:13">
      <c r="A3854">
        <v>202660000110</v>
      </c>
      <c r="B3854">
        <v>1026069</v>
      </c>
      <c r="C3854" s="24">
        <v>46118</v>
      </c>
      <c r="D3854" s="23" t="s">
        <v>154</v>
      </c>
      <c r="E3854" s="23" t="s">
        <v>181</v>
      </c>
      <c r="F3854" s="23"/>
      <c r="G3854" s="23" t="s">
        <v>205</v>
      </c>
      <c r="H3854" s="23" t="s">
        <v>195</v>
      </c>
      <c r="I3854" s="23" t="s">
        <v>195</v>
      </c>
      <c r="J3854" s="23" t="s">
        <v>195</v>
      </c>
      <c r="K3854" s="23" t="s">
        <v>195</v>
      </c>
      <c r="L3854" s="23" t="s">
        <v>180</v>
      </c>
      <c r="M3854" s="25">
        <v>46309.803796296299</v>
      </c>
    </row>
    <row r="3855" spans="1:13">
      <c r="A3855">
        <v>202660000112</v>
      </c>
      <c r="B3855">
        <v>1156133</v>
      </c>
      <c r="C3855" s="24">
        <v>46118</v>
      </c>
      <c r="D3855" s="23" t="s">
        <v>154</v>
      </c>
      <c r="E3855" s="23" t="s">
        <v>183</v>
      </c>
      <c r="F3855" s="23"/>
      <c r="G3855" s="23" t="s">
        <v>205</v>
      </c>
      <c r="H3855" s="23" t="s">
        <v>195</v>
      </c>
      <c r="I3855" s="23"/>
      <c r="J3855" s="23" t="s">
        <v>195</v>
      </c>
      <c r="K3855" s="23" t="s">
        <v>195</v>
      </c>
      <c r="L3855" s="23" t="s">
        <v>180</v>
      </c>
      <c r="M3855" s="25">
        <v>46309.803796296299</v>
      </c>
    </row>
    <row r="3856" spans="1:13">
      <c r="A3856">
        <v>202660000114</v>
      </c>
      <c r="B3856">
        <v>1018114</v>
      </c>
      <c r="C3856" s="24">
        <v>46119</v>
      </c>
      <c r="D3856" s="23" t="s">
        <v>154</v>
      </c>
      <c r="E3856" s="23" t="s">
        <v>181</v>
      </c>
      <c r="F3856" s="23"/>
      <c r="G3856" s="23" t="s">
        <v>205</v>
      </c>
      <c r="H3856" s="23" t="s">
        <v>195</v>
      </c>
      <c r="I3856" s="23"/>
      <c r="J3856" s="23" t="s">
        <v>195</v>
      </c>
      <c r="K3856" s="23" t="s">
        <v>195</v>
      </c>
      <c r="L3856" s="23" t="s">
        <v>180</v>
      </c>
      <c r="M3856" s="25">
        <v>46309.803796296299</v>
      </c>
    </row>
    <row r="3857" spans="1:13">
      <c r="A3857">
        <v>202660000115</v>
      </c>
      <c r="B3857">
        <v>1166005</v>
      </c>
      <c r="C3857" s="24">
        <v>46122</v>
      </c>
      <c r="D3857" s="23" t="s">
        <v>154</v>
      </c>
      <c r="E3857" s="23" t="s">
        <v>183</v>
      </c>
      <c r="F3857" s="23"/>
      <c r="G3857" s="23" t="s">
        <v>205</v>
      </c>
      <c r="H3857" s="23" t="s">
        <v>195</v>
      </c>
      <c r="I3857" s="23" t="s">
        <v>195</v>
      </c>
      <c r="J3857" s="23" t="s">
        <v>195</v>
      </c>
      <c r="K3857" s="23" t="s">
        <v>195</v>
      </c>
      <c r="L3857" s="23" t="s">
        <v>180</v>
      </c>
      <c r="M3857" s="25">
        <v>46309.803796296299</v>
      </c>
    </row>
    <row r="3858" spans="1:13">
      <c r="A3858">
        <v>202660000118</v>
      </c>
      <c r="B3858">
        <v>972005</v>
      </c>
      <c r="C3858" s="24">
        <v>46118</v>
      </c>
      <c r="D3858" s="23" t="s">
        <v>154</v>
      </c>
      <c r="E3858" s="23" t="s">
        <v>177</v>
      </c>
      <c r="F3858" s="23"/>
      <c r="G3858" s="23" t="s">
        <v>205</v>
      </c>
      <c r="H3858" s="23" t="s">
        <v>195</v>
      </c>
      <c r="I3858" s="23" t="s">
        <v>195</v>
      </c>
      <c r="J3858" s="23" t="s">
        <v>195</v>
      </c>
      <c r="K3858" s="23" t="s">
        <v>195</v>
      </c>
      <c r="L3858" s="23" t="s">
        <v>180</v>
      </c>
      <c r="M3858" s="25">
        <v>46309.803796296299</v>
      </c>
    </row>
    <row r="3859" spans="1:13">
      <c r="A3859">
        <v>202660000120</v>
      </c>
      <c r="B3859">
        <v>920261</v>
      </c>
      <c r="C3859" s="24">
        <v>46119</v>
      </c>
      <c r="D3859" s="23" t="s">
        <v>154</v>
      </c>
      <c r="E3859" s="23" t="s">
        <v>183</v>
      </c>
      <c r="F3859" s="23"/>
      <c r="G3859" s="23" t="s">
        <v>205</v>
      </c>
      <c r="H3859" s="23" t="s">
        <v>195</v>
      </c>
      <c r="I3859" s="23" t="s">
        <v>195</v>
      </c>
      <c r="J3859" s="23" t="s">
        <v>195</v>
      </c>
      <c r="K3859" s="23"/>
      <c r="L3859" s="23" t="s">
        <v>180</v>
      </c>
      <c r="M3859" s="25">
        <v>46309.803796296299</v>
      </c>
    </row>
    <row r="3860" spans="1:13">
      <c r="A3860">
        <v>202660000121</v>
      </c>
      <c r="B3860">
        <v>940283</v>
      </c>
      <c r="C3860" s="24">
        <v>46127</v>
      </c>
      <c r="D3860" s="23" t="s">
        <v>154</v>
      </c>
      <c r="E3860" s="23" t="s">
        <v>177</v>
      </c>
      <c r="F3860" s="23"/>
      <c r="G3860" s="23" t="s">
        <v>205</v>
      </c>
      <c r="H3860" s="23" t="s">
        <v>195</v>
      </c>
      <c r="I3860" s="23"/>
      <c r="J3860" s="23" t="s">
        <v>195</v>
      </c>
      <c r="K3860" s="23" t="s">
        <v>195</v>
      </c>
      <c r="L3860" s="23" t="s">
        <v>180</v>
      </c>
      <c r="M3860" s="25">
        <v>46309.803796296299</v>
      </c>
    </row>
    <row r="3861" spans="1:13">
      <c r="A3861">
        <v>202660000122</v>
      </c>
      <c r="B3861">
        <v>974040</v>
      </c>
      <c r="C3861" s="24">
        <v>46118</v>
      </c>
      <c r="D3861" s="23" t="s">
        <v>154</v>
      </c>
      <c r="E3861" s="23" t="s">
        <v>181</v>
      </c>
      <c r="F3861" s="23"/>
      <c r="G3861" s="23" t="s">
        <v>205</v>
      </c>
      <c r="H3861" s="23" t="s">
        <v>195</v>
      </c>
      <c r="I3861" s="23" t="s">
        <v>195</v>
      </c>
      <c r="J3861" s="23" t="s">
        <v>195</v>
      </c>
      <c r="K3861" s="23" t="s">
        <v>195</v>
      </c>
      <c r="L3861" s="23" t="s">
        <v>180</v>
      </c>
      <c r="M3861" s="25">
        <v>46309.803796296299</v>
      </c>
    </row>
    <row r="3862" spans="1:13">
      <c r="A3862">
        <v>202660000123</v>
      </c>
      <c r="B3862">
        <v>1152190</v>
      </c>
      <c r="C3862" s="24">
        <v>46118</v>
      </c>
      <c r="D3862" s="23" t="s">
        <v>154</v>
      </c>
      <c r="E3862" s="23" t="s">
        <v>189</v>
      </c>
      <c r="F3862" s="23"/>
      <c r="G3862" s="23" t="s">
        <v>201</v>
      </c>
      <c r="H3862" s="23" t="s">
        <v>199</v>
      </c>
      <c r="I3862" s="23"/>
      <c r="J3862" s="23"/>
      <c r="K3862" s="23"/>
      <c r="L3862" s="23" t="s">
        <v>180</v>
      </c>
      <c r="M3862" s="25">
        <v>46309.803796296299</v>
      </c>
    </row>
    <row r="3863" spans="1:13">
      <c r="A3863">
        <v>202660000124</v>
      </c>
      <c r="B3863">
        <v>1131414</v>
      </c>
      <c r="C3863" s="24">
        <v>46118</v>
      </c>
      <c r="D3863" s="23" t="s">
        <v>154</v>
      </c>
      <c r="E3863" s="23" t="s">
        <v>177</v>
      </c>
      <c r="F3863" s="23"/>
      <c r="G3863" s="23" t="s">
        <v>197</v>
      </c>
      <c r="H3863" s="23" t="s">
        <v>199</v>
      </c>
      <c r="I3863" s="23" t="s">
        <v>199</v>
      </c>
      <c r="J3863" s="23" t="s">
        <v>199</v>
      </c>
      <c r="K3863" s="23" t="s">
        <v>199</v>
      </c>
      <c r="L3863" s="23" t="s">
        <v>180</v>
      </c>
      <c r="M3863" s="25">
        <v>46309.803796296299</v>
      </c>
    </row>
    <row r="3864" spans="1:13">
      <c r="A3864">
        <v>202660000125</v>
      </c>
      <c r="B3864">
        <v>860060</v>
      </c>
      <c r="C3864" s="24">
        <v>46118</v>
      </c>
      <c r="D3864" s="23" t="s">
        <v>154</v>
      </c>
      <c r="E3864" s="23" t="s">
        <v>181</v>
      </c>
      <c r="F3864" s="23"/>
      <c r="G3864" s="23" t="s">
        <v>205</v>
      </c>
      <c r="H3864" s="23" t="s">
        <v>195</v>
      </c>
      <c r="I3864" s="23" t="s">
        <v>195</v>
      </c>
      <c r="J3864" s="23" t="s">
        <v>195</v>
      </c>
      <c r="K3864" s="23" t="s">
        <v>195</v>
      </c>
      <c r="L3864" s="23" t="s">
        <v>180</v>
      </c>
      <c r="M3864" s="25">
        <v>46309.803796296299</v>
      </c>
    </row>
    <row r="3865" spans="1:13">
      <c r="A3865">
        <v>202660000126</v>
      </c>
      <c r="B3865">
        <v>900246</v>
      </c>
      <c r="C3865" s="24">
        <v>46118</v>
      </c>
      <c r="D3865" s="23" t="s">
        <v>154</v>
      </c>
      <c r="E3865" s="23" t="s">
        <v>183</v>
      </c>
      <c r="F3865" s="23"/>
      <c r="G3865" s="23" t="s">
        <v>205</v>
      </c>
      <c r="H3865" s="23" t="s">
        <v>195</v>
      </c>
      <c r="I3865" s="23"/>
      <c r="J3865" s="23"/>
      <c r="K3865" s="23"/>
      <c r="L3865" s="23" t="s">
        <v>180</v>
      </c>
      <c r="M3865" s="25">
        <v>46309.803796296299</v>
      </c>
    </row>
    <row r="3866" spans="1:13">
      <c r="A3866">
        <v>202660000128</v>
      </c>
      <c r="B3866">
        <v>1006015</v>
      </c>
      <c r="C3866" s="24">
        <v>46118</v>
      </c>
      <c r="D3866" s="23" t="s">
        <v>154</v>
      </c>
      <c r="E3866" s="23" t="s">
        <v>181</v>
      </c>
      <c r="F3866" s="23"/>
      <c r="G3866" s="23" t="s">
        <v>205</v>
      </c>
      <c r="H3866" s="23" t="s">
        <v>195</v>
      </c>
      <c r="I3866" s="23" t="s">
        <v>195</v>
      </c>
      <c r="J3866" s="23" t="s">
        <v>195</v>
      </c>
      <c r="K3866" s="23"/>
      <c r="L3866" s="23" t="s">
        <v>180</v>
      </c>
      <c r="M3866" s="25">
        <v>46309.803796296299</v>
      </c>
    </row>
    <row r="3867" spans="1:13">
      <c r="A3867">
        <v>202660000129</v>
      </c>
      <c r="B3867">
        <v>986022</v>
      </c>
      <c r="C3867" s="24">
        <v>46118</v>
      </c>
      <c r="D3867" s="23" t="s">
        <v>154</v>
      </c>
      <c r="E3867" s="23" t="s">
        <v>177</v>
      </c>
      <c r="F3867" s="23"/>
      <c r="G3867" s="23" t="s">
        <v>205</v>
      </c>
      <c r="H3867" s="23" t="s">
        <v>195</v>
      </c>
      <c r="I3867" s="23" t="s">
        <v>195</v>
      </c>
      <c r="J3867" s="23" t="s">
        <v>195</v>
      </c>
      <c r="K3867" s="23" t="s">
        <v>195</v>
      </c>
      <c r="L3867" s="23" t="s">
        <v>180</v>
      </c>
      <c r="M3867" s="25">
        <v>46309.803796296299</v>
      </c>
    </row>
    <row r="3868" spans="1:13">
      <c r="A3868">
        <v>202660000130</v>
      </c>
      <c r="B3868">
        <v>810430</v>
      </c>
      <c r="C3868" s="24">
        <v>46118</v>
      </c>
      <c r="D3868" s="23" t="s">
        <v>154</v>
      </c>
      <c r="E3868" s="23" t="s">
        <v>181</v>
      </c>
      <c r="F3868" s="23"/>
      <c r="G3868" s="23" t="s">
        <v>205</v>
      </c>
      <c r="H3868" s="23" t="s">
        <v>195</v>
      </c>
      <c r="I3868" s="23" t="s">
        <v>195</v>
      </c>
      <c r="J3868" s="23" t="s">
        <v>195</v>
      </c>
      <c r="K3868" s="23" t="s">
        <v>195</v>
      </c>
      <c r="L3868" s="23" t="s">
        <v>180</v>
      </c>
      <c r="M3868" s="25">
        <v>46309.803796296299</v>
      </c>
    </row>
    <row r="3869" spans="1:13">
      <c r="A3869">
        <v>202660000133</v>
      </c>
      <c r="B3869">
        <v>1201254</v>
      </c>
      <c r="C3869" s="24">
        <v>46118</v>
      </c>
      <c r="D3869" s="23" t="s">
        <v>154</v>
      </c>
      <c r="E3869" s="23" t="s">
        <v>189</v>
      </c>
      <c r="F3869" s="23"/>
      <c r="G3869" s="23" t="s">
        <v>201</v>
      </c>
      <c r="H3869" s="23" t="s">
        <v>199</v>
      </c>
      <c r="I3869" s="23"/>
      <c r="J3869" s="23"/>
      <c r="K3869" s="23"/>
      <c r="L3869" s="23" t="s">
        <v>180</v>
      </c>
      <c r="M3869" s="25">
        <v>46309.803796296299</v>
      </c>
    </row>
    <row r="3870" spans="1:13">
      <c r="A3870">
        <v>202660000135</v>
      </c>
      <c r="B3870">
        <v>1004049</v>
      </c>
      <c r="C3870" s="24">
        <v>46118</v>
      </c>
      <c r="D3870" s="23" t="s">
        <v>154</v>
      </c>
      <c r="E3870" s="23" t="s">
        <v>181</v>
      </c>
      <c r="F3870" s="23"/>
      <c r="G3870" s="23" t="s">
        <v>205</v>
      </c>
      <c r="H3870" s="23" t="s">
        <v>195</v>
      </c>
      <c r="I3870" s="23" t="s">
        <v>195</v>
      </c>
      <c r="J3870" s="23" t="s">
        <v>195</v>
      </c>
      <c r="K3870" s="23" t="s">
        <v>195</v>
      </c>
      <c r="L3870" s="23" t="s">
        <v>180</v>
      </c>
      <c r="M3870" s="25">
        <v>46309.803796296299</v>
      </c>
    </row>
    <row r="3871" spans="1:13">
      <c r="A3871">
        <v>202660000137</v>
      </c>
      <c r="B3871">
        <v>1092096</v>
      </c>
      <c r="C3871" s="24">
        <v>46118</v>
      </c>
      <c r="D3871" s="23" t="s">
        <v>154</v>
      </c>
      <c r="E3871" s="23" t="s">
        <v>183</v>
      </c>
      <c r="F3871" s="23"/>
      <c r="G3871" s="23" t="s">
        <v>204</v>
      </c>
      <c r="H3871" s="23" t="s">
        <v>199</v>
      </c>
      <c r="I3871" s="23" t="s">
        <v>199</v>
      </c>
      <c r="J3871" s="23" t="s">
        <v>199</v>
      </c>
      <c r="K3871" s="23" t="s">
        <v>199</v>
      </c>
      <c r="L3871" s="23" t="s">
        <v>180</v>
      </c>
      <c r="M3871" s="25">
        <v>46309.803796296299</v>
      </c>
    </row>
    <row r="3872" spans="1:13">
      <c r="A3872">
        <v>202660000139</v>
      </c>
      <c r="B3872">
        <v>930312</v>
      </c>
      <c r="C3872" s="24">
        <v>46118</v>
      </c>
      <c r="D3872" s="23" t="s">
        <v>154</v>
      </c>
      <c r="E3872" s="23" t="s">
        <v>177</v>
      </c>
      <c r="F3872" s="23"/>
      <c r="G3872" s="23" t="s">
        <v>205</v>
      </c>
      <c r="H3872" s="23" t="s">
        <v>195</v>
      </c>
      <c r="I3872" s="23" t="s">
        <v>195</v>
      </c>
      <c r="J3872" s="23" t="s">
        <v>195</v>
      </c>
      <c r="K3872" s="23" t="s">
        <v>195</v>
      </c>
      <c r="L3872" s="23" t="s">
        <v>180</v>
      </c>
      <c r="M3872" s="25">
        <v>46309.803796296299</v>
      </c>
    </row>
    <row r="3873" spans="1:13">
      <c r="A3873">
        <v>202660000140</v>
      </c>
      <c r="B3873">
        <v>994269</v>
      </c>
      <c r="C3873" s="24">
        <v>46118</v>
      </c>
      <c r="D3873" s="23" t="s">
        <v>154</v>
      </c>
      <c r="E3873" s="23" t="s">
        <v>181</v>
      </c>
      <c r="F3873" s="23"/>
      <c r="G3873" s="23" t="s">
        <v>205</v>
      </c>
      <c r="H3873" s="23" t="s">
        <v>195</v>
      </c>
      <c r="I3873" s="23" t="s">
        <v>195</v>
      </c>
      <c r="J3873" s="23" t="s">
        <v>195</v>
      </c>
      <c r="K3873" s="23" t="s">
        <v>195</v>
      </c>
      <c r="L3873" s="23" t="s">
        <v>180</v>
      </c>
      <c r="M3873" s="25">
        <v>46309.803796296299</v>
      </c>
    </row>
    <row r="3874" spans="1:13">
      <c r="A3874">
        <v>202660000141</v>
      </c>
      <c r="B3874">
        <v>1216080</v>
      </c>
      <c r="C3874" s="24">
        <v>46118</v>
      </c>
      <c r="D3874" s="23" t="s">
        <v>154</v>
      </c>
      <c r="E3874" s="23" t="s">
        <v>189</v>
      </c>
      <c r="F3874" s="23"/>
      <c r="G3874" s="23" t="s">
        <v>201</v>
      </c>
      <c r="H3874" s="23" t="s">
        <v>199</v>
      </c>
      <c r="I3874" s="23"/>
      <c r="J3874" s="23"/>
      <c r="K3874" s="23"/>
      <c r="L3874" s="23" t="s">
        <v>180</v>
      </c>
      <c r="M3874" s="25">
        <v>46309.803796296299</v>
      </c>
    </row>
    <row r="3875" spans="1:13">
      <c r="A3875">
        <v>202660000142</v>
      </c>
      <c r="B3875">
        <v>860064</v>
      </c>
      <c r="C3875" s="24">
        <v>46118</v>
      </c>
      <c r="D3875" s="23" t="s">
        <v>154</v>
      </c>
      <c r="E3875" s="23" t="s">
        <v>177</v>
      </c>
      <c r="F3875" s="23"/>
      <c r="G3875" s="23" t="s">
        <v>205</v>
      </c>
      <c r="H3875" s="23" t="s">
        <v>195</v>
      </c>
      <c r="I3875" s="23" t="s">
        <v>195</v>
      </c>
      <c r="J3875" s="23" t="s">
        <v>195</v>
      </c>
      <c r="K3875" s="23" t="s">
        <v>195</v>
      </c>
      <c r="L3875" s="23" t="s">
        <v>180</v>
      </c>
      <c r="M3875" s="25">
        <v>46309.803796296299</v>
      </c>
    </row>
    <row r="3876" spans="1:13">
      <c r="A3876">
        <v>202660000143</v>
      </c>
      <c r="B3876">
        <v>920042</v>
      </c>
      <c r="C3876" s="24">
        <v>46118</v>
      </c>
      <c r="D3876" s="23" t="s">
        <v>154</v>
      </c>
      <c r="E3876" s="23" t="s">
        <v>177</v>
      </c>
      <c r="F3876" s="23"/>
      <c r="G3876" s="23" t="s">
        <v>205</v>
      </c>
      <c r="H3876" s="23" t="s">
        <v>195</v>
      </c>
      <c r="I3876" s="23" t="s">
        <v>195</v>
      </c>
      <c r="J3876" s="23" t="s">
        <v>195</v>
      </c>
      <c r="K3876" s="23" t="s">
        <v>195</v>
      </c>
      <c r="L3876" s="23" t="s">
        <v>180</v>
      </c>
      <c r="M3876" s="25">
        <v>46309.803796296299</v>
      </c>
    </row>
    <row r="3877" spans="1:13">
      <c r="A3877">
        <v>202660000144</v>
      </c>
      <c r="B3877">
        <v>994267</v>
      </c>
      <c r="C3877" s="24">
        <v>46118</v>
      </c>
      <c r="D3877" s="23" t="s">
        <v>154</v>
      </c>
      <c r="E3877" s="23" t="s">
        <v>177</v>
      </c>
      <c r="F3877" s="23"/>
      <c r="G3877" s="23" t="s">
        <v>205</v>
      </c>
      <c r="H3877" s="23" t="s">
        <v>195</v>
      </c>
      <c r="I3877" s="23" t="s">
        <v>195</v>
      </c>
      <c r="J3877" s="23" t="s">
        <v>195</v>
      </c>
      <c r="K3877" s="23" t="s">
        <v>195</v>
      </c>
      <c r="L3877" s="23" t="s">
        <v>180</v>
      </c>
      <c r="M3877" s="25">
        <v>46309.803796296299</v>
      </c>
    </row>
    <row r="3878" spans="1:13">
      <c r="A3878">
        <v>202660000145</v>
      </c>
      <c r="B3878">
        <v>940517</v>
      </c>
      <c r="C3878" s="24">
        <v>46119</v>
      </c>
      <c r="D3878" s="23" t="s">
        <v>154</v>
      </c>
      <c r="E3878" s="23" t="s">
        <v>181</v>
      </c>
      <c r="F3878" s="23"/>
      <c r="G3878" s="23" t="s">
        <v>205</v>
      </c>
      <c r="H3878" s="23" t="s">
        <v>195</v>
      </c>
      <c r="I3878" s="23"/>
      <c r="J3878" s="23" t="s">
        <v>195</v>
      </c>
      <c r="K3878" s="23"/>
      <c r="L3878" s="23" t="s">
        <v>180</v>
      </c>
      <c r="M3878" s="25">
        <v>46309.803796296299</v>
      </c>
    </row>
    <row r="3879" spans="1:13">
      <c r="A3879">
        <v>202660000147</v>
      </c>
      <c r="B3879">
        <v>1101507</v>
      </c>
      <c r="C3879" s="24">
        <v>46125</v>
      </c>
      <c r="D3879" s="23" t="s">
        <v>154</v>
      </c>
      <c r="E3879" s="23" t="s">
        <v>183</v>
      </c>
      <c r="F3879" s="23"/>
      <c r="G3879" s="23" t="s">
        <v>197</v>
      </c>
      <c r="H3879" s="23" t="s">
        <v>199</v>
      </c>
      <c r="I3879" s="23" t="s">
        <v>199</v>
      </c>
      <c r="J3879" s="23" t="s">
        <v>199</v>
      </c>
      <c r="K3879" s="23" t="s">
        <v>199</v>
      </c>
      <c r="L3879" s="23" t="s">
        <v>180</v>
      </c>
      <c r="M3879" s="25">
        <v>46309.803796296299</v>
      </c>
    </row>
    <row r="3880" spans="1:13">
      <c r="A3880">
        <v>202660000150</v>
      </c>
      <c r="B3880">
        <v>831105</v>
      </c>
      <c r="C3880" s="24">
        <v>46118</v>
      </c>
      <c r="D3880" s="23" t="s">
        <v>154</v>
      </c>
      <c r="E3880" s="23" t="s">
        <v>177</v>
      </c>
      <c r="F3880" s="23"/>
      <c r="G3880" s="23" t="s">
        <v>205</v>
      </c>
      <c r="H3880" s="23" t="s">
        <v>195</v>
      </c>
      <c r="I3880" s="23" t="s">
        <v>195</v>
      </c>
      <c r="J3880" s="23" t="s">
        <v>195</v>
      </c>
      <c r="K3880" s="23"/>
      <c r="L3880" s="23" t="s">
        <v>180</v>
      </c>
      <c r="M3880" s="25">
        <v>46309.803796296299</v>
      </c>
    </row>
    <row r="3881" spans="1:13">
      <c r="A3881">
        <v>202660000152</v>
      </c>
      <c r="B3881">
        <v>1200009</v>
      </c>
      <c r="C3881" s="24">
        <v>46125</v>
      </c>
      <c r="D3881" s="23" t="s">
        <v>154</v>
      </c>
      <c r="E3881" s="23" t="s">
        <v>177</v>
      </c>
      <c r="F3881" s="23"/>
      <c r="G3881" s="23" t="s">
        <v>218</v>
      </c>
      <c r="H3881" s="23" t="s">
        <v>195</v>
      </c>
      <c r="I3881" s="23" t="s">
        <v>195</v>
      </c>
      <c r="J3881" s="23"/>
      <c r="K3881" s="23" t="s">
        <v>195</v>
      </c>
      <c r="L3881" s="23" t="s">
        <v>180</v>
      </c>
      <c r="M3881" s="25">
        <v>46309.803796296299</v>
      </c>
    </row>
    <row r="3882" spans="1:13">
      <c r="A3882">
        <v>202660000153</v>
      </c>
      <c r="B3882">
        <v>950175</v>
      </c>
      <c r="C3882" s="24">
        <v>46118</v>
      </c>
      <c r="D3882" s="23" t="s">
        <v>154</v>
      </c>
      <c r="E3882" s="23" t="s">
        <v>177</v>
      </c>
      <c r="F3882" s="23"/>
      <c r="G3882" s="23" t="s">
        <v>194</v>
      </c>
      <c r="H3882" s="23" t="s">
        <v>195</v>
      </c>
      <c r="I3882" s="23" t="s">
        <v>195</v>
      </c>
      <c r="J3882" s="23"/>
      <c r="K3882" s="23"/>
      <c r="L3882" s="23" t="s">
        <v>180</v>
      </c>
      <c r="M3882" s="25">
        <v>46309.803796296299</v>
      </c>
    </row>
    <row r="3883" spans="1:13">
      <c r="A3883">
        <v>202660000155</v>
      </c>
      <c r="B3883">
        <v>1081147</v>
      </c>
      <c r="C3883" s="24">
        <v>46119</v>
      </c>
      <c r="D3883" s="23" t="s">
        <v>154</v>
      </c>
      <c r="E3883" s="23" t="s">
        <v>177</v>
      </c>
      <c r="F3883" s="23"/>
      <c r="G3883" s="23" t="s">
        <v>205</v>
      </c>
      <c r="H3883" s="23" t="s">
        <v>195</v>
      </c>
      <c r="I3883" s="23" t="s">
        <v>195</v>
      </c>
      <c r="J3883" s="23" t="s">
        <v>195</v>
      </c>
      <c r="K3883" s="23"/>
      <c r="L3883" s="23" t="s">
        <v>180</v>
      </c>
      <c r="M3883" s="25">
        <v>46309.803796296299</v>
      </c>
    </row>
    <row r="3884" spans="1:13">
      <c r="A3884">
        <v>202660000156</v>
      </c>
      <c r="B3884">
        <v>1146101</v>
      </c>
      <c r="C3884" s="24">
        <v>46119</v>
      </c>
      <c r="D3884" s="23" t="s">
        <v>154</v>
      </c>
      <c r="E3884" s="23" t="s">
        <v>177</v>
      </c>
      <c r="F3884" s="23"/>
      <c r="G3884" s="23" t="s">
        <v>205</v>
      </c>
      <c r="H3884" s="23" t="s">
        <v>195</v>
      </c>
      <c r="I3884" s="23" t="s">
        <v>195</v>
      </c>
      <c r="J3884" s="23"/>
      <c r="K3884" s="23"/>
      <c r="L3884" s="23" t="s">
        <v>180</v>
      </c>
      <c r="M3884" s="25">
        <v>46309.803796296299</v>
      </c>
    </row>
    <row r="3885" spans="1:13">
      <c r="A3885">
        <v>202660000157</v>
      </c>
      <c r="B3885">
        <v>930063</v>
      </c>
      <c r="C3885" s="24">
        <v>46119</v>
      </c>
      <c r="D3885" s="23" t="s">
        <v>154</v>
      </c>
      <c r="E3885" s="23" t="s">
        <v>183</v>
      </c>
      <c r="F3885" s="23" t="s">
        <v>178</v>
      </c>
      <c r="G3885" s="23" t="s">
        <v>205</v>
      </c>
      <c r="H3885" s="23" t="s">
        <v>195</v>
      </c>
      <c r="I3885" s="23" t="s">
        <v>195</v>
      </c>
      <c r="J3885" s="23" t="s">
        <v>195</v>
      </c>
      <c r="K3885" s="23" t="s">
        <v>195</v>
      </c>
      <c r="L3885" s="23" t="s">
        <v>180</v>
      </c>
      <c r="M3885" s="25">
        <v>46309.803796296299</v>
      </c>
    </row>
    <row r="3886" spans="1:13">
      <c r="A3886">
        <v>202660000158</v>
      </c>
      <c r="B3886">
        <v>950482</v>
      </c>
      <c r="C3886" s="24">
        <v>46119</v>
      </c>
      <c r="D3886" s="23" t="s">
        <v>154</v>
      </c>
      <c r="E3886" s="23" t="s">
        <v>183</v>
      </c>
      <c r="F3886" s="23"/>
      <c r="G3886" s="23" t="s">
        <v>205</v>
      </c>
      <c r="H3886" s="23" t="s">
        <v>195</v>
      </c>
      <c r="I3886" s="23" t="s">
        <v>195</v>
      </c>
      <c r="J3886" s="23"/>
      <c r="K3886" s="23" t="s">
        <v>195</v>
      </c>
      <c r="L3886" s="23" t="s">
        <v>180</v>
      </c>
      <c r="M3886" s="25">
        <v>46309.803796296299</v>
      </c>
    </row>
    <row r="3887" spans="1:13">
      <c r="A3887">
        <v>202660000162</v>
      </c>
      <c r="B3887">
        <v>1042068</v>
      </c>
      <c r="C3887" s="24">
        <v>46119</v>
      </c>
      <c r="D3887" s="23" t="s">
        <v>154</v>
      </c>
      <c r="E3887" s="23" t="s">
        <v>181</v>
      </c>
      <c r="F3887" s="23"/>
      <c r="G3887" s="23" t="s">
        <v>205</v>
      </c>
      <c r="H3887" s="23" t="s">
        <v>195</v>
      </c>
      <c r="I3887" s="23" t="s">
        <v>195</v>
      </c>
      <c r="J3887" s="23" t="s">
        <v>195</v>
      </c>
      <c r="K3887" s="23" t="s">
        <v>195</v>
      </c>
      <c r="L3887" s="23" t="s">
        <v>180</v>
      </c>
      <c r="M3887" s="25">
        <v>46309.803796296299</v>
      </c>
    </row>
    <row r="3888" spans="1:13">
      <c r="A3888">
        <v>202660000164</v>
      </c>
      <c r="B3888">
        <v>920454</v>
      </c>
      <c r="C3888" s="24">
        <v>46119</v>
      </c>
      <c r="D3888" s="23" t="s">
        <v>154</v>
      </c>
      <c r="E3888" s="23" t="s">
        <v>181</v>
      </c>
      <c r="F3888" s="23"/>
      <c r="G3888" s="23" t="s">
        <v>205</v>
      </c>
      <c r="H3888" s="23" t="s">
        <v>195</v>
      </c>
      <c r="I3888" s="23"/>
      <c r="J3888" s="23" t="s">
        <v>195</v>
      </c>
      <c r="K3888" s="23" t="s">
        <v>195</v>
      </c>
      <c r="L3888" s="23" t="s">
        <v>180</v>
      </c>
      <c r="M3888" s="25">
        <v>46309.803796296299</v>
      </c>
    </row>
    <row r="3889" spans="1:13">
      <c r="A3889">
        <v>202660000165</v>
      </c>
      <c r="B3889">
        <v>1024130</v>
      </c>
      <c r="C3889" s="24">
        <v>46119</v>
      </c>
      <c r="D3889" s="23" t="s">
        <v>154</v>
      </c>
      <c r="E3889" s="23" t="s">
        <v>181</v>
      </c>
      <c r="F3889" s="23"/>
      <c r="G3889" s="23" t="s">
        <v>205</v>
      </c>
      <c r="H3889" s="23" t="s">
        <v>195</v>
      </c>
      <c r="I3889" s="23" t="s">
        <v>195</v>
      </c>
      <c r="J3889" s="23" t="s">
        <v>195</v>
      </c>
      <c r="K3889" s="23" t="s">
        <v>195</v>
      </c>
      <c r="L3889" s="23" t="s">
        <v>180</v>
      </c>
      <c r="M3889" s="25">
        <v>46309.803796296299</v>
      </c>
    </row>
    <row r="3890" spans="1:13">
      <c r="A3890">
        <v>202660000166</v>
      </c>
      <c r="B3890">
        <v>950243</v>
      </c>
      <c r="C3890" s="24">
        <v>46119</v>
      </c>
      <c r="D3890" s="23" t="s">
        <v>154</v>
      </c>
      <c r="E3890" s="23" t="s">
        <v>177</v>
      </c>
      <c r="F3890" s="23"/>
      <c r="G3890" s="23" t="s">
        <v>205</v>
      </c>
      <c r="H3890" s="23" t="s">
        <v>195</v>
      </c>
      <c r="I3890" s="23" t="s">
        <v>195</v>
      </c>
      <c r="J3890" s="23" t="s">
        <v>195</v>
      </c>
      <c r="K3890" s="23" t="s">
        <v>195</v>
      </c>
      <c r="L3890" s="23" t="s">
        <v>180</v>
      </c>
      <c r="M3890" s="25">
        <v>46309.803796296299</v>
      </c>
    </row>
    <row r="3891" spans="1:13">
      <c r="A3891">
        <v>202660000168</v>
      </c>
      <c r="B3891">
        <v>1111546</v>
      </c>
      <c r="C3891" s="24">
        <v>46119</v>
      </c>
      <c r="D3891" s="23" t="s">
        <v>154</v>
      </c>
      <c r="E3891" s="23" t="s">
        <v>181</v>
      </c>
      <c r="F3891" s="23"/>
      <c r="G3891" s="23" t="s">
        <v>205</v>
      </c>
      <c r="H3891" s="23" t="s">
        <v>195</v>
      </c>
      <c r="I3891" s="23"/>
      <c r="J3891" s="23" t="s">
        <v>195</v>
      </c>
      <c r="K3891" s="23"/>
      <c r="L3891" s="23" t="s">
        <v>180</v>
      </c>
      <c r="M3891" s="25">
        <v>46309.803796296299</v>
      </c>
    </row>
    <row r="3892" spans="1:13">
      <c r="A3892">
        <v>202660000169</v>
      </c>
      <c r="B3892">
        <v>900435</v>
      </c>
      <c r="C3892" s="24">
        <v>46119</v>
      </c>
      <c r="D3892" s="23" t="s">
        <v>154</v>
      </c>
      <c r="E3892" s="23" t="s">
        <v>181</v>
      </c>
      <c r="F3892" s="23"/>
      <c r="G3892" s="23" t="s">
        <v>205</v>
      </c>
      <c r="H3892" s="23" t="s">
        <v>195</v>
      </c>
      <c r="I3892" s="23" t="s">
        <v>195</v>
      </c>
      <c r="J3892" s="23" t="s">
        <v>195</v>
      </c>
      <c r="K3892" s="23" t="s">
        <v>195</v>
      </c>
      <c r="L3892" s="23" t="s">
        <v>180</v>
      </c>
      <c r="M3892" s="25">
        <v>46309.803796296299</v>
      </c>
    </row>
    <row r="3893" spans="1:13">
      <c r="A3893">
        <v>202660000170</v>
      </c>
      <c r="B3893">
        <v>1224092</v>
      </c>
      <c r="C3893" s="24">
        <v>46113</v>
      </c>
      <c r="D3893" s="23" t="s">
        <v>154</v>
      </c>
      <c r="E3893" s="23" t="s">
        <v>183</v>
      </c>
      <c r="F3893" s="23"/>
      <c r="G3893" s="23" t="s">
        <v>204</v>
      </c>
      <c r="H3893" s="23" t="s">
        <v>199</v>
      </c>
      <c r="I3893" s="23" t="s">
        <v>199</v>
      </c>
      <c r="J3893" s="23" t="s">
        <v>199</v>
      </c>
      <c r="K3893" s="23" t="s">
        <v>199</v>
      </c>
      <c r="L3893" s="23" t="s">
        <v>180</v>
      </c>
      <c r="M3893" s="25">
        <v>46309.803796296299</v>
      </c>
    </row>
    <row r="3894" spans="1:13">
      <c r="A3894">
        <v>202660000171</v>
      </c>
      <c r="B3894">
        <v>1056064</v>
      </c>
      <c r="C3894" s="24">
        <v>46119</v>
      </c>
      <c r="D3894" s="23" t="s">
        <v>154</v>
      </c>
      <c r="E3894" s="23" t="s">
        <v>183</v>
      </c>
      <c r="F3894" s="23"/>
      <c r="G3894" s="23" t="s">
        <v>205</v>
      </c>
      <c r="H3894" s="23" t="s">
        <v>195</v>
      </c>
      <c r="I3894" s="23" t="s">
        <v>195</v>
      </c>
      <c r="J3894" s="23" t="s">
        <v>195</v>
      </c>
      <c r="K3894" s="23" t="s">
        <v>195</v>
      </c>
      <c r="L3894" s="23" t="s">
        <v>180</v>
      </c>
      <c r="M3894" s="25">
        <v>46309.803796296299</v>
      </c>
    </row>
    <row r="3895" spans="1:13">
      <c r="A3895">
        <v>202660000172</v>
      </c>
      <c r="B3895">
        <v>900465</v>
      </c>
      <c r="C3895" s="24">
        <v>46119</v>
      </c>
      <c r="D3895" s="23" t="s">
        <v>154</v>
      </c>
      <c r="E3895" s="23" t="s">
        <v>181</v>
      </c>
      <c r="F3895" s="23"/>
      <c r="G3895" s="23" t="s">
        <v>205</v>
      </c>
      <c r="H3895" s="23" t="s">
        <v>195</v>
      </c>
      <c r="I3895" s="23"/>
      <c r="J3895" s="23"/>
      <c r="K3895" s="23"/>
      <c r="L3895" s="23" t="s">
        <v>180</v>
      </c>
      <c r="M3895" s="25">
        <v>46309.803796296299</v>
      </c>
    </row>
    <row r="3896" spans="1:13">
      <c r="A3896">
        <v>202660000173</v>
      </c>
      <c r="B3896">
        <v>1200009</v>
      </c>
      <c r="C3896" s="24">
        <v>46119</v>
      </c>
      <c r="D3896" s="23" t="s">
        <v>154</v>
      </c>
      <c r="E3896" s="23" t="s">
        <v>183</v>
      </c>
      <c r="F3896" s="23"/>
      <c r="G3896" s="23" t="s">
        <v>218</v>
      </c>
      <c r="H3896" s="23" t="s">
        <v>195</v>
      </c>
      <c r="I3896" s="23" t="s">
        <v>195</v>
      </c>
      <c r="J3896" s="23"/>
      <c r="K3896" s="23" t="s">
        <v>195</v>
      </c>
      <c r="L3896" s="23" t="s">
        <v>180</v>
      </c>
      <c r="M3896" s="25">
        <v>46309.803796296299</v>
      </c>
    </row>
    <row r="3897" spans="1:13">
      <c r="A3897">
        <v>202660000174</v>
      </c>
      <c r="B3897">
        <v>1171587</v>
      </c>
      <c r="C3897" s="24">
        <v>46119</v>
      </c>
      <c r="D3897" s="23" t="s">
        <v>154</v>
      </c>
      <c r="E3897" s="23" t="s">
        <v>183</v>
      </c>
      <c r="F3897" s="23"/>
      <c r="G3897" s="23" t="s">
        <v>205</v>
      </c>
      <c r="H3897" s="23" t="s">
        <v>195</v>
      </c>
      <c r="I3897" s="23"/>
      <c r="J3897" s="23"/>
      <c r="K3897" s="23"/>
      <c r="L3897" s="23" t="s">
        <v>180</v>
      </c>
      <c r="M3897" s="25">
        <v>46309.803796296299</v>
      </c>
    </row>
    <row r="3898" spans="1:13">
      <c r="A3898">
        <v>202660000175</v>
      </c>
      <c r="B3898">
        <v>930385</v>
      </c>
      <c r="C3898" s="24">
        <v>46113</v>
      </c>
      <c r="D3898" s="23" t="s">
        <v>154</v>
      </c>
      <c r="E3898" s="23" t="s">
        <v>181</v>
      </c>
      <c r="F3898" s="23"/>
      <c r="G3898" s="23" t="s">
        <v>205</v>
      </c>
      <c r="H3898" s="23" t="s">
        <v>195</v>
      </c>
      <c r="I3898" s="23" t="s">
        <v>195</v>
      </c>
      <c r="J3898" s="23" t="s">
        <v>195</v>
      </c>
      <c r="K3898" s="23" t="s">
        <v>195</v>
      </c>
      <c r="L3898" s="23" t="s">
        <v>180</v>
      </c>
      <c r="M3898" s="25">
        <v>46309.803796296299</v>
      </c>
    </row>
    <row r="3899" spans="1:13">
      <c r="A3899">
        <v>202660000178</v>
      </c>
      <c r="B3899">
        <v>830383</v>
      </c>
      <c r="C3899" s="24">
        <v>46127</v>
      </c>
      <c r="D3899" s="23" t="s">
        <v>154</v>
      </c>
      <c r="E3899" s="23" t="s">
        <v>183</v>
      </c>
      <c r="F3899" s="23"/>
      <c r="G3899" s="23" t="s">
        <v>205</v>
      </c>
      <c r="H3899" s="23" t="s">
        <v>195</v>
      </c>
      <c r="I3899" s="23" t="s">
        <v>195</v>
      </c>
      <c r="J3899" s="23" t="s">
        <v>195</v>
      </c>
      <c r="K3899" s="23" t="s">
        <v>195</v>
      </c>
      <c r="L3899" s="23" t="s">
        <v>180</v>
      </c>
      <c r="M3899" s="25">
        <v>46309.803796296299</v>
      </c>
    </row>
    <row r="3900" spans="1:13">
      <c r="A3900">
        <v>202660000180</v>
      </c>
      <c r="B3900">
        <v>930958</v>
      </c>
      <c r="C3900" s="24">
        <v>46119</v>
      </c>
      <c r="D3900" s="23" t="s">
        <v>154</v>
      </c>
      <c r="E3900" s="23" t="s">
        <v>177</v>
      </c>
      <c r="F3900" s="23"/>
      <c r="G3900" s="23" t="s">
        <v>205</v>
      </c>
      <c r="H3900" s="23" t="s">
        <v>195</v>
      </c>
      <c r="I3900" s="23" t="s">
        <v>195</v>
      </c>
      <c r="J3900" s="23" t="s">
        <v>195</v>
      </c>
      <c r="K3900" s="23" t="s">
        <v>195</v>
      </c>
      <c r="L3900" s="23" t="s">
        <v>180</v>
      </c>
      <c r="M3900" s="25">
        <v>46309.803796296299</v>
      </c>
    </row>
    <row r="3901" spans="1:13">
      <c r="A3901">
        <v>202660000181</v>
      </c>
      <c r="B3901">
        <v>940172</v>
      </c>
      <c r="C3901" s="24">
        <v>46119</v>
      </c>
      <c r="D3901" s="23" t="s">
        <v>154</v>
      </c>
      <c r="E3901" s="23" t="s">
        <v>177</v>
      </c>
      <c r="F3901" s="23"/>
      <c r="G3901" s="23" t="s">
        <v>205</v>
      </c>
      <c r="H3901" s="23" t="s">
        <v>195</v>
      </c>
      <c r="I3901" s="23" t="s">
        <v>195</v>
      </c>
      <c r="J3901" s="23" t="s">
        <v>195</v>
      </c>
      <c r="K3901" s="23"/>
      <c r="L3901" s="23" t="s">
        <v>180</v>
      </c>
      <c r="M3901" s="25">
        <v>46309.803796296299</v>
      </c>
    </row>
    <row r="3902" spans="1:13">
      <c r="A3902">
        <v>202660000182</v>
      </c>
      <c r="B3902">
        <v>941028</v>
      </c>
      <c r="C3902" s="24">
        <v>46119</v>
      </c>
      <c r="D3902" s="23" t="s">
        <v>154</v>
      </c>
      <c r="E3902" s="23" t="s">
        <v>177</v>
      </c>
      <c r="F3902" s="23"/>
      <c r="G3902" s="23" t="s">
        <v>205</v>
      </c>
      <c r="H3902" s="23" t="s">
        <v>195</v>
      </c>
      <c r="I3902" s="23" t="s">
        <v>195</v>
      </c>
      <c r="J3902" s="23" t="s">
        <v>195</v>
      </c>
      <c r="K3902" s="23" t="s">
        <v>195</v>
      </c>
      <c r="L3902" s="23" t="s">
        <v>180</v>
      </c>
      <c r="M3902" s="25">
        <v>46309.803796296299</v>
      </c>
    </row>
    <row r="3903" spans="1:13">
      <c r="A3903">
        <v>202660000183</v>
      </c>
      <c r="B3903">
        <v>831332</v>
      </c>
      <c r="C3903" s="24">
        <v>46121</v>
      </c>
      <c r="D3903" s="23" t="s">
        <v>154</v>
      </c>
      <c r="E3903" s="23" t="s">
        <v>177</v>
      </c>
      <c r="F3903" s="23"/>
      <c r="G3903" s="23" t="s">
        <v>205</v>
      </c>
      <c r="H3903" s="23" t="s">
        <v>195</v>
      </c>
      <c r="I3903" s="23" t="s">
        <v>195</v>
      </c>
      <c r="J3903" s="23" t="s">
        <v>195</v>
      </c>
      <c r="K3903" s="23" t="s">
        <v>195</v>
      </c>
      <c r="L3903" s="23" t="s">
        <v>180</v>
      </c>
      <c r="M3903" s="25">
        <v>46309.803796296299</v>
      </c>
    </row>
    <row r="3904" spans="1:13">
      <c r="A3904">
        <v>202660000184</v>
      </c>
      <c r="B3904">
        <v>984099</v>
      </c>
      <c r="C3904" s="24">
        <v>46120</v>
      </c>
      <c r="D3904" s="23" t="s">
        <v>154</v>
      </c>
      <c r="E3904" s="23" t="s">
        <v>181</v>
      </c>
      <c r="F3904" s="23"/>
      <c r="G3904" s="23" t="s">
        <v>205</v>
      </c>
      <c r="H3904" s="23" t="s">
        <v>195</v>
      </c>
      <c r="I3904" s="23" t="s">
        <v>195</v>
      </c>
      <c r="J3904" s="23" t="s">
        <v>195</v>
      </c>
      <c r="K3904" s="23" t="s">
        <v>195</v>
      </c>
      <c r="L3904" s="23" t="s">
        <v>180</v>
      </c>
      <c r="M3904" s="25">
        <v>46309.803796296299</v>
      </c>
    </row>
    <row r="3905" spans="1:13">
      <c r="A3905">
        <v>202660000185</v>
      </c>
      <c r="B3905">
        <v>982535</v>
      </c>
      <c r="C3905" s="24">
        <v>46121</v>
      </c>
      <c r="D3905" s="23" t="s">
        <v>154</v>
      </c>
      <c r="E3905" s="23" t="s">
        <v>183</v>
      </c>
      <c r="F3905" s="23"/>
      <c r="G3905" s="23" t="s">
        <v>205</v>
      </c>
      <c r="H3905" s="23" t="s">
        <v>195</v>
      </c>
      <c r="I3905" s="23" t="s">
        <v>195</v>
      </c>
      <c r="J3905" s="23" t="s">
        <v>195</v>
      </c>
      <c r="K3905" s="23"/>
      <c r="L3905" s="23" t="s">
        <v>180</v>
      </c>
      <c r="M3905" s="25">
        <v>46309.803796296299</v>
      </c>
    </row>
    <row r="3906" spans="1:13">
      <c r="A3906">
        <v>202660000186</v>
      </c>
      <c r="B3906">
        <v>940052</v>
      </c>
      <c r="C3906" s="24">
        <v>46121</v>
      </c>
      <c r="D3906" s="23" t="s">
        <v>154</v>
      </c>
      <c r="E3906" s="23" t="s">
        <v>177</v>
      </c>
      <c r="F3906" s="23"/>
      <c r="G3906" s="23" t="s">
        <v>205</v>
      </c>
      <c r="H3906" s="23" t="s">
        <v>195</v>
      </c>
      <c r="I3906" s="23" t="s">
        <v>195</v>
      </c>
      <c r="J3906" s="23" t="s">
        <v>195</v>
      </c>
      <c r="K3906" s="23" t="s">
        <v>195</v>
      </c>
      <c r="L3906" s="23" t="s">
        <v>180</v>
      </c>
      <c r="M3906" s="25">
        <v>46309.803796296299</v>
      </c>
    </row>
    <row r="3907" spans="1:13">
      <c r="A3907">
        <v>202660000187</v>
      </c>
      <c r="B3907">
        <v>930597</v>
      </c>
      <c r="C3907" s="24">
        <v>46121</v>
      </c>
      <c r="D3907" s="23" t="s">
        <v>154</v>
      </c>
      <c r="E3907" s="23" t="s">
        <v>177</v>
      </c>
      <c r="F3907" s="23"/>
      <c r="G3907" s="23" t="s">
        <v>205</v>
      </c>
      <c r="H3907" s="23" t="s">
        <v>195</v>
      </c>
      <c r="I3907" s="23" t="s">
        <v>195</v>
      </c>
      <c r="J3907" s="23" t="s">
        <v>195</v>
      </c>
      <c r="K3907" s="23" t="s">
        <v>195</v>
      </c>
      <c r="L3907" s="23" t="s">
        <v>180</v>
      </c>
      <c r="M3907" s="25">
        <v>46309.803796296299</v>
      </c>
    </row>
    <row r="3908" spans="1:13">
      <c r="A3908">
        <v>202660000188</v>
      </c>
      <c r="B3908">
        <v>1144086</v>
      </c>
      <c r="C3908" s="24">
        <v>46113</v>
      </c>
      <c r="D3908" s="23" t="s">
        <v>154</v>
      </c>
      <c r="E3908" s="23" t="s">
        <v>181</v>
      </c>
      <c r="F3908" s="23"/>
      <c r="G3908" s="23" t="s">
        <v>205</v>
      </c>
      <c r="H3908" s="23" t="s">
        <v>195</v>
      </c>
      <c r="I3908" s="23" t="s">
        <v>195</v>
      </c>
      <c r="J3908" s="23" t="s">
        <v>195</v>
      </c>
      <c r="K3908" s="23" t="s">
        <v>195</v>
      </c>
      <c r="L3908" s="23" t="s">
        <v>180</v>
      </c>
      <c r="M3908" s="25">
        <v>46309.803796296299</v>
      </c>
    </row>
    <row r="3909" spans="1:13">
      <c r="A3909">
        <v>202660000189</v>
      </c>
      <c r="B3909">
        <v>1116144</v>
      </c>
      <c r="C3909" s="24">
        <v>46122</v>
      </c>
      <c r="D3909" s="23" t="s">
        <v>154</v>
      </c>
      <c r="E3909" s="23" t="s">
        <v>183</v>
      </c>
      <c r="F3909" s="23"/>
      <c r="G3909" s="23" t="s">
        <v>205</v>
      </c>
      <c r="H3909" s="23" t="s">
        <v>195</v>
      </c>
      <c r="I3909" s="23" t="s">
        <v>195</v>
      </c>
      <c r="J3909" s="23" t="s">
        <v>195</v>
      </c>
      <c r="K3909" s="23" t="s">
        <v>195</v>
      </c>
      <c r="L3909" s="23" t="s">
        <v>180</v>
      </c>
      <c r="M3909" s="25">
        <v>46309.803796296299</v>
      </c>
    </row>
    <row r="3910" spans="1:13">
      <c r="A3910">
        <v>202660000191</v>
      </c>
      <c r="B3910">
        <v>930411</v>
      </c>
      <c r="C3910" s="24">
        <v>46120</v>
      </c>
      <c r="D3910" s="23" t="s">
        <v>154</v>
      </c>
      <c r="E3910" s="23" t="s">
        <v>181</v>
      </c>
      <c r="F3910" s="23"/>
      <c r="G3910" s="23" t="s">
        <v>205</v>
      </c>
      <c r="H3910" s="23" t="s">
        <v>195</v>
      </c>
      <c r="I3910" s="23" t="s">
        <v>195</v>
      </c>
      <c r="J3910" s="23" t="s">
        <v>195</v>
      </c>
      <c r="K3910" s="23" t="s">
        <v>195</v>
      </c>
      <c r="L3910" s="23" t="s">
        <v>180</v>
      </c>
      <c r="M3910" s="25">
        <v>46309.803796296299</v>
      </c>
    </row>
    <row r="3911" spans="1:13">
      <c r="A3911">
        <v>202660000194</v>
      </c>
      <c r="B3911">
        <v>1251282</v>
      </c>
      <c r="C3911" s="24">
        <v>46120</v>
      </c>
      <c r="D3911" s="23" t="s">
        <v>154</v>
      </c>
      <c r="E3911" s="23" t="s">
        <v>183</v>
      </c>
      <c r="F3911" s="23"/>
      <c r="G3911" s="23" t="s">
        <v>219</v>
      </c>
      <c r="H3911" s="23" t="s">
        <v>199</v>
      </c>
      <c r="I3911" s="23" t="s">
        <v>199</v>
      </c>
      <c r="J3911" s="23" t="s">
        <v>199</v>
      </c>
      <c r="K3911" s="23" t="s">
        <v>199</v>
      </c>
      <c r="L3911" s="23" t="s">
        <v>180</v>
      </c>
      <c r="M3911" s="25">
        <v>46309.803796296299</v>
      </c>
    </row>
    <row r="3912" spans="1:13">
      <c r="A3912">
        <v>202660000197</v>
      </c>
      <c r="B3912">
        <v>991046</v>
      </c>
      <c r="C3912" s="24">
        <v>46120</v>
      </c>
      <c r="D3912" s="23" t="s">
        <v>154</v>
      </c>
      <c r="E3912" s="23" t="s">
        <v>181</v>
      </c>
      <c r="F3912" s="23"/>
      <c r="G3912" s="23" t="s">
        <v>153</v>
      </c>
      <c r="H3912" s="23" t="s">
        <v>199</v>
      </c>
      <c r="I3912" s="23" t="s">
        <v>199</v>
      </c>
      <c r="J3912" s="23"/>
      <c r="K3912" s="23"/>
      <c r="L3912" s="23" t="s">
        <v>180</v>
      </c>
      <c r="M3912" s="25">
        <v>46309.803796296299</v>
      </c>
    </row>
    <row r="3913" spans="1:13">
      <c r="A3913">
        <v>202660000198</v>
      </c>
      <c r="B3913">
        <v>974169</v>
      </c>
      <c r="C3913" s="24">
        <v>46120</v>
      </c>
      <c r="D3913" s="23" t="s">
        <v>154</v>
      </c>
      <c r="E3913" s="23" t="s">
        <v>181</v>
      </c>
      <c r="F3913" s="23"/>
      <c r="G3913" s="23" t="s">
        <v>205</v>
      </c>
      <c r="H3913" s="23" t="s">
        <v>195</v>
      </c>
      <c r="I3913" s="23" t="s">
        <v>195</v>
      </c>
      <c r="J3913" s="23" t="s">
        <v>195</v>
      </c>
      <c r="K3913" s="23"/>
      <c r="L3913" s="23" t="s">
        <v>180</v>
      </c>
      <c r="M3913" s="25">
        <v>46309.803796296299</v>
      </c>
    </row>
    <row r="3914" spans="1:13">
      <c r="A3914">
        <v>202660000199</v>
      </c>
      <c r="B3914">
        <v>1002042</v>
      </c>
      <c r="C3914" s="24">
        <v>46120</v>
      </c>
      <c r="D3914" s="23" t="s">
        <v>154</v>
      </c>
      <c r="E3914" s="23" t="s">
        <v>183</v>
      </c>
      <c r="F3914" s="23"/>
      <c r="G3914" s="23" t="s">
        <v>153</v>
      </c>
      <c r="H3914" s="23" t="s">
        <v>195</v>
      </c>
      <c r="I3914" s="23"/>
      <c r="J3914" s="23"/>
      <c r="K3914" s="23"/>
      <c r="L3914" s="23" t="s">
        <v>180</v>
      </c>
      <c r="M3914" s="25">
        <v>46309.803796296299</v>
      </c>
    </row>
    <row r="3915" spans="1:13">
      <c r="A3915">
        <v>202660000200</v>
      </c>
      <c r="B3915">
        <v>960298</v>
      </c>
      <c r="C3915" s="24">
        <v>46120</v>
      </c>
      <c r="D3915" s="23" t="s">
        <v>154</v>
      </c>
      <c r="E3915" s="23" t="s">
        <v>181</v>
      </c>
      <c r="F3915" s="23"/>
      <c r="G3915" s="23" t="s">
        <v>205</v>
      </c>
      <c r="H3915" s="23" t="s">
        <v>195</v>
      </c>
      <c r="I3915" s="23"/>
      <c r="J3915" s="23" t="s">
        <v>195</v>
      </c>
      <c r="K3915" s="23"/>
      <c r="L3915" s="23" t="s">
        <v>180</v>
      </c>
      <c r="M3915" s="25">
        <v>46309.803796296299</v>
      </c>
    </row>
    <row r="3916" spans="1:13">
      <c r="A3916">
        <v>202660000201</v>
      </c>
      <c r="B3916">
        <v>1131326</v>
      </c>
      <c r="C3916" s="24">
        <v>46120</v>
      </c>
      <c r="D3916" s="23" t="s">
        <v>154</v>
      </c>
      <c r="E3916" s="23" t="s">
        <v>181</v>
      </c>
      <c r="F3916" s="23"/>
      <c r="G3916" s="23" t="s">
        <v>203</v>
      </c>
      <c r="H3916" s="23" t="s">
        <v>199</v>
      </c>
      <c r="I3916" s="23"/>
      <c r="J3916" s="23" t="s">
        <v>199</v>
      </c>
      <c r="K3916" s="23"/>
      <c r="L3916" s="23" t="s">
        <v>180</v>
      </c>
      <c r="M3916" s="25">
        <v>46309.803796296299</v>
      </c>
    </row>
    <row r="3917" spans="1:13">
      <c r="A3917">
        <v>202660000202</v>
      </c>
      <c r="B3917">
        <v>1211274</v>
      </c>
      <c r="C3917" s="24">
        <v>46120</v>
      </c>
      <c r="D3917" s="23" t="s">
        <v>154</v>
      </c>
      <c r="E3917" s="23" t="s">
        <v>183</v>
      </c>
      <c r="F3917" s="23"/>
      <c r="G3917" s="23" t="s">
        <v>203</v>
      </c>
      <c r="H3917" s="23" t="s">
        <v>199</v>
      </c>
      <c r="I3917" s="23" t="s">
        <v>199</v>
      </c>
      <c r="J3917" s="23" t="s">
        <v>199</v>
      </c>
      <c r="K3917" s="23" t="s">
        <v>199</v>
      </c>
      <c r="L3917" s="23" t="s">
        <v>180</v>
      </c>
      <c r="M3917" s="25">
        <v>46309.803796296299</v>
      </c>
    </row>
    <row r="3918" spans="1:13">
      <c r="A3918">
        <v>202660000205</v>
      </c>
      <c r="B3918">
        <v>1162179</v>
      </c>
      <c r="C3918" s="24">
        <v>46120</v>
      </c>
      <c r="D3918" s="23" t="s">
        <v>154</v>
      </c>
      <c r="E3918" s="23" t="s">
        <v>177</v>
      </c>
      <c r="F3918" s="23"/>
      <c r="G3918" s="23" t="s">
        <v>205</v>
      </c>
      <c r="H3918" s="23" t="s">
        <v>195</v>
      </c>
      <c r="I3918" s="23" t="s">
        <v>195</v>
      </c>
      <c r="J3918" s="23" t="s">
        <v>195</v>
      </c>
      <c r="K3918" s="23" t="s">
        <v>195</v>
      </c>
      <c r="L3918" s="23" t="s">
        <v>180</v>
      </c>
      <c r="M3918" s="25">
        <v>46309.803796296299</v>
      </c>
    </row>
    <row r="3919" spans="1:13">
      <c r="A3919">
        <v>202660000206</v>
      </c>
      <c r="B3919">
        <v>930078</v>
      </c>
      <c r="C3919" s="24">
        <v>46122</v>
      </c>
      <c r="D3919" s="23" t="s">
        <v>154</v>
      </c>
      <c r="E3919" s="23" t="s">
        <v>177</v>
      </c>
      <c r="F3919" s="23"/>
      <c r="G3919" s="23" t="s">
        <v>205</v>
      </c>
      <c r="H3919" s="23" t="s">
        <v>195</v>
      </c>
      <c r="I3919" s="23" t="s">
        <v>195</v>
      </c>
      <c r="J3919" s="23" t="s">
        <v>195</v>
      </c>
      <c r="K3919" s="23" t="s">
        <v>195</v>
      </c>
      <c r="L3919" s="23" t="s">
        <v>180</v>
      </c>
      <c r="M3919" s="25">
        <v>46309.803796296299</v>
      </c>
    </row>
    <row r="3920" spans="1:13">
      <c r="A3920">
        <v>202660000208</v>
      </c>
      <c r="B3920">
        <v>1221521</v>
      </c>
      <c r="C3920" s="24">
        <v>46120</v>
      </c>
      <c r="D3920" s="23" t="s">
        <v>154</v>
      </c>
      <c r="E3920" s="23" t="s">
        <v>189</v>
      </c>
      <c r="F3920" s="23"/>
      <c r="G3920" s="23" t="s">
        <v>201</v>
      </c>
      <c r="H3920" s="23" t="s">
        <v>199</v>
      </c>
      <c r="I3920" s="23"/>
      <c r="J3920" s="23"/>
      <c r="K3920" s="23"/>
      <c r="L3920" s="23" t="s">
        <v>180</v>
      </c>
      <c r="M3920" s="25">
        <v>46309.803796296299</v>
      </c>
    </row>
    <row r="3921" spans="1:13">
      <c r="A3921">
        <v>202660000211</v>
      </c>
      <c r="B3921">
        <v>983013</v>
      </c>
      <c r="C3921" s="24">
        <v>46121</v>
      </c>
      <c r="D3921" s="23" t="s">
        <v>154</v>
      </c>
      <c r="E3921" s="23" t="s">
        <v>181</v>
      </c>
      <c r="F3921" s="23"/>
      <c r="G3921" s="23" t="s">
        <v>205</v>
      </c>
      <c r="H3921" s="23" t="s">
        <v>195</v>
      </c>
      <c r="I3921" s="23"/>
      <c r="J3921" s="23" t="s">
        <v>195</v>
      </c>
      <c r="K3921" s="23"/>
      <c r="L3921" s="23" t="s">
        <v>180</v>
      </c>
      <c r="M3921" s="25">
        <v>46309.803796296299</v>
      </c>
    </row>
    <row r="3922" spans="1:13">
      <c r="A3922">
        <v>202660000212</v>
      </c>
      <c r="B3922">
        <v>850111</v>
      </c>
      <c r="C3922" s="24">
        <v>46121</v>
      </c>
      <c r="D3922" s="23" t="s">
        <v>154</v>
      </c>
      <c r="E3922" s="23" t="s">
        <v>177</v>
      </c>
      <c r="F3922" s="23"/>
      <c r="G3922" s="23" t="s">
        <v>205</v>
      </c>
      <c r="H3922" s="23" t="s">
        <v>195</v>
      </c>
      <c r="I3922" s="23" t="s">
        <v>195</v>
      </c>
      <c r="J3922" s="23" t="s">
        <v>195</v>
      </c>
      <c r="K3922" s="23" t="s">
        <v>195</v>
      </c>
      <c r="L3922" s="23" t="s">
        <v>180</v>
      </c>
      <c r="M3922" s="25">
        <v>46309.803796296299</v>
      </c>
    </row>
    <row r="3923" spans="1:13">
      <c r="A3923">
        <v>202660000213</v>
      </c>
      <c r="B3923">
        <v>1006059</v>
      </c>
      <c r="C3923" s="24">
        <v>46121</v>
      </c>
      <c r="D3923" s="23" t="s">
        <v>154</v>
      </c>
      <c r="E3923" s="23" t="s">
        <v>177</v>
      </c>
      <c r="F3923" s="23"/>
      <c r="G3923" s="23" t="s">
        <v>205</v>
      </c>
      <c r="H3923" s="23" t="s">
        <v>195</v>
      </c>
      <c r="I3923" s="23" t="s">
        <v>195</v>
      </c>
      <c r="J3923" s="23" t="s">
        <v>195</v>
      </c>
      <c r="K3923" s="23" t="s">
        <v>195</v>
      </c>
      <c r="L3923" s="23" t="s">
        <v>180</v>
      </c>
      <c r="M3923" s="25">
        <v>46309.803796296299</v>
      </c>
    </row>
    <row r="3924" spans="1:13">
      <c r="A3924">
        <v>202660000214</v>
      </c>
      <c r="B3924">
        <v>1156029</v>
      </c>
      <c r="C3924" s="24">
        <v>46121</v>
      </c>
      <c r="D3924" s="23" t="s">
        <v>154</v>
      </c>
      <c r="E3924" s="23" t="s">
        <v>183</v>
      </c>
      <c r="F3924" s="23"/>
      <c r="G3924" s="23" t="s">
        <v>205</v>
      </c>
      <c r="H3924" s="23" t="s">
        <v>195</v>
      </c>
      <c r="I3924" s="23" t="s">
        <v>195</v>
      </c>
      <c r="J3924" s="23"/>
      <c r="K3924" s="23"/>
      <c r="L3924" s="23" t="s">
        <v>180</v>
      </c>
      <c r="M3924" s="25">
        <v>46309.803796296299</v>
      </c>
    </row>
    <row r="3925" spans="1:13">
      <c r="A3925">
        <v>202660000215</v>
      </c>
      <c r="B3925">
        <v>960041</v>
      </c>
      <c r="C3925" s="24">
        <v>46121</v>
      </c>
      <c r="D3925" s="23" t="s">
        <v>154</v>
      </c>
      <c r="E3925" s="23" t="s">
        <v>177</v>
      </c>
      <c r="F3925" s="23"/>
      <c r="G3925" s="23" t="s">
        <v>205</v>
      </c>
      <c r="H3925" s="23" t="s">
        <v>195</v>
      </c>
      <c r="I3925" s="23" t="s">
        <v>195</v>
      </c>
      <c r="J3925" s="23" t="s">
        <v>195</v>
      </c>
      <c r="K3925" s="23" t="s">
        <v>195</v>
      </c>
      <c r="L3925" s="23" t="s">
        <v>180</v>
      </c>
      <c r="M3925" s="25">
        <v>46309.803796296299</v>
      </c>
    </row>
    <row r="3926" spans="1:13">
      <c r="A3926">
        <v>202660000216</v>
      </c>
      <c r="B3926">
        <v>976054</v>
      </c>
      <c r="C3926" s="24">
        <v>46121</v>
      </c>
      <c r="D3926" s="23" t="s">
        <v>154</v>
      </c>
      <c r="E3926" s="23" t="s">
        <v>183</v>
      </c>
      <c r="F3926" s="23"/>
      <c r="G3926" s="23" t="s">
        <v>205</v>
      </c>
      <c r="H3926" s="23" t="s">
        <v>195</v>
      </c>
      <c r="I3926" s="23" t="s">
        <v>195</v>
      </c>
      <c r="J3926" s="23" t="s">
        <v>195</v>
      </c>
      <c r="K3926" s="23" t="s">
        <v>195</v>
      </c>
      <c r="L3926" s="23" t="s">
        <v>180</v>
      </c>
      <c r="M3926" s="25">
        <v>46309.803796296299</v>
      </c>
    </row>
    <row r="3927" spans="1:13">
      <c r="A3927">
        <v>202660000217</v>
      </c>
      <c r="B3927">
        <v>1026076</v>
      </c>
      <c r="C3927" s="24">
        <v>46121</v>
      </c>
      <c r="D3927" s="23" t="s">
        <v>154</v>
      </c>
      <c r="E3927" s="23" t="s">
        <v>177</v>
      </c>
      <c r="F3927" s="23"/>
      <c r="G3927" s="23" t="s">
        <v>215</v>
      </c>
      <c r="H3927" s="23" t="s">
        <v>199</v>
      </c>
      <c r="I3927" s="23" t="s">
        <v>199</v>
      </c>
      <c r="J3927" s="23" t="s">
        <v>199</v>
      </c>
      <c r="K3927" s="23" t="s">
        <v>199</v>
      </c>
      <c r="L3927" s="23" t="s">
        <v>180</v>
      </c>
      <c r="M3927" s="25">
        <v>46309.803796296299</v>
      </c>
    </row>
    <row r="3928" spans="1:13">
      <c r="A3928">
        <v>202660000220</v>
      </c>
      <c r="B3928">
        <v>1166012</v>
      </c>
      <c r="C3928" s="24">
        <v>46127</v>
      </c>
      <c r="D3928" s="23" t="s">
        <v>154</v>
      </c>
      <c r="E3928" s="23" t="s">
        <v>183</v>
      </c>
      <c r="F3928" s="23"/>
      <c r="G3928" s="23" t="s">
        <v>204</v>
      </c>
      <c r="H3928" s="23" t="s">
        <v>199</v>
      </c>
      <c r="I3928" s="23" t="s">
        <v>199</v>
      </c>
      <c r="J3928" s="23" t="s">
        <v>199</v>
      </c>
      <c r="K3928" s="23"/>
      <c r="L3928" s="23" t="s">
        <v>180</v>
      </c>
      <c r="M3928" s="25">
        <v>46309.803796296299</v>
      </c>
    </row>
    <row r="3929" spans="1:13">
      <c r="A3929">
        <v>202660000221</v>
      </c>
      <c r="B3929">
        <v>940363</v>
      </c>
      <c r="C3929" s="24">
        <v>46122</v>
      </c>
      <c r="D3929" s="23" t="s">
        <v>154</v>
      </c>
      <c r="E3929" s="23" t="s">
        <v>177</v>
      </c>
      <c r="F3929" s="23"/>
      <c r="G3929" s="23" t="s">
        <v>205</v>
      </c>
      <c r="H3929" s="23" t="s">
        <v>195</v>
      </c>
      <c r="I3929" s="23" t="s">
        <v>195</v>
      </c>
      <c r="J3929" s="23" t="s">
        <v>195</v>
      </c>
      <c r="K3929" s="23" t="s">
        <v>195</v>
      </c>
      <c r="L3929" s="23" t="s">
        <v>180</v>
      </c>
      <c r="M3929" s="25">
        <v>46309.803796296299</v>
      </c>
    </row>
    <row r="3930" spans="1:13">
      <c r="A3930">
        <v>202660000222</v>
      </c>
      <c r="B3930">
        <v>1011118</v>
      </c>
      <c r="C3930" s="24">
        <v>46122</v>
      </c>
      <c r="D3930" s="23" t="s">
        <v>154</v>
      </c>
      <c r="E3930" s="23" t="s">
        <v>181</v>
      </c>
      <c r="F3930" s="23"/>
      <c r="G3930" s="23" t="s">
        <v>200</v>
      </c>
      <c r="H3930" s="23" t="s">
        <v>199</v>
      </c>
      <c r="I3930" s="23" t="s">
        <v>199</v>
      </c>
      <c r="J3930" s="23" t="s">
        <v>199</v>
      </c>
      <c r="K3930" s="23"/>
      <c r="L3930" s="23" t="s">
        <v>180</v>
      </c>
      <c r="M3930" s="25">
        <v>46309.803796296299</v>
      </c>
    </row>
    <row r="3931" spans="1:13">
      <c r="A3931">
        <v>202660000223</v>
      </c>
      <c r="B3931">
        <v>1162186</v>
      </c>
      <c r="C3931" s="24">
        <v>46121</v>
      </c>
      <c r="D3931" s="23" t="s">
        <v>154</v>
      </c>
      <c r="E3931" s="23" t="s">
        <v>183</v>
      </c>
      <c r="F3931" s="23"/>
      <c r="G3931" s="23" t="s">
        <v>205</v>
      </c>
      <c r="H3931" s="23" t="s">
        <v>195</v>
      </c>
      <c r="I3931" s="23" t="s">
        <v>195</v>
      </c>
      <c r="J3931" s="23" t="s">
        <v>195</v>
      </c>
      <c r="K3931" s="23" t="s">
        <v>195</v>
      </c>
      <c r="L3931" s="23" t="s">
        <v>180</v>
      </c>
      <c r="M3931" s="25">
        <v>46309.803796296299</v>
      </c>
    </row>
    <row r="3932" spans="1:13">
      <c r="A3932">
        <v>202660000224</v>
      </c>
      <c r="B3932">
        <v>1022031</v>
      </c>
      <c r="C3932" s="24">
        <v>46121</v>
      </c>
      <c r="D3932" s="23" t="s">
        <v>154</v>
      </c>
      <c r="E3932" s="23" t="s">
        <v>177</v>
      </c>
      <c r="F3932" s="23"/>
      <c r="G3932" s="23" t="s">
        <v>205</v>
      </c>
      <c r="H3932" s="23" t="s">
        <v>195</v>
      </c>
      <c r="I3932" s="23" t="s">
        <v>195</v>
      </c>
      <c r="J3932" s="23" t="s">
        <v>195</v>
      </c>
      <c r="K3932" s="23"/>
      <c r="L3932" s="23" t="s">
        <v>180</v>
      </c>
      <c r="M3932" s="25">
        <v>46309.803796296299</v>
      </c>
    </row>
    <row r="3933" spans="1:13">
      <c r="A3933">
        <v>202660000225</v>
      </c>
      <c r="B3933">
        <v>930515</v>
      </c>
      <c r="C3933" s="24">
        <v>46128</v>
      </c>
      <c r="D3933" s="23" t="s">
        <v>154</v>
      </c>
      <c r="E3933" s="23" t="s">
        <v>183</v>
      </c>
      <c r="F3933" s="23"/>
      <c r="G3933" s="23" t="s">
        <v>205</v>
      </c>
      <c r="H3933" s="23" t="s">
        <v>195</v>
      </c>
      <c r="I3933" s="23" t="s">
        <v>195</v>
      </c>
      <c r="J3933" s="23" t="s">
        <v>195</v>
      </c>
      <c r="K3933" s="23" t="s">
        <v>195</v>
      </c>
      <c r="L3933" s="23" t="s">
        <v>180</v>
      </c>
      <c r="M3933" s="25">
        <v>46309.803796296299</v>
      </c>
    </row>
    <row r="3934" spans="1:13">
      <c r="A3934">
        <v>202660000226</v>
      </c>
      <c r="B3934">
        <v>930076</v>
      </c>
      <c r="C3934" s="24">
        <v>46121</v>
      </c>
      <c r="D3934" s="23" t="s">
        <v>154</v>
      </c>
      <c r="E3934" s="23" t="s">
        <v>177</v>
      </c>
      <c r="F3934" s="23"/>
      <c r="G3934" s="23" t="s">
        <v>194</v>
      </c>
      <c r="H3934" s="23" t="s">
        <v>195</v>
      </c>
      <c r="I3934" s="23" t="s">
        <v>195</v>
      </c>
      <c r="J3934" s="23" t="s">
        <v>195</v>
      </c>
      <c r="K3934" s="23"/>
      <c r="L3934" s="23" t="s">
        <v>180</v>
      </c>
      <c r="M3934" s="25">
        <v>46309.803796296299</v>
      </c>
    </row>
    <row r="3935" spans="1:13">
      <c r="A3935">
        <v>202660000227</v>
      </c>
      <c r="B3935">
        <v>1014069</v>
      </c>
      <c r="C3935" s="24">
        <v>46121</v>
      </c>
      <c r="D3935" s="23" t="s">
        <v>154</v>
      </c>
      <c r="E3935" s="23" t="s">
        <v>177</v>
      </c>
      <c r="F3935" s="23"/>
      <c r="G3935" s="23" t="s">
        <v>205</v>
      </c>
      <c r="H3935" s="23" t="s">
        <v>195</v>
      </c>
      <c r="I3935" s="23" t="s">
        <v>195</v>
      </c>
      <c r="J3935" s="23" t="s">
        <v>195</v>
      </c>
      <c r="K3935" s="23" t="s">
        <v>195</v>
      </c>
      <c r="L3935" s="23" t="s">
        <v>180</v>
      </c>
      <c r="M3935" s="25">
        <v>46309.803796296299</v>
      </c>
    </row>
    <row r="3936" spans="1:13">
      <c r="A3936">
        <v>202660000229</v>
      </c>
      <c r="B3936">
        <v>1222013</v>
      </c>
      <c r="C3936" s="24">
        <v>46121</v>
      </c>
      <c r="D3936" s="23" t="s">
        <v>154</v>
      </c>
      <c r="E3936" s="23" t="s">
        <v>189</v>
      </c>
      <c r="F3936" s="23"/>
      <c r="G3936" s="23" t="s">
        <v>201</v>
      </c>
      <c r="H3936" s="23" t="s">
        <v>199</v>
      </c>
      <c r="I3936" s="23"/>
      <c r="J3936" s="23"/>
      <c r="K3936" s="23"/>
      <c r="L3936" s="23" t="s">
        <v>180</v>
      </c>
      <c r="M3936" s="25">
        <v>46309.803796296299</v>
      </c>
    </row>
    <row r="3937" spans="1:13">
      <c r="A3937">
        <v>202660000232</v>
      </c>
      <c r="B3937">
        <v>1082076</v>
      </c>
      <c r="C3937" s="24">
        <v>46129</v>
      </c>
      <c r="D3937" s="23" t="s">
        <v>154</v>
      </c>
      <c r="E3937" s="23" t="s">
        <v>183</v>
      </c>
      <c r="F3937" s="23"/>
      <c r="G3937" s="23" t="s">
        <v>197</v>
      </c>
      <c r="H3937" s="23" t="s">
        <v>199</v>
      </c>
      <c r="I3937" s="23" t="s">
        <v>199</v>
      </c>
      <c r="J3937" s="23"/>
      <c r="K3937" s="23"/>
      <c r="L3937" s="23" t="s">
        <v>180</v>
      </c>
      <c r="M3937" s="25">
        <v>46309.803796296299</v>
      </c>
    </row>
    <row r="3938" spans="1:13">
      <c r="A3938">
        <v>202660000233</v>
      </c>
      <c r="B3938">
        <v>991060</v>
      </c>
      <c r="C3938" s="24">
        <v>46122</v>
      </c>
      <c r="D3938" s="23" t="s">
        <v>154</v>
      </c>
      <c r="E3938" s="23" t="s">
        <v>177</v>
      </c>
      <c r="F3938" s="23"/>
      <c r="G3938" s="23" t="s">
        <v>215</v>
      </c>
      <c r="H3938" s="23" t="s">
        <v>210</v>
      </c>
      <c r="I3938" s="23"/>
      <c r="J3938" s="23"/>
      <c r="K3938" s="23" t="s">
        <v>199</v>
      </c>
      <c r="L3938" s="23" t="s">
        <v>180</v>
      </c>
      <c r="M3938" s="25">
        <v>46309.803796296299</v>
      </c>
    </row>
    <row r="3939" spans="1:13">
      <c r="A3939">
        <v>202660000234</v>
      </c>
      <c r="B3939">
        <v>1091470</v>
      </c>
      <c r="C3939" s="24">
        <v>46122</v>
      </c>
      <c r="D3939" s="23" t="s">
        <v>154</v>
      </c>
      <c r="E3939" s="23" t="s">
        <v>177</v>
      </c>
      <c r="F3939" s="23"/>
      <c r="G3939" s="23" t="s">
        <v>205</v>
      </c>
      <c r="H3939" s="23" t="s">
        <v>195</v>
      </c>
      <c r="I3939" s="23" t="s">
        <v>195</v>
      </c>
      <c r="J3939" s="23" t="s">
        <v>195</v>
      </c>
      <c r="K3939" s="23" t="s">
        <v>195</v>
      </c>
      <c r="L3939" s="23" t="s">
        <v>180</v>
      </c>
      <c r="M3939" s="25">
        <v>46309.803796296299</v>
      </c>
    </row>
    <row r="3940" spans="1:13">
      <c r="A3940">
        <v>202660000235</v>
      </c>
      <c r="B3940">
        <v>1002023</v>
      </c>
      <c r="C3940" s="24">
        <v>46122</v>
      </c>
      <c r="D3940" s="23" t="s">
        <v>154</v>
      </c>
      <c r="E3940" s="23" t="s">
        <v>177</v>
      </c>
      <c r="F3940" s="23"/>
      <c r="G3940" s="23" t="s">
        <v>205</v>
      </c>
      <c r="H3940" s="23" t="s">
        <v>195</v>
      </c>
      <c r="I3940" s="23" t="s">
        <v>195</v>
      </c>
      <c r="J3940" s="23" t="s">
        <v>195</v>
      </c>
      <c r="K3940" s="23"/>
      <c r="L3940" s="23" t="s">
        <v>180</v>
      </c>
      <c r="M3940" s="25">
        <v>46309.803796296299</v>
      </c>
    </row>
    <row r="3941" spans="1:13">
      <c r="A3941">
        <v>202660000236</v>
      </c>
      <c r="B3941">
        <v>1120100</v>
      </c>
      <c r="C3941" s="24">
        <v>46122</v>
      </c>
      <c r="D3941" s="23" t="s">
        <v>154</v>
      </c>
      <c r="E3941" s="23" t="s">
        <v>177</v>
      </c>
      <c r="F3941" s="23"/>
      <c r="G3941" s="23" t="s">
        <v>215</v>
      </c>
      <c r="H3941" s="23" t="s">
        <v>199</v>
      </c>
      <c r="I3941" s="23"/>
      <c r="J3941" s="23" t="s">
        <v>199</v>
      </c>
      <c r="K3941" s="23" t="s">
        <v>199</v>
      </c>
      <c r="L3941" s="23" t="s">
        <v>180</v>
      </c>
      <c r="M3941" s="25">
        <v>46309.803796296299</v>
      </c>
    </row>
    <row r="3942" spans="1:13">
      <c r="A3942">
        <v>202660000237</v>
      </c>
      <c r="B3942">
        <v>820126</v>
      </c>
      <c r="C3942" s="24">
        <v>46122</v>
      </c>
      <c r="D3942" s="23" t="s">
        <v>154</v>
      </c>
      <c r="E3942" s="23" t="s">
        <v>183</v>
      </c>
      <c r="F3942" s="23"/>
      <c r="G3942" s="23" t="s">
        <v>194</v>
      </c>
      <c r="H3942" s="23" t="s">
        <v>195</v>
      </c>
      <c r="I3942" s="23" t="s">
        <v>195</v>
      </c>
      <c r="J3942" s="23" t="s">
        <v>195</v>
      </c>
      <c r="K3942" s="23" t="s">
        <v>195</v>
      </c>
      <c r="L3942" s="23" t="s">
        <v>180</v>
      </c>
      <c r="M3942" s="25">
        <v>46309.803796296299</v>
      </c>
    </row>
    <row r="3943" spans="1:13">
      <c r="A3943">
        <v>202660000238</v>
      </c>
      <c r="B3943">
        <v>820126</v>
      </c>
      <c r="C3943" s="24">
        <v>46122</v>
      </c>
      <c r="D3943" s="23" t="s">
        <v>154</v>
      </c>
      <c r="E3943" s="23" t="s">
        <v>183</v>
      </c>
      <c r="F3943" s="23"/>
      <c r="G3943" s="23" t="s">
        <v>200</v>
      </c>
      <c r="H3943" s="23" t="s">
        <v>199</v>
      </c>
      <c r="I3943" s="23" t="s">
        <v>199</v>
      </c>
      <c r="J3943" s="23" t="s">
        <v>199</v>
      </c>
      <c r="K3943" s="23" t="s">
        <v>199</v>
      </c>
      <c r="L3943" s="23" t="s">
        <v>180</v>
      </c>
      <c r="M3943" s="25">
        <v>46309.803796296299</v>
      </c>
    </row>
    <row r="3944" spans="1:13">
      <c r="A3944">
        <v>202660000239</v>
      </c>
      <c r="B3944">
        <v>940626</v>
      </c>
      <c r="C3944" s="24">
        <v>46122</v>
      </c>
      <c r="D3944" s="23" t="s">
        <v>154</v>
      </c>
      <c r="E3944" s="23" t="s">
        <v>177</v>
      </c>
      <c r="F3944" s="23"/>
      <c r="G3944" s="23" t="s">
        <v>205</v>
      </c>
      <c r="H3944" s="23" t="s">
        <v>195</v>
      </c>
      <c r="I3944" s="23" t="s">
        <v>195</v>
      </c>
      <c r="J3944" s="23" t="s">
        <v>195</v>
      </c>
      <c r="K3944" s="23" t="s">
        <v>195</v>
      </c>
      <c r="L3944" s="23" t="s">
        <v>180</v>
      </c>
      <c r="M3944" s="25">
        <v>46309.803796296299</v>
      </c>
    </row>
    <row r="3945" spans="1:13">
      <c r="A3945">
        <v>202660000240</v>
      </c>
      <c r="B3945">
        <v>940521</v>
      </c>
      <c r="C3945" s="24">
        <v>46122</v>
      </c>
      <c r="D3945" s="23" t="s">
        <v>154</v>
      </c>
      <c r="E3945" s="23" t="s">
        <v>177</v>
      </c>
      <c r="F3945" s="23"/>
      <c r="G3945" s="23" t="s">
        <v>205</v>
      </c>
      <c r="H3945" s="23" t="s">
        <v>195</v>
      </c>
      <c r="I3945" s="23" t="s">
        <v>195</v>
      </c>
      <c r="J3945" s="23" t="s">
        <v>195</v>
      </c>
      <c r="K3945" s="23" t="s">
        <v>195</v>
      </c>
      <c r="L3945" s="23" t="s">
        <v>180</v>
      </c>
      <c r="M3945" s="25">
        <v>46309.803796296299</v>
      </c>
    </row>
    <row r="3946" spans="1:13">
      <c r="A3946">
        <v>202660000241</v>
      </c>
      <c r="B3946">
        <v>971136</v>
      </c>
      <c r="C3946" s="24">
        <v>46122</v>
      </c>
      <c r="D3946" s="23" t="s">
        <v>154</v>
      </c>
      <c r="E3946" s="23" t="s">
        <v>177</v>
      </c>
      <c r="F3946" s="23"/>
      <c r="G3946" s="23" t="s">
        <v>197</v>
      </c>
      <c r="H3946" s="23" t="s">
        <v>199</v>
      </c>
      <c r="I3946" s="23" t="s">
        <v>199</v>
      </c>
      <c r="J3946" s="23" t="s">
        <v>199</v>
      </c>
      <c r="K3946" s="23" t="s">
        <v>199</v>
      </c>
      <c r="L3946" s="23" t="s">
        <v>180</v>
      </c>
      <c r="M3946" s="25">
        <v>46309.803796296299</v>
      </c>
    </row>
    <row r="3947" spans="1:13">
      <c r="A3947">
        <v>202660000242</v>
      </c>
      <c r="B3947">
        <v>984213</v>
      </c>
      <c r="C3947" s="24">
        <v>46125</v>
      </c>
      <c r="D3947" s="23" t="s">
        <v>154</v>
      </c>
      <c r="E3947" s="23" t="s">
        <v>177</v>
      </c>
      <c r="F3947" s="23"/>
      <c r="G3947" s="23" t="s">
        <v>205</v>
      </c>
      <c r="H3947" s="23" t="s">
        <v>195</v>
      </c>
      <c r="I3947" s="23" t="s">
        <v>195</v>
      </c>
      <c r="J3947" s="23" t="s">
        <v>195</v>
      </c>
      <c r="K3947" s="23" t="s">
        <v>195</v>
      </c>
      <c r="L3947" s="23" t="s">
        <v>180</v>
      </c>
      <c r="M3947" s="25">
        <v>46309.803796296299</v>
      </c>
    </row>
    <row r="3948" spans="1:13">
      <c r="A3948">
        <v>202660000243</v>
      </c>
      <c r="B3948">
        <v>950449</v>
      </c>
      <c r="C3948" s="24">
        <v>46122</v>
      </c>
      <c r="D3948" s="23" t="s">
        <v>154</v>
      </c>
      <c r="E3948" s="23" t="s">
        <v>177</v>
      </c>
      <c r="F3948" s="23"/>
      <c r="G3948" s="23" t="s">
        <v>205</v>
      </c>
      <c r="H3948" s="23" t="s">
        <v>195</v>
      </c>
      <c r="I3948" s="23" t="s">
        <v>195</v>
      </c>
      <c r="J3948" s="23" t="s">
        <v>195</v>
      </c>
      <c r="K3948" s="23" t="s">
        <v>195</v>
      </c>
      <c r="L3948" s="23" t="s">
        <v>180</v>
      </c>
      <c r="M3948" s="25">
        <v>46309.803796296299</v>
      </c>
    </row>
    <row r="3949" spans="1:13">
      <c r="A3949">
        <v>202660000244</v>
      </c>
      <c r="B3949">
        <v>840543</v>
      </c>
      <c r="C3949" s="24">
        <v>46122</v>
      </c>
      <c r="D3949" s="23" t="s">
        <v>154</v>
      </c>
      <c r="E3949" s="23" t="s">
        <v>177</v>
      </c>
      <c r="F3949" s="23"/>
      <c r="G3949" s="23" t="s">
        <v>205</v>
      </c>
      <c r="H3949" s="23" t="s">
        <v>195</v>
      </c>
      <c r="I3949" s="23" t="s">
        <v>195</v>
      </c>
      <c r="J3949" s="23" t="s">
        <v>195</v>
      </c>
      <c r="K3949" s="23" t="s">
        <v>195</v>
      </c>
      <c r="L3949" s="23" t="s">
        <v>180</v>
      </c>
      <c r="M3949" s="25">
        <v>46309.803796296299</v>
      </c>
    </row>
    <row r="3950" spans="1:13">
      <c r="A3950">
        <v>202660000246</v>
      </c>
      <c r="B3950">
        <v>976049</v>
      </c>
      <c r="C3950" s="24">
        <v>46122</v>
      </c>
      <c r="D3950" s="23" t="s">
        <v>154</v>
      </c>
      <c r="E3950" s="23" t="s">
        <v>183</v>
      </c>
      <c r="F3950" s="23"/>
      <c r="G3950" s="23" t="s">
        <v>205</v>
      </c>
      <c r="H3950" s="23" t="s">
        <v>195</v>
      </c>
      <c r="I3950" s="23" t="s">
        <v>195</v>
      </c>
      <c r="J3950" s="23" t="s">
        <v>195</v>
      </c>
      <c r="K3950" s="23" t="s">
        <v>195</v>
      </c>
      <c r="L3950" s="23" t="s">
        <v>180</v>
      </c>
      <c r="M3950" s="25">
        <v>46309.803796296299</v>
      </c>
    </row>
    <row r="3951" spans="1:13">
      <c r="A3951">
        <v>202660000247</v>
      </c>
      <c r="B3951">
        <v>930609</v>
      </c>
      <c r="C3951" s="24">
        <v>46122</v>
      </c>
      <c r="D3951" s="23" t="s">
        <v>154</v>
      </c>
      <c r="E3951" s="23" t="s">
        <v>177</v>
      </c>
      <c r="F3951" s="23"/>
      <c r="G3951" s="23" t="s">
        <v>205</v>
      </c>
      <c r="H3951" s="23" t="s">
        <v>195</v>
      </c>
      <c r="I3951" s="23" t="s">
        <v>195</v>
      </c>
      <c r="J3951" s="23" t="s">
        <v>195</v>
      </c>
      <c r="K3951" s="23" t="s">
        <v>195</v>
      </c>
      <c r="L3951" s="23" t="s">
        <v>180</v>
      </c>
      <c r="M3951" s="25">
        <v>46309.803796296299</v>
      </c>
    </row>
    <row r="3952" spans="1:13">
      <c r="A3952">
        <v>202660000248</v>
      </c>
      <c r="B3952">
        <v>1176100</v>
      </c>
      <c r="C3952" s="24">
        <v>46128</v>
      </c>
      <c r="D3952" s="23" t="s">
        <v>154</v>
      </c>
      <c r="E3952" s="23" t="s">
        <v>183</v>
      </c>
      <c r="F3952" s="23"/>
      <c r="G3952" s="23" t="s">
        <v>220</v>
      </c>
      <c r="H3952" s="23" t="s">
        <v>199</v>
      </c>
      <c r="I3952" s="23"/>
      <c r="J3952" s="23" t="s">
        <v>199</v>
      </c>
      <c r="K3952" s="23" t="s">
        <v>199</v>
      </c>
      <c r="L3952" s="23" t="s">
        <v>180</v>
      </c>
      <c r="M3952" s="25">
        <v>46309.803796296299</v>
      </c>
    </row>
    <row r="3953" spans="1:13">
      <c r="A3953">
        <v>202660000249</v>
      </c>
      <c r="B3953">
        <v>880131</v>
      </c>
      <c r="C3953" s="24">
        <v>46122</v>
      </c>
      <c r="D3953" s="23" t="s">
        <v>154</v>
      </c>
      <c r="E3953" s="23" t="s">
        <v>177</v>
      </c>
      <c r="F3953" s="23"/>
      <c r="G3953" s="23" t="s">
        <v>205</v>
      </c>
      <c r="H3953" s="23" t="s">
        <v>195</v>
      </c>
      <c r="I3953" s="23"/>
      <c r="J3953" s="23" t="s">
        <v>195</v>
      </c>
      <c r="K3953" s="23" t="s">
        <v>195</v>
      </c>
      <c r="L3953" s="23" t="s">
        <v>180</v>
      </c>
      <c r="M3953" s="25">
        <v>46309.803796296299</v>
      </c>
    </row>
    <row r="3954" spans="1:13">
      <c r="A3954">
        <v>202660000251</v>
      </c>
      <c r="B3954">
        <v>930719</v>
      </c>
      <c r="C3954" s="24">
        <v>46128</v>
      </c>
      <c r="D3954" s="23" t="s">
        <v>154</v>
      </c>
      <c r="E3954" s="23" t="s">
        <v>183</v>
      </c>
      <c r="F3954" s="23"/>
      <c r="G3954" s="23" t="s">
        <v>205</v>
      </c>
      <c r="H3954" s="23" t="s">
        <v>195</v>
      </c>
      <c r="I3954" s="23" t="s">
        <v>195</v>
      </c>
      <c r="J3954" s="23" t="s">
        <v>195</v>
      </c>
      <c r="K3954" s="23" t="s">
        <v>195</v>
      </c>
      <c r="L3954" s="23" t="s">
        <v>180</v>
      </c>
      <c r="M3954" s="25">
        <v>46309.803796296299</v>
      </c>
    </row>
    <row r="3955" spans="1:13">
      <c r="A3955">
        <v>202660000252</v>
      </c>
      <c r="B3955">
        <v>930152</v>
      </c>
      <c r="C3955" s="24">
        <v>46125</v>
      </c>
      <c r="D3955" s="23" t="s">
        <v>154</v>
      </c>
      <c r="E3955" s="23" t="s">
        <v>183</v>
      </c>
      <c r="F3955" s="23"/>
      <c r="G3955" s="23" t="s">
        <v>205</v>
      </c>
      <c r="H3955" s="23" t="s">
        <v>195</v>
      </c>
      <c r="I3955" s="23" t="s">
        <v>195</v>
      </c>
      <c r="J3955" s="23" t="s">
        <v>195</v>
      </c>
      <c r="K3955" s="23" t="s">
        <v>195</v>
      </c>
      <c r="L3955" s="23" t="s">
        <v>180</v>
      </c>
      <c r="M3955" s="25">
        <v>46309.803796296299</v>
      </c>
    </row>
    <row r="3956" spans="1:13">
      <c r="A3956">
        <v>202660000253</v>
      </c>
      <c r="B3956">
        <v>1146090</v>
      </c>
      <c r="C3956" s="24">
        <v>46127</v>
      </c>
      <c r="D3956" s="23" t="s">
        <v>154</v>
      </c>
      <c r="E3956" s="23" t="s">
        <v>183</v>
      </c>
      <c r="F3956" s="23"/>
      <c r="G3956" s="23" t="s">
        <v>209</v>
      </c>
      <c r="H3956" s="23" t="s">
        <v>195</v>
      </c>
      <c r="I3956" s="23" t="s">
        <v>195</v>
      </c>
      <c r="J3956" s="23" t="s">
        <v>195</v>
      </c>
      <c r="K3956" s="23" t="s">
        <v>195</v>
      </c>
      <c r="L3956" s="23" t="s">
        <v>180</v>
      </c>
      <c r="M3956" s="25">
        <v>46309.803796296299</v>
      </c>
    </row>
    <row r="3957" spans="1:13">
      <c r="A3957">
        <v>202660000254</v>
      </c>
      <c r="B3957">
        <v>920501</v>
      </c>
      <c r="C3957" s="24">
        <v>46124</v>
      </c>
      <c r="D3957" s="23" t="s">
        <v>154</v>
      </c>
      <c r="E3957" s="23" t="s">
        <v>177</v>
      </c>
      <c r="F3957" s="23" t="s">
        <v>182</v>
      </c>
      <c r="G3957" s="23" t="s">
        <v>200</v>
      </c>
      <c r="H3957" s="23" t="s">
        <v>199</v>
      </c>
      <c r="I3957" s="23" t="s">
        <v>199</v>
      </c>
      <c r="J3957" s="23" t="s">
        <v>199</v>
      </c>
      <c r="K3957" s="23" t="s">
        <v>199</v>
      </c>
      <c r="L3957" s="23" t="s">
        <v>180</v>
      </c>
      <c r="M3957" s="25">
        <v>46309.803796296299</v>
      </c>
    </row>
    <row r="3958" spans="1:13">
      <c r="A3958">
        <v>202660000257</v>
      </c>
      <c r="B3958">
        <v>950422</v>
      </c>
      <c r="C3958" s="24">
        <v>46125</v>
      </c>
      <c r="D3958" s="23" t="s">
        <v>154</v>
      </c>
      <c r="E3958" s="23" t="s">
        <v>177</v>
      </c>
      <c r="F3958" s="23"/>
      <c r="G3958" s="23" t="s">
        <v>205</v>
      </c>
      <c r="H3958" s="23" t="s">
        <v>195</v>
      </c>
      <c r="I3958" s="23" t="s">
        <v>195</v>
      </c>
      <c r="J3958" s="23" t="s">
        <v>195</v>
      </c>
      <c r="K3958" s="23" t="s">
        <v>195</v>
      </c>
      <c r="L3958" s="23" t="s">
        <v>180</v>
      </c>
      <c r="M3958" s="25">
        <v>46309.803796296299</v>
      </c>
    </row>
    <row r="3959" spans="1:13">
      <c r="A3959">
        <v>202660000258</v>
      </c>
      <c r="B3959">
        <v>950335</v>
      </c>
      <c r="C3959" s="24">
        <v>46125</v>
      </c>
      <c r="D3959" s="23" t="s">
        <v>154</v>
      </c>
      <c r="E3959" s="23" t="s">
        <v>177</v>
      </c>
      <c r="F3959" s="23"/>
      <c r="G3959" s="23" t="s">
        <v>205</v>
      </c>
      <c r="H3959" s="23" t="s">
        <v>195</v>
      </c>
      <c r="I3959" s="23" t="s">
        <v>195</v>
      </c>
      <c r="J3959" s="23" t="s">
        <v>195</v>
      </c>
      <c r="K3959" s="23"/>
      <c r="L3959" s="23" t="s">
        <v>180</v>
      </c>
      <c r="M3959" s="25">
        <v>46309.803796296299</v>
      </c>
    </row>
    <row r="3960" spans="1:13">
      <c r="A3960">
        <v>202660000259</v>
      </c>
      <c r="B3960">
        <v>1001194</v>
      </c>
      <c r="C3960" s="24">
        <v>46125</v>
      </c>
      <c r="D3960" s="23" t="s">
        <v>154</v>
      </c>
      <c r="E3960" s="23" t="s">
        <v>177</v>
      </c>
      <c r="F3960" s="23"/>
      <c r="G3960" s="23" t="s">
        <v>205</v>
      </c>
      <c r="H3960" s="23" t="s">
        <v>195</v>
      </c>
      <c r="I3960" s="23"/>
      <c r="J3960" s="23" t="s">
        <v>195</v>
      </c>
      <c r="K3960" s="23" t="s">
        <v>195</v>
      </c>
      <c r="L3960" s="23" t="s">
        <v>180</v>
      </c>
      <c r="M3960" s="25">
        <v>46309.803796296299</v>
      </c>
    </row>
    <row r="3961" spans="1:13">
      <c r="A3961">
        <v>202660000260</v>
      </c>
      <c r="B3961">
        <v>950532</v>
      </c>
      <c r="C3961" s="24">
        <v>46125</v>
      </c>
      <c r="D3961" s="23" t="s">
        <v>154</v>
      </c>
      <c r="E3961" s="23" t="s">
        <v>177</v>
      </c>
      <c r="F3961" s="23"/>
      <c r="G3961" s="23" t="s">
        <v>205</v>
      </c>
      <c r="H3961" s="23" t="s">
        <v>195</v>
      </c>
      <c r="I3961" s="23"/>
      <c r="J3961" s="23" t="s">
        <v>195</v>
      </c>
      <c r="K3961" s="23" t="s">
        <v>195</v>
      </c>
      <c r="L3961" s="23" t="s">
        <v>180</v>
      </c>
      <c r="M3961" s="25">
        <v>46309.803796296299</v>
      </c>
    </row>
    <row r="3962" spans="1:13">
      <c r="A3962">
        <v>202660000262</v>
      </c>
      <c r="B3962">
        <v>950543</v>
      </c>
      <c r="C3962" s="24">
        <v>46127</v>
      </c>
      <c r="D3962" s="23" t="s">
        <v>154</v>
      </c>
      <c r="E3962" s="23" t="s">
        <v>183</v>
      </c>
      <c r="F3962" s="23"/>
      <c r="G3962" s="23" t="s">
        <v>205</v>
      </c>
      <c r="H3962" s="23" t="s">
        <v>195</v>
      </c>
      <c r="I3962" s="23" t="s">
        <v>195</v>
      </c>
      <c r="J3962" s="23" t="s">
        <v>195</v>
      </c>
      <c r="K3962" s="23" t="s">
        <v>195</v>
      </c>
      <c r="L3962" s="23" t="s">
        <v>180</v>
      </c>
      <c r="M3962" s="25">
        <v>46309.803796296299</v>
      </c>
    </row>
    <row r="3963" spans="1:13">
      <c r="A3963">
        <v>202660000264</v>
      </c>
      <c r="B3963">
        <v>1136035</v>
      </c>
      <c r="C3963" s="24">
        <v>46125</v>
      </c>
      <c r="D3963" s="23" t="s">
        <v>154</v>
      </c>
      <c r="E3963" s="23" t="s">
        <v>183</v>
      </c>
      <c r="F3963" s="23"/>
      <c r="G3963" s="23" t="s">
        <v>194</v>
      </c>
      <c r="H3963" s="23" t="s">
        <v>195</v>
      </c>
      <c r="I3963" s="23" t="s">
        <v>195</v>
      </c>
      <c r="J3963" s="23" t="s">
        <v>195</v>
      </c>
      <c r="K3963" s="23" t="s">
        <v>195</v>
      </c>
      <c r="L3963" s="23" t="s">
        <v>180</v>
      </c>
      <c r="M3963" s="25">
        <v>46309.803796296299</v>
      </c>
    </row>
    <row r="3964" spans="1:13">
      <c r="A3964">
        <v>202660000267</v>
      </c>
      <c r="B3964">
        <v>900035</v>
      </c>
      <c r="C3964" s="24">
        <v>46125</v>
      </c>
      <c r="D3964" s="23" t="s">
        <v>154</v>
      </c>
      <c r="E3964" s="23" t="s">
        <v>177</v>
      </c>
      <c r="F3964" s="23"/>
      <c r="G3964" s="23" t="s">
        <v>205</v>
      </c>
      <c r="H3964" s="23" t="s">
        <v>195</v>
      </c>
      <c r="I3964" s="23" t="s">
        <v>195</v>
      </c>
      <c r="J3964" s="23" t="s">
        <v>195</v>
      </c>
      <c r="K3964" s="23" t="s">
        <v>195</v>
      </c>
      <c r="L3964" s="23" t="s">
        <v>180</v>
      </c>
      <c r="M3964" s="25">
        <v>46309.803796296299</v>
      </c>
    </row>
    <row r="3965" spans="1:13">
      <c r="A3965">
        <v>202660000268</v>
      </c>
      <c r="B3965">
        <v>1176111</v>
      </c>
      <c r="C3965" s="24">
        <v>46129</v>
      </c>
      <c r="D3965" s="23" t="s">
        <v>154</v>
      </c>
      <c r="E3965" s="23" t="s">
        <v>183</v>
      </c>
      <c r="F3965" s="23"/>
      <c r="G3965" s="23" t="s">
        <v>204</v>
      </c>
      <c r="H3965" s="23" t="s">
        <v>199</v>
      </c>
      <c r="I3965" s="23" t="s">
        <v>199</v>
      </c>
      <c r="J3965" s="23" t="s">
        <v>199</v>
      </c>
      <c r="K3965" s="23" t="s">
        <v>199</v>
      </c>
      <c r="L3965" s="23" t="s">
        <v>180</v>
      </c>
      <c r="M3965" s="25">
        <v>46309.803796296299</v>
      </c>
    </row>
    <row r="3966" spans="1:13">
      <c r="A3966">
        <v>202660000269</v>
      </c>
      <c r="B3966">
        <v>1171359</v>
      </c>
      <c r="C3966" s="24">
        <v>46125</v>
      </c>
      <c r="D3966" s="23" t="s">
        <v>154</v>
      </c>
      <c r="E3966" s="23" t="s">
        <v>189</v>
      </c>
      <c r="F3966" s="23"/>
      <c r="G3966" s="23" t="s">
        <v>201</v>
      </c>
      <c r="H3966" s="23" t="s">
        <v>199</v>
      </c>
      <c r="I3966" s="23"/>
      <c r="J3966" s="23"/>
      <c r="K3966" s="23"/>
      <c r="L3966" s="23" t="s">
        <v>180</v>
      </c>
      <c r="M3966" s="25">
        <v>46309.803796296299</v>
      </c>
    </row>
    <row r="3967" spans="1:13">
      <c r="A3967">
        <v>202660000270</v>
      </c>
      <c r="B3967">
        <v>1221319</v>
      </c>
      <c r="C3967" s="24">
        <v>46122</v>
      </c>
      <c r="D3967" s="23" t="s">
        <v>154</v>
      </c>
      <c r="E3967" s="23" t="s">
        <v>183</v>
      </c>
      <c r="F3967" s="23"/>
      <c r="G3967" s="23" t="s">
        <v>205</v>
      </c>
      <c r="H3967" s="23" t="s">
        <v>195</v>
      </c>
      <c r="I3967" s="23"/>
      <c r="J3967" s="23"/>
      <c r="K3967" s="23" t="s">
        <v>195</v>
      </c>
      <c r="L3967" s="23" t="s">
        <v>180</v>
      </c>
      <c r="M3967" s="25">
        <v>46309.803796296299</v>
      </c>
    </row>
    <row r="3968" spans="1:13">
      <c r="A3968">
        <v>202660000271</v>
      </c>
      <c r="B3968">
        <v>1081516</v>
      </c>
      <c r="C3968" s="24">
        <v>46125</v>
      </c>
      <c r="D3968" s="23" t="s">
        <v>154</v>
      </c>
      <c r="E3968" s="23" t="s">
        <v>177</v>
      </c>
      <c r="F3968" s="23"/>
      <c r="G3968" s="23" t="s">
        <v>215</v>
      </c>
      <c r="H3968" s="23" t="s">
        <v>199</v>
      </c>
      <c r="I3968" s="23" t="s">
        <v>199</v>
      </c>
      <c r="J3968" s="23" t="s">
        <v>199</v>
      </c>
      <c r="K3968" s="23" t="s">
        <v>199</v>
      </c>
      <c r="L3968" s="23" t="s">
        <v>180</v>
      </c>
      <c r="M3968" s="25">
        <v>46309.803796296299</v>
      </c>
    </row>
    <row r="3969" spans="1:13">
      <c r="A3969">
        <v>202660000272</v>
      </c>
      <c r="B3969">
        <v>994276</v>
      </c>
      <c r="C3969" s="24">
        <v>46125</v>
      </c>
      <c r="D3969" s="23" t="s">
        <v>154</v>
      </c>
      <c r="E3969" s="23" t="s">
        <v>183</v>
      </c>
      <c r="F3969" s="23"/>
      <c r="G3969" s="23" t="s">
        <v>205</v>
      </c>
      <c r="H3969" s="23" t="s">
        <v>195</v>
      </c>
      <c r="I3969" s="23" t="s">
        <v>195</v>
      </c>
      <c r="J3969" s="23" t="s">
        <v>195</v>
      </c>
      <c r="K3969" s="23" t="s">
        <v>195</v>
      </c>
      <c r="L3969" s="23" t="s">
        <v>180</v>
      </c>
      <c r="M3969" s="25">
        <v>46309.803796296299</v>
      </c>
    </row>
    <row r="3970" spans="1:13">
      <c r="A3970">
        <v>202660000273</v>
      </c>
      <c r="B3970">
        <v>1034069</v>
      </c>
      <c r="C3970" s="24">
        <v>46113</v>
      </c>
      <c r="D3970" s="23" t="s">
        <v>154</v>
      </c>
      <c r="E3970" s="23" t="s">
        <v>183</v>
      </c>
      <c r="F3970" s="23"/>
      <c r="G3970" s="23" t="s">
        <v>205</v>
      </c>
      <c r="H3970" s="23" t="s">
        <v>195</v>
      </c>
      <c r="I3970" s="23" t="s">
        <v>195</v>
      </c>
      <c r="J3970" s="23" t="s">
        <v>195</v>
      </c>
      <c r="K3970" s="23" t="s">
        <v>195</v>
      </c>
      <c r="L3970" s="23" t="s">
        <v>180</v>
      </c>
      <c r="M3970" s="25">
        <v>46309.803796296299</v>
      </c>
    </row>
    <row r="3971" spans="1:13">
      <c r="A3971">
        <v>202660000274</v>
      </c>
      <c r="B3971">
        <v>1112148</v>
      </c>
      <c r="C3971" s="24">
        <v>46125</v>
      </c>
      <c r="D3971" s="23" t="s">
        <v>154</v>
      </c>
      <c r="E3971" s="23" t="s">
        <v>177</v>
      </c>
      <c r="F3971" s="23"/>
      <c r="G3971" s="23" t="s">
        <v>205</v>
      </c>
      <c r="H3971" s="23" t="s">
        <v>195</v>
      </c>
      <c r="I3971" s="23"/>
      <c r="J3971" s="23" t="s">
        <v>195</v>
      </c>
      <c r="K3971" s="23" t="s">
        <v>195</v>
      </c>
      <c r="L3971" s="23" t="s">
        <v>180</v>
      </c>
      <c r="M3971" s="25">
        <v>46309.803796296299</v>
      </c>
    </row>
    <row r="3972" spans="1:13">
      <c r="A3972">
        <v>202660000275</v>
      </c>
      <c r="B3972">
        <v>1018009</v>
      </c>
      <c r="C3972" s="24">
        <v>46129</v>
      </c>
      <c r="D3972" s="23" t="s">
        <v>154</v>
      </c>
      <c r="E3972" s="23" t="s">
        <v>183</v>
      </c>
      <c r="F3972" s="23"/>
      <c r="G3972" s="23" t="s">
        <v>205</v>
      </c>
      <c r="H3972" s="23" t="s">
        <v>195</v>
      </c>
      <c r="I3972" s="23" t="s">
        <v>195</v>
      </c>
      <c r="J3972" s="23" t="s">
        <v>195</v>
      </c>
      <c r="K3972" s="23" t="s">
        <v>195</v>
      </c>
      <c r="L3972" s="23" t="s">
        <v>180</v>
      </c>
      <c r="M3972" s="25">
        <v>46309.803796296299</v>
      </c>
    </row>
    <row r="3973" spans="1:13">
      <c r="A3973">
        <v>202660000276</v>
      </c>
      <c r="B3973">
        <v>991275</v>
      </c>
      <c r="C3973" s="24">
        <v>46125</v>
      </c>
      <c r="D3973" s="23" t="s">
        <v>154</v>
      </c>
      <c r="E3973" s="23" t="s">
        <v>183</v>
      </c>
      <c r="F3973" s="23"/>
      <c r="G3973" s="23" t="s">
        <v>205</v>
      </c>
      <c r="H3973" s="23" t="s">
        <v>195</v>
      </c>
      <c r="I3973" s="23"/>
      <c r="J3973" s="23"/>
      <c r="K3973" s="23"/>
      <c r="L3973" s="23" t="s">
        <v>180</v>
      </c>
      <c r="M3973" s="25">
        <v>46309.803796296299</v>
      </c>
    </row>
    <row r="3974" spans="1:13">
      <c r="A3974">
        <v>202660000277</v>
      </c>
      <c r="B3974">
        <v>1111080</v>
      </c>
      <c r="C3974" s="24">
        <v>46125</v>
      </c>
      <c r="D3974" s="23" t="s">
        <v>154</v>
      </c>
      <c r="E3974" s="23" t="s">
        <v>177</v>
      </c>
      <c r="F3974" s="23"/>
      <c r="G3974" s="23" t="s">
        <v>204</v>
      </c>
      <c r="H3974" s="23" t="s">
        <v>199</v>
      </c>
      <c r="I3974" s="23" t="s">
        <v>199</v>
      </c>
      <c r="J3974" s="23" t="s">
        <v>199</v>
      </c>
      <c r="K3974" s="23" t="s">
        <v>199</v>
      </c>
      <c r="L3974" s="23" t="s">
        <v>180</v>
      </c>
      <c r="M3974" s="25">
        <v>46309.803796296299</v>
      </c>
    </row>
    <row r="3975" spans="1:13">
      <c r="A3975">
        <v>202660000278</v>
      </c>
      <c r="B3975">
        <v>930931</v>
      </c>
      <c r="C3975" s="24">
        <v>46125</v>
      </c>
      <c r="D3975" s="23" t="s">
        <v>154</v>
      </c>
      <c r="E3975" s="23" t="s">
        <v>183</v>
      </c>
      <c r="F3975" s="23"/>
      <c r="G3975" s="23" t="s">
        <v>205</v>
      </c>
      <c r="H3975" s="23" t="s">
        <v>195</v>
      </c>
      <c r="I3975" s="23" t="s">
        <v>195</v>
      </c>
      <c r="J3975" s="23" t="s">
        <v>195</v>
      </c>
      <c r="K3975" s="23" t="s">
        <v>195</v>
      </c>
      <c r="L3975" s="23" t="s">
        <v>180</v>
      </c>
      <c r="M3975" s="25">
        <v>46309.803796296299</v>
      </c>
    </row>
    <row r="3976" spans="1:13">
      <c r="A3976">
        <v>202660000279</v>
      </c>
      <c r="B3976">
        <v>951192</v>
      </c>
      <c r="C3976" s="24">
        <v>46125</v>
      </c>
      <c r="D3976" s="23" t="s">
        <v>154</v>
      </c>
      <c r="E3976" s="23" t="s">
        <v>183</v>
      </c>
      <c r="F3976" s="23"/>
      <c r="G3976" s="23" t="s">
        <v>205</v>
      </c>
      <c r="H3976" s="23" t="s">
        <v>195</v>
      </c>
      <c r="I3976" s="23" t="s">
        <v>195</v>
      </c>
      <c r="J3976" s="23" t="s">
        <v>195</v>
      </c>
      <c r="K3976" s="23" t="s">
        <v>195</v>
      </c>
      <c r="L3976" s="23" t="s">
        <v>180</v>
      </c>
      <c r="M3976" s="25">
        <v>46309.803796296299</v>
      </c>
    </row>
    <row r="3977" spans="1:13">
      <c r="A3977">
        <v>202660000280</v>
      </c>
      <c r="B3977">
        <v>940060</v>
      </c>
      <c r="C3977" s="24">
        <v>46125</v>
      </c>
      <c r="D3977" s="23" t="s">
        <v>154</v>
      </c>
      <c r="E3977" s="23" t="s">
        <v>183</v>
      </c>
      <c r="F3977" s="23"/>
      <c r="G3977" s="23" t="s">
        <v>205</v>
      </c>
      <c r="H3977" s="23" t="s">
        <v>195</v>
      </c>
      <c r="I3977" s="23" t="s">
        <v>195</v>
      </c>
      <c r="J3977" s="23" t="s">
        <v>195</v>
      </c>
      <c r="K3977" s="23" t="s">
        <v>195</v>
      </c>
      <c r="L3977" s="23" t="s">
        <v>180</v>
      </c>
      <c r="M3977" s="25">
        <v>46309.803796296299</v>
      </c>
    </row>
    <row r="3978" spans="1:13">
      <c r="A3978">
        <v>202660000281</v>
      </c>
      <c r="B3978">
        <v>1212318</v>
      </c>
      <c r="C3978" s="24">
        <v>46127</v>
      </c>
      <c r="D3978" s="23" t="s">
        <v>154</v>
      </c>
      <c r="E3978" s="23" t="s">
        <v>183</v>
      </c>
      <c r="F3978" s="23"/>
      <c r="G3978" s="23" t="s">
        <v>204</v>
      </c>
      <c r="H3978" s="23" t="s">
        <v>199</v>
      </c>
      <c r="I3978" s="23" t="s">
        <v>199</v>
      </c>
      <c r="J3978" s="23" t="s">
        <v>199</v>
      </c>
      <c r="K3978" s="23" t="s">
        <v>199</v>
      </c>
      <c r="L3978" s="23" t="s">
        <v>180</v>
      </c>
      <c r="M3978" s="25">
        <v>46309.803796296299</v>
      </c>
    </row>
    <row r="3979" spans="1:13">
      <c r="A3979">
        <v>202660000282</v>
      </c>
      <c r="B3979">
        <v>950338</v>
      </c>
      <c r="C3979" s="24">
        <v>46127</v>
      </c>
      <c r="D3979" s="23" t="s">
        <v>154</v>
      </c>
      <c r="E3979" s="23" t="s">
        <v>177</v>
      </c>
      <c r="F3979" s="23"/>
      <c r="G3979" s="23" t="s">
        <v>205</v>
      </c>
      <c r="H3979" s="23" t="s">
        <v>195</v>
      </c>
      <c r="I3979" s="23" t="s">
        <v>195</v>
      </c>
      <c r="J3979" s="23" t="s">
        <v>195</v>
      </c>
      <c r="K3979" s="23" t="s">
        <v>195</v>
      </c>
      <c r="L3979" s="23" t="s">
        <v>180</v>
      </c>
      <c r="M3979" s="25">
        <v>46309.803796296299</v>
      </c>
    </row>
    <row r="3980" spans="1:13">
      <c r="A3980">
        <v>202660000283</v>
      </c>
      <c r="B3980">
        <v>930938</v>
      </c>
      <c r="C3980" s="24">
        <v>46127</v>
      </c>
      <c r="D3980" s="23" t="s">
        <v>154</v>
      </c>
      <c r="E3980" s="23" t="s">
        <v>183</v>
      </c>
      <c r="F3980" s="23"/>
      <c r="G3980" s="23" t="s">
        <v>205</v>
      </c>
      <c r="H3980" s="23" t="s">
        <v>195</v>
      </c>
      <c r="I3980" s="23" t="s">
        <v>195</v>
      </c>
      <c r="J3980" s="23" t="s">
        <v>195</v>
      </c>
      <c r="K3980" s="23"/>
      <c r="L3980" s="23" t="s">
        <v>180</v>
      </c>
      <c r="M3980" s="25">
        <v>46309.803796296299</v>
      </c>
    </row>
    <row r="3981" spans="1:13">
      <c r="A3981">
        <v>202660000284</v>
      </c>
      <c r="B3981">
        <v>1121203</v>
      </c>
      <c r="C3981" s="24">
        <v>46127</v>
      </c>
      <c r="D3981" s="23" t="s">
        <v>154</v>
      </c>
      <c r="E3981" s="23" t="s">
        <v>177</v>
      </c>
      <c r="F3981" s="23"/>
      <c r="G3981" s="23" t="s">
        <v>198</v>
      </c>
      <c r="H3981" s="23" t="s">
        <v>195</v>
      </c>
      <c r="I3981" s="23"/>
      <c r="J3981" s="23"/>
      <c r="K3981" s="23"/>
      <c r="L3981" s="23" t="s">
        <v>180</v>
      </c>
      <c r="M3981" s="25">
        <v>46309.803796296299</v>
      </c>
    </row>
    <row r="3982" spans="1:13">
      <c r="A3982">
        <v>202660000285</v>
      </c>
      <c r="B3982">
        <v>1191505</v>
      </c>
      <c r="C3982" s="24">
        <v>46127</v>
      </c>
      <c r="D3982" s="23" t="s">
        <v>154</v>
      </c>
      <c r="E3982" s="23" t="s">
        <v>183</v>
      </c>
      <c r="F3982" s="23"/>
      <c r="G3982" s="23" t="s">
        <v>205</v>
      </c>
      <c r="H3982" s="23" t="s">
        <v>195</v>
      </c>
      <c r="I3982" s="23" t="s">
        <v>195</v>
      </c>
      <c r="J3982" s="23" t="s">
        <v>195</v>
      </c>
      <c r="K3982" s="23" t="s">
        <v>195</v>
      </c>
      <c r="L3982" s="23" t="s">
        <v>180</v>
      </c>
      <c r="M3982" s="25">
        <v>46309.803796296299</v>
      </c>
    </row>
    <row r="3983" spans="1:13">
      <c r="A3983">
        <v>202660000286</v>
      </c>
      <c r="B3983">
        <v>940348</v>
      </c>
      <c r="C3983" s="24">
        <v>46127</v>
      </c>
      <c r="D3983" s="23" t="s">
        <v>154</v>
      </c>
      <c r="E3983" s="23" t="s">
        <v>177</v>
      </c>
      <c r="F3983" s="23"/>
      <c r="G3983" s="23" t="s">
        <v>205</v>
      </c>
      <c r="H3983" s="23" t="s">
        <v>195</v>
      </c>
      <c r="I3983" s="23" t="s">
        <v>195</v>
      </c>
      <c r="J3983" s="23" t="s">
        <v>195</v>
      </c>
      <c r="K3983" s="23" t="s">
        <v>195</v>
      </c>
      <c r="L3983" s="23" t="s">
        <v>180</v>
      </c>
      <c r="M3983" s="25">
        <v>46309.803796296299</v>
      </c>
    </row>
    <row r="3984" spans="1:13">
      <c r="A3984">
        <v>202660000287</v>
      </c>
      <c r="B3984">
        <v>930438</v>
      </c>
      <c r="C3984" s="24">
        <v>46127</v>
      </c>
      <c r="D3984" s="23" t="s">
        <v>154</v>
      </c>
      <c r="E3984" s="23" t="s">
        <v>177</v>
      </c>
      <c r="F3984" s="23"/>
      <c r="G3984" s="23" t="s">
        <v>205</v>
      </c>
      <c r="H3984" s="23" t="s">
        <v>195</v>
      </c>
      <c r="I3984" s="23" t="s">
        <v>195</v>
      </c>
      <c r="J3984" s="23" t="s">
        <v>195</v>
      </c>
      <c r="K3984" s="23" t="s">
        <v>195</v>
      </c>
      <c r="L3984" s="23" t="s">
        <v>180</v>
      </c>
      <c r="M3984" s="25">
        <v>46309.803796296299</v>
      </c>
    </row>
    <row r="3985" spans="1:13">
      <c r="A3985">
        <v>202660000288</v>
      </c>
      <c r="B3985">
        <v>1176114</v>
      </c>
      <c r="C3985" s="24">
        <v>46127</v>
      </c>
      <c r="D3985" s="23" t="s">
        <v>154</v>
      </c>
      <c r="E3985" s="23" t="s">
        <v>183</v>
      </c>
      <c r="F3985" s="23"/>
      <c r="G3985" s="23" t="s">
        <v>204</v>
      </c>
      <c r="H3985" s="23" t="s">
        <v>199</v>
      </c>
      <c r="I3985" s="23" t="s">
        <v>199</v>
      </c>
      <c r="J3985" s="23" t="s">
        <v>199</v>
      </c>
      <c r="K3985" s="23" t="s">
        <v>199</v>
      </c>
      <c r="L3985" s="23" t="s">
        <v>180</v>
      </c>
      <c r="M3985" s="25">
        <v>46309.803796296299</v>
      </c>
    </row>
    <row r="3986" spans="1:13">
      <c r="A3986">
        <v>202660000289</v>
      </c>
      <c r="B3986">
        <v>1246023</v>
      </c>
      <c r="C3986" s="24">
        <v>46127</v>
      </c>
      <c r="D3986" s="23" t="s">
        <v>154</v>
      </c>
      <c r="E3986" s="23" t="s">
        <v>189</v>
      </c>
      <c r="F3986" s="23"/>
      <c r="G3986" s="23" t="s">
        <v>201</v>
      </c>
      <c r="H3986" s="23" t="s">
        <v>199</v>
      </c>
      <c r="I3986" s="23"/>
      <c r="J3986" s="23"/>
      <c r="K3986" s="23"/>
      <c r="L3986" s="23" t="s">
        <v>180</v>
      </c>
      <c r="M3986" s="25">
        <v>46309.803796296299</v>
      </c>
    </row>
    <row r="3987" spans="1:13">
      <c r="A3987">
        <v>202660000290</v>
      </c>
      <c r="B3987">
        <v>1016023</v>
      </c>
      <c r="C3987" s="24">
        <v>46127</v>
      </c>
      <c r="D3987" s="23" t="s">
        <v>154</v>
      </c>
      <c r="E3987" s="23" t="s">
        <v>183</v>
      </c>
      <c r="F3987" s="23"/>
      <c r="G3987" s="23" t="s">
        <v>205</v>
      </c>
      <c r="H3987" s="23" t="s">
        <v>195</v>
      </c>
      <c r="I3987" s="23" t="s">
        <v>195</v>
      </c>
      <c r="J3987" s="23" t="s">
        <v>195</v>
      </c>
      <c r="K3987" s="23" t="s">
        <v>195</v>
      </c>
      <c r="L3987" s="23" t="s">
        <v>180</v>
      </c>
      <c r="M3987" s="25">
        <v>46309.803796296299</v>
      </c>
    </row>
    <row r="3988" spans="1:13">
      <c r="A3988">
        <v>202660000292</v>
      </c>
      <c r="B3988">
        <v>930482</v>
      </c>
      <c r="C3988" s="24">
        <v>46127</v>
      </c>
      <c r="D3988" s="23" t="s">
        <v>154</v>
      </c>
      <c r="E3988" s="23" t="s">
        <v>183</v>
      </c>
      <c r="F3988" s="23"/>
      <c r="G3988" s="23" t="s">
        <v>200</v>
      </c>
      <c r="H3988" s="23" t="s">
        <v>199</v>
      </c>
      <c r="I3988" s="23" t="s">
        <v>199</v>
      </c>
      <c r="J3988" s="23" t="s">
        <v>199</v>
      </c>
      <c r="K3988" s="23" t="s">
        <v>199</v>
      </c>
      <c r="L3988" s="23" t="s">
        <v>180</v>
      </c>
      <c r="M3988" s="25">
        <v>46309.803796296299</v>
      </c>
    </row>
    <row r="3989" spans="1:13">
      <c r="A3989">
        <v>202660000293</v>
      </c>
      <c r="B3989">
        <v>1234059</v>
      </c>
      <c r="C3989" s="24">
        <v>46127</v>
      </c>
      <c r="D3989" s="23" t="s">
        <v>154</v>
      </c>
      <c r="E3989" s="23" t="s">
        <v>189</v>
      </c>
      <c r="F3989" s="23"/>
      <c r="G3989" s="23" t="s">
        <v>201</v>
      </c>
      <c r="H3989" s="23" t="s">
        <v>199</v>
      </c>
      <c r="I3989" s="23"/>
      <c r="J3989" s="23"/>
      <c r="K3989" s="23"/>
      <c r="L3989" s="23" t="s">
        <v>180</v>
      </c>
      <c r="M3989" s="25">
        <v>46309.803796296299</v>
      </c>
    </row>
    <row r="3990" spans="1:13">
      <c r="A3990">
        <v>202660000294</v>
      </c>
      <c r="B3990">
        <v>870347</v>
      </c>
      <c r="C3990" s="24">
        <v>46127</v>
      </c>
      <c r="D3990" s="23" t="s">
        <v>154</v>
      </c>
      <c r="E3990" s="23" t="s">
        <v>177</v>
      </c>
      <c r="F3990" s="23"/>
      <c r="G3990" s="23" t="s">
        <v>205</v>
      </c>
      <c r="H3990" s="23" t="s">
        <v>195</v>
      </c>
      <c r="I3990" s="23"/>
      <c r="J3990" s="23" t="s">
        <v>195</v>
      </c>
      <c r="K3990" s="23" t="s">
        <v>195</v>
      </c>
      <c r="L3990" s="23" t="s">
        <v>180</v>
      </c>
      <c r="M3990" s="25">
        <v>46309.803796296299</v>
      </c>
    </row>
    <row r="3991" spans="1:13">
      <c r="A3991">
        <v>202660000295</v>
      </c>
      <c r="B3991">
        <v>930578</v>
      </c>
      <c r="C3991" s="24">
        <v>46127</v>
      </c>
      <c r="D3991" s="23" t="s">
        <v>154</v>
      </c>
      <c r="E3991" s="23" t="s">
        <v>183</v>
      </c>
      <c r="F3991" s="23"/>
      <c r="G3991" s="23" t="s">
        <v>205</v>
      </c>
      <c r="H3991" s="23" t="s">
        <v>195</v>
      </c>
      <c r="I3991" s="23" t="s">
        <v>195</v>
      </c>
      <c r="J3991" s="23" t="s">
        <v>195</v>
      </c>
      <c r="K3991" s="23" t="s">
        <v>195</v>
      </c>
      <c r="L3991" s="23" t="s">
        <v>180</v>
      </c>
      <c r="M3991" s="25">
        <v>46309.803796296299</v>
      </c>
    </row>
    <row r="3992" spans="1:13">
      <c r="A3992">
        <v>202660000296</v>
      </c>
      <c r="B3992">
        <v>1026011</v>
      </c>
      <c r="C3992" s="24">
        <v>46127</v>
      </c>
      <c r="D3992" s="23" t="s">
        <v>154</v>
      </c>
      <c r="E3992" s="23" t="s">
        <v>183</v>
      </c>
      <c r="F3992" s="23"/>
      <c r="G3992" s="23" t="s">
        <v>205</v>
      </c>
      <c r="H3992" s="23" t="s">
        <v>195</v>
      </c>
      <c r="I3992" s="23"/>
      <c r="J3992" s="23" t="s">
        <v>195</v>
      </c>
      <c r="K3992" s="23" t="s">
        <v>195</v>
      </c>
      <c r="L3992" s="23" t="s">
        <v>180</v>
      </c>
      <c r="M3992" s="25">
        <v>46309.803796296299</v>
      </c>
    </row>
    <row r="3993" spans="1:13">
      <c r="A3993">
        <v>202660000297</v>
      </c>
      <c r="B3993">
        <v>930087</v>
      </c>
      <c r="C3993" s="24">
        <v>46127</v>
      </c>
      <c r="D3993" s="23" t="s">
        <v>154</v>
      </c>
      <c r="E3993" s="23" t="s">
        <v>183</v>
      </c>
      <c r="F3993" s="23"/>
      <c r="G3993" s="23" t="s">
        <v>205</v>
      </c>
      <c r="H3993" s="23" t="s">
        <v>195</v>
      </c>
      <c r="I3993" s="23" t="s">
        <v>195</v>
      </c>
      <c r="J3993" s="23" t="s">
        <v>195</v>
      </c>
      <c r="K3993" s="23" t="s">
        <v>195</v>
      </c>
      <c r="L3993" s="23" t="s">
        <v>180</v>
      </c>
      <c r="M3993" s="25">
        <v>46309.803796296299</v>
      </c>
    </row>
    <row r="3994" spans="1:13">
      <c r="A3994">
        <v>202660000300</v>
      </c>
      <c r="B3994">
        <v>1182123</v>
      </c>
      <c r="C3994" s="24">
        <v>46128</v>
      </c>
      <c r="D3994" s="23" t="s">
        <v>154</v>
      </c>
      <c r="E3994" s="23" t="s">
        <v>183</v>
      </c>
      <c r="F3994" s="23"/>
      <c r="G3994" s="23" t="s">
        <v>204</v>
      </c>
      <c r="H3994" s="23" t="s">
        <v>199</v>
      </c>
      <c r="I3994" s="23" t="s">
        <v>199</v>
      </c>
      <c r="J3994" s="23" t="s">
        <v>199</v>
      </c>
      <c r="K3994" s="23" t="s">
        <v>199</v>
      </c>
      <c r="L3994" s="23" t="s">
        <v>180</v>
      </c>
      <c r="M3994" s="25">
        <v>46309.803796296299</v>
      </c>
    </row>
    <row r="3995" spans="1:13">
      <c r="A3995">
        <v>202660000302</v>
      </c>
      <c r="B3995">
        <v>900391</v>
      </c>
      <c r="C3995" s="24">
        <v>46127</v>
      </c>
      <c r="D3995" s="23" t="s">
        <v>154</v>
      </c>
      <c r="E3995" s="23" t="s">
        <v>183</v>
      </c>
      <c r="F3995" s="23"/>
      <c r="G3995" s="23" t="s">
        <v>205</v>
      </c>
      <c r="H3995" s="23" t="s">
        <v>195</v>
      </c>
      <c r="I3995" s="23" t="s">
        <v>195</v>
      </c>
      <c r="J3995" s="23" t="s">
        <v>195</v>
      </c>
      <c r="K3995" s="23" t="s">
        <v>195</v>
      </c>
      <c r="L3995" s="23" t="s">
        <v>180</v>
      </c>
      <c r="M3995" s="25">
        <v>46309.803796296299</v>
      </c>
    </row>
    <row r="3996" spans="1:13">
      <c r="A3996">
        <v>202660000303</v>
      </c>
      <c r="B3996">
        <v>930235</v>
      </c>
      <c r="C3996" s="24">
        <v>46127</v>
      </c>
      <c r="D3996" s="23" t="s">
        <v>154</v>
      </c>
      <c r="E3996" s="23" t="s">
        <v>177</v>
      </c>
      <c r="F3996" s="23"/>
      <c r="G3996" s="23" t="s">
        <v>205</v>
      </c>
      <c r="H3996" s="23" t="s">
        <v>195</v>
      </c>
      <c r="I3996" s="23"/>
      <c r="J3996" s="23" t="s">
        <v>195</v>
      </c>
      <c r="K3996" s="23"/>
      <c r="L3996" s="23" t="s">
        <v>180</v>
      </c>
      <c r="M3996" s="25">
        <v>46309.803796296299</v>
      </c>
    </row>
    <row r="3997" spans="1:13">
      <c r="A3997">
        <v>202660000304</v>
      </c>
      <c r="B3997">
        <v>1234106</v>
      </c>
      <c r="C3997" s="24">
        <v>46127</v>
      </c>
      <c r="D3997" s="23" t="s">
        <v>154</v>
      </c>
      <c r="E3997" s="23" t="s">
        <v>183</v>
      </c>
      <c r="F3997" s="23"/>
      <c r="G3997" s="23" t="s">
        <v>204</v>
      </c>
      <c r="H3997" s="23" t="s">
        <v>199</v>
      </c>
      <c r="I3997" s="23" t="s">
        <v>199</v>
      </c>
      <c r="J3997" s="23" t="s">
        <v>199</v>
      </c>
      <c r="K3997" s="23" t="s">
        <v>199</v>
      </c>
      <c r="L3997" s="23" t="s">
        <v>180</v>
      </c>
      <c r="M3997" s="25">
        <v>46309.803796296299</v>
      </c>
    </row>
    <row r="3998" spans="1:13">
      <c r="A3998">
        <v>202660000305</v>
      </c>
      <c r="B3998">
        <v>1083019</v>
      </c>
      <c r="C3998" s="24">
        <v>46127</v>
      </c>
      <c r="D3998" s="23" t="s">
        <v>154</v>
      </c>
      <c r="E3998" s="23" t="s">
        <v>183</v>
      </c>
      <c r="F3998" s="23"/>
      <c r="G3998" s="23" t="s">
        <v>205</v>
      </c>
      <c r="H3998" s="23" t="s">
        <v>195</v>
      </c>
      <c r="I3998" s="23" t="s">
        <v>195</v>
      </c>
      <c r="J3998" s="23" t="s">
        <v>195</v>
      </c>
      <c r="K3998" s="23" t="s">
        <v>195</v>
      </c>
      <c r="L3998" s="23" t="s">
        <v>180</v>
      </c>
      <c r="M3998" s="25">
        <v>46309.803796296299</v>
      </c>
    </row>
    <row r="3999" spans="1:13">
      <c r="A3999">
        <v>202660000306</v>
      </c>
      <c r="B3999">
        <v>930904</v>
      </c>
      <c r="C3999" s="24">
        <v>46127</v>
      </c>
      <c r="D3999" s="23" t="s">
        <v>154</v>
      </c>
      <c r="E3999" s="23" t="s">
        <v>177</v>
      </c>
      <c r="F3999" s="23"/>
      <c r="G3999" s="23" t="s">
        <v>197</v>
      </c>
      <c r="H3999" s="23" t="s">
        <v>199</v>
      </c>
      <c r="I3999" s="23" t="s">
        <v>199</v>
      </c>
      <c r="J3999" s="23" t="s">
        <v>199</v>
      </c>
      <c r="K3999" s="23" t="s">
        <v>199</v>
      </c>
      <c r="L3999" s="23" t="s">
        <v>180</v>
      </c>
      <c r="M3999" s="25">
        <v>46309.803796296299</v>
      </c>
    </row>
    <row r="4000" spans="1:13">
      <c r="A4000">
        <v>202660000307</v>
      </c>
      <c r="B4000">
        <v>940736</v>
      </c>
      <c r="C4000" s="24">
        <v>46127</v>
      </c>
      <c r="D4000" s="23" t="s">
        <v>154</v>
      </c>
      <c r="E4000" s="23" t="s">
        <v>183</v>
      </c>
      <c r="F4000" s="23"/>
      <c r="G4000" s="23" t="s">
        <v>205</v>
      </c>
      <c r="H4000" s="23" t="s">
        <v>195</v>
      </c>
      <c r="I4000" s="23" t="s">
        <v>195</v>
      </c>
      <c r="J4000" s="23" t="s">
        <v>195</v>
      </c>
      <c r="K4000" s="23" t="s">
        <v>195</v>
      </c>
      <c r="L4000" s="23" t="s">
        <v>180</v>
      </c>
      <c r="M4000" s="25">
        <v>46309.803796296299</v>
      </c>
    </row>
    <row r="4001" spans="1:13">
      <c r="A4001">
        <v>202660000308</v>
      </c>
      <c r="B4001">
        <v>960036</v>
      </c>
      <c r="C4001" s="24">
        <v>46128</v>
      </c>
      <c r="D4001" s="23" t="s">
        <v>154</v>
      </c>
      <c r="E4001" s="23" t="s">
        <v>183</v>
      </c>
      <c r="F4001" s="23"/>
      <c r="G4001" s="23" t="s">
        <v>205</v>
      </c>
      <c r="H4001" s="23" t="s">
        <v>195</v>
      </c>
      <c r="I4001" s="23" t="s">
        <v>195</v>
      </c>
      <c r="J4001" s="23" t="s">
        <v>195</v>
      </c>
      <c r="K4001" s="23" t="s">
        <v>195</v>
      </c>
      <c r="L4001" s="23" t="s">
        <v>180</v>
      </c>
      <c r="M4001" s="25">
        <v>46309.803796296299</v>
      </c>
    </row>
    <row r="4002" spans="1:13">
      <c r="A4002">
        <v>202660000309</v>
      </c>
      <c r="B4002">
        <v>1034036</v>
      </c>
      <c r="C4002" s="24">
        <v>46128</v>
      </c>
      <c r="D4002" s="23" t="s">
        <v>154</v>
      </c>
      <c r="E4002" s="23" t="s">
        <v>183</v>
      </c>
      <c r="F4002" s="23"/>
      <c r="G4002" s="23" t="s">
        <v>203</v>
      </c>
      <c r="H4002" s="23" t="s">
        <v>199</v>
      </c>
      <c r="I4002" s="23" t="s">
        <v>199</v>
      </c>
      <c r="J4002" s="23" t="s">
        <v>199</v>
      </c>
      <c r="K4002" s="23"/>
      <c r="L4002" s="23" t="s">
        <v>180</v>
      </c>
      <c r="M4002" s="25">
        <v>46309.803796296299</v>
      </c>
    </row>
    <row r="4003" spans="1:13">
      <c r="A4003">
        <v>202660000311</v>
      </c>
      <c r="B4003">
        <v>1122166</v>
      </c>
      <c r="C4003" s="24">
        <v>46129</v>
      </c>
      <c r="D4003" s="23" t="s">
        <v>154</v>
      </c>
      <c r="E4003" s="23" t="s">
        <v>183</v>
      </c>
      <c r="F4003" s="23"/>
      <c r="G4003" s="23" t="s">
        <v>205</v>
      </c>
      <c r="H4003" s="23" t="s">
        <v>195</v>
      </c>
      <c r="I4003" s="23" t="s">
        <v>195</v>
      </c>
      <c r="J4003" s="23" t="s">
        <v>195</v>
      </c>
      <c r="K4003" s="23" t="s">
        <v>195</v>
      </c>
      <c r="L4003" s="23" t="s">
        <v>180</v>
      </c>
      <c r="M4003" s="25">
        <v>46309.803796296299</v>
      </c>
    </row>
    <row r="4004" spans="1:13">
      <c r="A4004">
        <v>202660000312</v>
      </c>
      <c r="B4004">
        <v>890130</v>
      </c>
      <c r="C4004" s="24">
        <v>46128</v>
      </c>
      <c r="D4004" s="23" t="s">
        <v>154</v>
      </c>
      <c r="E4004" s="23" t="s">
        <v>183</v>
      </c>
      <c r="F4004" s="23"/>
      <c r="G4004" s="23" t="s">
        <v>205</v>
      </c>
      <c r="H4004" s="23" t="s">
        <v>195</v>
      </c>
      <c r="I4004" s="23" t="s">
        <v>195</v>
      </c>
      <c r="J4004" s="23" t="s">
        <v>195</v>
      </c>
      <c r="K4004" s="23" t="s">
        <v>195</v>
      </c>
      <c r="L4004" s="23" t="s">
        <v>180</v>
      </c>
      <c r="M4004" s="25">
        <v>46309.803796296299</v>
      </c>
    </row>
    <row r="4005" spans="1:13">
      <c r="A4005">
        <v>202660000313</v>
      </c>
      <c r="B4005">
        <v>1161178</v>
      </c>
      <c r="C4005" s="24">
        <v>46121</v>
      </c>
      <c r="D4005" s="23" t="s">
        <v>154</v>
      </c>
      <c r="E4005" s="23" t="s">
        <v>183</v>
      </c>
      <c r="F4005" s="23"/>
      <c r="G4005" s="23" t="s">
        <v>197</v>
      </c>
      <c r="H4005" s="23" t="s">
        <v>195</v>
      </c>
      <c r="I4005" s="23"/>
      <c r="J4005" s="23"/>
      <c r="K4005" s="23" t="s">
        <v>195</v>
      </c>
      <c r="L4005" s="23" t="s">
        <v>180</v>
      </c>
      <c r="M4005" s="25">
        <v>46309.803796296299</v>
      </c>
    </row>
    <row r="4006" spans="1:13">
      <c r="A4006">
        <v>202660000314</v>
      </c>
      <c r="B4006">
        <v>920156</v>
      </c>
      <c r="C4006" s="24">
        <v>46128</v>
      </c>
      <c r="D4006" s="23" t="s">
        <v>154</v>
      </c>
      <c r="E4006" s="23" t="s">
        <v>183</v>
      </c>
      <c r="F4006" s="23"/>
      <c r="G4006" s="23" t="s">
        <v>205</v>
      </c>
      <c r="H4006" s="23" t="s">
        <v>195</v>
      </c>
      <c r="I4006" s="23" t="s">
        <v>195</v>
      </c>
      <c r="J4006" s="23" t="s">
        <v>195</v>
      </c>
      <c r="K4006" s="23" t="s">
        <v>195</v>
      </c>
      <c r="L4006" s="23" t="s">
        <v>180</v>
      </c>
      <c r="M4006" s="25">
        <v>46309.803796296299</v>
      </c>
    </row>
    <row r="4007" spans="1:13">
      <c r="A4007">
        <v>202660000316</v>
      </c>
      <c r="B4007">
        <v>840422</v>
      </c>
      <c r="C4007" s="24">
        <v>46128</v>
      </c>
      <c r="D4007" s="23" t="s">
        <v>154</v>
      </c>
      <c r="E4007" s="23" t="s">
        <v>177</v>
      </c>
      <c r="F4007" s="23"/>
      <c r="G4007" s="23" t="s">
        <v>202</v>
      </c>
      <c r="H4007" s="23" t="s">
        <v>199</v>
      </c>
      <c r="I4007" s="23"/>
      <c r="J4007" s="23"/>
      <c r="K4007" s="23" t="s">
        <v>199</v>
      </c>
      <c r="L4007" s="23" t="s">
        <v>180</v>
      </c>
      <c r="M4007" s="25">
        <v>46309.803796296299</v>
      </c>
    </row>
    <row r="4008" spans="1:13">
      <c r="A4008">
        <v>202660000317</v>
      </c>
      <c r="B4008">
        <v>1176026</v>
      </c>
      <c r="C4008" s="24">
        <v>46128</v>
      </c>
      <c r="D4008" s="23" t="s">
        <v>154</v>
      </c>
      <c r="E4008" s="23" t="s">
        <v>183</v>
      </c>
      <c r="F4008" s="23"/>
      <c r="G4008" s="23" t="s">
        <v>204</v>
      </c>
      <c r="H4008" s="23" t="s">
        <v>199</v>
      </c>
      <c r="I4008" s="23" t="s">
        <v>199</v>
      </c>
      <c r="J4008" s="23"/>
      <c r="K4008" s="23" t="s">
        <v>199</v>
      </c>
      <c r="L4008" s="23" t="s">
        <v>180</v>
      </c>
      <c r="M4008" s="25">
        <v>46309.803796296299</v>
      </c>
    </row>
    <row r="4009" spans="1:13">
      <c r="A4009">
        <v>202660000318</v>
      </c>
      <c r="B4009">
        <v>1196073</v>
      </c>
      <c r="C4009" s="24">
        <v>46128</v>
      </c>
      <c r="D4009" s="23" t="s">
        <v>154</v>
      </c>
      <c r="E4009" s="23" t="s">
        <v>183</v>
      </c>
      <c r="F4009" s="23"/>
      <c r="G4009" s="23" t="s">
        <v>204</v>
      </c>
      <c r="H4009" s="23" t="s">
        <v>199</v>
      </c>
      <c r="I4009" s="23" t="s">
        <v>199</v>
      </c>
      <c r="J4009" s="23"/>
      <c r="K4009" s="23"/>
      <c r="L4009" s="23" t="s">
        <v>180</v>
      </c>
      <c r="M4009" s="25">
        <v>46309.803796296299</v>
      </c>
    </row>
    <row r="4010" spans="1:13">
      <c r="A4010">
        <v>202660000319</v>
      </c>
      <c r="B4010">
        <v>1151049</v>
      </c>
      <c r="C4010" s="24">
        <v>46128</v>
      </c>
      <c r="D4010" s="23" t="s">
        <v>154</v>
      </c>
      <c r="E4010" s="23" t="s">
        <v>183</v>
      </c>
      <c r="F4010" s="23"/>
      <c r="G4010" s="23" t="s">
        <v>197</v>
      </c>
      <c r="H4010" s="23" t="s">
        <v>199</v>
      </c>
      <c r="I4010" s="23" t="s">
        <v>199</v>
      </c>
      <c r="J4010" s="23" t="s">
        <v>199</v>
      </c>
      <c r="K4010" s="23" t="s">
        <v>199</v>
      </c>
      <c r="L4010" s="23" t="s">
        <v>180</v>
      </c>
      <c r="M4010" s="25">
        <v>46309.803796296299</v>
      </c>
    </row>
    <row r="4011" spans="1:13">
      <c r="A4011">
        <v>202660000322</v>
      </c>
      <c r="B4011">
        <v>940302</v>
      </c>
      <c r="C4011" s="24">
        <v>46128</v>
      </c>
      <c r="D4011" s="23" t="s">
        <v>154</v>
      </c>
      <c r="E4011" s="23" t="s">
        <v>183</v>
      </c>
      <c r="F4011" s="23"/>
      <c r="G4011" s="23" t="s">
        <v>205</v>
      </c>
      <c r="H4011" s="23" t="s">
        <v>195</v>
      </c>
      <c r="I4011" s="23"/>
      <c r="J4011" s="23" t="s">
        <v>195</v>
      </c>
      <c r="K4011" s="23"/>
      <c r="L4011" s="23" t="s">
        <v>180</v>
      </c>
      <c r="M4011" s="25">
        <v>46309.803796296299</v>
      </c>
    </row>
    <row r="4012" spans="1:13">
      <c r="A4012">
        <v>202660000323</v>
      </c>
      <c r="B4012">
        <v>850341</v>
      </c>
      <c r="C4012" s="24">
        <v>46132</v>
      </c>
      <c r="D4012" s="23" t="s">
        <v>154</v>
      </c>
      <c r="E4012" s="23" t="s">
        <v>183</v>
      </c>
      <c r="F4012" s="23"/>
      <c r="G4012" s="23" t="s">
        <v>153</v>
      </c>
      <c r="H4012" s="23" t="s">
        <v>199</v>
      </c>
      <c r="I4012" s="23"/>
      <c r="J4012" s="23"/>
      <c r="K4012" s="23" t="s">
        <v>199</v>
      </c>
      <c r="L4012" s="23" t="s">
        <v>180</v>
      </c>
      <c r="M4012" s="25">
        <v>46309.803796296299</v>
      </c>
    </row>
    <row r="4013" spans="1:13">
      <c r="A4013">
        <v>202660000324</v>
      </c>
      <c r="B4013">
        <v>1124041</v>
      </c>
      <c r="C4013" s="24">
        <v>46128</v>
      </c>
      <c r="D4013" s="23" t="s">
        <v>154</v>
      </c>
      <c r="E4013" s="23" t="s">
        <v>183</v>
      </c>
      <c r="F4013" s="23"/>
      <c r="G4013" s="23" t="s">
        <v>204</v>
      </c>
      <c r="H4013" s="23" t="s">
        <v>199</v>
      </c>
      <c r="I4013" s="23" t="s">
        <v>199</v>
      </c>
      <c r="J4013" s="23" t="s">
        <v>199</v>
      </c>
      <c r="K4013" s="23" t="s">
        <v>199</v>
      </c>
      <c r="L4013" s="23" t="s">
        <v>180</v>
      </c>
      <c r="M4013" s="25">
        <v>46309.803796296299</v>
      </c>
    </row>
    <row r="4014" spans="1:13">
      <c r="A4014">
        <v>202660000325</v>
      </c>
      <c r="B4014">
        <v>1242311</v>
      </c>
      <c r="C4014" s="24">
        <v>46128</v>
      </c>
      <c r="D4014" s="23" t="s">
        <v>154</v>
      </c>
      <c r="E4014" s="23" t="s">
        <v>183</v>
      </c>
      <c r="F4014" s="23"/>
      <c r="G4014" s="23" t="s">
        <v>205</v>
      </c>
      <c r="H4014" s="23" t="s">
        <v>195</v>
      </c>
      <c r="I4014" s="23" t="s">
        <v>195</v>
      </c>
      <c r="J4014" s="23" t="s">
        <v>195</v>
      </c>
      <c r="K4014" s="23" t="s">
        <v>195</v>
      </c>
      <c r="L4014" s="23" t="s">
        <v>180</v>
      </c>
      <c r="M4014" s="25">
        <v>46309.803796296299</v>
      </c>
    </row>
    <row r="4015" spans="1:13">
      <c r="A4015">
        <v>202660000327</v>
      </c>
      <c r="B4015">
        <v>1234051</v>
      </c>
      <c r="C4015" s="24">
        <v>46128</v>
      </c>
      <c r="D4015" s="23" t="s">
        <v>154</v>
      </c>
      <c r="E4015" s="23" t="s">
        <v>183</v>
      </c>
      <c r="F4015" s="23"/>
      <c r="G4015" s="23" t="s">
        <v>205</v>
      </c>
      <c r="H4015" s="23" t="s">
        <v>195</v>
      </c>
      <c r="I4015" s="23" t="s">
        <v>195</v>
      </c>
      <c r="J4015" s="23" t="s">
        <v>195</v>
      </c>
      <c r="K4015" s="23" t="s">
        <v>195</v>
      </c>
      <c r="L4015" s="23" t="s">
        <v>180</v>
      </c>
      <c r="M4015" s="25">
        <v>46309.803796296299</v>
      </c>
    </row>
    <row r="4016" spans="1:13">
      <c r="A4016">
        <v>202660000328</v>
      </c>
      <c r="B4016">
        <v>1161218</v>
      </c>
      <c r="C4016" s="24">
        <v>46128</v>
      </c>
      <c r="D4016" s="23" t="s">
        <v>154</v>
      </c>
      <c r="E4016" s="23" t="s">
        <v>183</v>
      </c>
      <c r="F4016" s="23"/>
      <c r="G4016" s="23" t="s">
        <v>203</v>
      </c>
      <c r="H4016" s="23" t="s">
        <v>199</v>
      </c>
      <c r="I4016" s="23" t="s">
        <v>199</v>
      </c>
      <c r="J4016" s="23" t="s">
        <v>199</v>
      </c>
      <c r="K4016" s="23" t="s">
        <v>199</v>
      </c>
      <c r="L4016" s="23" t="s">
        <v>180</v>
      </c>
      <c r="M4016" s="25">
        <v>46309.803796296299</v>
      </c>
    </row>
    <row r="4017" spans="1:13">
      <c r="A4017">
        <v>202660000329</v>
      </c>
      <c r="B4017">
        <v>1061097</v>
      </c>
      <c r="C4017" s="24">
        <v>46128</v>
      </c>
      <c r="D4017" s="23" t="s">
        <v>154</v>
      </c>
      <c r="E4017" s="23" t="s">
        <v>183</v>
      </c>
      <c r="F4017" s="23"/>
      <c r="G4017" s="23" t="s">
        <v>215</v>
      </c>
      <c r="H4017" s="23" t="s">
        <v>199</v>
      </c>
      <c r="I4017" s="23"/>
      <c r="J4017" s="23" t="s">
        <v>199</v>
      </c>
      <c r="K4017" s="23" t="s">
        <v>199</v>
      </c>
      <c r="L4017" s="23" t="s">
        <v>180</v>
      </c>
      <c r="M4017" s="25">
        <v>46309.803796296299</v>
      </c>
    </row>
    <row r="4018" spans="1:13">
      <c r="A4018">
        <v>202660000331</v>
      </c>
      <c r="B4018">
        <v>1091018</v>
      </c>
      <c r="C4018" s="24">
        <v>46129</v>
      </c>
      <c r="D4018" s="23" t="s">
        <v>154</v>
      </c>
      <c r="E4018" s="23" t="s">
        <v>183</v>
      </c>
      <c r="F4018" s="23"/>
      <c r="G4018" s="23" t="s">
        <v>204</v>
      </c>
      <c r="H4018" s="23" t="s">
        <v>199</v>
      </c>
      <c r="I4018" s="23" t="s">
        <v>199</v>
      </c>
      <c r="J4018" s="23" t="s">
        <v>199</v>
      </c>
      <c r="K4018" s="23" t="s">
        <v>199</v>
      </c>
      <c r="L4018" s="23" t="s">
        <v>180</v>
      </c>
      <c r="M4018" s="25">
        <v>46309.803796296299</v>
      </c>
    </row>
    <row r="4019" spans="1:13">
      <c r="A4019">
        <v>202660000332</v>
      </c>
      <c r="B4019">
        <v>940194</v>
      </c>
      <c r="C4019" s="24">
        <v>46129</v>
      </c>
      <c r="D4019" s="23" t="s">
        <v>154</v>
      </c>
      <c r="E4019" s="23" t="s">
        <v>183</v>
      </c>
      <c r="F4019" s="23"/>
      <c r="G4019" s="23" t="s">
        <v>205</v>
      </c>
      <c r="H4019" s="23" t="s">
        <v>195</v>
      </c>
      <c r="I4019" s="23"/>
      <c r="J4019" s="23" t="s">
        <v>195</v>
      </c>
      <c r="K4019" s="23"/>
      <c r="L4019" s="23" t="s">
        <v>180</v>
      </c>
      <c r="M4019" s="25">
        <v>46309.803796296299</v>
      </c>
    </row>
    <row r="4020" spans="1:13">
      <c r="A4020">
        <v>202660000334</v>
      </c>
      <c r="B4020">
        <v>1150016</v>
      </c>
      <c r="C4020" s="24">
        <v>46129</v>
      </c>
      <c r="D4020" s="23" t="s">
        <v>154</v>
      </c>
      <c r="E4020" s="23" t="s">
        <v>183</v>
      </c>
      <c r="F4020" s="23"/>
      <c r="G4020" s="23" t="s">
        <v>205</v>
      </c>
      <c r="H4020" s="23" t="s">
        <v>195</v>
      </c>
      <c r="I4020" s="23" t="s">
        <v>195</v>
      </c>
      <c r="J4020" s="23" t="s">
        <v>195</v>
      </c>
      <c r="K4020" s="23" t="s">
        <v>195</v>
      </c>
      <c r="L4020" s="23" t="s">
        <v>180</v>
      </c>
      <c r="M4020" s="25">
        <v>46309.803796296299</v>
      </c>
    </row>
    <row r="4021" spans="1:13">
      <c r="A4021">
        <v>202660000337</v>
      </c>
      <c r="B4021">
        <v>1134022</v>
      </c>
      <c r="C4021" s="24">
        <v>46129</v>
      </c>
      <c r="D4021" s="23" t="s">
        <v>154</v>
      </c>
      <c r="E4021" s="23" t="s">
        <v>183</v>
      </c>
      <c r="F4021" s="23"/>
      <c r="G4021" s="23" t="s">
        <v>205</v>
      </c>
      <c r="H4021" s="23" t="s">
        <v>195</v>
      </c>
      <c r="I4021" s="23" t="s">
        <v>195</v>
      </c>
      <c r="J4021" s="23" t="s">
        <v>195</v>
      </c>
      <c r="K4021" s="23"/>
      <c r="L4021" s="23" t="s">
        <v>180</v>
      </c>
      <c r="M4021" s="25">
        <v>46309.803796296299</v>
      </c>
    </row>
    <row r="4022" spans="1:13">
      <c r="A4022">
        <v>202660000341</v>
      </c>
      <c r="B4022">
        <v>974019</v>
      </c>
      <c r="C4022" s="24">
        <v>46129</v>
      </c>
      <c r="D4022" s="23" t="s">
        <v>154</v>
      </c>
      <c r="E4022" s="23" t="s">
        <v>183</v>
      </c>
      <c r="F4022" s="23"/>
      <c r="G4022" s="23" t="s">
        <v>205</v>
      </c>
      <c r="H4022" s="23" t="s">
        <v>195</v>
      </c>
      <c r="I4022" s="23" t="s">
        <v>195</v>
      </c>
      <c r="J4022" s="23" t="s">
        <v>195</v>
      </c>
      <c r="K4022" s="23" t="s">
        <v>195</v>
      </c>
      <c r="L4022" s="23" t="s">
        <v>180</v>
      </c>
      <c r="M4022" s="25">
        <v>46309.803796296299</v>
      </c>
    </row>
    <row r="4023" spans="1:13">
      <c r="A4023">
        <v>202660000342</v>
      </c>
      <c r="B4023">
        <v>920318</v>
      </c>
      <c r="C4023" s="24">
        <v>46129</v>
      </c>
      <c r="D4023" s="23" t="s">
        <v>154</v>
      </c>
      <c r="E4023" s="23" t="s">
        <v>183</v>
      </c>
      <c r="F4023" s="23"/>
      <c r="G4023" s="23" t="s">
        <v>153</v>
      </c>
      <c r="H4023" s="23" t="s">
        <v>199</v>
      </c>
      <c r="I4023" s="23"/>
      <c r="J4023" s="23" t="s">
        <v>199</v>
      </c>
      <c r="K4023" s="23"/>
      <c r="L4023" s="23" t="s">
        <v>180</v>
      </c>
      <c r="M4023" s="25">
        <v>46309.803796296299</v>
      </c>
    </row>
    <row r="4024" spans="1:13">
      <c r="A4024">
        <v>202660000343</v>
      </c>
      <c r="B4024">
        <v>950561</v>
      </c>
      <c r="C4024" s="24">
        <v>46113</v>
      </c>
      <c r="D4024" s="23" t="s">
        <v>154</v>
      </c>
      <c r="E4024" s="23" t="s">
        <v>183</v>
      </c>
      <c r="F4024" s="23"/>
      <c r="G4024" s="23" t="s">
        <v>205</v>
      </c>
      <c r="H4024" s="23" t="s">
        <v>195</v>
      </c>
      <c r="I4024" s="23" t="s">
        <v>195</v>
      </c>
      <c r="J4024" s="23" t="s">
        <v>195</v>
      </c>
      <c r="K4024" s="23" t="s">
        <v>195</v>
      </c>
      <c r="L4024" s="23" t="s">
        <v>180</v>
      </c>
      <c r="M4024" s="25">
        <v>46309.803796296299</v>
      </c>
    </row>
    <row r="4025" spans="1:13">
      <c r="A4025">
        <v>202660000344</v>
      </c>
      <c r="B4025">
        <v>950561</v>
      </c>
      <c r="C4025" s="24">
        <v>46113</v>
      </c>
      <c r="D4025" s="23" t="s">
        <v>154</v>
      </c>
      <c r="E4025" s="23" t="s">
        <v>183</v>
      </c>
      <c r="F4025" s="23"/>
      <c r="G4025" s="23" t="s">
        <v>205</v>
      </c>
      <c r="H4025" s="23" t="s">
        <v>195</v>
      </c>
      <c r="I4025" s="23" t="s">
        <v>195</v>
      </c>
      <c r="J4025" s="23" t="s">
        <v>195</v>
      </c>
      <c r="K4025" s="23" t="s">
        <v>195</v>
      </c>
      <c r="L4025" s="23" t="s">
        <v>180</v>
      </c>
      <c r="M4025" s="25">
        <v>46309.803796296299</v>
      </c>
    </row>
    <row r="4026" spans="1:13">
      <c r="A4026">
        <v>202660000345</v>
      </c>
      <c r="B4026">
        <v>1176035</v>
      </c>
      <c r="C4026" s="24">
        <v>46129</v>
      </c>
      <c r="D4026" s="23" t="s">
        <v>154</v>
      </c>
      <c r="E4026" s="23" t="s">
        <v>189</v>
      </c>
      <c r="F4026" s="23"/>
      <c r="G4026" s="23" t="s">
        <v>201</v>
      </c>
      <c r="H4026" s="23" t="s">
        <v>199</v>
      </c>
      <c r="I4026" s="23"/>
      <c r="J4026" s="23"/>
      <c r="K4026" s="23"/>
      <c r="L4026" s="23" t="s">
        <v>180</v>
      </c>
      <c r="M4026" s="25">
        <v>46309.803796296299</v>
      </c>
    </row>
    <row r="4027" spans="1:13">
      <c r="A4027">
        <v>202660000346</v>
      </c>
      <c r="B4027">
        <v>1212305</v>
      </c>
      <c r="C4027" s="24">
        <v>46129</v>
      </c>
      <c r="D4027" s="23" t="s">
        <v>154</v>
      </c>
      <c r="E4027" s="23" t="s">
        <v>189</v>
      </c>
      <c r="F4027" s="23"/>
      <c r="G4027" s="23" t="s">
        <v>201</v>
      </c>
      <c r="H4027" s="23" t="s">
        <v>199</v>
      </c>
      <c r="I4027" s="23"/>
      <c r="J4027" s="23"/>
      <c r="K4027" s="23"/>
      <c r="L4027" s="23" t="s">
        <v>180</v>
      </c>
      <c r="M4027" s="25">
        <v>46309.803796296299</v>
      </c>
    </row>
    <row r="4028" spans="1:13">
      <c r="A4028">
        <v>202660000348</v>
      </c>
      <c r="B4028">
        <v>930746</v>
      </c>
      <c r="C4028" s="24">
        <v>46130</v>
      </c>
      <c r="D4028" s="23" t="s">
        <v>154</v>
      </c>
      <c r="E4028" s="23" t="s">
        <v>183</v>
      </c>
      <c r="F4028" s="23"/>
      <c r="G4028" s="23" t="s">
        <v>205</v>
      </c>
      <c r="H4028" s="23" t="s">
        <v>195</v>
      </c>
      <c r="I4028" s="23" t="s">
        <v>195</v>
      </c>
      <c r="J4028" s="23" t="s">
        <v>195</v>
      </c>
      <c r="K4028" s="23" t="s">
        <v>195</v>
      </c>
      <c r="L4028" s="23" t="s">
        <v>180</v>
      </c>
      <c r="M4028" s="25">
        <v>46309.803796296299</v>
      </c>
    </row>
    <row r="4029" spans="1:13">
      <c r="A4029">
        <v>202660000349</v>
      </c>
      <c r="B4029">
        <v>1166007</v>
      </c>
      <c r="C4029" s="24">
        <v>46130</v>
      </c>
      <c r="D4029" s="23" t="s">
        <v>154</v>
      </c>
      <c r="E4029" s="23" t="s">
        <v>183</v>
      </c>
      <c r="F4029" s="23"/>
      <c r="G4029" s="23" t="s">
        <v>200</v>
      </c>
      <c r="H4029" s="23" t="s">
        <v>199</v>
      </c>
      <c r="I4029" s="23" t="s">
        <v>199</v>
      </c>
      <c r="J4029" s="23" t="s">
        <v>199</v>
      </c>
      <c r="K4029" s="23" t="s">
        <v>199</v>
      </c>
      <c r="L4029" s="23" t="s">
        <v>180</v>
      </c>
      <c r="M4029" s="25">
        <v>46309.803796296299</v>
      </c>
    </row>
    <row r="4030" spans="1:13">
      <c r="A4030">
        <v>202660000350</v>
      </c>
      <c r="B4030">
        <v>1106049</v>
      </c>
      <c r="C4030" s="24">
        <v>46131</v>
      </c>
      <c r="D4030" s="23" t="s">
        <v>154</v>
      </c>
      <c r="E4030" s="23" t="s">
        <v>183</v>
      </c>
      <c r="F4030" s="23"/>
      <c r="G4030" s="23" t="s">
        <v>204</v>
      </c>
      <c r="H4030" s="23" t="s">
        <v>199</v>
      </c>
      <c r="I4030" s="23" t="s">
        <v>199</v>
      </c>
      <c r="J4030" s="23" t="s">
        <v>199</v>
      </c>
      <c r="K4030" s="23" t="s">
        <v>199</v>
      </c>
      <c r="L4030" s="23" t="s">
        <v>180</v>
      </c>
      <c r="M4030" s="25">
        <v>46309.803796296299</v>
      </c>
    </row>
    <row r="4031" spans="1:13">
      <c r="A4031">
        <v>202660000351</v>
      </c>
      <c r="B4031">
        <v>920034</v>
      </c>
      <c r="C4031" s="24">
        <v>46132</v>
      </c>
      <c r="D4031" s="23" t="s">
        <v>154</v>
      </c>
      <c r="E4031" s="23" t="s">
        <v>183</v>
      </c>
      <c r="F4031" s="23"/>
      <c r="G4031" s="23" t="s">
        <v>215</v>
      </c>
      <c r="H4031" s="23" t="s">
        <v>199</v>
      </c>
      <c r="I4031" s="23" t="s">
        <v>199</v>
      </c>
      <c r="J4031" s="23"/>
      <c r="K4031" s="23"/>
      <c r="L4031" s="23" t="s">
        <v>180</v>
      </c>
      <c r="M4031" s="25">
        <v>46309.803796296299</v>
      </c>
    </row>
  </sheetData>
  <phoneticPr fontId="8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807CE-113D-4840-B0F8-53BE97829049}">
  <sheetPr codeName="Sheet8">
    <tabColor rgb="FFBFBFBF"/>
  </sheetPr>
  <dimension ref="A1:W1734"/>
  <sheetViews>
    <sheetView workbookViewId="0"/>
  </sheetViews>
  <sheetFormatPr defaultRowHeight="13.5"/>
  <cols>
    <col min="1" max="1" width="7.5" bestFit="1" customWidth="1"/>
    <col min="2" max="2" width="9.75" bestFit="1" customWidth="1"/>
    <col min="3" max="3" width="11.625" bestFit="1" customWidth="1"/>
    <col min="5" max="5" width="9.875" bestFit="1" customWidth="1"/>
    <col min="6" max="6" width="11.625" bestFit="1" customWidth="1"/>
    <col min="7" max="7" width="9.75" bestFit="1" customWidth="1"/>
    <col min="8" max="8" width="11.875" bestFit="1" customWidth="1"/>
    <col min="9" max="9" width="15.25" bestFit="1" customWidth="1"/>
    <col min="10" max="12" width="11.25" bestFit="1" customWidth="1"/>
    <col min="13" max="13" width="45.125" bestFit="1" customWidth="1"/>
    <col min="14" max="15" width="15" bestFit="1" customWidth="1"/>
    <col min="16" max="16" width="15.375" bestFit="1" customWidth="1"/>
    <col min="17" max="17" width="10.5" bestFit="1" customWidth="1"/>
    <col min="18" max="18" width="11.875" bestFit="1" customWidth="1"/>
    <col min="19" max="19" width="5.75" bestFit="1" customWidth="1"/>
    <col min="20" max="20" width="10.625" bestFit="1" customWidth="1"/>
    <col min="21" max="21" width="27.5" bestFit="1" customWidth="1"/>
    <col min="22" max="22" width="48.875" bestFit="1" customWidth="1"/>
    <col min="23" max="23" width="19.875" bestFit="1" customWidth="1"/>
  </cols>
  <sheetData>
    <row r="1" spans="1:23" s="23" customFormat="1">
      <c r="A1" s="26" t="s">
        <v>80</v>
      </c>
      <c r="B1" s="26" t="s">
        <v>81</v>
      </c>
      <c r="C1" s="26" t="s">
        <v>82</v>
      </c>
      <c r="D1" s="26" t="s">
        <v>83</v>
      </c>
      <c r="E1" s="26" t="s">
        <v>84</v>
      </c>
      <c r="F1" s="26" t="s">
        <v>85</v>
      </c>
      <c r="G1" s="26" t="s">
        <v>86</v>
      </c>
      <c r="H1" s="26" t="s">
        <v>87</v>
      </c>
      <c r="I1" s="26" t="s">
        <v>88</v>
      </c>
      <c r="J1" s="26" t="s">
        <v>89</v>
      </c>
      <c r="K1" s="26" t="s">
        <v>90</v>
      </c>
      <c r="L1" s="26" t="s">
        <v>91</v>
      </c>
      <c r="M1" s="26" t="s">
        <v>92</v>
      </c>
      <c r="N1" s="26" t="s">
        <v>93</v>
      </c>
      <c r="O1" s="26" t="s">
        <v>94</v>
      </c>
      <c r="P1" s="26" t="s">
        <v>95</v>
      </c>
      <c r="Q1" s="26" t="s">
        <v>96</v>
      </c>
      <c r="R1" s="26" t="s">
        <v>97</v>
      </c>
      <c r="S1" s="26" t="s">
        <v>33</v>
      </c>
      <c r="T1" s="26" t="s">
        <v>73</v>
      </c>
      <c r="U1" s="26" t="s">
        <v>98</v>
      </c>
      <c r="V1" s="27" t="s">
        <v>144</v>
      </c>
      <c r="W1" s="27" t="s">
        <v>145</v>
      </c>
    </row>
    <row r="2" spans="1:23">
      <c r="A2">
        <v>253205</v>
      </c>
      <c r="B2">
        <v>9742</v>
      </c>
      <c r="C2" s="23" t="s">
        <v>221</v>
      </c>
      <c r="D2" s="23" t="s">
        <v>222</v>
      </c>
      <c r="E2" s="23" t="s">
        <v>223</v>
      </c>
      <c r="F2" s="24">
        <v>46115</v>
      </c>
      <c r="G2" s="23" t="s">
        <v>224</v>
      </c>
      <c r="H2">
        <v>1</v>
      </c>
      <c r="I2" s="23" t="s">
        <v>225</v>
      </c>
      <c r="M2" s="23" t="s">
        <v>226</v>
      </c>
      <c r="N2" s="23" t="s">
        <v>227</v>
      </c>
      <c r="O2" s="23" t="s">
        <v>228</v>
      </c>
      <c r="P2" s="23" t="s">
        <v>225</v>
      </c>
      <c r="Q2" s="23" t="s">
        <v>229</v>
      </c>
      <c r="U2" s="23" t="s">
        <v>230</v>
      </c>
      <c r="V2" s="23" t="s">
        <v>231</v>
      </c>
      <c r="W2" s="25">
        <v>46309.803796296299</v>
      </c>
    </row>
    <row r="3" spans="1:23">
      <c r="A3">
        <v>253206</v>
      </c>
      <c r="B3">
        <v>9743</v>
      </c>
      <c r="C3" s="23" t="s">
        <v>221</v>
      </c>
      <c r="D3" s="23" t="s">
        <v>222</v>
      </c>
      <c r="E3" s="23" t="s">
        <v>223</v>
      </c>
      <c r="F3" s="24">
        <v>46115</v>
      </c>
      <c r="G3" s="23" t="s">
        <v>232</v>
      </c>
      <c r="H3">
        <v>1</v>
      </c>
      <c r="I3" s="23" t="s">
        <v>233</v>
      </c>
      <c r="M3" s="23" t="s">
        <v>234</v>
      </c>
      <c r="N3" s="23" t="s">
        <v>235</v>
      </c>
      <c r="O3" s="23" t="s">
        <v>236</v>
      </c>
      <c r="P3" s="23" t="s">
        <v>233</v>
      </c>
      <c r="Q3" s="23" t="s">
        <v>229</v>
      </c>
      <c r="U3" s="23" t="s">
        <v>237</v>
      </c>
      <c r="V3" s="23" t="s">
        <v>231</v>
      </c>
      <c r="W3" s="25">
        <v>46309.803796296299</v>
      </c>
    </row>
    <row r="4" spans="1:23">
      <c r="A4">
        <v>253207</v>
      </c>
      <c r="B4">
        <v>9744</v>
      </c>
      <c r="C4" s="23" t="s">
        <v>221</v>
      </c>
      <c r="D4" s="23" t="s">
        <v>222</v>
      </c>
      <c r="E4" s="23" t="s">
        <v>223</v>
      </c>
      <c r="F4" s="24">
        <v>46115</v>
      </c>
      <c r="G4" s="23" t="s">
        <v>238</v>
      </c>
      <c r="H4">
        <v>1</v>
      </c>
      <c r="I4" s="23" t="s">
        <v>239</v>
      </c>
      <c r="M4" s="23" t="s">
        <v>240</v>
      </c>
      <c r="N4" s="23" t="s">
        <v>241</v>
      </c>
      <c r="O4" s="23" t="s">
        <v>242</v>
      </c>
      <c r="P4" s="23" t="s">
        <v>239</v>
      </c>
      <c r="Q4" s="23" t="s">
        <v>243</v>
      </c>
      <c r="U4" s="23" t="s">
        <v>244</v>
      </c>
      <c r="V4" s="23" t="s">
        <v>231</v>
      </c>
      <c r="W4" s="25">
        <v>46309.803796296299</v>
      </c>
    </row>
    <row r="5" spans="1:23">
      <c r="A5">
        <v>253208</v>
      </c>
      <c r="B5">
        <v>9746</v>
      </c>
      <c r="C5" s="23" t="s">
        <v>221</v>
      </c>
      <c r="D5" s="23" t="s">
        <v>222</v>
      </c>
      <c r="E5" s="23" t="s">
        <v>223</v>
      </c>
      <c r="F5" s="24">
        <v>46115</v>
      </c>
      <c r="G5" s="23" t="s">
        <v>245</v>
      </c>
      <c r="H5">
        <v>1</v>
      </c>
      <c r="I5" s="23" t="s">
        <v>246</v>
      </c>
      <c r="M5" s="23" t="s">
        <v>247</v>
      </c>
      <c r="N5" s="23" t="s">
        <v>248</v>
      </c>
      <c r="O5" s="23" t="s">
        <v>249</v>
      </c>
      <c r="P5" s="23" t="s">
        <v>246</v>
      </c>
      <c r="Q5" s="23" t="s">
        <v>229</v>
      </c>
      <c r="U5" s="23" t="s">
        <v>250</v>
      </c>
      <c r="V5" s="23" t="s">
        <v>231</v>
      </c>
      <c r="W5" s="25">
        <v>46309.803796296299</v>
      </c>
    </row>
    <row r="6" spans="1:23">
      <c r="A6">
        <v>253209</v>
      </c>
      <c r="B6">
        <v>9747</v>
      </c>
      <c r="C6" s="23" t="s">
        <v>221</v>
      </c>
      <c r="D6" s="23" t="s">
        <v>222</v>
      </c>
      <c r="E6" s="23" t="s">
        <v>223</v>
      </c>
      <c r="F6" s="24">
        <v>46115</v>
      </c>
      <c r="G6" s="23" t="s">
        <v>251</v>
      </c>
      <c r="H6">
        <v>1</v>
      </c>
      <c r="I6" s="23" t="s">
        <v>252</v>
      </c>
      <c r="M6" s="23" t="s">
        <v>253</v>
      </c>
      <c r="N6" s="23" t="s">
        <v>254</v>
      </c>
      <c r="O6" s="23" t="s">
        <v>255</v>
      </c>
      <c r="P6" s="23" t="s">
        <v>252</v>
      </c>
      <c r="Q6" s="23" t="s">
        <v>229</v>
      </c>
      <c r="U6" s="23" t="s">
        <v>256</v>
      </c>
      <c r="V6" s="23" t="s">
        <v>231</v>
      </c>
      <c r="W6" s="25">
        <v>46309.803796296299</v>
      </c>
    </row>
    <row r="7" spans="1:23">
      <c r="A7">
        <v>253210</v>
      </c>
      <c r="B7">
        <v>9748</v>
      </c>
      <c r="C7" s="23" t="s">
        <v>221</v>
      </c>
      <c r="D7" s="23" t="s">
        <v>222</v>
      </c>
      <c r="E7" s="23" t="s">
        <v>223</v>
      </c>
      <c r="F7" s="24">
        <v>46115</v>
      </c>
      <c r="G7" s="23" t="s">
        <v>257</v>
      </c>
      <c r="H7">
        <v>1</v>
      </c>
      <c r="I7" s="23" t="s">
        <v>258</v>
      </c>
      <c r="M7" s="23" t="s">
        <v>259</v>
      </c>
      <c r="N7" s="23" t="s">
        <v>260</v>
      </c>
      <c r="O7" s="23" t="s">
        <v>261</v>
      </c>
      <c r="P7" s="23" t="s">
        <v>258</v>
      </c>
      <c r="Q7" s="23" t="s">
        <v>229</v>
      </c>
      <c r="U7" s="23" t="s">
        <v>262</v>
      </c>
      <c r="V7" s="23" t="s">
        <v>231</v>
      </c>
      <c r="W7" s="25">
        <v>46309.803796296299</v>
      </c>
    </row>
    <row r="8" spans="1:23">
      <c r="A8">
        <v>253211</v>
      </c>
      <c r="B8">
        <v>9749</v>
      </c>
      <c r="C8" s="23" t="s">
        <v>221</v>
      </c>
      <c r="D8" s="23" t="s">
        <v>222</v>
      </c>
      <c r="E8" s="23" t="s">
        <v>223</v>
      </c>
      <c r="F8" s="24">
        <v>46115</v>
      </c>
      <c r="G8" s="23" t="s">
        <v>263</v>
      </c>
      <c r="H8">
        <v>1</v>
      </c>
      <c r="I8" s="23" t="s">
        <v>264</v>
      </c>
      <c r="M8" s="23" t="s">
        <v>265</v>
      </c>
      <c r="N8" s="23" t="s">
        <v>266</v>
      </c>
      <c r="O8" s="23" t="s">
        <v>267</v>
      </c>
      <c r="P8" s="23" t="s">
        <v>264</v>
      </c>
      <c r="Q8" s="23" t="s">
        <v>229</v>
      </c>
      <c r="U8" s="23" t="s">
        <v>268</v>
      </c>
      <c r="V8" s="23" t="s">
        <v>231</v>
      </c>
      <c r="W8" s="25">
        <v>46309.803796296299</v>
      </c>
    </row>
    <row r="9" spans="1:23">
      <c r="A9">
        <v>253212</v>
      </c>
      <c r="B9">
        <v>9750</v>
      </c>
      <c r="C9" s="23" t="s">
        <v>221</v>
      </c>
      <c r="D9" s="23" t="s">
        <v>222</v>
      </c>
      <c r="E9" s="23" t="s">
        <v>223</v>
      </c>
      <c r="F9" s="24">
        <v>46115</v>
      </c>
      <c r="G9" s="23" t="s">
        <v>269</v>
      </c>
      <c r="H9">
        <v>1</v>
      </c>
      <c r="I9" s="23" t="s">
        <v>270</v>
      </c>
      <c r="M9" s="23" t="s">
        <v>271</v>
      </c>
      <c r="N9" s="23" t="s">
        <v>272</v>
      </c>
      <c r="O9" s="23" t="s">
        <v>273</v>
      </c>
      <c r="P9" s="23" t="s">
        <v>270</v>
      </c>
      <c r="Q9" s="23" t="s">
        <v>229</v>
      </c>
      <c r="U9" s="23" t="s">
        <v>274</v>
      </c>
      <c r="V9" s="23" t="s">
        <v>231</v>
      </c>
      <c r="W9" s="25">
        <v>46309.803796296299</v>
      </c>
    </row>
    <row r="10" spans="1:23">
      <c r="A10">
        <v>253213</v>
      </c>
      <c r="B10">
        <v>9751</v>
      </c>
      <c r="C10" s="23" t="s">
        <v>221</v>
      </c>
      <c r="D10" s="23" t="s">
        <v>222</v>
      </c>
      <c r="E10" s="23" t="s">
        <v>223</v>
      </c>
      <c r="F10" s="24">
        <v>46115</v>
      </c>
      <c r="G10" s="23" t="s">
        <v>275</v>
      </c>
      <c r="H10">
        <v>1</v>
      </c>
      <c r="I10" s="23" t="s">
        <v>276</v>
      </c>
      <c r="M10" s="23" t="s">
        <v>277</v>
      </c>
      <c r="N10" s="23" t="s">
        <v>278</v>
      </c>
      <c r="O10" s="23" t="s">
        <v>279</v>
      </c>
      <c r="P10" s="23" t="s">
        <v>276</v>
      </c>
      <c r="Q10" s="23" t="s">
        <v>229</v>
      </c>
      <c r="U10" s="23" t="s">
        <v>280</v>
      </c>
      <c r="V10" s="23" t="s">
        <v>231</v>
      </c>
      <c r="W10" s="25">
        <v>46309.803796296299</v>
      </c>
    </row>
    <row r="11" spans="1:23">
      <c r="A11">
        <v>253214</v>
      </c>
      <c r="B11">
        <v>9752</v>
      </c>
      <c r="C11" s="23" t="s">
        <v>221</v>
      </c>
      <c r="D11" s="23" t="s">
        <v>222</v>
      </c>
      <c r="E11" s="23" t="s">
        <v>223</v>
      </c>
      <c r="F11" s="24">
        <v>46115</v>
      </c>
      <c r="G11" s="23" t="s">
        <v>281</v>
      </c>
      <c r="H11">
        <v>1</v>
      </c>
      <c r="I11" s="23" t="s">
        <v>282</v>
      </c>
      <c r="M11" s="23" t="s">
        <v>283</v>
      </c>
      <c r="N11" s="23" t="s">
        <v>284</v>
      </c>
      <c r="O11" s="23" t="s">
        <v>285</v>
      </c>
      <c r="P11" s="23" t="s">
        <v>282</v>
      </c>
      <c r="Q11" s="23" t="s">
        <v>229</v>
      </c>
      <c r="U11" s="23" t="s">
        <v>286</v>
      </c>
      <c r="V11" s="23" t="s">
        <v>231</v>
      </c>
      <c r="W11" s="25">
        <v>46309.803796296299</v>
      </c>
    </row>
    <row r="12" spans="1:23">
      <c r="A12">
        <v>253215</v>
      </c>
      <c r="B12">
        <v>9753</v>
      </c>
      <c r="C12" s="23" t="s">
        <v>221</v>
      </c>
      <c r="D12" s="23" t="s">
        <v>222</v>
      </c>
      <c r="E12" s="23" t="s">
        <v>223</v>
      </c>
      <c r="F12" s="24">
        <v>46115</v>
      </c>
      <c r="G12" s="23" t="s">
        <v>263</v>
      </c>
      <c r="H12">
        <v>1</v>
      </c>
      <c r="I12" s="23" t="s">
        <v>287</v>
      </c>
      <c r="M12" s="23" t="s">
        <v>265</v>
      </c>
      <c r="N12" s="23" t="s">
        <v>288</v>
      </c>
      <c r="O12" s="23" t="s">
        <v>289</v>
      </c>
      <c r="P12" s="23" t="s">
        <v>287</v>
      </c>
      <c r="Q12" s="23" t="s">
        <v>229</v>
      </c>
      <c r="U12" s="23" t="s">
        <v>268</v>
      </c>
      <c r="V12" s="23" t="s">
        <v>231</v>
      </c>
      <c r="W12" s="25">
        <v>46309.803796296299</v>
      </c>
    </row>
    <row r="13" spans="1:23">
      <c r="A13">
        <v>253216</v>
      </c>
      <c r="B13">
        <v>9754</v>
      </c>
      <c r="C13" s="23" t="s">
        <v>221</v>
      </c>
      <c r="D13" s="23" t="s">
        <v>222</v>
      </c>
      <c r="E13" s="23" t="s">
        <v>223</v>
      </c>
      <c r="F13" s="24">
        <v>46115</v>
      </c>
      <c r="G13" s="23" t="s">
        <v>263</v>
      </c>
      <c r="H13">
        <v>1</v>
      </c>
      <c r="I13" s="23" t="s">
        <v>290</v>
      </c>
      <c r="M13" s="23" t="s">
        <v>265</v>
      </c>
      <c r="N13" s="23" t="s">
        <v>291</v>
      </c>
      <c r="O13" s="23" t="s">
        <v>292</v>
      </c>
      <c r="P13" s="23" t="s">
        <v>290</v>
      </c>
      <c r="Q13" s="23" t="s">
        <v>229</v>
      </c>
      <c r="U13" s="23" t="s">
        <v>268</v>
      </c>
      <c r="V13" s="23" t="s">
        <v>231</v>
      </c>
      <c r="W13" s="25">
        <v>46309.803796296299</v>
      </c>
    </row>
    <row r="14" spans="1:23">
      <c r="A14">
        <v>253217</v>
      </c>
      <c r="B14">
        <v>9755</v>
      </c>
      <c r="C14" s="23" t="s">
        <v>221</v>
      </c>
      <c r="D14" s="23" t="s">
        <v>222</v>
      </c>
      <c r="E14" s="23" t="s">
        <v>223</v>
      </c>
      <c r="F14" s="24">
        <v>46115</v>
      </c>
      <c r="G14" s="23" t="s">
        <v>293</v>
      </c>
      <c r="H14">
        <v>1</v>
      </c>
      <c r="I14" s="23" t="s">
        <v>294</v>
      </c>
      <c r="M14" s="23" t="s">
        <v>295</v>
      </c>
      <c r="N14" s="23" t="s">
        <v>296</v>
      </c>
      <c r="O14" s="23" t="s">
        <v>297</v>
      </c>
      <c r="P14" s="23" t="s">
        <v>294</v>
      </c>
      <c r="Q14" s="23" t="s">
        <v>229</v>
      </c>
      <c r="U14" s="23" t="s">
        <v>298</v>
      </c>
      <c r="V14" s="23" t="s">
        <v>231</v>
      </c>
      <c r="W14" s="25">
        <v>46309.803796296299</v>
      </c>
    </row>
    <row r="15" spans="1:23">
      <c r="A15">
        <v>253218</v>
      </c>
      <c r="B15">
        <v>9756</v>
      </c>
      <c r="C15" s="23" t="s">
        <v>221</v>
      </c>
      <c r="D15" s="23" t="s">
        <v>222</v>
      </c>
      <c r="E15" s="23" t="s">
        <v>223</v>
      </c>
      <c r="F15" s="24">
        <v>46115</v>
      </c>
      <c r="G15" s="23" t="s">
        <v>299</v>
      </c>
      <c r="H15">
        <v>1</v>
      </c>
      <c r="I15" s="23" t="s">
        <v>300</v>
      </c>
      <c r="M15" s="23" t="s">
        <v>301</v>
      </c>
      <c r="N15" s="23" t="s">
        <v>302</v>
      </c>
      <c r="O15" s="23" t="s">
        <v>303</v>
      </c>
      <c r="P15" s="23" t="s">
        <v>300</v>
      </c>
      <c r="Q15" s="23" t="s">
        <v>229</v>
      </c>
      <c r="U15" s="23" t="s">
        <v>304</v>
      </c>
      <c r="V15" s="23" t="s">
        <v>231</v>
      </c>
      <c r="W15" s="25">
        <v>46309.803796296299</v>
      </c>
    </row>
    <row r="16" spans="1:23">
      <c r="A16">
        <v>253219</v>
      </c>
      <c r="B16">
        <v>9757</v>
      </c>
      <c r="C16" s="23" t="s">
        <v>221</v>
      </c>
      <c r="D16" s="23" t="s">
        <v>222</v>
      </c>
      <c r="E16" s="23" t="s">
        <v>223</v>
      </c>
      <c r="F16" s="24">
        <v>46115</v>
      </c>
      <c r="G16" s="23" t="s">
        <v>224</v>
      </c>
      <c r="H16">
        <v>1</v>
      </c>
      <c r="I16" s="23" t="s">
        <v>305</v>
      </c>
      <c r="M16" s="23" t="s">
        <v>226</v>
      </c>
      <c r="N16" s="23" t="s">
        <v>306</v>
      </c>
      <c r="O16" s="23" t="s">
        <v>307</v>
      </c>
      <c r="P16" s="23" t="s">
        <v>305</v>
      </c>
      <c r="Q16" s="23" t="s">
        <v>229</v>
      </c>
      <c r="U16" s="23" t="s">
        <v>230</v>
      </c>
      <c r="V16" s="23" t="s">
        <v>231</v>
      </c>
      <c r="W16" s="25">
        <v>46309.803796296299</v>
      </c>
    </row>
    <row r="17" spans="1:23">
      <c r="A17">
        <v>253220</v>
      </c>
      <c r="B17">
        <v>9758</v>
      </c>
      <c r="C17" s="23" t="s">
        <v>221</v>
      </c>
      <c r="D17" s="23" t="s">
        <v>222</v>
      </c>
      <c r="E17" s="23" t="s">
        <v>223</v>
      </c>
      <c r="F17" s="24">
        <v>46115</v>
      </c>
      <c r="G17" s="23" t="s">
        <v>238</v>
      </c>
      <c r="H17">
        <v>1</v>
      </c>
      <c r="I17" s="23" t="s">
        <v>308</v>
      </c>
      <c r="M17" s="23" t="s">
        <v>240</v>
      </c>
      <c r="N17" s="23" t="s">
        <v>309</v>
      </c>
      <c r="O17" s="23" t="s">
        <v>310</v>
      </c>
      <c r="P17" s="23" t="s">
        <v>308</v>
      </c>
      <c r="Q17" s="23" t="s">
        <v>229</v>
      </c>
      <c r="U17" s="23" t="s">
        <v>244</v>
      </c>
      <c r="V17" s="23" t="s">
        <v>231</v>
      </c>
      <c r="W17" s="25">
        <v>46309.803796296299</v>
      </c>
    </row>
    <row r="18" spans="1:23">
      <c r="A18">
        <v>253221</v>
      </c>
      <c r="B18">
        <v>9759</v>
      </c>
      <c r="C18" s="23" t="s">
        <v>221</v>
      </c>
      <c r="D18" s="23" t="s">
        <v>222</v>
      </c>
      <c r="E18" s="23" t="s">
        <v>223</v>
      </c>
      <c r="F18" s="24">
        <v>46115</v>
      </c>
      <c r="G18" s="23" t="s">
        <v>299</v>
      </c>
      <c r="H18">
        <v>1</v>
      </c>
      <c r="I18" s="23" t="s">
        <v>311</v>
      </c>
      <c r="M18" s="23" t="s">
        <v>301</v>
      </c>
      <c r="N18" s="23" t="s">
        <v>312</v>
      </c>
      <c r="O18" s="23" t="s">
        <v>313</v>
      </c>
      <c r="P18" s="23" t="s">
        <v>311</v>
      </c>
      <c r="Q18" s="23" t="s">
        <v>229</v>
      </c>
      <c r="U18" s="23" t="s">
        <v>304</v>
      </c>
      <c r="V18" s="23" t="s">
        <v>231</v>
      </c>
      <c r="W18" s="25">
        <v>46309.803796296299</v>
      </c>
    </row>
    <row r="19" spans="1:23">
      <c r="A19">
        <v>253222</v>
      </c>
      <c r="B19">
        <v>9760</v>
      </c>
      <c r="C19" s="23" t="s">
        <v>221</v>
      </c>
      <c r="D19" s="23" t="s">
        <v>222</v>
      </c>
      <c r="E19" s="23" t="s">
        <v>223</v>
      </c>
      <c r="F19" s="24">
        <v>46115</v>
      </c>
      <c r="G19" s="23" t="s">
        <v>275</v>
      </c>
      <c r="H19">
        <v>1</v>
      </c>
      <c r="I19" s="23" t="s">
        <v>314</v>
      </c>
      <c r="M19" s="23" t="s">
        <v>277</v>
      </c>
      <c r="N19" s="23" t="s">
        <v>315</v>
      </c>
      <c r="O19" s="23" t="s">
        <v>316</v>
      </c>
      <c r="P19" s="23" t="s">
        <v>314</v>
      </c>
      <c r="Q19" s="23" t="s">
        <v>229</v>
      </c>
      <c r="U19" s="23" t="s">
        <v>280</v>
      </c>
      <c r="V19" s="23" t="s">
        <v>231</v>
      </c>
      <c r="W19" s="25">
        <v>46309.803796296299</v>
      </c>
    </row>
    <row r="20" spans="1:23">
      <c r="A20">
        <v>253223</v>
      </c>
      <c r="B20">
        <v>9761</v>
      </c>
      <c r="C20" s="23" t="s">
        <v>221</v>
      </c>
      <c r="D20" s="23" t="s">
        <v>222</v>
      </c>
      <c r="E20" s="23" t="s">
        <v>223</v>
      </c>
      <c r="F20" s="24">
        <v>46115</v>
      </c>
      <c r="G20" s="23" t="s">
        <v>317</v>
      </c>
      <c r="H20">
        <v>1</v>
      </c>
      <c r="I20" s="23" t="s">
        <v>318</v>
      </c>
      <c r="M20" s="23" t="s">
        <v>319</v>
      </c>
      <c r="N20" s="23" t="s">
        <v>320</v>
      </c>
      <c r="O20" s="23" t="s">
        <v>321</v>
      </c>
      <c r="P20" s="23" t="s">
        <v>318</v>
      </c>
      <c r="Q20" s="23" t="s">
        <v>229</v>
      </c>
      <c r="U20" s="23" t="s">
        <v>322</v>
      </c>
      <c r="V20" s="23" t="s">
        <v>231</v>
      </c>
      <c r="W20" s="25">
        <v>46309.803796296299</v>
      </c>
    </row>
    <row r="21" spans="1:23">
      <c r="A21">
        <v>253224</v>
      </c>
      <c r="B21">
        <v>9762</v>
      </c>
      <c r="C21" s="23" t="s">
        <v>221</v>
      </c>
      <c r="D21" s="23" t="s">
        <v>222</v>
      </c>
      <c r="E21" s="23" t="s">
        <v>223</v>
      </c>
      <c r="F21" s="24">
        <v>46115</v>
      </c>
      <c r="G21" s="23" t="s">
        <v>323</v>
      </c>
      <c r="H21">
        <v>1</v>
      </c>
      <c r="I21" s="23" t="s">
        <v>324</v>
      </c>
      <c r="M21" s="23" t="s">
        <v>325</v>
      </c>
      <c r="N21" s="23" t="s">
        <v>326</v>
      </c>
      <c r="O21" s="23" t="s">
        <v>327</v>
      </c>
      <c r="P21" s="23" t="s">
        <v>324</v>
      </c>
      <c r="Q21" s="23" t="s">
        <v>229</v>
      </c>
      <c r="U21" s="23" t="s">
        <v>328</v>
      </c>
      <c r="V21" s="23" t="s">
        <v>231</v>
      </c>
      <c r="W21" s="25">
        <v>46309.803796296299</v>
      </c>
    </row>
    <row r="22" spans="1:23">
      <c r="A22">
        <v>253225</v>
      </c>
      <c r="B22">
        <v>9745</v>
      </c>
      <c r="C22" s="23" t="s">
        <v>221</v>
      </c>
      <c r="D22" s="23" t="s">
        <v>222</v>
      </c>
      <c r="E22" s="23" t="s">
        <v>223</v>
      </c>
      <c r="F22" s="24">
        <v>46115</v>
      </c>
      <c r="G22" s="23" t="s">
        <v>329</v>
      </c>
      <c r="H22">
        <v>1</v>
      </c>
      <c r="I22" s="23" t="s">
        <v>243</v>
      </c>
      <c r="M22" s="23" t="s">
        <v>330</v>
      </c>
      <c r="N22" s="23" t="s">
        <v>331</v>
      </c>
      <c r="O22" s="23" t="s">
        <v>332</v>
      </c>
      <c r="P22" s="23" t="s">
        <v>243</v>
      </c>
      <c r="Q22" s="23" t="s">
        <v>229</v>
      </c>
      <c r="R22">
        <v>9744</v>
      </c>
      <c r="U22" s="23" t="s">
        <v>333</v>
      </c>
      <c r="V22" s="23" t="s">
        <v>231</v>
      </c>
      <c r="W22" s="25">
        <v>46309.803796296299</v>
      </c>
    </row>
    <row r="23" spans="1:23">
      <c r="A23">
        <v>253612</v>
      </c>
      <c r="B23">
        <v>9493</v>
      </c>
      <c r="C23" s="23" t="s">
        <v>221</v>
      </c>
      <c r="D23" s="23" t="s">
        <v>222</v>
      </c>
      <c r="E23" s="23" t="s">
        <v>223</v>
      </c>
      <c r="F23" s="24">
        <v>46118</v>
      </c>
      <c r="G23" s="23" t="s">
        <v>334</v>
      </c>
      <c r="H23">
        <v>1</v>
      </c>
      <c r="I23" s="23" t="s">
        <v>335</v>
      </c>
      <c r="M23" s="23" t="s">
        <v>226</v>
      </c>
      <c r="N23" s="23" t="s">
        <v>336</v>
      </c>
      <c r="O23" s="23" t="s">
        <v>337</v>
      </c>
      <c r="P23" s="23" t="s">
        <v>335</v>
      </c>
      <c r="Q23" s="23" t="s">
        <v>338</v>
      </c>
      <c r="U23" s="23" t="s">
        <v>339</v>
      </c>
      <c r="V23" s="23" t="s">
        <v>231</v>
      </c>
      <c r="W23" s="25">
        <v>46309.803796296299</v>
      </c>
    </row>
    <row r="24" spans="1:23">
      <c r="A24">
        <v>253613</v>
      </c>
      <c r="B24">
        <v>9495</v>
      </c>
      <c r="C24" s="23" t="s">
        <v>221</v>
      </c>
      <c r="D24" s="23" t="s">
        <v>222</v>
      </c>
      <c r="E24" s="23" t="s">
        <v>223</v>
      </c>
      <c r="F24" s="24">
        <v>46118</v>
      </c>
      <c r="G24" s="23" t="s">
        <v>340</v>
      </c>
      <c r="H24">
        <v>1</v>
      </c>
      <c r="I24" s="23" t="s">
        <v>341</v>
      </c>
      <c r="M24" s="23" t="s">
        <v>234</v>
      </c>
      <c r="N24" s="23" t="s">
        <v>342</v>
      </c>
      <c r="O24" s="23" t="s">
        <v>343</v>
      </c>
      <c r="P24" s="23" t="s">
        <v>341</v>
      </c>
      <c r="Q24" s="23" t="s">
        <v>229</v>
      </c>
      <c r="U24" s="23" t="s">
        <v>344</v>
      </c>
      <c r="V24" s="23" t="s">
        <v>231</v>
      </c>
      <c r="W24" s="25">
        <v>46309.803796296299</v>
      </c>
    </row>
    <row r="25" spans="1:23">
      <c r="A25">
        <v>253614</v>
      </c>
      <c r="B25">
        <v>9496</v>
      </c>
      <c r="C25" s="23" t="s">
        <v>221</v>
      </c>
      <c r="D25" s="23" t="s">
        <v>222</v>
      </c>
      <c r="E25" s="23" t="s">
        <v>223</v>
      </c>
      <c r="F25" s="24">
        <v>46118</v>
      </c>
      <c r="G25" s="23" t="s">
        <v>345</v>
      </c>
      <c r="H25">
        <v>1</v>
      </c>
      <c r="I25" s="23" t="s">
        <v>346</v>
      </c>
      <c r="M25" s="23" t="s">
        <v>347</v>
      </c>
      <c r="N25" s="23" t="s">
        <v>348</v>
      </c>
      <c r="O25" s="23" t="s">
        <v>349</v>
      </c>
      <c r="P25" s="23" t="s">
        <v>346</v>
      </c>
      <c r="Q25" s="23" t="s">
        <v>229</v>
      </c>
      <c r="U25" s="23" t="s">
        <v>350</v>
      </c>
      <c r="V25" s="23" t="s">
        <v>231</v>
      </c>
      <c r="W25" s="25">
        <v>46309.803796296299</v>
      </c>
    </row>
    <row r="26" spans="1:23">
      <c r="A26">
        <v>253615</v>
      </c>
      <c r="B26">
        <v>9497</v>
      </c>
      <c r="C26" s="23" t="s">
        <v>221</v>
      </c>
      <c r="D26" s="23" t="s">
        <v>222</v>
      </c>
      <c r="E26" s="23" t="s">
        <v>223</v>
      </c>
      <c r="F26" s="24">
        <v>46118</v>
      </c>
      <c r="G26" s="23" t="s">
        <v>351</v>
      </c>
      <c r="H26">
        <v>1</v>
      </c>
      <c r="I26" s="23" t="s">
        <v>324</v>
      </c>
      <c r="M26" s="23" t="s">
        <v>352</v>
      </c>
      <c r="N26" s="23" t="s">
        <v>353</v>
      </c>
      <c r="O26" s="23" t="s">
        <v>354</v>
      </c>
      <c r="P26" s="23" t="s">
        <v>324</v>
      </c>
      <c r="Q26" s="23" t="s">
        <v>229</v>
      </c>
      <c r="U26" s="23" t="s">
        <v>355</v>
      </c>
      <c r="V26" s="23" t="s">
        <v>231</v>
      </c>
      <c r="W26" s="25">
        <v>46309.803796296299</v>
      </c>
    </row>
    <row r="27" spans="1:23">
      <c r="A27">
        <v>253616</v>
      </c>
      <c r="B27">
        <v>9498</v>
      </c>
      <c r="C27" s="23" t="s">
        <v>221</v>
      </c>
      <c r="D27" s="23" t="s">
        <v>222</v>
      </c>
      <c r="E27" s="23" t="s">
        <v>223</v>
      </c>
      <c r="F27" s="24">
        <v>46118</v>
      </c>
      <c r="G27" s="23" t="s">
        <v>340</v>
      </c>
      <c r="H27">
        <v>1</v>
      </c>
      <c r="I27" s="23" t="s">
        <v>356</v>
      </c>
      <c r="M27" s="23" t="s">
        <v>234</v>
      </c>
      <c r="N27" s="23" t="s">
        <v>357</v>
      </c>
      <c r="O27" s="23" t="s">
        <v>358</v>
      </c>
      <c r="P27" s="23" t="s">
        <v>356</v>
      </c>
      <c r="Q27" s="23" t="s">
        <v>229</v>
      </c>
      <c r="U27" s="23" t="s">
        <v>344</v>
      </c>
      <c r="V27" s="23" t="s">
        <v>231</v>
      </c>
      <c r="W27" s="25">
        <v>46309.803796296299</v>
      </c>
    </row>
    <row r="28" spans="1:23">
      <c r="A28">
        <v>253617</v>
      </c>
      <c r="B28">
        <v>9499</v>
      </c>
      <c r="C28" s="23" t="s">
        <v>221</v>
      </c>
      <c r="D28" s="23" t="s">
        <v>222</v>
      </c>
      <c r="E28" s="23" t="s">
        <v>223</v>
      </c>
      <c r="F28" s="24">
        <v>46118</v>
      </c>
      <c r="G28" s="23" t="s">
        <v>345</v>
      </c>
      <c r="H28">
        <v>1</v>
      </c>
      <c r="I28" s="23" t="s">
        <v>359</v>
      </c>
      <c r="M28" s="23" t="s">
        <v>347</v>
      </c>
      <c r="N28" s="23" t="s">
        <v>360</v>
      </c>
      <c r="O28" s="23" t="s">
        <v>361</v>
      </c>
      <c r="P28" s="23" t="s">
        <v>359</v>
      </c>
      <c r="Q28" s="23" t="s">
        <v>229</v>
      </c>
      <c r="U28" s="23" t="s">
        <v>350</v>
      </c>
      <c r="V28" s="23" t="s">
        <v>231</v>
      </c>
      <c r="W28" s="25">
        <v>46309.803796296299</v>
      </c>
    </row>
    <row r="29" spans="1:23">
      <c r="A29">
        <v>253618</v>
      </c>
      <c r="B29">
        <v>9500</v>
      </c>
      <c r="C29" s="23" t="s">
        <v>221</v>
      </c>
      <c r="D29" s="23" t="s">
        <v>222</v>
      </c>
      <c r="E29" s="23" t="s">
        <v>223</v>
      </c>
      <c r="F29" s="24">
        <v>46118</v>
      </c>
      <c r="G29" s="23" t="s">
        <v>345</v>
      </c>
      <c r="H29">
        <v>1</v>
      </c>
      <c r="I29" s="23" t="s">
        <v>362</v>
      </c>
      <c r="M29" s="23" t="s">
        <v>347</v>
      </c>
      <c r="N29" s="23" t="s">
        <v>363</v>
      </c>
      <c r="O29" s="23" t="s">
        <v>364</v>
      </c>
      <c r="P29" s="23" t="s">
        <v>362</v>
      </c>
      <c r="Q29" s="23" t="s">
        <v>229</v>
      </c>
      <c r="U29" s="23" t="s">
        <v>350</v>
      </c>
      <c r="V29" s="23" t="s">
        <v>231</v>
      </c>
      <c r="W29" s="25">
        <v>46309.803796296299</v>
      </c>
    </row>
    <row r="30" spans="1:23">
      <c r="A30">
        <v>253619</v>
      </c>
      <c r="B30">
        <v>9501</v>
      </c>
      <c r="C30" s="23" t="s">
        <v>221</v>
      </c>
      <c r="D30" s="23" t="s">
        <v>222</v>
      </c>
      <c r="E30" s="23" t="s">
        <v>223</v>
      </c>
      <c r="F30" s="24">
        <v>46118</v>
      </c>
      <c r="G30" s="23" t="s">
        <v>334</v>
      </c>
      <c r="H30">
        <v>1</v>
      </c>
      <c r="I30" s="23" t="s">
        <v>365</v>
      </c>
      <c r="M30" s="23" t="s">
        <v>226</v>
      </c>
      <c r="N30" s="23" t="s">
        <v>366</v>
      </c>
      <c r="O30" s="23" t="s">
        <v>367</v>
      </c>
      <c r="P30" s="23" t="s">
        <v>365</v>
      </c>
      <c r="Q30" s="23" t="s">
        <v>229</v>
      </c>
      <c r="U30" s="23" t="s">
        <v>339</v>
      </c>
      <c r="V30" s="23" t="s">
        <v>231</v>
      </c>
      <c r="W30" s="25">
        <v>46309.803796296299</v>
      </c>
    </row>
    <row r="31" spans="1:23">
      <c r="A31">
        <v>253620</v>
      </c>
      <c r="B31">
        <v>9502</v>
      </c>
      <c r="C31" s="23" t="s">
        <v>221</v>
      </c>
      <c r="D31" s="23" t="s">
        <v>222</v>
      </c>
      <c r="E31" s="23" t="s">
        <v>223</v>
      </c>
      <c r="F31" s="24">
        <v>46118</v>
      </c>
      <c r="G31" s="23" t="s">
        <v>368</v>
      </c>
      <c r="H31">
        <v>1</v>
      </c>
      <c r="I31" s="23" t="s">
        <v>369</v>
      </c>
      <c r="M31" s="23" t="s">
        <v>370</v>
      </c>
      <c r="N31" s="23" t="s">
        <v>371</v>
      </c>
      <c r="O31" s="23" t="s">
        <v>372</v>
      </c>
      <c r="P31" s="23" t="s">
        <v>369</v>
      </c>
      <c r="Q31" s="23" t="s">
        <v>229</v>
      </c>
      <c r="U31" s="23" t="s">
        <v>373</v>
      </c>
      <c r="V31" s="23" t="s">
        <v>231</v>
      </c>
      <c r="W31" s="25">
        <v>46309.803796296299</v>
      </c>
    </row>
    <row r="32" spans="1:23">
      <c r="A32">
        <v>253621</v>
      </c>
      <c r="B32">
        <v>9503</v>
      </c>
      <c r="C32" s="23" t="s">
        <v>221</v>
      </c>
      <c r="D32" s="23" t="s">
        <v>222</v>
      </c>
      <c r="E32" s="23" t="s">
        <v>223</v>
      </c>
      <c r="F32" s="24">
        <v>46118</v>
      </c>
      <c r="G32" s="23" t="s">
        <v>374</v>
      </c>
      <c r="H32">
        <v>1</v>
      </c>
      <c r="I32" s="23" t="s">
        <v>375</v>
      </c>
      <c r="M32" s="23" t="s">
        <v>277</v>
      </c>
      <c r="N32" s="23" t="s">
        <v>376</v>
      </c>
      <c r="O32" s="23" t="s">
        <v>377</v>
      </c>
      <c r="P32" s="23" t="s">
        <v>375</v>
      </c>
      <c r="Q32" s="23" t="s">
        <v>229</v>
      </c>
      <c r="U32" s="23" t="s">
        <v>378</v>
      </c>
      <c r="V32" s="23" t="s">
        <v>231</v>
      </c>
      <c r="W32" s="25">
        <v>46309.803796296299</v>
      </c>
    </row>
    <row r="33" spans="1:23">
      <c r="A33">
        <v>253622</v>
      </c>
      <c r="B33">
        <v>9504</v>
      </c>
      <c r="C33" s="23" t="s">
        <v>221</v>
      </c>
      <c r="D33" s="23" t="s">
        <v>222</v>
      </c>
      <c r="E33" s="23" t="s">
        <v>223</v>
      </c>
      <c r="F33" s="24">
        <v>46118</v>
      </c>
      <c r="G33" s="23" t="s">
        <v>345</v>
      </c>
      <c r="H33">
        <v>1</v>
      </c>
      <c r="I33" s="23" t="s">
        <v>379</v>
      </c>
      <c r="M33" s="23" t="s">
        <v>347</v>
      </c>
      <c r="N33" s="23" t="s">
        <v>380</v>
      </c>
      <c r="O33" s="23" t="s">
        <v>381</v>
      </c>
      <c r="P33" s="23" t="s">
        <v>379</v>
      </c>
      <c r="Q33" s="23" t="s">
        <v>229</v>
      </c>
      <c r="U33" s="23" t="s">
        <v>350</v>
      </c>
      <c r="V33" s="23" t="s">
        <v>231</v>
      </c>
      <c r="W33" s="25">
        <v>46309.803796296299</v>
      </c>
    </row>
    <row r="34" spans="1:23">
      <c r="A34">
        <v>253623</v>
      </c>
      <c r="B34">
        <v>9505</v>
      </c>
      <c r="C34" s="23" t="s">
        <v>221</v>
      </c>
      <c r="D34" s="23" t="s">
        <v>222</v>
      </c>
      <c r="E34" s="23" t="s">
        <v>223</v>
      </c>
      <c r="F34" s="24">
        <v>46118</v>
      </c>
      <c r="G34" s="23" t="s">
        <v>374</v>
      </c>
      <c r="H34">
        <v>1</v>
      </c>
      <c r="I34" s="23" t="s">
        <v>382</v>
      </c>
      <c r="M34" s="23" t="s">
        <v>277</v>
      </c>
      <c r="N34" s="23" t="s">
        <v>383</v>
      </c>
      <c r="O34" s="23" t="s">
        <v>384</v>
      </c>
      <c r="P34" s="23" t="s">
        <v>382</v>
      </c>
      <c r="Q34" s="23" t="s">
        <v>229</v>
      </c>
      <c r="U34" s="23" t="s">
        <v>378</v>
      </c>
      <c r="V34" s="23" t="s">
        <v>231</v>
      </c>
      <c r="W34" s="25">
        <v>46309.803796296299</v>
      </c>
    </row>
    <row r="35" spans="1:23">
      <c r="A35">
        <v>253624</v>
      </c>
      <c r="B35">
        <v>9506</v>
      </c>
      <c r="C35" s="23" t="s">
        <v>221</v>
      </c>
      <c r="D35" s="23" t="s">
        <v>222</v>
      </c>
      <c r="E35" s="23" t="s">
        <v>223</v>
      </c>
      <c r="F35" s="24">
        <v>46118</v>
      </c>
      <c r="G35" s="23" t="s">
        <v>385</v>
      </c>
      <c r="H35">
        <v>1</v>
      </c>
      <c r="I35" s="23" t="s">
        <v>386</v>
      </c>
      <c r="M35" s="23" t="s">
        <v>247</v>
      </c>
      <c r="N35" s="23" t="s">
        <v>387</v>
      </c>
      <c r="O35" s="23" t="s">
        <v>388</v>
      </c>
      <c r="P35" s="23" t="s">
        <v>386</v>
      </c>
      <c r="Q35" s="23" t="s">
        <v>229</v>
      </c>
      <c r="U35" s="23" t="s">
        <v>389</v>
      </c>
      <c r="V35" s="23" t="s">
        <v>231</v>
      </c>
      <c r="W35" s="25">
        <v>46309.803796296299</v>
      </c>
    </row>
    <row r="36" spans="1:23">
      <c r="A36">
        <v>253625</v>
      </c>
      <c r="B36">
        <v>9507</v>
      </c>
      <c r="C36" s="23" t="s">
        <v>221</v>
      </c>
      <c r="D36" s="23" t="s">
        <v>222</v>
      </c>
      <c r="E36" s="23" t="s">
        <v>223</v>
      </c>
      <c r="F36" s="24">
        <v>46118</v>
      </c>
      <c r="G36" s="23" t="s">
        <v>390</v>
      </c>
      <c r="H36">
        <v>1</v>
      </c>
      <c r="I36" s="23" t="s">
        <v>391</v>
      </c>
      <c r="M36" s="23" t="s">
        <v>253</v>
      </c>
      <c r="N36" s="23" t="s">
        <v>392</v>
      </c>
      <c r="O36" s="23" t="s">
        <v>393</v>
      </c>
      <c r="P36" s="23" t="s">
        <v>391</v>
      </c>
      <c r="Q36" s="23" t="s">
        <v>229</v>
      </c>
      <c r="U36" s="23" t="s">
        <v>394</v>
      </c>
      <c r="V36" s="23" t="s">
        <v>231</v>
      </c>
      <c r="W36" s="25">
        <v>46309.803796296299</v>
      </c>
    </row>
    <row r="37" spans="1:23">
      <c r="A37">
        <v>253626</v>
      </c>
      <c r="B37">
        <v>9508</v>
      </c>
      <c r="C37" s="23" t="s">
        <v>221</v>
      </c>
      <c r="D37" s="23" t="s">
        <v>222</v>
      </c>
      <c r="E37" s="23" t="s">
        <v>223</v>
      </c>
      <c r="F37" s="24">
        <v>46118</v>
      </c>
      <c r="G37" s="23" t="s">
        <v>395</v>
      </c>
      <c r="H37">
        <v>1</v>
      </c>
      <c r="I37" s="23" t="s">
        <v>396</v>
      </c>
      <c r="M37" s="23" t="s">
        <v>397</v>
      </c>
      <c r="N37" s="23" t="s">
        <v>398</v>
      </c>
      <c r="O37" s="23" t="s">
        <v>399</v>
      </c>
      <c r="P37" s="23" t="s">
        <v>396</v>
      </c>
      <c r="Q37" s="23" t="s">
        <v>229</v>
      </c>
      <c r="U37" s="23" t="s">
        <v>400</v>
      </c>
      <c r="V37" s="23" t="s">
        <v>231</v>
      </c>
      <c r="W37" s="25">
        <v>46309.803796296299</v>
      </c>
    </row>
    <row r="38" spans="1:23">
      <c r="A38">
        <v>253627</v>
      </c>
      <c r="B38">
        <v>9509</v>
      </c>
      <c r="C38" s="23" t="s">
        <v>221</v>
      </c>
      <c r="D38" s="23" t="s">
        <v>222</v>
      </c>
      <c r="E38" s="23" t="s">
        <v>223</v>
      </c>
      <c r="F38" s="24">
        <v>46118</v>
      </c>
      <c r="G38" s="23" t="s">
        <v>345</v>
      </c>
      <c r="H38">
        <v>1</v>
      </c>
      <c r="I38" s="23" t="s">
        <v>401</v>
      </c>
      <c r="M38" s="23" t="s">
        <v>347</v>
      </c>
      <c r="N38" s="23" t="s">
        <v>402</v>
      </c>
      <c r="O38" s="23" t="s">
        <v>403</v>
      </c>
      <c r="P38" s="23" t="s">
        <v>401</v>
      </c>
      <c r="Q38" s="23" t="s">
        <v>229</v>
      </c>
      <c r="U38" s="23" t="s">
        <v>350</v>
      </c>
      <c r="V38" s="23" t="s">
        <v>231</v>
      </c>
      <c r="W38" s="25">
        <v>46309.803796296299</v>
      </c>
    </row>
    <row r="39" spans="1:23">
      <c r="A39">
        <v>253628</v>
      </c>
      <c r="B39">
        <v>9510</v>
      </c>
      <c r="C39" s="23" t="s">
        <v>221</v>
      </c>
      <c r="D39" s="23" t="s">
        <v>222</v>
      </c>
      <c r="E39" s="23" t="s">
        <v>223</v>
      </c>
      <c r="F39" s="24">
        <v>46118</v>
      </c>
      <c r="G39" s="23" t="s">
        <v>345</v>
      </c>
      <c r="H39">
        <v>1</v>
      </c>
      <c r="I39" s="23" t="s">
        <v>404</v>
      </c>
      <c r="M39" s="23" t="s">
        <v>347</v>
      </c>
      <c r="N39" s="23" t="s">
        <v>405</v>
      </c>
      <c r="O39" s="23" t="s">
        <v>406</v>
      </c>
      <c r="P39" s="23" t="s">
        <v>404</v>
      </c>
      <c r="Q39" s="23" t="s">
        <v>229</v>
      </c>
      <c r="U39" s="23" t="s">
        <v>350</v>
      </c>
      <c r="V39" s="23" t="s">
        <v>231</v>
      </c>
      <c r="W39" s="25">
        <v>46309.803796296299</v>
      </c>
    </row>
    <row r="40" spans="1:23">
      <c r="A40">
        <v>253629</v>
      </c>
      <c r="B40">
        <v>9511</v>
      </c>
      <c r="C40" s="23" t="s">
        <v>221</v>
      </c>
      <c r="D40" s="23" t="s">
        <v>222</v>
      </c>
      <c r="E40" s="23" t="s">
        <v>223</v>
      </c>
      <c r="F40" s="24">
        <v>46118</v>
      </c>
      <c r="G40" s="23" t="s">
        <v>345</v>
      </c>
      <c r="H40">
        <v>1</v>
      </c>
      <c r="I40" s="23" t="s">
        <v>407</v>
      </c>
      <c r="M40" s="23" t="s">
        <v>347</v>
      </c>
      <c r="N40" s="23" t="s">
        <v>408</v>
      </c>
      <c r="O40" s="23" t="s">
        <v>409</v>
      </c>
      <c r="P40" s="23" t="s">
        <v>407</v>
      </c>
      <c r="Q40" s="23" t="s">
        <v>229</v>
      </c>
      <c r="U40" s="23" t="s">
        <v>350</v>
      </c>
      <c r="V40" s="23" t="s">
        <v>231</v>
      </c>
      <c r="W40" s="25">
        <v>46309.803796296299</v>
      </c>
    </row>
    <row r="41" spans="1:23">
      <c r="A41">
        <v>253630</v>
      </c>
      <c r="B41">
        <v>9512</v>
      </c>
      <c r="C41" s="23" t="s">
        <v>221</v>
      </c>
      <c r="D41" s="23" t="s">
        <v>222</v>
      </c>
      <c r="E41" s="23" t="s">
        <v>223</v>
      </c>
      <c r="F41" s="24">
        <v>46118</v>
      </c>
      <c r="G41" s="23" t="s">
        <v>345</v>
      </c>
      <c r="H41">
        <v>1</v>
      </c>
      <c r="I41" s="23" t="s">
        <v>410</v>
      </c>
      <c r="M41" s="23" t="s">
        <v>347</v>
      </c>
      <c r="N41" s="23" t="s">
        <v>411</v>
      </c>
      <c r="O41" s="23" t="s">
        <v>412</v>
      </c>
      <c r="P41" s="23" t="s">
        <v>410</v>
      </c>
      <c r="Q41" s="23" t="s">
        <v>229</v>
      </c>
      <c r="U41" s="23" t="s">
        <v>350</v>
      </c>
      <c r="V41" s="23" t="s">
        <v>231</v>
      </c>
      <c r="W41" s="25">
        <v>46309.803796296299</v>
      </c>
    </row>
    <row r="42" spans="1:23">
      <c r="A42">
        <v>253631</v>
      </c>
      <c r="B42">
        <v>9513</v>
      </c>
      <c r="C42" s="23" t="s">
        <v>221</v>
      </c>
      <c r="D42" s="23" t="s">
        <v>222</v>
      </c>
      <c r="E42" s="23" t="s">
        <v>223</v>
      </c>
      <c r="F42" s="24">
        <v>46118</v>
      </c>
      <c r="G42" s="23" t="s">
        <v>334</v>
      </c>
      <c r="H42">
        <v>1</v>
      </c>
      <c r="I42" s="23" t="s">
        <v>413</v>
      </c>
      <c r="M42" s="23" t="s">
        <v>226</v>
      </c>
      <c r="N42" s="23" t="s">
        <v>414</v>
      </c>
      <c r="O42" s="23" t="s">
        <v>415</v>
      </c>
      <c r="P42" s="23" t="s">
        <v>413</v>
      </c>
      <c r="Q42" s="23" t="s">
        <v>229</v>
      </c>
      <c r="U42" s="23" t="s">
        <v>339</v>
      </c>
      <c r="V42" s="23" t="s">
        <v>231</v>
      </c>
      <c r="W42" s="25">
        <v>46309.803796296299</v>
      </c>
    </row>
    <row r="43" spans="1:23">
      <c r="A43">
        <v>253632</v>
      </c>
      <c r="B43">
        <v>9514</v>
      </c>
      <c r="C43" s="23" t="s">
        <v>221</v>
      </c>
      <c r="D43" s="23" t="s">
        <v>222</v>
      </c>
      <c r="E43" s="23" t="s">
        <v>223</v>
      </c>
      <c r="F43" s="24">
        <v>46118</v>
      </c>
      <c r="G43" s="23" t="s">
        <v>345</v>
      </c>
      <c r="H43">
        <v>1</v>
      </c>
      <c r="I43" s="23" t="s">
        <v>416</v>
      </c>
      <c r="M43" s="23" t="s">
        <v>347</v>
      </c>
      <c r="N43" s="23" t="s">
        <v>417</v>
      </c>
      <c r="O43" s="23" t="s">
        <v>418</v>
      </c>
      <c r="P43" s="23" t="s">
        <v>416</v>
      </c>
      <c r="Q43" s="23" t="s">
        <v>419</v>
      </c>
      <c r="U43" s="23" t="s">
        <v>350</v>
      </c>
      <c r="V43" s="23" t="s">
        <v>231</v>
      </c>
      <c r="W43" s="25">
        <v>46309.803796296299</v>
      </c>
    </row>
    <row r="44" spans="1:23">
      <c r="A44">
        <v>253633</v>
      </c>
      <c r="B44">
        <v>9494</v>
      </c>
      <c r="C44" s="23" t="s">
        <v>221</v>
      </c>
      <c r="D44" s="23" t="s">
        <v>222</v>
      </c>
      <c r="E44" s="23" t="s">
        <v>223</v>
      </c>
      <c r="F44" s="24">
        <v>46118</v>
      </c>
      <c r="G44" s="23" t="s">
        <v>420</v>
      </c>
      <c r="H44">
        <v>1</v>
      </c>
      <c r="I44" s="23" t="s">
        <v>338</v>
      </c>
      <c r="M44" s="23" t="s">
        <v>330</v>
      </c>
      <c r="N44" s="23" t="s">
        <v>421</v>
      </c>
      <c r="O44" s="23" t="s">
        <v>422</v>
      </c>
      <c r="P44" s="23" t="s">
        <v>338</v>
      </c>
      <c r="Q44" s="23" t="s">
        <v>229</v>
      </c>
      <c r="R44">
        <v>9493</v>
      </c>
      <c r="U44" s="23" t="s">
        <v>423</v>
      </c>
      <c r="V44" s="23" t="s">
        <v>231</v>
      </c>
      <c r="W44" s="25">
        <v>46309.803796296299</v>
      </c>
    </row>
    <row r="45" spans="1:23">
      <c r="A45">
        <v>253634</v>
      </c>
      <c r="B45">
        <v>9515</v>
      </c>
      <c r="C45" s="23" t="s">
        <v>221</v>
      </c>
      <c r="D45" s="23" t="s">
        <v>222</v>
      </c>
      <c r="E45" s="23" t="s">
        <v>223</v>
      </c>
      <c r="F45" s="24">
        <v>46118</v>
      </c>
      <c r="G45" s="23" t="s">
        <v>424</v>
      </c>
      <c r="H45">
        <v>1</v>
      </c>
      <c r="I45" s="23" t="s">
        <v>419</v>
      </c>
      <c r="M45" s="23" t="s">
        <v>325</v>
      </c>
      <c r="N45" s="23" t="s">
        <v>425</v>
      </c>
      <c r="O45" s="23" t="s">
        <v>426</v>
      </c>
      <c r="P45" s="23" t="s">
        <v>419</v>
      </c>
      <c r="Q45" s="23" t="s">
        <v>229</v>
      </c>
      <c r="R45">
        <v>9514</v>
      </c>
      <c r="U45" s="23" t="s">
        <v>427</v>
      </c>
      <c r="V45" s="23" t="s">
        <v>231</v>
      </c>
      <c r="W45" s="25">
        <v>46309.803796296299</v>
      </c>
    </row>
    <row r="46" spans="1:23">
      <c r="A46">
        <v>253945</v>
      </c>
      <c r="B46">
        <v>1021</v>
      </c>
      <c r="C46" s="23" t="s">
        <v>221</v>
      </c>
      <c r="D46" s="23" t="s">
        <v>222</v>
      </c>
      <c r="E46" s="23" t="s">
        <v>223</v>
      </c>
      <c r="F46" s="24">
        <v>46119</v>
      </c>
      <c r="G46" s="23" t="s">
        <v>428</v>
      </c>
      <c r="H46">
        <v>1</v>
      </c>
      <c r="I46" s="23" t="s">
        <v>429</v>
      </c>
      <c r="M46" s="23" t="s">
        <v>226</v>
      </c>
      <c r="N46" s="23" t="s">
        <v>430</v>
      </c>
      <c r="O46" s="23" t="s">
        <v>431</v>
      </c>
      <c r="P46" s="23" t="s">
        <v>429</v>
      </c>
      <c r="Q46" s="23" t="s">
        <v>229</v>
      </c>
      <c r="U46" s="23" t="s">
        <v>432</v>
      </c>
      <c r="V46" s="23" t="s">
        <v>231</v>
      </c>
      <c r="W46" s="25">
        <v>46309.803796296299</v>
      </c>
    </row>
    <row r="47" spans="1:23">
      <c r="A47">
        <v>253946</v>
      </c>
      <c r="B47">
        <v>1022</v>
      </c>
      <c r="C47" s="23" t="s">
        <v>221</v>
      </c>
      <c r="D47" s="23" t="s">
        <v>222</v>
      </c>
      <c r="E47" s="23" t="s">
        <v>223</v>
      </c>
      <c r="F47" s="24">
        <v>46119</v>
      </c>
      <c r="G47" s="23" t="s">
        <v>433</v>
      </c>
      <c r="H47">
        <v>10</v>
      </c>
      <c r="I47" s="23" t="s">
        <v>434</v>
      </c>
      <c r="M47" s="23" t="s">
        <v>435</v>
      </c>
      <c r="N47" s="23" t="s">
        <v>436</v>
      </c>
      <c r="O47" s="23" t="s">
        <v>437</v>
      </c>
      <c r="P47" s="23" t="s">
        <v>438</v>
      </c>
      <c r="Q47" s="23" t="s">
        <v>439</v>
      </c>
      <c r="U47" s="23" t="s">
        <v>440</v>
      </c>
      <c r="V47" s="23" t="s">
        <v>231</v>
      </c>
      <c r="W47" s="25">
        <v>46309.803796296299</v>
      </c>
    </row>
    <row r="48" spans="1:23">
      <c r="A48">
        <v>253947</v>
      </c>
      <c r="B48">
        <v>1024</v>
      </c>
      <c r="C48" s="23" t="s">
        <v>221</v>
      </c>
      <c r="D48" s="23" t="s">
        <v>222</v>
      </c>
      <c r="E48" s="23" t="s">
        <v>223</v>
      </c>
      <c r="F48" s="24">
        <v>46119</v>
      </c>
      <c r="G48" s="23" t="s">
        <v>441</v>
      </c>
      <c r="H48">
        <v>4</v>
      </c>
      <c r="I48" s="23" t="s">
        <v>442</v>
      </c>
      <c r="M48" s="23" t="s">
        <v>443</v>
      </c>
      <c r="N48" s="23" t="s">
        <v>444</v>
      </c>
      <c r="O48" s="23" t="s">
        <v>445</v>
      </c>
      <c r="P48" s="23" t="s">
        <v>446</v>
      </c>
      <c r="Q48" s="23" t="s">
        <v>229</v>
      </c>
      <c r="U48" s="23" t="s">
        <v>447</v>
      </c>
      <c r="V48" s="23" t="s">
        <v>231</v>
      </c>
      <c r="W48" s="25">
        <v>46309.803796296299</v>
      </c>
    </row>
    <row r="49" spans="1:23">
      <c r="A49">
        <v>253948</v>
      </c>
      <c r="B49">
        <v>1025</v>
      </c>
      <c r="C49" s="23" t="s">
        <v>221</v>
      </c>
      <c r="D49" s="23" t="s">
        <v>222</v>
      </c>
      <c r="E49" s="23" t="s">
        <v>223</v>
      </c>
      <c r="F49" s="24">
        <v>46119</v>
      </c>
      <c r="G49" s="23" t="s">
        <v>448</v>
      </c>
      <c r="H49">
        <v>1</v>
      </c>
      <c r="I49" s="23" t="s">
        <v>449</v>
      </c>
      <c r="M49" s="23" t="s">
        <v>450</v>
      </c>
      <c r="N49" s="23" t="s">
        <v>451</v>
      </c>
      <c r="O49" s="23" t="s">
        <v>452</v>
      </c>
      <c r="P49" s="23" t="s">
        <v>449</v>
      </c>
      <c r="Q49" s="23" t="s">
        <v>229</v>
      </c>
      <c r="U49" s="23" t="s">
        <v>453</v>
      </c>
      <c r="V49" s="23" t="s">
        <v>231</v>
      </c>
      <c r="W49" s="25">
        <v>46309.803796296299</v>
      </c>
    </row>
    <row r="50" spans="1:23">
      <c r="A50">
        <v>253949</v>
      </c>
      <c r="B50">
        <v>1026</v>
      </c>
      <c r="C50" s="23" t="s">
        <v>221</v>
      </c>
      <c r="D50" s="23" t="s">
        <v>222</v>
      </c>
      <c r="E50" s="23" t="s">
        <v>223</v>
      </c>
      <c r="F50" s="24">
        <v>46119</v>
      </c>
      <c r="G50" s="23" t="s">
        <v>454</v>
      </c>
      <c r="H50">
        <v>1</v>
      </c>
      <c r="I50" s="23" t="s">
        <v>455</v>
      </c>
      <c r="M50" s="23" t="s">
        <v>277</v>
      </c>
      <c r="N50" s="23" t="s">
        <v>456</v>
      </c>
      <c r="O50" s="23" t="s">
        <v>457</v>
      </c>
      <c r="P50" s="23" t="s">
        <v>455</v>
      </c>
      <c r="Q50" s="23" t="s">
        <v>229</v>
      </c>
      <c r="U50" s="23" t="s">
        <v>458</v>
      </c>
      <c r="V50" s="23" t="s">
        <v>231</v>
      </c>
      <c r="W50" s="25">
        <v>46309.803796296299</v>
      </c>
    </row>
    <row r="51" spans="1:23">
      <c r="A51">
        <v>253950</v>
      </c>
      <c r="B51">
        <v>1027</v>
      </c>
      <c r="C51" s="23" t="s">
        <v>221</v>
      </c>
      <c r="D51" s="23" t="s">
        <v>222</v>
      </c>
      <c r="E51" s="23" t="s">
        <v>223</v>
      </c>
      <c r="F51" s="24">
        <v>46119</v>
      </c>
      <c r="G51" s="23" t="s">
        <v>459</v>
      </c>
      <c r="H51">
        <v>1</v>
      </c>
      <c r="I51" s="23" t="s">
        <v>460</v>
      </c>
      <c r="M51" s="23" t="s">
        <v>461</v>
      </c>
      <c r="N51" s="23" t="s">
        <v>462</v>
      </c>
      <c r="O51" s="23" t="s">
        <v>463</v>
      </c>
      <c r="P51" s="23" t="s">
        <v>460</v>
      </c>
      <c r="Q51" s="23" t="s">
        <v>229</v>
      </c>
      <c r="U51" s="23" t="s">
        <v>464</v>
      </c>
      <c r="V51" s="23" t="s">
        <v>231</v>
      </c>
      <c r="W51" s="25">
        <v>46309.803796296299</v>
      </c>
    </row>
    <row r="52" spans="1:23">
      <c r="A52">
        <v>253951</v>
      </c>
      <c r="B52">
        <v>1028</v>
      </c>
      <c r="C52" s="23" t="s">
        <v>221</v>
      </c>
      <c r="D52" s="23" t="s">
        <v>222</v>
      </c>
      <c r="E52" s="23" t="s">
        <v>223</v>
      </c>
      <c r="F52" s="24">
        <v>46119</v>
      </c>
      <c r="G52" s="23" t="s">
        <v>428</v>
      </c>
      <c r="H52">
        <v>1</v>
      </c>
      <c r="I52" s="23" t="s">
        <v>465</v>
      </c>
      <c r="M52" s="23" t="s">
        <v>226</v>
      </c>
      <c r="N52" s="23" t="s">
        <v>466</v>
      </c>
      <c r="O52" s="23" t="s">
        <v>467</v>
      </c>
      <c r="P52" s="23" t="s">
        <v>465</v>
      </c>
      <c r="Q52" s="23" t="s">
        <v>229</v>
      </c>
      <c r="U52" s="23" t="s">
        <v>432</v>
      </c>
      <c r="V52" s="23" t="s">
        <v>231</v>
      </c>
      <c r="W52" s="25">
        <v>46309.803796296299</v>
      </c>
    </row>
    <row r="53" spans="1:23">
      <c r="A53">
        <v>253952</v>
      </c>
      <c r="B53">
        <v>1029</v>
      </c>
      <c r="C53" s="23" t="s">
        <v>221</v>
      </c>
      <c r="D53" s="23" t="s">
        <v>222</v>
      </c>
      <c r="E53" s="23" t="s">
        <v>223</v>
      </c>
      <c r="F53" s="24">
        <v>46119</v>
      </c>
      <c r="G53" s="23" t="s">
        <v>454</v>
      </c>
      <c r="H53">
        <v>1</v>
      </c>
      <c r="I53" s="23" t="s">
        <v>468</v>
      </c>
      <c r="M53" s="23" t="s">
        <v>277</v>
      </c>
      <c r="N53" s="23" t="s">
        <v>469</v>
      </c>
      <c r="O53" s="23" t="s">
        <v>470</v>
      </c>
      <c r="P53" s="23" t="s">
        <v>468</v>
      </c>
      <c r="Q53" s="23" t="s">
        <v>229</v>
      </c>
      <c r="U53" s="23" t="s">
        <v>458</v>
      </c>
      <c r="V53" s="23" t="s">
        <v>231</v>
      </c>
      <c r="W53" s="25">
        <v>46309.803796296299</v>
      </c>
    </row>
    <row r="54" spans="1:23">
      <c r="A54">
        <v>253953</v>
      </c>
      <c r="B54">
        <v>1030</v>
      </c>
      <c r="C54" s="23" t="s">
        <v>221</v>
      </c>
      <c r="D54" s="23" t="s">
        <v>222</v>
      </c>
      <c r="E54" s="23" t="s">
        <v>223</v>
      </c>
      <c r="F54" s="24">
        <v>46119</v>
      </c>
      <c r="G54" s="23" t="s">
        <v>471</v>
      </c>
      <c r="H54">
        <v>1</v>
      </c>
      <c r="I54" s="23" t="s">
        <v>472</v>
      </c>
      <c r="M54" s="23" t="s">
        <v>247</v>
      </c>
      <c r="N54" s="23" t="s">
        <v>473</v>
      </c>
      <c r="O54" s="23" t="s">
        <v>474</v>
      </c>
      <c r="P54" s="23" t="s">
        <v>472</v>
      </c>
      <c r="Q54" s="23" t="s">
        <v>229</v>
      </c>
      <c r="U54" s="23" t="s">
        <v>475</v>
      </c>
      <c r="V54" s="23" t="s">
        <v>231</v>
      </c>
      <c r="W54" s="25">
        <v>46309.803796296299</v>
      </c>
    </row>
    <row r="55" spans="1:23">
      <c r="A55">
        <v>253954</v>
      </c>
      <c r="B55">
        <v>1031</v>
      </c>
      <c r="C55" s="23" t="s">
        <v>221</v>
      </c>
      <c r="D55" s="23" t="s">
        <v>222</v>
      </c>
      <c r="E55" s="23" t="s">
        <v>223</v>
      </c>
      <c r="F55" s="24">
        <v>46119</v>
      </c>
      <c r="G55" s="23" t="s">
        <v>476</v>
      </c>
      <c r="H55">
        <v>1</v>
      </c>
      <c r="I55" s="23" t="s">
        <v>477</v>
      </c>
      <c r="M55" s="23" t="s">
        <v>253</v>
      </c>
      <c r="N55" s="23" t="s">
        <v>478</v>
      </c>
      <c r="O55" s="23" t="s">
        <v>479</v>
      </c>
      <c r="P55" s="23" t="s">
        <v>477</v>
      </c>
      <c r="Q55" s="23" t="s">
        <v>229</v>
      </c>
      <c r="U55" s="23" t="s">
        <v>480</v>
      </c>
      <c r="V55" s="23" t="s">
        <v>231</v>
      </c>
      <c r="W55" s="25">
        <v>46309.803796296299</v>
      </c>
    </row>
    <row r="56" spans="1:23">
      <c r="A56">
        <v>253955</v>
      </c>
      <c r="B56">
        <v>1032</v>
      </c>
      <c r="C56" s="23" t="s">
        <v>221</v>
      </c>
      <c r="D56" s="23" t="s">
        <v>222</v>
      </c>
      <c r="E56" s="23" t="s">
        <v>223</v>
      </c>
      <c r="F56" s="24">
        <v>46119</v>
      </c>
      <c r="G56" s="23" t="s">
        <v>448</v>
      </c>
      <c r="H56">
        <v>1</v>
      </c>
      <c r="I56" s="23" t="s">
        <v>481</v>
      </c>
      <c r="M56" s="23" t="s">
        <v>450</v>
      </c>
      <c r="N56" s="23" t="s">
        <v>482</v>
      </c>
      <c r="O56" s="23" t="s">
        <v>483</v>
      </c>
      <c r="P56" s="23" t="s">
        <v>481</v>
      </c>
      <c r="Q56" s="23" t="s">
        <v>229</v>
      </c>
      <c r="U56" s="23" t="s">
        <v>453</v>
      </c>
      <c r="V56" s="23" t="s">
        <v>231</v>
      </c>
      <c r="W56" s="25">
        <v>46309.803796296299</v>
      </c>
    </row>
    <row r="57" spans="1:23">
      <c r="A57">
        <v>253956</v>
      </c>
      <c r="B57">
        <v>1033</v>
      </c>
      <c r="C57" s="23" t="s">
        <v>221</v>
      </c>
      <c r="D57" s="23" t="s">
        <v>222</v>
      </c>
      <c r="E57" s="23" t="s">
        <v>223</v>
      </c>
      <c r="F57" s="24">
        <v>46119</v>
      </c>
      <c r="G57" s="23" t="s">
        <v>428</v>
      </c>
      <c r="H57">
        <v>1</v>
      </c>
      <c r="I57" s="23" t="s">
        <v>484</v>
      </c>
      <c r="M57" s="23" t="s">
        <v>226</v>
      </c>
      <c r="N57" s="23" t="s">
        <v>485</v>
      </c>
      <c r="O57" s="23" t="s">
        <v>486</v>
      </c>
      <c r="P57" s="23" t="s">
        <v>484</v>
      </c>
      <c r="Q57" s="23" t="s">
        <v>229</v>
      </c>
      <c r="U57" s="23" t="s">
        <v>432</v>
      </c>
      <c r="V57" s="23" t="s">
        <v>231</v>
      </c>
      <c r="W57" s="25">
        <v>46309.803796296299</v>
      </c>
    </row>
    <row r="58" spans="1:23">
      <c r="A58">
        <v>253957</v>
      </c>
      <c r="B58">
        <v>1034</v>
      </c>
      <c r="C58" s="23" t="s">
        <v>221</v>
      </c>
      <c r="D58" s="23" t="s">
        <v>222</v>
      </c>
      <c r="E58" s="23" t="s">
        <v>223</v>
      </c>
      <c r="F58" s="24">
        <v>46119</v>
      </c>
      <c r="G58" s="23" t="s">
        <v>448</v>
      </c>
      <c r="H58">
        <v>1</v>
      </c>
      <c r="I58" s="23" t="s">
        <v>429</v>
      </c>
      <c r="M58" s="23" t="s">
        <v>450</v>
      </c>
      <c r="N58" s="23" t="s">
        <v>487</v>
      </c>
      <c r="O58" s="23" t="s">
        <v>488</v>
      </c>
      <c r="P58" s="23" t="s">
        <v>429</v>
      </c>
      <c r="Q58" s="23" t="s">
        <v>229</v>
      </c>
      <c r="U58" s="23" t="s">
        <v>453</v>
      </c>
      <c r="V58" s="23" t="s">
        <v>231</v>
      </c>
      <c r="W58" s="25">
        <v>46309.803796296299</v>
      </c>
    </row>
    <row r="59" spans="1:23">
      <c r="A59">
        <v>253958</v>
      </c>
      <c r="B59">
        <v>1035</v>
      </c>
      <c r="C59" s="23" t="s">
        <v>221</v>
      </c>
      <c r="D59" s="23" t="s">
        <v>222</v>
      </c>
      <c r="E59" s="23" t="s">
        <v>223</v>
      </c>
      <c r="F59" s="24">
        <v>46119</v>
      </c>
      <c r="G59" s="23" t="s">
        <v>428</v>
      </c>
      <c r="H59">
        <v>1</v>
      </c>
      <c r="I59" s="23" t="s">
        <v>489</v>
      </c>
      <c r="M59" s="23" t="s">
        <v>226</v>
      </c>
      <c r="N59" s="23" t="s">
        <v>490</v>
      </c>
      <c r="O59" s="23" t="s">
        <v>491</v>
      </c>
      <c r="P59" s="23" t="s">
        <v>489</v>
      </c>
      <c r="Q59" s="23" t="s">
        <v>229</v>
      </c>
      <c r="U59" s="23" t="s">
        <v>432</v>
      </c>
      <c r="V59" s="23" t="s">
        <v>231</v>
      </c>
      <c r="W59" s="25">
        <v>46309.803796296299</v>
      </c>
    </row>
    <row r="60" spans="1:23">
      <c r="A60">
        <v>253959</v>
      </c>
      <c r="B60">
        <v>1036</v>
      </c>
      <c r="C60" s="23" t="s">
        <v>221</v>
      </c>
      <c r="D60" s="23" t="s">
        <v>222</v>
      </c>
      <c r="E60" s="23" t="s">
        <v>223</v>
      </c>
      <c r="F60" s="24">
        <v>46119</v>
      </c>
      <c r="G60" s="23" t="s">
        <v>441</v>
      </c>
      <c r="H60">
        <v>3</v>
      </c>
      <c r="I60" s="23" t="s">
        <v>492</v>
      </c>
      <c r="M60" s="23" t="s">
        <v>443</v>
      </c>
      <c r="N60" s="23" t="s">
        <v>493</v>
      </c>
      <c r="O60" s="23" t="s">
        <v>494</v>
      </c>
      <c r="P60" s="23" t="s">
        <v>495</v>
      </c>
      <c r="Q60" s="23" t="s">
        <v>229</v>
      </c>
      <c r="U60" s="23" t="s">
        <v>447</v>
      </c>
      <c r="V60" s="23" t="s">
        <v>231</v>
      </c>
      <c r="W60" s="25">
        <v>46309.803796296299</v>
      </c>
    </row>
    <row r="61" spans="1:23">
      <c r="A61">
        <v>253960</v>
      </c>
      <c r="B61">
        <v>1037</v>
      </c>
      <c r="C61" s="23" t="s">
        <v>221</v>
      </c>
      <c r="D61" s="23" t="s">
        <v>222</v>
      </c>
      <c r="E61" s="23" t="s">
        <v>223</v>
      </c>
      <c r="F61" s="24">
        <v>46119</v>
      </c>
      <c r="G61" s="23" t="s">
        <v>448</v>
      </c>
      <c r="H61">
        <v>3</v>
      </c>
      <c r="I61" s="23" t="s">
        <v>496</v>
      </c>
      <c r="M61" s="23" t="s">
        <v>450</v>
      </c>
      <c r="N61" s="23" t="s">
        <v>497</v>
      </c>
      <c r="O61" s="23" t="s">
        <v>498</v>
      </c>
      <c r="P61" s="23" t="s">
        <v>499</v>
      </c>
      <c r="Q61" s="23" t="s">
        <v>229</v>
      </c>
      <c r="U61" s="23" t="s">
        <v>453</v>
      </c>
      <c r="V61" s="23" t="s">
        <v>231</v>
      </c>
      <c r="W61" s="25">
        <v>46309.803796296299</v>
      </c>
    </row>
    <row r="62" spans="1:23">
      <c r="A62">
        <v>253961</v>
      </c>
      <c r="B62">
        <v>1038</v>
      </c>
      <c r="C62" s="23" t="s">
        <v>221</v>
      </c>
      <c r="D62" s="23" t="s">
        <v>222</v>
      </c>
      <c r="E62" s="23" t="s">
        <v>223</v>
      </c>
      <c r="F62" s="24">
        <v>46119</v>
      </c>
      <c r="G62" s="23" t="s">
        <v>441</v>
      </c>
      <c r="H62">
        <v>1</v>
      </c>
      <c r="I62" s="23" t="s">
        <v>500</v>
      </c>
      <c r="M62" s="23" t="s">
        <v>443</v>
      </c>
      <c r="N62" s="23" t="s">
        <v>501</v>
      </c>
      <c r="O62" s="23" t="s">
        <v>502</v>
      </c>
      <c r="P62" s="23" t="s">
        <v>500</v>
      </c>
      <c r="Q62" s="23" t="s">
        <v>229</v>
      </c>
      <c r="U62" s="23" t="s">
        <v>447</v>
      </c>
      <c r="V62" s="23" t="s">
        <v>231</v>
      </c>
      <c r="W62" s="25">
        <v>46309.803796296299</v>
      </c>
    </row>
    <row r="63" spans="1:23">
      <c r="A63">
        <v>253962</v>
      </c>
      <c r="B63">
        <v>1039</v>
      </c>
      <c r="C63" s="23" t="s">
        <v>221</v>
      </c>
      <c r="D63" s="23" t="s">
        <v>222</v>
      </c>
      <c r="E63" s="23" t="s">
        <v>223</v>
      </c>
      <c r="F63" s="24">
        <v>46119</v>
      </c>
      <c r="G63" s="23" t="s">
        <v>428</v>
      </c>
      <c r="H63">
        <v>1</v>
      </c>
      <c r="I63" s="23" t="s">
        <v>503</v>
      </c>
      <c r="M63" s="23" t="s">
        <v>226</v>
      </c>
      <c r="N63" s="23" t="s">
        <v>504</v>
      </c>
      <c r="O63" s="23" t="s">
        <v>505</v>
      </c>
      <c r="P63" s="23" t="s">
        <v>503</v>
      </c>
      <c r="Q63" s="23" t="s">
        <v>229</v>
      </c>
      <c r="U63" s="23" t="s">
        <v>432</v>
      </c>
      <c r="V63" s="23" t="s">
        <v>231</v>
      </c>
      <c r="W63" s="25">
        <v>46309.803796296299</v>
      </c>
    </row>
    <row r="64" spans="1:23">
      <c r="A64">
        <v>253963</v>
      </c>
      <c r="B64">
        <v>1040</v>
      </c>
      <c r="C64" s="23" t="s">
        <v>221</v>
      </c>
      <c r="D64" s="23" t="s">
        <v>222</v>
      </c>
      <c r="E64" s="23" t="s">
        <v>223</v>
      </c>
      <c r="F64" s="24">
        <v>46119</v>
      </c>
      <c r="G64" s="23" t="s">
        <v>454</v>
      </c>
      <c r="H64">
        <v>1</v>
      </c>
      <c r="I64" s="23" t="s">
        <v>506</v>
      </c>
      <c r="M64" s="23" t="s">
        <v>277</v>
      </c>
      <c r="N64" s="23" t="s">
        <v>507</v>
      </c>
      <c r="O64" s="23" t="s">
        <v>508</v>
      </c>
      <c r="P64" s="23" t="s">
        <v>506</v>
      </c>
      <c r="Q64" s="23" t="s">
        <v>229</v>
      </c>
      <c r="U64" s="23" t="s">
        <v>458</v>
      </c>
      <c r="V64" s="23" t="s">
        <v>231</v>
      </c>
      <c r="W64" s="25">
        <v>46309.803796296299</v>
      </c>
    </row>
    <row r="65" spans="1:23">
      <c r="A65">
        <v>253964</v>
      </c>
      <c r="B65">
        <v>1041</v>
      </c>
      <c r="C65" s="23" t="s">
        <v>221</v>
      </c>
      <c r="D65" s="23" t="s">
        <v>222</v>
      </c>
      <c r="E65" s="23" t="s">
        <v>223</v>
      </c>
      <c r="F65" s="24">
        <v>46119</v>
      </c>
      <c r="G65" s="23" t="s">
        <v>509</v>
      </c>
      <c r="H65">
        <v>1</v>
      </c>
      <c r="I65" s="23" t="s">
        <v>510</v>
      </c>
      <c r="M65" s="23" t="s">
        <v>325</v>
      </c>
      <c r="N65" s="23" t="s">
        <v>511</v>
      </c>
      <c r="O65" s="23" t="s">
        <v>512</v>
      </c>
      <c r="P65" s="23" t="s">
        <v>510</v>
      </c>
      <c r="Q65" s="23" t="s">
        <v>229</v>
      </c>
      <c r="U65" s="23" t="s">
        <v>513</v>
      </c>
      <c r="V65" s="23" t="s">
        <v>231</v>
      </c>
      <c r="W65" s="25">
        <v>46309.803796296299</v>
      </c>
    </row>
    <row r="66" spans="1:23">
      <c r="A66">
        <v>253965</v>
      </c>
      <c r="B66">
        <v>1042</v>
      </c>
      <c r="C66" s="23" t="s">
        <v>221</v>
      </c>
      <c r="D66" s="23" t="s">
        <v>222</v>
      </c>
      <c r="E66" s="23" t="s">
        <v>223</v>
      </c>
      <c r="F66" s="24">
        <v>46119</v>
      </c>
      <c r="G66" s="23" t="s">
        <v>428</v>
      </c>
      <c r="H66">
        <v>1</v>
      </c>
      <c r="I66" s="23" t="s">
        <v>514</v>
      </c>
      <c r="M66" s="23" t="s">
        <v>226</v>
      </c>
      <c r="N66" s="23" t="s">
        <v>515</v>
      </c>
      <c r="O66" s="23" t="s">
        <v>516</v>
      </c>
      <c r="P66" s="23" t="s">
        <v>514</v>
      </c>
      <c r="Q66" s="23" t="s">
        <v>229</v>
      </c>
      <c r="U66" s="23" t="s">
        <v>432</v>
      </c>
      <c r="V66" s="23" t="s">
        <v>231</v>
      </c>
      <c r="W66" s="25">
        <v>46309.803796296299</v>
      </c>
    </row>
    <row r="67" spans="1:23">
      <c r="A67">
        <v>253966</v>
      </c>
      <c r="B67">
        <v>1023</v>
      </c>
      <c r="C67" s="23" t="s">
        <v>221</v>
      </c>
      <c r="D67" s="23" t="s">
        <v>222</v>
      </c>
      <c r="E67" s="23" t="s">
        <v>223</v>
      </c>
      <c r="F67" s="24">
        <v>46119</v>
      </c>
      <c r="G67" s="23" t="s">
        <v>517</v>
      </c>
      <c r="H67">
        <v>1</v>
      </c>
      <c r="I67" s="23" t="s">
        <v>439</v>
      </c>
      <c r="M67" s="23" t="s">
        <v>330</v>
      </c>
      <c r="N67" s="23" t="s">
        <v>518</v>
      </c>
      <c r="O67" s="23" t="s">
        <v>519</v>
      </c>
      <c r="P67" s="23" t="s">
        <v>439</v>
      </c>
      <c r="Q67" s="23" t="s">
        <v>229</v>
      </c>
      <c r="R67">
        <v>1022</v>
      </c>
      <c r="U67" s="23" t="s">
        <v>520</v>
      </c>
      <c r="V67" s="23" t="s">
        <v>231</v>
      </c>
      <c r="W67" s="25">
        <v>46309.803796296299</v>
      </c>
    </row>
    <row r="68" spans="1:23">
      <c r="A68">
        <v>254322</v>
      </c>
      <c r="B68">
        <v>9405</v>
      </c>
      <c r="C68" s="23" t="s">
        <v>221</v>
      </c>
      <c r="D68" s="23" t="s">
        <v>222</v>
      </c>
      <c r="E68" s="23" t="s">
        <v>223</v>
      </c>
      <c r="F68" s="24">
        <v>46120</v>
      </c>
      <c r="G68" s="23" t="s">
        <v>334</v>
      </c>
      <c r="H68">
        <v>1</v>
      </c>
      <c r="I68" s="23" t="s">
        <v>521</v>
      </c>
      <c r="M68" s="23" t="s">
        <v>226</v>
      </c>
      <c r="N68" s="23" t="s">
        <v>522</v>
      </c>
      <c r="O68" s="23" t="s">
        <v>523</v>
      </c>
      <c r="P68" s="23" t="s">
        <v>521</v>
      </c>
      <c r="Q68" s="23" t="s">
        <v>229</v>
      </c>
      <c r="U68" s="23" t="s">
        <v>339</v>
      </c>
      <c r="V68" s="23" t="s">
        <v>231</v>
      </c>
      <c r="W68" s="25">
        <v>46309.803796296299</v>
      </c>
    </row>
    <row r="69" spans="1:23">
      <c r="A69">
        <v>254323</v>
      </c>
      <c r="B69">
        <v>9406</v>
      </c>
      <c r="C69" s="23" t="s">
        <v>221</v>
      </c>
      <c r="D69" s="23" t="s">
        <v>222</v>
      </c>
      <c r="E69" s="23" t="s">
        <v>223</v>
      </c>
      <c r="F69" s="24">
        <v>46120</v>
      </c>
      <c r="G69" s="23" t="s">
        <v>340</v>
      </c>
      <c r="H69">
        <v>1</v>
      </c>
      <c r="I69" s="23" t="s">
        <v>524</v>
      </c>
      <c r="M69" s="23" t="s">
        <v>234</v>
      </c>
      <c r="N69" s="23" t="s">
        <v>525</v>
      </c>
      <c r="O69" s="23" t="s">
        <v>526</v>
      </c>
      <c r="P69" s="23" t="s">
        <v>524</v>
      </c>
      <c r="Q69" s="23" t="s">
        <v>229</v>
      </c>
      <c r="U69" s="23" t="s">
        <v>344</v>
      </c>
      <c r="V69" s="23" t="s">
        <v>231</v>
      </c>
      <c r="W69" s="25">
        <v>46309.803796296299</v>
      </c>
    </row>
    <row r="70" spans="1:23">
      <c r="A70">
        <v>254324</v>
      </c>
      <c r="B70">
        <v>9407</v>
      </c>
      <c r="C70" s="23" t="s">
        <v>221</v>
      </c>
      <c r="D70" s="23" t="s">
        <v>222</v>
      </c>
      <c r="E70" s="23" t="s">
        <v>223</v>
      </c>
      <c r="F70" s="24">
        <v>46120</v>
      </c>
      <c r="G70" s="23" t="s">
        <v>420</v>
      </c>
      <c r="H70">
        <v>1</v>
      </c>
      <c r="I70" s="23" t="s">
        <v>527</v>
      </c>
      <c r="M70" s="23" t="s">
        <v>330</v>
      </c>
      <c r="N70" s="23" t="s">
        <v>421</v>
      </c>
      <c r="O70" s="23" t="s">
        <v>528</v>
      </c>
      <c r="P70" s="23" t="s">
        <v>527</v>
      </c>
      <c r="Q70" s="23" t="s">
        <v>229</v>
      </c>
      <c r="U70" s="23" t="s">
        <v>423</v>
      </c>
      <c r="V70" s="23" t="s">
        <v>231</v>
      </c>
      <c r="W70" s="25">
        <v>46309.803796296299</v>
      </c>
    </row>
    <row r="71" spans="1:23">
      <c r="A71">
        <v>254325</v>
      </c>
      <c r="B71">
        <v>9408</v>
      </c>
      <c r="C71" s="23" t="s">
        <v>221</v>
      </c>
      <c r="D71" s="23" t="s">
        <v>222</v>
      </c>
      <c r="E71" s="23" t="s">
        <v>223</v>
      </c>
      <c r="F71" s="24">
        <v>46120</v>
      </c>
      <c r="G71" s="23" t="s">
        <v>334</v>
      </c>
      <c r="H71">
        <v>1</v>
      </c>
      <c r="I71" s="23" t="s">
        <v>529</v>
      </c>
      <c r="M71" s="23" t="s">
        <v>226</v>
      </c>
      <c r="N71" s="23" t="s">
        <v>530</v>
      </c>
      <c r="O71" s="23" t="s">
        <v>531</v>
      </c>
      <c r="P71" s="23" t="s">
        <v>529</v>
      </c>
      <c r="Q71" s="23" t="s">
        <v>229</v>
      </c>
      <c r="U71" s="23" t="s">
        <v>339</v>
      </c>
      <c r="V71" s="23" t="s">
        <v>231</v>
      </c>
      <c r="W71" s="25">
        <v>46309.803796296299</v>
      </c>
    </row>
    <row r="72" spans="1:23">
      <c r="A72">
        <v>254326</v>
      </c>
      <c r="B72">
        <v>9409</v>
      </c>
      <c r="C72" s="23" t="s">
        <v>221</v>
      </c>
      <c r="D72" s="23" t="s">
        <v>222</v>
      </c>
      <c r="E72" s="23" t="s">
        <v>223</v>
      </c>
      <c r="F72" s="24">
        <v>46120</v>
      </c>
      <c r="G72" s="23" t="s">
        <v>532</v>
      </c>
      <c r="H72">
        <v>1</v>
      </c>
      <c r="I72" s="23" t="s">
        <v>533</v>
      </c>
      <c r="M72" s="23" t="s">
        <v>534</v>
      </c>
      <c r="N72" s="23" t="s">
        <v>535</v>
      </c>
      <c r="O72" s="23" t="s">
        <v>536</v>
      </c>
      <c r="P72" s="23" t="s">
        <v>533</v>
      </c>
      <c r="Q72" s="23" t="s">
        <v>229</v>
      </c>
      <c r="U72" s="23" t="s">
        <v>537</v>
      </c>
      <c r="V72" s="23" t="s">
        <v>231</v>
      </c>
      <c r="W72" s="25">
        <v>46309.803796296299</v>
      </c>
    </row>
    <row r="73" spans="1:23">
      <c r="A73">
        <v>254327</v>
      </c>
      <c r="B73">
        <v>9410</v>
      </c>
      <c r="C73" s="23" t="s">
        <v>221</v>
      </c>
      <c r="D73" s="23" t="s">
        <v>222</v>
      </c>
      <c r="E73" s="23" t="s">
        <v>223</v>
      </c>
      <c r="F73" s="24">
        <v>46120</v>
      </c>
      <c r="G73" s="23" t="s">
        <v>345</v>
      </c>
      <c r="H73">
        <v>1</v>
      </c>
      <c r="I73" s="23" t="s">
        <v>538</v>
      </c>
      <c r="M73" s="23" t="s">
        <v>347</v>
      </c>
      <c r="N73" s="23" t="s">
        <v>539</v>
      </c>
      <c r="O73" s="23" t="s">
        <v>540</v>
      </c>
      <c r="P73" s="23" t="s">
        <v>538</v>
      </c>
      <c r="Q73" s="23" t="s">
        <v>229</v>
      </c>
      <c r="U73" s="23" t="s">
        <v>350</v>
      </c>
      <c r="V73" s="23" t="s">
        <v>231</v>
      </c>
      <c r="W73" s="25">
        <v>46309.803796296299</v>
      </c>
    </row>
    <row r="74" spans="1:23">
      <c r="A74">
        <v>254328</v>
      </c>
      <c r="B74">
        <v>9411</v>
      </c>
      <c r="C74" s="23" t="s">
        <v>221</v>
      </c>
      <c r="D74" s="23" t="s">
        <v>222</v>
      </c>
      <c r="E74" s="23" t="s">
        <v>223</v>
      </c>
      <c r="F74" s="24">
        <v>46120</v>
      </c>
      <c r="G74" s="23" t="s">
        <v>351</v>
      </c>
      <c r="H74">
        <v>1</v>
      </c>
      <c r="I74" s="23" t="s">
        <v>541</v>
      </c>
      <c r="M74" s="23" t="s">
        <v>352</v>
      </c>
      <c r="N74" s="23" t="s">
        <v>542</v>
      </c>
      <c r="O74" s="23" t="s">
        <v>543</v>
      </c>
      <c r="P74" s="23" t="s">
        <v>541</v>
      </c>
      <c r="Q74" s="23" t="s">
        <v>229</v>
      </c>
      <c r="U74" s="23" t="s">
        <v>355</v>
      </c>
      <c r="V74" s="23" t="s">
        <v>231</v>
      </c>
      <c r="W74" s="25">
        <v>46309.803796296299</v>
      </c>
    </row>
    <row r="75" spans="1:23">
      <c r="A75">
        <v>254329</v>
      </c>
      <c r="B75">
        <v>9412</v>
      </c>
      <c r="C75" s="23" t="s">
        <v>221</v>
      </c>
      <c r="D75" s="23" t="s">
        <v>222</v>
      </c>
      <c r="E75" s="23" t="s">
        <v>223</v>
      </c>
      <c r="F75" s="24">
        <v>46120</v>
      </c>
      <c r="G75" s="23" t="s">
        <v>351</v>
      </c>
      <c r="H75">
        <v>1</v>
      </c>
      <c r="I75" s="23" t="s">
        <v>544</v>
      </c>
      <c r="M75" s="23" t="s">
        <v>352</v>
      </c>
      <c r="N75" s="23" t="s">
        <v>545</v>
      </c>
      <c r="O75" s="23" t="s">
        <v>546</v>
      </c>
      <c r="P75" s="23" t="s">
        <v>544</v>
      </c>
      <c r="Q75" s="23" t="s">
        <v>229</v>
      </c>
      <c r="U75" s="23" t="s">
        <v>355</v>
      </c>
      <c r="V75" s="23" t="s">
        <v>231</v>
      </c>
      <c r="W75" s="25">
        <v>46309.803796296299</v>
      </c>
    </row>
    <row r="76" spans="1:23">
      <c r="A76">
        <v>254330</v>
      </c>
      <c r="B76">
        <v>9413</v>
      </c>
      <c r="C76" s="23" t="s">
        <v>221</v>
      </c>
      <c r="D76" s="23" t="s">
        <v>222</v>
      </c>
      <c r="E76" s="23" t="s">
        <v>223</v>
      </c>
      <c r="F76" s="24">
        <v>46120</v>
      </c>
      <c r="G76" s="23" t="s">
        <v>351</v>
      </c>
      <c r="H76">
        <v>1</v>
      </c>
      <c r="I76" s="23" t="s">
        <v>547</v>
      </c>
      <c r="M76" s="23" t="s">
        <v>352</v>
      </c>
      <c r="N76" s="23" t="s">
        <v>548</v>
      </c>
      <c r="O76" s="23" t="s">
        <v>549</v>
      </c>
      <c r="P76" s="23" t="s">
        <v>547</v>
      </c>
      <c r="Q76" s="23" t="s">
        <v>229</v>
      </c>
      <c r="U76" s="23" t="s">
        <v>355</v>
      </c>
      <c r="V76" s="23" t="s">
        <v>231</v>
      </c>
      <c r="W76" s="25">
        <v>46309.803796296299</v>
      </c>
    </row>
    <row r="77" spans="1:23">
      <c r="A77">
        <v>254331</v>
      </c>
      <c r="B77">
        <v>9414</v>
      </c>
      <c r="C77" s="23" t="s">
        <v>221</v>
      </c>
      <c r="D77" s="23" t="s">
        <v>222</v>
      </c>
      <c r="E77" s="23" t="s">
        <v>223</v>
      </c>
      <c r="F77" s="24">
        <v>46120</v>
      </c>
      <c r="G77" s="23" t="s">
        <v>345</v>
      </c>
      <c r="H77">
        <v>1</v>
      </c>
      <c r="I77" s="23" t="s">
        <v>550</v>
      </c>
      <c r="M77" s="23" t="s">
        <v>347</v>
      </c>
      <c r="N77" s="23" t="s">
        <v>551</v>
      </c>
      <c r="O77" s="23" t="s">
        <v>552</v>
      </c>
      <c r="P77" s="23" t="s">
        <v>550</v>
      </c>
      <c r="Q77" s="23" t="s">
        <v>229</v>
      </c>
      <c r="U77" s="23" t="s">
        <v>350</v>
      </c>
      <c r="V77" s="23" t="s">
        <v>231</v>
      </c>
      <c r="W77" s="25">
        <v>46309.803796296299</v>
      </c>
    </row>
    <row r="78" spans="1:23">
      <c r="A78">
        <v>254332</v>
      </c>
      <c r="B78">
        <v>9415</v>
      </c>
      <c r="C78" s="23" t="s">
        <v>221</v>
      </c>
      <c r="D78" s="23" t="s">
        <v>222</v>
      </c>
      <c r="E78" s="23" t="s">
        <v>223</v>
      </c>
      <c r="F78" s="24">
        <v>46120</v>
      </c>
      <c r="G78" s="23" t="s">
        <v>340</v>
      </c>
      <c r="H78">
        <v>1</v>
      </c>
      <c r="I78" s="23" t="s">
        <v>553</v>
      </c>
      <c r="M78" s="23" t="s">
        <v>234</v>
      </c>
      <c r="N78" s="23" t="s">
        <v>554</v>
      </c>
      <c r="O78" s="23" t="s">
        <v>555</v>
      </c>
      <c r="P78" s="23" t="s">
        <v>553</v>
      </c>
      <c r="Q78" s="23" t="s">
        <v>229</v>
      </c>
      <c r="U78" s="23" t="s">
        <v>344</v>
      </c>
      <c r="V78" s="23" t="s">
        <v>231</v>
      </c>
      <c r="W78" s="25">
        <v>46309.803796296299</v>
      </c>
    </row>
    <row r="79" spans="1:23">
      <c r="A79">
        <v>254333</v>
      </c>
      <c r="B79">
        <v>9416</v>
      </c>
      <c r="C79" s="23" t="s">
        <v>221</v>
      </c>
      <c r="D79" s="23" t="s">
        <v>222</v>
      </c>
      <c r="E79" s="23" t="s">
        <v>223</v>
      </c>
      <c r="F79" s="24">
        <v>46120</v>
      </c>
      <c r="G79" s="23" t="s">
        <v>556</v>
      </c>
      <c r="H79">
        <v>1</v>
      </c>
      <c r="I79" s="23" t="s">
        <v>557</v>
      </c>
      <c r="M79" s="23" t="s">
        <v>558</v>
      </c>
      <c r="N79" s="23" t="s">
        <v>559</v>
      </c>
      <c r="O79" s="23" t="s">
        <v>560</v>
      </c>
      <c r="P79" s="23" t="s">
        <v>557</v>
      </c>
      <c r="Q79" s="23" t="s">
        <v>229</v>
      </c>
      <c r="U79" s="23" t="s">
        <v>561</v>
      </c>
      <c r="V79" s="23" t="s">
        <v>231</v>
      </c>
      <c r="W79" s="25">
        <v>46309.803796296299</v>
      </c>
    </row>
    <row r="80" spans="1:23">
      <c r="A80">
        <v>254334</v>
      </c>
      <c r="B80">
        <v>9417</v>
      </c>
      <c r="C80" s="23" t="s">
        <v>221</v>
      </c>
      <c r="D80" s="23" t="s">
        <v>222</v>
      </c>
      <c r="E80" s="23" t="s">
        <v>223</v>
      </c>
      <c r="F80" s="24">
        <v>46120</v>
      </c>
      <c r="G80" s="23" t="s">
        <v>334</v>
      </c>
      <c r="H80">
        <v>1</v>
      </c>
      <c r="I80" s="23" t="s">
        <v>562</v>
      </c>
      <c r="M80" s="23" t="s">
        <v>226</v>
      </c>
      <c r="N80" s="23" t="s">
        <v>563</v>
      </c>
      <c r="O80" s="23" t="s">
        <v>564</v>
      </c>
      <c r="P80" s="23" t="s">
        <v>562</v>
      </c>
      <c r="Q80" s="23" t="s">
        <v>229</v>
      </c>
      <c r="U80" s="23" t="s">
        <v>339</v>
      </c>
      <c r="V80" s="23" t="s">
        <v>231</v>
      </c>
      <c r="W80" s="25">
        <v>46309.803796296299</v>
      </c>
    </row>
    <row r="81" spans="1:23">
      <c r="A81">
        <v>254335</v>
      </c>
      <c r="B81">
        <v>9418</v>
      </c>
      <c r="C81" s="23" t="s">
        <v>221</v>
      </c>
      <c r="D81" s="23" t="s">
        <v>222</v>
      </c>
      <c r="E81" s="23" t="s">
        <v>223</v>
      </c>
      <c r="F81" s="24">
        <v>46120</v>
      </c>
      <c r="G81" s="23" t="s">
        <v>374</v>
      </c>
      <c r="H81">
        <v>1</v>
      </c>
      <c r="I81" s="23" t="s">
        <v>565</v>
      </c>
      <c r="M81" s="23" t="s">
        <v>277</v>
      </c>
      <c r="N81" s="23" t="s">
        <v>566</v>
      </c>
      <c r="O81" s="23" t="s">
        <v>567</v>
      </c>
      <c r="P81" s="23" t="s">
        <v>565</v>
      </c>
      <c r="Q81" s="23" t="s">
        <v>229</v>
      </c>
      <c r="U81" s="23" t="s">
        <v>378</v>
      </c>
      <c r="V81" s="23" t="s">
        <v>231</v>
      </c>
      <c r="W81" s="25">
        <v>46309.803796296299</v>
      </c>
    </row>
    <row r="82" spans="1:23">
      <c r="A82">
        <v>254336</v>
      </c>
      <c r="B82">
        <v>9419</v>
      </c>
      <c r="C82" s="23" t="s">
        <v>221</v>
      </c>
      <c r="D82" s="23" t="s">
        <v>222</v>
      </c>
      <c r="E82" s="23" t="s">
        <v>223</v>
      </c>
      <c r="F82" s="24">
        <v>46120</v>
      </c>
      <c r="G82" s="23" t="s">
        <v>385</v>
      </c>
      <c r="H82">
        <v>1</v>
      </c>
      <c r="I82" s="23" t="s">
        <v>568</v>
      </c>
      <c r="M82" s="23" t="s">
        <v>247</v>
      </c>
      <c r="N82" s="23" t="s">
        <v>569</v>
      </c>
      <c r="O82" s="23" t="s">
        <v>570</v>
      </c>
      <c r="P82" s="23" t="s">
        <v>568</v>
      </c>
      <c r="Q82" s="23" t="s">
        <v>229</v>
      </c>
      <c r="U82" s="23" t="s">
        <v>389</v>
      </c>
      <c r="V82" s="23" t="s">
        <v>231</v>
      </c>
      <c r="W82" s="25">
        <v>46309.803796296299</v>
      </c>
    </row>
    <row r="83" spans="1:23">
      <c r="A83">
        <v>254337</v>
      </c>
      <c r="B83">
        <v>9420</v>
      </c>
      <c r="C83" s="23" t="s">
        <v>221</v>
      </c>
      <c r="D83" s="23" t="s">
        <v>222</v>
      </c>
      <c r="E83" s="23" t="s">
        <v>223</v>
      </c>
      <c r="F83" s="24">
        <v>46120</v>
      </c>
      <c r="G83" s="23" t="s">
        <v>395</v>
      </c>
      <c r="H83">
        <v>1</v>
      </c>
      <c r="I83" s="23" t="s">
        <v>571</v>
      </c>
      <c r="M83" s="23" t="s">
        <v>397</v>
      </c>
      <c r="N83" s="23" t="s">
        <v>572</v>
      </c>
      <c r="O83" s="23" t="s">
        <v>573</v>
      </c>
      <c r="P83" s="23" t="s">
        <v>571</v>
      </c>
      <c r="Q83" s="23" t="s">
        <v>229</v>
      </c>
      <c r="U83" s="23" t="s">
        <v>400</v>
      </c>
      <c r="V83" s="23" t="s">
        <v>231</v>
      </c>
      <c r="W83" s="25">
        <v>46309.803796296299</v>
      </c>
    </row>
    <row r="84" spans="1:23">
      <c r="A84">
        <v>254338</v>
      </c>
      <c r="B84">
        <v>9421</v>
      </c>
      <c r="C84" s="23" t="s">
        <v>221</v>
      </c>
      <c r="D84" s="23" t="s">
        <v>222</v>
      </c>
      <c r="E84" s="23" t="s">
        <v>223</v>
      </c>
      <c r="F84" s="24">
        <v>46120</v>
      </c>
      <c r="G84" s="23" t="s">
        <v>556</v>
      </c>
      <c r="H84">
        <v>1</v>
      </c>
      <c r="I84" s="23" t="s">
        <v>574</v>
      </c>
      <c r="M84" s="23" t="s">
        <v>558</v>
      </c>
      <c r="N84" s="23" t="s">
        <v>575</v>
      </c>
      <c r="O84" s="23" t="s">
        <v>576</v>
      </c>
      <c r="P84" s="23" t="s">
        <v>574</v>
      </c>
      <c r="Q84" s="23" t="s">
        <v>229</v>
      </c>
      <c r="U84" s="23" t="s">
        <v>561</v>
      </c>
      <c r="V84" s="23" t="s">
        <v>231</v>
      </c>
      <c r="W84" s="25">
        <v>46309.803796296299</v>
      </c>
    </row>
    <row r="85" spans="1:23">
      <c r="A85">
        <v>254339</v>
      </c>
      <c r="B85">
        <v>9422</v>
      </c>
      <c r="C85" s="23" t="s">
        <v>221</v>
      </c>
      <c r="D85" s="23" t="s">
        <v>222</v>
      </c>
      <c r="E85" s="23" t="s">
        <v>223</v>
      </c>
      <c r="F85" s="24">
        <v>46120</v>
      </c>
      <c r="G85" s="23" t="s">
        <v>351</v>
      </c>
      <c r="H85">
        <v>1</v>
      </c>
      <c r="I85" s="23" t="s">
        <v>577</v>
      </c>
      <c r="M85" s="23" t="s">
        <v>352</v>
      </c>
      <c r="N85" s="23" t="s">
        <v>578</v>
      </c>
      <c r="O85" s="23" t="s">
        <v>579</v>
      </c>
      <c r="P85" s="23" t="s">
        <v>577</v>
      </c>
      <c r="Q85" s="23" t="s">
        <v>229</v>
      </c>
      <c r="U85" s="23" t="s">
        <v>355</v>
      </c>
      <c r="V85" s="23" t="s">
        <v>231</v>
      </c>
      <c r="W85" s="25">
        <v>46309.803796296299</v>
      </c>
    </row>
    <row r="86" spans="1:23">
      <c r="A86">
        <v>254340</v>
      </c>
      <c r="B86">
        <v>9423</v>
      </c>
      <c r="C86" s="23" t="s">
        <v>221</v>
      </c>
      <c r="D86" s="23" t="s">
        <v>222</v>
      </c>
      <c r="E86" s="23" t="s">
        <v>223</v>
      </c>
      <c r="F86" s="24">
        <v>46120</v>
      </c>
      <c r="G86" s="23" t="s">
        <v>351</v>
      </c>
      <c r="H86">
        <v>1</v>
      </c>
      <c r="I86" s="23" t="s">
        <v>580</v>
      </c>
      <c r="M86" s="23" t="s">
        <v>352</v>
      </c>
      <c r="N86" s="23" t="s">
        <v>581</v>
      </c>
      <c r="O86" s="23" t="s">
        <v>582</v>
      </c>
      <c r="P86" s="23" t="s">
        <v>580</v>
      </c>
      <c r="Q86" s="23" t="s">
        <v>229</v>
      </c>
      <c r="U86" s="23" t="s">
        <v>355</v>
      </c>
      <c r="V86" s="23" t="s">
        <v>231</v>
      </c>
      <c r="W86" s="25">
        <v>46309.803796296299</v>
      </c>
    </row>
    <row r="87" spans="1:23">
      <c r="A87">
        <v>254341</v>
      </c>
      <c r="B87">
        <v>9424</v>
      </c>
      <c r="C87" s="23" t="s">
        <v>221</v>
      </c>
      <c r="D87" s="23" t="s">
        <v>222</v>
      </c>
      <c r="E87" s="23" t="s">
        <v>223</v>
      </c>
      <c r="F87" s="24">
        <v>46120</v>
      </c>
      <c r="G87" s="23" t="s">
        <v>351</v>
      </c>
      <c r="H87">
        <v>1</v>
      </c>
      <c r="I87" s="23" t="s">
        <v>583</v>
      </c>
      <c r="M87" s="23" t="s">
        <v>352</v>
      </c>
      <c r="N87" s="23" t="s">
        <v>584</v>
      </c>
      <c r="O87" s="23" t="s">
        <v>585</v>
      </c>
      <c r="P87" s="23" t="s">
        <v>583</v>
      </c>
      <c r="Q87" s="23" t="s">
        <v>229</v>
      </c>
      <c r="U87" s="23" t="s">
        <v>355</v>
      </c>
      <c r="V87" s="23" t="s">
        <v>231</v>
      </c>
      <c r="W87" s="25">
        <v>46309.803796296299</v>
      </c>
    </row>
    <row r="88" spans="1:23">
      <c r="A88">
        <v>254342</v>
      </c>
      <c r="B88">
        <v>9425</v>
      </c>
      <c r="C88" s="23" t="s">
        <v>221</v>
      </c>
      <c r="D88" s="23" t="s">
        <v>222</v>
      </c>
      <c r="E88" s="23" t="s">
        <v>223</v>
      </c>
      <c r="F88" s="24">
        <v>46120</v>
      </c>
      <c r="G88" s="23" t="s">
        <v>351</v>
      </c>
      <c r="H88">
        <v>1</v>
      </c>
      <c r="I88" s="23" t="s">
        <v>586</v>
      </c>
      <c r="M88" s="23" t="s">
        <v>352</v>
      </c>
      <c r="N88" s="23" t="s">
        <v>587</v>
      </c>
      <c r="O88" s="23" t="s">
        <v>588</v>
      </c>
      <c r="P88" s="23" t="s">
        <v>586</v>
      </c>
      <c r="Q88" s="23" t="s">
        <v>229</v>
      </c>
      <c r="U88" s="23" t="s">
        <v>355</v>
      </c>
      <c r="V88" s="23" t="s">
        <v>231</v>
      </c>
      <c r="W88" s="25">
        <v>46309.803796296299</v>
      </c>
    </row>
    <row r="89" spans="1:23">
      <c r="A89">
        <v>254343</v>
      </c>
      <c r="B89">
        <v>9426</v>
      </c>
      <c r="C89" s="23" t="s">
        <v>221</v>
      </c>
      <c r="D89" s="23" t="s">
        <v>222</v>
      </c>
      <c r="E89" s="23" t="s">
        <v>223</v>
      </c>
      <c r="F89" s="24">
        <v>46120</v>
      </c>
      <c r="G89" s="23" t="s">
        <v>351</v>
      </c>
      <c r="H89">
        <v>1</v>
      </c>
      <c r="I89" s="23" t="s">
        <v>589</v>
      </c>
      <c r="M89" s="23" t="s">
        <v>352</v>
      </c>
      <c r="N89" s="23" t="s">
        <v>590</v>
      </c>
      <c r="O89" s="23" t="s">
        <v>591</v>
      </c>
      <c r="P89" s="23" t="s">
        <v>589</v>
      </c>
      <c r="Q89" s="23" t="s">
        <v>229</v>
      </c>
      <c r="U89" s="23" t="s">
        <v>355</v>
      </c>
      <c r="V89" s="23" t="s">
        <v>231</v>
      </c>
      <c r="W89" s="25">
        <v>46309.803796296299</v>
      </c>
    </row>
    <row r="90" spans="1:23">
      <c r="A90">
        <v>254344</v>
      </c>
      <c r="B90">
        <v>9427</v>
      </c>
      <c r="C90" s="23" t="s">
        <v>221</v>
      </c>
      <c r="D90" s="23" t="s">
        <v>222</v>
      </c>
      <c r="E90" s="23" t="s">
        <v>223</v>
      </c>
      <c r="F90" s="24">
        <v>46120</v>
      </c>
      <c r="G90" s="23" t="s">
        <v>374</v>
      </c>
      <c r="H90">
        <v>1</v>
      </c>
      <c r="I90" s="23" t="s">
        <v>592</v>
      </c>
      <c r="M90" s="23" t="s">
        <v>277</v>
      </c>
      <c r="N90" s="23" t="s">
        <v>593</v>
      </c>
      <c r="O90" s="23" t="s">
        <v>594</v>
      </c>
      <c r="P90" s="23" t="s">
        <v>592</v>
      </c>
      <c r="Q90" s="23" t="s">
        <v>229</v>
      </c>
      <c r="U90" s="23" t="s">
        <v>378</v>
      </c>
      <c r="V90" s="23" t="s">
        <v>231</v>
      </c>
      <c r="W90" s="25">
        <v>46309.803796296299</v>
      </c>
    </row>
    <row r="91" spans="1:23">
      <c r="A91">
        <v>254345</v>
      </c>
      <c r="B91">
        <v>9428</v>
      </c>
      <c r="C91" s="23" t="s">
        <v>221</v>
      </c>
      <c r="D91" s="23" t="s">
        <v>222</v>
      </c>
      <c r="E91" s="23" t="s">
        <v>223</v>
      </c>
      <c r="F91" s="24">
        <v>46120</v>
      </c>
      <c r="G91" s="23" t="s">
        <v>351</v>
      </c>
      <c r="H91">
        <v>1</v>
      </c>
      <c r="I91" s="23" t="s">
        <v>595</v>
      </c>
      <c r="M91" s="23" t="s">
        <v>352</v>
      </c>
      <c r="N91" s="23" t="s">
        <v>596</v>
      </c>
      <c r="O91" s="23" t="s">
        <v>597</v>
      </c>
      <c r="P91" s="23" t="s">
        <v>595</v>
      </c>
      <c r="Q91" s="23" t="s">
        <v>229</v>
      </c>
      <c r="U91" s="23" t="s">
        <v>355</v>
      </c>
      <c r="V91" s="23" t="s">
        <v>231</v>
      </c>
      <c r="W91" s="25">
        <v>46309.803796296299</v>
      </c>
    </row>
    <row r="92" spans="1:23">
      <c r="A92">
        <v>254346</v>
      </c>
      <c r="B92">
        <v>9429</v>
      </c>
      <c r="C92" s="23" t="s">
        <v>221</v>
      </c>
      <c r="D92" s="23" t="s">
        <v>222</v>
      </c>
      <c r="E92" s="23" t="s">
        <v>223</v>
      </c>
      <c r="F92" s="24">
        <v>46120</v>
      </c>
      <c r="G92" s="23" t="s">
        <v>351</v>
      </c>
      <c r="H92">
        <v>1</v>
      </c>
      <c r="I92" s="23" t="s">
        <v>598</v>
      </c>
      <c r="M92" s="23" t="s">
        <v>352</v>
      </c>
      <c r="N92" s="23" t="s">
        <v>599</v>
      </c>
      <c r="O92" s="23" t="s">
        <v>600</v>
      </c>
      <c r="P92" s="23" t="s">
        <v>598</v>
      </c>
      <c r="Q92" s="23" t="s">
        <v>229</v>
      </c>
      <c r="U92" s="23" t="s">
        <v>355</v>
      </c>
      <c r="V92" s="23" t="s">
        <v>231</v>
      </c>
      <c r="W92" s="25">
        <v>46309.803796296299</v>
      </c>
    </row>
    <row r="93" spans="1:23">
      <c r="A93">
        <v>254347</v>
      </c>
      <c r="B93">
        <v>9430</v>
      </c>
      <c r="C93" s="23" t="s">
        <v>221</v>
      </c>
      <c r="D93" s="23" t="s">
        <v>222</v>
      </c>
      <c r="E93" s="23" t="s">
        <v>223</v>
      </c>
      <c r="F93" s="24">
        <v>46120</v>
      </c>
      <c r="G93" s="23" t="s">
        <v>424</v>
      </c>
      <c r="H93">
        <v>1</v>
      </c>
      <c r="I93" s="23" t="s">
        <v>601</v>
      </c>
      <c r="M93" s="23" t="s">
        <v>325</v>
      </c>
      <c r="N93" s="23" t="s">
        <v>602</v>
      </c>
      <c r="O93" s="23" t="s">
        <v>603</v>
      </c>
      <c r="P93" s="23" t="s">
        <v>601</v>
      </c>
      <c r="Q93" s="23" t="s">
        <v>229</v>
      </c>
      <c r="U93" s="23" t="s">
        <v>427</v>
      </c>
      <c r="V93" s="23" t="s">
        <v>231</v>
      </c>
      <c r="W93" s="25">
        <v>46309.803796296299</v>
      </c>
    </row>
    <row r="94" spans="1:23">
      <c r="A94">
        <v>254348</v>
      </c>
      <c r="B94">
        <v>9431</v>
      </c>
      <c r="C94" s="23" t="s">
        <v>221</v>
      </c>
      <c r="D94" s="23" t="s">
        <v>222</v>
      </c>
      <c r="E94" s="23" t="s">
        <v>223</v>
      </c>
      <c r="F94" s="24">
        <v>46120</v>
      </c>
      <c r="G94" s="23" t="s">
        <v>340</v>
      </c>
      <c r="H94">
        <v>1</v>
      </c>
      <c r="I94" s="23" t="s">
        <v>604</v>
      </c>
      <c r="M94" s="23" t="s">
        <v>234</v>
      </c>
      <c r="N94" s="23" t="s">
        <v>605</v>
      </c>
      <c r="O94" s="23" t="s">
        <v>606</v>
      </c>
      <c r="P94" s="23" t="s">
        <v>604</v>
      </c>
      <c r="Q94" s="23" t="s">
        <v>229</v>
      </c>
      <c r="U94" s="23" t="s">
        <v>344</v>
      </c>
      <c r="V94" s="23" t="s">
        <v>231</v>
      </c>
      <c r="W94" s="25">
        <v>46309.803796296299</v>
      </c>
    </row>
    <row r="95" spans="1:23">
      <c r="A95">
        <v>255177</v>
      </c>
      <c r="B95">
        <v>1105</v>
      </c>
      <c r="C95" s="23" t="s">
        <v>221</v>
      </c>
      <c r="D95" s="23" t="s">
        <v>222</v>
      </c>
      <c r="E95" s="23" t="s">
        <v>223</v>
      </c>
      <c r="F95" s="24">
        <v>46122</v>
      </c>
      <c r="G95" s="23" t="s">
        <v>224</v>
      </c>
      <c r="H95">
        <v>1</v>
      </c>
      <c r="I95" s="23" t="s">
        <v>607</v>
      </c>
      <c r="M95" s="23" t="s">
        <v>226</v>
      </c>
      <c r="N95" s="23" t="s">
        <v>608</v>
      </c>
      <c r="O95" s="23" t="s">
        <v>609</v>
      </c>
      <c r="P95" s="23" t="s">
        <v>607</v>
      </c>
      <c r="Q95" s="23" t="s">
        <v>610</v>
      </c>
      <c r="U95" s="23" t="s">
        <v>230</v>
      </c>
      <c r="V95" s="23" t="s">
        <v>231</v>
      </c>
      <c r="W95" s="25">
        <v>46309.803796296299</v>
      </c>
    </row>
    <row r="96" spans="1:23">
      <c r="A96">
        <v>255178</v>
      </c>
      <c r="B96">
        <v>1107</v>
      </c>
      <c r="C96" s="23" t="s">
        <v>221</v>
      </c>
      <c r="D96" s="23" t="s">
        <v>222</v>
      </c>
      <c r="E96" s="23" t="s">
        <v>223</v>
      </c>
      <c r="F96" s="24">
        <v>46122</v>
      </c>
      <c r="G96" s="23" t="s">
        <v>299</v>
      </c>
      <c r="H96">
        <v>4</v>
      </c>
      <c r="I96" s="23" t="s">
        <v>611</v>
      </c>
      <c r="M96" s="23" t="s">
        <v>301</v>
      </c>
      <c r="N96" s="23" t="s">
        <v>612</v>
      </c>
      <c r="O96" s="23" t="s">
        <v>613</v>
      </c>
      <c r="P96" s="23" t="s">
        <v>308</v>
      </c>
      <c r="Q96" s="23" t="s">
        <v>229</v>
      </c>
      <c r="U96" s="23" t="s">
        <v>304</v>
      </c>
      <c r="V96" s="23" t="s">
        <v>231</v>
      </c>
      <c r="W96" s="25">
        <v>46309.803796296299</v>
      </c>
    </row>
    <row r="97" spans="1:23">
      <c r="A97">
        <v>255179</v>
      </c>
      <c r="B97">
        <v>1108</v>
      </c>
      <c r="C97" s="23" t="s">
        <v>221</v>
      </c>
      <c r="D97" s="23" t="s">
        <v>222</v>
      </c>
      <c r="E97" s="23" t="s">
        <v>223</v>
      </c>
      <c r="F97" s="24">
        <v>46122</v>
      </c>
      <c r="G97" s="23" t="s">
        <v>257</v>
      </c>
      <c r="H97">
        <v>1</v>
      </c>
      <c r="I97" s="23" t="s">
        <v>614</v>
      </c>
      <c r="M97" s="23" t="s">
        <v>259</v>
      </c>
      <c r="N97" s="23" t="s">
        <v>615</v>
      </c>
      <c r="O97" s="23" t="s">
        <v>616</v>
      </c>
      <c r="P97" s="23" t="s">
        <v>614</v>
      </c>
      <c r="Q97" s="23" t="s">
        <v>229</v>
      </c>
      <c r="U97" s="23" t="s">
        <v>262</v>
      </c>
      <c r="V97" s="23" t="s">
        <v>231</v>
      </c>
      <c r="W97" s="25">
        <v>46309.803796296299</v>
      </c>
    </row>
    <row r="98" spans="1:23">
      <c r="A98">
        <v>255180</v>
      </c>
      <c r="B98">
        <v>1109</v>
      </c>
      <c r="C98" s="23" t="s">
        <v>221</v>
      </c>
      <c r="D98" s="23" t="s">
        <v>222</v>
      </c>
      <c r="E98" s="23" t="s">
        <v>223</v>
      </c>
      <c r="F98" s="24">
        <v>46122</v>
      </c>
      <c r="G98" s="23" t="s">
        <v>617</v>
      </c>
      <c r="H98">
        <v>1</v>
      </c>
      <c r="I98" s="23" t="s">
        <v>618</v>
      </c>
      <c r="M98" s="23" t="s">
        <v>619</v>
      </c>
      <c r="N98" s="23" t="s">
        <v>620</v>
      </c>
      <c r="O98" s="23" t="s">
        <v>621</v>
      </c>
      <c r="P98" s="23" t="s">
        <v>618</v>
      </c>
      <c r="Q98" s="23" t="s">
        <v>229</v>
      </c>
      <c r="U98" s="23" t="s">
        <v>622</v>
      </c>
      <c r="V98" s="23" t="s">
        <v>231</v>
      </c>
      <c r="W98" s="25">
        <v>46309.803796296299</v>
      </c>
    </row>
    <row r="99" spans="1:23">
      <c r="A99">
        <v>255181</v>
      </c>
      <c r="B99">
        <v>1110</v>
      </c>
      <c r="C99" s="23" t="s">
        <v>221</v>
      </c>
      <c r="D99" s="23" t="s">
        <v>222</v>
      </c>
      <c r="E99" s="23" t="s">
        <v>223</v>
      </c>
      <c r="F99" s="24">
        <v>46122</v>
      </c>
      <c r="G99" s="23" t="s">
        <v>623</v>
      </c>
      <c r="H99">
        <v>1</v>
      </c>
      <c r="I99" s="23" t="s">
        <v>624</v>
      </c>
      <c r="M99" s="23" t="s">
        <v>625</v>
      </c>
      <c r="N99" s="23" t="s">
        <v>626</v>
      </c>
      <c r="O99" s="23" t="s">
        <v>627</v>
      </c>
      <c r="P99" s="23" t="s">
        <v>624</v>
      </c>
      <c r="Q99" s="23" t="s">
        <v>229</v>
      </c>
      <c r="U99" s="23" t="s">
        <v>628</v>
      </c>
      <c r="V99" s="23" t="s">
        <v>231</v>
      </c>
      <c r="W99" s="25">
        <v>46309.803796296299</v>
      </c>
    </row>
    <row r="100" spans="1:23">
      <c r="A100">
        <v>255182</v>
      </c>
      <c r="B100">
        <v>1111</v>
      </c>
      <c r="C100" s="23" t="s">
        <v>221</v>
      </c>
      <c r="D100" s="23" t="s">
        <v>222</v>
      </c>
      <c r="E100" s="23" t="s">
        <v>223</v>
      </c>
      <c r="F100" s="24">
        <v>46122</v>
      </c>
      <c r="G100" s="23" t="s">
        <v>275</v>
      </c>
      <c r="H100">
        <v>1</v>
      </c>
      <c r="I100" s="23" t="s">
        <v>629</v>
      </c>
      <c r="M100" s="23" t="s">
        <v>277</v>
      </c>
      <c r="N100" s="23" t="s">
        <v>630</v>
      </c>
      <c r="O100" s="23" t="s">
        <v>631</v>
      </c>
      <c r="P100" s="23" t="s">
        <v>629</v>
      </c>
      <c r="Q100" s="23" t="s">
        <v>229</v>
      </c>
      <c r="U100" s="23" t="s">
        <v>280</v>
      </c>
      <c r="V100" s="23" t="s">
        <v>231</v>
      </c>
      <c r="W100" s="25">
        <v>46309.803796296299</v>
      </c>
    </row>
    <row r="101" spans="1:23">
      <c r="A101">
        <v>255183</v>
      </c>
      <c r="B101">
        <v>1112</v>
      </c>
      <c r="C101" s="23" t="s">
        <v>221</v>
      </c>
      <c r="D101" s="23" t="s">
        <v>222</v>
      </c>
      <c r="E101" s="23" t="s">
        <v>223</v>
      </c>
      <c r="F101" s="24">
        <v>46122</v>
      </c>
      <c r="G101" s="23" t="s">
        <v>632</v>
      </c>
      <c r="H101">
        <v>1</v>
      </c>
      <c r="I101" s="23" t="s">
        <v>633</v>
      </c>
      <c r="M101" s="23" t="s">
        <v>634</v>
      </c>
      <c r="N101" s="23" t="s">
        <v>635</v>
      </c>
      <c r="O101" s="23" t="s">
        <v>636</v>
      </c>
      <c r="P101" s="23" t="s">
        <v>633</v>
      </c>
      <c r="Q101" s="23" t="s">
        <v>229</v>
      </c>
      <c r="U101" s="23" t="s">
        <v>637</v>
      </c>
      <c r="V101" s="23" t="s">
        <v>231</v>
      </c>
      <c r="W101" s="25">
        <v>46309.803796296299</v>
      </c>
    </row>
    <row r="102" spans="1:23">
      <c r="A102">
        <v>255184</v>
      </c>
      <c r="B102">
        <v>1113</v>
      </c>
      <c r="C102" s="23" t="s">
        <v>221</v>
      </c>
      <c r="D102" s="23" t="s">
        <v>222</v>
      </c>
      <c r="E102" s="23" t="s">
        <v>223</v>
      </c>
      <c r="F102" s="24">
        <v>46122</v>
      </c>
      <c r="G102" s="23" t="s">
        <v>275</v>
      </c>
      <c r="H102">
        <v>1</v>
      </c>
      <c r="I102" s="23" t="s">
        <v>638</v>
      </c>
      <c r="M102" s="23" t="s">
        <v>277</v>
      </c>
      <c r="N102" s="23" t="s">
        <v>639</v>
      </c>
      <c r="O102" s="23" t="s">
        <v>640</v>
      </c>
      <c r="P102" s="23" t="s">
        <v>638</v>
      </c>
      <c r="Q102" s="23" t="s">
        <v>229</v>
      </c>
      <c r="U102" s="23" t="s">
        <v>280</v>
      </c>
      <c r="V102" s="23" t="s">
        <v>231</v>
      </c>
      <c r="W102" s="25">
        <v>46309.803796296299</v>
      </c>
    </row>
    <row r="103" spans="1:23">
      <c r="A103">
        <v>255185</v>
      </c>
      <c r="B103">
        <v>1114</v>
      </c>
      <c r="C103" s="23" t="s">
        <v>221</v>
      </c>
      <c r="D103" s="23" t="s">
        <v>222</v>
      </c>
      <c r="E103" s="23" t="s">
        <v>223</v>
      </c>
      <c r="F103" s="24">
        <v>46122</v>
      </c>
      <c r="G103" s="23" t="s">
        <v>245</v>
      </c>
      <c r="H103">
        <v>1</v>
      </c>
      <c r="I103" s="23" t="s">
        <v>641</v>
      </c>
      <c r="M103" s="23" t="s">
        <v>247</v>
      </c>
      <c r="N103" s="23" t="s">
        <v>642</v>
      </c>
      <c r="O103" s="23" t="s">
        <v>643</v>
      </c>
      <c r="P103" s="23" t="s">
        <v>641</v>
      </c>
      <c r="Q103" s="23" t="s">
        <v>229</v>
      </c>
      <c r="U103" s="23" t="s">
        <v>250</v>
      </c>
      <c r="V103" s="23" t="s">
        <v>231</v>
      </c>
      <c r="W103" s="25">
        <v>46309.803796296299</v>
      </c>
    </row>
    <row r="104" spans="1:23">
      <c r="A104">
        <v>255186</v>
      </c>
      <c r="B104">
        <v>1115</v>
      </c>
      <c r="C104" s="23" t="s">
        <v>221</v>
      </c>
      <c r="D104" s="23" t="s">
        <v>222</v>
      </c>
      <c r="E104" s="23" t="s">
        <v>223</v>
      </c>
      <c r="F104" s="24">
        <v>46122</v>
      </c>
      <c r="G104" s="23" t="s">
        <v>644</v>
      </c>
      <c r="H104">
        <v>1</v>
      </c>
      <c r="I104" s="23" t="s">
        <v>645</v>
      </c>
      <c r="M104" s="23" t="s">
        <v>397</v>
      </c>
      <c r="N104" s="23" t="s">
        <v>646</v>
      </c>
      <c r="O104" s="23" t="s">
        <v>647</v>
      </c>
      <c r="P104" s="23" t="s">
        <v>645</v>
      </c>
      <c r="Q104" s="23" t="s">
        <v>229</v>
      </c>
      <c r="U104" s="23" t="s">
        <v>648</v>
      </c>
      <c r="V104" s="23" t="s">
        <v>231</v>
      </c>
      <c r="W104" s="25">
        <v>46309.803796296299</v>
      </c>
    </row>
    <row r="105" spans="1:23">
      <c r="A105">
        <v>255187</v>
      </c>
      <c r="B105">
        <v>1116</v>
      </c>
      <c r="C105" s="23" t="s">
        <v>221</v>
      </c>
      <c r="D105" s="23" t="s">
        <v>222</v>
      </c>
      <c r="E105" s="23" t="s">
        <v>223</v>
      </c>
      <c r="F105" s="24">
        <v>46122</v>
      </c>
      <c r="G105" s="23" t="s">
        <v>649</v>
      </c>
      <c r="H105">
        <v>1</v>
      </c>
      <c r="I105" s="23" t="s">
        <v>650</v>
      </c>
      <c r="M105" s="23" t="s">
        <v>651</v>
      </c>
      <c r="N105" s="23" t="s">
        <v>652</v>
      </c>
      <c r="O105" s="23" t="s">
        <v>653</v>
      </c>
      <c r="P105" s="23" t="s">
        <v>650</v>
      </c>
      <c r="Q105" s="23" t="s">
        <v>229</v>
      </c>
      <c r="U105" s="23" t="s">
        <v>654</v>
      </c>
      <c r="V105" s="23" t="s">
        <v>231</v>
      </c>
      <c r="W105" s="25">
        <v>46309.803796296299</v>
      </c>
    </row>
    <row r="106" spans="1:23">
      <c r="A106">
        <v>255188</v>
      </c>
      <c r="B106">
        <v>1117</v>
      </c>
      <c r="C106" s="23" t="s">
        <v>221</v>
      </c>
      <c r="D106" s="23" t="s">
        <v>222</v>
      </c>
      <c r="E106" s="23" t="s">
        <v>223</v>
      </c>
      <c r="F106" s="24">
        <v>46122</v>
      </c>
      <c r="G106" s="23" t="s">
        <v>224</v>
      </c>
      <c r="H106">
        <v>1</v>
      </c>
      <c r="I106" s="23" t="s">
        <v>655</v>
      </c>
      <c r="M106" s="23" t="s">
        <v>226</v>
      </c>
      <c r="N106" s="23" t="s">
        <v>656</v>
      </c>
      <c r="O106" s="23" t="s">
        <v>657</v>
      </c>
      <c r="P106" s="23" t="s">
        <v>655</v>
      </c>
      <c r="Q106" s="23" t="s">
        <v>229</v>
      </c>
      <c r="U106" s="23" t="s">
        <v>230</v>
      </c>
      <c r="V106" s="23" t="s">
        <v>231</v>
      </c>
      <c r="W106" s="25">
        <v>46309.803796296299</v>
      </c>
    </row>
    <row r="107" spans="1:23">
      <c r="A107">
        <v>255189</v>
      </c>
      <c r="B107">
        <v>1118</v>
      </c>
      <c r="C107" s="23" t="s">
        <v>221</v>
      </c>
      <c r="D107" s="23" t="s">
        <v>222</v>
      </c>
      <c r="E107" s="23" t="s">
        <v>223</v>
      </c>
      <c r="F107" s="24">
        <v>46122</v>
      </c>
      <c r="G107" s="23" t="s">
        <v>632</v>
      </c>
      <c r="H107">
        <v>1</v>
      </c>
      <c r="I107" s="23" t="s">
        <v>658</v>
      </c>
      <c r="M107" s="23" t="s">
        <v>634</v>
      </c>
      <c r="N107" s="23" t="s">
        <v>659</v>
      </c>
      <c r="O107" s="23" t="s">
        <v>660</v>
      </c>
      <c r="P107" s="23" t="s">
        <v>658</v>
      </c>
      <c r="Q107" s="23" t="s">
        <v>229</v>
      </c>
      <c r="U107" s="23" t="s">
        <v>637</v>
      </c>
      <c r="V107" s="23" t="s">
        <v>231</v>
      </c>
      <c r="W107" s="25">
        <v>46309.803796296299</v>
      </c>
    </row>
    <row r="108" spans="1:23">
      <c r="A108">
        <v>255190</v>
      </c>
      <c r="B108">
        <v>1119</v>
      </c>
      <c r="C108" s="23" t="s">
        <v>221</v>
      </c>
      <c r="D108" s="23" t="s">
        <v>222</v>
      </c>
      <c r="E108" s="23" t="s">
        <v>223</v>
      </c>
      <c r="F108" s="24">
        <v>46122</v>
      </c>
      <c r="G108" s="23" t="s">
        <v>275</v>
      </c>
      <c r="H108">
        <v>1</v>
      </c>
      <c r="I108" s="23" t="s">
        <v>661</v>
      </c>
      <c r="M108" s="23" t="s">
        <v>277</v>
      </c>
      <c r="N108" s="23" t="s">
        <v>662</v>
      </c>
      <c r="O108" s="23" t="s">
        <v>663</v>
      </c>
      <c r="P108" s="23" t="s">
        <v>661</v>
      </c>
      <c r="Q108" s="23" t="s">
        <v>229</v>
      </c>
      <c r="U108" s="23" t="s">
        <v>280</v>
      </c>
      <c r="V108" s="23" t="s">
        <v>231</v>
      </c>
      <c r="W108" s="25">
        <v>46309.803796296299</v>
      </c>
    </row>
    <row r="109" spans="1:23">
      <c r="A109">
        <v>255191</v>
      </c>
      <c r="B109">
        <v>1120</v>
      </c>
      <c r="C109" s="23" t="s">
        <v>221</v>
      </c>
      <c r="D109" s="23" t="s">
        <v>222</v>
      </c>
      <c r="E109" s="23" t="s">
        <v>223</v>
      </c>
      <c r="F109" s="24">
        <v>46122</v>
      </c>
      <c r="G109" s="23" t="s">
        <v>317</v>
      </c>
      <c r="H109">
        <v>1</v>
      </c>
      <c r="I109" s="23" t="s">
        <v>664</v>
      </c>
      <c r="M109" s="23" t="s">
        <v>319</v>
      </c>
      <c r="N109" s="23" t="s">
        <v>665</v>
      </c>
      <c r="O109" s="23" t="s">
        <v>666</v>
      </c>
      <c r="P109" s="23" t="s">
        <v>664</v>
      </c>
      <c r="Q109" s="23" t="s">
        <v>229</v>
      </c>
      <c r="U109" s="23" t="s">
        <v>322</v>
      </c>
      <c r="V109" s="23" t="s">
        <v>231</v>
      </c>
      <c r="W109" s="25">
        <v>46309.803796296299</v>
      </c>
    </row>
    <row r="110" spans="1:23">
      <c r="A110">
        <v>255192</v>
      </c>
      <c r="B110">
        <v>1121</v>
      </c>
      <c r="C110" s="23" t="s">
        <v>221</v>
      </c>
      <c r="D110" s="23" t="s">
        <v>222</v>
      </c>
      <c r="E110" s="23" t="s">
        <v>223</v>
      </c>
      <c r="F110" s="24">
        <v>46122</v>
      </c>
      <c r="G110" s="23" t="s">
        <v>323</v>
      </c>
      <c r="H110">
        <v>1</v>
      </c>
      <c r="I110" s="23" t="s">
        <v>667</v>
      </c>
      <c r="M110" s="23" t="s">
        <v>325</v>
      </c>
      <c r="N110" s="23" t="s">
        <v>668</v>
      </c>
      <c r="O110" s="23" t="s">
        <v>669</v>
      </c>
      <c r="P110" s="23" t="s">
        <v>667</v>
      </c>
      <c r="Q110" s="23" t="s">
        <v>229</v>
      </c>
      <c r="U110" s="23" t="s">
        <v>328</v>
      </c>
      <c r="V110" s="23" t="s">
        <v>231</v>
      </c>
      <c r="W110" s="25">
        <v>46309.803796296299</v>
      </c>
    </row>
    <row r="111" spans="1:23">
      <c r="A111">
        <v>255193</v>
      </c>
      <c r="B111">
        <v>1106</v>
      </c>
      <c r="C111" s="23" t="s">
        <v>221</v>
      </c>
      <c r="D111" s="23" t="s">
        <v>222</v>
      </c>
      <c r="E111" s="23" t="s">
        <v>223</v>
      </c>
      <c r="F111" s="24">
        <v>46122</v>
      </c>
      <c r="G111" s="23" t="s">
        <v>329</v>
      </c>
      <c r="H111">
        <v>1</v>
      </c>
      <c r="I111" s="23" t="s">
        <v>610</v>
      </c>
      <c r="M111" s="23" t="s">
        <v>330</v>
      </c>
      <c r="N111" s="23" t="s">
        <v>670</v>
      </c>
      <c r="O111" s="23" t="s">
        <v>332</v>
      </c>
      <c r="P111" s="23" t="s">
        <v>610</v>
      </c>
      <c r="Q111" s="23" t="s">
        <v>229</v>
      </c>
      <c r="R111">
        <v>1105</v>
      </c>
      <c r="U111" s="23" t="s">
        <v>333</v>
      </c>
      <c r="V111" s="23" t="s">
        <v>231</v>
      </c>
      <c r="W111" s="25">
        <v>46309.803796296299</v>
      </c>
    </row>
    <row r="112" spans="1:23">
      <c r="A112">
        <v>255869</v>
      </c>
      <c r="B112">
        <v>1136</v>
      </c>
      <c r="C112" s="23" t="s">
        <v>221</v>
      </c>
      <c r="D112" s="23" t="s">
        <v>222</v>
      </c>
      <c r="E112" s="23" t="s">
        <v>223</v>
      </c>
      <c r="F112" s="24">
        <v>46126</v>
      </c>
      <c r="G112" s="23" t="s">
        <v>224</v>
      </c>
      <c r="H112">
        <v>1</v>
      </c>
      <c r="I112" s="23" t="s">
        <v>671</v>
      </c>
      <c r="M112" s="23" t="s">
        <v>226</v>
      </c>
      <c r="N112" s="23" t="s">
        <v>672</v>
      </c>
      <c r="O112" s="23" t="s">
        <v>673</v>
      </c>
      <c r="P112" s="23" t="s">
        <v>671</v>
      </c>
      <c r="Q112" s="23" t="s">
        <v>229</v>
      </c>
      <c r="U112" s="23" t="s">
        <v>230</v>
      </c>
      <c r="V112" s="23" t="s">
        <v>231</v>
      </c>
      <c r="W112" s="25">
        <v>46309.803796296299</v>
      </c>
    </row>
    <row r="113" spans="1:23">
      <c r="A113">
        <v>255870</v>
      </c>
      <c r="B113">
        <v>1137</v>
      </c>
      <c r="C113" s="23" t="s">
        <v>221</v>
      </c>
      <c r="D113" s="23" t="s">
        <v>222</v>
      </c>
      <c r="E113" s="23" t="s">
        <v>223</v>
      </c>
      <c r="F113" s="24">
        <v>46126</v>
      </c>
      <c r="G113" s="23" t="s">
        <v>257</v>
      </c>
      <c r="H113">
        <v>1</v>
      </c>
      <c r="I113" s="23" t="s">
        <v>674</v>
      </c>
      <c r="M113" s="23" t="s">
        <v>259</v>
      </c>
      <c r="N113" s="23" t="s">
        <v>675</v>
      </c>
      <c r="O113" s="23" t="s">
        <v>676</v>
      </c>
      <c r="P113" s="23" t="s">
        <v>674</v>
      </c>
      <c r="Q113" s="23" t="s">
        <v>229</v>
      </c>
      <c r="U113" s="23" t="s">
        <v>262</v>
      </c>
      <c r="V113" s="23" t="s">
        <v>231</v>
      </c>
      <c r="W113" s="25">
        <v>46309.803796296299</v>
      </c>
    </row>
    <row r="114" spans="1:23">
      <c r="A114">
        <v>255871</v>
      </c>
      <c r="B114">
        <v>1138</v>
      </c>
      <c r="C114" s="23" t="s">
        <v>221</v>
      </c>
      <c r="D114" s="23" t="s">
        <v>222</v>
      </c>
      <c r="E114" s="23" t="s">
        <v>223</v>
      </c>
      <c r="F114" s="24">
        <v>46126</v>
      </c>
      <c r="G114" s="23" t="s">
        <v>224</v>
      </c>
      <c r="H114">
        <v>1</v>
      </c>
      <c r="I114" s="23" t="s">
        <v>677</v>
      </c>
      <c r="M114" s="23" t="s">
        <v>226</v>
      </c>
      <c r="N114" s="23" t="s">
        <v>678</v>
      </c>
      <c r="O114" s="23" t="s">
        <v>679</v>
      </c>
      <c r="P114" s="23" t="s">
        <v>677</v>
      </c>
      <c r="Q114" s="23" t="s">
        <v>229</v>
      </c>
      <c r="U114" s="23" t="s">
        <v>230</v>
      </c>
      <c r="V114" s="23" t="s">
        <v>231</v>
      </c>
      <c r="W114" s="25">
        <v>46309.803796296299</v>
      </c>
    </row>
    <row r="115" spans="1:23">
      <c r="A115">
        <v>255872</v>
      </c>
      <c r="B115">
        <v>1139</v>
      </c>
      <c r="C115" s="23" t="s">
        <v>221</v>
      </c>
      <c r="D115" s="23" t="s">
        <v>222</v>
      </c>
      <c r="E115" s="23" t="s">
        <v>223</v>
      </c>
      <c r="F115" s="24">
        <v>46126</v>
      </c>
      <c r="G115" s="23" t="s">
        <v>299</v>
      </c>
      <c r="H115">
        <v>1</v>
      </c>
      <c r="I115" s="23" t="s">
        <v>680</v>
      </c>
      <c r="M115" s="23" t="s">
        <v>301</v>
      </c>
      <c r="N115" s="23" t="s">
        <v>681</v>
      </c>
      <c r="O115" s="23" t="s">
        <v>682</v>
      </c>
      <c r="P115" s="23" t="s">
        <v>680</v>
      </c>
      <c r="Q115" s="23" t="s">
        <v>229</v>
      </c>
      <c r="U115" s="23" t="s">
        <v>304</v>
      </c>
      <c r="V115" s="23" t="s">
        <v>231</v>
      </c>
      <c r="W115" s="25">
        <v>46309.803796296299</v>
      </c>
    </row>
    <row r="116" spans="1:23">
      <c r="A116">
        <v>255873</v>
      </c>
      <c r="B116">
        <v>1140</v>
      </c>
      <c r="C116" s="23" t="s">
        <v>221</v>
      </c>
      <c r="D116" s="23" t="s">
        <v>222</v>
      </c>
      <c r="E116" s="23" t="s">
        <v>223</v>
      </c>
      <c r="F116" s="24">
        <v>46126</v>
      </c>
      <c r="G116" s="23" t="s">
        <v>299</v>
      </c>
      <c r="H116">
        <v>5</v>
      </c>
      <c r="I116" s="23" t="s">
        <v>683</v>
      </c>
      <c r="M116" s="23" t="s">
        <v>301</v>
      </c>
      <c r="N116" s="23" t="s">
        <v>684</v>
      </c>
      <c r="O116" s="23" t="s">
        <v>685</v>
      </c>
      <c r="P116" s="23" t="s">
        <v>686</v>
      </c>
      <c r="Q116" s="23" t="s">
        <v>687</v>
      </c>
      <c r="U116" s="23" t="s">
        <v>304</v>
      </c>
      <c r="V116" s="23" t="s">
        <v>231</v>
      </c>
      <c r="W116" s="25">
        <v>46309.803796296299</v>
      </c>
    </row>
    <row r="117" spans="1:23">
      <c r="A117">
        <v>255874</v>
      </c>
      <c r="B117">
        <v>1142</v>
      </c>
      <c r="C117" s="23" t="s">
        <v>221</v>
      </c>
      <c r="D117" s="23" t="s">
        <v>222</v>
      </c>
      <c r="E117" s="23" t="s">
        <v>223</v>
      </c>
      <c r="F117" s="24">
        <v>46126</v>
      </c>
      <c r="G117" s="23" t="s">
        <v>263</v>
      </c>
      <c r="H117">
        <v>1</v>
      </c>
      <c r="I117" s="23" t="s">
        <v>688</v>
      </c>
      <c r="M117" s="23" t="s">
        <v>265</v>
      </c>
      <c r="N117" s="23" t="s">
        <v>689</v>
      </c>
      <c r="O117" s="23" t="s">
        <v>690</v>
      </c>
      <c r="P117" s="23" t="s">
        <v>688</v>
      </c>
      <c r="Q117" s="23" t="s">
        <v>229</v>
      </c>
      <c r="U117" s="23" t="s">
        <v>268</v>
      </c>
      <c r="V117" s="23" t="s">
        <v>231</v>
      </c>
      <c r="W117" s="25">
        <v>46309.803796296299</v>
      </c>
    </row>
    <row r="118" spans="1:23">
      <c r="A118">
        <v>255875</v>
      </c>
      <c r="B118">
        <v>1143</v>
      </c>
      <c r="C118" s="23" t="s">
        <v>221</v>
      </c>
      <c r="D118" s="23" t="s">
        <v>222</v>
      </c>
      <c r="E118" s="23" t="s">
        <v>223</v>
      </c>
      <c r="F118" s="24">
        <v>46126</v>
      </c>
      <c r="G118" s="23" t="s">
        <v>275</v>
      </c>
      <c r="H118">
        <v>1</v>
      </c>
      <c r="I118" s="23" t="s">
        <v>691</v>
      </c>
      <c r="M118" s="23" t="s">
        <v>277</v>
      </c>
      <c r="N118" s="23" t="s">
        <v>692</v>
      </c>
      <c r="O118" s="23" t="s">
        <v>693</v>
      </c>
      <c r="P118" s="23" t="s">
        <v>691</v>
      </c>
      <c r="Q118" s="23" t="s">
        <v>229</v>
      </c>
      <c r="U118" s="23" t="s">
        <v>280</v>
      </c>
      <c r="V118" s="23" t="s">
        <v>231</v>
      </c>
      <c r="W118" s="25">
        <v>46309.803796296299</v>
      </c>
    </row>
    <row r="119" spans="1:23">
      <c r="A119">
        <v>255876</v>
      </c>
      <c r="B119">
        <v>1144</v>
      </c>
      <c r="C119" s="23" t="s">
        <v>221</v>
      </c>
      <c r="D119" s="23" t="s">
        <v>222</v>
      </c>
      <c r="E119" s="23" t="s">
        <v>223</v>
      </c>
      <c r="F119" s="24">
        <v>46126</v>
      </c>
      <c r="G119" s="23" t="s">
        <v>245</v>
      </c>
      <c r="H119">
        <v>1</v>
      </c>
      <c r="I119" s="23" t="s">
        <v>694</v>
      </c>
      <c r="M119" s="23" t="s">
        <v>247</v>
      </c>
      <c r="N119" s="23" t="s">
        <v>695</v>
      </c>
      <c r="O119" s="23" t="s">
        <v>696</v>
      </c>
      <c r="P119" s="23" t="s">
        <v>694</v>
      </c>
      <c r="Q119" s="23" t="s">
        <v>229</v>
      </c>
      <c r="U119" s="23" t="s">
        <v>250</v>
      </c>
      <c r="V119" s="23" t="s">
        <v>231</v>
      </c>
      <c r="W119" s="25">
        <v>46309.803796296299</v>
      </c>
    </row>
    <row r="120" spans="1:23">
      <c r="A120">
        <v>255877</v>
      </c>
      <c r="B120">
        <v>1145</v>
      </c>
      <c r="C120" s="23" t="s">
        <v>221</v>
      </c>
      <c r="D120" s="23" t="s">
        <v>222</v>
      </c>
      <c r="E120" s="23" t="s">
        <v>223</v>
      </c>
      <c r="F120" s="24">
        <v>46126</v>
      </c>
      <c r="G120" s="23" t="s">
        <v>251</v>
      </c>
      <c r="H120">
        <v>1</v>
      </c>
      <c r="I120" s="23" t="s">
        <v>429</v>
      </c>
      <c r="M120" s="23" t="s">
        <v>253</v>
      </c>
      <c r="N120" s="23" t="s">
        <v>697</v>
      </c>
      <c r="O120" s="23" t="s">
        <v>698</v>
      </c>
      <c r="P120" s="23" t="s">
        <v>429</v>
      </c>
      <c r="Q120" s="23" t="s">
        <v>229</v>
      </c>
      <c r="U120" s="23" t="s">
        <v>256</v>
      </c>
      <c r="V120" s="23" t="s">
        <v>231</v>
      </c>
      <c r="W120" s="25">
        <v>46309.803796296299</v>
      </c>
    </row>
    <row r="121" spans="1:23">
      <c r="A121">
        <v>255878</v>
      </c>
      <c r="B121">
        <v>1146</v>
      </c>
      <c r="C121" s="23" t="s">
        <v>221</v>
      </c>
      <c r="D121" s="23" t="s">
        <v>222</v>
      </c>
      <c r="E121" s="23" t="s">
        <v>223</v>
      </c>
      <c r="F121" s="24">
        <v>46126</v>
      </c>
      <c r="G121" s="23" t="s">
        <v>329</v>
      </c>
      <c r="H121">
        <v>1</v>
      </c>
      <c r="I121" s="23" t="s">
        <v>699</v>
      </c>
      <c r="M121" s="23" t="s">
        <v>330</v>
      </c>
      <c r="N121" s="23" t="s">
        <v>700</v>
      </c>
      <c r="O121" s="23" t="s">
        <v>701</v>
      </c>
      <c r="P121" s="23" t="s">
        <v>699</v>
      </c>
      <c r="Q121" s="23" t="s">
        <v>229</v>
      </c>
      <c r="U121" s="23" t="s">
        <v>333</v>
      </c>
      <c r="V121" s="23" t="s">
        <v>231</v>
      </c>
      <c r="W121" s="25">
        <v>46309.803796296299</v>
      </c>
    </row>
    <row r="122" spans="1:23">
      <c r="A122">
        <v>255879</v>
      </c>
      <c r="B122">
        <v>1147</v>
      </c>
      <c r="C122" s="23" t="s">
        <v>221</v>
      </c>
      <c r="D122" s="23" t="s">
        <v>222</v>
      </c>
      <c r="E122" s="23" t="s">
        <v>223</v>
      </c>
      <c r="F122" s="24">
        <v>46126</v>
      </c>
      <c r="G122" s="23" t="s">
        <v>649</v>
      </c>
      <c r="H122">
        <v>1</v>
      </c>
      <c r="I122" s="23" t="s">
        <v>702</v>
      </c>
      <c r="M122" s="23" t="s">
        <v>651</v>
      </c>
      <c r="N122" s="23" t="s">
        <v>703</v>
      </c>
      <c r="O122" s="23" t="s">
        <v>704</v>
      </c>
      <c r="P122" s="23" t="s">
        <v>702</v>
      </c>
      <c r="Q122" s="23" t="s">
        <v>229</v>
      </c>
      <c r="U122" s="23" t="s">
        <v>654</v>
      </c>
      <c r="V122" s="23" t="s">
        <v>231</v>
      </c>
      <c r="W122" s="25">
        <v>46309.803796296299</v>
      </c>
    </row>
    <row r="123" spans="1:23">
      <c r="A123">
        <v>255880</v>
      </c>
      <c r="B123">
        <v>1148</v>
      </c>
      <c r="C123" s="23" t="s">
        <v>221</v>
      </c>
      <c r="D123" s="23" t="s">
        <v>222</v>
      </c>
      <c r="E123" s="23" t="s">
        <v>223</v>
      </c>
      <c r="F123" s="24">
        <v>46126</v>
      </c>
      <c r="G123" s="23" t="s">
        <v>263</v>
      </c>
      <c r="H123">
        <v>2</v>
      </c>
      <c r="I123" s="23" t="s">
        <v>705</v>
      </c>
      <c r="M123" s="23" t="s">
        <v>265</v>
      </c>
      <c r="N123" s="23" t="s">
        <v>706</v>
      </c>
      <c r="O123" s="23" t="s">
        <v>707</v>
      </c>
      <c r="P123" s="23" t="s">
        <v>708</v>
      </c>
      <c r="Q123" s="23" t="s">
        <v>229</v>
      </c>
      <c r="U123" s="23" t="s">
        <v>268</v>
      </c>
      <c r="V123" s="23" t="s">
        <v>231</v>
      </c>
      <c r="W123" s="25">
        <v>46309.803796296299</v>
      </c>
    </row>
    <row r="124" spans="1:23">
      <c r="A124">
        <v>255881</v>
      </c>
      <c r="B124">
        <v>1149</v>
      </c>
      <c r="C124" s="23" t="s">
        <v>221</v>
      </c>
      <c r="D124" s="23" t="s">
        <v>222</v>
      </c>
      <c r="E124" s="23" t="s">
        <v>223</v>
      </c>
      <c r="F124" s="24">
        <v>46126</v>
      </c>
      <c r="G124" s="23" t="s">
        <v>323</v>
      </c>
      <c r="H124">
        <v>1</v>
      </c>
      <c r="I124" s="23" t="s">
        <v>709</v>
      </c>
      <c r="M124" s="23" t="s">
        <v>325</v>
      </c>
      <c r="N124" s="23" t="s">
        <v>710</v>
      </c>
      <c r="O124" s="23" t="s">
        <v>711</v>
      </c>
      <c r="P124" s="23" t="s">
        <v>709</v>
      </c>
      <c r="Q124" s="23" t="s">
        <v>229</v>
      </c>
      <c r="U124" s="23" t="s">
        <v>328</v>
      </c>
      <c r="V124" s="23" t="s">
        <v>231</v>
      </c>
      <c r="W124" s="25">
        <v>46309.803796296299</v>
      </c>
    </row>
    <row r="125" spans="1:23">
      <c r="A125">
        <v>255882</v>
      </c>
      <c r="B125">
        <v>1141</v>
      </c>
      <c r="C125" s="23" t="s">
        <v>221</v>
      </c>
      <c r="D125" s="23" t="s">
        <v>222</v>
      </c>
      <c r="E125" s="23" t="s">
        <v>223</v>
      </c>
      <c r="F125" s="24">
        <v>46126</v>
      </c>
      <c r="G125" s="23" t="s">
        <v>224</v>
      </c>
      <c r="H125">
        <v>1</v>
      </c>
      <c r="I125" s="23" t="s">
        <v>687</v>
      </c>
      <c r="M125" s="23" t="s">
        <v>226</v>
      </c>
      <c r="N125" s="23" t="s">
        <v>712</v>
      </c>
      <c r="O125" s="23" t="s">
        <v>713</v>
      </c>
      <c r="P125" s="23" t="s">
        <v>687</v>
      </c>
      <c r="Q125" s="23" t="s">
        <v>229</v>
      </c>
      <c r="R125">
        <v>1140</v>
      </c>
      <c r="U125" s="23" t="s">
        <v>230</v>
      </c>
      <c r="V125" s="23" t="s">
        <v>231</v>
      </c>
      <c r="W125" s="25">
        <v>46309.803796296299</v>
      </c>
    </row>
    <row r="126" spans="1:23">
      <c r="A126">
        <v>256169</v>
      </c>
      <c r="B126">
        <v>9642</v>
      </c>
      <c r="C126" s="23" t="s">
        <v>221</v>
      </c>
      <c r="D126" s="23" t="s">
        <v>222</v>
      </c>
      <c r="E126" s="23" t="s">
        <v>223</v>
      </c>
      <c r="F126" s="24">
        <v>46127</v>
      </c>
      <c r="G126" s="23" t="s">
        <v>224</v>
      </c>
      <c r="H126">
        <v>1</v>
      </c>
      <c r="I126" s="23" t="s">
        <v>714</v>
      </c>
      <c r="M126" s="23" t="s">
        <v>226</v>
      </c>
      <c r="N126" s="23" t="s">
        <v>715</v>
      </c>
      <c r="O126" s="23" t="s">
        <v>716</v>
      </c>
      <c r="P126" s="23" t="s">
        <v>714</v>
      </c>
      <c r="Q126" s="23" t="s">
        <v>229</v>
      </c>
      <c r="U126" s="23" t="s">
        <v>230</v>
      </c>
      <c r="V126" s="23" t="s">
        <v>231</v>
      </c>
      <c r="W126" s="25">
        <v>46309.803796296299</v>
      </c>
    </row>
    <row r="127" spans="1:23">
      <c r="A127">
        <v>256170</v>
      </c>
      <c r="B127">
        <v>9643</v>
      </c>
      <c r="C127" s="23" t="s">
        <v>221</v>
      </c>
      <c r="D127" s="23" t="s">
        <v>222</v>
      </c>
      <c r="E127" s="23" t="s">
        <v>223</v>
      </c>
      <c r="F127" s="24">
        <v>46127</v>
      </c>
      <c r="G127" s="23" t="s">
        <v>717</v>
      </c>
      <c r="H127">
        <v>1</v>
      </c>
      <c r="I127" s="23" t="s">
        <v>718</v>
      </c>
      <c r="M127" s="23" t="s">
        <v>719</v>
      </c>
      <c r="N127" s="23" t="s">
        <v>720</v>
      </c>
      <c r="O127" s="23" t="s">
        <v>721</v>
      </c>
      <c r="P127" s="23" t="s">
        <v>718</v>
      </c>
      <c r="Q127" s="23" t="s">
        <v>722</v>
      </c>
      <c r="U127" s="23" t="s">
        <v>723</v>
      </c>
      <c r="V127" s="23" t="s">
        <v>231</v>
      </c>
      <c r="W127" s="25">
        <v>46309.803796296299</v>
      </c>
    </row>
    <row r="128" spans="1:23">
      <c r="A128">
        <v>256171</v>
      </c>
      <c r="B128">
        <v>9645</v>
      </c>
      <c r="C128" s="23" t="s">
        <v>221</v>
      </c>
      <c r="D128" s="23" t="s">
        <v>222</v>
      </c>
      <c r="E128" s="23" t="s">
        <v>223</v>
      </c>
      <c r="F128" s="24">
        <v>46127</v>
      </c>
      <c r="G128" s="23" t="s">
        <v>263</v>
      </c>
      <c r="H128">
        <v>1</v>
      </c>
      <c r="I128" s="23" t="s">
        <v>724</v>
      </c>
      <c r="M128" s="23" t="s">
        <v>265</v>
      </c>
      <c r="N128" s="23" t="s">
        <v>725</v>
      </c>
      <c r="O128" s="23" t="s">
        <v>726</v>
      </c>
      <c r="P128" s="23" t="s">
        <v>724</v>
      </c>
      <c r="Q128" s="23" t="s">
        <v>229</v>
      </c>
      <c r="U128" s="23" t="s">
        <v>268</v>
      </c>
      <c r="V128" s="23" t="s">
        <v>231</v>
      </c>
      <c r="W128" s="25">
        <v>46309.803796296299</v>
      </c>
    </row>
    <row r="129" spans="1:23">
      <c r="A129">
        <v>256172</v>
      </c>
      <c r="B129">
        <v>9646</v>
      </c>
      <c r="C129" s="23" t="s">
        <v>221</v>
      </c>
      <c r="D129" s="23" t="s">
        <v>222</v>
      </c>
      <c r="E129" s="23" t="s">
        <v>223</v>
      </c>
      <c r="F129" s="24">
        <v>46127</v>
      </c>
      <c r="G129" s="23" t="s">
        <v>623</v>
      </c>
      <c r="H129">
        <v>1</v>
      </c>
      <c r="I129" s="23" t="s">
        <v>727</v>
      </c>
      <c r="M129" s="23" t="s">
        <v>625</v>
      </c>
      <c r="N129" s="23" t="s">
        <v>728</v>
      </c>
      <c r="O129" s="23" t="s">
        <v>729</v>
      </c>
      <c r="P129" s="23" t="s">
        <v>727</v>
      </c>
      <c r="Q129" s="23" t="s">
        <v>229</v>
      </c>
      <c r="U129" s="23" t="s">
        <v>628</v>
      </c>
      <c r="V129" s="23" t="s">
        <v>231</v>
      </c>
      <c r="W129" s="25">
        <v>46309.803796296299</v>
      </c>
    </row>
    <row r="130" spans="1:23">
      <c r="A130">
        <v>256173</v>
      </c>
      <c r="B130">
        <v>9647</v>
      </c>
      <c r="C130" s="23" t="s">
        <v>221</v>
      </c>
      <c r="D130" s="23" t="s">
        <v>222</v>
      </c>
      <c r="E130" s="23" t="s">
        <v>223</v>
      </c>
      <c r="F130" s="24">
        <v>46127</v>
      </c>
      <c r="G130" s="23" t="s">
        <v>730</v>
      </c>
      <c r="H130">
        <v>1</v>
      </c>
      <c r="I130" s="23" t="s">
        <v>731</v>
      </c>
      <c r="M130" s="23" t="s">
        <v>732</v>
      </c>
      <c r="N130" s="23" t="s">
        <v>733</v>
      </c>
      <c r="O130" s="23" t="s">
        <v>734</v>
      </c>
      <c r="P130" s="23" t="s">
        <v>731</v>
      </c>
      <c r="Q130" s="23" t="s">
        <v>229</v>
      </c>
      <c r="U130" s="23" t="s">
        <v>735</v>
      </c>
      <c r="V130" s="23" t="s">
        <v>231</v>
      </c>
      <c r="W130" s="25">
        <v>46309.803796296299</v>
      </c>
    </row>
    <row r="131" spans="1:23">
      <c r="A131">
        <v>256174</v>
      </c>
      <c r="B131">
        <v>9648</v>
      </c>
      <c r="C131" s="23" t="s">
        <v>221</v>
      </c>
      <c r="D131" s="23" t="s">
        <v>222</v>
      </c>
      <c r="E131" s="23" t="s">
        <v>223</v>
      </c>
      <c r="F131" s="24">
        <v>46127</v>
      </c>
      <c r="G131" s="23" t="s">
        <v>224</v>
      </c>
      <c r="H131">
        <v>1</v>
      </c>
      <c r="I131" s="23" t="s">
        <v>736</v>
      </c>
      <c r="M131" s="23" t="s">
        <v>226</v>
      </c>
      <c r="N131" s="23" t="s">
        <v>737</v>
      </c>
      <c r="O131" s="23" t="s">
        <v>738</v>
      </c>
      <c r="P131" s="23" t="s">
        <v>736</v>
      </c>
      <c r="Q131" s="23" t="s">
        <v>229</v>
      </c>
      <c r="U131" s="23" t="s">
        <v>230</v>
      </c>
      <c r="V131" s="23" t="s">
        <v>231</v>
      </c>
      <c r="W131" s="25">
        <v>46309.803796296299</v>
      </c>
    </row>
    <row r="132" spans="1:23">
      <c r="A132">
        <v>256175</v>
      </c>
      <c r="B132">
        <v>9649</v>
      </c>
      <c r="C132" s="23" t="s">
        <v>221</v>
      </c>
      <c r="D132" s="23" t="s">
        <v>222</v>
      </c>
      <c r="E132" s="23" t="s">
        <v>223</v>
      </c>
      <c r="F132" s="24">
        <v>46127</v>
      </c>
      <c r="G132" s="23" t="s">
        <v>623</v>
      </c>
      <c r="H132">
        <v>1</v>
      </c>
      <c r="I132" s="23" t="s">
        <v>739</v>
      </c>
      <c r="M132" s="23" t="s">
        <v>625</v>
      </c>
      <c r="N132" s="23" t="s">
        <v>740</v>
      </c>
      <c r="O132" s="23" t="s">
        <v>741</v>
      </c>
      <c r="P132" s="23" t="s">
        <v>739</v>
      </c>
      <c r="Q132" s="23" t="s">
        <v>229</v>
      </c>
      <c r="U132" s="23" t="s">
        <v>628</v>
      </c>
      <c r="V132" s="23" t="s">
        <v>231</v>
      </c>
      <c r="W132" s="25">
        <v>46309.803796296299</v>
      </c>
    </row>
    <row r="133" spans="1:23">
      <c r="A133">
        <v>256176</v>
      </c>
      <c r="B133">
        <v>9650</v>
      </c>
      <c r="C133" s="23" t="s">
        <v>221</v>
      </c>
      <c r="D133" s="23" t="s">
        <v>222</v>
      </c>
      <c r="E133" s="23" t="s">
        <v>223</v>
      </c>
      <c r="F133" s="24">
        <v>46127</v>
      </c>
      <c r="G133" s="23" t="s">
        <v>623</v>
      </c>
      <c r="H133">
        <v>1</v>
      </c>
      <c r="I133" s="23" t="s">
        <v>742</v>
      </c>
      <c r="M133" s="23" t="s">
        <v>625</v>
      </c>
      <c r="N133" s="23" t="s">
        <v>743</v>
      </c>
      <c r="O133" s="23" t="s">
        <v>744</v>
      </c>
      <c r="P133" s="23" t="s">
        <v>742</v>
      </c>
      <c r="Q133" s="23" t="s">
        <v>229</v>
      </c>
      <c r="U133" s="23" t="s">
        <v>628</v>
      </c>
      <c r="V133" s="23" t="s">
        <v>231</v>
      </c>
      <c r="W133" s="25">
        <v>46309.803796296299</v>
      </c>
    </row>
    <row r="134" spans="1:23">
      <c r="A134">
        <v>256177</v>
      </c>
      <c r="B134">
        <v>9651</v>
      </c>
      <c r="C134" s="23" t="s">
        <v>221</v>
      </c>
      <c r="D134" s="23" t="s">
        <v>222</v>
      </c>
      <c r="E134" s="23" t="s">
        <v>223</v>
      </c>
      <c r="F134" s="24">
        <v>46127</v>
      </c>
      <c r="G134" s="23" t="s">
        <v>730</v>
      </c>
      <c r="H134">
        <v>1</v>
      </c>
      <c r="I134" s="23" t="s">
        <v>745</v>
      </c>
      <c r="M134" s="23" t="s">
        <v>732</v>
      </c>
      <c r="N134" s="23" t="s">
        <v>746</v>
      </c>
      <c r="O134" s="23" t="s">
        <v>747</v>
      </c>
      <c r="P134" s="23" t="s">
        <v>745</v>
      </c>
      <c r="Q134" s="23" t="s">
        <v>229</v>
      </c>
      <c r="U134" s="23" t="s">
        <v>735</v>
      </c>
      <c r="V134" s="23" t="s">
        <v>231</v>
      </c>
      <c r="W134" s="25">
        <v>46309.803796296299</v>
      </c>
    </row>
    <row r="135" spans="1:23">
      <c r="A135">
        <v>256178</v>
      </c>
      <c r="B135">
        <v>9652</v>
      </c>
      <c r="C135" s="23" t="s">
        <v>221</v>
      </c>
      <c r="D135" s="23" t="s">
        <v>222</v>
      </c>
      <c r="E135" s="23" t="s">
        <v>223</v>
      </c>
      <c r="F135" s="24">
        <v>46127</v>
      </c>
      <c r="G135" s="23" t="s">
        <v>263</v>
      </c>
      <c r="H135">
        <v>1</v>
      </c>
      <c r="I135" s="23" t="s">
        <v>748</v>
      </c>
      <c r="M135" s="23" t="s">
        <v>265</v>
      </c>
      <c r="N135" s="23" t="s">
        <v>749</v>
      </c>
      <c r="O135" s="23" t="s">
        <v>750</v>
      </c>
      <c r="P135" s="23" t="s">
        <v>748</v>
      </c>
      <c r="Q135" s="23" t="s">
        <v>229</v>
      </c>
      <c r="U135" s="23" t="s">
        <v>268</v>
      </c>
      <c r="V135" s="23" t="s">
        <v>231</v>
      </c>
      <c r="W135" s="25">
        <v>46309.803796296299</v>
      </c>
    </row>
    <row r="136" spans="1:23">
      <c r="A136">
        <v>256179</v>
      </c>
      <c r="B136">
        <v>9653</v>
      </c>
      <c r="C136" s="23" t="s">
        <v>221</v>
      </c>
      <c r="D136" s="23" t="s">
        <v>222</v>
      </c>
      <c r="E136" s="23" t="s">
        <v>223</v>
      </c>
      <c r="F136" s="24">
        <v>46127</v>
      </c>
      <c r="G136" s="23" t="s">
        <v>623</v>
      </c>
      <c r="H136">
        <v>1</v>
      </c>
      <c r="I136" s="23" t="s">
        <v>751</v>
      </c>
      <c r="M136" s="23" t="s">
        <v>625</v>
      </c>
      <c r="N136" s="23" t="s">
        <v>752</v>
      </c>
      <c r="O136" s="23" t="s">
        <v>753</v>
      </c>
      <c r="P136" s="23" t="s">
        <v>751</v>
      </c>
      <c r="Q136" s="23" t="s">
        <v>229</v>
      </c>
      <c r="U136" s="23" t="s">
        <v>628</v>
      </c>
      <c r="V136" s="23" t="s">
        <v>231</v>
      </c>
      <c r="W136" s="25">
        <v>46309.803796296299</v>
      </c>
    </row>
    <row r="137" spans="1:23">
      <c r="A137">
        <v>256180</v>
      </c>
      <c r="B137">
        <v>9654</v>
      </c>
      <c r="C137" s="23" t="s">
        <v>221</v>
      </c>
      <c r="D137" s="23" t="s">
        <v>222</v>
      </c>
      <c r="E137" s="23" t="s">
        <v>223</v>
      </c>
      <c r="F137" s="24">
        <v>46127</v>
      </c>
      <c r="G137" s="23" t="s">
        <v>632</v>
      </c>
      <c r="H137">
        <v>1</v>
      </c>
      <c r="I137" s="23" t="s">
        <v>754</v>
      </c>
      <c r="M137" s="23" t="s">
        <v>634</v>
      </c>
      <c r="N137" s="23" t="s">
        <v>755</v>
      </c>
      <c r="O137" s="23" t="s">
        <v>756</v>
      </c>
      <c r="P137" s="23" t="s">
        <v>754</v>
      </c>
      <c r="Q137" s="23" t="s">
        <v>229</v>
      </c>
      <c r="U137" s="23" t="s">
        <v>637</v>
      </c>
      <c r="V137" s="23" t="s">
        <v>231</v>
      </c>
      <c r="W137" s="25">
        <v>46309.803796296299</v>
      </c>
    </row>
    <row r="138" spans="1:23">
      <c r="A138">
        <v>256181</v>
      </c>
      <c r="B138">
        <v>9655</v>
      </c>
      <c r="C138" s="23" t="s">
        <v>221</v>
      </c>
      <c r="D138" s="23" t="s">
        <v>222</v>
      </c>
      <c r="E138" s="23" t="s">
        <v>223</v>
      </c>
      <c r="F138" s="24">
        <v>46127</v>
      </c>
      <c r="G138" s="23" t="s">
        <v>257</v>
      </c>
      <c r="H138">
        <v>1</v>
      </c>
      <c r="I138" s="23" t="s">
        <v>757</v>
      </c>
      <c r="M138" s="23" t="s">
        <v>259</v>
      </c>
      <c r="N138" s="23" t="s">
        <v>758</v>
      </c>
      <c r="O138" s="23" t="s">
        <v>759</v>
      </c>
      <c r="P138" s="23" t="s">
        <v>757</v>
      </c>
      <c r="Q138" s="23" t="s">
        <v>229</v>
      </c>
      <c r="U138" s="23" t="s">
        <v>262</v>
      </c>
      <c r="V138" s="23" t="s">
        <v>231</v>
      </c>
      <c r="W138" s="25">
        <v>46309.803796296299</v>
      </c>
    </row>
    <row r="139" spans="1:23">
      <c r="A139">
        <v>256182</v>
      </c>
      <c r="B139">
        <v>9656</v>
      </c>
      <c r="C139" s="23" t="s">
        <v>221</v>
      </c>
      <c r="D139" s="23" t="s">
        <v>222</v>
      </c>
      <c r="E139" s="23" t="s">
        <v>223</v>
      </c>
      <c r="F139" s="24">
        <v>46127</v>
      </c>
      <c r="G139" s="23" t="s">
        <v>275</v>
      </c>
      <c r="H139">
        <v>1</v>
      </c>
      <c r="I139" s="23" t="s">
        <v>760</v>
      </c>
      <c r="M139" s="23" t="s">
        <v>277</v>
      </c>
      <c r="N139" s="23" t="s">
        <v>761</v>
      </c>
      <c r="O139" s="23" t="s">
        <v>762</v>
      </c>
      <c r="P139" s="23" t="s">
        <v>760</v>
      </c>
      <c r="Q139" s="23" t="s">
        <v>229</v>
      </c>
      <c r="U139" s="23" t="s">
        <v>280</v>
      </c>
      <c r="V139" s="23" t="s">
        <v>231</v>
      </c>
      <c r="W139" s="25">
        <v>46309.803796296299</v>
      </c>
    </row>
    <row r="140" spans="1:23">
      <c r="A140">
        <v>256183</v>
      </c>
      <c r="B140">
        <v>9657</v>
      </c>
      <c r="C140" s="23" t="s">
        <v>221</v>
      </c>
      <c r="D140" s="23" t="s">
        <v>222</v>
      </c>
      <c r="E140" s="23" t="s">
        <v>223</v>
      </c>
      <c r="F140" s="24">
        <v>46127</v>
      </c>
      <c r="G140" s="23" t="s">
        <v>281</v>
      </c>
      <c r="H140">
        <v>1</v>
      </c>
      <c r="I140" s="23" t="s">
        <v>763</v>
      </c>
      <c r="M140" s="23" t="s">
        <v>283</v>
      </c>
      <c r="N140" s="23" t="s">
        <v>764</v>
      </c>
      <c r="O140" s="23" t="s">
        <v>765</v>
      </c>
      <c r="P140" s="23" t="s">
        <v>763</v>
      </c>
      <c r="Q140" s="23" t="s">
        <v>229</v>
      </c>
      <c r="U140" s="23" t="s">
        <v>286</v>
      </c>
      <c r="V140" s="23" t="s">
        <v>231</v>
      </c>
      <c r="W140" s="25">
        <v>46309.803796296299</v>
      </c>
    </row>
    <row r="141" spans="1:23">
      <c r="A141">
        <v>256184</v>
      </c>
      <c r="B141">
        <v>9658</v>
      </c>
      <c r="C141" s="23" t="s">
        <v>221</v>
      </c>
      <c r="D141" s="23" t="s">
        <v>222</v>
      </c>
      <c r="E141" s="23" t="s">
        <v>223</v>
      </c>
      <c r="F141" s="24">
        <v>46127</v>
      </c>
      <c r="G141" s="23" t="s">
        <v>632</v>
      </c>
      <c r="H141">
        <v>1</v>
      </c>
      <c r="I141" s="23" t="s">
        <v>766</v>
      </c>
      <c r="M141" s="23" t="s">
        <v>634</v>
      </c>
      <c r="N141" s="23" t="s">
        <v>767</v>
      </c>
      <c r="O141" s="23" t="s">
        <v>768</v>
      </c>
      <c r="P141" s="23" t="s">
        <v>766</v>
      </c>
      <c r="Q141" s="23" t="s">
        <v>229</v>
      </c>
      <c r="U141" s="23" t="s">
        <v>637</v>
      </c>
      <c r="V141" s="23" t="s">
        <v>231</v>
      </c>
      <c r="W141" s="25">
        <v>46309.803796296299</v>
      </c>
    </row>
    <row r="142" spans="1:23">
      <c r="A142">
        <v>256185</v>
      </c>
      <c r="B142">
        <v>9659</v>
      </c>
      <c r="C142" s="23" t="s">
        <v>221</v>
      </c>
      <c r="D142" s="23" t="s">
        <v>222</v>
      </c>
      <c r="E142" s="23" t="s">
        <v>223</v>
      </c>
      <c r="F142" s="24">
        <v>46127</v>
      </c>
      <c r="G142" s="23" t="s">
        <v>299</v>
      </c>
      <c r="H142">
        <v>5</v>
      </c>
      <c r="I142" s="23" t="s">
        <v>769</v>
      </c>
      <c r="M142" s="23" t="s">
        <v>301</v>
      </c>
      <c r="N142" s="23" t="s">
        <v>770</v>
      </c>
      <c r="O142" s="23" t="s">
        <v>771</v>
      </c>
      <c r="P142" s="23" t="s">
        <v>772</v>
      </c>
      <c r="Q142" s="23" t="s">
        <v>229</v>
      </c>
      <c r="U142" s="23" t="s">
        <v>304</v>
      </c>
      <c r="V142" s="23" t="s">
        <v>231</v>
      </c>
      <c r="W142" s="25">
        <v>46309.803796296299</v>
      </c>
    </row>
    <row r="143" spans="1:23">
      <c r="A143">
        <v>256186</v>
      </c>
      <c r="B143">
        <v>9660</v>
      </c>
      <c r="C143" s="23" t="s">
        <v>221</v>
      </c>
      <c r="D143" s="23" t="s">
        <v>222</v>
      </c>
      <c r="E143" s="23" t="s">
        <v>223</v>
      </c>
      <c r="F143" s="24">
        <v>46127</v>
      </c>
      <c r="G143" s="23" t="s">
        <v>263</v>
      </c>
      <c r="H143">
        <v>3</v>
      </c>
      <c r="I143" s="23" t="s">
        <v>773</v>
      </c>
      <c r="M143" s="23" t="s">
        <v>265</v>
      </c>
      <c r="N143" s="23" t="s">
        <v>774</v>
      </c>
      <c r="O143" s="23" t="s">
        <v>775</v>
      </c>
      <c r="P143" s="23" t="s">
        <v>776</v>
      </c>
      <c r="Q143" s="23" t="s">
        <v>229</v>
      </c>
      <c r="U143" s="23" t="s">
        <v>268</v>
      </c>
      <c r="V143" s="23" t="s">
        <v>231</v>
      </c>
      <c r="W143" s="25">
        <v>46309.803796296299</v>
      </c>
    </row>
    <row r="144" spans="1:23">
      <c r="A144">
        <v>256187</v>
      </c>
      <c r="B144">
        <v>9661</v>
      </c>
      <c r="C144" s="23" t="s">
        <v>221</v>
      </c>
      <c r="D144" s="23" t="s">
        <v>222</v>
      </c>
      <c r="E144" s="23" t="s">
        <v>223</v>
      </c>
      <c r="F144" s="24">
        <v>46127</v>
      </c>
      <c r="G144" s="23" t="s">
        <v>777</v>
      </c>
      <c r="H144">
        <v>1</v>
      </c>
      <c r="I144" s="23" t="s">
        <v>778</v>
      </c>
      <c r="M144" s="23" t="s">
        <v>779</v>
      </c>
      <c r="N144" s="23" t="s">
        <v>780</v>
      </c>
      <c r="O144" s="23" t="s">
        <v>781</v>
      </c>
      <c r="P144" s="23" t="s">
        <v>778</v>
      </c>
      <c r="Q144" s="23" t="s">
        <v>229</v>
      </c>
      <c r="U144" s="23" t="s">
        <v>782</v>
      </c>
      <c r="V144" s="23" t="s">
        <v>231</v>
      </c>
      <c r="W144" s="25">
        <v>46309.803796296299</v>
      </c>
    </row>
    <row r="145" spans="1:23">
      <c r="A145">
        <v>256188</v>
      </c>
      <c r="B145">
        <v>9662</v>
      </c>
      <c r="C145" s="23" t="s">
        <v>221</v>
      </c>
      <c r="D145" s="23" t="s">
        <v>222</v>
      </c>
      <c r="E145" s="23" t="s">
        <v>223</v>
      </c>
      <c r="F145" s="24">
        <v>46127</v>
      </c>
      <c r="G145" s="23" t="s">
        <v>323</v>
      </c>
      <c r="H145">
        <v>1</v>
      </c>
      <c r="I145" s="23" t="s">
        <v>783</v>
      </c>
      <c r="M145" s="23" t="s">
        <v>325</v>
      </c>
      <c r="N145" s="23" t="s">
        <v>784</v>
      </c>
      <c r="O145" s="23" t="s">
        <v>785</v>
      </c>
      <c r="P145" s="23" t="s">
        <v>783</v>
      </c>
      <c r="Q145" s="23" t="s">
        <v>229</v>
      </c>
      <c r="U145" s="23" t="s">
        <v>328</v>
      </c>
      <c r="V145" s="23" t="s">
        <v>231</v>
      </c>
      <c r="W145" s="25">
        <v>46309.803796296299</v>
      </c>
    </row>
    <row r="146" spans="1:23">
      <c r="A146">
        <v>256189</v>
      </c>
      <c r="B146">
        <v>9644</v>
      </c>
      <c r="C146" s="23" t="s">
        <v>221</v>
      </c>
      <c r="D146" s="23" t="s">
        <v>222</v>
      </c>
      <c r="E146" s="23" t="s">
        <v>223</v>
      </c>
      <c r="F146" s="24">
        <v>46127</v>
      </c>
      <c r="G146" s="23" t="s">
        <v>329</v>
      </c>
      <c r="H146">
        <v>1</v>
      </c>
      <c r="I146" s="23" t="s">
        <v>722</v>
      </c>
      <c r="M146" s="23" t="s">
        <v>330</v>
      </c>
      <c r="N146" s="23" t="s">
        <v>786</v>
      </c>
      <c r="O146" s="23" t="s">
        <v>787</v>
      </c>
      <c r="P146" s="23" t="s">
        <v>722</v>
      </c>
      <c r="Q146" s="23" t="s">
        <v>229</v>
      </c>
      <c r="R146">
        <v>9643</v>
      </c>
      <c r="U146" s="23" t="s">
        <v>333</v>
      </c>
      <c r="V146" s="23" t="s">
        <v>231</v>
      </c>
      <c r="W146" s="25">
        <v>46309.803796296299</v>
      </c>
    </row>
    <row r="147" spans="1:23">
      <c r="A147">
        <v>256989</v>
      </c>
      <c r="B147">
        <v>9459</v>
      </c>
      <c r="C147" s="23" t="s">
        <v>221</v>
      </c>
      <c r="D147" s="23" t="s">
        <v>222</v>
      </c>
      <c r="E147" s="23" t="s">
        <v>223</v>
      </c>
      <c r="F147" s="24">
        <v>46129</v>
      </c>
      <c r="G147" s="23" t="s">
        <v>334</v>
      </c>
      <c r="H147">
        <v>1</v>
      </c>
      <c r="I147" s="23" t="s">
        <v>788</v>
      </c>
      <c r="M147" s="23" t="s">
        <v>226</v>
      </c>
      <c r="N147" s="23" t="s">
        <v>789</v>
      </c>
      <c r="O147" s="23" t="s">
        <v>790</v>
      </c>
      <c r="P147" s="23" t="s">
        <v>788</v>
      </c>
      <c r="Q147" s="23" t="s">
        <v>229</v>
      </c>
      <c r="U147" s="23" t="s">
        <v>339</v>
      </c>
      <c r="V147" s="23" t="s">
        <v>231</v>
      </c>
      <c r="W147" s="25">
        <v>46309.803796296299</v>
      </c>
    </row>
    <row r="148" spans="1:23">
      <c r="A148">
        <v>256990</v>
      </c>
      <c r="B148">
        <v>9460</v>
      </c>
      <c r="C148" s="23" t="s">
        <v>221</v>
      </c>
      <c r="D148" s="23" t="s">
        <v>222</v>
      </c>
      <c r="E148" s="23" t="s">
        <v>223</v>
      </c>
      <c r="F148" s="24">
        <v>46129</v>
      </c>
      <c r="G148" s="23" t="s">
        <v>791</v>
      </c>
      <c r="H148">
        <v>1</v>
      </c>
      <c r="I148" s="23" t="s">
        <v>792</v>
      </c>
      <c r="M148" s="23" t="s">
        <v>259</v>
      </c>
      <c r="N148" s="23" t="s">
        <v>793</v>
      </c>
      <c r="O148" s="23" t="s">
        <v>794</v>
      </c>
      <c r="P148" s="23" t="s">
        <v>792</v>
      </c>
      <c r="Q148" s="23" t="s">
        <v>795</v>
      </c>
      <c r="U148" s="23" t="s">
        <v>796</v>
      </c>
      <c r="V148" s="23" t="s">
        <v>231</v>
      </c>
      <c r="W148" s="25">
        <v>46309.803796296299</v>
      </c>
    </row>
    <row r="149" spans="1:23">
      <c r="A149">
        <v>256991</v>
      </c>
      <c r="B149">
        <v>9462</v>
      </c>
      <c r="C149" s="23" t="s">
        <v>221</v>
      </c>
      <c r="D149" s="23" t="s">
        <v>222</v>
      </c>
      <c r="E149" s="23" t="s">
        <v>223</v>
      </c>
      <c r="F149" s="24">
        <v>46129</v>
      </c>
      <c r="G149" s="23" t="s">
        <v>797</v>
      </c>
      <c r="H149">
        <v>2</v>
      </c>
      <c r="I149" s="23" t="s">
        <v>798</v>
      </c>
      <c r="M149" s="23" t="s">
        <v>799</v>
      </c>
      <c r="N149" s="23" t="s">
        <v>800</v>
      </c>
      <c r="O149" s="23" t="s">
        <v>801</v>
      </c>
      <c r="P149" s="23" t="s">
        <v>802</v>
      </c>
      <c r="Q149" s="23" t="s">
        <v>229</v>
      </c>
      <c r="U149" s="23" t="s">
        <v>803</v>
      </c>
      <c r="V149" s="23" t="s">
        <v>231</v>
      </c>
      <c r="W149" s="25">
        <v>46309.803796296299</v>
      </c>
    </row>
    <row r="150" spans="1:23">
      <c r="A150">
        <v>256992</v>
      </c>
      <c r="B150">
        <v>9463</v>
      </c>
      <c r="C150" s="23" t="s">
        <v>221</v>
      </c>
      <c r="D150" s="23" t="s">
        <v>222</v>
      </c>
      <c r="E150" s="23" t="s">
        <v>223</v>
      </c>
      <c r="F150" s="24">
        <v>46129</v>
      </c>
      <c r="G150" s="23" t="s">
        <v>334</v>
      </c>
      <c r="H150">
        <v>1</v>
      </c>
      <c r="I150" s="23" t="s">
        <v>604</v>
      </c>
      <c r="M150" s="23" t="s">
        <v>226</v>
      </c>
      <c r="N150" s="23" t="s">
        <v>804</v>
      </c>
      <c r="O150" s="23" t="s">
        <v>805</v>
      </c>
      <c r="P150" s="23" t="s">
        <v>604</v>
      </c>
      <c r="Q150" s="23" t="s">
        <v>229</v>
      </c>
      <c r="U150" s="23" t="s">
        <v>339</v>
      </c>
      <c r="V150" s="23" t="s">
        <v>231</v>
      </c>
      <c r="W150" s="25">
        <v>46309.803796296299</v>
      </c>
    </row>
    <row r="151" spans="1:23">
      <c r="A151">
        <v>256993</v>
      </c>
      <c r="B151">
        <v>9464</v>
      </c>
      <c r="C151" s="23" t="s">
        <v>221</v>
      </c>
      <c r="D151" s="23" t="s">
        <v>222</v>
      </c>
      <c r="E151" s="23" t="s">
        <v>223</v>
      </c>
      <c r="F151" s="24">
        <v>46129</v>
      </c>
      <c r="G151" s="23" t="s">
        <v>797</v>
      </c>
      <c r="H151">
        <v>3</v>
      </c>
      <c r="I151" s="23" t="s">
        <v>806</v>
      </c>
      <c r="M151" s="23" t="s">
        <v>799</v>
      </c>
      <c r="N151" s="23" t="s">
        <v>807</v>
      </c>
      <c r="O151" s="23" t="s">
        <v>808</v>
      </c>
      <c r="P151" s="23" t="s">
        <v>809</v>
      </c>
      <c r="Q151" s="23" t="s">
        <v>229</v>
      </c>
      <c r="U151" s="23" t="s">
        <v>803</v>
      </c>
      <c r="V151" s="23" t="s">
        <v>231</v>
      </c>
      <c r="W151" s="25">
        <v>46309.803796296299</v>
      </c>
    </row>
    <row r="152" spans="1:23">
      <c r="A152">
        <v>256994</v>
      </c>
      <c r="B152">
        <v>9465</v>
      </c>
      <c r="C152" s="23" t="s">
        <v>221</v>
      </c>
      <c r="D152" s="23" t="s">
        <v>222</v>
      </c>
      <c r="E152" s="23" t="s">
        <v>223</v>
      </c>
      <c r="F152" s="24">
        <v>46129</v>
      </c>
      <c r="G152" s="23" t="s">
        <v>334</v>
      </c>
      <c r="H152">
        <v>1</v>
      </c>
      <c r="I152" s="23" t="s">
        <v>664</v>
      </c>
      <c r="M152" s="23" t="s">
        <v>226</v>
      </c>
      <c r="N152" s="23" t="s">
        <v>810</v>
      </c>
      <c r="O152" s="23" t="s">
        <v>811</v>
      </c>
      <c r="P152" s="23" t="s">
        <v>664</v>
      </c>
      <c r="Q152" s="23" t="s">
        <v>229</v>
      </c>
      <c r="U152" s="23" t="s">
        <v>339</v>
      </c>
      <c r="V152" s="23" t="s">
        <v>231</v>
      </c>
      <c r="W152" s="25">
        <v>46309.803796296299</v>
      </c>
    </row>
    <row r="153" spans="1:23">
      <c r="A153">
        <v>256995</v>
      </c>
      <c r="B153">
        <v>9466</v>
      </c>
      <c r="C153" s="23" t="s">
        <v>221</v>
      </c>
      <c r="D153" s="23" t="s">
        <v>222</v>
      </c>
      <c r="E153" s="23" t="s">
        <v>223</v>
      </c>
      <c r="F153" s="24">
        <v>46129</v>
      </c>
      <c r="G153" s="23" t="s">
        <v>797</v>
      </c>
      <c r="H153">
        <v>1</v>
      </c>
      <c r="I153" s="23" t="s">
        <v>812</v>
      </c>
      <c r="M153" s="23" t="s">
        <v>799</v>
      </c>
      <c r="N153" s="23" t="s">
        <v>813</v>
      </c>
      <c r="O153" s="23" t="s">
        <v>814</v>
      </c>
      <c r="P153" s="23" t="s">
        <v>812</v>
      </c>
      <c r="Q153" s="23" t="s">
        <v>229</v>
      </c>
      <c r="U153" s="23" t="s">
        <v>803</v>
      </c>
      <c r="V153" s="23" t="s">
        <v>231</v>
      </c>
      <c r="W153" s="25">
        <v>46309.803796296299</v>
      </c>
    </row>
    <row r="154" spans="1:23">
      <c r="A154">
        <v>256996</v>
      </c>
      <c r="B154">
        <v>9467</v>
      </c>
      <c r="C154" s="23" t="s">
        <v>221</v>
      </c>
      <c r="D154" s="23" t="s">
        <v>222</v>
      </c>
      <c r="E154" s="23" t="s">
        <v>223</v>
      </c>
      <c r="F154" s="24">
        <v>46129</v>
      </c>
      <c r="G154" s="23" t="s">
        <v>374</v>
      </c>
      <c r="H154">
        <v>1</v>
      </c>
      <c r="I154" s="23" t="s">
        <v>815</v>
      </c>
      <c r="M154" s="23" t="s">
        <v>277</v>
      </c>
      <c r="N154" s="23" t="s">
        <v>816</v>
      </c>
      <c r="O154" s="23" t="s">
        <v>817</v>
      </c>
      <c r="P154" s="23" t="s">
        <v>815</v>
      </c>
      <c r="Q154" s="23" t="s">
        <v>229</v>
      </c>
      <c r="U154" s="23" t="s">
        <v>378</v>
      </c>
      <c r="V154" s="23" t="s">
        <v>231</v>
      </c>
      <c r="W154" s="25">
        <v>46309.803796296299</v>
      </c>
    </row>
    <row r="155" spans="1:23">
      <c r="A155">
        <v>256997</v>
      </c>
      <c r="B155">
        <v>9468</v>
      </c>
      <c r="C155" s="23" t="s">
        <v>221</v>
      </c>
      <c r="D155" s="23" t="s">
        <v>222</v>
      </c>
      <c r="E155" s="23" t="s">
        <v>223</v>
      </c>
      <c r="F155" s="24">
        <v>46129</v>
      </c>
      <c r="G155" s="23" t="s">
        <v>797</v>
      </c>
      <c r="H155">
        <v>1</v>
      </c>
      <c r="I155" s="23" t="s">
        <v>818</v>
      </c>
      <c r="M155" s="23" t="s">
        <v>799</v>
      </c>
      <c r="N155" s="23" t="s">
        <v>819</v>
      </c>
      <c r="O155" s="23" t="s">
        <v>820</v>
      </c>
      <c r="P155" s="23" t="s">
        <v>818</v>
      </c>
      <c r="Q155" s="23" t="s">
        <v>229</v>
      </c>
      <c r="U155" s="23" t="s">
        <v>803</v>
      </c>
      <c r="V155" s="23" t="s">
        <v>231</v>
      </c>
      <c r="W155" s="25">
        <v>46309.803796296299</v>
      </c>
    </row>
    <row r="156" spans="1:23">
      <c r="A156">
        <v>256998</v>
      </c>
      <c r="B156">
        <v>9469</v>
      </c>
      <c r="C156" s="23" t="s">
        <v>221</v>
      </c>
      <c r="D156" s="23" t="s">
        <v>222</v>
      </c>
      <c r="E156" s="23" t="s">
        <v>223</v>
      </c>
      <c r="F156" s="24">
        <v>46129</v>
      </c>
      <c r="G156" s="23" t="s">
        <v>334</v>
      </c>
      <c r="H156">
        <v>1</v>
      </c>
      <c r="I156" s="23" t="s">
        <v>821</v>
      </c>
      <c r="M156" s="23" t="s">
        <v>226</v>
      </c>
      <c r="N156" s="23" t="s">
        <v>822</v>
      </c>
      <c r="O156" s="23" t="s">
        <v>823</v>
      </c>
      <c r="P156" s="23" t="s">
        <v>821</v>
      </c>
      <c r="Q156" s="23" t="s">
        <v>229</v>
      </c>
      <c r="U156" s="23" t="s">
        <v>339</v>
      </c>
      <c r="V156" s="23" t="s">
        <v>231</v>
      </c>
      <c r="W156" s="25">
        <v>46309.803796296299</v>
      </c>
    </row>
    <row r="157" spans="1:23">
      <c r="A157">
        <v>256999</v>
      </c>
      <c r="B157">
        <v>9470</v>
      </c>
      <c r="C157" s="23" t="s">
        <v>221</v>
      </c>
      <c r="D157" s="23" t="s">
        <v>222</v>
      </c>
      <c r="E157" s="23" t="s">
        <v>223</v>
      </c>
      <c r="F157" s="24">
        <v>46129</v>
      </c>
      <c r="G157" s="23" t="s">
        <v>374</v>
      </c>
      <c r="H157">
        <v>1</v>
      </c>
      <c r="I157" s="23" t="s">
        <v>824</v>
      </c>
      <c r="M157" s="23" t="s">
        <v>277</v>
      </c>
      <c r="N157" s="23" t="s">
        <v>825</v>
      </c>
      <c r="O157" s="23" t="s">
        <v>826</v>
      </c>
      <c r="P157" s="23" t="s">
        <v>824</v>
      </c>
      <c r="Q157" s="23" t="s">
        <v>229</v>
      </c>
      <c r="U157" s="23" t="s">
        <v>378</v>
      </c>
      <c r="V157" s="23" t="s">
        <v>231</v>
      </c>
      <c r="W157" s="25">
        <v>46309.803796296299</v>
      </c>
    </row>
    <row r="158" spans="1:23">
      <c r="A158">
        <v>257000</v>
      </c>
      <c r="B158">
        <v>9471</v>
      </c>
      <c r="C158" s="23" t="s">
        <v>221</v>
      </c>
      <c r="D158" s="23" t="s">
        <v>222</v>
      </c>
      <c r="E158" s="23" t="s">
        <v>223</v>
      </c>
      <c r="F158" s="24">
        <v>46129</v>
      </c>
      <c r="G158" s="23" t="s">
        <v>797</v>
      </c>
      <c r="H158">
        <v>1</v>
      </c>
      <c r="I158" s="23" t="s">
        <v>324</v>
      </c>
      <c r="M158" s="23" t="s">
        <v>799</v>
      </c>
      <c r="N158" s="23" t="s">
        <v>567</v>
      </c>
      <c r="O158" s="23" t="s">
        <v>827</v>
      </c>
      <c r="P158" s="23" t="s">
        <v>324</v>
      </c>
      <c r="Q158" s="23" t="s">
        <v>229</v>
      </c>
      <c r="U158" s="23" t="s">
        <v>803</v>
      </c>
      <c r="V158" s="23" t="s">
        <v>231</v>
      </c>
      <c r="W158" s="25">
        <v>46309.803796296299</v>
      </c>
    </row>
    <row r="159" spans="1:23">
      <c r="A159">
        <v>257001</v>
      </c>
      <c r="B159">
        <v>9472</v>
      </c>
      <c r="C159" s="23" t="s">
        <v>221</v>
      </c>
      <c r="D159" s="23" t="s">
        <v>222</v>
      </c>
      <c r="E159" s="23" t="s">
        <v>223</v>
      </c>
      <c r="F159" s="24">
        <v>46129</v>
      </c>
      <c r="G159" s="23" t="s">
        <v>334</v>
      </c>
      <c r="H159">
        <v>1</v>
      </c>
      <c r="I159" s="23" t="s">
        <v>828</v>
      </c>
      <c r="M159" s="23" t="s">
        <v>226</v>
      </c>
      <c r="N159" s="23" t="s">
        <v>829</v>
      </c>
      <c r="O159" s="23" t="s">
        <v>830</v>
      </c>
      <c r="P159" s="23" t="s">
        <v>828</v>
      </c>
      <c r="Q159" s="23" t="s">
        <v>229</v>
      </c>
      <c r="U159" s="23" t="s">
        <v>339</v>
      </c>
      <c r="V159" s="23" t="s">
        <v>231</v>
      </c>
      <c r="W159" s="25">
        <v>46309.803796296299</v>
      </c>
    </row>
    <row r="160" spans="1:23">
      <c r="A160">
        <v>257002</v>
      </c>
      <c r="B160">
        <v>9473</v>
      </c>
      <c r="C160" s="23" t="s">
        <v>221</v>
      </c>
      <c r="D160" s="23" t="s">
        <v>222</v>
      </c>
      <c r="E160" s="23" t="s">
        <v>223</v>
      </c>
      <c r="F160" s="24">
        <v>46129</v>
      </c>
      <c r="G160" s="23" t="s">
        <v>556</v>
      </c>
      <c r="H160">
        <v>2</v>
      </c>
      <c r="I160" s="23" t="s">
        <v>831</v>
      </c>
      <c r="M160" s="23" t="s">
        <v>558</v>
      </c>
      <c r="N160" s="23" t="s">
        <v>832</v>
      </c>
      <c r="O160" s="23" t="s">
        <v>833</v>
      </c>
      <c r="P160" s="23" t="s">
        <v>834</v>
      </c>
      <c r="Q160" s="23" t="s">
        <v>229</v>
      </c>
      <c r="U160" s="23" t="s">
        <v>561</v>
      </c>
      <c r="V160" s="23" t="s">
        <v>231</v>
      </c>
      <c r="W160" s="25">
        <v>46309.803796296299</v>
      </c>
    </row>
    <row r="161" spans="1:23">
      <c r="A161">
        <v>257003</v>
      </c>
      <c r="B161">
        <v>9474</v>
      </c>
      <c r="C161" s="23" t="s">
        <v>221</v>
      </c>
      <c r="D161" s="23" t="s">
        <v>222</v>
      </c>
      <c r="E161" s="23" t="s">
        <v>223</v>
      </c>
      <c r="F161" s="24">
        <v>46129</v>
      </c>
      <c r="G161" s="23" t="s">
        <v>532</v>
      </c>
      <c r="H161">
        <v>1</v>
      </c>
      <c r="I161" s="23" t="s">
        <v>835</v>
      </c>
      <c r="M161" s="23" t="s">
        <v>534</v>
      </c>
      <c r="N161" s="23" t="s">
        <v>836</v>
      </c>
      <c r="O161" s="23" t="s">
        <v>837</v>
      </c>
      <c r="P161" s="23" t="s">
        <v>835</v>
      </c>
      <c r="Q161" s="23" t="s">
        <v>229</v>
      </c>
      <c r="U161" s="23" t="s">
        <v>537</v>
      </c>
      <c r="V161" s="23" t="s">
        <v>231</v>
      </c>
      <c r="W161" s="25">
        <v>46309.803796296299</v>
      </c>
    </row>
    <row r="162" spans="1:23">
      <c r="A162">
        <v>257004</v>
      </c>
      <c r="B162">
        <v>9475</v>
      </c>
      <c r="C162" s="23" t="s">
        <v>221</v>
      </c>
      <c r="D162" s="23" t="s">
        <v>222</v>
      </c>
      <c r="E162" s="23" t="s">
        <v>223</v>
      </c>
      <c r="F162" s="24">
        <v>46129</v>
      </c>
      <c r="G162" s="23" t="s">
        <v>345</v>
      </c>
      <c r="H162">
        <v>1</v>
      </c>
      <c r="I162" s="23" t="s">
        <v>838</v>
      </c>
      <c r="M162" s="23" t="s">
        <v>347</v>
      </c>
      <c r="N162" s="23" t="s">
        <v>839</v>
      </c>
      <c r="O162" s="23" t="s">
        <v>840</v>
      </c>
      <c r="P162" s="23" t="s">
        <v>838</v>
      </c>
      <c r="Q162" s="23" t="s">
        <v>229</v>
      </c>
      <c r="U162" s="23" t="s">
        <v>350</v>
      </c>
      <c r="V162" s="23" t="s">
        <v>231</v>
      </c>
      <c r="W162" s="25">
        <v>46309.803796296299</v>
      </c>
    </row>
    <row r="163" spans="1:23">
      <c r="A163">
        <v>257005</v>
      </c>
      <c r="B163">
        <v>9476</v>
      </c>
      <c r="C163" s="23" t="s">
        <v>221</v>
      </c>
      <c r="D163" s="23" t="s">
        <v>222</v>
      </c>
      <c r="E163" s="23" t="s">
        <v>223</v>
      </c>
      <c r="F163" s="24">
        <v>46129</v>
      </c>
      <c r="G163" s="23" t="s">
        <v>556</v>
      </c>
      <c r="H163">
        <v>1</v>
      </c>
      <c r="I163" s="23" t="s">
        <v>841</v>
      </c>
      <c r="M163" s="23" t="s">
        <v>558</v>
      </c>
      <c r="N163" s="23" t="s">
        <v>842</v>
      </c>
      <c r="O163" s="23" t="s">
        <v>843</v>
      </c>
      <c r="P163" s="23" t="s">
        <v>841</v>
      </c>
      <c r="Q163" s="23" t="s">
        <v>229</v>
      </c>
      <c r="U163" s="23" t="s">
        <v>561</v>
      </c>
      <c r="V163" s="23" t="s">
        <v>231</v>
      </c>
      <c r="W163" s="25">
        <v>46309.803796296299</v>
      </c>
    </row>
    <row r="164" spans="1:23">
      <c r="A164">
        <v>257006</v>
      </c>
      <c r="B164">
        <v>9477</v>
      </c>
      <c r="C164" s="23" t="s">
        <v>221</v>
      </c>
      <c r="D164" s="23" t="s">
        <v>222</v>
      </c>
      <c r="E164" s="23" t="s">
        <v>223</v>
      </c>
      <c r="F164" s="24">
        <v>46129</v>
      </c>
      <c r="G164" s="23" t="s">
        <v>340</v>
      </c>
      <c r="H164">
        <v>1</v>
      </c>
      <c r="I164" s="23" t="s">
        <v>844</v>
      </c>
      <c r="M164" s="23" t="s">
        <v>234</v>
      </c>
      <c r="N164" s="23" t="s">
        <v>845</v>
      </c>
      <c r="O164" s="23" t="s">
        <v>846</v>
      </c>
      <c r="P164" s="23" t="s">
        <v>844</v>
      </c>
      <c r="Q164" s="23" t="s">
        <v>229</v>
      </c>
      <c r="U164" s="23" t="s">
        <v>344</v>
      </c>
      <c r="V164" s="23" t="s">
        <v>231</v>
      </c>
      <c r="W164" s="25">
        <v>46309.803796296299</v>
      </c>
    </row>
    <row r="165" spans="1:23">
      <c r="A165">
        <v>257007</v>
      </c>
      <c r="B165">
        <v>9478</v>
      </c>
      <c r="C165" s="23" t="s">
        <v>221</v>
      </c>
      <c r="D165" s="23" t="s">
        <v>222</v>
      </c>
      <c r="E165" s="23" t="s">
        <v>223</v>
      </c>
      <c r="F165" s="24">
        <v>46129</v>
      </c>
      <c r="G165" s="23" t="s">
        <v>345</v>
      </c>
      <c r="H165">
        <v>1</v>
      </c>
      <c r="I165" s="23" t="s">
        <v>847</v>
      </c>
      <c r="M165" s="23" t="s">
        <v>347</v>
      </c>
      <c r="N165" s="23" t="s">
        <v>848</v>
      </c>
      <c r="O165" s="23" t="s">
        <v>849</v>
      </c>
      <c r="P165" s="23" t="s">
        <v>847</v>
      </c>
      <c r="Q165" s="23" t="s">
        <v>229</v>
      </c>
      <c r="U165" s="23" t="s">
        <v>350</v>
      </c>
      <c r="V165" s="23" t="s">
        <v>231</v>
      </c>
      <c r="W165" s="25">
        <v>46309.803796296299</v>
      </c>
    </row>
    <row r="166" spans="1:23">
      <c r="A166">
        <v>257008</v>
      </c>
      <c r="B166">
        <v>9479</v>
      </c>
      <c r="C166" s="23" t="s">
        <v>221</v>
      </c>
      <c r="D166" s="23" t="s">
        <v>222</v>
      </c>
      <c r="E166" s="23" t="s">
        <v>223</v>
      </c>
      <c r="F166" s="24">
        <v>46129</v>
      </c>
      <c r="G166" s="23" t="s">
        <v>345</v>
      </c>
      <c r="H166">
        <v>1</v>
      </c>
      <c r="I166" s="23" t="s">
        <v>850</v>
      </c>
      <c r="M166" s="23" t="s">
        <v>347</v>
      </c>
      <c r="N166" s="23" t="s">
        <v>851</v>
      </c>
      <c r="O166" s="23" t="s">
        <v>852</v>
      </c>
      <c r="P166" s="23" t="s">
        <v>850</v>
      </c>
      <c r="Q166" s="23" t="s">
        <v>229</v>
      </c>
      <c r="U166" s="23" t="s">
        <v>350</v>
      </c>
      <c r="V166" s="23" t="s">
        <v>231</v>
      </c>
      <c r="W166" s="25">
        <v>46309.803796296299</v>
      </c>
    </row>
    <row r="167" spans="1:23">
      <c r="A167">
        <v>257009</v>
      </c>
      <c r="B167">
        <v>9480</v>
      </c>
      <c r="C167" s="23" t="s">
        <v>221</v>
      </c>
      <c r="D167" s="23" t="s">
        <v>222</v>
      </c>
      <c r="E167" s="23" t="s">
        <v>223</v>
      </c>
      <c r="F167" s="24">
        <v>46129</v>
      </c>
      <c r="G167" s="23" t="s">
        <v>532</v>
      </c>
      <c r="H167">
        <v>1</v>
      </c>
      <c r="I167" s="23" t="s">
        <v>853</v>
      </c>
      <c r="M167" s="23" t="s">
        <v>534</v>
      </c>
      <c r="N167" s="23" t="s">
        <v>854</v>
      </c>
      <c r="O167" s="23" t="s">
        <v>855</v>
      </c>
      <c r="P167" s="23" t="s">
        <v>853</v>
      </c>
      <c r="Q167" s="23" t="s">
        <v>229</v>
      </c>
      <c r="U167" s="23" t="s">
        <v>537</v>
      </c>
      <c r="V167" s="23" t="s">
        <v>231</v>
      </c>
      <c r="W167" s="25">
        <v>46309.803796296299</v>
      </c>
    </row>
    <row r="168" spans="1:23">
      <c r="A168">
        <v>257010</v>
      </c>
      <c r="B168">
        <v>9481</v>
      </c>
      <c r="C168" s="23" t="s">
        <v>221</v>
      </c>
      <c r="D168" s="23" t="s">
        <v>222</v>
      </c>
      <c r="E168" s="23" t="s">
        <v>223</v>
      </c>
      <c r="F168" s="24">
        <v>46129</v>
      </c>
      <c r="G168" s="23" t="s">
        <v>351</v>
      </c>
      <c r="H168">
        <v>1</v>
      </c>
      <c r="I168" s="23" t="s">
        <v>856</v>
      </c>
      <c r="M168" s="23" t="s">
        <v>352</v>
      </c>
      <c r="N168" s="23" t="s">
        <v>857</v>
      </c>
      <c r="O168" s="23" t="s">
        <v>858</v>
      </c>
      <c r="P168" s="23" t="s">
        <v>856</v>
      </c>
      <c r="Q168" s="23" t="s">
        <v>229</v>
      </c>
      <c r="U168" s="23" t="s">
        <v>355</v>
      </c>
      <c r="V168" s="23" t="s">
        <v>231</v>
      </c>
      <c r="W168" s="25">
        <v>46309.803796296299</v>
      </c>
    </row>
    <row r="169" spans="1:23">
      <c r="A169">
        <v>257011</v>
      </c>
      <c r="B169">
        <v>9482</v>
      </c>
      <c r="C169" s="23" t="s">
        <v>221</v>
      </c>
      <c r="D169" s="23" t="s">
        <v>222</v>
      </c>
      <c r="E169" s="23" t="s">
        <v>223</v>
      </c>
      <c r="F169" s="24">
        <v>46129</v>
      </c>
      <c r="G169" s="23" t="s">
        <v>351</v>
      </c>
      <c r="H169">
        <v>1</v>
      </c>
      <c r="I169" s="23" t="s">
        <v>859</v>
      </c>
      <c r="M169" s="23" t="s">
        <v>352</v>
      </c>
      <c r="N169" s="23" t="s">
        <v>860</v>
      </c>
      <c r="O169" s="23" t="s">
        <v>861</v>
      </c>
      <c r="P169" s="23" t="s">
        <v>859</v>
      </c>
      <c r="Q169" s="23" t="s">
        <v>229</v>
      </c>
      <c r="U169" s="23" t="s">
        <v>355</v>
      </c>
      <c r="V169" s="23" t="s">
        <v>231</v>
      </c>
      <c r="W169" s="25">
        <v>46309.803796296299</v>
      </c>
    </row>
    <row r="170" spans="1:23">
      <c r="A170">
        <v>257012</v>
      </c>
      <c r="B170">
        <v>9483</v>
      </c>
      <c r="C170" s="23" t="s">
        <v>221</v>
      </c>
      <c r="D170" s="23" t="s">
        <v>222</v>
      </c>
      <c r="E170" s="23" t="s">
        <v>223</v>
      </c>
      <c r="F170" s="24">
        <v>46129</v>
      </c>
      <c r="G170" s="23" t="s">
        <v>424</v>
      </c>
      <c r="H170">
        <v>1</v>
      </c>
      <c r="I170" s="23" t="s">
        <v>359</v>
      </c>
      <c r="M170" s="23" t="s">
        <v>325</v>
      </c>
      <c r="N170" s="23" t="s">
        <v>862</v>
      </c>
      <c r="O170" s="23" t="s">
        <v>863</v>
      </c>
      <c r="P170" s="23" t="s">
        <v>359</v>
      </c>
      <c r="Q170" s="23" t="s">
        <v>229</v>
      </c>
      <c r="U170" s="23" t="s">
        <v>427</v>
      </c>
      <c r="V170" s="23" t="s">
        <v>231</v>
      </c>
      <c r="W170" s="25">
        <v>46309.803796296299</v>
      </c>
    </row>
    <row r="171" spans="1:23">
      <c r="A171">
        <v>257013</v>
      </c>
      <c r="B171">
        <v>9461</v>
      </c>
      <c r="C171" s="23" t="s">
        <v>221</v>
      </c>
      <c r="D171" s="23" t="s">
        <v>222</v>
      </c>
      <c r="E171" s="23" t="s">
        <v>223</v>
      </c>
      <c r="F171" s="24">
        <v>46129</v>
      </c>
      <c r="G171" s="23" t="s">
        <v>420</v>
      </c>
      <c r="H171">
        <v>1</v>
      </c>
      <c r="I171" s="23" t="s">
        <v>795</v>
      </c>
      <c r="M171" s="23" t="s">
        <v>330</v>
      </c>
      <c r="N171" s="23" t="s">
        <v>864</v>
      </c>
      <c r="O171" s="23" t="s">
        <v>865</v>
      </c>
      <c r="P171" s="23" t="s">
        <v>795</v>
      </c>
      <c r="Q171" s="23" t="s">
        <v>229</v>
      </c>
      <c r="R171">
        <v>9460</v>
      </c>
      <c r="U171" s="23" t="s">
        <v>423</v>
      </c>
      <c r="V171" s="23" t="s">
        <v>231</v>
      </c>
      <c r="W171" s="25">
        <v>46309.803796296299</v>
      </c>
    </row>
    <row r="172" spans="1:23">
      <c r="A172">
        <v>257365</v>
      </c>
      <c r="B172">
        <v>9702</v>
      </c>
      <c r="C172" s="23" t="s">
        <v>221</v>
      </c>
      <c r="D172" s="23" t="s">
        <v>222</v>
      </c>
      <c r="E172" s="23" t="s">
        <v>223</v>
      </c>
      <c r="F172" s="24">
        <v>46132</v>
      </c>
      <c r="G172" s="23" t="s">
        <v>224</v>
      </c>
      <c r="H172">
        <v>1</v>
      </c>
      <c r="I172" s="23" t="s">
        <v>866</v>
      </c>
      <c r="M172" s="23" t="s">
        <v>226</v>
      </c>
      <c r="N172" s="23" t="s">
        <v>867</v>
      </c>
      <c r="O172" s="23" t="s">
        <v>868</v>
      </c>
      <c r="P172" s="23" t="s">
        <v>866</v>
      </c>
      <c r="Q172" s="23" t="s">
        <v>229</v>
      </c>
      <c r="U172" s="23" t="s">
        <v>230</v>
      </c>
      <c r="V172" s="23" t="s">
        <v>231</v>
      </c>
      <c r="W172" s="25">
        <v>46309.803796296299</v>
      </c>
    </row>
    <row r="173" spans="1:23">
      <c r="A173">
        <v>257366</v>
      </c>
      <c r="B173">
        <v>9703</v>
      </c>
      <c r="C173" s="23" t="s">
        <v>221</v>
      </c>
      <c r="D173" s="23" t="s">
        <v>222</v>
      </c>
      <c r="E173" s="23" t="s">
        <v>223</v>
      </c>
      <c r="F173" s="24">
        <v>46132</v>
      </c>
      <c r="G173" s="23" t="s">
        <v>329</v>
      </c>
      <c r="H173">
        <v>1</v>
      </c>
      <c r="I173" s="23" t="s">
        <v>869</v>
      </c>
      <c r="M173" s="23" t="s">
        <v>330</v>
      </c>
      <c r="N173" s="23" t="s">
        <v>870</v>
      </c>
      <c r="O173" s="23" t="s">
        <v>871</v>
      </c>
      <c r="P173" s="23" t="s">
        <v>869</v>
      </c>
      <c r="Q173" s="23" t="s">
        <v>229</v>
      </c>
      <c r="U173" s="23" t="s">
        <v>333</v>
      </c>
      <c r="V173" s="23" t="s">
        <v>231</v>
      </c>
      <c r="W173" s="25">
        <v>46309.803796296299</v>
      </c>
    </row>
    <row r="174" spans="1:23">
      <c r="A174">
        <v>257367</v>
      </c>
      <c r="B174">
        <v>9704</v>
      </c>
      <c r="C174" s="23" t="s">
        <v>221</v>
      </c>
      <c r="D174" s="23" t="s">
        <v>222</v>
      </c>
      <c r="E174" s="23" t="s">
        <v>223</v>
      </c>
      <c r="F174" s="24">
        <v>46132</v>
      </c>
      <c r="G174" s="23" t="s">
        <v>623</v>
      </c>
      <c r="H174">
        <v>1</v>
      </c>
      <c r="I174" s="23" t="s">
        <v>872</v>
      </c>
      <c r="M174" s="23" t="s">
        <v>625</v>
      </c>
      <c r="N174" s="23" t="s">
        <v>873</v>
      </c>
      <c r="O174" s="23" t="s">
        <v>874</v>
      </c>
      <c r="P174" s="23" t="s">
        <v>872</v>
      </c>
      <c r="Q174" s="23" t="s">
        <v>229</v>
      </c>
      <c r="U174" s="23" t="s">
        <v>628</v>
      </c>
      <c r="V174" s="23" t="s">
        <v>231</v>
      </c>
      <c r="W174" s="25">
        <v>46309.803796296299</v>
      </c>
    </row>
    <row r="175" spans="1:23">
      <c r="A175">
        <v>257368</v>
      </c>
      <c r="B175">
        <v>9705</v>
      </c>
      <c r="C175" s="23" t="s">
        <v>221</v>
      </c>
      <c r="D175" s="23" t="s">
        <v>222</v>
      </c>
      <c r="E175" s="23" t="s">
        <v>223</v>
      </c>
      <c r="F175" s="24">
        <v>46132</v>
      </c>
      <c r="G175" s="23" t="s">
        <v>299</v>
      </c>
      <c r="H175">
        <v>8</v>
      </c>
      <c r="I175" s="23" t="s">
        <v>875</v>
      </c>
      <c r="M175" s="23" t="s">
        <v>301</v>
      </c>
      <c r="N175" s="23" t="s">
        <v>876</v>
      </c>
      <c r="O175" s="23" t="s">
        <v>877</v>
      </c>
      <c r="P175" s="23" t="s">
        <v>878</v>
      </c>
      <c r="Q175" s="23" t="s">
        <v>879</v>
      </c>
      <c r="U175" s="23" t="s">
        <v>304</v>
      </c>
      <c r="V175" s="23" t="s">
        <v>231</v>
      </c>
      <c r="W175" s="25">
        <v>46309.803796296299</v>
      </c>
    </row>
    <row r="176" spans="1:23">
      <c r="A176">
        <v>257369</v>
      </c>
      <c r="B176">
        <v>9707</v>
      </c>
      <c r="C176" s="23" t="s">
        <v>221</v>
      </c>
      <c r="D176" s="23" t="s">
        <v>222</v>
      </c>
      <c r="E176" s="23" t="s">
        <v>223</v>
      </c>
      <c r="F176" s="24">
        <v>46132</v>
      </c>
      <c r="G176" s="23" t="s">
        <v>275</v>
      </c>
      <c r="H176">
        <v>1</v>
      </c>
      <c r="I176" s="23" t="s">
        <v>880</v>
      </c>
      <c r="M176" s="23" t="s">
        <v>277</v>
      </c>
      <c r="N176" s="23" t="s">
        <v>881</v>
      </c>
      <c r="O176" s="23" t="s">
        <v>882</v>
      </c>
      <c r="P176" s="23" t="s">
        <v>880</v>
      </c>
      <c r="Q176" s="23" t="s">
        <v>229</v>
      </c>
      <c r="U176" s="23" t="s">
        <v>280</v>
      </c>
      <c r="V176" s="23" t="s">
        <v>231</v>
      </c>
      <c r="W176" s="25">
        <v>46309.803796296299</v>
      </c>
    </row>
    <row r="177" spans="1:23">
      <c r="A177">
        <v>257370</v>
      </c>
      <c r="B177">
        <v>9708</v>
      </c>
      <c r="C177" s="23" t="s">
        <v>221</v>
      </c>
      <c r="D177" s="23" t="s">
        <v>222</v>
      </c>
      <c r="E177" s="23" t="s">
        <v>223</v>
      </c>
      <c r="F177" s="24">
        <v>46132</v>
      </c>
      <c r="G177" s="23" t="s">
        <v>263</v>
      </c>
      <c r="H177">
        <v>2</v>
      </c>
      <c r="I177" s="23" t="s">
        <v>883</v>
      </c>
      <c r="M177" s="23" t="s">
        <v>265</v>
      </c>
      <c r="N177" s="23" t="s">
        <v>884</v>
      </c>
      <c r="O177" s="23" t="s">
        <v>885</v>
      </c>
      <c r="P177" s="23" t="s">
        <v>886</v>
      </c>
      <c r="Q177" s="23" t="s">
        <v>229</v>
      </c>
      <c r="U177" s="23" t="s">
        <v>268</v>
      </c>
      <c r="V177" s="23" t="s">
        <v>231</v>
      </c>
      <c r="W177" s="25">
        <v>46309.803796296299</v>
      </c>
    </row>
    <row r="178" spans="1:23">
      <c r="A178">
        <v>257371</v>
      </c>
      <c r="B178">
        <v>9709</v>
      </c>
      <c r="C178" s="23" t="s">
        <v>221</v>
      </c>
      <c r="D178" s="23" t="s">
        <v>222</v>
      </c>
      <c r="E178" s="23" t="s">
        <v>223</v>
      </c>
      <c r="F178" s="24">
        <v>46132</v>
      </c>
      <c r="G178" s="23" t="s">
        <v>224</v>
      </c>
      <c r="H178">
        <v>1</v>
      </c>
      <c r="I178" s="23" t="s">
        <v>887</v>
      </c>
      <c r="M178" s="23" t="s">
        <v>226</v>
      </c>
      <c r="N178" s="23" t="s">
        <v>888</v>
      </c>
      <c r="O178" s="23" t="s">
        <v>889</v>
      </c>
      <c r="P178" s="23" t="s">
        <v>887</v>
      </c>
      <c r="Q178" s="23" t="s">
        <v>229</v>
      </c>
      <c r="U178" s="23" t="s">
        <v>230</v>
      </c>
      <c r="V178" s="23" t="s">
        <v>231</v>
      </c>
      <c r="W178" s="25">
        <v>46309.803796296299</v>
      </c>
    </row>
    <row r="179" spans="1:23">
      <c r="A179">
        <v>257372</v>
      </c>
      <c r="B179">
        <v>9710</v>
      </c>
      <c r="C179" s="23" t="s">
        <v>221</v>
      </c>
      <c r="D179" s="23" t="s">
        <v>222</v>
      </c>
      <c r="E179" s="23" t="s">
        <v>223</v>
      </c>
      <c r="F179" s="24">
        <v>46132</v>
      </c>
      <c r="G179" s="23" t="s">
        <v>275</v>
      </c>
      <c r="H179">
        <v>1</v>
      </c>
      <c r="I179" s="23" t="s">
        <v>890</v>
      </c>
      <c r="M179" s="23" t="s">
        <v>277</v>
      </c>
      <c r="N179" s="23" t="s">
        <v>891</v>
      </c>
      <c r="O179" s="23" t="s">
        <v>892</v>
      </c>
      <c r="P179" s="23" t="s">
        <v>890</v>
      </c>
      <c r="Q179" s="23" t="s">
        <v>229</v>
      </c>
      <c r="U179" s="23" t="s">
        <v>280</v>
      </c>
      <c r="V179" s="23" t="s">
        <v>231</v>
      </c>
      <c r="W179" s="25">
        <v>46309.803796296299</v>
      </c>
    </row>
    <row r="180" spans="1:23">
      <c r="A180">
        <v>257373</v>
      </c>
      <c r="B180">
        <v>9711</v>
      </c>
      <c r="C180" s="23" t="s">
        <v>221</v>
      </c>
      <c r="D180" s="23" t="s">
        <v>222</v>
      </c>
      <c r="E180" s="23" t="s">
        <v>223</v>
      </c>
      <c r="F180" s="24">
        <v>46132</v>
      </c>
      <c r="G180" s="23" t="s">
        <v>245</v>
      </c>
      <c r="H180">
        <v>1</v>
      </c>
      <c r="I180" s="23" t="s">
        <v>893</v>
      </c>
      <c r="M180" s="23" t="s">
        <v>247</v>
      </c>
      <c r="N180" s="23" t="s">
        <v>894</v>
      </c>
      <c r="O180" s="23" t="s">
        <v>895</v>
      </c>
      <c r="P180" s="23" t="s">
        <v>893</v>
      </c>
      <c r="Q180" s="23" t="s">
        <v>229</v>
      </c>
      <c r="U180" s="23" t="s">
        <v>250</v>
      </c>
      <c r="V180" s="23" t="s">
        <v>231</v>
      </c>
      <c r="W180" s="25">
        <v>46309.803796296299</v>
      </c>
    </row>
    <row r="181" spans="1:23">
      <c r="A181">
        <v>257374</v>
      </c>
      <c r="B181">
        <v>9712</v>
      </c>
      <c r="C181" s="23" t="s">
        <v>221</v>
      </c>
      <c r="D181" s="23" t="s">
        <v>222</v>
      </c>
      <c r="E181" s="23" t="s">
        <v>223</v>
      </c>
      <c r="F181" s="24">
        <v>46132</v>
      </c>
      <c r="G181" s="23" t="s">
        <v>251</v>
      </c>
      <c r="H181">
        <v>1</v>
      </c>
      <c r="I181" s="23" t="s">
        <v>776</v>
      </c>
      <c r="M181" s="23" t="s">
        <v>253</v>
      </c>
      <c r="N181" s="23" t="s">
        <v>896</v>
      </c>
      <c r="O181" s="23" t="s">
        <v>897</v>
      </c>
      <c r="P181" s="23" t="s">
        <v>776</v>
      </c>
      <c r="Q181" s="23" t="s">
        <v>229</v>
      </c>
      <c r="U181" s="23" t="s">
        <v>256</v>
      </c>
      <c r="V181" s="23" t="s">
        <v>231</v>
      </c>
      <c r="W181" s="25">
        <v>46309.803796296299</v>
      </c>
    </row>
    <row r="182" spans="1:23">
      <c r="A182">
        <v>257375</v>
      </c>
      <c r="B182">
        <v>9713</v>
      </c>
      <c r="C182" s="23" t="s">
        <v>221</v>
      </c>
      <c r="D182" s="23" t="s">
        <v>222</v>
      </c>
      <c r="E182" s="23" t="s">
        <v>223</v>
      </c>
      <c r="F182" s="24">
        <v>46132</v>
      </c>
      <c r="G182" s="23" t="s">
        <v>281</v>
      </c>
      <c r="H182">
        <v>1</v>
      </c>
      <c r="I182" s="23" t="s">
        <v>898</v>
      </c>
      <c r="M182" s="23" t="s">
        <v>283</v>
      </c>
      <c r="N182" s="23" t="s">
        <v>899</v>
      </c>
      <c r="O182" s="23" t="s">
        <v>900</v>
      </c>
      <c r="P182" s="23" t="s">
        <v>898</v>
      </c>
      <c r="Q182" s="23" t="s">
        <v>229</v>
      </c>
      <c r="U182" s="23" t="s">
        <v>286</v>
      </c>
      <c r="V182" s="23" t="s">
        <v>231</v>
      </c>
      <c r="W182" s="25">
        <v>46309.803796296299</v>
      </c>
    </row>
    <row r="183" spans="1:23">
      <c r="A183">
        <v>257376</v>
      </c>
      <c r="B183">
        <v>9714</v>
      </c>
      <c r="C183" s="23" t="s">
        <v>221</v>
      </c>
      <c r="D183" s="23" t="s">
        <v>222</v>
      </c>
      <c r="E183" s="23" t="s">
        <v>223</v>
      </c>
      <c r="F183" s="24">
        <v>46132</v>
      </c>
      <c r="G183" s="23" t="s">
        <v>730</v>
      </c>
      <c r="H183">
        <v>1</v>
      </c>
      <c r="I183" s="23" t="s">
        <v>901</v>
      </c>
      <c r="M183" s="23" t="s">
        <v>732</v>
      </c>
      <c r="N183" s="23" t="s">
        <v>902</v>
      </c>
      <c r="O183" s="23" t="s">
        <v>903</v>
      </c>
      <c r="P183" s="23" t="s">
        <v>901</v>
      </c>
      <c r="Q183" s="23" t="s">
        <v>229</v>
      </c>
      <c r="U183" s="23" t="s">
        <v>735</v>
      </c>
      <c r="V183" s="23" t="s">
        <v>231</v>
      </c>
      <c r="W183" s="25">
        <v>46309.803796296299</v>
      </c>
    </row>
    <row r="184" spans="1:23">
      <c r="A184">
        <v>257377</v>
      </c>
      <c r="B184">
        <v>9715</v>
      </c>
      <c r="C184" s="23" t="s">
        <v>221</v>
      </c>
      <c r="D184" s="23" t="s">
        <v>222</v>
      </c>
      <c r="E184" s="23" t="s">
        <v>223</v>
      </c>
      <c r="F184" s="24">
        <v>46132</v>
      </c>
      <c r="G184" s="23" t="s">
        <v>224</v>
      </c>
      <c r="H184">
        <v>1</v>
      </c>
      <c r="I184" s="23" t="s">
        <v>904</v>
      </c>
      <c r="M184" s="23" t="s">
        <v>226</v>
      </c>
      <c r="N184" s="23" t="s">
        <v>905</v>
      </c>
      <c r="O184" s="23" t="s">
        <v>906</v>
      </c>
      <c r="P184" s="23" t="s">
        <v>904</v>
      </c>
      <c r="Q184" s="23" t="s">
        <v>229</v>
      </c>
      <c r="U184" s="23" t="s">
        <v>230</v>
      </c>
      <c r="V184" s="23" t="s">
        <v>231</v>
      </c>
      <c r="W184" s="25">
        <v>46309.803796296299</v>
      </c>
    </row>
    <row r="185" spans="1:23">
      <c r="A185">
        <v>257378</v>
      </c>
      <c r="B185">
        <v>9716</v>
      </c>
      <c r="C185" s="23" t="s">
        <v>221</v>
      </c>
      <c r="D185" s="23" t="s">
        <v>222</v>
      </c>
      <c r="E185" s="23" t="s">
        <v>223</v>
      </c>
      <c r="F185" s="24">
        <v>46132</v>
      </c>
      <c r="G185" s="23" t="s">
        <v>263</v>
      </c>
      <c r="H185">
        <v>1</v>
      </c>
      <c r="I185" s="23" t="s">
        <v>907</v>
      </c>
      <c r="M185" s="23" t="s">
        <v>265</v>
      </c>
      <c r="N185" s="23" t="s">
        <v>908</v>
      </c>
      <c r="O185" s="23" t="s">
        <v>909</v>
      </c>
      <c r="P185" s="23" t="s">
        <v>907</v>
      </c>
      <c r="Q185" s="23" t="s">
        <v>229</v>
      </c>
      <c r="U185" s="23" t="s">
        <v>268</v>
      </c>
      <c r="V185" s="23" t="s">
        <v>231</v>
      </c>
      <c r="W185" s="25">
        <v>46309.803796296299</v>
      </c>
    </row>
    <row r="186" spans="1:23">
      <c r="A186">
        <v>257379</v>
      </c>
      <c r="B186">
        <v>9717</v>
      </c>
      <c r="C186" s="23" t="s">
        <v>221</v>
      </c>
      <c r="D186" s="23" t="s">
        <v>222</v>
      </c>
      <c r="E186" s="23" t="s">
        <v>223</v>
      </c>
      <c r="F186" s="24">
        <v>46132</v>
      </c>
      <c r="G186" s="23" t="s">
        <v>224</v>
      </c>
      <c r="H186">
        <v>1</v>
      </c>
      <c r="I186" s="23" t="s">
        <v>910</v>
      </c>
      <c r="M186" s="23" t="s">
        <v>226</v>
      </c>
      <c r="N186" s="23" t="s">
        <v>911</v>
      </c>
      <c r="O186" s="23" t="s">
        <v>912</v>
      </c>
      <c r="P186" s="23" t="s">
        <v>910</v>
      </c>
      <c r="Q186" s="23" t="s">
        <v>229</v>
      </c>
      <c r="U186" s="23" t="s">
        <v>230</v>
      </c>
      <c r="V186" s="23" t="s">
        <v>231</v>
      </c>
      <c r="W186" s="25">
        <v>46309.803796296299</v>
      </c>
    </row>
    <row r="187" spans="1:23">
      <c r="A187">
        <v>257380</v>
      </c>
      <c r="B187">
        <v>9718</v>
      </c>
      <c r="C187" s="23" t="s">
        <v>221</v>
      </c>
      <c r="D187" s="23" t="s">
        <v>222</v>
      </c>
      <c r="E187" s="23" t="s">
        <v>223</v>
      </c>
      <c r="F187" s="24">
        <v>46132</v>
      </c>
      <c r="G187" s="23" t="s">
        <v>275</v>
      </c>
      <c r="H187">
        <v>1</v>
      </c>
      <c r="I187" s="23" t="s">
        <v>913</v>
      </c>
      <c r="M187" s="23" t="s">
        <v>277</v>
      </c>
      <c r="N187" s="23" t="s">
        <v>914</v>
      </c>
      <c r="O187" s="23" t="s">
        <v>915</v>
      </c>
      <c r="P187" s="23" t="s">
        <v>913</v>
      </c>
      <c r="Q187" s="23" t="s">
        <v>229</v>
      </c>
      <c r="U187" s="23" t="s">
        <v>280</v>
      </c>
      <c r="V187" s="23" t="s">
        <v>231</v>
      </c>
      <c r="W187" s="25">
        <v>46309.803796296299</v>
      </c>
    </row>
    <row r="188" spans="1:23">
      <c r="A188">
        <v>257381</v>
      </c>
      <c r="B188">
        <v>9719</v>
      </c>
      <c r="C188" s="23" t="s">
        <v>221</v>
      </c>
      <c r="D188" s="23" t="s">
        <v>222</v>
      </c>
      <c r="E188" s="23" t="s">
        <v>223</v>
      </c>
      <c r="F188" s="24">
        <v>46132</v>
      </c>
      <c r="G188" s="23" t="s">
        <v>323</v>
      </c>
      <c r="H188">
        <v>1</v>
      </c>
      <c r="I188" s="23" t="s">
        <v>916</v>
      </c>
      <c r="M188" s="23" t="s">
        <v>325</v>
      </c>
      <c r="N188" s="23" t="s">
        <v>917</v>
      </c>
      <c r="O188" s="23" t="s">
        <v>918</v>
      </c>
      <c r="P188" s="23" t="s">
        <v>916</v>
      </c>
      <c r="Q188" s="23" t="s">
        <v>229</v>
      </c>
      <c r="U188" s="23" t="s">
        <v>328</v>
      </c>
      <c r="V188" s="23" t="s">
        <v>231</v>
      </c>
      <c r="W188" s="25">
        <v>46309.803796296299</v>
      </c>
    </row>
    <row r="189" spans="1:23">
      <c r="A189">
        <v>257382</v>
      </c>
      <c r="B189">
        <v>9706</v>
      </c>
      <c r="C189" s="23" t="s">
        <v>221</v>
      </c>
      <c r="D189" s="23" t="s">
        <v>222</v>
      </c>
      <c r="E189" s="23" t="s">
        <v>223</v>
      </c>
      <c r="F189" s="24">
        <v>46132</v>
      </c>
      <c r="G189" s="23" t="s">
        <v>224</v>
      </c>
      <c r="H189">
        <v>1</v>
      </c>
      <c r="I189" s="23" t="s">
        <v>879</v>
      </c>
      <c r="M189" s="23" t="s">
        <v>226</v>
      </c>
      <c r="N189" s="23" t="s">
        <v>919</v>
      </c>
      <c r="O189" s="23" t="s">
        <v>920</v>
      </c>
      <c r="P189" s="23" t="s">
        <v>879</v>
      </c>
      <c r="Q189" s="23" t="s">
        <v>229</v>
      </c>
      <c r="R189">
        <v>9705</v>
      </c>
      <c r="U189" s="23" t="s">
        <v>230</v>
      </c>
      <c r="V189" s="23" t="s">
        <v>231</v>
      </c>
      <c r="W189" s="25">
        <v>46309.803796296299</v>
      </c>
    </row>
    <row r="190" spans="1:23">
      <c r="A190">
        <v>257754</v>
      </c>
      <c r="B190">
        <v>9908</v>
      </c>
      <c r="C190" s="23" t="s">
        <v>221</v>
      </c>
      <c r="D190" s="23" t="s">
        <v>222</v>
      </c>
      <c r="E190" s="23" t="s">
        <v>223</v>
      </c>
      <c r="F190" s="24">
        <v>46133</v>
      </c>
      <c r="G190" s="23" t="s">
        <v>334</v>
      </c>
      <c r="H190">
        <v>1</v>
      </c>
      <c r="I190" s="23" t="s">
        <v>921</v>
      </c>
      <c r="M190" s="23" t="s">
        <v>226</v>
      </c>
      <c r="N190" s="23" t="s">
        <v>922</v>
      </c>
      <c r="O190" s="23" t="s">
        <v>923</v>
      </c>
      <c r="P190" s="23" t="s">
        <v>921</v>
      </c>
      <c r="Q190" s="23" t="s">
        <v>229</v>
      </c>
      <c r="U190" s="23" t="s">
        <v>339</v>
      </c>
      <c r="V190" s="23" t="s">
        <v>231</v>
      </c>
      <c r="W190" s="25">
        <v>46309.803796296299</v>
      </c>
    </row>
    <row r="191" spans="1:23">
      <c r="A191">
        <v>257755</v>
      </c>
      <c r="B191">
        <v>9909</v>
      </c>
      <c r="C191" s="23" t="s">
        <v>221</v>
      </c>
      <c r="D191" s="23" t="s">
        <v>222</v>
      </c>
      <c r="E191" s="23" t="s">
        <v>223</v>
      </c>
      <c r="F191" s="24">
        <v>46133</v>
      </c>
      <c r="G191" s="23" t="s">
        <v>420</v>
      </c>
      <c r="H191">
        <v>1</v>
      </c>
      <c r="I191" s="23" t="s">
        <v>924</v>
      </c>
      <c r="M191" s="23" t="s">
        <v>330</v>
      </c>
      <c r="N191" s="23" t="s">
        <v>925</v>
      </c>
      <c r="O191" s="23" t="s">
        <v>926</v>
      </c>
      <c r="P191" s="23" t="s">
        <v>924</v>
      </c>
      <c r="Q191" s="23" t="s">
        <v>229</v>
      </c>
      <c r="U191" s="23" t="s">
        <v>423</v>
      </c>
      <c r="V191" s="23" t="s">
        <v>231</v>
      </c>
      <c r="W191" s="25">
        <v>46309.803796296299</v>
      </c>
    </row>
    <row r="192" spans="1:23">
      <c r="A192">
        <v>257756</v>
      </c>
      <c r="B192">
        <v>9910</v>
      </c>
      <c r="C192" s="23" t="s">
        <v>221</v>
      </c>
      <c r="D192" s="23" t="s">
        <v>222</v>
      </c>
      <c r="E192" s="23" t="s">
        <v>223</v>
      </c>
      <c r="F192" s="24">
        <v>46133</v>
      </c>
      <c r="G192" s="23" t="s">
        <v>340</v>
      </c>
      <c r="H192">
        <v>1</v>
      </c>
      <c r="I192" s="23" t="s">
        <v>927</v>
      </c>
      <c r="M192" s="23" t="s">
        <v>234</v>
      </c>
      <c r="N192" s="23" t="s">
        <v>928</v>
      </c>
      <c r="O192" s="23" t="s">
        <v>929</v>
      </c>
      <c r="P192" s="23" t="s">
        <v>927</v>
      </c>
      <c r="Q192" s="23" t="s">
        <v>229</v>
      </c>
      <c r="U192" s="23" t="s">
        <v>344</v>
      </c>
      <c r="V192" s="23" t="s">
        <v>231</v>
      </c>
      <c r="W192" s="25">
        <v>46309.803796296299</v>
      </c>
    </row>
    <row r="193" spans="1:23">
      <c r="A193">
        <v>257757</v>
      </c>
      <c r="B193">
        <v>9911</v>
      </c>
      <c r="C193" s="23" t="s">
        <v>221</v>
      </c>
      <c r="D193" s="23" t="s">
        <v>222</v>
      </c>
      <c r="E193" s="23" t="s">
        <v>223</v>
      </c>
      <c r="F193" s="24">
        <v>46133</v>
      </c>
      <c r="G193" s="23" t="s">
        <v>930</v>
      </c>
      <c r="H193">
        <v>1</v>
      </c>
      <c r="I193" s="23" t="s">
        <v>931</v>
      </c>
      <c r="M193" s="23" t="s">
        <v>352</v>
      </c>
      <c r="N193" s="23" t="s">
        <v>932</v>
      </c>
      <c r="O193" s="23" t="s">
        <v>933</v>
      </c>
      <c r="P193" s="23" t="s">
        <v>931</v>
      </c>
      <c r="Q193" s="23" t="s">
        <v>229</v>
      </c>
      <c r="U193" s="23" t="s">
        <v>934</v>
      </c>
      <c r="V193" s="23" t="s">
        <v>231</v>
      </c>
      <c r="W193" s="25">
        <v>46309.803796296299</v>
      </c>
    </row>
    <row r="194" spans="1:23">
      <c r="A194">
        <v>257758</v>
      </c>
      <c r="B194">
        <v>9912</v>
      </c>
      <c r="C194" s="23" t="s">
        <v>221</v>
      </c>
      <c r="D194" s="23" t="s">
        <v>222</v>
      </c>
      <c r="E194" s="23" t="s">
        <v>223</v>
      </c>
      <c r="F194" s="24">
        <v>46133</v>
      </c>
      <c r="G194" s="23" t="s">
        <v>334</v>
      </c>
      <c r="H194">
        <v>1</v>
      </c>
      <c r="I194" s="23" t="s">
        <v>935</v>
      </c>
      <c r="M194" s="23" t="s">
        <v>226</v>
      </c>
      <c r="N194" s="23" t="s">
        <v>936</v>
      </c>
      <c r="O194" s="23" t="s">
        <v>937</v>
      </c>
      <c r="P194" s="23" t="s">
        <v>935</v>
      </c>
      <c r="Q194" s="23" t="s">
        <v>229</v>
      </c>
      <c r="U194" s="23" t="s">
        <v>339</v>
      </c>
      <c r="V194" s="23" t="s">
        <v>231</v>
      </c>
      <c r="W194" s="25">
        <v>46309.803796296299</v>
      </c>
    </row>
    <row r="195" spans="1:23">
      <c r="A195">
        <v>257759</v>
      </c>
      <c r="B195">
        <v>9913</v>
      </c>
      <c r="C195" s="23" t="s">
        <v>221</v>
      </c>
      <c r="D195" s="23" t="s">
        <v>222</v>
      </c>
      <c r="E195" s="23" t="s">
        <v>223</v>
      </c>
      <c r="F195" s="24">
        <v>46133</v>
      </c>
      <c r="G195" s="23" t="s">
        <v>930</v>
      </c>
      <c r="H195">
        <v>1</v>
      </c>
      <c r="I195" s="23" t="s">
        <v>938</v>
      </c>
      <c r="M195" s="23" t="s">
        <v>352</v>
      </c>
      <c r="N195" s="23" t="s">
        <v>939</v>
      </c>
      <c r="O195" s="23" t="s">
        <v>940</v>
      </c>
      <c r="P195" s="23" t="s">
        <v>938</v>
      </c>
      <c r="Q195" s="23" t="s">
        <v>229</v>
      </c>
      <c r="U195" s="23" t="s">
        <v>934</v>
      </c>
      <c r="V195" s="23" t="s">
        <v>231</v>
      </c>
      <c r="W195" s="25">
        <v>46309.803796296299</v>
      </c>
    </row>
    <row r="196" spans="1:23">
      <c r="A196">
        <v>257760</v>
      </c>
      <c r="B196">
        <v>9914</v>
      </c>
      <c r="C196" s="23" t="s">
        <v>221</v>
      </c>
      <c r="D196" s="23" t="s">
        <v>222</v>
      </c>
      <c r="E196" s="23" t="s">
        <v>223</v>
      </c>
      <c r="F196" s="24">
        <v>46133</v>
      </c>
      <c r="G196" s="23" t="s">
        <v>930</v>
      </c>
      <c r="H196">
        <v>1</v>
      </c>
      <c r="I196" s="23" t="s">
        <v>941</v>
      </c>
      <c r="M196" s="23" t="s">
        <v>352</v>
      </c>
      <c r="N196" s="23" t="s">
        <v>942</v>
      </c>
      <c r="O196" s="23" t="s">
        <v>943</v>
      </c>
      <c r="P196" s="23" t="s">
        <v>941</v>
      </c>
      <c r="Q196" s="23" t="s">
        <v>229</v>
      </c>
      <c r="U196" s="23" t="s">
        <v>934</v>
      </c>
      <c r="V196" s="23" t="s">
        <v>231</v>
      </c>
      <c r="W196" s="25">
        <v>46309.803796296299</v>
      </c>
    </row>
    <row r="197" spans="1:23">
      <c r="A197">
        <v>257761</v>
      </c>
      <c r="B197">
        <v>9915</v>
      </c>
      <c r="C197" s="23" t="s">
        <v>221</v>
      </c>
      <c r="D197" s="23" t="s">
        <v>222</v>
      </c>
      <c r="E197" s="23" t="s">
        <v>223</v>
      </c>
      <c r="F197" s="24">
        <v>46133</v>
      </c>
      <c r="G197" s="23" t="s">
        <v>944</v>
      </c>
      <c r="H197">
        <v>1</v>
      </c>
      <c r="I197" s="23" t="s">
        <v>945</v>
      </c>
      <c r="M197" s="23" t="s">
        <v>534</v>
      </c>
      <c r="N197" s="23" t="s">
        <v>946</v>
      </c>
      <c r="O197" s="23" t="s">
        <v>947</v>
      </c>
      <c r="P197" s="23" t="s">
        <v>945</v>
      </c>
      <c r="Q197" s="23" t="s">
        <v>229</v>
      </c>
      <c r="U197" s="23" t="s">
        <v>948</v>
      </c>
      <c r="V197" s="23" t="s">
        <v>231</v>
      </c>
      <c r="W197" s="25">
        <v>46309.803796296299</v>
      </c>
    </row>
    <row r="198" spans="1:23">
      <c r="A198">
        <v>257762</v>
      </c>
      <c r="B198">
        <v>9916</v>
      </c>
      <c r="C198" s="23" t="s">
        <v>221</v>
      </c>
      <c r="D198" s="23" t="s">
        <v>222</v>
      </c>
      <c r="E198" s="23" t="s">
        <v>223</v>
      </c>
      <c r="F198" s="24">
        <v>46133</v>
      </c>
      <c r="G198" s="23" t="s">
        <v>949</v>
      </c>
      <c r="H198">
        <v>1</v>
      </c>
      <c r="I198" s="23" t="s">
        <v>950</v>
      </c>
      <c r="M198" s="23" t="s">
        <v>277</v>
      </c>
      <c r="N198" s="23" t="s">
        <v>951</v>
      </c>
      <c r="O198" s="23" t="s">
        <v>952</v>
      </c>
      <c r="P198" s="23" t="s">
        <v>950</v>
      </c>
      <c r="Q198" s="23" t="s">
        <v>229</v>
      </c>
      <c r="U198" s="23" t="s">
        <v>953</v>
      </c>
      <c r="V198" s="23" t="s">
        <v>231</v>
      </c>
      <c r="W198" s="25">
        <v>46309.803796296299</v>
      </c>
    </row>
    <row r="199" spans="1:23">
      <c r="A199">
        <v>257763</v>
      </c>
      <c r="B199">
        <v>9917</v>
      </c>
      <c r="C199" s="23" t="s">
        <v>221</v>
      </c>
      <c r="D199" s="23" t="s">
        <v>222</v>
      </c>
      <c r="E199" s="23" t="s">
        <v>223</v>
      </c>
      <c r="F199" s="24">
        <v>46133</v>
      </c>
      <c r="G199" s="23" t="s">
        <v>954</v>
      </c>
      <c r="H199">
        <v>1</v>
      </c>
      <c r="I199" s="23" t="s">
        <v>955</v>
      </c>
      <c r="M199" s="23" t="s">
        <v>956</v>
      </c>
      <c r="N199" s="23" t="s">
        <v>957</v>
      </c>
      <c r="O199" s="23" t="s">
        <v>958</v>
      </c>
      <c r="P199" s="23" t="s">
        <v>955</v>
      </c>
      <c r="Q199" s="23" t="s">
        <v>229</v>
      </c>
      <c r="U199" s="23" t="s">
        <v>959</v>
      </c>
      <c r="V199" s="23" t="s">
        <v>231</v>
      </c>
      <c r="W199" s="25">
        <v>46309.803796296299</v>
      </c>
    </row>
    <row r="200" spans="1:23">
      <c r="A200">
        <v>257764</v>
      </c>
      <c r="B200">
        <v>9918</v>
      </c>
      <c r="C200" s="23" t="s">
        <v>221</v>
      </c>
      <c r="D200" s="23" t="s">
        <v>222</v>
      </c>
      <c r="E200" s="23" t="s">
        <v>223</v>
      </c>
      <c r="F200" s="24">
        <v>46133</v>
      </c>
      <c r="G200" s="23" t="s">
        <v>949</v>
      </c>
      <c r="H200">
        <v>1</v>
      </c>
      <c r="I200" s="23" t="s">
        <v>960</v>
      </c>
      <c r="M200" s="23" t="s">
        <v>277</v>
      </c>
      <c r="N200" s="23" t="s">
        <v>961</v>
      </c>
      <c r="O200" s="23" t="s">
        <v>962</v>
      </c>
      <c r="P200" s="23" t="s">
        <v>960</v>
      </c>
      <c r="Q200" s="23" t="s">
        <v>229</v>
      </c>
      <c r="U200" s="23" t="s">
        <v>953</v>
      </c>
      <c r="V200" s="23" t="s">
        <v>231</v>
      </c>
      <c r="W200" s="25">
        <v>46309.803796296299</v>
      </c>
    </row>
    <row r="201" spans="1:23">
      <c r="A201">
        <v>257765</v>
      </c>
      <c r="B201">
        <v>9919</v>
      </c>
      <c r="C201" s="23" t="s">
        <v>221</v>
      </c>
      <c r="D201" s="23" t="s">
        <v>222</v>
      </c>
      <c r="E201" s="23" t="s">
        <v>223</v>
      </c>
      <c r="F201" s="24">
        <v>46133</v>
      </c>
      <c r="G201" s="23" t="s">
        <v>385</v>
      </c>
      <c r="H201">
        <v>1</v>
      </c>
      <c r="I201" s="23" t="s">
        <v>963</v>
      </c>
      <c r="M201" s="23" t="s">
        <v>247</v>
      </c>
      <c r="N201" s="23" t="s">
        <v>964</v>
      </c>
      <c r="O201" s="23" t="s">
        <v>965</v>
      </c>
      <c r="P201" s="23" t="s">
        <v>963</v>
      </c>
      <c r="Q201" s="23" t="s">
        <v>229</v>
      </c>
      <c r="U201" s="23" t="s">
        <v>389</v>
      </c>
      <c r="V201" s="23" t="s">
        <v>231</v>
      </c>
      <c r="W201" s="25">
        <v>46309.803796296299</v>
      </c>
    </row>
    <row r="202" spans="1:23">
      <c r="A202">
        <v>257766</v>
      </c>
      <c r="B202">
        <v>9920</v>
      </c>
      <c r="C202" s="23" t="s">
        <v>221</v>
      </c>
      <c r="D202" s="23" t="s">
        <v>222</v>
      </c>
      <c r="E202" s="23" t="s">
        <v>223</v>
      </c>
      <c r="F202" s="24">
        <v>46133</v>
      </c>
      <c r="G202" s="23" t="s">
        <v>395</v>
      </c>
      <c r="H202">
        <v>1</v>
      </c>
      <c r="I202" s="23" t="s">
        <v>966</v>
      </c>
      <c r="M202" s="23" t="s">
        <v>397</v>
      </c>
      <c r="N202" s="23" t="s">
        <v>967</v>
      </c>
      <c r="O202" s="23" t="s">
        <v>968</v>
      </c>
      <c r="P202" s="23" t="s">
        <v>966</v>
      </c>
      <c r="Q202" s="23" t="s">
        <v>229</v>
      </c>
      <c r="U202" s="23" t="s">
        <v>400</v>
      </c>
      <c r="V202" s="23" t="s">
        <v>231</v>
      </c>
      <c r="W202" s="25">
        <v>46309.803796296299</v>
      </c>
    </row>
    <row r="203" spans="1:23">
      <c r="A203">
        <v>257767</v>
      </c>
      <c r="B203">
        <v>9921</v>
      </c>
      <c r="C203" s="23" t="s">
        <v>221</v>
      </c>
      <c r="D203" s="23" t="s">
        <v>222</v>
      </c>
      <c r="E203" s="23" t="s">
        <v>223</v>
      </c>
      <c r="F203" s="24">
        <v>46133</v>
      </c>
      <c r="G203" s="23" t="s">
        <v>969</v>
      </c>
      <c r="H203">
        <v>1</v>
      </c>
      <c r="I203" s="23" t="s">
        <v>970</v>
      </c>
      <c r="M203" s="23" t="s">
        <v>347</v>
      </c>
      <c r="N203" s="23" t="s">
        <v>971</v>
      </c>
      <c r="O203" s="23" t="s">
        <v>972</v>
      </c>
      <c r="P203" s="23" t="s">
        <v>970</v>
      </c>
      <c r="Q203" s="23" t="s">
        <v>229</v>
      </c>
      <c r="U203" s="23" t="s">
        <v>973</v>
      </c>
      <c r="V203" s="23" t="s">
        <v>231</v>
      </c>
      <c r="W203" s="25">
        <v>46309.803796296299</v>
      </c>
    </row>
    <row r="204" spans="1:23">
      <c r="A204">
        <v>257768</v>
      </c>
      <c r="B204">
        <v>9922</v>
      </c>
      <c r="C204" s="23" t="s">
        <v>221</v>
      </c>
      <c r="D204" s="23" t="s">
        <v>222</v>
      </c>
      <c r="E204" s="23" t="s">
        <v>223</v>
      </c>
      <c r="F204" s="24">
        <v>46133</v>
      </c>
      <c r="G204" s="23" t="s">
        <v>969</v>
      </c>
      <c r="H204">
        <v>1</v>
      </c>
      <c r="I204" s="23" t="s">
        <v>974</v>
      </c>
      <c r="M204" s="23" t="s">
        <v>347</v>
      </c>
      <c r="N204" s="23" t="s">
        <v>975</v>
      </c>
      <c r="O204" s="23" t="s">
        <v>976</v>
      </c>
      <c r="P204" s="23" t="s">
        <v>974</v>
      </c>
      <c r="Q204" s="23" t="s">
        <v>229</v>
      </c>
      <c r="U204" s="23" t="s">
        <v>973</v>
      </c>
      <c r="V204" s="23" t="s">
        <v>231</v>
      </c>
      <c r="W204" s="25">
        <v>46309.803796296299</v>
      </c>
    </row>
    <row r="205" spans="1:23">
      <c r="A205">
        <v>257769</v>
      </c>
      <c r="B205">
        <v>9923</v>
      </c>
      <c r="C205" s="23" t="s">
        <v>221</v>
      </c>
      <c r="D205" s="23" t="s">
        <v>222</v>
      </c>
      <c r="E205" s="23" t="s">
        <v>223</v>
      </c>
      <c r="F205" s="24">
        <v>46133</v>
      </c>
      <c r="G205" s="23" t="s">
        <v>949</v>
      </c>
      <c r="H205">
        <v>1</v>
      </c>
      <c r="I205" s="23" t="s">
        <v>977</v>
      </c>
      <c r="M205" s="23" t="s">
        <v>277</v>
      </c>
      <c r="N205" s="23" t="s">
        <v>978</v>
      </c>
      <c r="O205" s="23" t="s">
        <v>979</v>
      </c>
      <c r="P205" s="23" t="s">
        <v>977</v>
      </c>
      <c r="Q205" s="23" t="s">
        <v>229</v>
      </c>
      <c r="U205" s="23" t="s">
        <v>953</v>
      </c>
      <c r="V205" s="23" t="s">
        <v>231</v>
      </c>
      <c r="W205" s="25">
        <v>46309.803796296299</v>
      </c>
    </row>
    <row r="206" spans="1:23">
      <c r="A206">
        <v>257770</v>
      </c>
      <c r="B206">
        <v>9924</v>
      </c>
      <c r="C206" s="23" t="s">
        <v>221</v>
      </c>
      <c r="D206" s="23" t="s">
        <v>222</v>
      </c>
      <c r="E206" s="23" t="s">
        <v>223</v>
      </c>
      <c r="F206" s="24">
        <v>46133</v>
      </c>
      <c r="G206" s="23" t="s">
        <v>424</v>
      </c>
      <c r="H206">
        <v>1</v>
      </c>
      <c r="I206" s="23" t="s">
        <v>980</v>
      </c>
      <c r="M206" s="23" t="s">
        <v>325</v>
      </c>
      <c r="N206" s="23" t="s">
        <v>981</v>
      </c>
      <c r="O206" s="23" t="s">
        <v>982</v>
      </c>
      <c r="P206" s="23" t="s">
        <v>980</v>
      </c>
      <c r="Q206" s="23" t="s">
        <v>229</v>
      </c>
      <c r="U206" s="23" t="s">
        <v>427</v>
      </c>
      <c r="V206" s="23" t="s">
        <v>231</v>
      </c>
      <c r="W206" s="25">
        <v>46309.803796296299</v>
      </c>
    </row>
    <row r="207" spans="1:23">
      <c r="A207">
        <v>258143</v>
      </c>
      <c r="B207">
        <v>1236</v>
      </c>
      <c r="C207" s="23" t="s">
        <v>221</v>
      </c>
      <c r="D207" s="23" t="s">
        <v>222</v>
      </c>
      <c r="E207" s="23" t="s">
        <v>223</v>
      </c>
      <c r="F207" s="24">
        <v>46134</v>
      </c>
      <c r="G207" s="23" t="s">
        <v>224</v>
      </c>
      <c r="H207">
        <v>1</v>
      </c>
      <c r="I207" s="23" t="s">
        <v>983</v>
      </c>
      <c r="M207" s="23" t="s">
        <v>226</v>
      </c>
      <c r="N207" s="23" t="s">
        <v>984</v>
      </c>
      <c r="O207" s="23" t="s">
        <v>985</v>
      </c>
      <c r="P207" s="23" t="s">
        <v>983</v>
      </c>
      <c r="Q207" s="23" t="s">
        <v>229</v>
      </c>
      <c r="U207" s="23" t="s">
        <v>230</v>
      </c>
      <c r="V207" s="23" t="s">
        <v>231</v>
      </c>
      <c r="W207" s="25">
        <v>46309.803796296299</v>
      </c>
    </row>
    <row r="208" spans="1:23">
      <c r="A208">
        <v>258144</v>
      </c>
      <c r="B208">
        <v>1237</v>
      </c>
      <c r="C208" s="23" t="s">
        <v>221</v>
      </c>
      <c r="D208" s="23" t="s">
        <v>222</v>
      </c>
      <c r="E208" s="23" t="s">
        <v>223</v>
      </c>
      <c r="F208" s="24">
        <v>46134</v>
      </c>
      <c r="G208" s="23" t="s">
        <v>299</v>
      </c>
      <c r="H208">
        <v>5</v>
      </c>
      <c r="I208" s="23" t="s">
        <v>986</v>
      </c>
      <c r="M208" s="23" t="s">
        <v>301</v>
      </c>
      <c r="N208" s="23" t="s">
        <v>987</v>
      </c>
      <c r="O208" s="23" t="s">
        <v>988</v>
      </c>
      <c r="P208" s="23" t="s">
        <v>989</v>
      </c>
      <c r="Q208" s="23" t="s">
        <v>990</v>
      </c>
      <c r="U208" s="23" t="s">
        <v>304</v>
      </c>
      <c r="V208" s="23" t="s">
        <v>231</v>
      </c>
      <c r="W208" s="25">
        <v>46309.803796296299</v>
      </c>
    </row>
    <row r="209" spans="1:23">
      <c r="A209">
        <v>258145</v>
      </c>
      <c r="B209">
        <v>1239</v>
      </c>
      <c r="C209" s="23" t="s">
        <v>221</v>
      </c>
      <c r="D209" s="23" t="s">
        <v>222</v>
      </c>
      <c r="E209" s="23" t="s">
        <v>223</v>
      </c>
      <c r="F209" s="24">
        <v>46134</v>
      </c>
      <c r="G209" s="23" t="s">
        <v>224</v>
      </c>
      <c r="H209">
        <v>1</v>
      </c>
      <c r="I209" s="23" t="s">
        <v>991</v>
      </c>
      <c r="M209" s="23" t="s">
        <v>226</v>
      </c>
      <c r="N209" s="23" t="s">
        <v>992</v>
      </c>
      <c r="O209" s="23" t="s">
        <v>993</v>
      </c>
      <c r="P209" s="23" t="s">
        <v>991</v>
      </c>
      <c r="Q209" s="23" t="s">
        <v>229</v>
      </c>
      <c r="U209" s="23" t="s">
        <v>230</v>
      </c>
      <c r="V209" s="23" t="s">
        <v>231</v>
      </c>
      <c r="W209" s="25">
        <v>46309.803796296299</v>
      </c>
    </row>
    <row r="210" spans="1:23">
      <c r="A210">
        <v>258146</v>
      </c>
      <c r="B210">
        <v>1240</v>
      </c>
      <c r="C210" s="23" t="s">
        <v>221</v>
      </c>
      <c r="D210" s="23" t="s">
        <v>222</v>
      </c>
      <c r="E210" s="23" t="s">
        <v>223</v>
      </c>
      <c r="F210" s="24">
        <v>46134</v>
      </c>
      <c r="G210" s="23" t="s">
        <v>263</v>
      </c>
      <c r="H210">
        <v>5</v>
      </c>
      <c r="I210" s="23" t="s">
        <v>994</v>
      </c>
      <c r="M210" s="23" t="s">
        <v>265</v>
      </c>
      <c r="N210" s="23" t="s">
        <v>995</v>
      </c>
      <c r="O210" s="23" t="s">
        <v>996</v>
      </c>
      <c r="P210" s="23" t="s">
        <v>997</v>
      </c>
      <c r="Q210" s="23" t="s">
        <v>229</v>
      </c>
      <c r="U210" s="23" t="s">
        <v>268</v>
      </c>
      <c r="V210" s="23" t="s">
        <v>231</v>
      </c>
      <c r="W210" s="25">
        <v>46309.803796296299</v>
      </c>
    </row>
    <row r="211" spans="1:23">
      <c r="A211">
        <v>258147</v>
      </c>
      <c r="B211">
        <v>1241</v>
      </c>
      <c r="C211" s="23" t="s">
        <v>221</v>
      </c>
      <c r="D211" s="23" t="s">
        <v>222</v>
      </c>
      <c r="E211" s="23" t="s">
        <v>223</v>
      </c>
      <c r="F211" s="24">
        <v>46134</v>
      </c>
      <c r="G211" s="23" t="s">
        <v>632</v>
      </c>
      <c r="H211">
        <v>1</v>
      </c>
      <c r="I211" s="23" t="s">
        <v>998</v>
      </c>
      <c r="M211" s="23" t="s">
        <v>634</v>
      </c>
      <c r="N211" s="23" t="s">
        <v>999</v>
      </c>
      <c r="O211" s="23" t="s">
        <v>1000</v>
      </c>
      <c r="P211" s="23" t="s">
        <v>998</v>
      </c>
      <c r="Q211" s="23" t="s">
        <v>229</v>
      </c>
      <c r="U211" s="23" t="s">
        <v>637</v>
      </c>
      <c r="V211" s="23" t="s">
        <v>231</v>
      </c>
      <c r="W211" s="25">
        <v>46309.803796296299</v>
      </c>
    </row>
    <row r="212" spans="1:23">
      <c r="A212">
        <v>258148</v>
      </c>
      <c r="B212">
        <v>1242</v>
      </c>
      <c r="C212" s="23" t="s">
        <v>221</v>
      </c>
      <c r="D212" s="23" t="s">
        <v>222</v>
      </c>
      <c r="E212" s="23" t="s">
        <v>223</v>
      </c>
      <c r="F212" s="24">
        <v>46134</v>
      </c>
      <c r="G212" s="23" t="s">
        <v>263</v>
      </c>
      <c r="H212">
        <v>2</v>
      </c>
      <c r="I212" s="23" t="s">
        <v>1001</v>
      </c>
      <c r="M212" s="23" t="s">
        <v>265</v>
      </c>
      <c r="N212" s="23" t="s">
        <v>1002</v>
      </c>
      <c r="O212" s="23" t="s">
        <v>1003</v>
      </c>
      <c r="P212" s="23" t="s">
        <v>1004</v>
      </c>
      <c r="Q212" s="23" t="s">
        <v>229</v>
      </c>
      <c r="U212" s="23" t="s">
        <v>268</v>
      </c>
      <c r="V212" s="23" t="s">
        <v>231</v>
      </c>
      <c r="W212" s="25">
        <v>46309.803796296299</v>
      </c>
    </row>
    <row r="213" spans="1:23">
      <c r="A213">
        <v>258149</v>
      </c>
      <c r="B213">
        <v>1243</v>
      </c>
      <c r="C213" s="23" t="s">
        <v>221</v>
      </c>
      <c r="D213" s="23" t="s">
        <v>222</v>
      </c>
      <c r="E213" s="23" t="s">
        <v>223</v>
      </c>
      <c r="F213" s="24">
        <v>46134</v>
      </c>
      <c r="G213" s="23" t="s">
        <v>275</v>
      </c>
      <c r="H213">
        <v>1</v>
      </c>
      <c r="I213" s="23" t="s">
        <v>1005</v>
      </c>
      <c r="M213" s="23" t="s">
        <v>277</v>
      </c>
      <c r="N213" s="23" t="s">
        <v>1006</v>
      </c>
      <c r="O213" s="23" t="s">
        <v>1007</v>
      </c>
      <c r="P213" s="23" t="s">
        <v>1005</v>
      </c>
      <c r="Q213" s="23" t="s">
        <v>229</v>
      </c>
      <c r="U213" s="23" t="s">
        <v>280</v>
      </c>
      <c r="V213" s="23" t="s">
        <v>231</v>
      </c>
      <c r="W213" s="25">
        <v>46309.803796296299</v>
      </c>
    </row>
    <row r="214" spans="1:23">
      <c r="A214">
        <v>258150</v>
      </c>
      <c r="B214">
        <v>1244</v>
      </c>
      <c r="C214" s="23" t="s">
        <v>221</v>
      </c>
      <c r="D214" s="23" t="s">
        <v>222</v>
      </c>
      <c r="E214" s="23" t="s">
        <v>223</v>
      </c>
      <c r="F214" s="24">
        <v>46134</v>
      </c>
      <c r="G214" s="23" t="s">
        <v>224</v>
      </c>
      <c r="H214">
        <v>1</v>
      </c>
      <c r="I214" s="23" t="s">
        <v>1008</v>
      </c>
      <c r="M214" s="23" t="s">
        <v>226</v>
      </c>
      <c r="N214" s="23" t="s">
        <v>1009</v>
      </c>
      <c r="O214" s="23" t="s">
        <v>1010</v>
      </c>
      <c r="P214" s="23" t="s">
        <v>1008</v>
      </c>
      <c r="Q214" s="23" t="s">
        <v>229</v>
      </c>
      <c r="U214" s="23" t="s">
        <v>230</v>
      </c>
      <c r="V214" s="23" t="s">
        <v>231</v>
      </c>
      <c r="W214" s="25">
        <v>46309.803796296299</v>
      </c>
    </row>
    <row r="215" spans="1:23">
      <c r="A215">
        <v>258151</v>
      </c>
      <c r="B215">
        <v>1245</v>
      </c>
      <c r="C215" s="23" t="s">
        <v>221</v>
      </c>
      <c r="D215" s="23" t="s">
        <v>222</v>
      </c>
      <c r="E215" s="23" t="s">
        <v>223</v>
      </c>
      <c r="F215" s="24">
        <v>46134</v>
      </c>
      <c r="G215" s="23" t="s">
        <v>275</v>
      </c>
      <c r="H215">
        <v>1</v>
      </c>
      <c r="I215" s="23" t="s">
        <v>1011</v>
      </c>
      <c r="M215" s="23" t="s">
        <v>277</v>
      </c>
      <c r="N215" s="23" t="s">
        <v>1012</v>
      </c>
      <c r="O215" s="23" t="s">
        <v>1013</v>
      </c>
      <c r="P215" s="23" t="s">
        <v>1011</v>
      </c>
      <c r="Q215" s="23" t="s">
        <v>229</v>
      </c>
      <c r="U215" s="23" t="s">
        <v>280</v>
      </c>
      <c r="V215" s="23" t="s">
        <v>231</v>
      </c>
      <c r="W215" s="25">
        <v>46309.803796296299</v>
      </c>
    </row>
    <row r="216" spans="1:23">
      <c r="A216">
        <v>258152</v>
      </c>
      <c r="B216">
        <v>1246</v>
      </c>
      <c r="C216" s="23" t="s">
        <v>221</v>
      </c>
      <c r="D216" s="23" t="s">
        <v>222</v>
      </c>
      <c r="E216" s="23" t="s">
        <v>223</v>
      </c>
      <c r="F216" s="24">
        <v>46134</v>
      </c>
      <c r="G216" s="23" t="s">
        <v>245</v>
      </c>
      <c r="H216">
        <v>1</v>
      </c>
      <c r="I216" s="23" t="s">
        <v>1014</v>
      </c>
      <c r="M216" s="23" t="s">
        <v>247</v>
      </c>
      <c r="N216" s="23" t="s">
        <v>1015</v>
      </c>
      <c r="O216" s="23" t="s">
        <v>1016</v>
      </c>
      <c r="P216" s="23" t="s">
        <v>1014</v>
      </c>
      <c r="Q216" s="23" t="s">
        <v>229</v>
      </c>
      <c r="U216" s="23" t="s">
        <v>250</v>
      </c>
      <c r="V216" s="23" t="s">
        <v>231</v>
      </c>
      <c r="W216" s="25">
        <v>46309.803796296299</v>
      </c>
    </row>
    <row r="217" spans="1:23">
      <c r="A217">
        <v>258153</v>
      </c>
      <c r="B217">
        <v>1247</v>
      </c>
      <c r="C217" s="23" t="s">
        <v>221</v>
      </c>
      <c r="D217" s="23" t="s">
        <v>222</v>
      </c>
      <c r="E217" s="23" t="s">
        <v>223</v>
      </c>
      <c r="F217" s="24">
        <v>46134</v>
      </c>
      <c r="G217" s="23" t="s">
        <v>251</v>
      </c>
      <c r="H217">
        <v>1</v>
      </c>
      <c r="I217" s="23" t="s">
        <v>1017</v>
      </c>
      <c r="M217" s="23" t="s">
        <v>253</v>
      </c>
      <c r="N217" s="23" t="s">
        <v>1018</v>
      </c>
      <c r="O217" s="23" t="s">
        <v>1019</v>
      </c>
      <c r="P217" s="23" t="s">
        <v>1017</v>
      </c>
      <c r="Q217" s="23" t="s">
        <v>229</v>
      </c>
      <c r="U217" s="23" t="s">
        <v>256</v>
      </c>
      <c r="V217" s="23" t="s">
        <v>231</v>
      </c>
      <c r="W217" s="25">
        <v>46309.803796296299</v>
      </c>
    </row>
    <row r="218" spans="1:23">
      <c r="A218">
        <v>258154</v>
      </c>
      <c r="B218">
        <v>1248</v>
      </c>
      <c r="C218" s="23" t="s">
        <v>221</v>
      </c>
      <c r="D218" s="23" t="s">
        <v>222</v>
      </c>
      <c r="E218" s="23" t="s">
        <v>223</v>
      </c>
      <c r="F218" s="24">
        <v>46134</v>
      </c>
      <c r="G218" s="23" t="s">
        <v>649</v>
      </c>
      <c r="H218">
        <v>1</v>
      </c>
      <c r="I218" s="23" t="s">
        <v>1020</v>
      </c>
      <c r="M218" s="23" t="s">
        <v>651</v>
      </c>
      <c r="N218" s="23" t="s">
        <v>1021</v>
      </c>
      <c r="O218" s="23" t="s">
        <v>1022</v>
      </c>
      <c r="P218" s="23" t="s">
        <v>1020</v>
      </c>
      <c r="Q218" s="23" t="s">
        <v>229</v>
      </c>
      <c r="U218" s="23" t="s">
        <v>654</v>
      </c>
      <c r="V218" s="23" t="s">
        <v>231</v>
      </c>
      <c r="W218" s="25">
        <v>46309.803796296299</v>
      </c>
    </row>
    <row r="219" spans="1:23">
      <c r="A219">
        <v>258155</v>
      </c>
      <c r="B219">
        <v>1249</v>
      </c>
      <c r="C219" s="23" t="s">
        <v>221</v>
      </c>
      <c r="D219" s="23" t="s">
        <v>222</v>
      </c>
      <c r="E219" s="23" t="s">
        <v>223</v>
      </c>
      <c r="F219" s="24">
        <v>46134</v>
      </c>
      <c r="G219" s="23" t="s">
        <v>632</v>
      </c>
      <c r="H219">
        <v>1</v>
      </c>
      <c r="I219" s="23" t="s">
        <v>1023</v>
      </c>
      <c r="M219" s="23" t="s">
        <v>634</v>
      </c>
      <c r="N219" s="23" t="s">
        <v>1024</v>
      </c>
      <c r="O219" s="23" t="s">
        <v>1025</v>
      </c>
      <c r="P219" s="23" t="s">
        <v>1023</v>
      </c>
      <c r="Q219" s="23" t="s">
        <v>229</v>
      </c>
      <c r="U219" s="23" t="s">
        <v>637</v>
      </c>
      <c r="V219" s="23" t="s">
        <v>231</v>
      </c>
      <c r="W219" s="25">
        <v>46309.803796296299</v>
      </c>
    </row>
    <row r="220" spans="1:23">
      <c r="A220">
        <v>258156</v>
      </c>
      <c r="B220">
        <v>1250</v>
      </c>
      <c r="C220" s="23" t="s">
        <v>221</v>
      </c>
      <c r="D220" s="23" t="s">
        <v>222</v>
      </c>
      <c r="E220" s="23" t="s">
        <v>223</v>
      </c>
      <c r="F220" s="24">
        <v>46134</v>
      </c>
      <c r="G220" s="23" t="s">
        <v>730</v>
      </c>
      <c r="H220">
        <v>1</v>
      </c>
      <c r="I220" s="23" t="s">
        <v>1026</v>
      </c>
      <c r="M220" s="23" t="s">
        <v>732</v>
      </c>
      <c r="N220" s="23" t="s">
        <v>1027</v>
      </c>
      <c r="O220" s="23" t="s">
        <v>1028</v>
      </c>
      <c r="P220" s="23" t="s">
        <v>1026</v>
      </c>
      <c r="Q220" s="23" t="s">
        <v>229</v>
      </c>
      <c r="U220" s="23" t="s">
        <v>735</v>
      </c>
      <c r="V220" s="23" t="s">
        <v>231</v>
      </c>
      <c r="W220" s="25">
        <v>46309.803796296299</v>
      </c>
    </row>
    <row r="221" spans="1:23">
      <c r="A221">
        <v>258157</v>
      </c>
      <c r="B221">
        <v>1251</v>
      </c>
      <c r="C221" s="23" t="s">
        <v>221</v>
      </c>
      <c r="D221" s="23" t="s">
        <v>222</v>
      </c>
      <c r="E221" s="23" t="s">
        <v>223</v>
      </c>
      <c r="F221" s="24">
        <v>46134</v>
      </c>
      <c r="G221" s="23" t="s">
        <v>293</v>
      </c>
      <c r="H221">
        <v>1</v>
      </c>
      <c r="I221" s="23" t="s">
        <v>1029</v>
      </c>
      <c r="M221" s="23" t="s">
        <v>295</v>
      </c>
      <c r="N221" s="23" t="s">
        <v>1030</v>
      </c>
      <c r="O221" s="23" t="s">
        <v>1031</v>
      </c>
      <c r="P221" s="23" t="s">
        <v>1029</v>
      </c>
      <c r="Q221" s="23" t="s">
        <v>229</v>
      </c>
      <c r="U221" s="23" t="s">
        <v>298</v>
      </c>
      <c r="V221" s="23" t="s">
        <v>231</v>
      </c>
      <c r="W221" s="25">
        <v>46309.803796296299</v>
      </c>
    </row>
    <row r="222" spans="1:23">
      <c r="A222">
        <v>258158</v>
      </c>
      <c r="B222">
        <v>1252</v>
      </c>
      <c r="C222" s="23" t="s">
        <v>221</v>
      </c>
      <c r="D222" s="23" t="s">
        <v>222</v>
      </c>
      <c r="E222" s="23" t="s">
        <v>223</v>
      </c>
      <c r="F222" s="24">
        <v>46134</v>
      </c>
      <c r="G222" s="23" t="s">
        <v>632</v>
      </c>
      <c r="H222">
        <v>1</v>
      </c>
      <c r="I222" s="23" t="s">
        <v>1032</v>
      </c>
      <c r="M222" s="23" t="s">
        <v>634</v>
      </c>
      <c r="N222" s="23" t="s">
        <v>1033</v>
      </c>
      <c r="O222" s="23" t="s">
        <v>1034</v>
      </c>
      <c r="P222" s="23" t="s">
        <v>1032</v>
      </c>
      <c r="Q222" s="23" t="s">
        <v>229</v>
      </c>
      <c r="U222" s="23" t="s">
        <v>637</v>
      </c>
      <c r="V222" s="23" t="s">
        <v>231</v>
      </c>
      <c r="W222" s="25">
        <v>46309.803796296299</v>
      </c>
    </row>
    <row r="223" spans="1:23">
      <c r="A223">
        <v>258159</v>
      </c>
      <c r="B223">
        <v>1253</v>
      </c>
      <c r="C223" s="23" t="s">
        <v>221</v>
      </c>
      <c r="D223" s="23" t="s">
        <v>222</v>
      </c>
      <c r="E223" s="23" t="s">
        <v>223</v>
      </c>
      <c r="F223" s="24">
        <v>46134</v>
      </c>
      <c r="G223" s="23" t="s">
        <v>275</v>
      </c>
      <c r="H223">
        <v>1</v>
      </c>
      <c r="I223" s="23" t="s">
        <v>592</v>
      </c>
      <c r="M223" s="23" t="s">
        <v>277</v>
      </c>
      <c r="N223" s="23" t="s">
        <v>1035</v>
      </c>
      <c r="O223" s="23" t="s">
        <v>1036</v>
      </c>
      <c r="P223" s="23" t="s">
        <v>592</v>
      </c>
      <c r="Q223" s="23" t="s">
        <v>229</v>
      </c>
      <c r="U223" s="23" t="s">
        <v>280</v>
      </c>
      <c r="V223" s="23" t="s">
        <v>231</v>
      </c>
      <c r="W223" s="25">
        <v>46309.803796296299</v>
      </c>
    </row>
    <row r="224" spans="1:23">
      <c r="A224">
        <v>258160</v>
      </c>
      <c r="B224">
        <v>1254</v>
      </c>
      <c r="C224" s="23" t="s">
        <v>221</v>
      </c>
      <c r="D224" s="23" t="s">
        <v>222</v>
      </c>
      <c r="E224" s="23" t="s">
        <v>223</v>
      </c>
      <c r="F224" s="24">
        <v>46134</v>
      </c>
      <c r="G224" s="23" t="s">
        <v>730</v>
      </c>
      <c r="H224">
        <v>1</v>
      </c>
      <c r="I224" s="23" t="s">
        <v>1037</v>
      </c>
      <c r="M224" s="23" t="s">
        <v>732</v>
      </c>
      <c r="N224" s="23" t="s">
        <v>1038</v>
      </c>
      <c r="O224" s="23" t="s">
        <v>1039</v>
      </c>
      <c r="P224" s="23" t="s">
        <v>1037</v>
      </c>
      <c r="Q224" s="23" t="s">
        <v>229</v>
      </c>
      <c r="U224" s="23" t="s">
        <v>735</v>
      </c>
      <c r="V224" s="23" t="s">
        <v>231</v>
      </c>
      <c r="W224" s="25">
        <v>46309.803796296299</v>
      </c>
    </row>
    <row r="225" spans="1:23">
      <c r="A225">
        <v>258161</v>
      </c>
      <c r="B225">
        <v>1255</v>
      </c>
      <c r="C225" s="23" t="s">
        <v>221</v>
      </c>
      <c r="D225" s="23" t="s">
        <v>222</v>
      </c>
      <c r="E225" s="23" t="s">
        <v>223</v>
      </c>
      <c r="F225" s="24">
        <v>46134</v>
      </c>
      <c r="G225" s="23" t="s">
        <v>323</v>
      </c>
      <c r="H225">
        <v>1</v>
      </c>
      <c r="I225" s="23" t="s">
        <v>1040</v>
      </c>
      <c r="M225" s="23" t="s">
        <v>325</v>
      </c>
      <c r="N225" s="23" t="s">
        <v>1041</v>
      </c>
      <c r="O225" s="23" t="s">
        <v>1042</v>
      </c>
      <c r="P225" s="23" t="s">
        <v>1040</v>
      </c>
      <c r="Q225" s="23" t="s">
        <v>229</v>
      </c>
      <c r="U225" s="23" t="s">
        <v>328</v>
      </c>
      <c r="V225" s="23" t="s">
        <v>231</v>
      </c>
      <c r="W225" s="25">
        <v>46309.803796296299</v>
      </c>
    </row>
    <row r="226" spans="1:23">
      <c r="A226">
        <v>258162</v>
      </c>
      <c r="B226">
        <v>1238</v>
      </c>
      <c r="C226" s="23" t="s">
        <v>221</v>
      </c>
      <c r="D226" s="23" t="s">
        <v>222</v>
      </c>
      <c r="E226" s="23" t="s">
        <v>223</v>
      </c>
      <c r="F226" s="24">
        <v>46134</v>
      </c>
      <c r="G226" s="23" t="s">
        <v>329</v>
      </c>
      <c r="H226">
        <v>1</v>
      </c>
      <c r="I226" s="23" t="s">
        <v>990</v>
      </c>
      <c r="M226" s="23" t="s">
        <v>330</v>
      </c>
      <c r="N226" s="23" t="s">
        <v>1043</v>
      </c>
      <c r="O226" s="23" t="s">
        <v>1044</v>
      </c>
      <c r="P226" s="23" t="s">
        <v>990</v>
      </c>
      <c r="Q226" s="23" t="s">
        <v>229</v>
      </c>
      <c r="R226">
        <v>1237</v>
      </c>
      <c r="U226" s="23" t="s">
        <v>333</v>
      </c>
      <c r="V226" s="23" t="s">
        <v>231</v>
      </c>
      <c r="W226" s="25">
        <v>46309.803796296299</v>
      </c>
    </row>
    <row r="227" spans="1:23">
      <c r="A227">
        <v>258919</v>
      </c>
      <c r="B227">
        <v>1276</v>
      </c>
      <c r="C227" s="23" t="s">
        <v>221</v>
      </c>
      <c r="D227" s="23" t="s">
        <v>222</v>
      </c>
      <c r="E227" s="23" t="s">
        <v>223</v>
      </c>
      <c r="F227" s="24">
        <v>46136</v>
      </c>
      <c r="G227" s="23" t="s">
        <v>428</v>
      </c>
      <c r="H227">
        <v>1</v>
      </c>
      <c r="I227" s="23" t="s">
        <v>1045</v>
      </c>
      <c r="M227" s="23" t="s">
        <v>226</v>
      </c>
      <c r="N227" s="23" t="s">
        <v>1046</v>
      </c>
      <c r="O227" s="23" t="s">
        <v>1047</v>
      </c>
      <c r="P227" s="23" t="s">
        <v>1045</v>
      </c>
      <c r="Q227" s="23" t="s">
        <v>229</v>
      </c>
      <c r="U227" s="23" t="s">
        <v>432</v>
      </c>
      <c r="V227" s="23" t="s">
        <v>231</v>
      </c>
      <c r="W227" s="25">
        <v>46309.803796296299</v>
      </c>
    </row>
    <row r="228" spans="1:23">
      <c r="A228">
        <v>258920</v>
      </c>
      <c r="B228">
        <v>1277</v>
      </c>
      <c r="C228" s="23" t="s">
        <v>221</v>
      </c>
      <c r="D228" s="23" t="s">
        <v>222</v>
      </c>
      <c r="E228" s="23" t="s">
        <v>223</v>
      </c>
      <c r="F228" s="24">
        <v>46136</v>
      </c>
      <c r="G228" s="23" t="s">
        <v>1048</v>
      </c>
      <c r="H228">
        <v>1</v>
      </c>
      <c r="I228" s="23" t="s">
        <v>1049</v>
      </c>
      <c r="M228" s="23" t="s">
        <v>259</v>
      </c>
      <c r="N228" s="23" t="s">
        <v>1050</v>
      </c>
      <c r="O228" s="23" t="s">
        <v>1051</v>
      </c>
      <c r="P228" s="23" t="s">
        <v>1049</v>
      </c>
      <c r="Q228" s="23" t="s">
        <v>229</v>
      </c>
      <c r="U228" s="23" t="s">
        <v>1052</v>
      </c>
      <c r="V228" s="23" t="s">
        <v>231</v>
      </c>
      <c r="W228" s="25">
        <v>46309.803796296299</v>
      </c>
    </row>
    <row r="229" spans="1:23">
      <c r="A229">
        <v>258921</v>
      </c>
      <c r="B229">
        <v>1278</v>
      </c>
      <c r="C229" s="23" t="s">
        <v>221</v>
      </c>
      <c r="D229" s="23" t="s">
        <v>222</v>
      </c>
      <c r="E229" s="23" t="s">
        <v>223</v>
      </c>
      <c r="F229" s="24">
        <v>46136</v>
      </c>
      <c r="G229" s="23" t="s">
        <v>428</v>
      </c>
      <c r="H229">
        <v>1</v>
      </c>
      <c r="I229" s="23" t="s">
        <v>1053</v>
      </c>
      <c r="M229" s="23" t="s">
        <v>226</v>
      </c>
      <c r="N229" s="23" t="s">
        <v>1054</v>
      </c>
      <c r="O229" s="23" t="s">
        <v>1055</v>
      </c>
      <c r="P229" s="23" t="s">
        <v>1053</v>
      </c>
      <c r="Q229" s="23" t="s">
        <v>1056</v>
      </c>
      <c r="U229" s="23" t="s">
        <v>432</v>
      </c>
      <c r="V229" s="23" t="s">
        <v>231</v>
      </c>
      <c r="W229" s="25">
        <v>46309.803796296299</v>
      </c>
    </row>
    <row r="230" spans="1:23">
      <c r="A230">
        <v>258922</v>
      </c>
      <c r="B230">
        <v>1280</v>
      </c>
      <c r="C230" s="23" t="s">
        <v>221</v>
      </c>
      <c r="D230" s="23" t="s">
        <v>222</v>
      </c>
      <c r="E230" s="23" t="s">
        <v>223</v>
      </c>
      <c r="F230" s="24">
        <v>46136</v>
      </c>
      <c r="G230" s="23" t="s">
        <v>1057</v>
      </c>
      <c r="H230">
        <v>1</v>
      </c>
      <c r="I230" s="23" t="s">
        <v>1058</v>
      </c>
      <c r="M230" s="23" t="s">
        <v>1059</v>
      </c>
      <c r="N230" s="23" t="s">
        <v>1060</v>
      </c>
      <c r="O230" s="23" t="s">
        <v>1061</v>
      </c>
      <c r="P230" s="23" t="s">
        <v>1058</v>
      </c>
      <c r="Q230" s="23" t="s">
        <v>229</v>
      </c>
      <c r="U230" s="23" t="s">
        <v>1062</v>
      </c>
      <c r="V230" s="23" t="s">
        <v>231</v>
      </c>
      <c r="W230" s="25">
        <v>46309.803796296299</v>
      </c>
    </row>
    <row r="231" spans="1:23">
      <c r="A231">
        <v>258923</v>
      </c>
      <c r="B231">
        <v>1281</v>
      </c>
      <c r="C231" s="23" t="s">
        <v>221</v>
      </c>
      <c r="D231" s="23" t="s">
        <v>222</v>
      </c>
      <c r="E231" s="23" t="s">
        <v>223</v>
      </c>
      <c r="F231" s="24">
        <v>46136</v>
      </c>
      <c r="G231" s="23" t="s">
        <v>433</v>
      </c>
      <c r="H231">
        <v>1</v>
      </c>
      <c r="I231" s="23" t="s">
        <v>1063</v>
      </c>
      <c r="M231" s="23" t="s">
        <v>435</v>
      </c>
      <c r="N231" s="23" t="s">
        <v>988</v>
      </c>
      <c r="O231" s="23" t="s">
        <v>1064</v>
      </c>
      <c r="P231" s="23" t="s">
        <v>1063</v>
      </c>
      <c r="Q231" s="23" t="s">
        <v>229</v>
      </c>
      <c r="U231" s="23" t="s">
        <v>440</v>
      </c>
      <c r="V231" s="23" t="s">
        <v>231</v>
      </c>
      <c r="W231" s="25">
        <v>46309.803796296299</v>
      </c>
    </row>
    <row r="232" spans="1:23">
      <c r="A232">
        <v>258924</v>
      </c>
      <c r="B232">
        <v>1282</v>
      </c>
      <c r="C232" s="23" t="s">
        <v>221</v>
      </c>
      <c r="D232" s="23" t="s">
        <v>222</v>
      </c>
      <c r="E232" s="23" t="s">
        <v>223</v>
      </c>
      <c r="F232" s="24">
        <v>46136</v>
      </c>
      <c r="G232" s="23" t="s">
        <v>1057</v>
      </c>
      <c r="H232">
        <v>1</v>
      </c>
      <c r="I232" s="23" t="s">
        <v>1065</v>
      </c>
      <c r="M232" s="23" t="s">
        <v>1059</v>
      </c>
      <c r="N232" s="23" t="s">
        <v>1066</v>
      </c>
      <c r="O232" s="23" t="s">
        <v>1067</v>
      </c>
      <c r="P232" s="23" t="s">
        <v>1065</v>
      </c>
      <c r="Q232" s="23" t="s">
        <v>229</v>
      </c>
      <c r="U232" s="23" t="s">
        <v>1062</v>
      </c>
      <c r="V232" s="23" t="s">
        <v>231</v>
      </c>
      <c r="W232" s="25">
        <v>46309.803796296299</v>
      </c>
    </row>
    <row r="233" spans="1:23">
      <c r="A233">
        <v>258925</v>
      </c>
      <c r="B233">
        <v>1283</v>
      </c>
      <c r="C233" s="23" t="s">
        <v>221</v>
      </c>
      <c r="D233" s="23" t="s">
        <v>222</v>
      </c>
      <c r="E233" s="23" t="s">
        <v>223</v>
      </c>
      <c r="F233" s="24">
        <v>46136</v>
      </c>
      <c r="G233" s="23" t="s">
        <v>433</v>
      </c>
      <c r="H233">
        <v>1</v>
      </c>
      <c r="I233" s="23" t="s">
        <v>1068</v>
      </c>
      <c r="M233" s="23" t="s">
        <v>435</v>
      </c>
      <c r="N233" s="23" t="s">
        <v>1069</v>
      </c>
      <c r="O233" s="23" t="s">
        <v>1070</v>
      </c>
      <c r="P233" s="23" t="s">
        <v>1068</v>
      </c>
      <c r="Q233" s="23" t="s">
        <v>229</v>
      </c>
      <c r="U233" s="23" t="s">
        <v>440</v>
      </c>
      <c r="V233" s="23" t="s">
        <v>231</v>
      </c>
      <c r="W233" s="25">
        <v>46309.803796296299</v>
      </c>
    </row>
    <row r="234" spans="1:23">
      <c r="A234">
        <v>258926</v>
      </c>
      <c r="B234">
        <v>1284</v>
      </c>
      <c r="C234" s="23" t="s">
        <v>221</v>
      </c>
      <c r="D234" s="23" t="s">
        <v>222</v>
      </c>
      <c r="E234" s="23" t="s">
        <v>223</v>
      </c>
      <c r="F234" s="24">
        <v>46136</v>
      </c>
      <c r="G234" s="23" t="s">
        <v>1057</v>
      </c>
      <c r="H234">
        <v>1</v>
      </c>
      <c r="I234" s="23" t="s">
        <v>1071</v>
      </c>
      <c r="M234" s="23" t="s">
        <v>1059</v>
      </c>
      <c r="N234" s="23" t="s">
        <v>1072</v>
      </c>
      <c r="O234" s="23" t="s">
        <v>1073</v>
      </c>
      <c r="P234" s="23" t="s">
        <v>1071</v>
      </c>
      <c r="Q234" s="23" t="s">
        <v>229</v>
      </c>
      <c r="U234" s="23" t="s">
        <v>1062</v>
      </c>
      <c r="V234" s="23" t="s">
        <v>231</v>
      </c>
      <c r="W234" s="25">
        <v>46309.803796296299</v>
      </c>
    </row>
    <row r="235" spans="1:23">
      <c r="A235">
        <v>258927</v>
      </c>
      <c r="B235">
        <v>1285</v>
      </c>
      <c r="C235" s="23" t="s">
        <v>221</v>
      </c>
      <c r="D235" s="23" t="s">
        <v>222</v>
      </c>
      <c r="E235" s="23" t="s">
        <v>223</v>
      </c>
      <c r="F235" s="24">
        <v>46136</v>
      </c>
      <c r="G235" s="23" t="s">
        <v>459</v>
      </c>
      <c r="H235">
        <v>1</v>
      </c>
      <c r="I235" s="23" t="s">
        <v>960</v>
      </c>
      <c r="M235" s="23" t="s">
        <v>461</v>
      </c>
      <c r="N235" s="23" t="s">
        <v>1074</v>
      </c>
      <c r="O235" s="23" t="s">
        <v>1075</v>
      </c>
      <c r="P235" s="23" t="s">
        <v>960</v>
      </c>
      <c r="Q235" s="23" t="s">
        <v>229</v>
      </c>
      <c r="U235" s="23" t="s">
        <v>464</v>
      </c>
      <c r="V235" s="23" t="s">
        <v>231</v>
      </c>
      <c r="W235" s="25">
        <v>46309.803796296299</v>
      </c>
    </row>
    <row r="236" spans="1:23">
      <c r="A236">
        <v>258928</v>
      </c>
      <c r="B236">
        <v>1286</v>
      </c>
      <c r="C236" s="23" t="s">
        <v>221</v>
      </c>
      <c r="D236" s="23" t="s">
        <v>222</v>
      </c>
      <c r="E236" s="23" t="s">
        <v>223</v>
      </c>
      <c r="F236" s="24">
        <v>46136</v>
      </c>
      <c r="G236" s="23" t="s">
        <v>459</v>
      </c>
      <c r="H236">
        <v>1</v>
      </c>
      <c r="I236" s="23" t="s">
        <v>1076</v>
      </c>
      <c r="M236" s="23" t="s">
        <v>461</v>
      </c>
      <c r="N236" s="23" t="s">
        <v>1077</v>
      </c>
      <c r="O236" s="23" t="s">
        <v>1078</v>
      </c>
      <c r="P236" s="23" t="s">
        <v>1076</v>
      </c>
      <c r="Q236" s="23" t="s">
        <v>229</v>
      </c>
      <c r="U236" s="23" t="s">
        <v>464</v>
      </c>
      <c r="V236" s="23" t="s">
        <v>231</v>
      </c>
      <c r="W236" s="25">
        <v>46309.803796296299</v>
      </c>
    </row>
    <row r="237" spans="1:23">
      <c r="A237">
        <v>258929</v>
      </c>
      <c r="B237">
        <v>1287</v>
      </c>
      <c r="C237" s="23" t="s">
        <v>221</v>
      </c>
      <c r="D237" s="23" t="s">
        <v>222</v>
      </c>
      <c r="E237" s="23" t="s">
        <v>223</v>
      </c>
      <c r="F237" s="24">
        <v>46136</v>
      </c>
      <c r="G237" s="23" t="s">
        <v>454</v>
      </c>
      <c r="H237">
        <v>1</v>
      </c>
      <c r="I237" s="23" t="s">
        <v>1079</v>
      </c>
      <c r="M237" s="23" t="s">
        <v>277</v>
      </c>
      <c r="N237" s="23" t="s">
        <v>1080</v>
      </c>
      <c r="O237" s="23" t="s">
        <v>1081</v>
      </c>
      <c r="P237" s="23" t="s">
        <v>1079</v>
      </c>
      <c r="Q237" s="23" t="s">
        <v>229</v>
      </c>
      <c r="U237" s="23" t="s">
        <v>458</v>
      </c>
      <c r="V237" s="23" t="s">
        <v>231</v>
      </c>
      <c r="W237" s="25">
        <v>46309.803796296299</v>
      </c>
    </row>
    <row r="238" spans="1:23">
      <c r="A238">
        <v>258930</v>
      </c>
      <c r="B238">
        <v>1288</v>
      </c>
      <c r="C238" s="23" t="s">
        <v>221</v>
      </c>
      <c r="D238" s="23" t="s">
        <v>222</v>
      </c>
      <c r="E238" s="23" t="s">
        <v>223</v>
      </c>
      <c r="F238" s="24">
        <v>46136</v>
      </c>
      <c r="G238" s="23" t="s">
        <v>299</v>
      </c>
      <c r="H238">
        <v>1</v>
      </c>
      <c r="I238" s="23" t="s">
        <v>1082</v>
      </c>
      <c r="M238" s="23" t="s">
        <v>301</v>
      </c>
      <c r="N238" s="23" t="s">
        <v>1083</v>
      </c>
      <c r="O238" s="23" t="s">
        <v>1084</v>
      </c>
      <c r="P238" s="23" t="s">
        <v>1082</v>
      </c>
      <c r="Q238" s="23" t="s">
        <v>229</v>
      </c>
      <c r="U238" s="23" t="s">
        <v>304</v>
      </c>
      <c r="V238" s="23" t="s">
        <v>231</v>
      </c>
      <c r="W238" s="25">
        <v>46309.803796296299</v>
      </c>
    </row>
    <row r="239" spans="1:23">
      <c r="A239">
        <v>258931</v>
      </c>
      <c r="B239">
        <v>1289</v>
      </c>
      <c r="C239" s="23" t="s">
        <v>221</v>
      </c>
      <c r="D239" s="23" t="s">
        <v>222</v>
      </c>
      <c r="E239" s="23" t="s">
        <v>223</v>
      </c>
      <c r="F239" s="24">
        <v>46136</v>
      </c>
      <c r="G239" s="23" t="s">
        <v>299</v>
      </c>
      <c r="H239">
        <v>1</v>
      </c>
      <c r="I239" s="23" t="s">
        <v>989</v>
      </c>
      <c r="M239" s="23" t="s">
        <v>301</v>
      </c>
      <c r="N239" s="23" t="s">
        <v>1085</v>
      </c>
      <c r="O239" s="23" t="s">
        <v>1086</v>
      </c>
      <c r="P239" s="23" t="s">
        <v>989</v>
      </c>
      <c r="Q239" s="23" t="s">
        <v>229</v>
      </c>
      <c r="U239" s="23" t="s">
        <v>304</v>
      </c>
      <c r="V239" s="23" t="s">
        <v>231</v>
      </c>
      <c r="W239" s="25">
        <v>46309.803796296299</v>
      </c>
    </row>
    <row r="240" spans="1:23">
      <c r="A240">
        <v>258932</v>
      </c>
      <c r="B240">
        <v>1290</v>
      </c>
      <c r="C240" s="23" t="s">
        <v>221</v>
      </c>
      <c r="D240" s="23" t="s">
        <v>222</v>
      </c>
      <c r="E240" s="23" t="s">
        <v>223</v>
      </c>
      <c r="F240" s="24">
        <v>46136</v>
      </c>
      <c r="G240" s="23" t="s">
        <v>275</v>
      </c>
      <c r="H240">
        <v>1</v>
      </c>
      <c r="I240" s="23" t="s">
        <v>1087</v>
      </c>
      <c r="M240" s="23" t="s">
        <v>277</v>
      </c>
      <c r="N240" s="23" t="s">
        <v>1088</v>
      </c>
      <c r="O240" s="23" t="s">
        <v>1089</v>
      </c>
      <c r="P240" s="23" t="s">
        <v>1087</v>
      </c>
      <c r="Q240" s="23" t="s">
        <v>229</v>
      </c>
      <c r="U240" s="23" t="s">
        <v>280</v>
      </c>
      <c r="V240" s="23" t="s">
        <v>231</v>
      </c>
      <c r="W240" s="25">
        <v>46309.803796296299</v>
      </c>
    </row>
    <row r="241" spans="1:23">
      <c r="A241">
        <v>258933</v>
      </c>
      <c r="B241">
        <v>1291</v>
      </c>
      <c r="C241" s="23" t="s">
        <v>221</v>
      </c>
      <c r="D241" s="23" t="s">
        <v>222</v>
      </c>
      <c r="E241" s="23" t="s">
        <v>223</v>
      </c>
      <c r="F241" s="24">
        <v>46136</v>
      </c>
      <c r="G241" s="23" t="s">
        <v>245</v>
      </c>
      <c r="H241">
        <v>1</v>
      </c>
      <c r="I241" s="23" t="s">
        <v>1090</v>
      </c>
      <c r="M241" s="23" t="s">
        <v>247</v>
      </c>
      <c r="N241" s="23" t="s">
        <v>1091</v>
      </c>
      <c r="O241" s="23" t="s">
        <v>1092</v>
      </c>
      <c r="P241" s="23" t="s">
        <v>1090</v>
      </c>
      <c r="Q241" s="23" t="s">
        <v>229</v>
      </c>
      <c r="U241" s="23" t="s">
        <v>250</v>
      </c>
      <c r="V241" s="23" t="s">
        <v>231</v>
      </c>
      <c r="W241" s="25">
        <v>46309.803796296299</v>
      </c>
    </row>
    <row r="242" spans="1:23">
      <c r="A242">
        <v>258934</v>
      </c>
      <c r="B242">
        <v>1292</v>
      </c>
      <c r="C242" s="23" t="s">
        <v>221</v>
      </c>
      <c r="D242" s="23" t="s">
        <v>222</v>
      </c>
      <c r="E242" s="23" t="s">
        <v>223</v>
      </c>
      <c r="F242" s="24">
        <v>46136</v>
      </c>
      <c r="G242" s="23" t="s">
        <v>649</v>
      </c>
      <c r="H242">
        <v>1</v>
      </c>
      <c r="I242" s="23" t="s">
        <v>1093</v>
      </c>
      <c r="M242" s="23" t="s">
        <v>651</v>
      </c>
      <c r="N242" s="23" t="s">
        <v>1094</v>
      </c>
      <c r="O242" s="23" t="s">
        <v>1095</v>
      </c>
      <c r="P242" s="23" t="s">
        <v>1093</v>
      </c>
      <c r="Q242" s="23" t="s">
        <v>229</v>
      </c>
      <c r="U242" s="23" t="s">
        <v>654</v>
      </c>
      <c r="V242" s="23" t="s">
        <v>231</v>
      </c>
      <c r="W242" s="25">
        <v>46309.803796296299</v>
      </c>
    </row>
    <row r="243" spans="1:23">
      <c r="A243">
        <v>258935</v>
      </c>
      <c r="B243">
        <v>1293</v>
      </c>
      <c r="C243" s="23" t="s">
        <v>221</v>
      </c>
      <c r="D243" s="23" t="s">
        <v>222</v>
      </c>
      <c r="E243" s="23" t="s">
        <v>223</v>
      </c>
      <c r="F243" s="24">
        <v>46136</v>
      </c>
      <c r="G243" s="23" t="s">
        <v>263</v>
      </c>
      <c r="H243">
        <v>4</v>
      </c>
      <c r="I243" s="23" t="s">
        <v>1096</v>
      </c>
      <c r="M243" s="23" t="s">
        <v>265</v>
      </c>
      <c r="N243" s="23" t="s">
        <v>1097</v>
      </c>
      <c r="O243" s="23" t="s">
        <v>1098</v>
      </c>
      <c r="P243" s="23" t="s">
        <v>1099</v>
      </c>
      <c r="Q243" s="23" t="s">
        <v>229</v>
      </c>
      <c r="U243" s="23" t="s">
        <v>268</v>
      </c>
      <c r="V243" s="23" t="s">
        <v>231</v>
      </c>
      <c r="W243" s="25">
        <v>46309.803796296299</v>
      </c>
    </row>
    <row r="244" spans="1:23">
      <c r="A244">
        <v>258936</v>
      </c>
      <c r="B244">
        <v>1294</v>
      </c>
      <c r="C244" s="23" t="s">
        <v>221</v>
      </c>
      <c r="D244" s="23" t="s">
        <v>222</v>
      </c>
      <c r="E244" s="23" t="s">
        <v>223</v>
      </c>
      <c r="F244" s="24">
        <v>46136</v>
      </c>
      <c r="G244" s="23" t="s">
        <v>730</v>
      </c>
      <c r="H244">
        <v>1</v>
      </c>
      <c r="I244" s="23" t="s">
        <v>1100</v>
      </c>
      <c r="M244" s="23" t="s">
        <v>732</v>
      </c>
      <c r="N244" s="23" t="s">
        <v>1101</v>
      </c>
      <c r="O244" s="23" t="s">
        <v>1102</v>
      </c>
      <c r="P244" s="23" t="s">
        <v>1100</v>
      </c>
      <c r="Q244" s="23" t="s">
        <v>229</v>
      </c>
      <c r="U244" s="23" t="s">
        <v>735</v>
      </c>
      <c r="V244" s="23" t="s">
        <v>231</v>
      </c>
      <c r="W244" s="25">
        <v>46309.803796296299</v>
      </c>
    </row>
    <row r="245" spans="1:23">
      <c r="A245">
        <v>258937</v>
      </c>
      <c r="B245">
        <v>1295</v>
      </c>
      <c r="C245" s="23" t="s">
        <v>221</v>
      </c>
      <c r="D245" s="23" t="s">
        <v>222</v>
      </c>
      <c r="E245" s="23" t="s">
        <v>223</v>
      </c>
      <c r="F245" s="24">
        <v>46136</v>
      </c>
      <c r="G245" s="23" t="s">
        <v>323</v>
      </c>
      <c r="H245">
        <v>1</v>
      </c>
      <c r="I245" s="23" t="s">
        <v>1103</v>
      </c>
      <c r="M245" s="23" t="s">
        <v>325</v>
      </c>
      <c r="N245" s="23" t="s">
        <v>1104</v>
      </c>
      <c r="O245" s="23" t="s">
        <v>1105</v>
      </c>
      <c r="P245" s="23" t="s">
        <v>1103</v>
      </c>
      <c r="Q245" s="23" t="s">
        <v>229</v>
      </c>
      <c r="U245" s="23" t="s">
        <v>328</v>
      </c>
      <c r="V245" s="23" t="s">
        <v>231</v>
      </c>
      <c r="W245" s="25">
        <v>46309.803796296299</v>
      </c>
    </row>
    <row r="246" spans="1:23">
      <c r="A246">
        <v>258938</v>
      </c>
      <c r="B246">
        <v>1279</v>
      </c>
      <c r="C246" s="23" t="s">
        <v>221</v>
      </c>
      <c r="D246" s="23" t="s">
        <v>222</v>
      </c>
      <c r="E246" s="23" t="s">
        <v>223</v>
      </c>
      <c r="F246" s="24">
        <v>46136</v>
      </c>
      <c r="G246" s="23" t="s">
        <v>517</v>
      </c>
      <c r="H246">
        <v>1</v>
      </c>
      <c r="I246" s="23" t="s">
        <v>1056</v>
      </c>
      <c r="M246" s="23" t="s">
        <v>330</v>
      </c>
      <c r="N246" s="23" t="s">
        <v>1106</v>
      </c>
      <c r="O246" s="23" t="s">
        <v>1107</v>
      </c>
      <c r="P246" s="23" t="s">
        <v>1056</v>
      </c>
      <c r="Q246" s="23" t="s">
        <v>229</v>
      </c>
      <c r="R246">
        <v>1278</v>
      </c>
      <c r="U246" s="23" t="s">
        <v>520</v>
      </c>
      <c r="V246" s="23" t="s">
        <v>231</v>
      </c>
      <c r="W246" s="25">
        <v>46309.803796296299</v>
      </c>
    </row>
    <row r="247" spans="1:23">
      <c r="A247">
        <v>259364</v>
      </c>
      <c r="B247">
        <v>1296</v>
      </c>
      <c r="C247" s="23" t="s">
        <v>221</v>
      </c>
      <c r="D247" s="23" t="s">
        <v>222</v>
      </c>
      <c r="E247" s="23" t="s">
        <v>223</v>
      </c>
      <c r="F247" s="24">
        <v>46139</v>
      </c>
      <c r="G247" s="23" t="s">
        <v>224</v>
      </c>
      <c r="H247">
        <v>1</v>
      </c>
      <c r="I247" s="23" t="s">
        <v>1108</v>
      </c>
      <c r="M247" s="23" t="s">
        <v>226</v>
      </c>
      <c r="N247" s="23" t="s">
        <v>1109</v>
      </c>
      <c r="O247" s="23" t="s">
        <v>1110</v>
      </c>
      <c r="P247" s="23" t="s">
        <v>1108</v>
      </c>
      <c r="Q247" s="23" t="s">
        <v>229</v>
      </c>
      <c r="U247" s="23" t="s">
        <v>230</v>
      </c>
      <c r="V247" s="23" t="s">
        <v>231</v>
      </c>
      <c r="W247" s="25">
        <v>46309.803796296299</v>
      </c>
    </row>
    <row r="248" spans="1:23">
      <c r="A248">
        <v>259365</v>
      </c>
      <c r="B248">
        <v>1297</v>
      </c>
      <c r="C248" s="23" t="s">
        <v>221</v>
      </c>
      <c r="D248" s="23" t="s">
        <v>222</v>
      </c>
      <c r="E248" s="23" t="s">
        <v>223</v>
      </c>
      <c r="F248" s="24">
        <v>46139</v>
      </c>
      <c r="G248" s="23" t="s">
        <v>299</v>
      </c>
      <c r="H248">
        <v>6</v>
      </c>
      <c r="I248" s="23" t="s">
        <v>1111</v>
      </c>
      <c r="M248" s="23" t="s">
        <v>301</v>
      </c>
      <c r="N248" s="23" t="s">
        <v>1112</v>
      </c>
      <c r="O248" s="23" t="s">
        <v>1113</v>
      </c>
      <c r="P248" s="23" t="s">
        <v>1114</v>
      </c>
      <c r="Q248" s="23" t="s">
        <v>1115</v>
      </c>
      <c r="U248" s="23" t="s">
        <v>304</v>
      </c>
      <c r="V248" s="23" t="s">
        <v>231</v>
      </c>
      <c r="W248" s="25">
        <v>46309.803796296299</v>
      </c>
    </row>
    <row r="249" spans="1:23">
      <c r="A249">
        <v>259366</v>
      </c>
      <c r="B249">
        <v>1299</v>
      </c>
      <c r="C249" s="23" t="s">
        <v>221</v>
      </c>
      <c r="D249" s="23" t="s">
        <v>222</v>
      </c>
      <c r="E249" s="23" t="s">
        <v>223</v>
      </c>
      <c r="F249" s="24">
        <v>46139</v>
      </c>
      <c r="G249" s="23" t="s">
        <v>263</v>
      </c>
      <c r="H249">
        <v>1</v>
      </c>
      <c r="I249" s="23" t="s">
        <v>1116</v>
      </c>
      <c r="M249" s="23" t="s">
        <v>265</v>
      </c>
      <c r="N249" s="23" t="s">
        <v>1117</v>
      </c>
      <c r="O249" s="23" t="s">
        <v>1118</v>
      </c>
      <c r="P249" s="23" t="s">
        <v>1116</v>
      </c>
      <c r="Q249" s="23" t="s">
        <v>229</v>
      </c>
      <c r="U249" s="23" t="s">
        <v>268</v>
      </c>
      <c r="V249" s="23" t="s">
        <v>231</v>
      </c>
      <c r="W249" s="25">
        <v>46309.803796296299</v>
      </c>
    </row>
    <row r="250" spans="1:23">
      <c r="A250">
        <v>259367</v>
      </c>
      <c r="B250">
        <v>1300</v>
      </c>
      <c r="C250" s="23" t="s">
        <v>221</v>
      </c>
      <c r="D250" s="23" t="s">
        <v>222</v>
      </c>
      <c r="E250" s="23" t="s">
        <v>223</v>
      </c>
      <c r="F250" s="24">
        <v>46139</v>
      </c>
      <c r="G250" s="23" t="s">
        <v>632</v>
      </c>
      <c r="H250">
        <v>1</v>
      </c>
      <c r="I250" s="23" t="s">
        <v>1119</v>
      </c>
      <c r="M250" s="23" t="s">
        <v>634</v>
      </c>
      <c r="N250" s="23" t="s">
        <v>1120</v>
      </c>
      <c r="O250" s="23" t="s">
        <v>1121</v>
      </c>
      <c r="P250" s="23" t="s">
        <v>1119</v>
      </c>
      <c r="Q250" s="23" t="s">
        <v>229</v>
      </c>
      <c r="U250" s="23" t="s">
        <v>637</v>
      </c>
      <c r="V250" s="23" t="s">
        <v>231</v>
      </c>
      <c r="W250" s="25">
        <v>46309.803796296299</v>
      </c>
    </row>
    <row r="251" spans="1:23">
      <c r="A251">
        <v>259368</v>
      </c>
      <c r="B251">
        <v>1301</v>
      </c>
      <c r="C251" s="23" t="s">
        <v>221</v>
      </c>
      <c r="D251" s="23" t="s">
        <v>222</v>
      </c>
      <c r="E251" s="23" t="s">
        <v>223</v>
      </c>
      <c r="F251" s="24">
        <v>46139</v>
      </c>
      <c r="G251" s="23" t="s">
        <v>717</v>
      </c>
      <c r="H251">
        <v>1</v>
      </c>
      <c r="I251" s="23" t="s">
        <v>379</v>
      </c>
      <c r="M251" s="23" t="s">
        <v>719</v>
      </c>
      <c r="N251" s="23" t="s">
        <v>1122</v>
      </c>
      <c r="O251" s="23" t="s">
        <v>1123</v>
      </c>
      <c r="P251" s="23" t="s">
        <v>379</v>
      </c>
      <c r="Q251" s="23" t="s">
        <v>229</v>
      </c>
      <c r="U251" s="23" t="s">
        <v>723</v>
      </c>
      <c r="V251" s="23" t="s">
        <v>231</v>
      </c>
      <c r="W251" s="25">
        <v>46309.803796296299</v>
      </c>
    </row>
    <row r="252" spans="1:23">
      <c r="A252">
        <v>259369</v>
      </c>
      <c r="B252">
        <v>1302</v>
      </c>
      <c r="C252" s="23" t="s">
        <v>221</v>
      </c>
      <c r="D252" s="23" t="s">
        <v>222</v>
      </c>
      <c r="E252" s="23" t="s">
        <v>223</v>
      </c>
      <c r="F252" s="24">
        <v>46139</v>
      </c>
      <c r="G252" s="23" t="s">
        <v>275</v>
      </c>
      <c r="H252">
        <v>1</v>
      </c>
      <c r="I252" s="23" t="s">
        <v>449</v>
      </c>
      <c r="M252" s="23" t="s">
        <v>277</v>
      </c>
      <c r="N252" s="23" t="s">
        <v>1124</v>
      </c>
      <c r="O252" s="23" t="s">
        <v>560</v>
      </c>
      <c r="P252" s="23" t="s">
        <v>449</v>
      </c>
      <c r="Q252" s="23" t="s">
        <v>229</v>
      </c>
      <c r="U252" s="23" t="s">
        <v>280</v>
      </c>
      <c r="V252" s="23" t="s">
        <v>231</v>
      </c>
      <c r="W252" s="25">
        <v>46309.803796296299</v>
      </c>
    </row>
    <row r="253" spans="1:23">
      <c r="A253">
        <v>259370</v>
      </c>
      <c r="B253">
        <v>1303</v>
      </c>
      <c r="C253" s="23" t="s">
        <v>221</v>
      </c>
      <c r="D253" s="23" t="s">
        <v>222</v>
      </c>
      <c r="E253" s="23" t="s">
        <v>223</v>
      </c>
      <c r="F253" s="24">
        <v>46139</v>
      </c>
      <c r="G253" s="23" t="s">
        <v>224</v>
      </c>
      <c r="H253">
        <v>1</v>
      </c>
      <c r="I253" s="23" t="s">
        <v>527</v>
      </c>
      <c r="M253" s="23" t="s">
        <v>226</v>
      </c>
      <c r="N253" s="23" t="s">
        <v>1125</v>
      </c>
      <c r="O253" s="23" t="s">
        <v>1126</v>
      </c>
      <c r="P253" s="23" t="s">
        <v>527</v>
      </c>
      <c r="Q253" s="23" t="s">
        <v>229</v>
      </c>
      <c r="U253" s="23" t="s">
        <v>230</v>
      </c>
      <c r="V253" s="23" t="s">
        <v>231</v>
      </c>
      <c r="W253" s="25">
        <v>46309.803796296299</v>
      </c>
    </row>
    <row r="254" spans="1:23">
      <c r="A254">
        <v>259371</v>
      </c>
      <c r="B254">
        <v>1304</v>
      </c>
      <c r="C254" s="23" t="s">
        <v>221</v>
      </c>
      <c r="D254" s="23" t="s">
        <v>222</v>
      </c>
      <c r="E254" s="23" t="s">
        <v>223</v>
      </c>
      <c r="F254" s="24">
        <v>46139</v>
      </c>
      <c r="G254" s="23" t="s">
        <v>275</v>
      </c>
      <c r="H254">
        <v>1</v>
      </c>
      <c r="I254" s="23" t="s">
        <v>1127</v>
      </c>
      <c r="M254" s="23" t="s">
        <v>277</v>
      </c>
      <c r="N254" s="23" t="s">
        <v>1128</v>
      </c>
      <c r="O254" s="23" t="s">
        <v>1129</v>
      </c>
      <c r="P254" s="23" t="s">
        <v>1127</v>
      </c>
      <c r="Q254" s="23" t="s">
        <v>229</v>
      </c>
      <c r="U254" s="23" t="s">
        <v>280</v>
      </c>
      <c r="V254" s="23" t="s">
        <v>231</v>
      </c>
      <c r="W254" s="25">
        <v>46309.803796296299</v>
      </c>
    </row>
    <row r="255" spans="1:23">
      <c r="A255">
        <v>259372</v>
      </c>
      <c r="B255">
        <v>1305</v>
      </c>
      <c r="C255" s="23" t="s">
        <v>221</v>
      </c>
      <c r="D255" s="23" t="s">
        <v>222</v>
      </c>
      <c r="E255" s="23" t="s">
        <v>223</v>
      </c>
      <c r="F255" s="24">
        <v>46139</v>
      </c>
      <c r="G255" s="23" t="s">
        <v>245</v>
      </c>
      <c r="H255">
        <v>1</v>
      </c>
      <c r="I255" s="23" t="s">
        <v>1130</v>
      </c>
      <c r="M255" s="23" t="s">
        <v>247</v>
      </c>
      <c r="N255" s="23" t="s">
        <v>1131</v>
      </c>
      <c r="O255" s="23" t="s">
        <v>1132</v>
      </c>
      <c r="P255" s="23" t="s">
        <v>1130</v>
      </c>
      <c r="Q255" s="23" t="s">
        <v>229</v>
      </c>
      <c r="U255" s="23" t="s">
        <v>250</v>
      </c>
      <c r="V255" s="23" t="s">
        <v>231</v>
      </c>
      <c r="W255" s="25">
        <v>46309.803796296299</v>
      </c>
    </row>
    <row r="256" spans="1:23">
      <c r="A256">
        <v>259373</v>
      </c>
      <c r="B256">
        <v>1306</v>
      </c>
      <c r="C256" s="23" t="s">
        <v>221</v>
      </c>
      <c r="D256" s="23" t="s">
        <v>222</v>
      </c>
      <c r="E256" s="23" t="s">
        <v>223</v>
      </c>
      <c r="F256" s="24">
        <v>46139</v>
      </c>
      <c r="G256" s="23" t="s">
        <v>251</v>
      </c>
      <c r="H256">
        <v>1</v>
      </c>
      <c r="I256" s="23" t="s">
        <v>1133</v>
      </c>
      <c r="M256" s="23" t="s">
        <v>253</v>
      </c>
      <c r="N256" s="23" t="s">
        <v>1134</v>
      </c>
      <c r="O256" s="23" t="s">
        <v>1135</v>
      </c>
      <c r="P256" s="23" t="s">
        <v>1133</v>
      </c>
      <c r="Q256" s="23" t="s">
        <v>229</v>
      </c>
      <c r="U256" s="23" t="s">
        <v>256</v>
      </c>
      <c r="V256" s="23" t="s">
        <v>231</v>
      </c>
      <c r="W256" s="25">
        <v>46309.803796296299</v>
      </c>
    </row>
    <row r="257" spans="1:23">
      <c r="A257">
        <v>259374</v>
      </c>
      <c r="B257">
        <v>1307</v>
      </c>
      <c r="C257" s="23" t="s">
        <v>221</v>
      </c>
      <c r="D257" s="23" t="s">
        <v>222</v>
      </c>
      <c r="E257" s="23" t="s">
        <v>223</v>
      </c>
      <c r="F257" s="24">
        <v>46139</v>
      </c>
      <c r="G257" s="23" t="s">
        <v>649</v>
      </c>
      <c r="H257">
        <v>1</v>
      </c>
      <c r="I257" s="23" t="s">
        <v>1136</v>
      </c>
      <c r="M257" s="23" t="s">
        <v>651</v>
      </c>
      <c r="N257" s="23" t="s">
        <v>1137</v>
      </c>
      <c r="O257" s="23" t="s">
        <v>1138</v>
      </c>
      <c r="P257" s="23" t="s">
        <v>1136</v>
      </c>
      <c r="Q257" s="23" t="s">
        <v>229</v>
      </c>
      <c r="U257" s="23" t="s">
        <v>654</v>
      </c>
      <c r="V257" s="23" t="s">
        <v>231</v>
      </c>
      <c r="W257" s="25">
        <v>46309.803796296299</v>
      </c>
    </row>
    <row r="258" spans="1:23">
      <c r="A258">
        <v>259375</v>
      </c>
      <c r="B258">
        <v>1308</v>
      </c>
      <c r="C258" s="23" t="s">
        <v>221</v>
      </c>
      <c r="D258" s="23" t="s">
        <v>222</v>
      </c>
      <c r="E258" s="23" t="s">
        <v>223</v>
      </c>
      <c r="F258" s="24">
        <v>46139</v>
      </c>
      <c r="G258" s="23" t="s">
        <v>224</v>
      </c>
      <c r="H258">
        <v>1</v>
      </c>
      <c r="I258" s="23" t="s">
        <v>1139</v>
      </c>
      <c r="M258" s="23" t="s">
        <v>226</v>
      </c>
      <c r="N258" s="23" t="s">
        <v>1140</v>
      </c>
      <c r="O258" s="23" t="s">
        <v>1141</v>
      </c>
      <c r="P258" s="23" t="s">
        <v>1139</v>
      </c>
      <c r="Q258" s="23" t="s">
        <v>229</v>
      </c>
      <c r="U258" s="23" t="s">
        <v>230</v>
      </c>
      <c r="V258" s="23" t="s">
        <v>231</v>
      </c>
      <c r="W258" s="25">
        <v>46309.803796296299</v>
      </c>
    </row>
    <row r="259" spans="1:23">
      <c r="A259">
        <v>259376</v>
      </c>
      <c r="B259">
        <v>1309</v>
      </c>
      <c r="C259" s="23" t="s">
        <v>221</v>
      </c>
      <c r="D259" s="23" t="s">
        <v>222</v>
      </c>
      <c r="E259" s="23" t="s">
        <v>223</v>
      </c>
      <c r="F259" s="24">
        <v>46139</v>
      </c>
      <c r="G259" s="23" t="s">
        <v>730</v>
      </c>
      <c r="H259">
        <v>1</v>
      </c>
      <c r="I259" s="23" t="s">
        <v>1142</v>
      </c>
      <c r="M259" s="23" t="s">
        <v>732</v>
      </c>
      <c r="N259" s="23" t="s">
        <v>1143</v>
      </c>
      <c r="O259" s="23" t="s">
        <v>1144</v>
      </c>
      <c r="P259" s="23" t="s">
        <v>1142</v>
      </c>
      <c r="Q259" s="23" t="s">
        <v>229</v>
      </c>
      <c r="U259" s="23" t="s">
        <v>735</v>
      </c>
      <c r="V259" s="23" t="s">
        <v>231</v>
      </c>
      <c r="W259" s="25">
        <v>46309.803796296299</v>
      </c>
    </row>
    <row r="260" spans="1:23">
      <c r="A260">
        <v>259377</v>
      </c>
      <c r="B260">
        <v>1310</v>
      </c>
      <c r="C260" s="23" t="s">
        <v>221</v>
      </c>
      <c r="D260" s="23" t="s">
        <v>222</v>
      </c>
      <c r="E260" s="23" t="s">
        <v>223</v>
      </c>
      <c r="F260" s="24">
        <v>46139</v>
      </c>
      <c r="G260" s="23" t="s">
        <v>317</v>
      </c>
      <c r="H260">
        <v>1</v>
      </c>
      <c r="I260" s="23" t="s">
        <v>1145</v>
      </c>
      <c r="M260" s="23" t="s">
        <v>319</v>
      </c>
      <c r="N260" s="23" t="s">
        <v>1146</v>
      </c>
      <c r="O260" s="23" t="s">
        <v>1147</v>
      </c>
      <c r="P260" s="23" t="s">
        <v>1145</v>
      </c>
      <c r="Q260" s="23" t="s">
        <v>229</v>
      </c>
      <c r="U260" s="23" t="s">
        <v>322</v>
      </c>
      <c r="V260" s="23" t="s">
        <v>231</v>
      </c>
      <c r="W260" s="25">
        <v>46309.803796296299</v>
      </c>
    </row>
    <row r="261" spans="1:23">
      <c r="A261">
        <v>259378</v>
      </c>
      <c r="B261">
        <v>1311</v>
      </c>
      <c r="C261" s="23" t="s">
        <v>221</v>
      </c>
      <c r="D261" s="23" t="s">
        <v>222</v>
      </c>
      <c r="E261" s="23" t="s">
        <v>223</v>
      </c>
      <c r="F261" s="24">
        <v>46139</v>
      </c>
      <c r="G261" s="23" t="s">
        <v>224</v>
      </c>
      <c r="H261">
        <v>1</v>
      </c>
      <c r="I261" s="23" t="s">
        <v>1148</v>
      </c>
      <c r="M261" s="23" t="s">
        <v>226</v>
      </c>
      <c r="N261" s="23" t="s">
        <v>1149</v>
      </c>
      <c r="O261" s="23" t="s">
        <v>1150</v>
      </c>
      <c r="P261" s="23" t="s">
        <v>1148</v>
      </c>
      <c r="Q261" s="23" t="s">
        <v>229</v>
      </c>
      <c r="U261" s="23" t="s">
        <v>230</v>
      </c>
      <c r="V261" s="23" t="s">
        <v>231</v>
      </c>
      <c r="W261" s="25">
        <v>46309.803796296299</v>
      </c>
    </row>
    <row r="262" spans="1:23">
      <c r="A262">
        <v>259379</v>
      </c>
      <c r="B262">
        <v>1312</v>
      </c>
      <c r="C262" s="23" t="s">
        <v>221</v>
      </c>
      <c r="D262" s="23" t="s">
        <v>222</v>
      </c>
      <c r="E262" s="23" t="s">
        <v>223</v>
      </c>
      <c r="F262" s="24">
        <v>46139</v>
      </c>
      <c r="G262" s="23" t="s">
        <v>777</v>
      </c>
      <c r="H262">
        <v>1</v>
      </c>
      <c r="I262" s="23" t="s">
        <v>571</v>
      </c>
      <c r="M262" s="23" t="s">
        <v>779</v>
      </c>
      <c r="N262" s="23" t="s">
        <v>1151</v>
      </c>
      <c r="O262" s="23" t="s">
        <v>1152</v>
      </c>
      <c r="P262" s="23" t="s">
        <v>571</v>
      </c>
      <c r="Q262" s="23" t="s">
        <v>229</v>
      </c>
      <c r="U262" s="23" t="s">
        <v>782</v>
      </c>
      <c r="V262" s="23" t="s">
        <v>231</v>
      </c>
      <c r="W262" s="25">
        <v>46309.803796296299</v>
      </c>
    </row>
    <row r="263" spans="1:23">
      <c r="A263">
        <v>259380</v>
      </c>
      <c r="B263">
        <v>1313</v>
      </c>
      <c r="C263" s="23" t="s">
        <v>221</v>
      </c>
      <c r="D263" s="23" t="s">
        <v>222</v>
      </c>
      <c r="E263" s="23" t="s">
        <v>223</v>
      </c>
      <c r="F263" s="24">
        <v>46139</v>
      </c>
      <c r="G263" s="23" t="s">
        <v>323</v>
      </c>
      <c r="H263">
        <v>1</v>
      </c>
      <c r="I263" s="23" t="s">
        <v>1153</v>
      </c>
      <c r="M263" s="23" t="s">
        <v>325</v>
      </c>
      <c r="N263" s="23" t="s">
        <v>1154</v>
      </c>
      <c r="O263" s="23" t="s">
        <v>1155</v>
      </c>
      <c r="P263" s="23" t="s">
        <v>1153</v>
      </c>
      <c r="Q263" s="23" t="s">
        <v>229</v>
      </c>
      <c r="U263" s="23" t="s">
        <v>328</v>
      </c>
      <c r="V263" s="23" t="s">
        <v>231</v>
      </c>
      <c r="W263" s="25">
        <v>46309.803796296299</v>
      </c>
    </row>
    <row r="264" spans="1:23">
      <c r="A264">
        <v>259381</v>
      </c>
      <c r="B264">
        <v>1298</v>
      </c>
      <c r="C264" s="23" t="s">
        <v>221</v>
      </c>
      <c r="D264" s="23" t="s">
        <v>222</v>
      </c>
      <c r="E264" s="23" t="s">
        <v>223</v>
      </c>
      <c r="F264" s="24">
        <v>46139</v>
      </c>
      <c r="G264" s="23" t="s">
        <v>517</v>
      </c>
      <c r="H264">
        <v>1</v>
      </c>
      <c r="I264" s="23" t="s">
        <v>1115</v>
      </c>
      <c r="M264" s="23" t="s">
        <v>330</v>
      </c>
      <c r="N264" s="23" t="s">
        <v>870</v>
      </c>
      <c r="O264" s="23" t="s">
        <v>1156</v>
      </c>
      <c r="P264" s="23" t="s">
        <v>1115</v>
      </c>
      <c r="Q264" s="23" t="s">
        <v>229</v>
      </c>
      <c r="R264">
        <v>1297</v>
      </c>
      <c r="U264" s="23" t="s">
        <v>520</v>
      </c>
      <c r="V264" s="23" t="s">
        <v>231</v>
      </c>
      <c r="W264" s="25">
        <v>46309.803796296299</v>
      </c>
    </row>
    <row r="265" spans="1:23">
      <c r="A265">
        <v>259820</v>
      </c>
      <c r="B265">
        <v>9563</v>
      </c>
      <c r="C265" s="23" t="s">
        <v>221</v>
      </c>
      <c r="D265" s="23" t="s">
        <v>222</v>
      </c>
      <c r="E265" s="23" t="s">
        <v>223</v>
      </c>
      <c r="F265" s="24">
        <v>46140</v>
      </c>
      <c r="G265" s="23" t="s">
        <v>334</v>
      </c>
      <c r="H265">
        <v>1</v>
      </c>
      <c r="I265" s="23" t="s">
        <v>1157</v>
      </c>
      <c r="M265" s="23" t="s">
        <v>226</v>
      </c>
      <c r="N265" s="23" t="s">
        <v>1158</v>
      </c>
      <c r="O265" s="23" t="s">
        <v>1159</v>
      </c>
      <c r="P265" s="23" t="s">
        <v>1157</v>
      </c>
      <c r="Q265" s="23" t="s">
        <v>229</v>
      </c>
      <c r="U265" s="23" t="s">
        <v>339</v>
      </c>
      <c r="V265" s="23" t="s">
        <v>231</v>
      </c>
      <c r="W265" s="25">
        <v>46309.803796296299</v>
      </c>
    </row>
    <row r="266" spans="1:23">
      <c r="A266">
        <v>259821</v>
      </c>
      <c r="B266">
        <v>9564</v>
      </c>
      <c r="C266" s="23" t="s">
        <v>221</v>
      </c>
      <c r="D266" s="23" t="s">
        <v>222</v>
      </c>
      <c r="E266" s="23" t="s">
        <v>223</v>
      </c>
      <c r="F266" s="24">
        <v>46140</v>
      </c>
      <c r="G266" s="23" t="s">
        <v>797</v>
      </c>
      <c r="H266">
        <v>5</v>
      </c>
      <c r="I266" s="23" t="s">
        <v>1160</v>
      </c>
      <c r="M266" s="23" t="s">
        <v>799</v>
      </c>
      <c r="N266" s="23" t="s">
        <v>1161</v>
      </c>
      <c r="O266" s="23" t="s">
        <v>1162</v>
      </c>
      <c r="P266" s="23" t="s">
        <v>1163</v>
      </c>
      <c r="Q266" s="23" t="s">
        <v>1164</v>
      </c>
      <c r="U266" s="23" t="s">
        <v>803</v>
      </c>
      <c r="V266" s="23" t="s">
        <v>231</v>
      </c>
      <c r="W266" s="25">
        <v>46309.803796296299</v>
      </c>
    </row>
    <row r="267" spans="1:23">
      <c r="A267">
        <v>259822</v>
      </c>
      <c r="B267">
        <v>9566</v>
      </c>
      <c r="C267" s="23" t="s">
        <v>221</v>
      </c>
      <c r="D267" s="23" t="s">
        <v>222</v>
      </c>
      <c r="E267" s="23" t="s">
        <v>223</v>
      </c>
      <c r="F267" s="24">
        <v>46140</v>
      </c>
      <c r="G267" s="23" t="s">
        <v>797</v>
      </c>
      <c r="H267">
        <v>1</v>
      </c>
      <c r="I267" s="23" t="s">
        <v>1165</v>
      </c>
      <c r="M267" s="23" t="s">
        <v>799</v>
      </c>
      <c r="N267" s="23" t="s">
        <v>1166</v>
      </c>
      <c r="O267" s="23" t="s">
        <v>1167</v>
      </c>
      <c r="P267" s="23" t="s">
        <v>1165</v>
      </c>
      <c r="Q267" s="23" t="s">
        <v>229</v>
      </c>
      <c r="U267" s="23" t="s">
        <v>803</v>
      </c>
      <c r="V267" s="23" t="s">
        <v>231</v>
      </c>
      <c r="W267" s="25">
        <v>46309.803796296299</v>
      </c>
    </row>
    <row r="268" spans="1:23">
      <c r="A268">
        <v>259823</v>
      </c>
      <c r="B268">
        <v>9567</v>
      </c>
      <c r="C268" s="23" t="s">
        <v>221</v>
      </c>
      <c r="D268" s="23" t="s">
        <v>222</v>
      </c>
      <c r="E268" s="23" t="s">
        <v>223</v>
      </c>
      <c r="F268" s="24">
        <v>46140</v>
      </c>
      <c r="G268" s="23" t="s">
        <v>334</v>
      </c>
      <c r="H268">
        <v>1</v>
      </c>
      <c r="I268" s="23" t="s">
        <v>1168</v>
      </c>
      <c r="M268" s="23" t="s">
        <v>226</v>
      </c>
      <c r="N268" s="23" t="s">
        <v>1169</v>
      </c>
      <c r="O268" s="23" t="s">
        <v>1170</v>
      </c>
      <c r="P268" s="23" t="s">
        <v>1168</v>
      </c>
      <c r="Q268" s="23" t="s">
        <v>229</v>
      </c>
      <c r="U268" s="23" t="s">
        <v>339</v>
      </c>
      <c r="V268" s="23" t="s">
        <v>231</v>
      </c>
      <c r="W268" s="25">
        <v>46309.803796296299</v>
      </c>
    </row>
    <row r="269" spans="1:23">
      <c r="A269">
        <v>259824</v>
      </c>
      <c r="B269">
        <v>9568</v>
      </c>
      <c r="C269" s="23" t="s">
        <v>221</v>
      </c>
      <c r="D269" s="23" t="s">
        <v>222</v>
      </c>
      <c r="E269" s="23" t="s">
        <v>223</v>
      </c>
      <c r="F269" s="24">
        <v>46140</v>
      </c>
      <c r="G269" s="23" t="s">
        <v>797</v>
      </c>
      <c r="H269">
        <v>2</v>
      </c>
      <c r="I269" s="23" t="s">
        <v>1171</v>
      </c>
      <c r="M269" s="23" t="s">
        <v>799</v>
      </c>
      <c r="N269" s="23" t="s">
        <v>1172</v>
      </c>
      <c r="O269" s="23" t="s">
        <v>1173</v>
      </c>
      <c r="P269" s="23" t="s">
        <v>1174</v>
      </c>
      <c r="Q269" s="23" t="s">
        <v>229</v>
      </c>
      <c r="U269" s="23" t="s">
        <v>803</v>
      </c>
      <c r="V269" s="23" t="s">
        <v>231</v>
      </c>
      <c r="W269" s="25">
        <v>46309.803796296299</v>
      </c>
    </row>
    <row r="270" spans="1:23">
      <c r="A270">
        <v>259825</v>
      </c>
      <c r="B270">
        <v>9569</v>
      </c>
      <c r="C270" s="23" t="s">
        <v>221</v>
      </c>
      <c r="D270" s="23" t="s">
        <v>222</v>
      </c>
      <c r="E270" s="23" t="s">
        <v>223</v>
      </c>
      <c r="F270" s="24">
        <v>46140</v>
      </c>
      <c r="G270" s="23" t="s">
        <v>556</v>
      </c>
      <c r="H270">
        <v>1</v>
      </c>
      <c r="I270" s="23" t="s">
        <v>1175</v>
      </c>
      <c r="M270" s="23" t="s">
        <v>558</v>
      </c>
      <c r="N270" s="23" t="s">
        <v>1176</v>
      </c>
      <c r="O270" s="23" t="s">
        <v>891</v>
      </c>
      <c r="P270" s="23" t="s">
        <v>1175</v>
      </c>
      <c r="Q270" s="23" t="s">
        <v>229</v>
      </c>
      <c r="U270" s="23" t="s">
        <v>561</v>
      </c>
      <c r="V270" s="23" t="s">
        <v>231</v>
      </c>
      <c r="W270" s="25">
        <v>46309.803796296299</v>
      </c>
    </row>
    <row r="271" spans="1:23">
      <c r="A271">
        <v>259826</v>
      </c>
      <c r="B271">
        <v>9570</v>
      </c>
      <c r="C271" s="23" t="s">
        <v>221</v>
      </c>
      <c r="D271" s="23" t="s">
        <v>222</v>
      </c>
      <c r="E271" s="23" t="s">
        <v>223</v>
      </c>
      <c r="F271" s="24">
        <v>46140</v>
      </c>
      <c r="G271" s="23" t="s">
        <v>374</v>
      </c>
      <c r="H271">
        <v>1</v>
      </c>
      <c r="I271" s="23" t="s">
        <v>1177</v>
      </c>
      <c r="M271" s="23" t="s">
        <v>277</v>
      </c>
      <c r="N271" s="23" t="s">
        <v>1178</v>
      </c>
      <c r="O271" s="23" t="s">
        <v>1179</v>
      </c>
      <c r="P271" s="23" t="s">
        <v>1177</v>
      </c>
      <c r="Q271" s="23" t="s">
        <v>229</v>
      </c>
      <c r="U271" s="23" t="s">
        <v>378</v>
      </c>
      <c r="V271" s="23" t="s">
        <v>231</v>
      </c>
      <c r="W271" s="25">
        <v>46309.803796296299</v>
      </c>
    </row>
    <row r="272" spans="1:23">
      <c r="A272">
        <v>259827</v>
      </c>
      <c r="B272">
        <v>9571</v>
      </c>
      <c r="C272" s="23" t="s">
        <v>221</v>
      </c>
      <c r="D272" s="23" t="s">
        <v>222</v>
      </c>
      <c r="E272" s="23" t="s">
        <v>223</v>
      </c>
      <c r="F272" s="24">
        <v>46140</v>
      </c>
      <c r="G272" s="23" t="s">
        <v>1180</v>
      </c>
      <c r="H272">
        <v>1</v>
      </c>
      <c r="I272" s="23" t="s">
        <v>1181</v>
      </c>
      <c r="M272" s="23" t="s">
        <v>1182</v>
      </c>
      <c r="N272" s="23" t="s">
        <v>1183</v>
      </c>
      <c r="O272" s="23" t="s">
        <v>1184</v>
      </c>
      <c r="P272" s="23" t="s">
        <v>1181</v>
      </c>
      <c r="Q272" s="23" t="s">
        <v>229</v>
      </c>
      <c r="U272" s="23" t="s">
        <v>1185</v>
      </c>
      <c r="V272" s="23" t="s">
        <v>231</v>
      </c>
      <c r="W272" s="25">
        <v>46309.803796296299</v>
      </c>
    </row>
    <row r="273" spans="1:23">
      <c r="A273">
        <v>259828</v>
      </c>
      <c r="B273">
        <v>9572</v>
      </c>
      <c r="C273" s="23" t="s">
        <v>221</v>
      </c>
      <c r="D273" s="23" t="s">
        <v>222</v>
      </c>
      <c r="E273" s="23" t="s">
        <v>223</v>
      </c>
      <c r="F273" s="24">
        <v>46140</v>
      </c>
      <c r="G273" s="23" t="s">
        <v>556</v>
      </c>
      <c r="H273">
        <v>1</v>
      </c>
      <c r="I273" s="23" t="s">
        <v>997</v>
      </c>
      <c r="M273" s="23" t="s">
        <v>558</v>
      </c>
      <c r="N273" s="23" t="s">
        <v>1186</v>
      </c>
      <c r="O273" s="23" t="s">
        <v>1187</v>
      </c>
      <c r="P273" s="23" t="s">
        <v>997</v>
      </c>
      <c r="Q273" s="23" t="s">
        <v>229</v>
      </c>
      <c r="U273" s="23" t="s">
        <v>561</v>
      </c>
      <c r="V273" s="23" t="s">
        <v>231</v>
      </c>
      <c r="W273" s="25">
        <v>46309.803796296299</v>
      </c>
    </row>
    <row r="274" spans="1:23">
      <c r="A274">
        <v>259829</v>
      </c>
      <c r="B274">
        <v>9573</v>
      </c>
      <c r="C274" s="23" t="s">
        <v>221</v>
      </c>
      <c r="D274" s="23" t="s">
        <v>222</v>
      </c>
      <c r="E274" s="23" t="s">
        <v>223</v>
      </c>
      <c r="F274" s="24">
        <v>46140</v>
      </c>
      <c r="G274" s="23" t="s">
        <v>345</v>
      </c>
      <c r="H274">
        <v>1</v>
      </c>
      <c r="I274" s="23" t="s">
        <v>1188</v>
      </c>
      <c r="M274" s="23" t="s">
        <v>347</v>
      </c>
      <c r="N274" s="23" t="s">
        <v>1189</v>
      </c>
      <c r="O274" s="23" t="s">
        <v>1190</v>
      </c>
      <c r="P274" s="23" t="s">
        <v>1188</v>
      </c>
      <c r="Q274" s="23" t="s">
        <v>229</v>
      </c>
      <c r="U274" s="23" t="s">
        <v>350</v>
      </c>
      <c r="V274" s="23" t="s">
        <v>231</v>
      </c>
      <c r="W274" s="25">
        <v>46309.803796296299</v>
      </c>
    </row>
    <row r="275" spans="1:23">
      <c r="A275">
        <v>259830</v>
      </c>
      <c r="B275">
        <v>9574</v>
      </c>
      <c r="C275" s="23" t="s">
        <v>221</v>
      </c>
      <c r="D275" s="23" t="s">
        <v>222</v>
      </c>
      <c r="E275" s="23" t="s">
        <v>223</v>
      </c>
      <c r="F275" s="24">
        <v>46140</v>
      </c>
      <c r="G275" s="23" t="s">
        <v>556</v>
      </c>
      <c r="H275">
        <v>1</v>
      </c>
      <c r="I275" s="23" t="s">
        <v>1191</v>
      </c>
      <c r="M275" s="23" t="s">
        <v>558</v>
      </c>
      <c r="N275" s="23" t="s">
        <v>1192</v>
      </c>
      <c r="O275" s="23" t="s">
        <v>1193</v>
      </c>
      <c r="P275" s="23" t="s">
        <v>1191</v>
      </c>
      <c r="Q275" s="23" t="s">
        <v>229</v>
      </c>
      <c r="U275" s="23" t="s">
        <v>561</v>
      </c>
      <c r="V275" s="23" t="s">
        <v>231</v>
      </c>
      <c r="W275" s="25">
        <v>46309.803796296299</v>
      </c>
    </row>
    <row r="276" spans="1:23">
      <c r="A276">
        <v>259831</v>
      </c>
      <c r="B276">
        <v>9575</v>
      </c>
      <c r="C276" s="23" t="s">
        <v>221</v>
      </c>
      <c r="D276" s="23" t="s">
        <v>222</v>
      </c>
      <c r="E276" s="23" t="s">
        <v>223</v>
      </c>
      <c r="F276" s="24">
        <v>46140</v>
      </c>
      <c r="G276" s="23" t="s">
        <v>556</v>
      </c>
      <c r="H276">
        <v>1</v>
      </c>
      <c r="I276" s="23" t="s">
        <v>1194</v>
      </c>
      <c r="M276" s="23" t="s">
        <v>558</v>
      </c>
      <c r="N276" s="23" t="s">
        <v>1195</v>
      </c>
      <c r="O276" s="23" t="s">
        <v>1196</v>
      </c>
      <c r="P276" s="23" t="s">
        <v>1194</v>
      </c>
      <c r="Q276" s="23" t="s">
        <v>229</v>
      </c>
      <c r="U276" s="23" t="s">
        <v>561</v>
      </c>
      <c r="V276" s="23" t="s">
        <v>231</v>
      </c>
      <c r="W276" s="25">
        <v>46309.803796296299</v>
      </c>
    </row>
    <row r="277" spans="1:23">
      <c r="A277">
        <v>259832</v>
      </c>
      <c r="B277">
        <v>9576</v>
      </c>
      <c r="C277" s="23" t="s">
        <v>221</v>
      </c>
      <c r="D277" s="23" t="s">
        <v>222</v>
      </c>
      <c r="E277" s="23" t="s">
        <v>223</v>
      </c>
      <c r="F277" s="24">
        <v>46140</v>
      </c>
      <c r="G277" s="23" t="s">
        <v>797</v>
      </c>
      <c r="H277">
        <v>1</v>
      </c>
      <c r="I277" s="23" t="s">
        <v>1197</v>
      </c>
      <c r="M277" s="23" t="s">
        <v>799</v>
      </c>
      <c r="N277" s="23" t="s">
        <v>1198</v>
      </c>
      <c r="O277" s="23" t="s">
        <v>1199</v>
      </c>
      <c r="P277" s="23" t="s">
        <v>1197</v>
      </c>
      <c r="Q277" s="23" t="s">
        <v>229</v>
      </c>
      <c r="U277" s="23" t="s">
        <v>803</v>
      </c>
      <c r="V277" s="23" t="s">
        <v>231</v>
      </c>
      <c r="W277" s="25">
        <v>46309.803796296299</v>
      </c>
    </row>
    <row r="278" spans="1:23">
      <c r="A278">
        <v>259833</v>
      </c>
      <c r="B278">
        <v>9577</v>
      </c>
      <c r="C278" s="23" t="s">
        <v>221</v>
      </c>
      <c r="D278" s="23" t="s">
        <v>222</v>
      </c>
      <c r="E278" s="23" t="s">
        <v>223</v>
      </c>
      <c r="F278" s="24">
        <v>46140</v>
      </c>
      <c r="G278" s="23" t="s">
        <v>334</v>
      </c>
      <c r="H278">
        <v>1</v>
      </c>
      <c r="I278" s="23" t="s">
        <v>677</v>
      </c>
      <c r="M278" s="23" t="s">
        <v>226</v>
      </c>
      <c r="N278" s="23" t="s">
        <v>1200</v>
      </c>
      <c r="O278" s="23" t="s">
        <v>1201</v>
      </c>
      <c r="P278" s="23" t="s">
        <v>677</v>
      </c>
      <c r="Q278" s="23" t="s">
        <v>229</v>
      </c>
      <c r="U278" s="23" t="s">
        <v>339</v>
      </c>
      <c r="V278" s="23" t="s">
        <v>231</v>
      </c>
      <c r="W278" s="25">
        <v>46309.803796296299</v>
      </c>
    </row>
    <row r="279" spans="1:23">
      <c r="A279">
        <v>259834</v>
      </c>
      <c r="B279">
        <v>9578</v>
      </c>
      <c r="C279" s="23" t="s">
        <v>221</v>
      </c>
      <c r="D279" s="23" t="s">
        <v>222</v>
      </c>
      <c r="E279" s="23" t="s">
        <v>223</v>
      </c>
      <c r="F279" s="24">
        <v>46140</v>
      </c>
      <c r="G279" s="23" t="s">
        <v>556</v>
      </c>
      <c r="H279">
        <v>1</v>
      </c>
      <c r="I279" s="23" t="s">
        <v>1202</v>
      </c>
      <c r="M279" s="23" t="s">
        <v>558</v>
      </c>
      <c r="N279" s="23" t="s">
        <v>1203</v>
      </c>
      <c r="O279" s="23" t="s">
        <v>1204</v>
      </c>
      <c r="P279" s="23" t="s">
        <v>1202</v>
      </c>
      <c r="Q279" s="23" t="s">
        <v>229</v>
      </c>
      <c r="U279" s="23" t="s">
        <v>561</v>
      </c>
      <c r="V279" s="23" t="s">
        <v>231</v>
      </c>
      <c r="W279" s="25">
        <v>46309.803796296299</v>
      </c>
    </row>
    <row r="280" spans="1:23">
      <c r="A280">
        <v>259835</v>
      </c>
      <c r="B280">
        <v>9579</v>
      </c>
      <c r="C280" s="23" t="s">
        <v>221</v>
      </c>
      <c r="D280" s="23" t="s">
        <v>222</v>
      </c>
      <c r="E280" s="23" t="s">
        <v>223</v>
      </c>
      <c r="F280" s="24">
        <v>46140</v>
      </c>
      <c r="G280" s="23" t="s">
        <v>424</v>
      </c>
      <c r="H280">
        <v>1</v>
      </c>
      <c r="I280" s="23" t="s">
        <v>1205</v>
      </c>
      <c r="M280" s="23" t="s">
        <v>325</v>
      </c>
      <c r="N280" s="23" t="s">
        <v>1206</v>
      </c>
      <c r="O280" s="23" t="s">
        <v>1207</v>
      </c>
      <c r="P280" s="23" t="s">
        <v>1205</v>
      </c>
      <c r="Q280" s="23" t="s">
        <v>229</v>
      </c>
      <c r="U280" s="23" t="s">
        <v>427</v>
      </c>
      <c r="V280" s="23" t="s">
        <v>231</v>
      </c>
      <c r="W280" s="25">
        <v>46309.803796296299</v>
      </c>
    </row>
    <row r="281" spans="1:23">
      <c r="A281">
        <v>259836</v>
      </c>
      <c r="B281">
        <v>9565</v>
      </c>
      <c r="C281" s="23" t="s">
        <v>221</v>
      </c>
      <c r="D281" s="23" t="s">
        <v>222</v>
      </c>
      <c r="E281" s="23" t="s">
        <v>223</v>
      </c>
      <c r="F281" s="24">
        <v>46140</v>
      </c>
      <c r="G281" s="23" t="s">
        <v>420</v>
      </c>
      <c r="H281">
        <v>1</v>
      </c>
      <c r="I281" s="23" t="s">
        <v>1164</v>
      </c>
      <c r="M281" s="23" t="s">
        <v>330</v>
      </c>
      <c r="N281" s="23" t="s">
        <v>1208</v>
      </c>
      <c r="O281" s="23" t="s">
        <v>1209</v>
      </c>
      <c r="P281" s="23" t="s">
        <v>1164</v>
      </c>
      <c r="Q281" s="23" t="s">
        <v>229</v>
      </c>
      <c r="R281">
        <v>9564</v>
      </c>
      <c r="U281" s="23" t="s">
        <v>423</v>
      </c>
      <c r="V281" s="23" t="s">
        <v>231</v>
      </c>
      <c r="W281" s="25">
        <v>46309.803796296299</v>
      </c>
    </row>
    <row r="282" spans="1:23">
      <c r="A282">
        <v>260492</v>
      </c>
      <c r="B282">
        <v>9861</v>
      </c>
      <c r="C282" s="23" t="s">
        <v>221</v>
      </c>
      <c r="D282" s="23" t="s">
        <v>222</v>
      </c>
      <c r="E282" s="23" t="s">
        <v>223</v>
      </c>
      <c r="F282" s="24">
        <v>46143</v>
      </c>
      <c r="G282" s="23" t="s">
        <v>424</v>
      </c>
      <c r="H282">
        <v>1</v>
      </c>
      <c r="I282" s="23" t="s">
        <v>931</v>
      </c>
      <c r="M282" s="23" t="s">
        <v>325</v>
      </c>
      <c r="N282" s="23" t="s">
        <v>1210</v>
      </c>
      <c r="O282" s="23" t="s">
        <v>1211</v>
      </c>
      <c r="P282" s="23" t="s">
        <v>931</v>
      </c>
      <c r="Q282" s="23" t="s">
        <v>229</v>
      </c>
      <c r="U282" s="23" t="s">
        <v>427</v>
      </c>
      <c r="V282" s="23" t="s">
        <v>231</v>
      </c>
      <c r="W282" s="25">
        <v>46309.803796296299</v>
      </c>
    </row>
    <row r="283" spans="1:23">
      <c r="A283">
        <v>260493</v>
      </c>
      <c r="B283">
        <v>9846</v>
      </c>
      <c r="C283" s="23" t="s">
        <v>221</v>
      </c>
      <c r="D283" s="23" t="s">
        <v>222</v>
      </c>
      <c r="E283" s="23" t="s">
        <v>223</v>
      </c>
      <c r="F283" s="24">
        <v>46143</v>
      </c>
      <c r="G283" s="23" t="s">
        <v>334</v>
      </c>
      <c r="H283">
        <v>1</v>
      </c>
      <c r="I283" s="23" t="s">
        <v>1212</v>
      </c>
      <c r="M283" s="23" t="s">
        <v>226</v>
      </c>
      <c r="N283" s="23" t="s">
        <v>1213</v>
      </c>
      <c r="O283" s="23" t="s">
        <v>1214</v>
      </c>
      <c r="P283" s="23" t="s">
        <v>1212</v>
      </c>
      <c r="Q283" s="23" t="s">
        <v>229</v>
      </c>
      <c r="U283" s="23" t="s">
        <v>339</v>
      </c>
      <c r="V283" s="23" t="s">
        <v>231</v>
      </c>
      <c r="W283" s="25">
        <v>46309.803796296299</v>
      </c>
    </row>
    <row r="284" spans="1:23">
      <c r="A284">
        <v>260494</v>
      </c>
      <c r="B284">
        <v>9847</v>
      </c>
      <c r="C284" s="23" t="s">
        <v>221</v>
      </c>
      <c r="D284" s="23" t="s">
        <v>222</v>
      </c>
      <c r="E284" s="23" t="s">
        <v>223</v>
      </c>
      <c r="F284" s="24">
        <v>46143</v>
      </c>
      <c r="G284" s="23" t="s">
        <v>340</v>
      </c>
      <c r="H284">
        <v>1</v>
      </c>
      <c r="I284" s="23" t="s">
        <v>1215</v>
      </c>
      <c r="M284" s="23" t="s">
        <v>234</v>
      </c>
      <c r="N284" s="23" t="s">
        <v>1216</v>
      </c>
      <c r="O284" s="23" t="s">
        <v>1217</v>
      </c>
      <c r="P284" s="23" t="s">
        <v>1215</v>
      </c>
      <c r="Q284" s="23" t="s">
        <v>229</v>
      </c>
      <c r="U284" s="23" t="s">
        <v>344</v>
      </c>
      <c r="V284" s="23" t="s">
        <v>231</v>
      </c>
      <c r="W284" s="25">
        <v>46309.803796296299</v>
      </c>
    </row>
    <row r="285" spans="1:23">
      <c r="A285">
        <v>260495</v>
      </c>
      <c r="B285">
        <v>9848</v>
      </c>
      <c r="C285" s="23" t="s">
        <v>221</v>
      </c>
      <c r="D285" s="23" t="s">
        <v>222</v>
      </c>
      <c r="E285" s="23" t="s">
        <v>223</v>
      </c>
      <c r="F285" s="24">
        <v>46143</v>
      </c>
      <c r="G285" s="23" t="s">
        <v>334</v>
      </c>
      <c r="H285">
        <v>1</v>
      </c>
      <c r="I285" s="23" t="s">
        <v>1218</v>
      </c>
      <c r="M285" s="23" t="s">
        <v>226</v>
      </c>
      <c r="N285" s="23" t="s">
        <v>1219</v>
      </c>
      <c r="O285" s="23" t="s">
        <v>1220</v>
      </c>
      <c r="P285" s="23" t="s">
        <v>1218</v>
      </c>
      <c r="Q285" s="23" t="s">
        <v>229</v>
      </c>
      <c r="U285" s="23" t="s">
        <v>339</v>
      </c>
      <c r="V285" s="23" t="s">
        <v>231</v>
      </c>
      <c r="W285" s="25">
        <v>46309.803796296299</v>
      </c>
    </row>
    <row r="286" spans="1:23">
      <c r="A286">
        <v>260496</v>
      </c>
      <c r="B286">
        <v>9849</v>
      </c>
      <c r="C286" s="23" t="s">
        <v>221</v>
      </c>
      <c r="D286" s="23" t="s">
        <v>222</v>
      </c>
      <c r="E286" s="23" t="s">
        <v>223</v>
      </c>
      <c r="F286" s="24">
        <v>46143</v>
      </c>
      <c r="G286" s="23" t="s">
        <v>420</v>
      </c>
      <c r="H286">
        <v>1</v>
      </c>
      <c r="I286" s="23" t="s">
        <v>1221</v>
      </c>
      <c r="M286" s="23" t="s">
        <v>330</v>
      </c>
      <c r="N286" s="23" t="s">
        <v>1222</v>
      </c>
      <c r="O286" s="23" t="s">
        <v>1223</v>
      </c>
      <c r="P286" s="23" t="s">
        <v>1221</v>
      </c>
      <c r="Q286" s="23" t="s">
        <v>229</v>
      </c>
      <c r="U286" s="23" t="s">
        <v>423</v>
      </c>
      <c r="V286" s="23" t="s">
        <v>231</v>
      </c>
      <c r="W286" s="25">
        <v>46309.803796296299</v>
      </c>
    </row>
    <row r="287" spans="1:23">
      <c r="A287">
        <v>260497</v>
      </c>
      <c r="B287">
        <v>9850</v>
      </c>
      <c r="C287" s="23" t="s">
        <v>221</v>
      </c>
      <c r="D287" s="23" t="s">
        <v>222</v>
      </c>
      <c r="E287" s="23" t="s">
        <v>223</v>
      </c>
      <c r="F287" s="24">
        <v>46143</v>
      </c>
      <c r="G287" s="23" t="s">
        <v>797</v>
      </c>
      <c r="H287">
        <v>7</v>
      </c>
      <c r="I287" s="23" t="s">
        <v>1224</v>
      </c>
      <c r="M287" s="23" t="s">
        <v>799</v>
      </c>
      <c r="N287" s="23" t="s">
        <v>1225</v>
      </c>
      <c r="O287" s="23" t="s">
        <v>1226</v>
      </c>
      <c r="P287" s="23" t="s">
        <v>1227</v>
      </c>
      <c r="Q287" s="23" t="s">
        <v>229</v>
      </c>
      <c r="U287" s="23" t="s">
        <v>803</v>
      </c>
      <c r="V287" s="23" t="s">
        <v>231</v>
      </c>
      <c r="W287" s="25">
        <v>46309.803796296299</v>
      </c>
    </row>
    <row r="288" spans="1:23">
      <c r="A288">
        <v>260498</v>
      </c>
      <c r="B288">
        <v>9851</v>
      </c>
      <c r="C288" s="23" t="s">
        <v>221</v>
      </c>
      <c r="D288" s="23" t="s">
        <v>222</v>
      </c>
      <c r="E288" s="23" t="s">
        <v>223</v>
      </c>
      <c r="F288" s="24">
        <v>46143</v>
      </c>
      <c r="G288" s="23" t="s">
        <v>334</v>
      </c>
      <c r="H288">
        <v>1</v>
      </c>
      <c r="I288" s="23" t="s">
        <v>1228</v>
      </c>
      <c r="M288" s="23" t="s">
        <v>226</v>
      </c>
      <c r="N288" s="23" t="s">
        <v>1229</v>
      </c>
      <c r="O288" s="23" t="s">
        <v>1230</v>
      </c>
      <c r="P288" s="23" t="s">
        <v>1228</v>
      </c>
      <c r="Q288" s="23" t="s">
        <v>229</v>
      </c>
      <c r="U288" s="23" t="s">
        <v>339</v>
      </c>
      <c r="V288" s="23" t="s">
        <v>231</v>
      </c>
      <c r="W288" s="25">
        <v>46309.803796296299</v>
      </c>
    </row>
    <row r="289" spans="1:23">
      <c r="A289">
        <v>260499</v>
      </c>
      <c r="B289">
        <v>9852</v>
      </c>
      <c r="C289" s="23" t="s">
        <v>221</v>
      </c>
      <c r="D289" s="23" t="s">
        <v>222</v>
      </c>
      <c r="E289" s="23" t="s">
        <v>223</v>
      </c>
      <c r="F289" s="24">
        <v>46143</v>
      </c>
      <c r="G289" s="23" t="s">
        <v>345</v>
      </c>
      <c r="H289">
        <v>1</v>
      </c>
      <c r="I289" s="23" t="s">
        <v>1231</v>
      </c>
      <c r="M289" s="23" t="s">
        <v>347</v>
      </c>
      <c r="N289" s="23" t="s">
        <v>1232</v>
      </c>
      <c r="O289" s="23" t="s">
        <v>1233</v>
      </c>
      <c r="P289" s="23" t="s">
        <v>1231</v>
      </c>
      <c r="Q289" s="23" t="s">
        <v>229</v>
      </c>
      <c r="U289" s="23" t="s">
        <v>350</v>
      </c>
      <c r="V289" s="23" t="s">
        <v>231</v>
      </c>
      <c r="W289" s="25">
        <v>46309.803796296299</v>
      </c>
    </row>
    <row r="290" spans="1:23">
      <c r="A290">
        <v>260500</v>
      </c>
      <c r="B290">
        <v>9853</v>
      </c>
      <c r="C290" s="23" t="s">
        <v>221</v>
      </c>
      <c r="D290" s="23" t="s">
        <v>222</v>
      </c>
      <c r="E290" s="23" t="s">
        <v>223</v>
      </c>
      <c r="F290" s="24">
        <v>46143</v>
      </c>
      <c r="G290" s="23" t="s">
        <v>334</v>
      </c>
      <c r="H290">
        <v>1</v>
      </c>
      <c r="I290" s="23" t="s">
        <v>1234</v>
      </c>
      <c r="M290" s="23" t="s">
        <v>226</v>
      </c>
      <c r="N290" s="23" t="s">
        <v>1235</v>
      </c>
      <c r="O290" s="23" t="s">
        <v>1236</v>
      </c>
      <c r="P290" s="23" t="s">
        <v>1234</v>
      </c>
      <c r="Q290" s="23" t="s">
        <v>229</v>
      </c>
      <c r="U290" s="23" t="s">
        <v>339</v>
      </c>
      <c r="V290" s="23" t="s">
        <v>231</v>
      </c>
      <c r="W290" s="25">
        <v>46309.803796296299</v>
      </c>
    </row>
    <row r="291" spans="1:23">
      <c r="A291">
        <v>260501</v>
      </c>
      <c r="B291">
        <v>9854</v>
      </c>
      <c r="C291" s="23" t="s">
        <v>221</v>
      </c>
      <c r="D291" s="23" t="s">
        <v>222</v>
      </c>
      <c r="E291" s="23" t="s">
        <v>223</v>
      </c>
      <c r="F291" s="24">
        <v>46143</v>
      </c>
      <c r="G291" s="23" t="s">
        <v>374</v>
      </c>
      <c r="H291">
        <v>1</v>
      </c>
      <c r="I291" s="23" t="s">
        <v>1237</v>
      </c>
      <c r="M291" s="23" t="s">
        <v>277</v>
      </c>
      <c r="N291" s="23" t="s">
        <v>1238</v>
      </c>
      <c r="O291" s="23" t="s">
        <v>1239</v>
      </c>
      <c r="P291" s="23" t="s">
        <v>1237</v>
      </c>
      <c r="Q291" s="23" t="s">
        <v>229</v>
      </c>
      <c r="U291" s="23" t="s">
        <v>378</v>
      </c>
      <c r="V291" s="23" t="s">
        <v>231</v>
      </c>
      <c r="W291" s="25">
        <v>46309.803796296299</v>
      </c>
    </row>
    <row r="292" spans="1:23">
      <c r="A292">
        <v>260502</v>
      </c>
      <c r="B292">
        <v>9855</v>
      </c>
      <c r="C292" s="23" t="s">
        <v>221</v>
      </c>
      <c r="D292" s="23" t="s">
        <v>222</v>
      </c>
      <c r="E292" s="23" t="s">
        <v>223</v>
      </c>
      <c r="F292" s="24">
        <v>46143</v>
      </c>
      <c r="G292" s="23" t="s">
        <v>385</v>
      </c>
      <c r="H292">
        <v>1</v>
      </c>
      <c r="I292" s="23" t="s">
        <v>1240</v>
      </c>
      <c r="M292" s="23" t="s">
        <v>247</v>
      </c>
      <c r="N292" s="23" t="s">
        <v>1241</v>
      </c>
      <c r="O292" s="23" t="s">
        <v>1242</v>
      </c>
      <c r="P292" s="23" t="s">
        <v>1240</v>
      </c>
      <c r="Q292" s="23" t="s">
        <v>229</v>
      </c>
      <c r="U292" s="23" t="s">
        <v>389</v>
      </c>
      <c r="V292" s="23" t="s">
        <v>231</v>
      </c>
      <c r="W292" s="25">
        <v>46309.803796296299</v>
      </c>
    </row>
    <row r="293" spans="1:23">
      <c r="A293">
        <v>260503</v>
      </c>
      <c r="B293">
        <v>9856</v>
      </c>
      <c r="C293" s="23" t="s">
        <v>221</v>
      </c>
      <c r="D293" s="23" t="s">
        <v>222</v>
      </c>
      <c r="E293" s="23" t="s">
        <v>223</v>
      </c>
      <c r="F293" s="24">
        <v>46143</v>
      </c>
      <c r="G293" s="23" t="s">
        <v>395</v>
      </c>
      <c r="H293">
        <v>1</v>
      </c>
      <c r="I293" s="23" t="s">
        <v>760</v>
      </c>
      <c r="M293" s="23" t="s">
        <v>397</v>
      </c>
      <c r="N293" s="23" t="s">
        <v>1243</v>
      </c>
      <c r="O293" s="23" t="s">
        <v>1186</v>
      </c>
      <c r="P293" s="23" t="s">
        <v>760</v>
      </c>
      <c r="Q293" s="23" t="s">
        <v>229</v>
      </c>
      <c r="U293" s="23" t="s">
        <v>400</v>
      </c>
      <c r="V293" s="23" t="s">
        <v>231</v>
      </c>
      <c r="W293" s="25">
        <v>46309.803796296299</v>
      </c>
    </row>
    <row r="294" spans="1:23">
      <c r="A294">
        <v>260504</v>
      </c>
      <c r="B294">
        <v>9857</v>
      </c>
      <c r="C294" s="23" t="s">
        <v>221</v>
      </c>
      <c r="D294" s="23" t="s">
        <v>222</v>
      </c>
      <c r="E294" s="23" t="s">
        <v>223</v>
      </c>
      <c r="F294" s="24">
        <v>46143</v>
      </c>
      <c r="G294" s="23" t="s">
        <v>556</v>
      </c>
      <c r="H294">
        <v>5</v>
      </c>
      <c r="I294" s="23" t="s">
        <v>1244</v>
      </c>
      <c r="M294" s="23" t="s">
        <v>558</v>
      </c>
      <c r="N294" s="23" t="s">
        <v>1245</v>
      </c>
      <c r="O294" s="23" t="s">
        <v>1246</v>
      </c>
      <c r="P294" s="23" t="s">
        <v>1247</v>
      </c>
      <c r="Q294" s="23" t="s">
        <v>229</v>
      </c>
      <c r="U294" s="23" t="s">
        <v>561</v>
      </c>
      <c r="V294" s="23" t="s">
        <v>231</v>
      </c>
      <c r="W294" s="25">
        <v>46309.803796296299</v>
      </c>
    </row>
    <row r="295" spans="1:23">
      <c r="A295">
        <v>260505</v>
      </c>
      <c r="B295">
        <v>9858</v>
      </c>
      <c r="C295" s="23" t="s">
        <v>221</v>
      </c>
      <c r="D295" s="23" t="s">
        <v>222</v>
      </c>
      <c r="E295" s="23" t="s">
        <v>223</v>
      </c>
      <c r="F295" s="24">
        <v>46143</v>
      </c>
      <c r="G295" s="23" t="s">
        <v>374</v>
      </c>
      <c r="H295">
        <v>1</v>
      </c>
      <c r="I295" s="23" t="s">
        <v>574</v>
      </c>
      <c r="M295" s="23" t="s">
        <v>277</v>
      </c>
      <c r="N295" s="23" t="s">
        <v>1248</v>
      </c>
      <c r="O295" s="23" t="s">
        <v>1249</v>
      </c>
      <c r="P295" s="23" t="s">
        <v>574</v>
      </c>
      <c r="Q295" s="23" t="s">
        <v>229</v>
      </c>
      <c r="U295" s="23" t="s">
        <v>378</v>
      </c>
      <c r="V295" s="23" t="s">
        <v>231</v>
      </c>
      <c r="W295" s="25">
        <v>46309.803796296299</v>
      </c>
    </row>
    <row r="296" spans="1:23">
      <c r="A296">
        <v>260506</v>
      </c>
      <c r="B296">
        <v>9859</v>
      </c>
      <c r="C296" s="23" t="s">
        <v>221</v>
      </c>
      <c r="D296" s="23" t="s">
        <v>222</v>
      </c>
      <c r="E296" s="23" t="s">
        <v>223</v>
      </c>
      <c r="F296" s="24">
        <v>46143</v>
      </c>
      <c r="G296" s="23" t="s">
        <v>791</v>
      </c>
      <c r="H296">
        <v>1</v>
      </c>
      <c r="I296" s="23" t="s">
        <v>1250</v>
      </c>
      <c r="M296" s="23" t="s">
        <v>259</v>
      </c>
      <c r="N296" s="23" t="s">
        <v>1251</v>
      </c>
      <c r="O296" s="23" t="s">
        <v>1252</v>
      </c>
      <c r="P296" s="23" t="s">
        <v>1250</v>
      </c>
      <c r="Q296" s="23" t="s">
        <v>229</v>
      </c>
      <c r="U296" s="23" t="s">
        <v>796</v>
      </c>
      <c r="V296" s="23" t="s">
        <v>231</v>
      </c>
      <c r="W296" s="25">
        <v>46309.803796296299</v>
      </c>
    </row>
    <row r="297" spans="1:23">
      <c r="A297">
        <v>260507</v>
      </c>
      <c r="B297">
        <v>9860</v>
      </c>
      <c r="C297" s="23" t="s">
        <v>221</v>
      </c>
      <c r="D297" s="23" t="s">
        <v>222</v>
      </c>
      <c r="E297" s="23" t="s">
        <v>223</v>
      </c>
      <c r="F297" s="24">
        <v>46143</v>
      </c>
      <c r="G297" s="23" t="s">
        <v>351</v>
      </c>
      <c r="H297">
        <v>1</v>
      </c>
      <c r="I297" s="23" t="s">
        <v>1253</v>
      </c>
      <c r="M297" s="23" t="s">
        <v>352</v>
      </c>
      <c r="N297" s="23" t="s">
        <v>1254</v>
      </c>
      <c r="O297" s="23" t="s">
        <v>1255</v>
      </c>
      <c r="P297" s="23" t="s">
        <v>1253</v>
      </c>
      <c r="Q297" s="23" t="s">
        <v>229</v>
      </c>
      <c r="U297" s="23" t="s">
        <v>355</v>
      </c>
      <c r="V297" s="23" t="s">
        <v>231</v>
      </c>
      <c r="W297" s="25">
        <v>46309.803796296299</v>
      </c>
    </row>
    <row r="298" spans="1:23">
      <c r="A298">
        <v>261168</v>
      </c>
      <c r="B298">
        <v>9878</v>
      </c>
      <c r="C298" s="23" t="s">
        <v>221</v>
      </c>
      <c r="D298" s="23" t="s">
        <v>222</v>
      </c>
      <c r="E298" s="23" t="s">
        <v>223</v>
      </c>
      <c r="F298" s="24">
        <v>46150</v>
      </c>
      <c r="G298" s="23" t="s">
        <v>334</v>
      </c>
      <c r="H298">
        <v>1</v>
      </c>
      <c r="I298" s="23" t="s">
        <v>1256</v>
      </c>
      <c r="M298" s="23" t="s">
        <v>226</v>
      </c>
      <c r="N298" s="23" t="s">
        <v>1257</v>
      </c>
      <c r="O298" s="23" t="s">
        <v>786</v>
      </c>
      <c r="P298" s="23" t="s">
        <v>1256</v>
      </c>
      <c r="Q298" s="23" t="s">
        <v>229</v>
      </c>
      <c r="U298" s="23" t="s">
        <v>339</v>
      </c>
      <c r="V298" s="23" t="s">
        <v>231</v>
      </c>
      <c r="W298" s="25">
        <v>46309.803796296299</v>
      </c>
    </row>
    <row r="299" spans="1:23">
      <c r="A299">
        <v>261169</v>
      </c>
      <c r="B299">
        <v>9879</v>
      </c>
      <c r="C299" s="23" t="s">
        <v>221</v>
      </c>
      <c r="D299" s="23" t="s">
        <v>222</v>
      </c>
      <c r="E299" s="23" t="s">
        <v>223</v>
      </c>
      <c r="F299" s="24">
        <v>46150</v>
      </c>
      <c r="G299" s="23" t="s">
        <v>420</v>
      </c>
      <c r="H299">
        <v>1</v>
      </c>
      <c r="I299" s="23" t="s">
        <v>1258</v>
      </c>
      <c r="M299" s="23" t="s">
        <v>330</v>
      </c>
      <c r="N299" s="23" t="s">
        <v>1259</v>
      </c>
      <c r="O299" s="23" t="s">
        <v>1260</v>
      </c>
      <c r="P299" s="23" t="s">
        <v>1258</v>
      </c>
      <c r="Q299" s="23" t="s">
        <v>229</v>
      </c>
      <c r="U299" s="23" t="s">
        <v>423</v>
      </c>
      <c r="V299" s="23" t="s">
        <v>231</v>
      </c>
      <c r="W299" s="25">
        <v>46309.803796296299</v>
      </c>
    </row>
    <row r="300" spans="1:23">
      <c r="A300">
        <v>261170</v>
      </c>
      <c r="B300">
        <v>9880</v>
      </c>
      <c r="C300" s="23" t="s">
        <v>221</v>
      </c>
      <c r="D300" s="23" t="s">
        <v>222</v>
      </c>
      <c r="E300" s="23" t="s">
        <v>223</v>
      </c>
      <c r="F300" s="24">
        <v>46150</v>
      </c>
      <c r="G300" s="23" t="s">
        <v>334</v>
      </c>
      <c r="H300">
        <v>1</v>
      </c>
      <c r="I300" s="23" t="s">
        <v>709</v>
      </c>
      <c r="M300" s="23" t="s">
        <v>226</v>
      </c>
      <c r="N300" s="23" t="s">
        <v>1261</v>
      </c>
      <c r="O300" s="23" t="s">
        <v>1262</v>
      </c>
      <c r="P300" s="23" t="s">
        <v>709</v>
      </c>
      <c r="Q300" s="23" t="s">
        <v>229</v>
      </c>
      <c r="U300" s="23" t="s">
        <v>339</v>
      </c>
      <c r="V300" s="23" t="s">
        <v>231</v>
      </c>
      <c r="W300" s="25">
        <v>46309.803796296299</v>
      </c>
    </row>
    <row r="301" spans="1:23">
      <c r="A301">
        <v>261171</v>
      </c>
      <c r="B301">
        <v>9881</v>
      </c>
      <c r="C301" s="23" t="s">
        <v>221</v>
      </c>
      <c r="D301" s="23" t="s">
        <v>222</v>
      </c>
      <c r="E301" s="23" t="s">
        <v>223</v>
      </c>
      <c r="F301" s="24">
        <v>46150</v>
      </c>
      <c r="G301" s="23" t="s">
        <v>930</v>
      </c>
      <c r="H301">
        <v>1</v>
      </c>
      <c r="I301" s="23" t="s">
        <v>1263</v>
      </c>
      <c r="M301" s="23" t="s">
        <v>352</v>
      </c>
      <c r="N301" s="23" t="s">
        <v>1264</v>
      </c>
      <c r="O301" s="23" t="s">
        <v>1265</v>
      </c>
      <c r="P301" s="23" t="s">
        <v>1263</v>
      </c>
      <c r="Q301" s="23" t="s">
        <v>229</v>
      </c>
      <c r="U301" s="23" t="s">
        <v>934</v>
      </c>
      <c r="V301" s="23" t="s">
        <v>231</v>
      </c>
      <c r="W301" s="25">
        <v>46309.803796296299</v>
      </c>
    </row>
    <row r="302" spans="1:23">
      <c r="A302">
        <v>261172</v>
      </c>
      <c r="B302">
        <v>9882</v>
      </c>
      <c r="C302" s="23" t="s">
        <v>221</v>
      </c>
      <c r="D302" s="23" t="s">
        <v>222</v>
      </c>
      <c r="E302" s="23" t="s">
        <v>223</v>
      </c>
      <c r="F302" s="24">
        <v>46150</v>
      </c>
      <c r="G302" s="23" t="s">
        <v>345</v>
      </c>
      <c r="H302">
        <v>1</v>
      </c>
      <c r="I302" s="23" t="s">
        <v>1266</v>
      </c>
      <c r="M302" s="23" t="s">
        <v>347</v>
      </c>
      <c r="N302" s="23" t="s">
        <v>1267</v>
      </c>
      <c r="O302" s="23" t="s">
        <v>1268</v>
      </c>
      <c r="P302" s="23" t="s">
        <v>1266</v>
      </c>
      <c r="Q302" s="23" t="s">
        <v>229</v>
      </c>
      <c r="U302" s="23" t="s">
        <v>350</v>
      </c>
      <c r="V302" s="23" t="s">
        <v>231</v>
      </c>
      <c r="W302" s="25">
        <v>46309.803796296299</v>
      </c>
    </row>
    <row r="303" spans="1:23">
      <c r="A303">
        <v>261173</v>
      </c>
      <c r="B303">
        <v>9883</v>
      </c>
      <c r="C303" s="23" t="s">
        <v>221</v>
      </c>
      <c r="D303" s="23" t="s">
        <v>222</v>
      </c>
      <c r="E303" s="23" t="s">
        <v>223</v>
      </c>
      <c r="F303" s="24">
        <v>46150</v>
      </c>
      <c r="G303" s="23" t="s">
        <v>556</v>
      </c>
      <c r="H303">
        <v>1</v>
      </c>
      <c r="I303" s="23" t="s">
        <v>305</v>
      </c>
      <c r="M303" s="23" t="s">
        <v>558</v>
      </c>
      <c r="N303" s="23" t="s">
        <v>1269</v>
      </c>
      <c r="O303" s="23" t="s">
        <v>1270</v>
      </c>
      <c r="P303" s="23" t="s">
        <v>305</v>
      </c>
      <c r="Q303" s="23" t="s">
        <v>229</v>
      </c>
      <c r="U303" s="23" t="s">
        <v>561</v>
      </c>
      <c r="V303" s="23" t="s">
        <v>231</v>
      </c>
      <c r="W303" s="25">
        <v>46309.803796296299</v>
      </c>
    </row>
    <row r="304" spans="1:23">
      <c r="A304">
        <v>261174</v>
      </c>
      <c r="B304">
        <v>9884</v>
      </c>
      <c r="C304" s="23" t="s">
        <v>221</v>
      </c>
      <c r="D304" s="23" t="s">
        <v>222</v>
      </c>
      <c r="E304" s="23" t="s">
        <v>223</v>
      </c>
      <c r="F304" s="24">
        <v>46150</v>
      </c>
      <c r="G304" s="23" t="s">
        <v>556</v>
      </c>
      <c r="H304">
        <v>1</v>
      </c>
      <c r="I304" s="23" t="s">
        <v>1271</v>
      </c>
      <c r="M304" s="23" t="s">
        <v>558</v>
      </c>
      <c r="N304" s="23" t="s">
        <v>1272</v>
      </c>
      <c r="O304" s="23" t="s">
        <v>1273</v>
      </c>
      <c r="P304" s="23" t="s">
        <v>1271</v>
      </c>
      <c r="Q304" s="23" t="s">
        <v>229</v>
      </c>
      <c r="U304" s="23" t="s">
        <v>561</v>
      </c>
      <c r="V304" s="23" t="s">
        <v>231</v>
      </c>
      <c r="W304" s="25">
        <v>46309.803796296299</v>
      </c>
    </row>
    <row r="305" spans="1:23">
      <c r="A305">
        <v>261175</v>
      </c>
      <c r="B305">
        <v>9885</v>
      </c>
      <c r="C305" s="23" t="s">
        <v>221</v>
      </c>
      <c r="D305" s="23" t="s">
        <v>222</v>
      </c>
      <c r="E305" s="23" t="s">
        <v>223</v>
      </c>
      <c r="F305" s="24">
        <v>46150</v>
      </c>
      <c r="G305" s="23" t="s">
        <v>556</v>
      </c>
      <c r="H305">
        <v>1</v>
      </c>
      <c r="I305" s="23" t="s">
        <v>1274</v>
      </c>
      <c r="M305" s="23" t="s">
        <v>558</v>
      </c>
      <c r="N305" s="23" t="s">
        <v>1275</v>
      </c>
      <c r="O305" s="23" t="s">
        <v>1276</v>
      </c>
      <c r="P305" s="23" t="s">
        <v>1274</v>
      </c>
      <c r="Q305" s="23" t="s">
        <v>229</v>
      </c>
      <c r="U305" s="23" t="s">
        <v>561</v>
      </c>
      <c r="V305" s="23" t="s">
        <v>231</v>
      </c>
      <c r="W305" s="25">
        <v>46309.803796296299</v>
      </c>
    </row>
    <row r="306" spans="1:23">
      <c r="A306">
        <v>261176</v>
      </c>
      <c r="B306">
        <v>9886</v>
      </c>
      <c r="C306" s="23" t="s">
        <v>221</v>
      </c>
      <c r="D306" s="23" t="s">
        <v>222</v>
      </c>
      <c r="E306" s="23" t="s">
        <v>223</v>
      </c>
      <c r="F306" s="24">
        <v>46150</v>
      </c>
      <c r="G306" s="23" t="s">
        <v>374</v>
      </c>
      <c r="H306">
        <v>1</v>
      </c>
      <c r="I306" s="23" t="s">
        <v>1277</v>
      </c>
      <c r="M306" s="23" t="s">
        <v>277</v>
      </c>
      <c r="N306" s="23" t="s">
        <v>1278</v>
      </c>
      <c r="O306" s="23" t="s">
        <v>749</v>
      </c>
      <c r="P306" s="23" t="s">
        <v>1277</v>
      </c>
      <c r="Q306" s="23" t="s">
        <v>229</v>
      </c>
      <c r="U306" s="23" t="s">
        <v>378</v>
      </c>
      <c r="V306" s="23" t="s">
        <v>231</v>
      </c>
      <c r="W306" s="25">
        <v>46309.803796296299</v>
      </c>
    </row>
    <row r="307" spans="1:23">
      <c r="A307">
        <v>261177</v>
      </c>
      <c r="B307">
        <v>9887</v>
      </c>
      <c r="C307" s="23" t="s">
        <v>221</v>
      </c>
      <c r="D307" s="23" t="s">
        <v>222</v>
      </c>
      <c r="E307" s="23" t="s">
        <v>223</v>
      </c>
      <c r="F307" s="24">
        <v>46150</v>
      </c>
      <c r="G307" s="23" t="s">
        <v>556</v>
      </c>
      <c r="H307">
        <v>1</v>
      </c>
      <c r="I307" s="23" t="s">
        <v>1279</v>
      </c>
      <c r="M307" s="23" t="s">
        <v>558</v>
      </c>
      <c r="N307" s="23" t="s">
        <v>1280</v>
      </c>
      <c r="O307" s="23" t="s">
        <v>1281</v>
      </c>
      <c r="P307" s="23" t="s">
        <v>1279</v>
      </c>
      <c r="Q307" s="23" t="s">
        <v>229</v>
      </c>
      <c r="U307" s="23" t="s">
        <v>561</v>
      </c>
      <c r="V307" s="23" t="s">
        <v>231</v>
      </c>
      <c r="W307" s="25">
        <v>46309.803796296299</v>
      </c>
    </row>
    <row r="308" spans="1:23">
      <c r="A308">
        <v>261178</v>
      </c>
      <c r="B308">
        <v>9888</v>
      </c>
      <c r="C308" s="23" t="s">
        <v>221</v>
      </c>
      <c r="D308" s="23" t="s">
        <v>222</v>
      </c>
      <c r="E308" s="23" t="s">
        <v>223</v>
      </c>
      <c r="F308" s="24">
        <v>46150</v>
      </c>
      <c r="G308" s="23" t="s">
        <v>556</v>
      </c>
      <c r="H308">
        <v>1</v>
      </c>
      <c r="I308" s="23" t="s">
        <v>1282</v>
      </c>
      <c r="M308" s="23" t="s">
        <v>558</v>
      </c>
      <c r="N308" s="23" t="s">
        <v>1283</v>
      </c>
      <c r="O308" s="23" t="s">
        <v>1284</v>
      </c>
      <c r="P308" s="23" t="s">
        <v>1282</v>
      </c>
      <c r="Q308" s="23" t="s">
        <v>229</v>
      </c>
      <c r="U308" s="23" t="s">
        <v>561</v>
      </c>
      <c r="V308" s="23" t="s">
        <v>231</v>
      </c>
      <c r="W308" s="25">
        <v>46309.803796296299</v>
      </c>
    </row>
    <row r="309" spans="1:23">
      <c r="A309">
        <v>261179</v>
      </c>
      <c r="B309">
        <v>9889</v>
      </c>
      <c r="C309" s="23" t="s">
        <v>221</v>
      </c>
      <c r="D309" s="23" t="s">
        <v>222</v>
      </c>
      <c r="E309" s="23" t="s">
        <v>223</v>
      </c>
      <c r="F309" s="24">
        <v>46150</v>
      </c>
      <c r="G309" s="23" t="s">
        <v>374</v>
      </c>
      <c r="H309">
        <v>1</v>
      </c>
      <c r="I309" s="23" t="s">
        <v>1285</v>
      </c>
      <c r="M309" s="23" t="s">
        <v>277</v>
      </c>
      <c r="N309" s="23" t="s">
        <v>1286</v>
      </c>
      <c r="O309" s="23" t="s">
        <v>1287</v>
      </c>
      <c r="P309" s="23" t="s">
        <v>1285</v>
      </c>
      <c r="Q309" s="23" t="s">
        <v>229</v>
      </c>
      <c r="U309" s="23" t="s">
        <v>378</v>
      </c>
      <c r="V309" s="23" t="s">
        <v>231</v>
      </c>
      <c r="W309" s="25">
        <v>46309.803796296299</v>
      </c>
    </row>
    <row r="310" spans="1:23">
      <c r="A310">
        <v>261180</v>
      </c>
      <c r="B310">
        <v>9890</v>
      </c>
      <c r="C310" s="23" t="s">
        <v>221</v>
      </c>
      <c r="D310" s="23" t="s">
        <v>222</v>
      </c>
      <c r="E310" s="23" t="s">
        <v>223</v>
      </c>
      <c r="F310" s="24">
        <v>46150</v>
      </c>
      <c r="G310" s="23" t="s">
        <v>1288</v>
      </c>
      <c r="H310">
        <v>1</v>
      </c>
      <c r="I310" s="23" t="s">
        <v>1289</v>
      </c>
      <c r="M310" s="23" t="s">
        <v>283</v>
      </c>
      <c r="N310" s="23" t="s">
        <v>1290</v>
      </c>
      <c r="O310" s="23" t="s">
        <v>1291</v>
      </c>
      <c r="P310" s="23" t="s">
        <v>1289</v>
      </c>
      <c r="Q310" s="23" t="s">
        <v>229</v>
      </c>
      <c r="U310" s="23" t="s">
        <v>1292</v>
      </c>
      <c r="V310" s="23" t="s">
        <v>231</v>
      </c>
      <c r="W310" s="25">
        <v>46309.803796296299</v>
      </c>
    </row>
    <row r="311" spans="1:23">
      <c r="A311">
        <v>261181</v>
      </c>
      <c r="B311">
        <v>9891</v>
      </c>
      <c r="C311" s="23" t="s">
        <v>221</v>
      </c>
      <c r="D311" s="23" t="s">
        <v>222</v>
      </c>
      <c r="E311" s="23" t="s">
        <v>223</v>
      </c>
      <c r="F311" s="24">
        <v>46150</v>
      </c>
      <c r="G311" s="23" t="s">
        <v>556</v>
      </c>
      <c r="H311">
        <v>1</v>
      </c>
      <c r="I311" s="23" t="s">
        <v>1293</v>
      </c>
      <c r="M311" s="23" t="s">
        <v>558</v>
      </c>
      <c r="N311" s="23" t="s">
        <v>1294</v>
      </c>
      <c r="O311" s="23" t="s">
        <v>1295</v>
      </c>
      <c r="P311" s="23" t="s">
        <v>1293</v>
      </c>
      <c r="Q311" s="23" t="s">
        <v>229</v>
      </c>
      <c r="U311" s="23" t="s">
        <v>561</v>
      </c>
      <c r="V311" s="23" t="s">
        <v>231</v>
      </c>
      <c r="W311" s="25">
        <v>46309.803796296299</v>
      </c>
    </row>
    <row r="312" spans="1:23">
      <c r="A312">
        <v>261182</v>
      </c>
      <c r="B312">
        <v>9892</v>
      </c>
      <c r="C312" s="23" t="s">
        <v>221</v>
      </c>
      <c r="D312" s="23" t="s">
        <v>222</v>
      </c>
      <c r="E312" s="23" t="s">
        <v>223</v>
      </c>
      <c r="F312" s="24">
        <v>46150</v>
      </c>
      <c r="G312" s="23" t="s">
        <v>556</v>
      </c>
      <c r="H312">
        <v>1</v>
      </c>
      <c r="I312" s="23" t="s">
        <v>699</v>
      </c>
      <c r="M312" s="23" t="s">
        <v>558</v>
      </c>
      <c r="N312" s="23" t="s">
        <v>1296</v>
      </c>
      <c r="O312" s="23" t="s">
        <v>1297</v>
      </c>
      <c r="P312" s="23" t="s">
        <v>699</v>
      </c>
      <c r="Q312" s="23" t="s">
        <v>229</v>
      </c>
      <c r="U312" s="23" t="s">
        <v>561</v>
      </c>
      <c r="V312" s="23" t="s">
        <v>231</v>
      </c>
      <c r="W312" s="25">
        <v>46309.803796296299</v>
      </c>
    </row>
    <row r="313" spans="1:23">
      <c r="A313">
        <v>261183</v>
      </c>
      <c r="B313">
        <v>9893</v>
      </c>
      <c r="C313" s="23" t="s">
        <v>221</v>
      </c>
      <c r="D313" s="23" t="s">
        <v>222</v>
      </c>
      <c r="E313" s="23" t="s">
        <v>223</v>
      </c>
      <c r="F313" s="24">
        <v>46150</v>
      </c>
      <c r="G313" s="23" t="s">
        <v>556</v>
      </c>
      <c r="H313">
        <v>1</v>
      </c>
      <c r="I313" s="23" t="s">
        <v>1298</v>
      </c>
      <c r="M313" s="23" t="s">
        <v>558</v>
      </c>
      <c r="N313" s="23" t="s">
        <v>1299</v>
      </c>
      <c r="O313" s="23" t="s">
        <v>1300</v>
      </c>
      <c r="P313" s="23" t="s">
        <v>1298</v>
      </c>
      <c r="Q313" s="23" t="s">
        <v>229</v>
      </c>
      <c r="U313" s="23" t="s">
        <v>561</v>
      </c>
      <c r="V313" s="23" t="s">
        <v>231</v>
      </c>
      <c r="W313" s="25">
        <v>46309.803796296299</v>
      </c>
    </row>
    <row r="314" spans="1:23">
      <c r="A314">
        <v>261184</v>
      </c>
      <c r="B314">
        <v>9894</v>
      </c>
      <c r="C314" s="23" t="s">
        <v>221</v>
      </c>
      <c r="D314" s="23" t="s">
        <v>222</v>
      </c>
      <c r="E314" s="23" t="s">
        <v>223</v>
      </c>
      <c r="F314" s="24">
        <v>46150</v>
      </c>
      <c r="G314" s="23" t="s">
        <v>334</v>
      </c>
      <c r="H314">
        <v>1</v>
      </c>
      <c r="I314" s="23" t="s">
        <v>1301</v>
      </c>
      <c r="M314" s="23" t="s">
        <v>226</v>
      </c>
      <c r="N314" s="23" t="s">
        <v>1302</v>
      </c>
      <c r="O314" s="23" t="s">
        <v>1303</v>
      </c>
      <c r="P314" s="23" t="s">
        <v>1301</v>
      </c>
      <c r="Q314" s="23" t="s">
        <v>229</v>
      </c>
      <c r="U314" s="23" t="s">
        <v>339</v>
      </c>
      <c r="V314" s="23" t="s">
        <v>231</v>
      </c>
      <c r="W314" s="25">
        <v>46309.803796296299</v>
      </c>
    </row>
    <row r="315" spans="1:23">
      <c r="A315">
        <v>261185</v>
      </c>
      <c r="B315">
        <v>9895</v>
      </c>
      <c r="C315" s="23" t="s">
        <v>221</v>
      </c>
      <c r="D315" s="23" t="s">
        <v>222</v>
      </c>
      <c r="E315" s="23" t="s">
        <v>223</v>
      </c>
      <c r="F315" s="24">
        <v>46150</v>
      </c>
      <c r="G315" s="23" t="s">
        <v>797</v>
      </c>
      <c r="H315">
        <v>4</v>
      </c>
      <c r="I315" s="23" t="s">
        <v>1304</v>
      </c>
      <c r="M315" s="23" t="s">
        <v>799</v>
      </c>
      <c r="N315" s="23" t="s">
        <v>1305</v>
      </c>
      <c r="O315" s="23" t="s">
        <v>1306</v>
      </c>
      <c r="P315" s="23" t="s">
        <v>598</v>
      </c>
      <c r="Q315" s="23" t="s">
        <v>229</v>
      </c>
      <c r="U315" s="23" t="s">
        <v>803</v>
      </c>
      <c r="V315" s="23" t="s">
        <v>231</v>
      </c>
      <c r="W315" s="25">
        <v>46309.803796296299</v>
      </c>
    </row>
    <row r="316" spans="1:23">
      <c r="A316">
        <v>261186</v>
      </c>
      <c r="B316">
        <v>9896</v>
      </c>
      <c r="C316" s="23" t="s">
        <v>221</v>
      </c>
      <c r="D316" s="23" t="s">
        <v>222</v>
      </c>
      <c r="E316" s="23" t="s">
        <v>223</v>
      </c>
      <c r="F316" s="24">
        <v>46150</v>
      </c>
      <c r="G316" s="23" t="s">
        <v>374</v>
      </c>
      <c r="H316">
        <v>1</v>
      </c>
      <c r="I316" s="23" t="s">
        <v>1307</v>
      </c>
      <c r="M316" s="23" t="s">
        <v>277</v>
      </c>
      <c r="N316" s="23" t="s">
        <v>1308</v>
      </c>
      <c r="O316" s="23" t="s">
        <v>1309</v>
      </c>
      <c r="P316" s="23" t="s">
        <v>1307</v>
      </c>
      <c r="Q316" s="23" t="s">
        <v>229</v>
      </c>
      <c r="U316" s="23" t="s">
        <v>378</v>
      </c>
      <c r="V316" s="23" t="s">
        <v>231</v>
      </c>
      <c r="W316" s="25">
        <v>46309.803796296299</v>
      </c>
    </row>
    <row r="317" spans="1:23">
      <c r="A317">
        <v>261187</v>
      </c>
      <c r="B317">
        <v>9897</v>
      </c>
      <c r="C317" s="23" t="s">
        <v>221</v>
      </c>
      <c r="D317" s="23" t="s">
        <v>222</v>
      </c>
      <c r="E317" s="23" t="s">
        <v>223</v>
      </c>
      <c r="F317" s="24">
        <v>46150</v>
      </c>
      <c r="G317" s="23" t="s">
        <v>334</v>
      </c>
      <c r="H317">
        <v>1</v>
      </c>
      <c r="I317" s="23" t="s">
        <v>1258</v>
      </c>
      <c r="M317" s="23" t="s">
        <v>226</v>
      </c>
      <c r="N317" s="23" t="s">
        <v>1310</v>
      </c>
      <c r="O317" s="23" t="s">
        <v>1311</v>
      </c>
      <c r="P317" s="23" t="s">
        <v>1258</v>
      </c>
      <c r="Q317" s="23" t="s">
        <v>229</v>
      </c>
      <c r="U317" s="23" t="s">
        <v>339</v>
      </c>
      <c r="V317" s="23" t="s">
        <v>231</v>
      </c>
      <c r="W317" s="25">
        <v>46309.803796296299</v>
      </c>
    </row>
    <row r="318" spans="1:23">
      <c r="A318">
        <v>261188</v>
      </c>
      <c r="B318">
        <v>9898</v>
      </c>
      <c r="C318" s="23" t="s">
        <v>221</v>
      </c>
      <c r="D318" s="23" t="s">
        <v>222</v>
      </c>
      <c r="E318" s="23" t="s">
        <v>223</v>
      </c>
      <c r="F318" s="24">
        <v>46150</v>
      </c>
      <c r="G318" s="23" t="s">
        <v>424</v>
      </c>
      <c r="H318">
        <v>1</v>
      </c>
      <c r="I318" s="23" t="s">
        <v>1099</v>
      </c>
      <c r="M318" s="23" t="s">
        <v>325</v>
      </c>
      <c r="N318" s="23" t="s">
        <v>1312</v>
      </c>
      <c r="O318" s="23" t="s">
        <v>1313</v>
      </c>
      <c r="P318" s="23" t="s">
        <v>1099</v>
      </c>
      <c r="Q318" s="23" t="s">
        <v>229</v>
      </c>
      <c r="U318" s="23" t="s">
        <v>427</v>
      </c>
      <c r="V318" s="23" t="s">
        <v>231</v>
      </c>
      <c r="W318" s="25">
        <v>46309.803796296299</v>
      </c>
    </row>
    <row r="319" spans="1:23">
      <c r="A319">
        <v>261562</v>
      </c>
      <c r="B319">
        <v>9899</v>
      </c>
      <c r="C319" s="23" t="s">
        <v>221</v>
      </c>
      <c r="D319" s="23" t="s">
        <v>222</v>
      </c>
      <c r="E319" s="23" t="s">
        <v>223</v>
      </c>
      <c r="F319" s="24">
        <v>46153</v>
      </c>
      <c r="G319" s="23" t="s">
        <v>224</v>
      </c>
      <c r="H319">
        <v>1</v>
      </c>
      <c r="I319" s="23" t="s">
        <v>1314</v>
      </c>
      <c r="M319" s="23" t="s">
        <v>226</v>
      </c>
      <c r="N319" s="23" t="s">
        <v>1315</v>
      </c>
      <c r="O319" s="23" t="s">
        <v>1316</v>
      </c>
      <c r="P319" s="23" t="s">
        <v>1314</v>
      </c>
      <c r="Q319" s="23" t="s">
        <v>229</v>
      </c>
      <c r="U319" s="23" t="s">
        <v>230</v>
      </c>
      <c r="V319" s="23" t="s">
        <v>231</v>
      </c>
      <c r="W319" s="25">
        <v>46309.803796296299</v>
      </c>
    </row>
    <row r="320" spans="1:23">
      <c r="A320">
        <v>261563</v>
      </c>
      <c r="B320">
        <v>9900</v>
      </c>
      <c r="C320" s="23" t="s">
        <v>221</v>
      </c>
      <c r="D320" s="23" t="s">
        <v>222</v>
      </c>
      <c r="E320" s="23" t="s">
        <v>223</v>
      </c>
      <c r="F320" s="24">
        <v>46153</v>
      </c>
      <c r="G320" s="23" t="s">
        <v>329</v>
      </c>
      <c r="H320">
        <v>1</v>
      </c>
      <c r="I320" s="23" t="s">
        <v>1317</v>
      </c>
      <c r="M320" s="23" t="s">
        <v>330</v>
      </c>
      <c r="N320" s="23" t="s">
        <v>1318</v>
      </c>
      <c r="O320" s="23" t="s">
        <v>1319</v>
      </c>
      <c r="P320" s="23" t="s">
        <v>1317</v>
      </c>
      <c r="Q320" s="23" t="s">
        <v>229</v>
      </c>
      <c r="U320" s="23" t="s">
        <v>333</v>
      </c>
      <c r="V320" s="23" t="s">
        <v>231</v>
      </c>
      <c r="W320" s="25">
        <v>46309.803796296299</v>
      </c>
    </row>
    <row r="321" spans="1:23">
      <c r="A321">
        <v>261564</v>
      </c>
      <c r="B321">
        <v>9901</v>
      </c>
      <c r="C321" s="23" t="s">
        <v>221</v>
      </c>
      <c r="D321" s="23" t="s">
        <v>222</v>
      </c>
      <c r="E321" s="23" t="s">
        <v>223</v>
      </c>
      <c r="F321" s="24">
        <v>46153</v>
      </c>
      <c r="G321" s="23" t="s">
        <v>1320</v>
      </c>
      <c r="H321">
        <v>1</v>
      </c>
      <c r="I321" s="23" t="s">
        <v>1321</v>
      </c>
      <c r="M321" s="23" t="s">
        <v>1322</v>
      </c>
      <c r="N321" s="23" t="s">
        <v>1323</v>
      </c>
      <c r="O321" s="23" t="s">
        <v>1324</v>
      </c>
      <c r="P321" s="23" t="s">
        <v>1321</v>
      </c>
      <c r="Q321" s="23" t="s">
        <v>229</v>
      </c>
      <c r="U321" s="23" t="s">
        <v>1325</v>
      </c>
      <c r="V321" s="23" t="s">
        <v>231</v>
      </c>
      <c r="W321" s="25">
        <v>46309.803796296299</v>
      </c>
    </row>
    <row r="322" spans="1:23">
      <c r="A322">
        <v>261565</v>
      </c>
      <c r="B322">
        <v>9902</v>
      </c>
      <c r="C322" s="23" t="s">
        <v>221</v>
      </c>
      <c r="D322" s="23" t="s">
        <v>222</v>
      </c>
      <c r="E322" s="23" t="s">
        <v>223</v>
      </c>
      <c r="F322" s="24">
        <v>46153</v>
      </c>
      <c r="G322" s="23" t="s">
        <v>263</v>
      </c>
      <c r="H322">
        <v>3</v>
      </c>
      <c r="I322" s="23" t="s">
        <v>1326</v>
      </c>
      <c r="M322" s="23" t="s">
        <v>265</v>
      </c>
      <c r="N322" s="23" t="s">
        <v>1327</v>
      </c>
      <c r="O322" s="23" t="s">
        <v>1328</v>
      </c>
      <c r="P322" s="23" t="s">
        <v>1329</v>
      </c>
      <c r="Q322" s="23" t="s">
        <v>229</v>
      </c>
      <c r="U322" s="23" t="s">
        <v>268</v>
      </c>
      <c r="V322" s="23" t="s">
        <v>231</v>
      </c>
      <c r="W322" s="25">
        <v>46309.803796296299</v>
      </c>
    </row>
    <row r="323" spans="1:23">
      <c r="A323">
        <v>261566</v>
      </c>
      <c r="B323">
        <v>9903</v>
      </c>
      <c r="C323" s="23" t="s">
        <v>221</v>
      </c>
      <c r="D323" s="23" t="s">
        <v>222</v>
      </c>
      <c r="E323" s="23" t="s">
        <v>223</v>
      </c>
      <c r="F323" s="24">
        <v>46153</v>
      </c>
      <c r="G323" s="23" t="s">
        <v>224</v>
      </c>
      <c r="H323">
        <v>1</v>
      </c>
      <c r="I323" s="23" t="s">
        <v>1330</v>
      </c>
      <c r="M323" s="23" t="s">
        <v>226</v>
      </c>
      <c r="N323" s="23" t="s">
        <v>1331</v>
      </c>
      <c r="O323" s="23" t="s">
        <v>1332</v>
      </c>
      <c r="P323" s="23" t="s">
        <v>1330</v>
      </c>
      <c r="Q323" s="23" t="s">
        <v>229</v>
      </c>
      <c r="U323" s="23" t="s">
        <v>230</v>
      </c>
      <c r="V323" s="23" t="s">
        <v>231</v>
      </c>
      <c r="W323" s="25">
        <v>46309.803796296299</v>
      </c>
    </row>
    <row r="324" spans="1:23">
      <c r="A324">
        <v>261567</v>
      </c>
      <c r="B324">
        <v>9904</v>
      </c>
      <c r="C324" s="23" t="s">
        <v>221</v>
      </c>
      <c r="D324" s="23" t="s">
        <v>222</v>
      </c>
      <c r="E324" s="23" t="s">
        <v>223</v>
      </c>
      <c r="F324" s="24">
        <v>46153</v>
      </c>
      <c r="G324" s="23" t="s">
        <v>632</v>
      </c>
      <c r="H324">
        <v>1</v>
      </c>
      <c r="I324" s="23" t="s">
        <v>1333</v>
      </c>
      <c r="M324" s="23" t="s">
        <v>634</v>
      </c>
      <c r="N324" s="23" t="s">
        <v>543</v>
      </c>
      <c r="O324" s="23" t="s">
        <v>1334</v>
      </c>
      <c r="P324" s="23" t="s">
        <v>1333</v>
      </c>
      <c r="Q324" s="23" t="s">
        <v>229</v>
      </c>
      <c r="U324" s="23" t="s">
        <v>637</v>
      </c>
      <c r="V324" s="23" t="s">
        <v>231</v>
      </c>
      <c r="W324" s="25">
        <v>46309.803796296299</v>
      </c>
    </row>
    <row r="325" spans="1:23">
      <c r="A325">
        <v>261568</v>
      </c>
      <c r="B325">
        <v>9905</v>
      </c>
      <c r="C325" s="23" t="s">
        <v>221</v>
      </c>
      <c r="D325" s="23" t="s">
        <v>222</v>
      </c>
      <c r="E325" s="23" t="s">
        <v>223</v>
      </c>
      <c r="F325" s="24">
        <v>46153</v>
      </c>
      <c r="G325" s="23" t="s">
        <v>623</v>
      </c>
      <c r="H325">
        <v>1</v>
      </c>
      <c r="I325" s="23" t="s">
        <v>1335</v>
      </c>
      <c r="M325" s="23" t="s">
        <v>625</v>
      </c>
      <c r="N325" s="23" t="s">
        <v>1336</v>
      </c>
      <c r="O325" s="23" t="s">
        <v>1337</v>
      </c>
      <c r="P325" s="23" t="s">
        <v>1335</v>
      </c>
      <c r="Q325" s="23" t="s">
        <v>229</v>
      </c>
      <c r="U325" s="23" t="s">
        <v>628</v>
      </c>
      <c r="V325" s="23" t="s">
        <v>231</v>
      </c>
      <c r="W325" s="25">
        <v>46309.803796296299</v>
      </c>
    </row>
    <row r="326" spans="1:23">
      <c r="A326">
        <v>261569</v>
      </c>
      <c r="B326">
        <v>9906</v>
      </c>
      <c r="C326" s="23" t="s">
        <v>221</v>
      </c>
      <c r="D326" s="23" t="s">
        <v>222</v>
      </c>
      <c r="E326" s="23" t="s">
        <v>223</v>
      </c>
      <c r="F326" s="24">
        <v>46153</v>
      </c>
      <c r="G326" s="23" t="s">
        <v>281</v>
      </c>
      <c r="H326">
        <v>1</v>
      </c>
      <c r="I326" s="23" t="s">
        <v>1338</v>
      </c>
      <c r="M326" s="23" t="s">
        <v>283</v>
      </c>
      <c r="N326" s="23" t="s">
        <v>1339</v>
      </c>
      <c r="O326" s="23" t="s">
        <v>1340</v>
      </c>
      <c r="P326" s="23" t="s">
        <v>1338</v>
      </c>
      <c r="Q326" s="23" t="s">
        <v>229</v>
      </c>
      <c r="U326" s="23" t="s">
        <v>286</v>
      </c>
      <c r="V326" s="23" t="s">
        <v>231</v>
      </c>
      <c r="W326" s="25">
        <v>46309.803796296299</v>
      </c>
    </row>
    <row r="327" spans="1:23">
      <c r="A327">
        <v>261570</v>
      </c>
      <c r="B327">
        <v>9907</v>
      </c>
      <c r="C327" s="23" t="s">
        <v>221</v>
      </c>
      <c r="D327" s="23" t="s">
        <v>222</v>
      </c>
      <c r="E327" s="23" t="s">
        <v>223</v>
      </c>
      <c r="F327" s="24">
        <v>46153</v>
      </c>
      <c r="G327" s="23" t="s">
        <v>275</v>
      </c>
      <c r="H327">
        <v>1</v>
      </c>
      <c r="I327" s="23" t="s">
        <v>1341</v>
      </c>
      <c r="M327" s="23" t="s">
        <v>277</v>
      </c>
      <c r="N327" s="23" t="s">
        <v>1342</v>
      </c>
      <c r="O327" s="23" t="s">
        <v>1343</v>
      </c>
      <c r="P327" s="23" t="s">
        <v>1341</v>
      </c>
      <c r="Q327" s="23" t="s">
        <v>229</v>
      </c>
      <c r="U327" s="23" t="s">
        <v>280</v>
      </c>
      <c r="V327" s="23" t="s">
        <v>231</v>
      </c>
      <c r="W327" s="25">
        <v>46309.803796296299</v>
      </c>
    </row>
    <row r="328" spans="1:23">
      <c r="A328">
        <v>261571</v>
      </c>
      <c r="B328">
        <v>9908</v>
      </c>
      <c r="C328" s="23" t="s">
        <v>221</v>
      </c>
      <c r="D328" s="23" t="s">
        <v>222</v>
      </c>
      <c r="E328" s="23" t="s">
        <v>223</v>
      </c>
      <c r="F328" s="24">
        <v>46153</v>
      </c>
      <c r="G328" s="23" t="s">
        <v>281</v>
      </c>
      <c r="H328">
        <v>1</v>
      </c>
      <c r="I328" s="23" t="s">
        <v>1344</v>
      </c>
      <c r="M328" s="23" t="s">
        <v>283</v>
      </c>
      <c r="N328" s="23" t="s">
        <v>1345</v>
      </c>
      <c r="O328" s="23" t="s">
        <v>1346</v>
      </c>
      <c r="P328" s="23" t="s">
        <v>1344</v>
      </c>
      <c r="Q328" s="23" t="s">
        <v>229</v>
      </c>
      <c r="U328" s="23" t="s">
        <v>286</v>
      </c>
      <c r="V328" s="23" t="s">
        <v>231</v>
      </c>
      <c r="W328" s="25">
        <v>46309.803796296299</v>
      </c>
    </row>
    <row r="329" spans="1:23">
      <c r="A329">
        <v>261572</v>
      </c>
      <c r="B329">
        <v>9909</v>
      </c>
      <c r="C329" s="23" t="s">
        <v>221</v>
      </c>
      <c r="D329" s="23" t="s">
        <v>222</v>
      </c>
      <c r="E329" s="23" t="s">
        <v>223</v>
      </c>
      <c r="F329" s="24">
        <v>46153</v>
      </c>
      <c r="G329" s="23" t="s">
        <v>323</v>
      </c>
      <c r="H329">
        <v>1</v>
      </c>
      <c r="I329" s="23" t="s">
        <v>1347</v>
      </c>
      <c r="M329" s="23" t="s">
        <v>325</v>
      </c>
      <c r="N329" s="23" t="s">
        <v>1348</v>
      </c>
      <c r="O329" s="23" t="s">
        <v>1349</v>
      </c>
      <c r="P329" s="23" t="s">
        <v>1347</v>
      </c>
      <c r="Q329" s="23" t="s">
        <v>229</v>
      </c>
      <c r="U329" s="23" t="s">
        <v>328</v>
      </c>
      <c r="V329" s="23" t="s">
        <v>231</v>
      </c>
      <c r="W329" s="25">
        <v>46309.803796296299</v>
      </c>
    </row>
    <row r="330" spans="1:23">
      <c r="A330">
        <v>261573</v>
      </c>
      <c r="B330">
        <v>9910</v>
      </c>
      <c r="C330" s="23" t="s">
        <v>221</v>
      </c>
      <c r="D330" s="23" t="s">
        <v>222</v>
      </c>
      <c r="E330" s="23" t="s">
        <v>223</v>
      </c>
      <c r="F330" s="24">
        <v>46153</v>
      </c>
      <c r="G330" s="23" t="s">
        <v>257</v>
      </c>
      <c r="H330">
        <v>1</v>
      </c>
      <c r="I330" s="23" t="s">
        <v>1350</v>
      </c>
      <c r="M330" s="23" t="s">
        <v>259</v>
      </c>
      <c r="N330" s="23" t="s">
        <v>1351</v>
      </c>
      <c r="O330" s="23" t="s">
        <v>1352</v>
      </c>
      <c r="P330" s="23" t="s">
        <v>1350</v>
      </c>
      <c r="Q330" s="23" t="s">
        <v>229</v>
      </c>
      <c r="U330" s="23" t="s">
        <v>262</v>
      </c>
      <c r="V330" s="23" t="s">
        <v>231</v>
      </c>
      <c r="W330" s="25">
        <v>46309.803796296299</v>
      </c>
    </row>
    <row r="331" spans="1:23">
      <c r="A331">
        <v>261912</v>
      </c>
      <c r="B331">
        <v>9911</v>
      </c>
      <c r="C331" s="23" t="s">
        <v>221</v>
      </c>
      <c r="D331" s="23" t="s">
        <v>222</v>
      </c>
      <c r="E331" s="23" t="s">
        <v>223</v>
      </c>
      <c r="F331" s="24">
        <v>46154</v>
      </c>
      <c r="G331" s="23" t="s">
        <v>224</v>
      </c>
      <c r="H331">
        <v>1</v>
      </c>
      <c r="I331" s="23" t="s">
        <v>1353</v>
      </c>
      <c r="M331" s="23" t="s">
        <v>226</v>
      </c>
      <c r="N331" s="23" t="s">
        <v>1354</v>
      </c>
      <c r="O331" s="23" t="s">
        <v>1355</v>
      </c>
      <c r="P331" s="23" t="s">
        <v>1353</v>
      </c>
      <c r="Q331" s="23" t="s">
        <v>229</v>
      </c>
      <c r="U331" s="23" t="s">
        <v>230</v>
      </c>
      <c r="V331" s="23" t="s">
        <v>231</v>
      </c>
      <c r="W331" s="25">
        <v>46309.803796296299</v>
      </c>
    </row>
    <row r="332" spans="1:23">
      <c r="A332">
        <v>261913</v>
      </c>
      <c r="B332">
        <v>9912</v>
      </c>
      <c r="C332" s="23" t="s">
        <v>221</v>
      </c>
      <c r="D332" s="23" t="s">
        <v>222</v>
      </c>
      <c r="E332" s="23" t="s">
        <v>223</v>
      </c>
      <c r="F332" s="24">
        <v>46154</v>
      </c>
      <c r="G332" s="23" t="s">
        <v>281</v>
      </c>
      <c r="H332">
        <v>1</v>
      </c>
      <c r="I332" s="23" t="s">
        <v>812</v>
      </c>
      <c r="M332" s="23" t="s">
        <v>283</v>
      </c>
      <c r="N332" s="23" t="s">
        <v>1356</v>
      </c>
      <c r="O332" s="23" t="s">
        <v>1043</v>
      </c>
      <c r="P332" s="23" t="s">
        <v>812</v>
      </c>
      <c r="Q332" s="23" t="s">
        <v>229</v>
      </c>
      <c r="U332" s="23" t="s">
        <v>286</v>
      </c>
      <c r="V332" s="23" t="s">
        <v>231</v>
      </c>
      <c r="W332" s="25">
        <v>46309.803796296299</v>
      </c>
    </row>
    <row r="333" spans="1:23">
      <c r="A333">
        <v>261914</v>
      </c>
      <c r="B333">
        <v>9913</v>
      </c>
      <c r="C333" s="23" t="s">
        <v>221</v>
      </c>
      <c r="D333" s="23" t="s">
        <v>222</v>
      </c>
      <c r="E333" s="23" t="s">
        <v>223</v>
      </c>
      <c r="F333" s="24">
        <v>46154</v>
      </c>
      <c r="G333" s="23" t="s">
        <v>329</v>
      </c>
      <c r="H333">
        <v>1</v>
      </c>
      <c r="I333" s="23" t="s">
        <v>1357</v>
      </c>
      <c r="M333" s="23" t="s">
        <v>330</v>
      </c>
      <c r="N333" s="23" t="s">
        <v>1208</v>
      </c>
      <c r="O333" s="23" t="s">
        <v>1358</v>
      </c>
      <c r="P333" s="23" t="s">
        <v>1357</v>
      </c>
      <c r="Q333" s="23" t="s">
        <v>229</v>
      </c>
      <c r="U333" s="23" t="s">
        <v>333</v>
      </c>
      <c r="V333" s="23" t="s">
        <v>231</v>
      </c>
      <c r="W333" s="25">
        <v>46309.803796296299</v>
      </c>
    </row>
    <row r="334" spans="1:23">
      <c r="A334">
        <v>261915</v>
      </c>
      <c r="B334">
        <v>9914</v>
      </c>
      <c r="C334" s="23" t="s">
        <v>221</v>
      </c>
      <c r="D334" s="23" t="s">
        <v>222</v>
      </c>
      <c r="E334" s="23" t="s">
        <v>223</v>
      </c>
      <c r="F334" s="24">
        <v>46154</v>
      </c>
      <c r="G334" s="23" t="s">
        <v>281</v>
      </c>
      <c r="H334">
        <v>1</v>
      </c>
      <c r="I334" s="23" t="s">
        <v>1359</v>
      </c>
      <c r="M334" s="23" t="s">
        <v>283</v>
      </c>
      <c r="N334" s="23" t="s">
        <v>1360</v>
      </c>
      <c r="O334" s="23" t="s">
        <v>1361</v>
      </c>
      <c r="P334" s="23" t="s">
        <v>1359</v>
      </c>
      <c r="Q334" s="23" t="s">
        <v>229</v>
      </c>
      <c r="U334" s="23" t="s">
        <v>286</v>
      </c>
      <c r="V334" s="23" t="s">
        <v>231</v>
      </c>
      <c r="W334" s="25">
        <v>46309.803796296299</v>
      </c>
    </row>
    <row r="335" spans="1:23">
      <c r="A335">
        <v>261916</v>
      </c>
      <c r="B335">
        <v>9915</v>
      </c>
      <c r="C335" s="23" t="s">
        <v>221</v>
      </c>
      <c r="D335" s="23" t="s">
        <v>222</v>
      </c>
      <c r="E335" s="23" t="s">
        <v>223</v>
      </c>
      <c r="F335" s="24">
        <v>46154</v>
      </c>
      <c r="G335" s="23" t="s">
        <v>275</v>
      </c>
      <c r="H335">
        <v>1</v>
      </c>
      <c r="I335" s="23" t="s">
        <v>1362</v>
      </c>
      <c r="M335" s="23" t="s">
        <v>277</v>
      </c>
      <c r="N335" s="23" t="s">
        <v>1363</v>
      </c>
      <c r="O335" s="23" t="s">
        <v>1364</v>
      </c>
      <c r="P335" s="23" t="s">
        <v>1362</v>
      </c>
      <c r="Q335" s="23" t="s">
        <v>229</v>
      </c>
      <c r="U335" s="23" t="s">
        <v>280</v>
      </c>
      <c r="V335" s="23" t="s">
        <v>231</v>
      </c>
      <c r="W335" s="25">
        <v>46309.803796296299</v>
      </c>
    </row>
    <row r="336" spans="1:23">
      <c r="A336">
        <v>261917</v>
      </c>
      <c r="B336">
        <v>9916</v>
      </c>
      <c r="C336" s="23" t="s">
        <v>221</v>
      </c>
      <c r="D336" s="23" t="s">
        <v>222</v>
      </c>
      <c r="E336" s="23" t="s">
        <v>223</v>
      </c>
      <c r="F336" s="24">
        <v>46154</v>
      </c>
      <c r="G336" s="23" t="s">
        <v>224</v>
      </c>
      <c r="H336">
        <v>1</v>
      </c>
      <c r="I336" s="23" t="s">
        <v>1365</v>
      </c>
      <c r="M336" s="23" t="s">
        <v>226</v>
      </c>
      <c r="N336" s="23" t="s">
        <v>1366</v>
      </c>
      <c r="O336" s="23" t="s">
        <v>1367</v>
      </c>
      <c r="P336" s="23" t="s">
        <v>1365</v>
      </c>
      <c r="Q336" s="23" t="s">
        <v>229</v>
      </c>
      <c r="U336" s="23" t="s">
        <v>230</v>
      </c>
      <c r="V336" s="23" t="s">
        <v>231</v>
      </c>
      <c r="W336" s="25">
        <v>46309.803796296299</v>
      </c>
    </row>
    <row r="337" spans="1:23">
      <c r="A337">
        <v>261918</v>
      </c>
      <c r="B337">
        <v>9917</v>
      </c>
      <c r="C337" s="23" t="s">
        <v>221</v>
      </c>
      <c r="D337" s="23" t="s">
        <v>222</v>
      </c>
      <c r="E337" s="23" t="s">
        <v>223</v>
      </c>
      <c r="F337" s="24">
        <v>46154</v>
      </c>
      <c r="G337" s="23" t="s">
        <v>275</v>
      </c>
      <c r="H337">
        <v>1</v>
      </c>
      <c r="I337" s="23" t="s">
        <v>1368</v>
      </c>
      <c r="M337" s="23" t="s">
        <v>277</v>
      </c>
      <c r="N337" s="23" t="s">
        <v>1369</v>
      </c>
      <c r="O337" s="23" t="s">
        <v>1370</v>
      </c>
      <c r="P337" s="23" t="s">
        <v>1368</v>
      </c>
      <c r="Q337" s="23" t="s">
        <v>229</v>
      </c>
      <c r="U337" s="23" t="s">
        <v>280</v>
      </c>
      <c r="V337" s="23" t="s">
        <v>231</v>
      </c>
      <c r="W337" s="25">
        <v>46309.803796296299</v>
      </c>
    </row>
    <row r="338" spans="1:23">
      <c r="A338">
        <v>261919</v>
      </c>
      <c r="B338">
        <v>9918</v>
      </c>
      <c r="C338" s="23" t="s">
        <v>221</v>
      </c>
      <c r="D338" s="23" t="s">
        <v>222</v>
      </c>
      <c r="E338" s="23" t="s">
        <v>223</v>
      </c>
      <c r="F338" s="24">
        <v>46154</v>
      </c>
      <c r="G338" s="23" t="s">
        <v>224</v>
      </c>
      <c r="H338">
        <v>1</v>
      </c>
      <c r="I338" s="23" t="s">
        <v>1371</v>
      </c>
      <c r="M338" s="23" t="s">
        <v>226</v>
      </c>
      <c r="N338" s="23" t="s">
        <v>1372</v>
      </c>
      <c r="O338" s="23" t="s">
        <v>1373</v>
      </c>
      <c r="P338" s="23" t="s">
        <v>1371</v>
      </c>
      <c r="Q338" s="23" t="s">
        <v>229</v>
      </c>
      <c r="U338" s="23" t="s">
        <v>230</v>
      </c>
      <c r="V338" s="23" t="s">
        <v>231</v>
      </c>
      <c r="W338" s="25">
        <v>46309.803796296299</v>
      </c>
    </row>
    <row r="339" spans="1:23">
      <c r="A339">
        <v>261920</v>
      </c>
      <c r="B339">
        <v>9919</v>
      </c>
      <c r="C339" s="23" t="s">
        <v>221</v>
      </c>
      <c r="D339" s="23" t="s">
        <v>222</v>
      </c>
      <c r="E339" s="23" t="s">
        <v>223</v>
      </c>
      <c r="F339" s="24">
        <v>46154</v>
      </c>
      <c r="G339" s="23" t="s">
        <v>263</v>
      </c>
      <c r="H339">
        <v>2</v>
      </c>
      <c r="I339" s="23" t="s">
        <v>1374</v>
      </c>
      <c r="M339" s="23" t="s">
        <v>265</v>
      </c>
      <c r="N339" s="23" t="s">
        <v>1375</v>
      </c>
      <c r="O339" s="23" t="s">
        <v>1376</v>
      </c>
      <c r="P339" s="23" t="s">
        <v>1377</v>
      </c>
      <c r="Q339" s="23" t="s">
        <v>229</v>
      </c>
      <c r="U339" s="23" t="s">
        <v>268</v>
      </c>
      <c r="V339" s="23" t="s">
        <v>231</v>
      </c>
      <c r="W339" s="25">
        <v>46309.803796296299</v>
      </c>
    </row>
    <row r="340" spans="1:23">
      <c r="A340">
        <v>261921</v>
      </c>
      <c r="B340">
        <v>9920</v>
      </c>
      <c r="C340" s="23" t="s">
        <v>221</v>
      </c>
      <c r="D340" s="23" t="s">
        <v>222</v>
      </c>
      <c r="E340" s="23" t="s">
        <v>223</v>
      </c>
      <c r="F340" s="24">
        <v>46154</v>
      </c>
      <c r="G340" s="23" t="s">
        <v>299</v>
      </c>
      <c r="H340">
        <v>1</v>
      </c>
      <c r="I340" s="23" t="s">
        <v>1378</v>
      </c>
      <c r="M340" s="23" t="s">
        <v>301</v>
      </c>
      <c r="N340" s="23" t="s">
        <v>1379</v>
      </c>
      <c r="O340" s="23" t="s">
        <v>1380</v>
      </c>
      <c r="P340" s="23" t="s">
        <v>1378</v>
      </c>
      <c r="Q340" s="23" t="s">
        <v>229</v>
      </c>
      <c r="U340" s="23" t="s">
        <v>304</v>
      </c>
      <c r="V340" s="23" t="s">
        <v>231</v>
      </c>
      <c r="W340" s="25">
        <v>46309.803796296299</v>
      </c>
    </row>
    <row r="341" spans="1:23">
      <c r="A341">
        <v>261922</v>
      </c>
      <c r="B341">
        <v>9921</v>
      </c>
      <c r="C341" s="23" t="s">
        <v>221</v>
      </c>
      <c r="D341" s="23" t="s">
        <v>222</v>
      </c>
      <c r="E341" s="23" t="s">
        <v>223</v>
      </c>
      <c r="F341" s="24">
        <v>46154</v>
      </c>
      <c r="G341" s="23" t="s">
        <v>632</v>
      </c>
      <c r="H341">
        <v>1</v>
      </c>
      <c r="I341" s="23" t="s">
        <v>1381</v>
      </c>
      <c r="M341" s="23" t="s">
        <v>634</v>
      </c>
      <c r="N341" s="23" t="s">
        <v>1382</v>
      </c>
      <c r="O341" s="23" t="s">
        <v>1383</v>
      </c>
      <c r="P341" s="23" t="s">
        <v>1381</v>
      </c>
      <c r="Q341" s="23" t="s">
        <v>229</v>
      </c>
      <c r="U341" s="23" t="s">
        <v>637</v>
      </c>
      <c r="V341" s="23" t="s">
        <v>231</v>
      </c>
      <c r="W341" s="25">
        <v>46309.803796296299</v>
      </c>
    </row>
    <row r="342" spans="1:23">
      <c r="A342">
        <v>261923</v>
      </c>
      <c r="B342">
        <v>9922</v>
      </c>
      <c r="C342" s="23" t="s">
        <v>221</v>
      </c>
      <c r="D342" s="23" t="s">
        <v>222</v>
      </c>
      <c r="E342" s="23" t="s">
        <v>223</v>
      </c>
      <c r="F342" s="24">
        <v>46154</v>
      </c>
      <c r="G342" s="23" t="s">
        <v>224</v>
      </c>
      <c r="H342">
        <v>1</v>
      </c>
      <c r="I342" s="23" t="s">
        <v>1384</v>
      </c>
      <c r="M342" s="23" t="s">
        <v>226</v>
      </c>
      <c r="N342" s="23" t="s">
        <v>1385</v>
      </c>
      <c r="O342" s="23" t="s">
        <v>1386</v>
      </c>
      <c r="P342" s="23" t="s">
        <v>1384</v>
      </c>
      <c r="Q342" s="23" t="s">
        <v>229</v>
      </c>
      <c r="U342" s="23" t="s">
        <v>230</v>
      </c>
      <c r="V342" s="23" t="s">
        <v>231</v>
      </c>
      <c r="W342" s="25">
        <v>46309.803796296299</v>
      </c>
    </row>
    <row r="343" spans="1:23">
      <c r="A343">
        <v>261924</v>
      </c>
      <c r="B343">
        <v>9923</v>
      </c>
      <c r="C343" s="23" t="s">
        <v>221</v>
      </c>
      <c r="D343" s="23" t="s">
        <v>222</v>
      </c>
      <c r="E343" s="23" t="s">
        <v>223</v>
      </c>
      <c r="F343" s="24">
        <v>46154</v>
      </c>
      <c r="G343" s="23" t="s">
        <v>632</v>
      </c>
      <c r="H343">
        <v>1</v>
      </c>
      <c r="I343" s="23" t="s">
        <v>1387</v>
      </c>
      <c r="M343" s="23" t="s">
        <v>634</v>
      </c>
      <c r="N343" s="23" t="s">
        <v>1388</v>
      </c>
      <c r="O343" s="23" t="s">
        <v>1389</v>
      </c>
      <c r="P343" s="23" t="s">
        <v>1387</v>
      </c>
      <c r="Q343" s="23" t="s">
        <v>229</v>
      </c>
      <c r="U343" s="23" t="s">
        <v>637</v>
      </c>
      <c r="V343" s="23" t="s">
        <v>231</v>
      </c>
      <c r="W343" s="25">
        <v>46309.803796296299</v>
      </c>
    </row>
    <row r="344" spans="1:23">
      <c r="A344">
        <v>261925</v>
      </c>
      <c r="B344">
        <v>9924</v>
      </c>
      <c r="C344" s="23" t="s">
        <v>221</v>
      </c>
      <c r="D344" s="23" t="s">
        <v>222</v>
      </c>
      <c r="E344" s="23" t="s">
        <v>223</v>
      </c>
      <c r="F344" s="24">
        <v>46154</v>
      </c>
      <c r="G344" s="23" t="s">
        <v>632</v>
      </c>
      <c r="H344">
        <v>1</v>
      </c>
      <c r="I344" s="23" t="s">
        <v>1390</v>
      </c>
      <c r="M344" s="23" t="s">
        <v>634</v>
      </c>
      <c r="N344" s="23" t="s">
        <v>1391</v>
      </c>
      <c r="O344" s="23" t="s">
        <v>1392</v>
      </c>
      <c r="P344" s="23" t="s">
        <v>1390</v>
      </c>
      <c r="Q344" s="23" t="s">
        <v>229</v>
      </c>
      <c r="U344" s="23" t="s">
        <v>637</v>
      </c>
      <c r="V344" s="23" t="s">
        <v>231</v>
      </c>
      <c r="W344" s="25">
        <v>46309.803796296299</v>
      </c>
    </row>
    <row r="345" spans="1:23">
      <c r="A345">
        <v>261926</v>
      </c>
      <c r="B345">
        <v>9925</v>
      </c>
      <c r="C345" s="23" t="s">
        <v>221</v>
      </c>
      <c r="D345" s="23" t="s">
        <v>222</v>
      </c>
      <c r="E345" s="23" t="s">
        <v>223</v>
      </c>
      <c r="F345" s="24">
        <v>46154</v>
      </c>
      <c r="G345" s="23" t="s">
        <v>649</v>
      </c>
      <c r="H345">
        <v>1</v>
      </c>
      <c r="I345" s="23" t="s">
        <v>1393</v>
      </c>
      <c r="M345" s="23" t="s">
        <v>651</v>
      </c>
      <c r="N345" s="23" t="s">
        <v>1394</v>
      </c>
      <c r="O345" s="23" t="s">
        <v>1395</v>
      </c>
      <c r="P345" s="23" t="s">
        <v>1393</v>
      </c>
      <c r="Q345" s="23" t="s">
        <v>229</v>
      </c>
      <c r="U345" s="23" t="s">
        <v>654</v>
      </c>
      <c r="V345" s="23" t="s">
        <v>231</v>
      </c>
      <c r="W345" s="25">
        <v>46309.803796296299</v>
      </c>
    </row>
    <row r="346" spans="1:23">
      <c r="A346">
        <v>261927</v>
      </c>
      <c r="B346">
        <v>9926</v>
      </c>
      <c r="C346" s="23" t="s">
        <v>221</v>
      </c>
      <c r="D346" s="23" t="s">
        <v>222</v>
      </c>
      <c r="E346" s="23" t="s">
        <v>223</v>
      </c>
      <c r="F346" s="24">
        <v>46154</v>
      </c>
      <c r="G346" s="23" t="s">
        <v>232</v>
      </c>
      <c r="H346">
        <v>1</v>
      </c>
      <c r="I346" s="23" t="s">
        <v>1396</v>
      </c>
      <c r="M346" s="23" t="s">
        <v>234</v>
      </c>
      <c r="N346" s="23" t="s">
        <v>1397</v>
      </c>
      <c r="O346" s="23" t="s">
        <v>1398</v>
      </c>
      <c r="P346" s="23" t="s">
        <v>1396</v>
      </c>
      <c r="Q346" s="23" t="s">
        <v>229</v>
      </c>
      <c r="U346" s="23" t="s">
        <v>237</v>
      </c>
      <c r="V346" s="23" t="s">
        <v>231</v>
      </c>
      <c r="W346" s="25">
        <v>46309.803796296299</v>
      </c>
    </row>
    <row r="347" spans="1:23">
      <c r="A347">
        <v>261928</v>
      </c>
      <c r="B347">
        <v>9927</v>
      </c>
      <c r="C347" s="23" t="s">
        <v>221</v>
      </c>
      <c r="D347" s="23" t="s">
        <v>222</v>
      </c>
      <c r="E347" s="23" t="s">
        <v>223</v>
      </c>
      <c r="F347" s="24">
        <v>46154</v>
      </c>
      <c r="G347" s="23" t="s">
        <v>275</v>
      </c>
      <c r="H347">
        <v>1</v>
      </c>
      <c r="I347" s="23" t="s">
        <v>1399</v>
      </c>
      <c r="M347" s="23" t="s">
        <v>277</v>
      </c>
      <c r="N347" s="23" t="s">
        <v>1400</v>
      </c>
      <c r="O347" s="23" t="s">
        <v>1401</v>
      </c>
      <c r="P347" s="23" t="s">
        <v>1399</v>
      </c>
      <c r="Q347" s="23" t="s">
        <v>229</v>
      </c>
      <c r="U347" s="23" t="s">
        <v>280</v>
      </c>
      <c r="V347" s="23" t="s">
        <v>231</v>
      </c>
      <c r="W347" s="25">
        <v>46309.803796296299</v>
      </c>
    </row>
    <row r="348" spans="1:23">
      <c r="A348">
        <v>261929</v>
      </c>
      <c r="B348">
        <v>9928</v>
      </c>
      <c r="C348" s="23" t="s">
        <v>221</v>
      </c>
      <c r="D348" s="23" t="s">
        <v>222</v>
      </c>
      <c r="E348" s="23" t="s">
        <v>223</v>
      </c>
      <c r="F348" s="24">
        <v>46154</v>
      </c>
      <c r="G348" s="23" t="s">
        <v>323</v>
      </c>
      <c r="H348">
        <v>1</v>
      </c>
      <c r="I348" s="23" t="s">
        <v>1402</v>
      </c>
      <c r="M348" s="23" t="s">
        <v>325</v>
      </c>
      <c r="N348" s="23" t="s">
        <v>1403</v>
      </c>
      <c r="O348" s="23" t="s">
        <v>1404</v>
      </c>
      <c r="P348" s="23" t="s">
        <v>1402</v>
      </c>
      <c r="Q348" s="23" t="s">
        <v>229</v>
      </c>
      <c r="U348" s="23" t="s">
        <v>328</v>
      </c>
      <c r="V348" s="23" t="s">
        <v>231</v>
      </c>
      <c r="W348" s="25">
        <v>46309.803796296299</v>
      </c>
    </row>
    <row r="349" spans="1:23">
      <c r="A349">
        <v>262254</v>
      </c>
      <c r="B349">
        <v>10158</v>
      </c>
      <c r="C349" s="23" t="s">
        <v>221</v>
      </c>
      <c r="D349" s="23" t="s">
        <v>222</v>
      </c>
      <c r="E349" s="23" t="s">
        <v>223</v>
      </c>
      <c r="F349" s="24">
        <v>46155</v>
      </c>
      <c r="G349" s="23" t="s">
        <v>334</v>
      </c>
      <c r="H349">
        <v>1</v>
      </c>
      <c r="I349" s="23" t="s">
        <v>1405</v>
      </c>
      <c r="M349" s="23" t="s">
        <v>226</v>
      </c>
      <c r="N349" s="23" t="s">
        <v>1406</v>
      </c>
      <c r="O349" s="23" t="s">
        <v>1407</v>
      </c>
      <c r="P349" s="23" t="s">
        <v>1405</v>
      </c>
      <c r="Q349" s="23" t="s">
        <v>229</v>
      </c>
      <c r="U349" s="23" t="s">
        <v>339</v>
      </c>
      <c r="V349" s="23" t="s">
        <v>231</v>
      </c>
      <c r="W349" s="25">
        <v>46309.803796296299</v>
      </c>
    </row>
    <row r="350" spans="1:23">
      <c r="A350">
        <v>262255</v>
      </c>
      <c r="B350">
        <v>10159</v>
      </c>
      <c r="C350" s="23" t="s">
        <v>221</v>
      </c>
      <c r="D350" s="23" t="s">
        <v>222</v>
      </c>
      <c r="E350" s="23" t="s">
        <v>223</v>
      </c>
      <c r="F350" s="24">
        <v>46155</v>
      </c>
      <c r="G350" s="23" t="s">
        <v>1408</v>
      </c>
      <c r="H350">
        <v>1</v>
      </c>
      <c r="I350" s="23" t="s">
        <v>1409</v>
      </c>
      <c r="M350" s="23" t="s">
        <v>1322</v>
      </c>
      <c r="N350" s="23" t="s">
        <v>1410</v>
      </c>
      <c r="O350" s="23" t="s">
        <v>1411</v>
      </c>
      <c r="P350" s="23" t="s">
        <v>1409</v>
      </c>
      <c r="Q350" s="23" t="s">
        <v>1412</v>
      </c>
      <c r="U350" s="23" t="s">
        <v>1413</v>
      </c>
      <c r="V350" s="23" t="s">
        <v>231</v>
      </c>
      <c r="W350" s="25">
        <v>46309.803796296299</v>
      </c>
    </row>
    <row r="351" spans="1:23">
      <c r="A351">
        <v>262256</v>
      </c>
      <c r="B351">
        <v>10161</v>
      </c>
      <c r="C351" s="23" t="s">
        <v>221</v>
      </c>
      <c r="D351" s="23" t="s">
        <v>222</v>
      </c>
      <c r="E351" s="23" t="s">
        <v>223</v>
      </c>
      <c r="F351" s="24">
        <v>46155</v>
      </c>
      <c r="G351" s="23" t="s">
        <v>334</v>
      </c>
      <c r="H351">
        <v>1</v>
      </c>
      <c r="I351" s="23" t="s">
        <v>1414</v>
      </c>
      <c r="M351" s="23" t="s">
        <v>226</v>
      </c>
      <c r="N351" s="23" t="s">
        <v>1415</v>
      </c>
      <c r="O351" s="23" t="s">
        <v>1416</v>
      </c>
      <c r="P351" s="23" t="s">
        <v>1414</v>
      </c>
      <c r="Q351" s="23" t="s">
        <v>229</v>
      </c>
      <c r="U351" s="23" t="s">
        <v>339</v>
      </c>
      <c r="V351" s="23" t="s">
        <v>231</v>
      </c>
      <c r="W351" s="25">
        <v>46309.803796296299</v>
      </c>
    </row>
    <row r="352" spans="1:23">
      <c r="A352">
        <v>262257</v>
      </c>
      <c r="B352">
        <v>10162</v>
      </c>
      <c r="C352" s="23" t="s">
        <v>221</v>
      </c>
      <c r="D352" s="23" t="s">
        <v>222</v>
      </c>
      <c r="E352" s="23" t="s">
        <v>223</v>
      </c>
      <c r="F352" s="24">
        <v>46155</v>
      </c>
      <c r="G352" s="23" t="s">
        <v>797</v>
      </c>
      <c r="H352">
        <v>1</v>
      </c>
      <c r="I352" s="23" t="s">
        <v>324</v>
      </c>
      <c r="M352" s="23" t="s">
        <v>799</v>
      </c>
      <c r="N352" s="23" t="s">
        <v>1417</v>
      </c>
      <c r="O352" s="23" t="s">
        <v>1418</v>
      </c>
      <c r="P352" s="23" t="s">
        <v>324</v>
      </c>
      <c r="Q352" s="23" t="s">
        <v>229</v>
      </c>
      <c r="U352" s="23" t="s">
        <v>803</v>
      </c>
      <c r="V352" s="23" t="s">
        <v>231</v>
      </c>
      <c r="W352" s="25">
        <v>46309.803796296299</v>
      </c>
    </row>
    <row r="353" spans="1:23">
      <c r="A353">
        <v>262258</v>
      </c>
      <c r="B353">
        <v>10163</v>
      </c>
      <c r="C353" s="23" t="s">
        <v>221</v>
      </c>
      <c r="D353" s="23" t="s">
        <v>222</v>
      </c>
      <c r="E353" s="23" t="s">
        <v>223</v>
      </c>
      <c r="F353" s="24">
        <v>46155</v>
      </c>
      <c r="G353" s="23" t="s">
        <v>797</v>
      </c>
      <c r="H353">
        <v>2</v>
      </c>
      <c r="I353" s="23" t="s">
        <v>1419</v>
      </c>
      <c r="M353" s="23" t="s">
        <v>799</v>
      </c>
      <c r="N353" s="23" t="s">
        <v>1420</v>
      </c>
      <c r="O353" s="23" t="s">
        <v>1421</v>
      </c>
      <c r="P353" s="23" t="s">
        <v>1422</v>
      </c>
      <c r="Q353" s="23" t="s">
        <v>229</v>
      </c>
      <c r="U353" s="23" t="s">
        <v>803</v>
      </c>
      <c r="V353" s="23" t="s">
        <v>231</v>
      </c>
      <c r="W353" s="25">
        <v>46309.803796296299</v>
      </c>
    </row>
    <row r="354" spans="1:23">
      <c r="A354">
        <v>262259</v>
      </c>
      <c r="B354">
        <v>10164</v>
      </c>
      <c r="C354" s="23" t="s">
        <v>221</v>
      </c>
      <c r="D354" s="23" t="s">
        <v>222</v>
      </c>
      <c r="E354" s="23" t="s">
        <v>223</v>
      </c>
      <c r="F354" s="24">
        <v>46155</v>
      </c>
      <c r="G354" s="23" t="s">
        <v>334</v>
      </c>
      <c r="H354">
        <v>1</v>
      </c>
      <c r="I354" s="23" t="s">
        <v>1423</v>
      </c>
      <c r="M354" s="23" t="s">
        <v>226</v>
      </c>
      <c r="N354" s="23" t="s">
        <v>1424</v>
      </c>
      <c r="O354" s="23" t="s">
        <v>1425</v>
      </c>
      <c r="P354" s="23" t="s">
        <v>1423</v>
      </c>
      <c r="Q354" s="23" t="s">
        <v>229</v>
      </c>
      <c r="U354" s="23" t="s">
        <v>339</v>
      </c>
      <c r="V354" s="23" t="s">
        <v>231</v>
      </c>
      <c r="W354" s="25">
        <v>46309.803796296299</v>
      </c>
    </row>
    <row r="355" spans="1:23">
      <c r="A355">
        <v>262260</v>
      </c>
      <c r="B355">
        <v>10165</v>
      </c>
      <c r="C355" s="23" t="s">
        <v>221</v>
      </c>
      <c r="D355" s="23" t="s">
        <v>222</v>
      </c>
      <c r="E355" s="23" t="s">
        <v>223</v>
      </c>
      <c r="F355" s="24">
        <v>46155</v>
      </c>
      <c r="G355" s="23" t="s">
        <v>556</v>
      </c>
      <c r="H355">
        <v>1</v>
      </c>
      <c r="I355" s="23" t="s">
        <v>1426</v>
      </c>
      <c r="M355" s="23" t="s">
        <v>558</v>
      </c>
      <c r="N355" s="23" t="s">
        <v>1427</v>
      </c>
      <c r="O355" s="23" t="s">
        <v>1428</v>
      </c>
      <c r="P355" s="23" t="s">
        <v>1426</v>
      </c>
      <c r="Q355" s="23" t="s">
        <v>229</v>
      </c>
      <c r="U355" s="23" t="s">
        <v>561</v>
      </c>
      <c r="V355" s="23" t="s">
        <v>231</v>
      </c>
      <c r="W355" s="25">
        <v>46309.803796296299</v>
      </c>
    </row>
    <row r="356" spans="1:23">
      <c r="A356">
        <v>262261</v>
      </c>
      <c r="B356">
        <v>10166</v>
      </c>
      <c r="C356" s="23" t="s">
        <v>221</v>
      </c>
      <c r="D356" s="23" t="s">
        <v>222</v>
      </c>
      <c r="E356" s="23" t="s">
        <v>223</v>
      </c>
      <c r="F356" s="24">
        <v>46155</v>
      </c>
      <c r="G356" s="23" t="s">
        <v>556</v>
      </c>
      <c r="H356">
        <v>1</v>
      </c>
      <c r="I356" s="23" t="s">
        <v>1429</v>
      </c>
      <c r="M356" s="23" t="s">
        <v>558</v>
      </c>
      <c r="N356" s="23" t="s">
        <v>1430</v>
      </c>
      <c r="O356" s="23" t="s">
        <v>1431</v>
      </c>
      <c r="P356" s="23" t="s">
        <v>1429</v>
      </c>
      <c r="Q356" s="23" t="s">
        <v>229</v>
      </c>
      <c r="U356" s="23" t="s">
        <v>561</v>
      </c>
      <c r="V356" s="23" t="s">
        <v>231</v>
      </c>
      <c r="W356" s="25">
        <v>46309.803796296299</v>
      </c>
    </row>
    <row r="357" spans="1:23">
      <c r="A357">
        <v>262262</v>
      </c>
      <c r="B357">
        <v>10167</v>
      </c>
      <c r="C357" s="23" t="s">
        <v>221</v>
      </c>
      <c r="D357" s="23" t="s">
        <v>222</v>
      </c>
      <c r="E357" s="23" t="s">
        <v>223</v>
      </c>
      <c r="F357" s="24">
        <v>46155</v>
      </c>
      <c r="G357" s="23" t="s">
        <v>797</v>
      </c>
      <c r="H357">
        <v>2</v>
      </c>
      <c r="I357" s="23" t="s">
        <v>1432</v>
      </c>
      <c r="M357" s="23" t="s">
        <v>799</v>
      </c>
      <c r="N357" s="23" t="s">
        <v>1433</v>
      </c>
      <c r="O357" s="23" t="s">
        <v>1434</v>
      </c>
      <c r="P357" s="23" t="s">
        <v>1435</v>
      </c>
      <c r="Q357" s="23" t="s">
        <v>229</v>
      </c>
      <c r="U357" s="23" t="s">
        <v>803</v>
      </c>
      <c r="V357" s="23" t="s">
        <v>231</v>
      </c>
      <c r="W357" s="25">
        <v>46309.803796296299</v>
      </c>
    </row>
    <row r="358" spans="1:23">
      <c r="A358">
        <v>262263</v>
      </c>
      <c r="B358">
        <v>10168</v>
      </c>
      <c r="C358" s="23" t="s">
        <v>221</v>
      </c>
      <c r="D358" s="23" t="s">
        <v>222</v>
      </c>
      <c r="E358" s="23" t="s">
        <v>223</v>
      </c>
      <c r="F358" s="24">
        <v>46155</v>
      </c>
      <c r="G358" s="23" t="s">
        <v>334</v>
      </c>
      <c r="H358">
        <v>1</v>
      </c>
      <c r="I358" s="23" t="s">
        <v>1436</v>
      </c>
      <c r="M358" s="23" t="s">
        <v>226</v>
      </c>
      <c r="N358" s="23" t="s">
        <v>1437</v>
      </c>
      <c r="O358" s="23" t="s">
        <v>1438</v>
      </c>
      <c r="P358" s="23" t="s">
        <v>1436</v>
      </c>
      <c r="Q358" s="23" t="s">
        <v>229</v>
      </c>
      <c r="U358" s="23" t="s">
        <v>339</v>
      </c>
      <c r="V358" s="23" t="s">
        <v>231</v>
      </c>
      <c r="W358" s="25">
        <v>46309.803796296299</v>
      </c>
    </row>
    <row r="359" spans="1:23">
      <c r="A359">
        <v>262264</v>
      </c>
      <c r="B359">
        <v>10169</v>
      </c>
      <c r="C359" s="23" t="s">
        <v>221</v>
      </c>
      <c r="D359" s="23" t="s">
        <v>222</v>
      </c>
      <c r="E359" s="23" t="s">
        <v>223</v>
      </c>
      <c r="F359" s="24">
        <v>46155</v>
      </c>
      <c r="G359" s="23" t="s">
        <v>385</v>
      </c>
      <c r="H359">
        <v>1</v>
      </c>
      <c r="I359" s="23" t="s">
        <v>1439</v>
      </c>
      <c r="M359" s="23" t="s">
        <v>247</v>
      </c>
      <c r="N359" s="23" t="s">
        <v>1440</v>
      </c>
      <c r="O359" s="23" t="s">
        <v>1441</v>
      </c>
      <c r="P359" s="23" t="s">
        <v>1439</v>
      </c>
      <c r="Q359" s="23" t="s">
        <v>229</v>
      </c>
      <c r="U359" s="23" t="s">
        <v>389</v>
      </c>
      <c r="V359" s="23" t="s">
        <v>231</v>
      </c>
      <c r="W359" s="25">
        <v>46309.803796296299</v>
      </c>
    </row>
    <row r="360" spans="1:23">
      <c r="A360">
        <v>262265</v>
      </c>
      <c r="B360">
        <v>10170</v>
      </c>
      <c r="C360" s="23" t="s">
        <v>221</v>
      </c>
      <c r="D360" s="23" t="s">
        <v>222</v>
      </c>
      <c r="E360" s="23" t="s">
        <v>223</v>
      </c>
      <c r="F360" s="24">
        <v>46155</v>
      </c>
      <c r="G360" s="23" t="s">
        <v>395</v>
      </c>
      <c r="H360">
        <v>1</v>
      </c>
      <c r="I360" s="23" t="s">
        <v>1442</v>
      </c>
      <c r="M360" s="23" t="s">
        <v>397</v>
      </c>
      <c r="N360" s="23" t="s">
        <v>1443</v>
      </c>
      <c r="O360" s="23" t="s">
        <v>1444</v>
      </c>
      <c r="P360" s="23" t="s">
        <v>1442</v>
      </c>
      <c r="Q360" s="23" t="s">
        <v>229</v>
      </c>
      <c r="U360" s="23" t="s">
        <v>400</v>
      </c>
      <c r="V360" s="23" t="s">
        <v>231</v>
      </c>
      <c r="W360" s="25">
        <v>46309.803796296299</v>
      </c>
    </row>
    <row r="361" spans="1:23">
      <c r="A361">
        <v>262266</v>
      </c>
      <c r="B361">
        <v>10171</v>
      </c>
      <c r="C361" s="23" t="s">
        <v>221</v>
      </c>
      <c r="D361" s="23" t="s">
        <v>222</v>
      </c>
      <c r="E361" s="23" t="s">
        <v>223</v>
      </c>
      <c r="F361" s="24">
        <v>46155</v>
      </c>
      <c r="G361" s="23" t="s">
        <v>556</v>
      </c>
      <c r="H361">
        <v>1</v>
      </c>
      <c r="I361" s="23" t="s">
        <v>1279</v>
      </c>
      <c r="M361" s="23" t="s">
        <v>558</v>
      </c>
      <c r="N361" s="23" t="s">
        <v>1445</v>
      </c>
      <c r="O361" s="23" t="s">
        <v>1446</v>
      </c>
      <c r="P361" s="23" t="s">
        <v>1279</v>
      </c>
      <c r="Q361" s="23" t="s">
        <v>229</v>
      </c>
      <c r="U361" s="23" t="s">
        <v>561</v>
      </c>
      <c r="V361" s="23" t="s">
        <v>231</v>
      </c>
      <c r="W361" s="25">
        <v>46309.803796296299</v>
      </c>
    </row>
    <row r="362" spans="1:23">
      <c r="A362">
        <v>262267</v>
      </c>
      <c r="B362">
        <v>10172</v>
      </c>
      <c r="C362" s="23" t="s">
        <v>221</v>
      </c>
      <c r="D362" s="23" t="s">
        <v>222</v>
      </c>
      <c r="E362" s="23" t="s">
        <v>223</v>
      </c>
      <c r="F362" s="24">
        <v>46155</v>
      </c>
      <c r="G362" s="23" t="s">
        <v>532</v>
      </c>
      <c r="H362">
        <v>1</v>
      </c>
      <c r="I362" s="23" t="s">
        <v>1447</v>
      </c>
      <c r="M362" s="23" t="s">
        <v>534</v>
      </c>
      <c r="N362" s="23" t="s">
        <v>1448</v>
      </c>
      <c r="O362" s="23" t="s">
        <v>1449</v>
      </c>
      <c r="P362" s="23" t="s">
        <v>1447</v>
      </c>
      <c r="Q362" s="23" t="s">
        <v>229</v>
      </c>
      <c r="U362" s="23" t="s">
        <v>537</v>
      </c>
      <c r="V362" s="23" t="s">
        <v>231</v>
      </c>
      <c r="W362" s="25">
        <v>46309.803796296299</v>
      </c>
    </row>
    <row r="363" spans="1:23">
      <c r="A363">
        <v>262268</v>
      </c>
      <c r="B363">
        <v>10173</v>
      </c>
      <c r="C363" s="23" t="s">
        <v>221</v>
      </c>
      <c r="D363" s="23" t="s">
        <v>222</v>
      </c>
      <c r="E363" s="23" t="s">
        <v>223</v>
      </c>
      <c r="F363" s="24">
        <v>46155</v>
      </c>
      <c r="G363" s="23" t="s">
        <v>334</v>
      </c>
      <c r="H363">
        <v>1</v>
      </c>
      <c r="I363" s="23" t="s">
        <v>1450</v>
      </c>
      <c r="M363" s="23" t="s">
        <v>226</v>
      </c>
      <c r="N363" s="23" t="s">
        <v>1451</v>
      </c>
      <c r="O363" s="23" t="s">
        <v>1452</v>
      </c>
      <c r="P363" s="23" t="s">
        <v>1450</v>
      </c>
      <c r="Q363" s="23" t="s">
        <v>229</v>
      </c>
      <c r="U363" s="23" t="s">
        <v>339</v>
      </c>
      <c r="V363" s="23" t="s">
        <v>231</v>
      </c>
      <c r="W363" s="25">
        <v>46309.803796296299</v>
      </c>
    </row>
    <row r="364" spans="1:23">
      <c r="A364">
        <v>262269</v>
      </c>
      <c r="B364">
        <v>10174</v>
      </c>
      <c r="C364" s="23" t="s">
        <v>221</v>
      </c>
      <c r="D364" s="23" t="s">
        <v>222</v>
      </c>
      <c r="E364" s="23" t="s">
        <v>223</v>
      </c>
      <c r="F364" s="24">
        <v>46155</v>
      </c>
      <c r="G364" s="23" t="s">
        <v>556</v>
      </c>
      <c r="H364">
        <v>2</v>
      </c>
      <c r="I364" s="23" t="s">
        <v>1453</v>
      </c>
      <c r="M364" s="23" t="s">
        <v>558</v>
      </c>
      <c r="N364" s="23" t="s">
        <v>1454</v>
      </c>
      <c r="O364" s="23" t="s">
        <v>1455</v>
      </c>
      <c r="P364" s="23" t="s">
        <v>1456</v>
      </c>
      <c r="Q364" s="23" t="s">
        <v>229</v>
      </c>
      <c r="U364" s="23" t="s">
        <v>561</v>
      </c>
      <c r="V364" s="23" t="s">
        <v>231</v>
      </c>
      <c r="W364" s="25">
        <v>46309.803796296299</v>
      </c>
    </row>
    <row r="365" spans="1:23">
      <c r="A365">
        <v>262270</v>
      </c>
      <c r="B365">
        <v>10175</v>
      </c>
      <c r="C365" s="23" t="s">
        <v>221</v>
      </c>
      <c r="D365" s="23" t="s">
        <v>222</v>
      </c>
      <c r="E365" s="23" t="s">
        <v>223</v>
      </c>
      <c r="F365" s="24">
        <v>46155</v>
      </c>
      <c r="G365" s="23" t="s">
        <v>797</v>
      </c>
      <c r="H365">
        <v>1</v>
      </c>
      <c r="I365" s="23" t="s">
        <v>1457</v>
      </c>
      <c r="M365" s="23" t="s">
        <v>799</v>
      </c>
      <c r="N365" s="23" t="s">
        <v>1458</v>
      </c>
      <c r="O365" s="23" t="s">
        <v>1459</v>
      </c>
      <c r="P365" s="23" t="s">
        <v>1457</v>
      </c>
      <c r="Q365" s="23" t="s">
        <v>229</v>
      </c>
      <c r="U365" s="23" t="s">
        <v>803</v>
      </c>
      <c r="V365" s="23" t="s">
        <v>231</v>
      </c>
      <c r="W365" s="25">
        <v>46309.803796296299</v>
      </c>
    </row>
    <row r="366" spans="1:23">
      <c r="A366">
        <v>262271</v>
      </c>
      <c r="B366">
        <v>10176</v>
      </c>
      <c r="C366" s="23" t="s">
        <v>221</v>
      </c>
      <c r="D366" s="23" t="s">
        <v>222</v>
      </c>
      <c r="E366" s="23" t="s">
        <v>223</v>
      </c>
      <c r="F366" s="24">
        <v>46155</v>
      </c>
      <c r="G366" s="23" t="s">
        <v>374</v>
      </c>
      <c r="H366">
        <v>1</v>
      </c>
      <c r="I366" s="23" t="s">
        <v>1460</v>
      </c>
      <c r="M366" s="23" t="s">
        <v>277</v>
      </c>
      <c r="N366" s="23" t="s">
        <v>1461</v>
      </c>
      <c r="O366" s="23" t="s">
        <v>1462</v>
      </c>
      <c r="P366" s="23" t="s">
        <v>1460</v>
      </c>
      <c r="Q366" s="23" t="s">
        <v>229</v>
      </c>
      <c r="U366" s="23" t="s">
        <v>378</v>
      </c>
      <c r="V366" s="23" t="s">
        <v>231</v>
      </c>
      <c r="W366" s="25">
        <v>46309.803796296299</v>
      </c>
    </row>
    <row r="367" spans="1:23">
      <c r="A367">
        <v>262272</v>
      </c>
      <c r="B367">
        <v>10177</v>
      </c>
      <c r="C367" s="23" t="s">
        <v>221</v>
      </c>
      <c r="D367" s="23" t="s">
        <v>222</v>
      </c>
      <c r="E367" s="23" t="s">
        <v>223</v>
      </c>
      <c r="F367" s="24">
        <v>46155</v>
      </c>
      <c r="G367" s="23" t="s">
        <v>797</v>
      </c>
      <c r="H367">
        <v>1</v>
      </c>
      <c r="I367" s="23" t="s">
        <v>1218</v>
      </c>
      <c r="M367" s="23" t="s">
        <v>799</v>
      </c>
      <c r="N367" s="23" t="s">
        <v>1463</v>
      </c>
      <c r="O367" s="23" t="s">
        <v>1464</v>
      </c>
      <c r="P367" s="23" t="s">
        <v>1218</v>
      </c>
      <c r="Q367" s="23" t="s">
        <v>229</v>
      </c>
      <c r="U367" s="23" t="s">
        <v>803</v>
      </c>
      <c r="V367" s="23" t="s">
        <v>231</v>
      </c>
      <c r="W367" s="25">
        <v>46309.803796296299</v>
      </c>
    </row>
    <row r="368" spans="1:23">
      <c r="A368">
        <v>262273</v>
      </c>
      <c r="B368">
        <v>10178</v>
      </c>
      <c r="C368" s="23" t="s">
        <v>221</v>
      </c>
      <c r="D368" s="23" t="s">
        <v>222</v>
      </c>
      <c r="E368" s="23" t="s">
        <v>223</v>
      </c>
      <c r="F368" s="24">
        <v>46155</v>
      </c>
      <c r="G368" s="23" t="s">
        <v>424</v>
      </c>
      <c r="H368">
        <v>1</v>
      </c>
      <c r="I368" s="23" t="s">
        <v>1465</v>
      </c>
      <c r="M368" s="23" t="s">
        <v>325</v>
      </c>
      <c r="N368" s="23" t="s">
        <v>1466</v>
      </c>
      <c r="O368" s="23" t="s">
        <v>1467</v>
      </c>
      <c r="P368" s="23" t="s">
        <v>1465</v>
      </c>
      <c r="Q368" s="23" t="s">
        <v>229</v>
      </c>
      <c r="U368" s="23" t="s">
        <v>427</v>
      </c>
      <c r="V368" s="23" t="s">
        <v>231</v>
      </c>
      <c r="W368" s="25">
        <v>46309.803796296299</v>
      </c>
    </row>
    <row r="369" spans="1:23">
      <c r="A369">
        <v>262274</v>
      </c>
      <c r="B369">
        <v>10179</v>
      </c>
      <c r="C369" s="23" t="s">
        <v>221</v>
      </c>
      <c r="D369" s="23" t="s">
        <v>222</v>
      </c>
      <c r="E369" s="23" t="s">
        <v>223</v>
      </c>
      <c r="F369" s="24">
        <v>46155</v>
      </c>
      <c r="G369" s="23" t="s">
        <v>334</v>
      </c>
      <c r="H369">
        <v>1</v>
      </c>
      <c r="I369" s="23" t="s">
        <v>1468</v>
      </c>
      <c r="M369" s="23" t="s">
        <v>226</v>
      </c>
      <c r="N369" s="23" t="s">
        <v>1469</v>
      </c>
      <c r="O369" s="23" t="s">
        <v>1470</v>
      </c>
      <c r="P369" s="23" t="s">
        <v>1468</v>
      </c>
      <c r="Q369" s="23" t="s">
        <v>229</v>
      </c>
      <c r="U369" s="23" t="s">
        <v>339</v>
      </c>
      <c r="V369" s="23" t="s">
        <v>231</v>
      </c>
      <c r="W369" s="25">
        <v>46309.803796296299</v>
      </c>
    </row>
    <row r="370" spans="1:23">
      <c r="A370">
        <v>262275</v>
      </c>
      <c r="B370">
        <v>10160</v>
      </c>
      <c r="C370" s="23" t="s">
        <v>221</v>
      </c>
      <c r="D370" s="23" t="s">
        <v>222</v>
      </c>
      <c r="E370" s="23" t="s">
        <v>223</v>
      </c>
      <c r="F370" s="24">
        <v>46155</v>
      </c>
      <c r="G370" s="23" t="s">
        <v>420</v>
      </c>
      <c r="H370">
        <v>1</v>
      </c>
      <c r="I370" s="23" t="s">
        <v>1412</v>
      </c>
      <c r="M370" s="23" t="s">
        <v>330</v>
      </c>
      <c r="N370" s="23" t="s">
        <v>870</v>
      </c>
      <c r="O370" s="23" t="s">
        <v>928</v>
      </c>
      <c r="P370" s="23" t="s">
        <v>1412</v>
      </c>
      <c r="Q370" s="23" t="s">
        <v>229</v>
      </c>
      <c r="R370">
        <v>10159</v>
      </c>
      <c r="U370" s="23" t="s">
        <v>423</v>
      </c>
      <c r="V370" s="23" t="s">
        <v>231</v>
      </c>
      <c r="W370" s="25">
        <v>46309.803796296299</v>
      </c>
    </row>
    <row r="371" spans="1:23">
      <c r="A371">
        <v>263041</v>
      </c>
      <c r="B371">
        <v>1467</v>
      </c>
      <c r="C371" s="23" t="s">
        <v>221</v>
      </c>
      <c r="D371" s="23" t="s">
        <v>222</v>
      </c>
      <c r="E371" s="23" t="s">
        <v>223</v>
      </c>
      <c r="F371" s="24">
        <v>46157</v>
      </c>
      <c r="G371" s="23" t="s">
        <v>224</v>
      </c>
      <c r="H371">
        <v>1</v>
      </c>
      <c r="I371" s="23" t="s">
        <v>1471</v>
      </c>
      <c r="M371" s="23" t="s">
        <v>226</v>
      </c>
      <c r="N371" s="23" t="s">
        <v>1472</v>
      </c>
      <c r="O371" s="23" t="s">
        <v>1473</v>
      </c>
      <c r="P371" s="23" t="s">
        <v>1471</v>
      </c>
      <c r="Q371" s="23" t="s">
        <v>229</v>
      </c>
      <c r="U371" s="23" t="s">
        <v>230</v>
      </c>
      <c r="V371" s="23" t="s">
        <v>231</v>
      </c>
      <c r="W371" s="25">
        <v>46309.803796296299</v>
      </c>
    </row>
    <row r="372" spans="1:23">
      <c r="A372">
        <v>263042</v>
      </c>
      <c r="B372">
        <v>1468</v>
      </c>
      <c r="C372" s="23" t="s">
        <v>221</v>
      </c>
      <c r="D372" s="23" t="s">
        <v>222</v>
      </c>
      <c r="E372" s="23" t="s">
        <v>223</v>
      </c>
      <c r="F372" s="24">
        <v>46157</v>
      </c>
      <c r="G372" s="23" t="s">
        <v>263</v>
      </c>
      <c r="H372">
        <v>1</v>
      </c>
      <c r="I372" s="23" t="s">
        <v>1474</v>
      </c>
      <c r="M372" s="23" t="s">
        <v>265</v>
      </c>
      <c r="N372" s="23" t="s">
        <v>1051</v>
      </c>
      <c r="O372" s="23" t="s">
        <v>1475</v>
      </c>
      <c r="P372" s="23" t="s">
        <v>1474</v>
      </c>
      <c r="Q372" s="23" t="s">
        <v>1476</v>
      </c>
      <c r="U372" s="23" t="s">
        <v>268</v>
      </c>
      <c r="V372" s="23" t="s">
        <v>231</v>
      </c>
      <c r="W372" s="25">
        <v>46309.803796296299</v>
      </c>
    </row>
    <row r="373" spans="1:23">
      <c r="A373">
        <v>263043</v>
      </c>
      <c r="B373">
        <v>1470</v>
      </c>
      <c r="C373" s="23" t="s">
        <v>221</v>
      </c>
      <c r="D373" s="23" t="s">
        <v>222</v>
      </c>
      <c r="E373" s="23" t="s">
        <v>223</v>
      </c>
      <c r="F373" s="24">
        <v>46157</v>
      </c>
      <c r="G373" s="23" t="s">
        <v>224</v>
      </c>
      <c r="H373">
        <v>1</v>
      </c>
      <c r="I373" s="23" t="s">
        <v>910</v>
      </c>
      <c r="M373" s="23" t="s">
        <v>226</v>
      </c>
      <c r="N373" s="23" t="s">
        <v>1477</v>
      </c>
      <c r="O373" s="23" t="s">
        <v>1478</v>
      </c>
      <c r="P373" s="23" t="s">
        <v>910</v>
      </c>
      <c r="Q373" s="23" t="s">
        <v>229</v>
      </c>
      <c r="U373" s="23" t="s">
        <v>230</v>
      </c>
      <c r="V373" s="23" t="s">
        <v>231</v>
      </c>
      <c r="W373" s="25">
        <v>46309.803796296299</v>
      </c>
    </row>
    <row r="374" spans="1:23">
      <c r="A374">
        <v>263044</v>
      </c>
      <c r="B374">
        <v>1471</v>
      </c>
      <c r="C374" s="23" t="s">
        <v>221</v>
      </c>
      <c r="D374" s="23" t="s">
        <v>222</v>
      </c>
      <c r="E374" s="23" t="s">
        <v>223</v>
      </c>
      <c r="F374" s="24">
        <v>46157</v>
      </c>
      <c r="G374" s="23" t="s">
        <v>263</v>
      </c>
      <c r="H374">
        <v>1</v>
      </c>
      <c r="I374" s="23" t="s">
        <v>1479</v>
      </c>
      <c r="M374" s="23" t="s">
        <v>265</v>
      </c>
      <c r="N374" s="23" t="s">
        <v>1480</v>
      </c>
      <c r="O374" s="23" t="s">
        <v>1481</v>
      </c>
      <c r="P374" s="23" t="s">
        <v>1479</v>
      </c>
      <c r="Q374" s="23" t="s">
        <v>229</v>
      </c>
      <c r="U374" s="23" t="s">
        <v>268</v>
      </c>
      <c r="V374" s="23" t="s">
        <v>231</v>
      </c>
      <c r="W374" s="25">
        <v>46309.803796296299</v>
      </c>
    </row>
    <row r="375" spans="1:23">
      <c r="A375">
        <v>263045</v>
      </c>
      <c r="B375">
        <v>1472</v>
      </c>
      <c r="C375" s="23" t="s">
        <v>221</v>
      </c>
      <c r="D375" s="23" t="s">
        <v>222</v>
      </c>
      <c r="E375" s="23" t="s">
        <v>223</v>
      </c>
      <c r="F375" s="24">
        <v>46157</v>
      </c>
      <c r="G375" s="23" t="s">
        <v>299</v>
      </c>
      <c r="H375">
        <v>1</v>
      </c>
      <c r="I375" s="23" t="s">
        <v>1482</v>
      </c>
      <c r="M375" s="23" t="s">
        <v>301</v>
      </c>
      <c r="N375" s="23" t="s">
        <v>1483</v>
      </c>
      <c r="O375" s="23" t="s">
        <v>1484</v>
      </c>
      <c r="P375" s="23" t="s">
        <v>1482</v>
      </c>
      <c r="Q375" s="23" t="s">
        <v>229</v>
      </c>
      <c r="U375" s="23" t="s">
        <v>304</v>
      </c>
      <c r="V375" s="23" t="s">
        <v>231</v>
      </c>
      <c r="W375" s="25">
        <v>46309.803796296299</v>
      </c>
    </row>
    <row r="376" spans="1:23">
      <c r="A376">
        <v>263046</v>
      </c>
      <c r="B376">
        <v>1473</v>
      </c>
      <c r="C376" s="23" t="s">
        <v>221</v>
      </c>
      <c r="D376" s="23" t="s">
        <v>222</v>
      </c>
      <c r="E376" s="23" t="s">
        <v>223</v>
      </c>
      <c r="F376" s="24">
        <v>46157</v>
      </c>
      <c r="G376" s="23" t="s">
        <v>317</v>
      </c>
      <c r="H376">
        <v>1</v>
      </c>
      <c r="I376" s="23" t="s">
        <v>1485</v>
      </c>
      <c r="M376" s="23" t="s">
        <v>319</v>
      </c>
      <c r="N376" s="23" t="s">
        <v>1486</v>
      </c>
      <c r="O376" s="23" t="s">
        <v>1487</v>
      </c>
      <c r="P376" s="23" t="s">
        <v>1485</v>
      </c>
      <c r="Q376" s="23" t="s">
        <v>229</v>
      </c>
      <c r="U376" s="23" t="s">
        <v>322</v>
      </c>
      <c r="V376" s="23" t="s">
        <v>231</v>
      </c>
      <c r="W376" s="25">
        <v>46309.803796296299</v>
      </c>
    </row>
    <row r="377" spans="1:23">
      <c r="A377">
        <v>263047</v>
      </c>
      <c r="B377">
        <v>1474</v>
      </c>
      <c r="C377" s="23" t="s">
        <v>221</v>
      </c>
      <c r="D377" s="23" t="s">
        <v>222</v>
      </c>
      <c r="E377" s="23" t="s">
        <v>223</v>
      </c>
      <c r="F377" s="24">
        <v>46157</v>
      </c>
      <c r="G377" s="23" t="s">
        <v>224</v>
      </c>
      <c r="H377">
        <v>1</v>
      </c>
      <c r="I377" s="23" t="s">
        <v>1488</v>
      </c>
      <c r="M377" s="23" t="s">
        <v>226</v>
      </c>
      <c r="N377" s="23" t="s">
        <v>1489</v>
      </c>
      <c r="O377" s="23" t="s">
        <v>1490</v>
      </c>
      <c r="P377" s="23" t="s">
        <v>1488</v>
      </c>
      <c r="Q377" s="23" t="s">
        <v>229</v>
      </c>
      <c r="U377" s="23" t="s">
        <v>230</v>
      </c>
      <c r="V377" s="23" t="s">
        <v>231</v>
      </c>
      <c r="W377" s="25">
        <v>46309.803796296299</v>
      </c>
    </row>
    <row r="378" spans="1:23">
      <c r="A378">
        <v>263048</v>
      </c>
      <c r="B378">
        <v>1475</v>
      </c>
      <c r="C378" s="23" t="s">
        <v>221</v>
      </c>
      <c r="D378" s="23" t="s">
        <v>222</v>
      </c>
      <c r="E378" s="23" t="s">
        <v>223</v>
      </c>
      <c r="F378" s="24">
        <v>46157</v>
      </c>
      <c r="G378" s="23" t="s">
        <v>1491</v>
      </c>
      <c r="H378">
        <v>1</v>
      </c>
      <c r="I378" s="23" t="s">
        <v>1492</v>
      </c>
      <c r="M378" s="23" t="s">
        <v>1493</v>
      </c>
      <c r="N378" s="23" t="s">
        <v>1494</v>
      </c>
      <c r="O378" s="23" t="s">
        <v>1495</v>
      </c>
      <c r="P378" s="23" t="s">
        <v>1492</v>
      </c>
      <c r="Q378" s="23" t="s">
        <v>229</v>
      </c>
      <c r="U378" s="23" t="s">
        <v>1496</v>
      </c>
      <c r="V378" s="23" t="s">
        <v>231</v>
      </c>
      <c r="W378" s="25">
        <v>46309.803796296299</v>
      </c>
    </row>
    <row r="379" spans="1:23">
      <c r="A379">
        <v>263049</v>
      </c>
      <c r="B379">
        <v>1476</v>
      </c>
      <c r="C379" s="23" t="s">
        <v>221</v>
      </c>
      <c r="D379" s="23" t="s">
        <v>222</v>
      </c>
      <c r="E379" s="23" t="s">
        <v>223</v>
      </c>
      <c r="F379" s="24">
        <v>46157</v>
      </c>
      <c r="G379" s="23" t="s">
        <v>224</v>
      </c>
      <c r="H379">
        <v>1</v>
      </c>
      <c r="I379" s="23" t="s">
        <v>1497</v>
      </c>
      <c r="M379" s="23" t="s">
        <v>226</v>
      </c>
      <c r="N379" s="23" t="s">
        <v>1498</v>
      </c>
      <c r="O379" s="23" t="s">
        <v>1499</v>
      </c>
      <c r="P379" s="23" t="s">
        <v>1497</v>
      </c>
      <c r="Q379" s="23" t="s">
        <v>229</v>
      </c>
      <c r="U379" s="23" t="s">
        <v>230</v>
      </c>
      <c r="V379" s="23" t="s">
        <v>231</v>
      </c>
      <c r="W379" s="25">
        <v>46309.803796296299</v>
      </c>
    </row>
    <row r="380" spans="1:23">
      <c r="A380">
        <v>263050</v>
      </c>
      <c r="B380">
        <v>1477</v>
      </c>
      <c r="C380" s="23" t="s">
        <v>221</v>
      </c>
      <c r="D380" s="23" t="s">
        <v>222</v>
      </c>
      <c r="E380" s="23" t="s">
        <v>223</v>
      </c>
      <c r="F380" s="24">
        <v>46157</v>
      </c>
      <c r="G380" s="23" t="s">
        <v>623</v>
      </c>
      <c r="H380">
        <v>1</v>
      </c>
      <c r="I380" s="23" t="s">
        <v>1500</v>
      </c>
      <c r="M380" s="23" t="s">
        <v>625</v>
      </c>
      <c r="N380" s="23" t="s">
        <v>1501</v>
      </c>
      <c r="O380" s="23" t="s">
        <v>1502</v>
      </c>
      <c r="P380" s="23" t="s">
        <v>1500</v>
      </c>
      <c r="Q380" s="23" t="s">
        <v>229</v>
      </c>
      <c r="U380" s="23" t="s">
        <v>628</v>
      </c>
      <c r="V380" s="23" t="s">
        <v>231</v>
      </c>
      <c r="W380" s="25">
        <v>46309.803796296299</v>
      </c>
    </row>
    <row r="381" spans="1:23">
      <c r="A381">
        <v>263051</v>
      </c>
      <c r="B381">
        <v>1478</v>
      </c>
      <c r="C381" s="23" t="s">
        <v>221</v>
      </c>
      <c r="D381" s="23" t="s">
        <v>222</v>
      </c>
      <c r="E381" s="23" t="s">
        <v>223</v>
      </c>
      <c r="F381" s="24">
        <v>46157</v>
      </c>
      <c r="G381" s="23" t="s">
        <v>317</v>
      </c>
      <c r="H381">
        <v>1</v>
      </c>
      <c r="I381" s="23" t="s">
        <v>1503</v>
      </c>
      <c r="M381" s="23" t="s">
        <v>319</v>
      </c>
      <c r="N381" s="23" t="s">
        <v>1504</v>
      </c>
      <c r="O381" s="23" t="s">
        <v>1505</v>
      </c>
      <c r="P381" s="23" t="s">
        <v>1503</v>
      </c>
      <c r="Q381" s="23" t="s">
        <v>229</v>
      </c>
      <c r="U381" s="23" t="s">
        <v>322</v>
      </c>
      <c r="V381" s="23" t="s">
        <v>231</v>
      </c>
      <c r="W381" s="25">
        <v>46309.803796296299</v>
      </c>
    </row>
    <row r="382" spans="1:23">
      <c r="A382">
        <v>263052</v>
      </c>
      <c r="B382">
        <v>1479</v>
      </c>
      <c r="C382" s="23" t="s">
        <v>221</v>
      </c>
      <c r="D382" s="23" t="s">
        <v>222</v>
      </c>
      <c r="E382" s="23" t="s">
        <v>223</v>
      </c>
      <c r="F382" s="24">
        <v>46157</v>
      </c>
      <c r="G382" s="23" t="s">
        <v>275</v>
      </c>
      <c r="H382">
        <v>1</v>
      </c>
      <c r="I382" s="23" t="s">
        <v>1506</v>
      </c>
      <c r="M382" s="23" t="s">
        <v>277</v>
      </c>
      <c r="N382" s="23" t="s">
        <v>1507</v>
      </c>
      <c r="O382" s="23" t="s">
        <v>1508</v>
      </c>
      <c r="P382" s="23" t="s">
        <v>1506</v>
      </c>
      <c r="Q382" s="23" t="s">
        <v>229</v>
      </c>
      <c r="U382" s="23" t="s">
        <v>280</v>
      </c>
      <c r="V382" s="23" t="s">
        <v>231</v>
      </c>
      <c r="W382" s="25">
        <v>46309.803796296299</v>
      </c>
    </row>
    <row r="383" spans="1:23">
      <c r="A383">
        <v>263053</v>
      </c>
      <c r="B383">
        <v>1480</v>
      </c>
      <c r="C383" s="23" t="s">
        <v>221</v>
      </c>
      <c r="D383" s="23" t="s">
        <v>222</v>
      </c>
      <c r="E383" s="23" t="s">
        <v>223</v>
      </c>
      <c r="F383" s="24">
        <v>46157</v>
      </c>
      <c r="G383" s="23" t="s">
        <v>224</v>
      </c>
      <c r="H383">
        <v>1</v>
      </c>
      <c r="I383" s="23" t="s">
        <v>1509</v>
      </c>
      <c r="M383" s="23" t="s">
        <v>226</v>
      </c>
      <c r="N383" s="23" t="s">
        <v>1510</v>
      </c>
      <c r="O383" s="23" t="s">
        <v>1511</v>
      </c>
      <c r="P383" s="23" t="s">
        <v>1509</v>
      </c>
      <c r="Q383" s="23" t="s">
        <v>229</v>
      </c>
      <c r="U383" s="23" t="s">
        <v>230</v>
      </c>
      <c r="V383" s="23" t="s">
        <v>231</v>
      </c>
      <c r="W383" s="25">
        <v>46309.803796296299</v>
      </c>
    </row>
    <row r="384" spans="1:23">
      <c r="A384">
        <v>263054</v>
      </c>
      <c r="B384">
        <v>1481</v>
      </c>
      <c r="C384" s="23" t="s">
        <v>221</v>
      </c>
      <c r="D384" s="23" t="s">
        <v>222</v>
      </c>
      <c r="E384" s="23" t="s">
        <v>223</v>
      </c>
      <c r="F384" s="24">
        <v>46157</v>
      </c>
      <c r="G384" s="23" t="s">
        <v>730</v>
      </c>
      <c r="H384">
        <v>1</v>
      </c>
      <c r="I384" s="23" t="s">
        <v>1512</v>
      </c>
      <c r="M384" s="23" t="s">
        <v>732</v>
      </c>
      <c r="N384" s="23" t="s">
        <v>1513</v>
      </c>
      <c r="O384" s="23" t="s">
        <v>1514</v>
      </c>
      <c r="P384" s="23" t="s">
        <v>1512</v>
      </c>
      <c r="Q384" s="23" t="s">
        <v>229</v>
      </c>
      <c r="U384" s="23" t="s">
        <v>735</v>
      </c>
      <c r="V384" s="23" t="s">
        <v>231</v>
      </c>
      <c r="W384" s="25">
        <v>46309.803796296299</v>
      </c>
    </row>
    <row r="385" spans="1:23">
      <c r="A385">
        <v>263055</v>
      </c>
      <c r="B385">
        <v>1482</v>
      </c>
      <c r="C385" s="23" t="s">
        <v>221</v>
      </c>
      <c r="D385" s="23" t="s">
        <v>222</v>
      </c>
      <c r="E385" s="23" t="s">
        <v>223</v>
      </c>
      <c r="F385" s="24">
        <v>46157</v>
      </c>
      <c r="G385" s="23" t="s">
        <v>275</v>
      </c>
      <c r="H385">
        <v>1</v>
      </c>
      <c r="I385" s="23" t="s">
        <v>1515</v>
      </c>
      <c r="M385" s="23" t="s">
        <v>277</v>
      </c>
      <c r="N385" s="23" t="s">
        <v>1516</v>
      </c>
      <c r="O385" s="23" t="s">
        <v>1517</v>
      </c>
      <c r="P385" s="23" t="s">
        <v>1515</v>
      </c>
      <c r="Q385" s="23" t="s">
        <v>229</v>
      </c>
      <c r="U385" s="23" t="s">
        <v>280</v>
      </c>
      <c r="V385" s="23" t="s">
        <v>231</v>
      </c>
      <c r="W385" s="25">
        <v>46309.803796296299</v>
      </c>
    </row>
    <row r="386" spans="1:23">
      <c r="A386">
        <v>263056</v>
      </c>
      <c r="B386">
        <v>1483</v>
      </c>
      <c r="C386" s="23" t="s">
        <v>221</v>
      </c>
      <c r="D386" s="23" t="s">
        <v>222</v>
      </c>
      <c r="E386" s="23" t="s">
        <v>223</v>
      </c>
      <c r="F386" s="24">
        <v>46157</v>
      </c>
      <c r="G386" s="23" t="s">
        <v>245</v>
      </c>
      <c r="H386">
        <v>1</v>
      </c>
      <c r="I386" s="23" t="s">
        <v>1518</v>
      </c>
      <c r="M386" s="23" t="s">
        <v>247</v>
      </c>
      <c r="N386" s="23" t="s">
        <v>1519</v>
      </c>
      <c r="O386" s="23" t="s">
        <v>1520</v>
      </c>
      <c r="P386" s="23" t="s">
        <v>1518</v>
      </c>
      <c r="Q386" s="23" t="s">
        <v>229</v>
      </c>
      <c r="U386" s="23" t="s">
        <v>250</v>
      </c>
      <c r="V386" s="23" t="s">
        <v>231</v>
      </c>
      <c r="W386" s="25">
        <v>46309.803796296299</v>
      </c>
    </row>
    <row r="387" spans="1:23">
      <c r="A387">
        <v>263057</v>
      </c>
      <c r="B387">
        <v>1484</v>
      </c>
      <c r="C387" s="23" t="s">
        <v>221</v>
      </c>
      <c r="D387" s="23" t="s">
        <v>222</v>
      </c>
      <c r="E387" s="23" t="s">
        <v>223</v>
      </c>
      <c r="F387" s="24">
        <v>46157</v>
      </c>
      <c r="G387" s="23" t="s">
        <v>251</v>
      </c>
      <c r="H387">
        <v>1</v>
      </c>
      <c r="I387" s="23" t="s">
        <v>1521</v>
      </c>
      <c r="M387" s="23" t="s">
        <v>253</v>
      </c>
      <c r="N387" s="23" t="s">
        <v>1522</v>
      </c>
      <c r="O387" s="23" t="s">
        <v>1523</v>
      </c>
      <c r="P387" s="23" t="s">
        <v>1521</v>
      </c>
      <c r="Q387" s="23" t="s">
        <v>1524</v>
      </c>
      <c r="U387" s="23" t="s">
        <v>256</v>
      </c>
      <c r="V387" s="23" t="s">
        <v>231</v>
      </c>
      <c r="W387" s="25">
        <v>46309.803796296299</v>
      </c>
    </row>
    <row r="388" spans="1:23">
      <c r="A388">
        <v>263058</v>
      </c>
      <c r="B388">
        <v>1486</v>
      </c>
      <c r="C388" s="23" t="s">
        <v>221</v>
      </c>
      <c r="D388" s="23" t="s">
        <v>222</v>
      </c>
      <c r="E388" s="23" t="s">
        <v>223</v>
      </c>
      <c r="F388" s="24">
        <v>46157</v>
      </c>
      <c r="G388" s="23" t="s">
        <v>623</v>
      </c>
      <c r="H388">
        <v>1</v>
      </c>
      <c r="I388" s="23" t="s">
        <v>1525</v>
      </c>
      <c r="M388" s="23" t="s">
        <v>625</v>
      </c>
      <c r="N388" s="23" t="s">
        <v>1526</v>
      </c>
      <c r="O388" s="23" t="s">
        <v>1527</v>
      </c>
      <c r="P388" s="23" t="s">
        <v>1525</v>
      </c>
      <c r="Q388" s="23" t="s">
        <v>229</v>
      </c>
      <c r="U388" s="23" t="s">
        <v>628</v>
      </c>
      <c r="V388" s="23" t="s">
        <v>231</v>
      </c>
      <c r="W388" s="25">
        <v>46309.803796296299</v>
      </c>
    </row>
    <row r="389" spans="1:23">
      <c r="A389">
        <v>263059</v>
      </c>
      <c r="B389">
        <v>1487</v>
      </c>
      <c r="C389" s="23" t="s">
        <v>221</v>
      </c>
      <c r="D389" s="23" t="s">
        <v>222</v>
      </c>
      <c r="E389" s="23" t="s">
        <v>223</v>
      </c>
      <c r="F389" s="24">
        <v>46157</v>
      </c>
      <c r="G389" s="23" t="s">
        <v>224</v>
      </c>
      <c r="H389">
        <v>1</v>
      </c>
      <c r="I389" s="23" t="s">
        <v>1528</v>
      </c>
      <c r="M389" s="23" t="s">
        <v>226</v>
      </c>
      <c r="N389" s="23" t="s">
        <v>1529</v>
      </c>
      <c r="O389" s="23" t="s">
        <v>1530</v>
      </c>
      <c r="P389" s="23" t="s">
        <v>1528</v>
      </c>
      <c r="Q389" s="23" t="s">
        <v>229</v>
      </c>
      <c r="U389" s="23" t="s">
        <v>230</v>
      </c>
      <c r="V389" s="23" t="s">
        <v>231</v>
      </c>
      <c r="W389" s="25">
        <v>46309.803796296299</v>
      </c>
    </row>
    <row r="390" spans="1:23">
      <c r="A390">
        <v>263060</v>
      </c>
      <c r="B390">
        <v>1488</v>
      </c>
      <c r="C390" s="23" t="s">
        <v>221</v>
      </c>
      <c r="D390" s="23" t="s">
        <v>222</v>
      </c>
      <c r="E390" s="23" t="s">
        <v>223</v>
      </c>
      <c r="F390" s="24">
        <v>46157</v>
      </c>
      <c r="G390" s="23" t="s">
        <v>623</v>
      </c>
      <c r="H390">
        <v>1</v>
      </c>
      <c r="I390" s="23" t="s">
        <v>1531</v>
      </c>
      <c r="M390" s="23" t="s">
        <v>625</v>
      </c>
      <c r="N390" s="23" t="s">
        <v>1532</v>
      </c>
      <c r="O390" s="23" t="s">
        <v>1533</v>
      </c>
      <c r="P390" s="23" t="s">
        <v>1531</v>
      </c>
      <c r="Q390" s="23" t="s">
        <v>229</v>
      </c>
      <c r="U390" s="23" t="s">
        <v>628</v>
      </c>
      <c r="V390" s="23" t="s">
        <v>231</v>
      </c>
      <c r="W390" s="25">
        <v>46309.803796296299</v>
      </c>
    </row>
    <row r="391" spans="1:23">
      <c r="A391">
        <v>263061</v>
      </c>
      <c r="B391">
        <v>1489</v>
      </c>
      <c r="C391" s="23" t="s">
        <v>221</v>
      </c>
      <c r="D391" s="23" t="s">
        <v>222</v>
      </c>
      <c r="E391" s="23" t="s">
        <v>223</v>
      </c>
      <c r="F391" s="24">
        <v>46157</v>
      </c>
      <c r="G391" s="23" t="s">
        <v>323</v>
      </c>
      <c r="H391">
        <v>1</v>
      </c>
      <c r="I391" s="23" t="s">
        <v>1534</v>
      </c>
      <c r="M391" s="23" t="s">
        <v>325</v>
      </c>
      <c r="N391" s="23" t="s">
        <v>1535</v>
      </c>
      <c r="O391" s="23" t="s">
        <v>1536</v>
      </c>
      <c r="P391" s="23" t="s">
        <v>1534</v>
      </c>
      <c r="Q391" s="23" t="s">
        <v>229</v>
      </c>
      <c r="U391" s="23" t="s">
        <v>328</v>
      </c>
      <c r="V391" s="23" t="s">
        <v>231</v>
      </c>
      <c r="W391" s="25">
        <v>46309.803796296299</v>
      </c>
    </row>
    <row r="392" spans="1:23">
      <c r="A392">
        <v>263062</v>
      </c>
      <c r="B392">
        <v>1469</v>
      </c>
      <c r="C392" s="23" t="s">
        <v>221</v>
      </c>
      <c r="D392" s="23" t="s">
        <v>222</v>
      </c>
      <c r="E392" s="23" t="s">
        <v>223</v>
      </c>
      <c r="F392" s="24">
        <v>46157</v>
      </c>
      <c r="G392" s="23" t="s">
        <v>329</v>
      </c>
      <c r="H392">
        <v>1</v>
      </c>
      <c r="I392" s="23" t="s">
        <v>1476</v>
      </c>
      <c r="M392" s="23" t="s">
        <v>330</v>
      </c>
      <c r="N392" s="23" t="s">
        <v>1044</v>
      </c>
      <c r="O392" s="23" t="s">
        <v>1537</v>
      </c>
      <c r="P392" s="23" t="s">
        <v>1476</v>
      </c>
      <c r="Q392" s="23" t="s">
        <v>229</v>
      </c>
      <c r="R392">
        <v>1468</v>
      </c>
      <c r="U392" s="23" t="s">
        <v>333</v>
      </c>
      <c r="V392" s="23" t="s">
        <v>231</v>
      </c>
      <c r="W392" s="25">
        <v>46309.803796296299</v>
      </c>
    </row>
    <row r="393" spans="1:23">
      <c r="A393">
        <v>263063</v>
      </c>
      <c r="B393">
        <v>1485</v>
      </c>
      <c r="C393" s="23" t="s">
        <v>221</v>
      </c>
      <c r="D393" s="23" t="s">
        <v>222</v>
      </c>
      <c r="E393" s="23" t="s">
        <v>223</v>
      </c>
      <c r="F393" s="24">
        <v>46157</v>
      </c>
      <c r="G393" s="23" t="s">
        <v>329</v>
      </c>
      <c r="H393">
        <v>1</v>
      </c>
      <c r="I393" s="23" t="s">
        <v>1524</v>
      </c>
      <c r="M393" s="23" t="s">
        <v>330</v>
      </c>
      <c r="N393" s="23" t="s">
        <v>1538</v>
      </c>
      <c r="O393" s="23" t="s">
        <v>1539</v>
      </c>
      <c r="P393" s="23" t="s">
        <v>1524</v>
      </c>
      <c r="Q393" s="23" t="s">
        <v>229</v>
      </c>
      <c r="R393">
        <v>1484</v>
      </c>
      <c r="U393" s="23" t="s">
        <v>333</v>
      </c>
      <c r="V393" s="23" t="s">
        <v>231</v>
      </c>
      <c r="W393" s="25">
        <v>46309.803796296299</v>
      </c>
    </row>
    <row r="394" spans="1:23">
      <c r="A394">
        <v>263488</v>
      </c>
      <c r="B394">
        <v>10020</v>
      </c>
      <c r="C394" s="23" t="s">
        <v>221</v>
      </c>
      <c r="D394" s="23" t="s">
        <v>222</v>
      </c>
      <c r="E394" s="23" t="s">
        <v>223</v>
      </c>
      <c r="F394" s="24">
        <v>46160</v>
      </c>
      <c r="G394" s="23" t="s">
        <v>334</v>
      </c>
      <c r="H394">
        <v>1</v>
      </c>
      <c r="I394" s="23" t="s">
        <v>1540</v>
      </c>
      <c r="M394" s="23" t="s">
        <v>226</v>
      </c>
      <c r="N394" s="23" t="s">
        <v>1541</v>
      </c>
      <c r="O394" s="23" t="s">
        <v>1542</v>
      </c>
      <c r="P394" s="23" t="s">
        <v>1540</v>
      </c>
      <c r="Q394" s="23" t="s">
        <v>229</v>
      </c>
      <c r="U394" s="23" t="s">
        <v>339</v>
      </c>
      <c r="V394" s="23" t="s">
        <v>231</v>
      </c>
      <c r="W394" s="25">
        <v>46309.803796296299</v>
      </c>
    </row>
    <row r="395" spans="1:23">
      <c r="A395">
        <v>263489</v>
      </c>
      <c r="B395">
        <v>10021</v>
      </c>
      <c r="C395" s="23" t="s">
        <v>221</v>
      </c>
      <c r="D395" s="23" t="s">
        <v>222</v>
      </c>
      <c r="E395" s="23" t="s">
        <v>223</v>
      </c>
      <c r="F395" s="24">
        <v>46160</v>
      </c>
      <c r="G395" s="23" t="s">
        <v>420</v>
      </c>
      <c r="H395">
        <v>1</v>
      </c>
      <c r="I395" s="23" t="s">
        <v>1032</v>
      </c>
      <c r="M395" s="23" t="s">
        <v>330</v>
      </c>
      <c r="N395" s="23" t="s">
        <v>1543</v>
      </c>
      <c r="O395" s="23" t="s">
        <v>1544</v>
      </c>
      <c r="P395" s="23" t="s">
        <v>1032</v>
      </c>
      <c r="Q395" s="23" t="s">
        <v>229</v>
      </c>
      <c r="U395" s="23" t="s">
        <v>423</v>
      </c>
      <c r="V395" s="23" t="s">
        <v>231</v>
      </c>
      <c r="W395" s="25">
        <v>46309.803796296299</v>
      </c>
    </row>
    <row r="396" spans="1:23">
      <c r="A396">
        <v>263490</v>
      </c>
      <c r="B396">
        <v>10022</v>
      </c>
      <c r="C396" s="23" t="s">
        <v>221</v>
      </c>
      <c r="D396" s="23" t="s">
        <v>222</v>
      </c>
      <c r="E396" s="23" t="s">
        <v>223</v>
      </c>
      <c r="F396" s="24">
        <v>46160</v>
      </c>
      <c r="G396" s="23" t="s">
        <v>930</v>
      </c>
      <c r="H396">
        <v>2</v>
      </c>
      <c r="I396" s="23" t="s">
        <v>1545</v>
      </c>
      <c r="M396" s="23" t="s">
        <v>352</v>
      </c>
      <c r="N396" s="23" t="s">
        <v>1546</v>
      </c>
      <c r="O396" s="23" t="s">
        <v>1547</v>
      </c>
      <c r="P396" s="23" t="s">
        <v>1548</v>
      </c>
      <c r="Q396" s="23" t="s">
        <v>229</v>
      </c>
      <c r="U396" s="23" t="s">
        <v>934</v>
      </c>
      <c r="V396" s="23" t="s">
        <v>231</v>
      </c>
      <c r="W396" s="25">
        <v>46309.803796296299</v>
      </c>
    </row>
    <row r="397" spans="1:23">
      <c r="A397">
        <v>263491</v>
      </c>
      <c r="B397">
        <v>10023</v>
      </c>
      <c r="C397" s="23" t="s">
        <v>221</v>
      </c>
      <c r="D397" s="23" t="s">
        <v>222</v>
      </c>
      <c r="E397" s="23" t="s">
        <v>223</v>
      </c>
      <c r="F397" s="24">
        <v>46160</v>
      </c>
      <c r="G397" s="23" t="s">
        <v>930</v>
      </c>
      <c r="H397">
        <v>2</v>
      </c>
      <c r="I397" s="23" t="s">
        <v>1549</v>
      </c>
      <c r="M397" s="23" t="s">
        <v>352</v>
      </c>
      <c r="N397" s="23" t="s">
        <v>1550</v>
      </c>
      <c r="O397" s="23" t="s">
        <v>1551</v>
      </c>
      <c r="P397" s="23" t="s">
        <v>1552</v>
      </c>
      <c r="Q397" s="23" t="s">
        <v>229</v>
      </c>
      <c r="U397" s="23" t="s">
        <v>934</v>
      </c>
      <c r="V397" s="23" t="s">
        <v>231</v>
      </c>
      <c r="W397" s="25">
        <v>46309.803796296299</v>
      </c>
    </row>
    <row r="398" spans="1:23">
      <c r="A398">
        <v>263492</v>
      </c>
      <c r="B398">
        <v>10024</v>
      </c>
      <c r="C398" s="23" t="s">
        <v>221</v>
      </c>
      <c r="D398" s="23" t="s">
        <v>222</v>
      </c>
      <c r="E398" s="23" t="s">
        <v>223</v>
      </c>
      <c r="F398" s="24">
        <v>46160</v>
      </c>
      <c r="G398" s="23" t="s">
        <v>930</v>
      </c>
      <c r="H398">
        <v>2</v>
      </c>
      <c r="I398" s="23" t="s">
        <v>1553</v>
      </c>
      <c r="M398" s="23" t="s">
        <v>352</v>
      </c>
      <c r="N398" s="23" t="s">
        <v>1554</v>
      </c>
      <c r="O398" s="23" t="s">
        <v>1555</v>
      </c>
      <c r="P398" s="23" t="s">
        <v>983</v>
      </c>
      <c r="Q398" s="23" t="s">
        <v>229</v>
      </c>
      <c r="U398" s="23" t="s">
        <v>934</v>
      </c>
      <c r="V398" s="23" t="s">
        <v>231</v>
      </c>
      <c r="W398" s="25">
        <v>46309.803796296299</v>
      </c>
    </row>
    <row r="399" spans="1:23">
      <c r="A399">
        <v>263493</v>
      </c>
      <c r="B399">
        <v>10025</v>
      </c>
      <c r="C399" s="23" t="s">
        <v>221</v>
      </c>
      <c r="D399" s="23" t="s">
        <v>222</v>
      </c>
      <c r="E399" s="23" t="s">
        <v>223</v>
      </c>
      <c r="F399" s="24">
        <v>46160</v>
      </c>
      <c r="G399" s="23" t="s">
        <v>334</v>
      </c>
      <c r="H399">
        <v>1</v>
      </c>
      <c r="I399" s="23" t="s">
        <v>1556</v>
      </c>
      <c r="M399" s="23" t="s">
        <v>226</v>
      </c>
      <c r="N399" s="23" t="s">
        <v>1557</v>
      </c>
      <c r="O399" s="23" t="s">
        <v>1558</v>
      </c>
      <c r="P399" s="23" t="s">
        <v>1556</v>
      </c>
      <c r="Q399" s="23" t="s">
        <v>229</v>
      </c>
      <c r="U399" s="23" t="s">
        <v>339</v>
      </c>
      <c r="V399" s="23" t="s">
        <v>231</v>
      </c>
      <c r="W399" s="25">
        <v>46309.803796296299</v>
      </c>
    </row>
    <row r="400" spans="1:23">
      <c r="A400">
        <v>263494</v>
      </c>
      <c r="B400">
        <v>10026</v>
      </c>
      <c r="C400" s="23" t="s">
        <v>221</v>
      </c>
      <c r="D400" s="23" t="s">
        <v>222</v>
      </c>
      <c r="E400" s="23" t="s">
        <v>223</v>
      </c>
      <c r="F400" s="24">
        <v>46160</v>
      </c>
      <c r="G400" s="23" t="s">
        <v>374</v>
      </c>
      <c r="H400">
        <v>1</v>
      </c>
      <c r="I400" s="23" t="s">
        <v>1559</v>
      </c>
      <c r="M400" s="23" t="s">
        <v>277</v>
      </c>
      <c r="N400" s="23" t="s">
        <v>1560</v>
      </c>
      <c r="O400" s="23" t="s">
        <v>1561</v>
      </c>
      <c r="P400" s="23" t="s">
        <v>1559</v>
      </c>
      <c r="Q400" s="23" t="s">
        <v>229</v>
      </c>
      <c r="U400" s="23" t="s">
        <v>378</v>
      </c>
      <c r="V400" s="23" t="s">
        <v>231</v>
      </c>
      <c r="W400" s="25">
        <v>46309.803796296299</v>
      </c>
    </row>
    <row r="401" spans="1:23">
      <c r="A401">
        <v>263495</v>
      </c>
      <c r="B401">
        <v>10027</v>
      </c>
      <c r="C401" s="23" t="s">
        <v>221</v>
      </c>
      <c r="D401" s="23" t="s">
        <v>222</v>
      </c>
      <c r="E401" s="23" t="s">
        <v>223</v>
      </c>
      <c r="F401" s="24">
        <v>46160</v>
      </c>
      <c r="G401" s="23" t="s">
        <v>334</v>
      </c>
      <c r="H401">
        <v>1</v>
      </c>
      <c r="I401" s="23" t="s">
        <v>680</v>
      </c>
      <c r="M401" s="23" t="s">
        <v>226</v>
      </c>
      <c r="N401" s="23" t="s">
        <v>1562</v>
      </c>
      <c r="O401" s="23" t="s">
        <v>1563</v>
      </c>
      <c r="P401" s="23" t="s">
        <v>680</v>
      </c>
      <c r="Q401" s="23" t="s">
        <v>229</v>
      </c>
      <c r="U401" s="23" t="s">
        <v>339</v>
      </c>
      <c r="V401" s="23" t="s">
        <v>231</v>
      </c>
      <c r="W401" s="25">
        <v>46309.803796296299</v>
      </c>
    </row>
    <row r="402" spans="1:23">
      <c r="A402">
        <v>263496</v>
      </c>
      <c r="B402">
        <v>10028</v>
      </c>
      <c r="C402" s="23" t="s">
        <v>221</v>
      </c>
      <c r="D402" s="23" t="s">
        <v>222</v>
      </c>
      <c r="E402" s="23" t="s">
        <v>223</v>
      </c>
      <c r="F402" s="24">
        <v>46160</v>
      </c>
      <c r="G402" s="23" t="s">
        <v>930</v>
      </c>
      <c r="H402">
        <v>3</v>
      </c>
      <c r="I402" s="23" t="s">
        <v>1564</v>
      </c>
      <c r="M402" s="23" t="s">
        <v>352</v>
      </c>
      <c r="N402" s="23" t="s">
        <v>1565</v>
      </c>
      <c r="O402" s="23" t="s">
        <v>1566</v>
      </c>
      <c r="P402" s="23" t="s">
        <v>1567</v>
      </c>
      <c r="Q402" s="23" t="s">
        <v>229</v>
      </c>
      <c r="U402" s="23" t="s">
        <v>934</v>
      </c>
      <c r="V402" s="23" t="s">
        <v>231</v>
      </c>
      <c r="W402" s="25">
        <v>46309.803796296299</v>
      </c>
    </row>
    <row r="403" spans="1:23">
      <c r="A403">
        <v>263497</v>
      </c>
      <c r="B403">
        <v>10029</v>
      </c>
      <c r="C403" s="23" t="s">
        <v>221</v>
      </c>
      <c r="D403" s="23" t="s">
        <v>222</v>
      </c>
      <c r="E403" s="23" t="s">
        <v>223</v>
      </c>
      <c r="F403" s="24">
        <v>46160</v>
      </c>
      <c r="G403" s="23" t="s">
        <v>791</v>
      </c>
      <c r="H403">
        <v>1</v>
      </c>
      <c r="I403" s="23" t="s">
        <v>1568</v>
      </c>
      <c r="M403" s="23" t="s">
        <v>259</v>
      </c>
      <c r="N403" s="23" t="s">
        <v>1569</v>
      </c>
      <c r="O403" s="23" t="s">
        <v>1570</v>
      </c>
      <c r="P403" s="23" t="s">
        <v>1568</v>
      </c>
      <c r="Q403" s="23" t="s">
        <v>229</v>
      </c>
      <c r="U403" s="23" t="s">
        <v>796</v>
      </c>
      <c r="V403" s="23" t="s">
        <v>231</v>
      </c>
      <c r="W403" s="25">
        <v>46309.803796296299</v>
      </c>
    </row>
    <row r="404" spans="1:23">
      <c r="A404">
        <v>263498</v>
      </c>
      <c r="B404">
        <v>10030</v>
      </c>
      <c r="C404" s="23" t="s">
        <v>221</v>
      </c>
      <c r="D404" s="23" t="s">
        <v>222</v>
      </c>
      <c r="E404" s="23" t="s">
        <v>223</v>
      </c>
      <c r="F404" s="24">
        <v>46160</v>
      </c>
      <c r="G404" s="23" t="s">
        <v>351</v>
      </c>
      <c r="H404">
        <v>5</v>
      </c>
      <c r="I404" s="23" t="s">
        <v>1571</v>
      </c>
      <c r="M404" s="23" t="s">
        <v>352</v>
      </c>
      <c r="N404" s="23" t="s">
        <v>1572</v>
      </c>
      <c r="O404" s="23" t="s">
        <v>1573</v>
      </c>
      <c r="P404" s="23" t="s">
        <v>1574</v>
      </c>
      <c r="Q404" s="23" t="s">
        <v>229</v>
      </c>
      <c r="U404" s="23" t="s">
        <v>355</v>
      </c>
      <c r="V404" s="23" t="s">
        <v>231</v>
      </c>
      <c r="W404" s="25">
        <v>46309.803796296299</v>
      </c>
    </row>
    <row r="405" spans="1:23">
      <c r="A405">
        <v>263499</v>
      </c>
      <c r="B405">
        <v>10031</v>
      </c>
      <c r="C405" s="23" t="s">
        <v>221</v>
      </c>
      <c r="D405" s="23" t="s">
        <v>222</v>
      </c>
      <c r="E405" s="23" t="s">
        <v>223</v>
      </c>
      <c r="F405" s="24">
        <v>46160</v>
      </c>
      <c r="G405" s="23" t="s">
        <v>374</v>
      </c>
      <c r="H405">
        <v>1</v>
      </c>
      <c r="I405" s="23" t="s">
        <v>1575</v>
      </c>
      <c r="M405" s="23" t="s">
        <v>277</v>
      </c>
      <c r="N405" s="23" t="s">
        <v>1576</v>
      </c>
      <c r="O405" s="23" t="s">
        <v>1577</v>
      </c>
      <c r="P405" s="23" t="s">
        <v>1575</v>
      </c>
      <c r="Q405" s="23" t="s">
        <v>229</v>
      </c>
      <c r="U405" s="23" t="s">
        <v>378</v>
      </c>
      <c r="V405" s="23" t="s">
        <v>231</v>
      </c>
      <c r="W405" s="25">
        <v>46309.803796296299</v>
      </c>
    </row>
    <row r="406" spans="1:23">
      <c r="A406">
        <v>263500</v>
      </c>
      <c r="B406">
        <v>10032</v>
      </c>
      <c r="C406" s="23" t="s">
        <v>221</v>
      </c>
      <c r="D406" s="23" t="s">
        <v>222</v>
      </c>
      <c r="E406" s="23" t="s">
        <v>223</v>
      </c>
      <c r="F406" s="24">
        <v>46160</v>
      </c>
      <c r="G406" s="23" t="s">
        <v>351</v>
      </c>
      <c r="H406">
        <v>2</v>
      </c>
      <c r="I406" s="23" t="s">
        <v>1578</v>
      </c>
      <c r="M406" s="23" t="s">
        <v>352</v>
      </c>
      <c r="N406" s="23" t="s">
        <v>1579</v>
      </c>
      <c r="O406" s="23" t="s">
        <v>1580</v>
      </c>
      <c r="P406" s="23" t="s">
        <v>1581</v>
      </c>
      <c r="Q406" s="23" t="s">
        <v>229</v>
      </c>
      <c r="U406" s="23" t="s">
        <v>355</v>
      </c>
      <c r="V406" s="23" t="s">
        <v>231</v>
      </c>
      <c r="W406" s="25">
        <v>46309.803796296299</v>
      </c>
    </row>
    <row r="407" spans="1:23">
      <c r="A407">
        <v>263501</v>
      </c>
      <c r="B407">
        <v>10033</v>
      </c>
      <c r="C407" s="23" t="s">
        <v>221</v>
      </c>
      <c r="D407" s="23" t="s">
        <v>222</v>
      </c>
      <c r="E407" s="23" t="s">
        <v>223</v>
      </c>
      <c r="F407" s="24">
        <v>46160</v>
      </c>
      <c r="G407" s="23" t="s">
        <v>334</v>
      </c>
      <c r="H407">
        <v>1</v>
      </c>
      <c r="I407" s="23" t="s">
        <v>1582</v>
      </c>
      <c r="M407" s="23" t="s">
        <v>226</v>
      </c>
      <c r="N407" s="23" t="s">
        <v>1583</v>
      </c>
      <c r="O407" s="23" t="s">
        <v>1584</v>
      </c>
      <c r="P407" s="23" t="s">
        <v>1582</v>
      </c>
      <c r="Q407" s="23" t="s">
        <v>229</v>
      </c>
      <c r="U407" s="23" t="s">
        <v>339</v>
      </c>
      <c r="V407" s="23" t="s">
        <v>231</v>
      </c>
      <c r="W407" s="25">
        <v>46309.803796296299</v>
      </c>
    </row>
    <row r="408" spans="1:23">
      <c r="A408">
        <v>263910</v>
      </c>
      <c r="B408">
        <v>9663</v>
      </c>
      <c r="C408" s="23" t="s">
        <v>221</v>
      </c>
      <c r="D408" s="23" t="s">
        <v>222</v>
      </c>
      <c r="E408" s="23" t="s">
        <v>223</v>
      </c>
      <c r="F408" s="24">
        <v>46161</v>
      </c>
      <c r="G408" s="23" t="s">
        <v>224</v>
      </c>
      <c r="H408">
        <v>1</v>
      </c>
      <c r="I408" s="23" t="s">
        <v>1585</v>
      </c>
      <c r="M408" s="23" t="s">
        <v>226</v>
      </c>
      <c r="N408" s="23" t="s">
        <v>1586</v>
      </c>
      <c r="O408" s="23" t="s">
        <v>1587</v>
      </c>
      <c r="P408" s="23" t="s">
        <v>1585</v>
      </c>
      <c r="Q408" s="23" t="s">
        <v>229</v>
      </c>
      <c r="U408" s="23" t="s">
        <v>230</v>
      </c>
      <c r="V408" s="23" t="s">
        <v>231</v>
      </c>
      <c r="W408" s="25">
        <v>46309.803796296299</v>
      </c>
    </row>
    <row r="409" spans="1:23">
      <c r="A409">
        <v>263911</v>
      </c>
      <c r="B409">
        <v>9664</v>
      </c>
      <c r="C409" s="23" t="s">
        <v>221</v>
      </c>
      <c r="D409" s="23" t="s">
        <v>222</v>
      </c>
      <c r="E409" s="23" t="s">
        <v>223</v>
      </c>
      <c r="F409" s="24">
        <v>46161</v>
      </c>
      <c r="G409" s="23" t="s">
        <v>1588</v>
      </c>
      <c r="H409">
        <v>1</v>
      </c>
      <c r="I409" s="23" t="s">
        <v>1589</v>
      </c>
      <c r="M409" s="23" t="s">
        <v>1590</v>
      </c>
      <c r="N409" s="23" t="s">
        <v>1591</v>
      </c>
      <c r="O409" s="23" t="s">
        <v>1592</v>
      </c>
      <c r="P409" s="23" t="s">
        <v>1589</v>
      </c>
      <c r="Q409" s="23" t="s">
        <v>229</v>
      </c>
      <c r="U409" s="23" t="s">
        <v>1593</v>
      </c>
      <c r="V409" s="23" t="s">
        <v>231</v>
      </c>
      <c r="W409" s="25">
        <v>46309.803796296299</v>
      </c>
    </row>
    <row r="410" spans="1:23">
      <c r="A410">
        <v>263912</v>
      </c>
      <c r="B410">
        <v>9665</v>
      </c>
      <c r="C410" s="23" t="s">
        <v>221</v>
      </c>
      <c r="D410" s="23" t="s">
        <v>222</v>
      </c>
      <c r="E410" s="23" t="s">
        <v>223</v>
      </c>
      <c r="F410" s="24">
        <v>46161</v>
      </c>
      <c r="G410" s="23" t="s">
        <v>224</v>
      </c>
      <c r="H410">
        <v>1</v>
      </c>
      <c r="I410" s="23" t="s">
        <v>1594</v>
      </c>
      <c r="M410" s="23" t="s">
        <v>226</v>
      </c>
      <c r="N410" s="23" t="s">
        <v>1595</v>
      </c>
      <c r="O410" s="23" t="s">
        <v>1596</v>
      </c>
      <c r="P410" s="23" t="s">
        <v>1594</v>
      </c>
      <c r="Q410" s="23" t="s">
        <v>229</v>
      </c>
      <c r="U410" s="23" t="s">
        <v>230</v>
      </c>
      <c r="V410" s="23" t="s">
        <v>231</v>
      </c>
      <c r="W410" s="25">
        <v>46309.803796296299</v>
      </c>
    </row>
    <row r="411" spans="1:23">
      <c r="A411">
        <v>263913</v>
      </c>
      <c r="B411">
        <v>9666</v>
      </c>
      <c r="C411" s="23" t="s">
        <v>221</v>
      </c>
      <c r="D411" s="23" t="s">
        <v>222</v>
      </c>
      <c r="E411" s="23" t="s">
        <v>223</v>
      </c>
      <c r="F411" s="24">
        <v>46161</v>
      </c>
      <c r="G411" s="23" t="s">
        <v>329</v>
      </c>
      <c r="H411">
        <v>1</v>
      </c>
      <c r="I411" s="23" t="s">
        <v>1597</v>
      </c>
      <c r="M411" s="23" t="s">
        <v>330</v>
      </c>
      <c r="N411" s="23" t="s">
        <v>1598</v>
      </c>
      <c r="O411" s="23" t="s">
        <v>1599</v>
      </c>
      <c r="P411" s="23" t="s">
        <v>1597</v>
      </c>
      <c r="Q411" s="23" t="s">
        <v>229</v>
      </c>
      <c r="U411" s="23" t="s">
        <v>333</v>
      </c>
      <c r="V411" s="23" t="s">
        <v>231</v>
      </c>
      <c r="W411" s="25">
        <v>46309.803796296299</v>
      </c>
    </row>
    <row r="412" spans="1:23">
      <c r="A412">
        <v>263914</v>
      </c>
      <c r="B412">
        <v>9667</v>
      </c>
      <c r="C412" s="23" t="s">
        <v>221</v>
      </c>
      <c r="D412" s="23" t="s">
        <v>222</v>
      </c>
      <c r="E412" s="23" t="s">
        <v>223</v>
      </c>
      <c r="F412" s="24">
        <v>46161</v>
      </c>
      <c r="G412" s="23" t="s">
        <v>224</v>
      </c>
      <c r="H412">
        <v>1</v>
      </c>
      <c r="I412" s="23" t="s">
        <v>1600</v>
      </c>
      <c r="M412" s="23" t="s">
        <v>226</v>
      </c>
      <c r="N412" s="23" t="s">
        <v>1601</v>
      </c>
      <c r="O412" s="23" t="s">
        <v>1602</v>
      </c>
      <c r="P412" s="23" t="s">
        <v>1600</v>
      </c>
      <c r="Q412" s="23" t="s">
        <v>229</v>
      </c>
      <c r="U412" s="23" t="s">
        <v>230</v>
      </c>
      <c r="V412" s="23" t="s">
        <v>231</v>
      </c>
      <c r="W412" s="25">
        <v>46309.803796296299</v>
      </c>
    </row>
    <row r="413" spans="1:23">
      <c r="A413">
        <v>263915</v>
      </c>
      <c r="B413">
        <v>9668</v>
      </c>
      <c r="C413" s="23" t="s">
        <v>221</v>
      </c>
      <c r="D413" s="23" t="s">
        <v>222</v>
      </c>
      <c r="E413" s="23" t="s">
        <v>223</v>
      </c>
      <c r="F413" s="24">
        <v>46161</v>
      </c>
      <c r="G413" s="23" t="s">
        <v>263</v>
      </c>
      <c r="H413">
        <v>4</v>
      </c>
      <c r="I413" s="23" t="s">
        <v>1603</v>
      </c>
      <c r="M413" s="23" t="s">
        <v>265</v>
      </c>
      <c r="N413" s="23" t="s">
        <v>1604</v>
      </c>
      <c r="O413" s="23" t="s">
        <v>1605</v>
      </c>
      <c r="P413" s="23" t="s">
        <v>941</v>
      </c>
      <c r="Q413" s="23" t="s">
        <v>229</v>
      </c>
      <c r="U413" s="23" t="s">
        <v>268</v>
      </c>
      <c r="V413" s="23" t="s">
        <v>231</v>
      </c>
      <c r="W413" s="25">
        <v>46309.803796296299</v>
      </c>
    </row>
    <row r="414" spans="1:23">
      <c r="A414">
        <v>263916</v>
      </c>
      <c r="B414">
        <v>9669</v>
      </c>
      <c r="C414" s="23" t="s">
        <v>221</v>
      </c>
      <c r="D414" s="23" t="s">
        <v>222</v>
      </c>
      <c r="E414" s="23" t="s">
        <v>223</v>
      </c>
      <c r="F414" s="24">
        <v>46161</v>
      </c>
      <c r="G414" s="23" t="s">
        <v>632</v>
      </c>
      <c r="H414">
        <v>1</v>
      </c>
      <c r="I414" s="23" t="s">
        <v>1606</v>
      </c>
      <c r="M414" s="23" t="s">
        <v>634</v>
      </c>
      <c r="N414" s="23" t="s">
        <v>1607</v>
      </c>
      <c r="O414" s="23" t="s">
        <v>1608</v>
      </c>
      <c r="P414" s="23" t="s">
        <v>1606</v>
      </c>
      <c r="Q414" s="23" t="s">
        <v>229</v>
      </c>
      <c r="U414" s="23" t="s">
        <v>637</v>
      </c>
      <c r="V414" s="23" t="s">
        <v>231</v>
      </c>
      <c r="W414" s="25">
        <v>46309.803796296299</v>
      </c>
    </row>
    <row r="415" spans="1:23">
      <c r="A415">
        <v>263917</v>
      </c>
      <c r="B415">
        <v>9670</v>
      </c>
      <c r="C415" s="23" t="s">
        <v>221</v>
      </c>
      <c r="D415" s="23" t="s">
        <v>222</v>
      </c>
      <c r="E415" s="23" t="s">
        <v>223</v>
      </c>
      <c r="F415" s="24">
        <v>46161</v>
      </c>
      <c r="G415" s="23" t="s">
        <v>275</v>
      </c>
      <c r="H415">
        <v>1</v>
      </c>
      <c r="I415" s="23" t="s">
        <v>1609</v>
      </c>
      <c r="M415" s="23" t="s">
        <v>277</v>
      </c>
      <c r="N415" s="23" t="s">
        <v>1610</v>
      </c>
      <c r="O415" s="23" t="s">
        <v>1611</v>
      </c>
      <c r="P415" s="23" t="s">
        <v>1609</v>
      </c>
      <c r="Q415" s="23" t="s">
        <v>229</v>
      </c>
      <c r="U415" s="23" t="s">
        <v>280</v>
      </c>
      <c r="V415" s="23" t="s">
        <v>231</v>
      </c>
      <c r="W415" s="25">
        <v>46309.803796296299</v>
      </c>
    </row>
    <row r="416" spans="1:23">
      <c r="A416">
        <v>263918</v>
      </c>
      <c r="B416">
        <v>9671</v>
      </c>
      <c r="C416" s="23" t="s">
        <v>221</v>
      </c>
      <c r="D416" s="23" t="s">
        <v>222</v>
      </c>
      <c r="E416" s="23" t="s">
        <v>223</v>
      </c>
      <c r="F416" s="24">
        <v>46161</v>
      </c>
      <c r="G416" s="23" t="s">
        <v>730</v>
      </c>
      <c r="H416">
        <v>1</v>
      </c>
      <c r="I416" s="23" t="s">
        <v>1612</v>
      </c>
      <c r="M416" s="23" t="s">
        <v>732</v>
      </c>
      <c r="N416" s="23" t="s">
        <v>1613</v>
      </c>
      <c r="O416" s="23" t="s">
        <v>1080</v>
      </c>
      <c r="P416" s="23" t="s">
        <v>1612</v>
      </c>
      <c r="Q416" s="23" t="s">
        <v>229</v>
      </c>
      <c r="U416" s="23" t="s">
        <v>735</v>
      </c>
      <c r="V416" s="23" t="s">
        <v>231</v>
      </c>
      <c r="W416" s="25">
        <v>46309.803796296299</v>
      </c>
    </row>
    <row r="417" spans="1:23">
      <c r="A417">
        <v>263919</v>
      </c>
      <c r="B417">
        <v>9672</v>
      </c>
      <c r="C417" s="23" t="s">
        <v>221</v>
      </c>
      <c r="D417" s="23" t="s">
        <v>222</v>
      </c>
      <c r="E417" s="23" t="s">
        <v>223</v>
      </c>
      <c r="F417" s="24">
        <v>46161</v>
      </c>
      <c r="G417" s="23" t="s">
        <v>224</v>
      </c>
      <c r="H417">
        <v>1</v>
      </c>
      <c r="I417" s="23" t="s">
        <v>1476</v>
      </c>
      <c r="M417" s="23" t="s">
        <v>226</v>
      </c>
      <c r="N417" s="23" t="s">
        <v>1614</v>
      </c>
      <c r="O417" s="23" t="s">
        <v>1615</v>
      </c>
      <c r="P417" s="23" t="s">
        <v>1476</v>
      </c>
      <c r="Q417" s="23" t="s">
        <v>229</v>
      </c>
      <c r="U417" s="23" t="s">
        <v>230</v>
      </c>
      <c r="V417" s="23" t="s">
        <v>231</v>
      </c>
      <c r="W417" s="25">
        <v>46309.803796296299</v>
      </c>
    </row>
    <row r="418" spans="1:23">
      <c r="A418">
        <v>263920</v>
      </c>
      <c r="B418">
        <v>9673</v>
      </c>
      <c r="C418" s="23" t="s">
        <v>221</v>
      </c>
      <c r="D418" s="23" t="s">
        <v>222</v>
      </c>
      <c r="E418" s="23" t="s">
        <v>223</v>
      </c>
      <c r="F418" s="24">
        <v>46161</v>
      </c>
      <c r="G418" s="23" t="s">
        <v>1616</v>
      </c>
      <c r="H418">
        <v>1</v>
      </c>
      <c r="I418" s="23" t="s">
        <v>1617</v>
      </c>
      <c r="M418" s="23" t="s">
        <v>1618</v>
      </c>
      <c r="N418" s="23" t="s">
        <v>1619</v>
      </c>
      <c r="O418" s="23" t="s">
        <v>1620</v>
      </c>
      <c r="P418" s="23" t="s">
        <v>1617</v>
      </c>
      <c r="Q418" s="23" t="s">
        <v>229</v>
      </c>
      <c r="U418" s="23" t="s">
        <v>1621</v>
      </c>
      <c r="V418" s="23" t="s">
        <v>231</v>
      </c>
      <c r="W418" s="25">
        <v>46309.803796296299</v>
      </c>
    </row>
    <row r="419" spans="1:23">
      <c r="A419">
        <v>263921</v>
      </c>
      <c r="B419">
        <v>9674</v>
      </c>
      <c r="C419" s="23" t="s">
        <v>221</v>
      </c>
      <c r="D419" s="23" t="s">
        <v>222</v>
      </c>
      <c r="E419" s="23" t="s">
        <v>223</v>
      </c>
      <c r="F419" s="24">
        <v>46161</v>
      </c>
      <c r="G419" s="23" t="s">
        <v>275</v>
      </c>
      <c r="H419">
        <v>1</v>
      </c>
      <c r="I419" s="23" t="s">
        <v>1622</v>
      </c>
      <c r="M419" s="23" t="s">
        <v>277</v>
      </c>
      <c r="N419" s="23" t="s">
        <v>1623</v>
      </c>
      <c r="O419" s="23" t="s">
        <v>1624</v>
      </c>
      <c r="P419" s="23" t="s">
        <v>1622</v>
      </c>
      <c r="Q419" s="23" t="s">
        <v>229</v>
      </c>
      <c r="U419" s="23" t="s">
        <v>280</v>
      </c>
      <c r="V419" s="23" t="s">
        <v>231</v>
      </c>
      <c r="W419" s="25">
        <v>46309.803796296299</v>
      </c>
    </row>
    <row r="420" spans="1:23">
      <c r="A420">
        <v>263922</v>
      </c>
      <c r="B420">
        <v>9675</v>
      </c>
      <c r="C420" s="23" t="s">
        <v>221</v>
      </c>
      <c r="D420" s="23" t="s">
        <v>222</v>
      </c>
      <c r="E420" s="23" t="s">
        <v>223</v>
      </c>
      <c r="F420" s="24">
        <v>46161</v>
      </c>
      <c r="G420" s="23" t="s">
        <v>281</v>
      </c>
      <c r="H420">
        <v>1</v>
      </c>
      <c r="I420" s="23" t="s">
        <v>1625</v>
      </c>
      <c r="M420" s="23" t="s">
        <v>283</v>
      </c>
      <c r="N420" s="23" t="s">
        <v>1626</v>
      </c>
      <c r="O420" s="23" t="s">
        <v>1627</v>
      </c>
      <c r="P420" s="23" t="s">
        <v>1625</v>
      </c>
      <c r="Q420" s="23" t="s">
        <v>229</v>
      </c>
      <c r="U420" s="23" t="s">
        <v>286</v>
      </c>
      <c r="V420" s="23" t="s">
        <v>231</v>
      </c>
      <c r="W420" s="25">
        <v>46309.803796296299</v>
      </c>
    </row>
    <row r="421" spans="1:23">
      <c r="A421">
        <v>263923</v>
      </c>
      <c r="B421">
        <v>9676</v>
      </c>
      <c r="C421" s="23" t="s">
        <v>221</v>
      </c>
      <c r="D421" s="23" t="s">
        <v>222</v>
      </c>
      <c r="E421" s="23" t="s">
        <v>223</v>
      </c>
      <c r="F421" s="24">
        <v>46161</v>
      </c>
      <c r="G421" s="23" t="s">
        <v>232</v>
      </c>
      <c r="H421">
        <v>1</v>
      </c>
      <c r="I421" s="23" t="s">
        <v>375</v>
      </c>
      <c r="M421" s="23" t="s">
        <v>234</v>
      </c>
      <c r="N421" s="23" t="s">
        <v>1628</v>
      </c>
      <c r="O421" s="23" t="s">
        <v>1629</v>
      </c>
      <c r="P421" s="23" t="s">
        <v>375</v>
      </c>
      <c r="Q421" s="23" t="s">
        <v>229</v>
      </c>
      <c r="U421" s="23" t="s">
        <v>237</v>
      </c>
      <c r="V421" s="23" t="s">
        <v>231</v>
      </c>
      <c r="W421" s="25">
        <v>46309.803796296299</v>
      </c>
    </row>
    <row r="422" spans="1:23">
      <c r="A422">
        <v>263924</v>
      </c>
      <c r="B422">
        <v>9677</v>
      </c>
      <c r="C422" s="23" t="s">
        <v>221</v>
      </c>
      <c r="D422" s="23" t="s">
        <v>222</v>
      </c>
      <c r="E422" s="23" t="s">
        <v>223</v>
      </c>
      <c r="F422" s="24">
        <v>46161</v>
      </c>
      <c r="G422" s="23" t="s">
        <v>1630</v>
      </c>
      <c r="H422">
        <v>1</v>
      </c>
      <c r="I422" s="23" t="s">
        <v>1631</v>
      </c>
      <c r="M422" s="23" t="s">
        <v>1632</v>
      </c>
      <c r="N422" s="23" t="s">
        <v>1633</v>
      </c>
      <c r="O422" s="23" t="s">
        <v>1634</v>
      </c>
      <c r="P422" s="23" t="s">
        <v>1631</v>
      </c>
      <c r="Q422" s="23" t="s">
        <v>229</v>
      </c>
      <c r="U422" s="23" t="s">
        <v>1635</v>
      </c>
      <c r="V422" s="23" t="s">
        <v>231</v>
      </c>
      <c r="W422" s="25">
        <v>46309.803796296299</v>
      </c>
    </row>
    <row r="423" spans="1:23">
      <c r="A423">
        <v>263925</v>
      </c>
      <c r="B423">
        <v>9678</v>
      </c>
      <c r="C423" s="23" t="s">
        <v>221</v>
      </c>
      <c r="D423" s="23" t="s">
        <v>222</v>
      </c>
      <c r="E423" s="23" t="s">
        <v>223</v>
      </c>
      <c r="F423" s="24">
        <v>46161</v>
      </c>
      <c r="G423" s="23" t="s">
        <v>730</v>
      </c>
      <c r="H423">
        <v>1</v>
      </c>
      <c r="I423" s="23" t="s">
        <v>1636</v>
      </c>
      <c r="M423" s="23" t="s">
        <v>732</v>
      </c>
      <c r="N423" s="23" t="s">
        <v>1637</v>
      </c>
      <c r="O423" s="23" t="s">
        <v>1638</v>
      </c>
      <c r="P423" s="23" t="s">
        <v>1636</v>
      </c>
      <c r="Q423" s="23" t="s">
        <v>229</v>
      </c>
      <c r="U423" s="23" t="s">
        <v>735</v>
      </c>
      <c r="V423" s="23" t="s">
        <v>231</v>
      </c>
      <c r="W423" s="25">
        <v>46309.803796296299</v>
      </c>
    </row>
    <row r="424" spans="1:23">
      <c r="A424">
        <v>263926</v>
      </c>
      <c r="B424">
        <v>9679</v>
      </c>
      <c r="C424" s="23" t="s">
        <v>221</v>
      </c>
      <c r="D424" s="23" t="s">
        <v>222</v>
      </c>
      <c r="E424" s="23" t="s">
        <v>223</v>
      </c>
      <c r="F424" s="24">
        <v>46161</v>
      </c>
      <c r="G424" s="23" t="s">
        <v>317</v>
      </c>
      <c r="H424">
        <v>1</v>
      </c>
      <c r="I424" s="23" t="s">
        <v>1639</v>
      </c>
      <c r="M424" s="23" t="s">
        <v>319</v>
      </c>
      <c r="N424" s="23" t="s">
        <v>1640</v>
      </c>
      <c r="O424" s="23" t="s">
        <v>1641</v>
      </c>
      <c r="P424" s="23" t="s">
        <v>1639</v>
      </c>
      <c r="Q424" s="23" t="s">
        <v>229</v>
      </c>
      <c r="U424" s="23" t="s">
        <v>322</v>
      </c>
      <c r="V424" s="23" t="s">
        <v>231</v>
      </c>
      <c r="W424" s="25">
        <v>46309.803796296299</v>
      </c>
    </row>
    <row r="425" spans="1:23">
      <c r="A425">
        <v>263927</v>
      </c>
      <c r="B425">
        <v>9680</v>
      </c>
      <c r="C425" s="23" t="s">
        <v>221</v>
      </c>
      <c r="D425" s="23" t="s">
        <v>222</v>
      </c>
      <c r="E425" s="23" t="s">
        <v>223</v>
      </c>
      <c r="F425" s="24">
        <v>46161</v>
      </c>
      <c r="G425" s="23" t="s">
        <v>224</v>
      </c>
      <c r="H425">
        <v>1</v>
      </c>
      <c r="I425" s="23" t="s">
        <v>1642</v>
      </c>
      <c r="M425" s="23" t="s">
        <v>226</v>
      </c>
      <c r="N425" s="23" t="s">
        <v>1643</v>
      </c>
      <c r="O425" s="23" t="s">
        <v>1644</v>
      </c>
      <c r="P425" s="23" t="s">
        <v>1642</v>
      </c>
      <c r="Q425" s="23" t="s">
        <v>229</v>
      </c>
      <c r="U425" s="23" t="s">
        <v>230</v>
      </c>
      <c r="V425" s="23" t="s">
        <v>231</v>
      </c>
      <c r="W425" s="25">
        <v>46309.803796296299</v>
      </c>
    </row>
    <row r="426" spans="1:23">
      <c r="A426">
        <v>263928</v>
      </c>
      <c r="B426">
        <v>9681</v>
      </c>
      <c r="C426" s="23" t="s">
        <v>221</v>
      </c>
      <c r="D426" s="23" t="s">
        <v>222</v>
      </c>
      <c r="E426" s="23" t="s">
        <v>223</v>
      </c>
      <c r="F426" s="24">
        <v>46161</v>
      </c>
      <c r="G426" s="23" t="s">
        <v>623</v>
      </c>
      <c r="H426">
        <v>1</v>
      </c>
      <c r="I426" s="23" t="s">
        <v>1645</v>
      </c>
      <c r="M426" s="23" t="s">
        <v>625</v>
      </c>
      <c r="N426" s="23" t="s">
        <v>1646</v>
      </c>
      <c r="O426" s="23" t="s">
        <v>1647</v>
      </c>
      <c r="P426" s="23" t="s">
        <v>1645</v>
      </c>
      <c r="Q426" s="23" t="s">
        <v>229</v>
      </c>
      <c r="U426" s="23" t="s">
        <v>628</v>
      </c>
      <c r="V426" s="23" t="s">
        <v>231</v>
      </c>
      <c r="W426" s="25">
        <v>46309.803796296299</v>
      </c>
    </row>
    <row r="427" spans="1:23">
      <c r="A427">
        <v>263929</v>
      </c>
      <c r="B427">
        <v>9682</v>
      </c>
      <c r="C427" s="23" t="s">
        <v>221</v>
      </c>
      <c r="D427" s="23" t="s">
        <v>222</v>
      </c>
      <c r="E427" s="23" t="s">
        <v>223</v>
      </c>
      <c r="F427" s="24">
        <v>46161</v>
      </c>
      <c r="G427" s="23" t="s">
        <v>323</v>
      </c>
      <c r="H427">
        <v>1</v>
      </c>
      <c r="I427" s="23" t="s">
        <v>1648</v>
      </c>
      <c r="M427" s="23" t="s">
        <v>325</v>
      </c>
      <c r="N427" s="23" t="s">
        <v>1649</v>
      </c>
      <c r="O427" s="23" t="s">
        <v>1650</v>
      </c>
      <c r="P427" s="23" t="s">
        <v>1648</v>
      </c>
      <c r="Q427" s="23" t="s">
        <v>229</v>
      </c>
      <c r="U427" s="23" t="s">
        <v>328</v>
      </c>
      <c r="V427" s="23" t="s">
        <v>231</v>
      </c>
      <c r="W427" s="25">
        <v>46309.803796296299</v>
      </c>
    </row>
    <row r="428" spans="1:23">
      <c r="A428">
        <v>263930</v>
      </c>
      <c r="B428">
        <v>9683</v>
      </c>
      <c r="C428" s="23" t="s">
        <v>221</v>
      </c>
      <c r="D428" s="23" t="s">
        <v>222</v>
      </c>
      <c r="E428" s="23" t="s">
        <v>223</v>
      </c>
      <c r="F428" s="24">
        <v>46161</v>
      </c>
      <c r="G428" s="23" t="s">
        <v>224</v>
      </c>
      <c r="H428">
        <v>1</v>
      </c>
      <c r="I428" s="23" t="s">
        <v>1651</v>
      </c>
      <c r="M428" s="23" t="s">
        <v>226</v>
      </c>
      <c r="N428" s="23" t="s">
        <v>1652</v>
      </c>
      <c r="O428" s="23" t="s">
        <v>1653</v>
      </c>
      <c r="P428" s="23" t="s">
        <v>1651</v>
      </c>
      <c r="Q428" s="23" t="s">
        <v>229</v>
      </c>
      <c r="U428" s="23" t="s">
        <v>230</v>
      </c>
      <c r="V428" s="23" t="s">
        <v>231</v>
      </c>
      <c r="W428" s="25">
        <v>46309.803796296299</v>
      </c>
    </row>
    <row r="429" spans="1:23">
      <c r="A429">
        <v>264263</v>
      </c>
      <c r="B429">
        <v>1537</v>
      </c>
      <c r="C429" s="23" t="s">
        <v>221</v>
      </c>
      <c r="D429" s="23" t="s">
        <v>222</v>
      </c>
      <c r="E429" s="23" t="s">
        <v>223</v>
      </c>
      <c r="F429" s="24">
        <v>46162</v>
      </c>
      <c r="G429" s="23" t="s">
        <v>428</v>
      </c>
      <c r="H429">
        <v>1</v>
      </c>
      <c r="I429" s="23" t="s">
        <v>1654</v>
      </c>
      <c r="M429" s="23" t="s">
        <v>226</v>
      </c>
      <c r="N429" s="23" t="s">
        <v>1655</v>
      </c>
      <c r="O429" s="23" t="s">
        <v>1656</v>
      </c>
      <c r="P429" s="23" t="s">
        <v>1654</v>
      </c>
      <c r="Q429" s="23" t="s">
        <v>229</v>
      </c>
      <c r="U429" s="23" t="s">
        <v>432</v>
      </c>
      <c r="V429" s="23" t="s">
        <v>231</v>
      </c>
      <c r="W429" s="25">
        <v>46309.803796296299</v>
      </c>
    </row>
    <row r="430" spans="1:23">
      <c r="A430">
        <v>264264</v>
      </c>
      <c r="B430">
        <v>1538</v>
      </c>
      <c r="C430" s="23" t="s">
        <v>221</v>
      </c>
      <c r="D430" s="23" t="s">
        <v>222</v>
      </c>
      <c r="E430" s="23" t="s">
        <v>223</v>
      </c>
      <c r="F430" s="24">
        <v>46162</v>
      </c>
      <c r="G430" s="23" t="s">
        <v>1057</v>
      </c>
      <c r="H430">
        <v>1</v>
      </c>
      <c r="I430" s="23" t="s">
        <v>1657</v>
      </c>
      <c r="M430" s="23" t="s">
        <v>1059</v>
      </c>
      <c r="N430" s="23" t="s">
        <v>1658</v>
      </c>
      <c r="O430" s="23" t="s">
        <v>1659</v>
      </c>
      <c r="P430" s="23" t="s">
        <v>1657</v>
      </c>
      <c r="Q430" s="23" t="s">
        <v>229</v>
      </c>
      <c r="U430" s="23" t="s">
        <v>1062</v>
      </c>
      <c r="V430" s="23" t="s">
        <v>231</v>
      </c>
      <c r="W430" s="25">
        <v>46309.803796296299</v>
      </c>
    </row>
    <row r="431" spans="1:23">
      <c r="A431">
        <v>264265</v>
      </c>
      <c r="B431">
        <v>1539</v>
      </c>
      <c r="C431" s="23" t="s">
        <v>221</v>
      </c>
      <c r="D431" s="23" t="s">
        <v>222</v>
      </c>
      <c r="E431" s="23" t="s">
        <v>223</v>
      </c>
      <c r="F431" s="24">
        <v>46162</v>
      </c>
      <c r="G431" s="23" t="s">
        <v>517</v>
      </c>
      <c r="H431">
        <v>1</v>
      </c>
      <c r="I431" s="23" t="s">
        <v>1660</v>
      </c>
      <c r="M431" s="23" t="s">
        <v>330</v>
      </c>
      <c r="N431" s="23" t="s">
        <v>1316</v>
      </c>
      <c r="O431" s="23" t="s">
        <v>928</v>
      </c>
      <c r="P431" s="23" t="s">
        <v>1660</v>
      </c>
      <c r="Q431" s="23" t="s">
        <v>229</v>
      </c>
      <c r="U431" s="23" t="s">
        <v>520</v>
      </c>
      <c r="V431" s="23" t="s">
        <v>231</v>
      </c>
      <c r="W431" s="25">
        <v>46309.803796296299</v>
      </c>
    </row>
    <row r="432" spans="1:23">
      <c r="A432">
        <v>264266</v>
      </c>
      <c r="B432">
        <v>1540</v>
      </c>
      <c r="C432" s="23" t="s">
        <v>221</v>
      </c>
      <c r="D432" s="23" t="s">
        <v>222</v>
      </c>
      <c r="E432" s="23" t="s">
        <v>223</v>
      </c>
      <c r="F432" s="24">
        <v>46162</v>
      </c>
      <c r="G432" s="23" t="s">
        <v>1661</v>
      </c>
      <c r="H432">
        <v>1</v>
      </c>
      <c r="I432" s="23" t="s">
        <v>1662</v>
      </c>
      <c r="M432" s="23" t="s">
        <v>234</v>
      </c>
      <c r="N432" s="23" t="s">
        <v>1663</v>
      </c>
      <c r="O432" s="23" t="s">
        <v>1664</v>
      </c>
      <c r="P432" s="23" t="s">
        <v>1662</v>
      </c>
      <c r="Q432" s="23" t="s">
        <v>229</v>
      </c>
      <c r="U432" s="23" t="s">
        <v>1665</v>
      </c>
      <c r="V432" s="23" t="s">
        <v>231</v>
      </c>
      <c r="W432" s="25">
        <v>46309.803796296299</v>
      </c>
    </row>
    <row r="433" spans="1:23">
      <c r="A433">
        <v>264267</v>
      </c>
      <c r="B433">
        <v>1541</v>
      </c>
      <c r="C433" s="23" t="s">
        <v>221</v>
      </c>
      <c r="D433" s="23" t="s">
        <v>222</v>
      </c>
      <c r="E433" s="23" t="s">
        <v>223</v>
      </c>
      <c r="F433" s="24">
        <v>46162</v>
      </c>
      <c r="G433" s="23" t="s">
        <v>428</v>
      </c>
      <c r="H433">
        <v>1</v>
      </c>
      <c r="I433" s="23" t="s">
        <v>1666</v>
      </c>
      <c r="M433" s="23" t="s">
        <v>226</v>
      </c>
      <c r="N433" s="23" t="s">
        <v>1667</v>
      </c>
      <c r="O433" s="23" t="s">
        <v>1668</v>
      </c>
      <c r="P433" s="23" t="s">
        <v>1666</v>
      </c>
      <c r="Q433" s="23" t="s">
        <v>229</v>
      </c>
      <c r="U433" s="23" t="s">
        <v>432</v>
      </c>
      <c r="V433" s="23" t="s">
        <v>231</v>
      </c>
      <c r="W433" s="25">
        <v>46309.803796296299</v>
      </c>
    </row>
    <row r="434" spans="1:23">
      <c r="A434">
        <v>264268</v>
      </c>
      <c r="B434">
        <v>1542</v>
      </c>
      <c r="C434" s="23" t="s">
        <v>221</v>
      </c>
      <c r="D434" s="23" t="s">
        <v>222</v>
      </c>
      <c r="E434" s="23" t="s">
        <v>223</v>
      </c>
      <c r="F434" s="24">
        <v>46162</v>
      </c>
      <c r="G434" s="23" t="s">
        <v>1057</v>
      </c>
      <c r="H434">
        <v>1</v>
      </c>
      <c r="I434" s="23" t="s">
        <v>1669</v>
      </c>
      <c r="M434" s="23" t="s">
        <v>1059</v>
      </c>
      <c r="N434" s="23" t="s">
        <v>1670</v>
      </c>
      <c r="O434" s="23" t="s">
        <v>1671</v>
      </c>
      <c r="P434" s="23" t="s">
        <v>1669</v>
      </c>
      <c r="Q434" s="23" t="s">
        <v>229</v>
      </c>
      <c r="U434" s="23" t="s">
        <v>1062</v>
      </c>
      <c r="V434" s="23" t="s">
        <v>231</v>
      </c>
      <c r="W434" s="25">
        <v>46309.803796296299</v>
      </c>
    </row>
    <row r="435" spans="1:23">
      <c r="A435">
        <v>264269</v>
      </c>
      <c r="B435">
        <v>1543</v>
      </c>
      <c r="C435" s="23" t="s">
        <v>221</v>
      </c>
      <c r="D435" s="23" t="s">
        <v>222</v>
      </c>
      <c r="E435" s="23" t="s">
        <v>223</v>
      </c>
      <c r="F435" s="24">
        <v>46162</v>
      </c>
      <c r="G435" s="23" t="s">
        <v>433</v>
      </c>
      <c r="H435">
        <v>1</v>
      </c>
      <c r="I435" s="23" t="s">
        <v>1672</v>
      </c>
      <c r="M435" s="23" t="s">
        <v>435</v>
      </c>
      <c r="N435" s="23" t="s">
        <v>1673</v>
      </c>
      <c r="O435" s="23" t="s">
        <v>1674</v>
      </c>
      <c r="P435" s="23" t="s">
        <v>1672</v>
      </c>
      <c r="Q435" s="23" t="s">
        <v>229</v>
      </c>
      <c r="U435" s="23" t="s">
        <v>440</v>
      </c>
      <c r="V435" s="23" t="s">
        <v>231</v>
      </c>
      <c r="W435" s="25">
        <v>46309.803796296299</v>
      </c>
    </row>
    <row r="436" spans="1:23">
      <c r="A436">
        <v>264270</v>
      </c>
      <c r="B436">
        <v>1544</v>
      </c>
      <c r="C436" s="23" t="s">
        <v>221</v>
      </c>
      <c r="D436" s="23" t="s">
        <v>222</v>
      </c>
      <c r="E436" s="23" t="s">
        <v>223</v>
      </c>
      <c r="F436" s="24">
        <v>46162</v>
      </c>
      <c r="G436" s="23" t="s">
        <v>428</v>
      </c>
      <c r="H436">
        <v>1</v>
      </c>
      <c r="I436" s="23" t="s">
        <v>1675</v>
      </c>
      <c r="M436" s="23" t="s">
        <v>226</v>
      </c>
      <c r="N436" s="23" t="s">
        <v>1676</v>
      </c>
      <c r="O436" s="23" t="s">
        <v>1677</v>
      </c>
      <c r="P436" s="23" t="s">
        <v>1675</v>
      </c>
      <c r="Q436" s="23" t="s">
        <v>229</v>
      </c>
      <c r="U436" s="23" t="s">
        <v>432</v>
      </c>
      <c r="V436" s="23" t="s">
        <v>231</v>
      </c>
      <c r="W436" s="25">
        <v>46309.803796296299</v>
      </c>
    </row>
    <row r="437" spans="1:23">
      <c r="A437">
        <v>264271</v>
      </c>
      <c r="B437">
        <v>1545</v>
      </c>
      <c r="C437" s="23" t="s">
        <v>221</v>
      </c>
      <c r="D437" s="23" t="s">
        <v>222</v>
      </c>
      <c r="E437" s="23" t="s">
        <v>223</v>
      </c>
      <c r="F437" s="24">
        <v>46162</v>
      </c>
      <c r="G437" s="23" t="s">
        <v>1491</v>
      </c>
      <c r="H437">
        <v>1</v>
      </c>
      <c r="I437" s="23" t="s">
        <v>916</v>
      </c>
      <c r="M437" s="23" t="s">
        <v>1493</v>
      </c>
      <c r="N437" s="23" t="s">
        <v>1678</v>
      </c>
      <c r="O437" s="23" t="s">
        <v>1679</v>
      </c>
      <c r="P437" s="23" t="s">
        <v>916</v>
      </c>
      <c r="Q437" s="23" t="s">
        <v>229</v>
      </c>
      <c r="U437" s="23" t="s">
        <v>1496</v>
      </c>
      <c r="V437" s="23" t="s">
        <v>231</v>
      </c>
      <c r="W437" s="25">
        <v>46309.803796296299</v>
      </c>
    </row>
    <row r="438" spans="1:23">
      <c r="A438">
        <v>264272</v>
      </c>
      <c r="B438">
        <v>1546</v>
      </c>
      <c r="C438" s="23" t="s">
        <v>221</v>
      </c>
      <c r="D438" s="23" t="s">
        <v>222</v>
      </c>
      <c r="E438" s="23" t="s">
        <v>223</v>
      </c>
      <c r="F438" s="24">
        <v>46162</v>
      </c>
      <c r="G438" s="23" t="s">
        <v>299</v>
      </c>
      <c r="H438">
        <v>1</v>
      </c>
      <c r="I438" s="23" t="s">
        <v>1680</v>
      </c>
      <c r="M438" s="23" t="s">
        <v>301</v>
      </c>
      <c r="N438" s="23" t="s">
        <v>1681</v>
      </c>
      <c r="O438" s="23" t="s">
        <v>1682</v>
      </c>
      <c r="P438" s="23" t="s">
        <v>1680</v>
      </c>
      <c r="Q438" s="23" t="s">
        <v>229</v>
      </c>
      <c r="U438" s="23" t="s">
        <v>304</v>
      </c>
      <c r="V438" s="23" t="s">
        <v>231</v>
      </c>
      <c r="W438" s="25">
        <v>46309.803796296299</v>
      </c>
    </row>
    <row r="439" spans="1:23">
      <c r="A439">
        <v>264273</v>
      </c>
      <c r="B439">
        <v>1547</v>
      </c>
      <c r="C439" s="23" t="s">
        <v>221</v>
      </c>
      <c r="D439" s="23" t="s">
        <v>222</v>
      </c>
      <c r="E439" s="23" t="s">
        <v>223</v>
      </c>
      <c r="F439" s="24">
        <v>46162</v>
      </c>
      <c r="G439" s="23" t="s">
        <v>617</v>
      </c>
      <c r="H439">
        <v>1</v>
      </c>
      <c r="I439" s="23" t="s">
        <v>1683</v>
      </c>
      <c r="M439" s="23" t="s">
        <v>619</v>
      </c>
      <c r="N439" s="23" t="s">
        <v>1684</v>
      </c>
      <c r="O439" s="23" t="s">
        <v>1685</v>
      </c>
      <c r="P439" s="23" t="s">
        <v>1683</v>
      </c>
      <c r="Q439" s="23" t="s">
        <v>229</v>
      </c>
      <c r="U439" s="23" t="s">
        <v>622</v>
      </c>
      <c r="V439" s="23" t="s">
        <v>231</v>
      </c>
      <c r="W439" s="25">
        <v>46309.803796296299</v>
      </c>
    </row>
    <row r="440" spans="1:23">
      <c r="A440">
        <v>264274</v>
      </c>
      <c r="B440">
        <v>1548</v>
      </c>
      <c r="C440" s="23" t="s">
        <v>221</v>
      </c>
      <c r="D440" s="23" t="s">
        <v>222</v>
      </c>
      <c r="E440" s="23" t="s">
        <v>223</v>
      </c>
      <c r="F440" s="24">
        <v>46162</v>
      </c>
      <c r="G440" s="23" t="s">
        <v>1686</v>
      </c>
      <c r="H440">
        <v>1</v>
      </c>
      <c r="I440" s="23" t="s">
        <v>1687</v>
      </c>
      <c r="M440" s="23" t="s">
        <v>1688</v>
      </c>
      <c r="N440" s="23" t="s">
        <v>1689</v>
      </c>
      <c r="O440" s="23" t="s">
        <v>1690</v>
      </c>
      <c r="P440" s="23" t="s">
        <v>1687</v>
      </c>
      <c r="Q440" s="23" t="s">
        <v>229</v>
      </c>
      <c r="U440" s="23" t="s">
        <v>1691</v>
      </c>
      <c r="V440" s="23" t="s">
        <v>231</v>
      </c>
      <c r="W440" s="25">
        <v>46309.803796296299</v>
      </c>
    </row>
    <row r="441" spans="1:23">
      <c r="A441">
        <v>264275</v>
      </c>
      <c r="B441">
        <v>1549</v>
      </c>
      <c r="C441" s="23" t="s">
        <v>221</v>
      </c>
      <c r="D441" s="23" t="s">
        <v>222</v>
      </c>
      <c r="E441" s="23" t="s">
        <v>223</v>
      </c>
      <c r="F441" s="24">
        <v>46162</v>
      </c>
      <c r="G441" s="23" t="s">
        <v>632</v>
      </c>
      <c r="H441">
        <v>1</v>
      </c>
      <c r="I441" s="23" t="s">
        <v>1692</v>
      </c>
      <c r="M441" s="23" t="s">
        <v>634</v>
      </c>
      <c r="N441" s="23" t="s">
        <v>1693</v>
      </c>
      <c r="O441" s="23" t="s">
        <v>1694</v>
      </c>
      <c r="P441" s="23" t="s">
        <v>1692</v>
      </c>
      <c r="Q441" s="23" t="s">
        <v>229</v>
      </c>
      <c r="U441" s="23" t="s">
        <v>637</v>
      </c>
      <c r="V441" s="23" t="s">
        <v>231</v>
      </c>
      <c r="W441" s="25">
        <v>46309.803796296299</v>
      </c>
    </row>
    <row r="442" spans="1:23">
      <c r="A442">
        <v>264276</v>
      </c>
      <c r="B442">
        <v>1550</v>
      </c>
      <c r="C442" s="23" t="s">
        <v>221</v>
      </c>
      <c r="D442" s="23" t="s">
        <v>222</v>
      </c>
      <c r="E442" s="23" t="s">
        <v>223</v>
      </c>
      <c r="F442" s="24">
        <v>46162</v>
      </c>
      <c r="G442" s="23" t="s">
        <v>275</v>
      </c>
      <c r="H442">
        <v>1</v>
      </c>
      <c r="I442" s="23" t="s">
        <v>1695</v>
      </c>
      <c r="M442" s="23" t="s">
        <v>277</v>
      </c>
      <c r="N442" s="23" t="s">
        <v>1558</v>
      </c>
      <c r="O442" s="23" t="s">
        <v>1696</v>
      </c>
      <c r="P442" s="23" t="s">
        <v>1695</v>
      </c>
      <c r="Q442" s="23" t="s">
        <v>229</v>
      </c>
      <c r="U442" s="23" t="s">
        <v>280</v>
      </c>
      <c r="V442" s="23" t="s">
        <v>231</v>
      </c>
      <c r="W442" s="25">
        <v>46309.803796296299</v>
      </c>
    </row>
    <row r="443" spans="1:23">
      <c r="A443">
        <v>264277</v>
      </c>
      <c r="B443">
        <v>1551</v>
      </c>
      <c r="C443" s="23" t="s">
        <v>221</v>
      </c>
      <c r="D443" s="23" t="s">
        <v>222</v>
      </c>
      <c r="E443" s="23" t="s">
        <v>223</v>
      </c>
      <c r="F443" s="24">
        <v>46162</v>
      </c>
      <c r="G443" s="23" t="s">
        <v>245</v>
      </c>
      <c r="H443">
        <v>1</v>
      </c>
      <c r="I443" s="23" t="s">
        <v>1697</v>
      </c>
      <c r="M443" s="23" t="s">
        <v>247</v>
      </c>
      <c r="N443" s="23" t="s">
        <v>1698</v>
      </c>
      <c r="O443" s="23" t="s">
        <v>1699</v>
      </c>
      <c r="P443" s="23" t="s">
        <v>1697</v>
      </c>
      <c r="Q443" s="23" t="s">
        <v>229</v>
      </c>
      <c r="U443" s="23" t="s">
        <v>250</v>
      </c>
      <c r="V443" s="23" t="s">
        <v>231</v>
      </c>
      <c r="W443" s="25">
        <v>46309.803796296299</v>
      </c>
    </row>
    <row r="444" spans="1:23">
      <c r="A444">
        <v>264278</v>
      </c>
      <c r="B444">
        <v>1552</v>
      </c>
      <c r="C444" s="23" t="s">
        <v>221</v>
      </c>
      <c r="D444" s="23" t="s">
        <v>222</v>
      </c>
      <c r="E444" s="23" t="s">
        <v>223</v>
      </c>
      <c r="F444" s="24">
        <v>46162</v>
      </c>
      <c r="G444" s="23" t="s">
        <v>644</v>
      </c>
      <c r="H444">
        <v>1</v>
      </c>
      <c r="I444" s="23" t="s">
        <v>1700</v>
      </c>
      <c r="M444" s="23" t="s">
        <v>397</v>
      </c>
      <c r="N444" s="23" t="s">
        <v>1701</v>
      </c>
      <c r="O444" s="23" t="s">
        <v>1702</v>
      </c>
      <c r="P444" s="23" t="s">
        <v>1700</v>
      </c>
      <c r="Q444" s="23" t="s">
        <v>229</v>
      </c>
      <c r="U444" s="23" t="s">
        <v>648</v>
      </c>
      <c r="V444" s="23" t="s">
        <v>231</v>
      </c>
      <c r="W444" s="25">
        <v>46309.803796296299</v>
      </c>
    </row>
    <row r="445" spans="1:23">
      <c r="A445">
        <v>264279</v>
      </c>
      <c r="B445">
        <v>1553</v>
      </c>
      <c r="C445" s="23" t="s">
        <v>221</v>
      </c>
      <c r="D445" s="23" t="s">
        <v>222</v>
      </c>
      <c r="E445" s="23" t="s">
        <v>223</v>
      </c>
      <c r="F445" s="24">
        <v>46162</v>
      </c>
      <c r="G445" s="23" t="s">
        <v>251</v>
      </c>
      <c r="H445">
        <v>1</v>
      </c>
      <c r="I445" s="23" t="s">
        <v>300</v>
      </c>
      <c r="M445" s="23" t="s">
        <v>253</v>
      </c>
      <c r="N445" s="23" t="s">
        <v>1703</v>
      </c>
      <c r="O445" s="23" t="s">
        <v>1704</v>
      </c>
      <c r="P445" s="23" t="s">
        <v>300</v>
      </c>
      <c r="Q445" s="23" t="s">
        <v>229</v>
      </c>
      <c r="U445" s="23" t="s">
        <v>256</v>
      </c>
      <c r="V445" s="23" t="s">
        <v>231</v>
      </c>
      <c r="W445" s="25">
        <v>46309.803796296299</v>
      </c>
    </row>
    <row r="446" spans="1:23">
      <c r="A446">
        <v>264280</v>
      </c>
      <c r="B446">
        <v>1554</v>
      </c>
      <c r="C446" s="23" t="s">
        <v>221</v>
      </c>
      <c r="D446" s="23" t="s">
        <v>222</v>
      </c>
      <c r="E446" s="23" t="s">
        <v>223</v>
      </c>
      <c r="F446" s="24">
        <v>46162</v>
      </c>
      <c r="G446" s="23" t="s">
        <v>649</v>
      </c>
      <c r="H446">
        <v>1</v>
      </c>
      <c r="I446" s="23" t="s">
        <v>1705</v>
      </c>
      <c r="M446" s="23" t="s">
        <v>651</v>
      </c>
      <c r="N446" s="23" t="s">
        <v>1706</v>
      </c>
      <c r="O446" s="23" t="s">
        <v>1707</v>
      </c>
      <c r="P446" s="23" t="s">
        <v>1705</v>
      </c>
      <c r="Q446" s="23" t="s">
        <v>229</v>
      </c>
      <c r="U446" s="23" t="s">
        <v>654</v>
      </c>
      <c r="V446" s="23" t="s">
        <v>231</v>
      </c>
      <c r="W446" s="25">
        <v>46309.803796296299</v>
      </c>
    </row>
    <row r="447" spans="1:23">
      <c r="A447">
        <v>264281</v>
      </c>
      <c r="B447">
        <v>1555</v>
      </c>
      <c r="C447" s="23" t="s">
        <v>221</v>
      </c>
      <c r="D447" s="23" t="s">
        <v>222</v>
      </c>
      <c r="E447" s="23" t="s">
        <v>223</v>
      </c>
      <c r="F447" s="24">
        <v>46162</v>
      </c>
      <c r="G447" s="23" t="s">
        <v>623</v>
      </c>
      <c r="H447">
        <v>1</v>
      </c>
      <c r="I447" s="23" t="s">
        <v>1708</v>
      </c>
      <c r="M447" s="23" t="s">
        <v>625</v>
      </c>
      <c r="N447" s="23" t="s">
        <v>1709</v>
      </c>
      <c r="O447" s="23" t="s">
        <v>1710</v>
      </c>
      <c r="P447" s="23" t="s">
        <v>1708</v>
      </c>
      <c r="Q447" s="23" t="s">
        <v>229</v>
      </c>
      <c r="U447" s="23" t="s">
        <v>628</v>
      </c>
      <c r="V447" s="23" t="s">
        <v>231</v>
      </c>
      <c r="W447" s="25">
        <v>46309.803796296299</v>
      </c>
    </row>
    <row r="448" spans="1:23">
      <c r="A448">
        <v>264282</v>
      </c>
      <c r="B448">
        <v>1556</v>
      </c>
      <c r="C448" s="23" t="s">
        <v>221</v>
      </c>
      <c r="D448" s="23" t="s">
        <v>222</v>
      </c>
      <c r="E448" s="23" t="s">
        <v>223</v>
      </c>
      <c r="F448" s="24">
        <v>46162</v>
      </c>
      <c r="G448" s="23" t="s">
        <v>1711</v>
      </c>
      <c r="H448">
        <v>1</v>
      </c>
      <c r="I448" s="23" t="s">
        <v>1712</v>
      </c>
      <c r="M448" s="23" t="s">
        <v>1713</v>
      </c>
      <c r="N448" s="23" t="s">
        <v>1714</v>
      </c>
      <c r="O448" s="23" t="s">
        <v>1715</v>
      </c>
      <c r="P448" s="23" t="s">
        <v>1712</v>
      </c>
      <c r="Q448" s="23" t="s">
        <v>229</v>
      </c>
      <c r="U448" s="23" t="s">
        <v>1716</v>
      </c>
      <c r="V448" s="23" t="s">
        <v>231</v>
      </c>
      <c r="W448" s="25">
        <v>46309.803796296299</v>
      </c>
    </row>
    <row r="449" spans="1:23">
      <c r="A449">
        <v>264283</v>
      </c>
      <c r="B449">
        <v>1557</v>
      </c>
      <c r="C449" s="23" t="s">
        <v>221</v>
      </c>
      <c r="D449" s="23" t="s">
        <v>222</v>
      </c>
      <c r="E449" s="23" t="s">
        <v>223</v>
      </c>
      <c r="F449" s="24">
        <v>46162</v>
      </c>
      <c r="G449" s="23" t="s">
        <v>224</v>
      </c>
      <c r="H449">
        <v>1</v>
      </c>
      <c r="I449" s="23" t="s">
        <v>1717</v>
      </c>
      <c r="M449" s="23" t="s">
        <v>226</v>
      </c>
      <c r="N449" s="23" t="s">
        <v>1718</v>
      </c>
      <c r="O449" s="23" t="s">
        <v>1719</v>
      </c>
      <c r="P449" s="23" t="s">
        <v>1717</v>
      </c>
      <c r="Q449" s="23" t="s">
        <v>229</v>
      </c>
      <c r="U449" s="23" t="s">
        <v>230</v>
      </c>
      <c r="V449" s="23" t="s">
        <v>231</v>
      </c>
      <c r="W449" s="25">
        <v>46309.803796296299</v>
      </c>
    </row>
    <row r="450" spans="1:23">
      <c r="A450">
        <v>264284</v>
      </c>
      <c r="B450">
        <v>1558</v>
      </c>
      <c r="C450" s="23" t="s">
        <v>221</v>
      </c>
      <c r="D450" s="23" t="s">
        <v>222</v>
      </c>
      <c r="E450" s="23" t="s">
        <v>223</v>
      </c>
      <c r="F450" s="24">
        <v>46162</v>
      </c>
      <c r="G450" s="23" t="s">
        <v>730</v>
      </c>
      <c r="H450">
        <v>1</v>
      </c>
      <c r="I450" s="23" t="s">
        <v>1720</v>
      </c>
      <c r="M450" s="23" t="s">
        <v>732</v>
      </c>
      <c r="N450" s="23" t="s">
        <v>1721</v>
      </c>
      <c r="O450" s="23" t="s">
        <v>1722</v>
      </c>
      <c r="P450" s="23" t="s">
        <v>1720</v>
      </c>
      <c r="Q450" s="23" t="s">
        <v>229</v>
      </c>
      <c r="U450" s="23" t="s">
        <v>735</v>
      </c>
      <c r="V450" s="23" t="s">
        <v>231</v>
      </c>
      <c r="W450" s="25">
        <v>46309.803796296299</v>
      </c>
    </row>
    <row r="451" spans="1:23">
      <c r="A451">
        <v>264285</v>
      </c>
      <c r="B451">
        <v>1559</v>
      </c>
      <c r="C451" s="23" t="s">
        <v>221</v>
      </c>
      <c r="D451" s="23" t="s">
        <v>222</v>
      </c>
      <c r="E451" s="23" t="s">
        <v>223</v>
      </c>
      <c r="F451" s="24">
        <v>46162</v>
      </c>
      <c r="G451" s="23" t="s">
        <v>623</v>
      </c>
      <c r="H451">
        <v>1</v>
      </c>
      <c r="I451" s="23" t="s">
        <v>1723</v>
      </c>
      <c r="M451" s="23" t="s">
        <v>625</v>
      </c>
      <c r="N451" s="23" t="s">
        <v>1724</v>
      </c>
      <c r="O451" s="23" t="s">
        <v>1725</v>
      </c>
      <c r="P451" s="23" t="s">
        <v>1723</v>
      </c>
      <c r="Q451" s="23" t="s">
        <v>229</v>
      </c>
      <c r="U451" s="23" t="s">
        <v>628</v>
      </c>
      <c r="V451" s="23" t="s">
        <v>231</v>
      </c>
      <c r="W451" s="25">
        <v>46309.803796296299</v>
      </c>
    </row>
    <row r="452" spans="1:23">
      <c r="A452">
        <v>264286</v>
      </c>
      <c r="B452">
        <v>1560</v>
      </c>
      <c r="C452" s="23" t="s">
        <v>221</v>
      </c>
      <c r="D452" s="23" t="s">
        <v>222</v>
      </c>
      <c r="E452" s="23" t="s">
        <v>223</v>
      </c>
      <c r="F452" s="24">
        <v>46162</v>
      </c>
      <c r="G452" s="23" t="s">
        <v>623</v>
      </c>
      <c r="H452">
        <v>1</v>
      </c>
      <c r="I452" s="23" t="s">
        <v>1726</v>
      </c>
      <c r="M452" s="23" t="s">
        <v>625</v>
      </c>
      <c r="N452" s="23" t="s">
        <v>1727</v>
      </c>
      <c r="O452" s="23" t="s">
        <v>1728</v>
      </c>
      <c r="P452" s="23" t="s">
        <v>1726</v>
      </c>
      <c r="Q452" s="23" t="s">
        <v>229</v>
      </c>
      <c r="U452" s="23" t="s">
        <v>628</v>
      </c>
      <c r="V452" s="23" t="s">
        <v>231</v>
      </c>
      <c r="W452" s="25">
        <v>46309.803796296299</v>
      </c>
    </row>
    <row r="453" spans="1:23">
      <c r="A453">
        <v>264287</v>
      </c>
      <c r="B453">
        <v>1561</v>
      </c>
      <c r="C453" s="23" t="s">
        <v>221</v>
      </c>
      <c r="D453" s="23" t="s">
        <v>222</v>
      </c>
      <c r="E453" s="23" t="s">
        <v>223</v>
      </c>
      <c r="F453" s="24">
        <v>46162</v>
      </c>
      <c r="G453" s="23" t="s">
        <v>224</v>
      </c>
      <c r="H453">
        <v>1</v>
      </c>
      <c r="I453" s="23" t="s">
        <v>1729</v>
      </c>
      <c r="M453" s="23" t="s">
        <v>226</v>
      </c>
      <c r="N453" s="23" t="s">
        <v>1730</v>
      </c>
      <c r="O453" s="23" t="s">
        <v>1731</v>
      </c>
      <c r="P453" s="23" t="s">
        <v>1729</v>
      </c>
      <c r="Q453" s="23" t="s">
        <v>229</v>
      </c>
      <c r="U453" s="23" t="s">
        <v>230</v>
      </c>
      <c r="V453" s="23" t="s">
        <v>231</v>
      </c>
      <c r="W453" s="25">
        <v>46309.803796296299</v>
      </c>
    </row>
    <row r="454" spans="1:23">
      <c r="A454">
        <v>264288</v>
      </c>
      <c r="B454">
        <v>1562</v>
      </c>
      <c r="C454" s="23" t="s">
        <v>221</v>
      </c>
      <c r="D454" s="23" t="s">
        <v>222</v>
      </c>
      <c r="E454" s="23" t="s">
        <v>223</v>
      </c>
      <c r="F454" s="24">
        <v>46162</v>
      </c>
      <c r="G454" s="23" t="s">
        <v>275</v>
      </c>
      <c r="H454">
        <v>1</v>
      </c>
      <c r="I454" s="23" t="s">
        <v>1651</v>
      </c>
      <c r="M454" s="23" t="s">
        <v>277</v>
      </c>
      <c r="N454" s="23" t="s">
        <v>1732</v>
      </c>
      <c r="O454" s="23" t="s">
        <v>1733</v>
      </c>
      <c r="P454" s="23" t="s">
        <v>1651</v>
      </c>
      <c r="Q454" s="23" t="s">
        <v>229</v>
      </c>
      <c r="U454" s="23" t="s">
        <v>280</v>
      </c>
      <c r="V454" s="23" t="s">
        <v>231</v>
      </c>
      <c r="W454" s="25">
        <v>46309.803796296299</v>
      </c>
    </row>
    <row r="455" spans="1:23">
      <c r="A455">
        <v>264289</v>
      </c>
      <c r="B455">
        <v>1563</v>
      </c>
      <c r="C455" s="23" t="s">
        <v>221</v>
      </c>
      <c r="D455" s="23" t="s">
        <v>222</v>
      </c>
      <c r="E455" s="23" t="s">
        <v>223</v>
      </c>
      <c r="F455" s="24">
        <v>46162</v>
      </c>
      <c r="G455" s="23" t="s">
        <v>1588</v>
      </c>
      <c r="H455">
        <v>1</v>
      </c>
      <c r="I455" s="23" t="s">
        <v>1734</v>
      </c>
      <c r="M455" s="23" t="s">
        <v>1590</v>
      </c>
      <c r="N455" s="23" t="s">
        <v>1735</v>
      </c>
      <c r="O455" s="23" t="s">
        <v>1736</v>
      </c>
      <c r="P455" s="23" t="s">
        <v>1734</v>
      </c>
      <c r="Q455" s="23" t="s">
        <v>229</v>
      </c>
      <c r="U455" s="23" t="s">
        <v>1593</v>
      </c>
      <c r="V455" s="23" t="s">
        <v>231</v>
      </c>
      <c r="W455" s="25">
        <v>46309.803796296299</v>
      </c>
    </row>
    <row r="456" spans="1:23">
      <c r="A456">
        <v>264290</v>
      </c>
      <c r="B456">
        <v>1564</v>
      </c>
      <c r="C456" s="23" t="s">
        <v>221</v>
      </c>
      <c r="D456" s="23" t="s">
        <v>222</v>
      </c>
      <c r="E456" s="23" t="s">
        <v>223</v>
      </c>
      <c r="F456" s="24">
        <v>46162</v>
      </c>
      <c r="G456" s="23" t="s">
        <v>224</v>
      </c>
      <c r="H456">
        <v>1</v>
      </c>
      <c r="I456" s="23" t="s">
        <v>1068</v>
      </c>
      <c r="M456" s="23" t="s">
        <v>226</v>
      </c>
      <c r="N456" s="23" t="s">
        <v>1737</v>
      </c>
      <c r="O456" s="23" t="s">
        <v>1738</v>
      </c>
      <c r="P456" s="23" t="s">
        <v>1068</v>
      </c>
      <c r="Q456" s="23" t="s">
        <v>229</v>
      </c>
      <c r="U456" s="23" t="s">
        <v>230</v>
      </c>
      <c r="V456" s="23" t="s">
        <v>231</v>
      </c>
      <c r="W456" s="25">
        <v>46309.803796296299</v>
      </c>
    </row>
    <row r="457" spans="1:23">
      <c r="A457">
        <v>265114</v>
      </c>
      <c r="B457">
        <v>1587</v>
      </c>
      <c r="C457" s="23" t="s">
        <v>221</v>
      </c>
      <c r="D457" s="23" t="s">
        <v>222</v>
      </c>
      <c r="E457" s="23" t="s">
        <v>223</v>
      </c>
      <c r="F457" s="24">
        <v>46164</v>
      </c>
      <c r="G457" s="23" t="s">
        <v>428</v>
      </c>
      <c r="H457">
        <v>1</v>
      </c>
      <c r="I457" s="23" t="s">
        <v>1739</v>
      </c>
      <c r="M457" s="23" t="s">
        <v>226</v>
      </c>
      <c r="N457" s="23" t="s">
        <v>1740</v>
      </c>
      <c r="O457" s="23" t="s">
        <v>1741</v>
      </c>
      <c r="P457" s="23" t="s">
        <v>1739</v>
      </c>
      <c r="Q457" s="23" t="s">
        <v>229</v>
      </c>
      <c r="U457" s="23" t="s">
        <v>432</v>
      </c>
      <c r="V457" s="23" t="s">
        <v>231</v>
      </c>
      <c r="W457" s="25">
        <v>46309.803796296299</v>
      </c>
    </row>
    <row r="458" spans="1:23">
      <c r="A458">
        <v>265115</v>
      </c>
      <c r="B458">
        <v>1588</v>
      </c>
      <c r="C458" s="23" t="s">
        <v>221</v>
      </c>
      <c r="D458" s="23" t="s">
        <v>222</v>
      </c>
      <c r="E458" s="23" t="s">
        <v>223</v>
      </c>
      <c r="F458" s="24">
        <v>46164</v>
      </c>
      <c r="G458" s="23" t="s">
        <v>1661</v>
      </c>
      <c r="H458">
        <v>1</v>
      </c>
      <c r="I458" s="23" t="s">
        <v>1032</v>
      </c>
      <c r="M458" s="23" t="s">
        <v>234</v>
      </c>
      <c r="N458" s="23" t="s">
        <v>1742</v>
      </c>
      <c r="O458" s="23" t="s">
        <v>1743</v>
      </c>
      <c r="P458" s="23" t="s">
        <v>1032</v>
      </c>
      <c r="Q458" s="23" t="s">
        <v>229</v>
      </c>
      <c r="U458" s="23" t="s">
        <v>1665</v>
      </c>
      <c r="V458" s="23" t="s">
        <v>231</v>
      </c>
      <c r="W458" s="25">
        <v>46309.803796296299</v>
      </c>
    </row>
    <row r="459" spans="1:23">
      <c r="A459">
        <v>265116</v>
      </c>
      <c r="B459">
        <v>1589</v>
      </c>
      <c r="C459" s="23" t="s">
        <v>221</v>
      </c>
      <c r="D459" s="23" t="s">
        <v>222</v>
      </c>
      <c r="E459" s="23" t="s">
        <v>223</v>
      </c>
      <c r="F459" s="24">
        <v>46164</v>
      </c>
      <c r="G459" s="23" t="s">
        <v>517</v>
      </c>
      <c r="H459">
        <v>1</v>
      </c>
      <c r="I459" s="23" t="s">
        <v>1744</v>
      </c>
      <c r="M459" s="23" t="s">
        <v>330</v>
      </c>
      <c r="N459" s="23" t="s">
        <v>1208</v>
      </c>
      <c r="O459" s="23" t="s">
        <v>1745</v>
      </c>
      <c r="P459" s="23" t="s">
        <v>1744</v>
      </c>
      <c r="Q459" s="23" t="s">
        <v>229</v>
      </c>
      <c r="U459" s="23" t="s">
        <v>520</v>
      </c>
      <c r="V459" s="23" t="s">
        <v>231</v>
      </c>
      <c r="W459" s="25">
        <v>46309.803796296299</v>
      </c>
    </row>
    <row r="460" spans="1:23">
      <c r="A460">
        <v>265117</v>
      </c>
      <c r="B460">
        <v>1590</v>
      </c>
      <c r="C460" s="23" t="s">
        <v>221</v>
      </c>
      <c r="D460" s="23" t="s">
        <v>222</v>
      </c>
      <c r="E460" s="23" t="s">
        <v>223</v>
      </c>
      <c r="F460" s="24">
        <v>46164</v>
      </c>
      <c r="G460" s="23" t="s">
        <v>1661</v>
      </c>
      <c r="H460">
        <v>1</v>
      </c>
      <c r="I460" s="23" t="s">
        <v>1450</v>
      </c>
      <c r="M460" s="23" t="s">
        <v>234</v>
      </c>
      <c r="N460" s="23" t="s">
        <v>1746</v>
      </c>
      <c r="O460" s="23" t="s">
        <v>1747</v>
      </c>
      <c r="P460" s="23" t="s">
        <v>1450</v>
      </c>
      <c r="Q460" s="23" t="s">
        <v>229</v>
      </c>
      <c r="U460" s="23" t="s">
        <v>1665</v>
      </c>
      <c r="V460" s="23" t="s">
        <v>231</v>
      </c>
      <c r="W460" s="25">
        <v>46309.803796296299</v>
      </c>
    </row>
    <row r="461" spans="1:23">
      <c r="A461">
        <v>265118</v>
      </c>
      <c r="B461">
        <v>1591</v>
      </c>
      <c r="C461" s="23" t="s">
        <v>221</v>
      </c>
      <c r="D461" s="23" t="s">
        <v>222</v>
      </c>
      <c r="E461" s="23" t="s">
        <v>223</v>
      </c>
      <c r="F461" s="24">
        <v>46164</v>
      </c>
      <c r="G461" s="23" t="s">
        <v>263</v>
      </c>
      <c r="H461">
        <v>1</v>
      </c>
      <c r="I461" s="23" t="s">
        <v>1748</v>
      </c>
      <c r="M461" s="23" t="s">
        <v>265</v>
      </c>
      <c r="N461" s="23" t="s">
        <v>1749</v>
      </c>
      <c r="O461" s="23" t="s">
        <v>1750</v>
      </c>
      <c r="P461" s="23" t="s">
        <v>1748</v>
      </c>
      <c r="Q461" s="23" t="s">
        <v>229</v>
      </c>
      <c r="U461" s="23" t="s">
        <v>268</v>
      </c>
      <c r="V461" s="23" t="s">
        <v>231</v>
      </c>
      <c r="W461" s="25">
        <v>46309.803796296299</v>
      </c>
    </row>
    <row r="462" spans="1:23">
      <c r="A462">
        <v>265119</v>
      </c>
      <c r="B462">
        <v>1592</v>
      </c>
      <c r="C462" s="23" t="s">
        <v>221</v>
      </c>
      <c r="D462" s="23" t="s">
        <v>222</v>
      </c>
      <c r="E462" s="23" t="s">
        <v>223</v>
      </c>
      <c r="F462" s="24">
        <v>46164</v>
      </c>
      <c r="G462" s="23" t="s">
        <v>299</v>
      </c>
      <c r="H462">
        <v>2</v>
      </c>
      <c r="I462" s="23" t="s">
        <v>1751</v>
      </c>
      <c r="M462" s="23" t="s">
        <v>301</v>
      </c>
      <c r="N462" s="23" t="s">
        <v>1752</v>
      </c>
      <c r="O462" s="23" t="s">
        <v>1753</v>
      </c>
      <c r="P462" s="23" t="s">
        <v>1754</v>
      </c>
      <c r="Q462" s="23" t="s">
        <v>229</v>
      </c>
      <c r="U462" s="23" t="s">
        <v>304</v>
      </c>
      <c r="V462" s="23" t="s">
        <v>231</v>
      </c>
      <c r="W462" s="25">
        <v>46309.803796296299</v>
      </c>
    </row>
    <row r="463" spans="1:23">
      <c r="A463">
        <v>265120</v>
      </c>
      <c r="B463">
        <v>1593</v>
      </c>
      <c r="C463" s="23" t="s">
        <v>221</v>
      </c>
      <c r="D463" s="23" t="s">
        <v>222</v>
      </c>
      <c r="E463" s="23" t="s">
        <v>223</v>
      </c>
      <c r="F463" s="24">
        <v>46164</v>
      </c>
      <c r="G463" s="23" t="s">
        <v>293</v>
      </c>
      <c r="H463">
        <v>1</v>
      </c>
      <c r="I463" s="23" t="s">
        <v>1755</v>
      </c>
      <c r="M463" s="23" t="s">
        <v>295</v>
      </c>
      <c r="N463" s="23" t="s">
        <v>1756</v>
      </c>
      <c r="O463" s="23" t="s">
        <v>1757</v>
      </c>
      <c r="P463" s="23" t="s">
        <v>1755</v>
      </c>
      <c r="Q463" s="23" t="s">
        <v>229</v>
      </c>
      <c r="U463" s="23" t="s">
        <v>298</v>
      </c>
      <c r="V463" s="23" t="s">
        <v>231</v>
      </c>
      <c r="W463" s="25">
        <v>46309.803796296299</v>
      </c>
    </row>
    <row r="464" spans="1:23">
      <c r="A464">
        <v>265121</v>
      </c>
      <c r="B464">
        <v>1594</v>
      </c>
      <c r="C464" s="23" t="s">
        <v>221</v>
      </c>
      <c r="D464" s="23" t="s">
        <v>222</v>
      </c>
      <c r="E464" s="23" t="s">
        <v>223</v>
      </c>
      <c r="F464" s="24">
        <v>46164</v>
      </c>
      <c r="G464" s="23" t="s">
        <v>617</v>
      </c>
      <c r="H464">
        <v>1</v>
      </c>
      <c r="I464" s="23" t="s">
        <v>1758</v>
      </c>
      <c r="M464" s="23" t="s">
        <v>619</v>
      </c>
      <c r="N464" s="23" t="s">
        <v>1759</v>
      </c>
      <c r="O464" s="23" t="s">
        <v>1760</v>
      </c>
      <c r="P464" s="23" t="s">
        <v>1758</v>
      </c>
      <c r="Q464" s="23" t="s">
        <v>229</v>
      </c>
      <c r="U464" s="23" t="s">
        <v>622</v>
      </c>
      <c r="V464" s="23" t="s">
        <v>231</v>
      </c>
      <c r="W464" s="25">
        <v>46309.803796296299</v>
      </c>
    </row>
    <row r="465" spans="1:23">
      <c r="A465">
        <v>265122</v>
      </c>
      <c r="B465">
        <v>1595</v>
      </c>
      <c r="C465" s="23" t="s">
        <v>221</v>
      </c>
      <c r="D465" s="23" t="s">
        <v>222</v>
      </c>
      <c r="E465" s="23" t="s">
        <v>223</v>
      </c>
      <c r="F465" s="24">
        <v>46164</v>
      </c>
      <c r="G465" s="23" t="s">
        <v>224</v>
      </c>
      <c r="H465">
        <v>1</v>
      </c>
      <c r="I465" s="23" t="s">
        <v>1761</v>
      </c>
      <c r="M465" s="23" t="s">
        <v>226</v>
      </c>
      <c r="N465" s="23" t="s">
        <v>1762</v>
      </c>
      <c r="O465" s="23" t="s">
        <v>1763</v>
      </c>
      <c r="P465" s="23" t="s">
        <v>1761</v>
      </c>
      <c r="Q465" s="23" t="s">
        <v>229</v>
      </c>
      <c r="U465" s="23" t="s">
        <v>230</v>
      </c>
      <c r="V465" s="23" t="s">
        <v>231</v>
      </c>
      <c r="W465" s="25">
        <v>46309.803796296299</v>
      </c>
    </row>
    <row r="466" spans="1:23">
      <c r="A466">
        <v>265123</v>
      </c>
      <c r="B466">
        <v>1596</v>
      </c>
      <c r="C466" s="23" t="s">
        <v>221</v>
      </c>
      <c r="D466" s="23" t="s">
        <v>222</v>
      </c>
      <c r="E466" s="23" t="s">
        <v>223</v>
      </c>
      <c r="F466" s="24">
        <v>46164</v>
      </c>
      <c r="G466" s="23" t="s">
        <v>730</v>
      </c>
      <c r="H466">
        <v>1</v>
      </c>
      <c r="I466" s="23" t="s">
        <v>1764</v>
      </c>
      <c r="M466" s="23" t="s">
        <v>732</v>
      </c>
      <c r="N466" s="23" t="s">
        <v>1765</v>
      </c>
      <c r="O466" s="23" t="s">
        <v>1766</v>
      </c>
      <c r="P466" s="23" t="s">
        <v>1764</v>
      </c>
      <c r="Q466" s="23" t="s">
        <v>229</v>
      </c>
      <c r="U466" s="23" t="s">
        <v>735</v>
      </c>
      <c r="V466" s="23" t="s">
        <v>231</v>
      </c>
      <c r="W466" s="25">
        <v>46309.803796296299</v>
      </c>
    </row>
    <row r="467" spans="1:23">
      <c r="A467">
        <v>265124</v>
      </c>
      <c r="B467">
        <v>1597</v>
      </c>
      <c r="C467" s="23" t="s">
        <v>221</v>
      </c>
      <c r="D467" s="23" t="s">
        <v>222</v>
      </c>
      <c r="E467" s="23" t="s">
        <v>223</v>
      </c>
      <c r="F467" s="24">
        <v>46164</v>
      </c>
      <c r="G467" s="23" t="s">
        <v>1630</v>
      </c>
      <c r="H467">
        <v>3</v>
      </c>
      <c r="I467" s="23" t="s">
        <v>1767</v>
      </c>
      <c r="M467" s="23" t="s">
        <v>1632</v>
      </c>
      <c r="N467" s="23" t="s">
        <v>1768</v>
      </c>
      <c r="O467" s="23" t="s">
        <v>1769</v>
      </c>
      <c r="P467" s="23" t="s">
        <v>1770</v>
      </c>
      <c r="Q467" s="23" t="s">
        <v>229</v>
      </c>
      <c r="U467" s="23" t="s">
        <v>1635</v>
      </c>
      <c r="V467" s="23" t="s">
        <v>231</v>
      </c>
      <c r="W467" s="25">
        <v>46309.803796296299</v>
      </c>
    </row>
    <row r="468" spans="1:23">
      <c r="A468">
        <v>265125</v>
      </c>
      <c r="B468">
        <v>1598</v>
      </c>
      <c r="C468" s="23" t="s">
        <v>221</v>
      </c>
      <c r="D468" s="23" t="s">
        <v>222</v>
      </c>
      <c r="E468" s="23" t="s">
        <v>223</v>
      </c>
      <c r="F468" s="24">
        <v>46164</v>
      </c>
      <c r="G468" s="23" t="s">
        <v>275</v>
      </c>
      <c r="H468">
        <v>1</v>
      </c>
      <c r="I468" s="23" t="s">
        <v>1771</v>
      </c>
      <c r="M468" s="23" t="s">
        <v>277</v>
      </c>
      <c r="N468" s="23" t="s">
        <v>1772</v>
      </c>
      <c r="O468" s="23" t="s">
        <v>1773</v>
      </c>
      <c r="P468" s="23" t="s">
        <v>1771</v>
      </c>
      <c r="Q468" s="23" t="s">
        <v>229</v>
      </c>
      <c r="U468" s="23" t="s">
        <v>280</v>
      </c>
      <c r="V468" s="23" t="s">
        <v>231</v>
      </c>
      <c r="W468" s="25">
        <v>46309.803796296299</v>
      </c>
    </row>
    <row r="469" spans="1:23">
      <c r="A469">
        <v>265126</v>
      </c>
      <c r="B469">
        <v>1599</v>
      </c>
      <c r="C469" s="23" t="s">
        <v>221</v>
      </c>
      <c r="D469" s="23" t="s">
        <v>222</v>
      </c>
      <c r="E469" s="23" t="s">
        <v>223</v>
      </c>
      <c r="F469" s="24">
        <v>46164</v>
      </c>
      <c r="G469" s="23" t="s">
        <v>1711</v>
      </c>
      <c r="H469">
        <v>1</v>
      </c>
      <c r="I469" s="23" t="s">
        <v>1774</v>
      </c>
      <c r="M469" s="23" t="s">
        <v>1713</v>
      </c>
      <c r="N469" s="23" t="s">
        <v>1775</v>
      </c>
      <c r="O469" s="23" t="s">
        <v>1776</v>
      </c>
      <c r="P469" s="23" t="s">
        <v>1774</v>
      </c>
      <c r="Q469" s="23" t="s">
        <v>229</v>
      </c>
      <c r="U469" s="23" t="s">
        <v>1716</v>
      </c>
      <c r="V469" s="23" t="s">
        <v>231</v>
      </c>
      <c r="W469" s="25">
        <v>46309.803796296299</v>
      </c>
    </row>
    <row r="470" spans="1:23">
      <c r="A470">
        <v>265127</v>
      </c>
      <c r="B470">
        <v>1600</v>
      </c>
      <c r="C470" s="23" t="s">
        <v>221</v>
      </c>
      <c r="D470" s="23" t="s">
        <v>222</v>
      </c>
      <c r="E470" s="23" t="s">
        <v>223</v>
      </c>
      <c r="F470" s="24">
        <v>46164</v>
      </c>
      <c r="G470" s="23" t="s">
        <v>730</v>
      </c>
      <c r="H470">
        <v>1</v>
      </c>
      <c r="I470" s="23" t="s">
        <v>1777</v>
      </c>
      <c r="M470" s="23" t="s">
        <v>732</v>
      </c>
      <c r="N470" s="23" t="s">
        <v>1778</v>
      </c>
      <c r="O470" s="23" t="s">
        <v>1779</v>
      </c>
      <c r="P470" s="23" t="s">
        <v>1777</v>
      </c>
      <c r="Q470" s="23" t="s">
        <v>229</v>
      </c>
      <c r="U470" s="23" t="s">
        <v>735</v>
      </c>
      <c r="V470" s="23" t="s">
        <v>231</v>
      </c>
      <c r="W470" s="25">
        <v>46309.803796296299</v>
      </c>
    </row>
    <row r="471" spans="1:23">
      <c r="A471">
        <v>265128</v>
      </c>
      <c r="B471">
        <v>1601</v>
      </c>
      <c r="C471" s="23" t="s">
        <v>221</v>
      </c>
      <c r="D471" s="23" t="s">
        <v>222</v>
      </c>
      <c r="E471" s="23" t="s">
        <v>223</v>
      </c>
      <c r="F471" s="24">
        <v>46164</v>
      </c>
      <c r="G471" s="23" t="s">
        <v>224</v>
      </c>
      <c r="H471">
        <v>1</v>
      </c>
      <c r="I471" s="23" t="s">
        <v>1780</v>
      </c>
      <c r="M471" s="23" t="s">
        <v>226</v>
      </c>
      <c r="N471" s="23" t="s">
        <v>1781</v>
      </c>
      <c r="O471" s="23" t="s">
        <v>1782</v>
      </c>
      <c r="P471" s="23" t="s">
        <v>1780</v>
      </c>
      <c r="Q471" s="23" t="s">
        <v>229</v>
      </c>
      <c r="U471" s="23" t="s">
        <v>230</v>
      </c>
      <c r="V471" s="23" t="s">
        <v>231</v>
      </c>
      <c r="W471" s="25">
        <v>46309.803796296299</v>
      </c>
    </row>
    <row r="472" spans="1:23">
      <c r="A472">
        <v>265129</v>
      </c>
      <c r="B472">
        <v>1602</v>
      </c>
      <c r="C472" s="23" t="s">
        <v>221</v>
      </c>
      <c r="D472" s="23" t="s">
        <v>222</v>
      </c>
      <c r="E472" s="23" t="s">
        <v>223</v>
      </c>
      <c r="F472" s="24">
        <v>46164</v>
      </c>
      <c r="G472" s="23" t="s">
        <v>275</v>
      </c>
      <c r="H472">
        <v>1</v>
      </c>
      <c r="I472" s="23" t="s">
        <v>1783</v>
      </c>
      <c r="M472" s="23" t="s">
        <v>277</v>
      </c>
      <c r="N472" s="23" t="s">
        <v>1784</v>
      </c>
      <c r="O472" s="23" t="s">
        <v>1241</v>
      </c>
      <c r="P472" s="23" t="s">
        <v>1783</v>
      </c>
      <c r="Q472" s="23" t="s">
        <v>229</v>
      </c>
      <c r="U472" s="23" t="s">
        <v>280</v>
      </c>
      <c r="V472" s="23" t="s">
        <v>231</v>
      </c>
      <c r="W472" s="25">
        <v>46309.803796296299</v>
      </c>
    </row>
    <row r="473" spans="1:23">
      <c r="A473">
        <v>265130</v>
      </c>
      <c r="B473">
        <v>1603</v>
      </c>
      <c r="C473" s="23" t="s">
        <v>221</v>
      </c>
      <c r="D473" s="23" t="s">
        <v>222</v>
      </c>
      <c r="E473" s="23" t="s">
        <v>223</v>
      </c>
      <c r="F473" s="24">
        <v>46164</v>
      </c>
      <c r="G473" s="23" t="s">
        <v>281</v>
      </c>
      <c r="H473">
        <v>1</v>
      </c>
      <c r="I473" s="23" t="s">
        <v>1785</v>
      </c>
      <c r="M473" s="23" t="s">
        <v>283</v>
      </c>
      <c r="N473" s="23" t="s">
        <v>1786</v>
      </c>
      <c r="O473" s="23" t="s">
        <v>1787</v>
      </c>
      <c r="P473" s="23" t="s">
        <v>1785</v>
      </c>
      <c r="Q473" s="23" t="s">
        <v>229</v>
      </c>
      <c r="U473" s="23" t="s">
        <v>286</v>
      </c>
      <c r="V473" s="23" t="s">
        <v>231</v>
      </c>
      <c r="W473" s="25">
        <v>46309.803796296299</v>
      </c>
    </row>
    <row r="474" spans="1:23">
      <c r="A474">
        <v>265131</v>
      </c>
      <c r="B474">
        <v>1604</v>
      </c>
      <c r="C474" s="23" t="s">
        <v>221</v>
      </c>
      <c r="D474" s="23" t="s">
        <v>222</v>
      </c>
      <c r="E474" s="23" t="s">
        <v>223</v>
      </c>
      <c r="F474" s="24">
        <v>46164</v>
      </c>
      <c r="G474" s="23" t="s">
        <v>623</v>
      </c>
      <c r="H474">
        <v>1</v>
      </c>
      <c r="I474" s="23" t="s">
        <v>1788</v>
      </c>
      <c r="M474" s="23" t="s">
        <v>625</v>
      </c>
      <c r="N474" s="23" t="s">
        <v>1789</v>
      </c>
      <c r="O474" s="23" t="s">
        <v>1790</v>
      </c>
      <c r="P474" s="23" t="s">
        <v>1788</v>
      </c>
      <c r="Q474" s="23" t="s">
        <v>229</v>
      </c>
      <c r="U474" s="23" t="s">
        <v>628</v>
      </c>
      <c r="V474" s="23" t="s">
        <v>231</v>
      </c>
      <c r="W474" s="25">
        <v>46309.803796296299</v>
      </c>
    </row>
    <row r="475" spans="1:23">
      <c r="A475">
        <v>265132</v>
      </c>
      <c r="B475">
        <v>1605</v>
      </c>
      <c r="C475" s="23" t="s">
        <v>221</v>
      </c>
      <c r="D475" s="23" t="s">
        <v>222</v>
      </c>
      <c r="E475" s="23" t="s">
        <v>223</v>
      </c>
      <c r="F475" s="24">
        <v>46164</v>
      </c>
      <c r="G475" s="23" t="s">
        <v>1791</v>
      </c>
      <c r="H475">
        <v>1</v>
      </c>
      <c r="I475" s="23" t="s">
        <v>1792</v>
      </c>
      <c r="M475" s="23" t="s">
        <v>1793</v>
      </c>
      <c r="N475" s="23" t="s">
        <v>1794</v>
      </c>
      <c r="O475" s="23" t="s">
        <v>1795</v>
      </c>
      <c r="P475" s="23" t="s">
        <v>1792</v>
      </c>
      <c r="Q475" s="23" t="s">
        <v>229</v>
      </c>
      <c r="U475" s="23" t="s">
        <v>1796</v>
      </c>
      <c r="V475" s="23" t="s">
        <v>231</v>
      </c>
      <c r="W475" s="25">
        <v>46309.803796296299</v>
      </c>
    </row>
    <row r="476" spans="1:23">
      <c r="A476">
        <v>265133</v>
      </c>
      <c r="B476">
        <v>1606</v>
      </c>
      <c r="C476" s="23" t="s">
        <v>221</v>
      </c>
      <c r="D476" s="23" t="s">
        <v>222</v>
      </c>
      <c r="E476" s="23" t="s">
        <v>223</v>
      </c>
      <c r="F476" s="24">
        <v>46164</v>
      </c>
      <c r="G476" s="23" t="s">
        <v>730</v>
      </c>
      <c r="H476">
        <v>1</v>
      </c>
      <c r="I476" s="23" t="s">
        <v>1797</v>
      </c>
      <c r="M476" s="23" t="s">
        <v>732</v>
      </c>
      <c r="N476" s="23" t="s">
        <v>1798</v>
      </c>
      <c r="O476" s="23" t="s">
        <v>1799</v>
      </c>
      <c r="P476" s="23" t="s">
        <v>1797</v>
      </c>
      <c r="Q476" s="23" t="s">
        <v>229</v>
      </c>
      <c r="U476" s="23" t="s">
        <v>735</v>
      </c>
      <c r="V476" s="23" t="s">
        <v>231</v>
      </c>
      <c r="W476" s="25">
        <v>46309.803796296299</v>
      </c>
    </row>
    <row r="477" spans="1:23">
      <c r="A477">
        <v>265134</v>
      </c>
      <c r="B477">
        <v>1607</v>
      </c>
      <c r="C477" s="23" t="s">
        <v>221</v>
      </c>
      <c r="D477" s="23" t="s">
        <v>222</v>
      </c>
      <c r="E477" s="23" t="s">
        <v>223</v>
      </c>
      <c r="F477" s="24">
        <v>46164</v>
      </c>
      <c r="G477" s="23" t="s">
        <v>1800</v>
      </c>
      <c r="H477">
        <v>1</v>
      </c>
      <c r="I477" s="23" t="s">
        <v>1087</v>
      </c>
      <c r="M477" s="23" t="s">
        <v>1801</v>
      </c>
      <c r="N477" s="23" t="s">
        <v>1802</v>
      </c>
      <c r="O477" s="23" t="s">
        <v>1803</v>
      </c>
      <c r="P477" s="23" t="s">
        <v>1087</v>
      </c>
      <c r="Q477" s="23" t="s">
        <v>229</v>
      </c>
      <c r="U477" s="23" t="s">
        <v>1804</v>
      </c>
      <c r="V477" s="23" t="s">
        <v>231</v>
      </c>
      <c r="W477" s="25">
        <v>46309.803796296299</v>
      </c>
    </row>
    <row r="478" spans="1:23">
      <c r="A478">
        <v>265135</v>
      </c>
      <c r="B478">
        <v>1608</v>
      </c>
      <c r="C478" s="23" t="s">
        <v>221</v>
      </c>
      <c r="D478" s="23" t="s">
        <v>222</v>
      </c>
      <c r="E478" s="23" t="s">
        <v>223</v>
      </c>
      <c r="F478" s="24">
        <v>46164</v>
      </c>
      <c r="G478" s="23" t="s">
        <v>275</v>
      </c>
      <c r="H478">
        <v>1</v>
      </c>
      <c r="I478" s="23" t="s">
        <v>1805</v>
      </c>
      <c r="M478" s="23" t="s">
        <v>277</v>
      </c>
      <c r="N478" s="23" t="s">
        <v>1806</v>
      </c>
      <c r="O478" s="23" t="s">
        <v>1807</v>
      </c>
      <c r="P478" s="23" t="s">
        <v>1805</v>
      </c>
      <c r="Q478" s="23" t="s">
        <v>229</v>
      </c>
      <c r="U478" s="23" t="s">
        <v>280</v>
      </c>
      <c r="V478" s="23" t="s">
        <v>231</v>
      </c>
      <c r="W478" s="25">
        <v>46309.803796296299</v>
      </c>
    </row>
    <row r="479" spans="1:23">
      <c r="A479">
        <v>265136</v>
      </c>
      <c r="B479">
        <v>1609</v>
      </c>
      <c r="C479" s="23" t="s">
        <v>221</v>
      </c>
      <c r="D479" s="23" t="s">
        <v>222</v>
      </c>
      <c r="E479" s="23" t="s">
        <v>223</v>
      </c>
      <c r="F479" s="24">
        <v>46164</v>
      </c>
      <c r="G479" s="23" t="s">
        <v>323</v>
      </c>
      <c r="H479">
        <v>1</v>
      </c>
      <c r="I479" s="23" t="s">
        <v>1808</v>
      </c>
      <c r="M479" s="23" t="s">
        <v>325</v>
      </c>
      <c r="N479" s="23" t="s">
        <v>1809</v>
      </c>
      <c r="O479" s="23" t="s">
        <v>1207</v>
      </c>
      <c r="P479" s="23" t="s">
        <v>1808</v>
      </c>
      <c r="Q479" s="23" t="s">
        <v>229</v>
      </c>
      <c r="U479" s="23" t="s">
        <v>328</v>
      </c>
      <c r="V479" s="23" t="s">
        <v>231</v>
      </c>
      <c r="W479" s="25">
        <v>46309.803796296299</v>
      </c>
    </row>
    <row r="480" spans="1:23">
      <c r="A480">
        <v>265513</v>
      </c>
      <c r="B480">
        <v>1610</v>
      </c>
      <c r="C480" s="23" t="s">
        <v>221</v>
      </c>
      <c r="D480" s="23" t="s">
        <v>222</v>
      </c>
      <c r="E480" s="23" t="s">
        <v>223</v>
      </c>
      <c r="F480" s="24">
        <v>46167</v>
      </c>
      <c r="G480" s="23" t="s">
        <v>334</v>
      </c>
      <c r="H480">
        <v>1</v>
      </c>
      <c r="I480" s="23" t="s">
        <v>1810</v>
      </c>
      <c r="M480" s="23" t="s">
        <v>226</v>
      </c>
      <c r="N480" s="23" t="s">
        <v>1811</v>
      </c>
      <c r="O480" s="23" t="s">
        <v>1812</v>
      </c>
      <c r="P480" s="23" t="s">
        <v>1810</v>
      </c>
      <c r="Q480" s="23" t="s">
        <v>229</v>
      </c>
      <c r="U480" s="23" t="s">
        <v>339</v>
      </c>
      <c r="V480" s="23" t="s">
        <v>231</v>
      </c>
      <c r="W480" s="25">
        <v>46309.803796296299</v>
      </c>
    </row>
    <row r="481" spans="1:23">
      <c r="A481">
        <v>265514</v>
      </c>
      <c r="B481">
        <v>1611</v>
      </c>
      <c r="C481" s="23" t="s">
        <v>221</v>
      </c>
      <c r="D481" s="23" t="s">
        <v>222</v>
      </c>
      <c r="E481" s="23" t="s">
        <v>223</v>
      </c>
      <c r="F481" s="24">
        <v>46167</v>
      </c>
      <c r="G481" s="23" t="s">
        <v>930</v>
      </c>
      <c r="H481">
        <v>3</v>
      </c>
      <c r="I481" s="23" t="s">
        <v>1813</v>
      </c>
      <c r="M481" s="23" t="s">
        <v>352</v>
      </c>
      <c r="N481" s="23" t="s">
        <v>1814</v>
      </c>
      <c r="O481" s="23" t="s">
        <v>1815</v>
      </c>
      <c r="P481" s="23" t="s">
        <v>1816</v>
      </c>
      <c r="Q481" s="23" t="s">
        <v>229</v>
      </c>
      <c r="U481" s="23" t="s">
        <v>934</v>
      </c>
      <c r="V481" s="23" t="s">
        <v>231</v>
      </c>
      <c r="W481" s="25">
        <v>46309.803796296299</v>
      </c>
    </row>
    <row r="482" spans="1:23">
      <c r="A482">
        <v>265515</v>
      </c>
      <c r="B482">
        <v>1612</v>
      </c>
      <c r="C482" s="23" t="s">
        <v>221</v>
      </c>
      <c r="D482" s="23" t="s">
        <v>222</v>
      </c>
      <c r="E482" s="23" t="s">
        <v>223</v>
      </c>
      <c r="F482" s="24">
        <v>46167</v>
      </c>
      <c r="G482" s="23" t="s">
        <v>1817</v>
      </c>
      <c r="H482">
        <v>1</v>
      </c>
      <c r="I482" s="23" t="s">
        <v>1228</v>
      </c>
      <c r="M482" s="23" t="s">
        <v>226</v>
      </c>
      <c r="N482" s="23" t="s">
        <v>1818</v>
      </c>
      <c r="O482" s="23" t="s">
        <v>1819</v>
      </c>
      <c r="P482" s="23" t="s">
        <v>1228</v>
      </c>
      <c r="Q482" s="23" t="s">
        <v>229</v>
      </c>
      <c r="U482" s="23" t="s">
        <v>1820</v>
      </c>
      <c r="V482" s="23" t="s">
        <v>231</v>
      </c>
      <c r="W482" s="25">
        <v>46309.803796296299</v>
      </c>
    </row>
    <row r="483" spans="1:23">
      <c r="A483">
        <v>265516</v>
      </c>
      <c r="B483">
        <v>1613</v>
      </c>
      <c r="C483" s="23" t="s">
        <v>221</v>
      </c>
      <c r="D483" s="23" t="s">
        <v>222</v>
      </c>
      <c r="E483" s="23" t="s">
        <v>223</v>
      </c>
      <c r="F483" s="24">
        <v>46167</v>
      </c>
      <c r="G483" s="23" t="s">
        <v>944</v>
      </c>
      <c r="H483">
        <v>4</v>
      </c>
      <c r="I483" s="23" t="s">
        <v>1821</v>
      </c>
      <c r="M483" s="23" t="s">
        <v>534</v>
      </c>
      <c r="N483" s="23" t="s">
        <v>1822</v>
      </c>
      <c r="O483" s="23" t="s">
        <v>1823</v>
      </c>
      <c r="P483" s="23" t="s">
        <v>1824</v>
      </c>
      <c r="Q483" s="23" t="s">
        <v>229</v>
      </c>
      <c r="U483" s="23" t="s">
        <v>948</v>
      </c>
      <c r="V483" s="23" t="s">
        <v>231</v>
      </c>
      <c r="W483" s="25">
        <v>46309.803796296299</v>
      </c>
    </row>
    <row r="484" spans="1:23">
      <c r="A484">
        <v>265517</v>
      </c>
      <c r="B484">
        <v>1614</v>
      </c>
      <c r="C484" s="23" t="s">
        <v>221</v>
      </c>
      <c r="D484" s="23" t="s">
        <v>222</v>
      </c>
      <c r="E484" s="23" t="s">
        <v>223</v>
      </c>
      <c r="F484" s="24">
        <v>46167</v>
      </c>
      <c r="G484" s="23" t="s">
        <v>1817</v>
      </c>
      <c r="H484">
        <v>1</v>
      </c>
      <c r="I484" s="23" t="s">
        <v>610</v>
      </c>
      <c r="M484" s="23" t="s">
        <v>226</v>
      </c>
      <c r="N484" s="23" t="s">
        <v>1825</v>
      </c>
      <c r="O484" s="23" t="s">
        <v>1826</v>
      </c>
      <c r="P484" s="23" t="s">
        <v>610</v>
      </c>
      <c r="Q484" s="23" t="s">
        <v>229</v>
      </c>
      <c r="U484" s="23" t="s">
        <v>1820</v>
      </c>
      <c r="V484" s="23" t="s">
        <v>231</v>
      </c>
      <c r="W484" s="25">
        <v>46309.803796296299</v>
      </c>
    </row>
    <row r="485" spans="1:23">
      <c r="A485">
        <v>265518</v>
      </c>
      <c r="B485">
        <v>1615</v>
      </c>
      <c r="C485" s="23" t="s">
        <v>221</v>
      </c>
      <c r="D485" s="23" t="s">
        <v>222</v>
      </c>
      <c r="E485" s="23" t="s">
        <v>223</v>
      </c>
      <c r="F485" s="24">
        <v>46167</v>
      </c>
      <c r="G485" s="23" t="s">
        <v>949</v>
      </c>
      <c r="H485">
        <v>1</v>
      </c>
      <c r="I485" s="23" t="s">
        <v>1827</v>
      </c>
      <c r="M485" s="23" t="s">
        <v>277</v>
      </c>
      <c r="N485" s="23" t="s">
        <v>1828</v>
      </c>
      <c r="O485" s="23" t="s">
        <v>1829</v>
      </c>
      <c r="P485" s="23" t="s">
        <v>1827</v>
      </c>
      <c r="Q485" s="23" t="s">
        <v>229</v>
      </c>
      <c r="U485" s="23" t="s">
        <v>953</v>
      </c>
      <c r="V485" s="23" t="s">
        <v>231</v>
      </c>
      <c r="W485" s="25">
        <v>46309.803796296299</v>
      </c>
    </row>
    <row r="486" spans="1:23">
      <c r="A486">
        <v>265519</v>
      </c>
      <c r="B486">
        <v>1616</v>
      </c>
      <c r="C486" s="23" t="s">
        <v>221</v>
      </c>
      <c r="D486" s="23" t="s">
        <v>222</v>
      </c>
      <c r="E486" s="23" t="s">
        <v>223</v>
      </c>
      <c r="F486" s="24">
        <v>46167</v>
      </c>
      <c r="G486" s="23" t="s">
        <v>930</v>
      </c>
      <c r="H486">
        <v>1</v>
      </c>
      <c r="I486" s="23" t="s">
        <v>618</v>
      </c>
      <c r="M486" s="23" t="s">
        <v>352</v>
      </c>
      <c r="N486" s="23" t="s">
        <v>1830</v>
      </c>
      <c r="O486" s="23" t="s">
        <v>1831</v>
      </c>
      <c r="P486" s="23" t="s">
        <v>618</v>
      </c>
      <c r="Q486" s="23" t="s">
        <v>229</v>
      </c>
      <c r="U486" s="23" t="s">
        <v>934</v>
      </c>
      <c r="V486" s="23" t="s">
        <v>231</v>
      </c>
      <c r="W486" s="25">
        <v>46309.803796296299</v>
      </c>
    </row>
    <row r="487" spans="1:23">
      <c r="A487">
        <v>265520</v>
      </c>
      <c r="B487">
        <v>1617</v>
      </c>
      <c r="C487" s="23" t="s">
        <v>221</v>
      </c>
      <c r="D487" s="23" t="s">
        <v>222</v>
      </c>
      <c r="E487" s="23" t="s">
        <v>223</v>
      </c>
      <c r="F487" s="24">
        <v>46167</v>
      </c>
      <c r="G487" s="23" t="s">
        <v>791</v>
      </c>
      <c r="H487">
        <v>1</v>
      </c>
      <c r="I487" s="23" t="s">
        <v>1832</v>
      </c>
      <c r="M487" s="23" t="s">
        <v>259</v>
      </c>
      <c r="N487" s="23" t="s">
        <v>1833</v>
      </c>
      <c r="O487" s="23" t="s">
        <v>1834</v>
      </c>
      <c r="P487" s="23" t="s">
        <v>1832</v>
      </c>
      <c r="Q487" s="23" t="s">
        <v>229</v>
      </c>
      <c r="U487" s="23" t="s">
        <v>796</v>
      </c>
      <c r="V487" s="23" t="s">
        <v>231</v>
      </c>
      <c r="W487" s="25">
        <v>46309.803796296299</v>
      </c>
    </row>
    <row r="488" spans="1:23">
      <c r="A488">
        <v>265521</v>
      </c>
      <c r="B488">
        <v>1618</v>
      </c>
      <c r="C488" s="23" t="s">
        <v>221</v>
      </c>
      <c r="D488" s="23" t="s">
        <v>222</v>
      </c>
      <c r="E488" s="23" t="s">
        <v>223</v>
      </c>
      <c r="F488" s="24">
        <v>46167</v>
      </c>
      <c r="G488" s="23" t="s">
        <v>374</v>
      </c>
      <c r="H488">
        <v>1</v>
      </c>
      <c r="I488" s="23" t="s">
        <v>1835</v>
      </c>
      <c r="M488" s="23" t="s">
        <v>277</v>
      </c>
      <c r="N488" s="23" t="s">
        <v>1836</v>
      </c>
      <c r="O488" s="23" t="s">
        <v>1837</v>
      </c>
      <c r="P488" s="23" t="s">
        <v>1835</v>
      </c>
      <c r="Q488" s="23" t="s">
        <v>229</v>
      </c>
      <c r="U488" s="23" t="s">
        <v>378</v>
      </c>
      <c r="V488" s="23" t="s">
        <v>231</v>
      </c>
      <c r="W488" s="25">
        <v>46309.803796296299</v>
      </c>
    </row>
    <row r="489" spans="1:23">
      <c r="A489">
        <v>265522</v>
      </c>
      <c r="B489">
        <v>1619</v>
      </c>
      <c r="C489" s="23" t="s">
        <v>221</v>
      </c>
      <c r="D489" s="23" t="s">
        <v>222</v>
      </c>
      <c r="E489" s="23" t="s">
        <v>223</v>
      </c>
      <c r="F489" s="24">
        <v>46167</v>
      </c>
      <c r="G489" s="23" t="s">
        <v>385</v>
      </c>
      <c r="H489">
        <v>1</v>
      </c>
      <c r="I489" s="23" t="s">
        <v>1838</v>
      </c>
      <c r="M489" s="23" t="s">
        <v>247</v>
      </c>
      <c r="N489" s="23" t="s">
        <v>1839</v>
      </c>
      <c r="O489" s="23" t="s">
        <v>1840</v>
      </c>
      <c r="P489" s="23" t="s">
        <v>1838</v>
      </c>
      <c r="Q489" s="23" t="s">
        <v>229</v>
      </c>
      <c r="U489" s="23" t="s">
        <v>389</v>
      </c>
      <c r="V489" s="23" t="s">
        <v>231</v>
      </c>
      <c r="W489" s="25">
        <v>46309.803796296299</v>
      </c>
    </row>
    <row r="490" spans="1:23">
      <c r="A490">
        <v>265523</v>
      </c>
      <c r="B490">
        <v>1620</v>
      </c>
      <c r="C490" s="23" t="s">
        <v>221</v>
      </c>
      <c r="D490" s="23" t="s">
        <v>222</v>
      </c>
      <c r="E490" s="23" t="s">
        <v>223</v>
      </c>
      <c r="F490" s="24">
        <v>46167</v>
      </c>
      <c r="G490" s="23" t="s">
        <v>390</v>
      </c>
      <c r="H490">
        <v>1</v>
      </c>
      <c r="I490" s="23" t="s">
        <v>1841</v>
      </c>
      <c r="M490" s="23" t="s">
        <v>253</v>
      </c>
      <c r="N490" s="23" t="s">
        <v>1842</v>
      </c>
      <c r="O490" s="23" t="s">
        <v>1843</v>
      </c>
      <c r="P490" s="23" t="s">
        <v>1841</v>
      </c>
      <c r="Q490" s="23" t="s">
        <v>229</v>
      </c>
      <c r="U490" s="23" t="s">
        <v>394</v>
      </c>
      <c r="V490" s="23" t="s">
        <v>231</v>
      </c>
      <c r="W490" s="25">
        <v>46309.803796296299</v>
      </c>
    </row>
    <row r="491" spans="1:23">
      <c r="A491">
        <v>265524</v>
      </c>
      <c r="B491">
        <v>1621</v>
      </c>
      <c r="C491" s="23" t="s">
        <v>221</v>
      </c>
      <c r="D491" s="23" t="s">
        <v>222</v>
      </c>
      <c r="E491" s="23" t="s">
        <v>223</v>
      </c>
      <c r="F491" s="24">
        <v>46167</v>
      </c>
      <c r="G491" s="23" t="s">
        <v>395</v>
      </c>
      <c r="H491">
        <v>1</v>
      </c>
      <c r="I491" s="23" t="s">
        <v>1844</v>
      </c>
      <c r="M491" s="23" t="s">
        <v>397</v>
      </c>
      <c r="N491" s="23" t="s">
        <v>1845</v>
      </c>
      <c r="O491" s="23" t="s">
        <v>1846</v>
      </c>
      <c r="P491" s="23" t="s">
        <v>1844</v>
      </c>
      <c r="Q491" s="23" t="s">
        <v>229</v>
      </c>
      <c r="U491" s="23" t="s">
        <v>400</v>
      </c>
      <c r="V491" s="23" t="s">
        <v>231</v>
      </c>
      <c r="W491" s="25">
        <v>46309.803796296299</v>
      </c>
    </row>
    <row r="492" spans="1:23">
      <c r="A492">
        <v>265525</v>
      </c>
      <c r="B492">
        <v>1622</v>
      </c>
      <c r="C492" s="23" t="s">
        <v>221</v>
      </c>
      <c r="D492" s="23" t="s">
        <v>222</v>
      </c>
      <c r="E492" s="23" t="s">
        <v>223</v>
      </c>
      <c r="F492" s="24">
        <v>46167</v>
      </c>
      <c r="G492" s="23" t="s">
        <v>930</v>
      </c>
      <c r="H492">
        <v>3</v>
      </c>
      <c r="I492" s="23" t="s">
        <v>1847</v>
      </c>
      <c r="M492" s="23" t="s">
        <v>352</v>
      </c>
      <c r="N492" s="23" t="s">
        <v>1848</v>
      </c>
      <c r="O492" s="23" t="s">
        <v>1849</v>
      </c>
      <c r="P492" s="23" t="s">
        <v>1850</v>
      </c>
      <c r="Q492" s="23" t="s">
        <v>229</v>
      </c>
      <c r="U492" s="23" t="s">
        <v>934</v>
      </c>
      <c r="V492" s="23" t="s">
        <v>231</v>
      </c>
      <c r="W492" s="25">
        <v>46309.803796296299</v>
      </c>
    </row>
    <row r="493" spans="1:23">
      <c r="A493">
        <v>265526</v>
      </c>
      <c r="B493">
        <v>1623</v>
      </c>
      <c r="C493" s="23" t="s">
        <v>221</v>
      </c>
      <c r="D493" s="23" t="s">
        <v>222</v>
      </c>
      <c r="E493" s="23" t="s">
        <v>223</v>
      </c>
      <c r="F493" s="24">
        <v>46167</v>
      </c>
      <c r="G493" s="23" t="s">
        <v>949</v>
      </c>
      <c r="H493">
        <v>1</v>
      </c>
      <c r="I493" s="23" t="s">
        <v>1851</v>
      </c>
      <c r="M493" s="23" t="s">
        <v>277</v>
      </c>
      <c r="N493" s="23" t="s">
        <v>1852</v>
      </c>
      <c r="O493" s="23" t="s">
        <v>1853</v>
      </c>
      <c r="P493" s="23" t="s">
        <v>1851</v>
      </c>
      <c r="Q493" s="23" t="s">
        <v>229</v>
      </c>
      <c r="U493" s="23" t="s">
        <v>953</v>
      </c>
      <c r="V493" s="23" t="s">
        <v>231</v>
      </c>
      <c r="W493" s="25">
        <v>46309.803796296299</v>
      </c>
    </row>
    <row r="494" spans="1:23">
      <c r="A494">
        <v>265527</v>
      </c>
      <c r="B494">
        <v>1624</v>
      </c>
      <c r="C494" s="23" t="s">
        <v>221</v>
      </c>
      <c r="D494" s="23" t="s">
        <v>222</v>
      </c>
      <c r="E494" s="23" t="s">
        <v>223</v>
      </c>
      <c r="F494" s="24">
        <v>46167</v>
      </c>
      <c r="G494" s="23" t="s">
        <v>930</v>
      </c>
      <c r="H494">
        <v>1</v>
      </c>
      <c r="I494" s="23" t="s">
        <v>1589</v>
      </c>
      <c r="M494" s="23" t="s">
        <v>352</v>
      </c>
      <c r="N494" s="23" t="s">
        <v>1854</v>
      </c>
      <c r="O494" s="23" t="s">
        <v>1855</v>
      </c>
      <c r="P494" s="23" t="s">
        <v>1589</v>
      </c>
      <c r="Q494" s="23" t="s">
        <v>229</v>
      </c>
      <c r="U494" s="23" t="s">
        <v>934</v>
      </c>
      <c r="V494" s="23" t="s">
        <v>231</v>
      </c>
      <c r="W494" s="25">
        <v>46309.803796296299</v>
      </c>
    </row>
    <row r="495" spans="1:23">
      <c r="A495">
        <v>265528</v>
      </c>
      <c r="B495">
        <v>1625</v>
      </c>
      <c r="C495" s="23" t="s">
        <v>221</v>
      </c>
      <c r="D495" s="23" t="s">
        <v>222</v>
      </c>
      <c r="E495" s="23" t="s">
        <v>223</v>
      </c>
      <c r="F495" s="24">
        <v>46167</v>
      </c>
      <c r="G495" s="23" t="s">
        <v>930</v>
      </c>
      <c r="H495">
        <v>1</v>
      </c>
      <c r="I495" s="23" t="s">
        <v>1856</v>
      </c>
      <c r="M495" s="23" t="s">
        <v>352</v>
      </c>
      <c r="N495" s="23" t="s">
        <v>1857</v>
      </c>
      <c r="O495" s="23" t="s">
        <v>1858</v>
      </c>
      <c r="P495" s="23" t="s">
        <v>1856</v>
      </c>
      <c r="Q495" s="23" t="s">
        <v>229</v>
      </c>
      <c r="U495" s="23" t="s">
        <v>934</v>
      </c>
      <c r="V495" s="23" t="s">
        <v>231</v>
      </c>
      <c r="W495" s="25">
        <v>46309.803796296299</v>
      </c>
    </row>
    <row r="496" spans="1:23">
      <c r="A496">
        <v>265529</v>
      </c>
      <c r="B496">
        <v>1626</v>
      </c>
      <c r="C496" s="23" t="s">
        <v>221</v>
      </c>
      <c r="D496" s="23" t="s">
        <v>222</v>
      </c>
      <c r="E496" s="23" t="s">
        <v>223</v>
      </c>
      <c r="F496" s="24">
        <v>46167</v>
      </c>
      <c r="G496" s="23" t="s">
        <v>930</v>
      </c>
      <c r="H496">
        <v>1</v>
      </c>
      <c r="I496" s="23" t="s">
        <v>1859</v>
      </c>
      <c r="M496" s="23" t="s">
        <v>352</v>
      </c>
      <c r="N496" s="23" t="s">
        <v>1860</v>
      </c>
      <c r="O496" s="23" t="s">
        <v>1861</v>
      </c>
      <c r="P496" s="23" t="s">
        <v>1859</v>
      </c>
      <c r="Q496" s="23" t="s">
        <v>229</v>
      </c>
      <c r="U496" s="23" t="s">
        <v>934</v>
      </c>
      <c r="V496" s="23" t="s">
        <v>231</v>
      </c>
      <c r="W496" s="25">
        <v>46309.803796296299</v>
      </c>
    </row>
    <row r="497" spans="1:23">
      <c r="A497">
        <v>265530</v>
      </c>
      <c r="B497">
        <v>1627</v>
      </c>
      <c r="C497" s="23" t="s">
        <v>221</v>
      </c>
      <c r="D497" s="23" t="s">
        <v>222</v>
      </c>
      <c r="E497" s="23" t="s">
        <v>223</v>
      </c>
      <c r="F497" s="24">
        <v>46167</v>
      </c>
      <c r="G497" s="23" t="s">
        <v>930</v>
      </c>
      <c r="H497">
        <v>1</v>
      </c>
      <c r="I497" s="23" t="s">
        <v>916</v>
      </c>
      <c r="M497" s="23" t="s">
        <v>352</v>
      </c>
      <c r="N497" s="23" t="s">
        <v>1862</v>
      </c>
      <c r="O497" s="23" t="s">
        <v>1863</v>
      </c>
      <c r="P497" s="23" t="s">
        <v>916</v>
      </c>
      <c r="Q497" s="23" t="s">
        <v>229</v>
      </c>
      <c r="U497" s="23" t="s">
        <v>934</v>
      </c>
      <c r="V497" s="23" t="s">
        <v>231</v>
      </c>
      <c r="W497" s="25">
        <v>46309.803796296299</v>
      </c>
    </row>
    <row r="498" spans="1:23">
      <c r="A498">
        <v>265531</v>
      </c>
      <c r="B498">
        <v>1628</v>
      </c>
      <c r="C498" s="23" t="s">
        <v>221</v>
      </c>
      <c r="D498" s="23" t="s">
        <v>222</v>
      </c>
      <c r="E498" s="23" t="s">
        <v>223</v>
      </c>
      <c r="F498" s="24">
        <v>46167</v>
      </c>
      <c r="G498" s="23" t="s">
        <v>334</v>
      </c>
      <c r="H498">
        <v>1</v>
      </c>
      <c r="I498" s="23" t="s">
        <v>553</v>
      </c>
      <c r="M498" s="23" t="s">
        <v>226</v>
      </c>
      <c r="N498" s="23" t="s">
        <v>1864</v>
      </c>
      <c r="O498" s="23" t="s">
        <v>1865</v>
      </c>
      <c r="P498" s="23" t="s">
        <v>553</v>
      </c>
      <c r="Q498" s="23" t="s">
        <v>229</v>
      </c>
      <c r="U498" s="23" t="s">
        <v>339</v>
      </c>
      <c r="V498" s="23" t="s">
        <v>231</v>
      </c>
      <c r="W498" s="25">
        <v>46309.803796296299</v>
      </c>
    </row>
    <row r="499" spans="1:23">
      <c r="A499">
        <v>265863</v>
      </c>
      <c r="B499">
        <v>1629</v>
      </c>
      <c r="C499" s="23" t="s">
        <v>221</v>
      </c>
      <c r="D499" s="23" t="s">
        <v>222</v>
      </c>
      <c r="E499" s="23" t="s">
        <v>223</v>
      </c>
      <c r="F499" s="24">
        <v>46168</v>
      </c>
      <c r="G499" s="23" t="s">
        <v>428</v>
      </c>
      <c r="H499">
        <v>1</v>
      </c>
      <c r="I499" s="23" t="s">
        <v>1866</v>
      </c>
      <c r="M499" s="23" t="s">
        <v>226</v>
      </c>
      <c r="N499" s="23" t="s">
        <v>1867</v>
      </c>
      <c r="O499" s="23" t="s">
        <v>1868</v>
      </c>
      <c r="P499" s="23" t="s">
        <v>1866</v>
      </c>
      <c r="Q499" s="23" t="s">
        <v>229</v>
      </c>
      <c r="U499" s="23" t="s">
        <v>432</v>
      </c>
      <c r="V499" s="23" t="s">
        <v>231</v>
      </c>
      <c r="W499" s="25">
        <v>46309.803796296299</v>
      </c>
    </row>
    <row r="500" spans="1:23">
      <c r="A500">
        <v>265864</v>
      </c>
      <c r="B500">
        <v>1630</v>
      </c>
      <c r="C500" s="23" t="s">
        <v>221</v>
      </c>
      <c r="D500" s="23" t="s">
        <v>222</v>
      </c>
      <c r="E500" s="23" t="s">
        <v>223</v>
      </c>
      <c r="F500" s="24">
        <v>46168</v>
      </c>
      <c r="G500" s="23" t="s">
        <v>1869</v>
      </c>
      <c r="H500">
        <v>1</v>
      </c>
      <c r="I500" s="23" t="s">
        <v>1870</v>
      </c>
      <c r="M500" s="23" t="s">
        <v>1590</v>
      </c>
      <c r="N500" s="23" t="s">
        <v>1871</v>
      </c>
      <c r="O500" s="23" t="s">
        <v>1872</v>
      </c>
      <c r="P500" s="23" t="s">
        <v>1870</v>
      </c>
      <c r="Q500" s="23" t="s">
        <v>229</v>
      </c>
      <c r="U500" s="23" t="s">
        <v>1873</v>
      </c>
      <c r="V500" s="23" t="s">
        <v>231</v>
      </c>
      <c r="W500" s="25">
        <v>46309.803796296299</v>
      </c>
    </row>
    <row r="501" spans="1:23">
      <c r="A501">
        <v>265865</v>
      </c>
      <c r="B501">
        <v>1631</v>
      </c>
      <c r="C501" s="23" t="s">
        <v>221</v>
      </c>
      <c r="D501" s="23" t="s">
        <v>222</v>
      </c>
      <c r="E501" s="23" t="s">
        <v>223</v>
      </c>
      <c r="F501" s="24">
        <v>46168</v>
      </c>
      <c r="G501" s="23" t="s">
        <v>428</v>
      </c>
      <c r="H501">
        <v>1</v>
      </c>
      <c r="I501" s="23" t="s">
        <v>1874</v>
      </c>
      <c r="M501" s="23" t="s">
        <v>226</v>
      </c>
      <c r="N501" s="23" t="s">
        <v>1875</v>
      </c>
      <c r="O501" s="23" t="s">
        <v>868</v>
      </c>
      <c r="P501" s="23" t="s">
        <v>1874</v>
      </c>
      <c r="Q501" s="23" t="s">
        <v>229</v>
      </c>
      <c r="U501" s="23" t="s">
        <v>432</v>
      </c>
      <c r="V501" s="23" t="s">
        <v>231</v>
      </c>
      <c r="W501" s="25">
        <v>46309.803796296299</v>
      </c>
    </row>
    <row r="502" spans="1:23">
      <c r="A502">
        <v>265866</v>
      </c>
      <c r="B502">
        <v>1632</v>
      </c>
      <c r="C502" s="23" t="s">
        <v>221</v>
      </c>
      <c r="D502" s="23" t="s">
        <v>222</v>
      </c>
      <c r="E502" s="23" t="s">
        <v>223</v>
      </c>
      <c r="F502" s="24">
        <v>46168</v>
      </c>
      <c r="G502" s="23" t="s">
        <v>517</v>
      </c>
      <c r="H502">
        <v>1</v>
      </c>
      <c r="I502" s="23" t="s">
        <v>1876</v>
      </c>
      <c r="M502" s="23" t="s">
        <v>330</v>
      </c>
      <c r="N502" s="23" t="s">
        <v>870</v>
      </c>
      <c r="O502" s="23" t="s">
        <v>1877</v>
      </c>
      <c r="P502" s="23" t="s">
        <v>1876</v>
      </c>
      <c r="Q502" s="23" t="s">
        <v>229</v>
      </c>
      <c r="U502" s="23" t="s">
        <v>520</v>
      </c>
      <c r="V502" s="23" t="s">
        <v>231</v>
      </c>
      <c r="W502" s="25">
        <v>46309.803796296299</v>
      </c>
    </row>
    <row r="503" spans="1:23">
      <c r="A503">
        <v>265867</v>
      </c>
      <c r="B503">
        <v>1633</v>
      </c>
      <c r="C503" s="23" t="s">
        <v>221</v>
      </c>
      <c r="D503" s="23" t="s">
        <v>222</v>
      </c>
      <c r="E503" s="23" t="s">
        <v>223</v>
      </c>
      <c r="F503" s="24">
        <v>46168</v>
      </c>
      <c r="G503" s="23" t="s">
        <v>1878</v>
      </c>
      <c r="H503">
        <v>6</v>
      </c>
      <c r="I503" s="23" t="s">
        <v>1879</v>
      </c>
      <c r="M503" s="23" t="s">
        <v>1880</v>
      </c>
      <c r="N503" s="23" t="s">
        <v>1881</v>
      </c>
      <c r="O503" s="23" t="s">
        <v>1882</v>
      </c>
      <c r="P503" s="23" t="s">
        <v>1883</v>
      </c>
      <c r="Q503" s="23" t="s">
        <v>229</v>
      </c>
      <c r="U503" s="23" t="s">
        <v>1884</v>
      </c>
      <c r="V503" s="23" t="s">
        <v>231</v>
      </c>
      <c r="W503" s="25">
        <v>46309.803796296299</v>
      </c>
    </row>
    <row r="504" spans="1:23">
      <c r="A504">
        <v>265868</v>
      </c>
      <c r="B504">
        <v>1634</v>
      </c>
      <c r="C504" s="23" t="s">
        <v>221</v>
      </c>
      <c r="D504" s="23" t="s">
        <v>222</v>
      </c>
      <c r="E504" s="23" t="s">
        <v>223</v>
      </c>
      <c r="F504" s="24">
        <v>46168</v>
      </c>
      <c r="G504" s="23" t="s">
        <v>433</v>
      </c>
      <c r="H504">
        <v>2</v>
      </c>
      <c r="I504" s="23" t="s">
        <v>1885</v>
      </c>
      <c r="M504" s="23" t="s">
        <v>435</v>
      </c>
      <c r="N504" s="23" t="s">
        <v>1886</v>
      </c>
      <c r="O504" s="23" t="s">
        <v>1887</v>
      </c>
      <c r="P504" s="23" t="s">
        <v>1888</v>
      </c>
      <c r="Q504" s="23" t="s">
        <v>229</v>
      </c>
      <c r="U504" s="23" t="s">
        <v>440</v>
      </c>
      <c r="V504" s="23" t="s">
        <v>231</v>
      </c>
      <c r="W504" s="25">
        <v>46309.803796296299</v>
      </c>
    </row>
    <row r="505" spans="1:23">
      <c r="A505">
        <v>265869</v>
      </c>
      <c r="B505">
        <v>1635</v>
      </c>
      <c r="C505" s="23" t="s">
        <v>221</v>
      </c>
      <c r="D505" s="23" t="s">
        <v>222</v>
      </c>
      <c r="E505" s="23" t="s">
        <v>223</v>
      </c>
      <c r="F505" s="24">
        <v>46168</v>
      </c>
      <c r="G505" s="23" t="s">
        <v>1057</v>
      </c>
      <c r="H505">
        <v>2</v>
      </c>
      <c r="I505" s="23" t="s">
        <v>1889</v>
      </c>
      <c r="M505" s="23" t="s">
        <v>1059</v>
      </c>
      <c r="N505" s="23" t="s">
        <v>1890</v>
      </c>
      <c r="O505" s="23" t="s">
        <v>551</v>
      </c>
      <c r="P505" s="23" t="s">
        <v>521</v>
      </c>
      <c r="Q505" s="23" t="s">
        <v>229</v>
      </c>
      <c r="U505" s="23" t="s">
        <v>1062</v>
      </c>
      <c r="V505" s="23" t="s">
        <v>231</v>
      </c>
      <c r="W505" s="25">
        <v>46309.803796296299</v>
      </c>
    </row>
    <row r="506" spans="1:23">
      <c r="A506">
        <v>265870</v>
      </c>
      <c r="B506">
        <v>1636</v>
      </c>
      <c r="C506" s="23" t="s">
        <v>221</v>
      </c>
      <c r="D506" s="23" t="s">
        <v>222</v>
      </c>
      <c r="E506" s="23" t="s">
        <v>223</v>
      </c>
      <c r="F506" s="24">
        <v>46168</v>
      </c>
      <c r="G506" s="23" t="s">
        <v>441</v>
      </c>
      <c r="H506">
        <v>1</v>
      </c>
      <c r="I506" s="23" t="s">
        <v>1891</v>
      </c>
      <c r="M506" s="23" t="s">
        <v>443</v>
      </c>
      <c r="N506" s="23" t="s">
        <v>1892</v>
      </c>
      <c r="O506" s="23" t="s">
        <v>1893</v>
      </c>
      <c r="P506" s="23" t="s">
        <v>1891</v>
      </c>
      <c r="Q506" s="23" t="s">
        <v>229</v>
      </c>
      <c r="U506" s="23" t="s">
        <v>447</v>
      </c>
      <c r="V506" s="23" t="s">
        <v>231</v>
      </c>
      <c r="W506" s="25">
        <v>46309.803796296299</v>
      </c>
    </row>
    <row r="507" spans="1:23">
      <c r="A507">
        <v>265871</v>
      </c>
      <c r="B507">
        <v>1637</v>
      </c>
      <c r="C507" s="23" t="s">
        <v>221</v>
      </c>
      <c r="D507" s="23" t="s">
        <v>222</v>
      </c>
      <c r="E507" s="23" t="s">
        <v>223</v>
      </c>
      <c r="F507" s="24">
        <v>46168</v>
      </c>
      <c r="G507" s="23" t="s">
        <v>1057</v>
      </c>
      <c r="H507">
        <v>1</v>
      </c>
      <c r="I507" s="23" t="s">
        <v>1894</v>
      </c>
      <c r="M507" s="23" t="s">
        <v>1059</v>
      </c>
      <c r="N507" s="23" t="s">
        <v>1895</v>
      </c>
      <c r="O507" s="23" t="s">
        <v>1896</v>
      </c>
      <c r="P507" s="23" t="s">
        <v>1894</v>
      </c>
      <c r="Q507" s="23" t="s">
        <v>229</v>
      </c>
      <c r="U507" s="23" t="s">
        <v>1062</v>
      </c>
      <c r="V507" s="23" t="s">
        <v>231</v>
      </c>
      <c r="W507" s="25">
        <v>46309.803796296299</v>
      </c>
    </row>
    <row r="508" spans="1:23">
      <c r="A508">
        <v>265872</v>
      </c>
      <c r="B508">
        <v>1638</v>
      </c>
      <c r="C508" s="23" t="s">
        <v>221</v>
      </c>
      <c r="D508" s="23" t="s">
        <v>222</v>
      </c>
      <c r="E508" s="23" t="s">
        <v>223</v>
      </c>
      <c r="F508" s="24">
        <v>46168</v>
      </c>
      <c r="G508" s="23" t="s">
        <v>428</v>
      </c>
      <c r="H508">
        <v>1</v>
      </c>
      <c r="I508" s="23" t="s">
        <v>1897</v>
      </c>
      <c r="M508" s="23" t="s">
        <v>226</v>
      </c>
      <c r="N508" s="23" t="s">
        <v>1898</v>
      </c>
      <c r="O508" s="23" t="s">
        <v>1899</v>
      </c>
      <c r="P508" s="23" t="s">
        <v>1897</v>
      </c>
      <c r="Q508" s="23" t="s">
        <v>229</v>
      </c>
      <c r="U508" s="23" t="s">
        <v>432</v>
      </c>
      <c r="V508" s="23" t="s">
        <v>231</v>
      </c>
      <c r="W508" s="25">
        <v>46309.803796296299</v>
      </c>
    </row>
    <row r="509" spans="1:23">
      <c r="A509">
        <v>265873</v>
      </c>
      <c r="B509">
        <v>1639</v>
      </c>
      <c r="C509" s="23" t="s">
        <v>221</v>
      </c>
      <c r="D509" s="23" t="s">
        <v>222</v>
      </c>
      <c r="E509" s="23" t="s">
        <v>223</v>
      </c>
      <c r="F509" s="24">
        <v>46168</v>
      </c>
      <c r="G509" s="23" t="s">
        <v>454</v>
      </c>
      <c r="H509">
        <v>1</v>
      </c>
      <c r="I509" s="23" t="s">
        <v>1900</v>
      </c>
      <c r="M509" s="23" t="s">
        <v>277</v>
      </c>
      <c r="N509" s="23" t="s">
        <v>1901</v>
      </c>
      <c r="O509" s="23" t="s">
        <v>1902</v>
      </c>
      <c r="P509" s="23" t="s">
        <v>1900</v>
      </c>
      <c r="Q509" s="23" t="s">
        <v>229</v>
      </c>
      <c r="U509" s="23" t="s">
        <v>458</v>
      </c>
      <c r="V509" s="23" t="s">
        <v>231</v>
      </c>
      <c r="W509" s="25">
        <v>46309.803796296299</v>
      </c>
    </row>
    <row r="510" spans="1:23">
      <c r="A510">
        <v>265874</v>
      </c>
      <c r="B510">
        <v>1640</v>
      </c>
      <c r="C510" s="23" t="s">
        <v>221</v>
      </c>
      <c r="D510" s="23" t="s">
        <v>222</v>
      </c>
      <c r="E510" s="23" t="s">
        <v>223</v>
      </c>
      <c r="F510" s="24">
        <v>46168</v>
      </c>
      <c r="G510" s="23" t="s">
        <v>428</v>
      </c>
      <c r="H510">
        <v>1</v>
      </c>
      <c r="I510" s="23" t="s">
        <v>1903</v>
      </c>
      <c r="M510" s="23" t="s">
        <v>226</v>
      </c>
      <c r="N510" s="23" t="s">
        <v>1904</v>
      </c>
      <c r="O510" s="23" t="s">
        <v>1905</v>
      </c>
      <c r="P510" s="23" t="s">
        <v>1903</v>
      </c>
      <c r="Q510" s="23" t="s">
        <v>229</v>
      </c>
      <c r="U510" s="23" t="s">
        <v>432</v>
      </c>
      <c r="V510" s="23" t="s">
        <v>231</v>
      </c>
      <c r="W510" s="25">
        <v>46309.803796296299</v>
      </c>
    </row>
    <row r="511" spans="1:23">
      <c r="A511">
        <v>265875</v>
      </c>
      <c r="B511">
        <v>1641</v>
      </c>
      <c r="C511" s="23" t="s">
        <v>221</v>
      </c>
      <c r="D511" s="23" t="s">
        <v>222</v>
      </c>
      <c r="E511" s="23" t="s">
        <v>223</v>
      </c>
      <c r="F511" s="24">
        <v>46168</v>
      </c>
      <c r="G511" s="23" t="s">
        <v>433</v>
      </c>
      <c r="H511">
        <v>1</v>
      </c>
      <c r="I511" s="23" t="s">
        <v>1906</v>
      </c>
      <c r="M511" s="23" t="s">
        <v>435</v>
      </c>
      <c r="N511" s="23" t="s">
        <v>1907</v>
      </c>
      <c r="O511" s="23" t="s">
        <v>1908</v>
      </c>
      <c r="P511" s="23" t="s">
        <v>1906</v>
      </c>
      <c r="Q511" s="23" t="s">
        <v>229</v>
      </c>
      <c r="U511" s="23" t="s">
        <v>440</v>
      </c>
      <c r="V511" s="23" t="s">
        <v>231</v>
      </c>
      <c r="W511" s="25">
        <v>46309.803796296299</v>
      </c>
    </row>
    <row r="512" spans="1:23">
      <c r="A512">
        <v>265876</v>
      </c>
      <c r="B512">
        <v>1642</v>
      </c>
      <c r="C512" s="23" t="s">
        <v>221</v>
      </c>
      <c r="D512" s="23" t="s">
        <v>222</v>
      </c>
      <c r="E512" s="23" t="s">
        <v>223</v>
      </c>
      <c r="F512" s="24">
        <v>46168</v>
      </c>
      <c r="G512" s="23" t="s">
        <v>454</v>
      </c>
      <c r="H512">
        <v>1</v>
      </c>
      <c r="I512" s="23" t="s">
        <v>1909</v>
      </c>
      <c r="M512" s="23" t="s">
        <v>277</v>
      </c>
      <c r="N512" s="23" t="s">
        <v>1910</v>
      </c>
      <c r="O512" s="23" t="s">
        <v>1911</v>
      </c>
      <c r="P512" s="23" t="s">
        <v>1909</v>
      </c>
      <c r="Q512" s="23" t="s">
        <v>229</v>
      </c>
      <c r="U512" s="23" t="s">
        <v>458</v>
      </c>
      <c r="V512" s="23" t="s">
        <v>231</v>
      </c>
      <c r="W512" s="25">
        <v>46309.803796296299</v>
      </c>
    </row>
    <row r="513" spans="1:23">
      <c r="A513">
        <v>265877</v>
      </c>
      <c r="B513">
        <v>1643</v>
      </c>
      <c r="C513" s="23" t="s">
        <v>221</v>
      </c>
      <c r="D513" s="23" t="s">
        <v>222</v>
      </c>
      <c r="E513" s="23" t="s">
        <v>223</v>
      </c>
      <c r="F513" s="24">
        <v>46168</v>
      </c>
      <c r="G513" s="23" t="s">
        <v>471</v>
      </c>
      <c r="H513">
        <v>1</v>
      </c>
      <c r="I513" s="23" t="s">
        <v>1912</v>
      </c>
      <c r="M513" s="23" t="s">
        <v>247</v>
      </c>
      <c r="N513" s="23" t="s">
        <v>1239</v>
      </c>
      <c r="O513" s="23" t="s">
        <v>1913</v>
      </c>
      <c r="P513" s="23" t="s">
        <v>1912</v>
      </c>
      <c r="Q513" s="23" t="s">
        <v>229</v>
      </c>
      <c r="U513" s="23" t="s">
        <v>475</v>
      </c>
      <c r="V513" s="23" t="s">
        <v>231</v>
      </c>
      <c r="W513" s="25">
        <v>46309.803796296299</v>
      </c>
    </row>
    <row r="514" spans="1:23">
      <c r="A514">
        <v>265878</v>
      </c>
      <c r="B514">
        <v>1644</v>
      </c>
      <c r="C514" s="23" t="s">
        <v>221</v>
      </c>
      <c r="D514" s="23" t="s">
        <v>222</v>
      </c>
      <c r="E514" s="23" t="s">
        <v>223</v>
      </c>
      <c r="F514" s="24">
        <v>46168</v>
      </c>
      <c r="G514" s="23" t="s">
        <v>476</v>
      </c>
      <c r="H514">
        <v>1</v>
      </c>
      <c r="I514" s="23" t="s">
        <v>1188</v>
      </c>
      <c r="M514" s="23" t="s">
        <v>253</v>
      </c>
      <c r="N514" s="23" t="s">
        <v>1914</v>
      </c>
      <c r="O514" s="23" t="s">
        <v>1915</v>
      </c>
      <c r="P514" s="23" t="s">
        <v>1188</v>
      </c>
      <c r="Q514" s="23" t="s">
        <v>229</v>
      </c>
      <c r="U514" s="23" t="s">
        <v>480</v>
      </c>
      <c r="V514" s="23" t="s">
        <v>231</v>
      </c>
      <c r="W514" s="25">
        <v>46309.803796296299</v>
      </c>
    </row>
    <row r="515" spans="1:23">
      <c r="A515">
        <v>265879</v>
      </c>
      <c r="B515">
        <v>1645</v>
      </c>
      <c r="C515" s="23" t="s">
        <v>221</v>
      </c>
      <c r="D515" s="23" t="s">
        <v>222</v>
      </c>
      <c r="E515" s="23" t="s">
        <v>223</v>
      </c>
      <c r="F515" s="24">
        <v>46168</v>
      </c>
      <c r="G515" s="23" t="s">
        <v>1916</v>
      </c>
      <c r="H515">
        <v>1</v>
      </c>
      <c r="I515" s="23" t="s">
        <v>1917</v>
      </c>
      <c r="M515" s="23" t="s">
        <v>397</v>
      </c>
      <c r="N515" s="23" t="s">
        <v>1918</v>
      </c>
      <c r="O515" s="23" t="s">
        <v>1919</v>
      </c>
      <c r="P515" s="23" t="s">
        <v>1917</v>
      </c>
      <c r="Q515" s="23" t="s">
        <v>229</v>
      </c>
      <c r="U515" s="23" t="s">
        <v>1920</v>
      </c>
      <c r="V515" s="23" t="s">
        <v>231</v>
      </c>
      <c r="W515" s="25">
        <v>46309.803796296299</v>
      </c>
    </row>
    <row r="516" spans="1:23">
      <c r="A516">
        <v>265880</v>
      </c>
      <c r="B516">
        <v>1646</v>
      </c>
      <c r="C516" s="23" t="s">
        <v>221</v>
      </c>
      <c r="D516" s="23" t="s">
        <v>222</v>
      </c>
      <c r="E516" s="23" t="s">
        <v>223</v>
      </c>
      <c r="F516" s="24">
        <v>46168</v>
      </c>
      <c r="G516" s="23" t="s">
        <v>1921</v>
      </c>
      <c r="H516">
        <v>1</v>
      </c>
      <c r="I516" s="23" t="s">
        <v>1922</v>
      </c>
      <c r="M516" s="23" t="s">
        <v>651</v>
      </c>
      <c r="N516" s="23" t="s">
        <v>1923</v>
      </c>
      <c r="O516" s="23" t="s">
        <v>1924</v>
      </c>
      <c r="P516" s="23" t="s">
        <v>1922</v>
      </c>
      <c r="Q516" s="23" t="s">
        <v>229</v>
      </c>
      <c r="U516" s="23" t="s">
        <v>1925</v>
      </c>
      <c r="V516" s="23" t="s">
        <v>231</v>
      </c>
      <c r="W516" s="25">
        <v>46309.803796296299</v>
      </c>
    </row>
    <row r="517" spans="1:23">
      <c r="A517">
        <v>265881</v>
      </c>
      <c r="B517">
        <v>1647</v>
      </c>
      <c r="C517" s="23" t="s">
        <v>221</v>
      </c>
      <c r="D517" s="23" t="s">
        <v>222</v>
      </c>
      <c r="E517" s="23" t="s">
        <v>223</v>
      </c>
      <c r="F517" s="24">
        <v>46168</v>
      </c>
      <c r="G517" s="23" t="s">
        <v>433</v>
      </c>
      <c r="H517">
        <v>10</v>
      </c>
      <c r="I517" s="23" t="s">
        <v>1926</v>
      </c>
      <c r="M517" s="23" t="s">
        <v>435</v>
      </c>
      <c r="N517" s="23" t="s">
        <v>1927</v>
      </c>
      <c r="O517" s="23" t="s">
        <v>1928</v>
      </c>
      <c r="P517" s="23" t="s">
        <v>1929</v>
      </c>
      <c r="Q517" s="23" t="s">
        <v>229</v>
      </c>
      <c r="U517" s="23" t="s">
        <v>440</v>
      </c>
      <c r="V517" s="23" t="s">
        <v>231</v>
      </c>
      <c r="W517" s="25">
        <v>46309.803796296299</v>
      </c>
    </row>
    <row r="518" spans="1:23">
      <c r="A518">
        <v>265882</v>
      </c>
      <c r="B518">
        <v>1648</v>
      </c>
      <c r="C518" s="23" t="s">
        <v>221</v>
      </c>
      <c r="D518" s="23" t="s">
        <v>222</v>
      </c>
      <c r="E518" s="23" t="s">
        <v>223</v>
      </c>
      <c r="F518" s="24">
        <v>46168</v>
      </c>
      <c r="G518" s="23" t="s">
        <v>433</v>
      </c>
      <c r="H518">
        <v>1</v>
      </c>
      <c r="I518" s="23" t="s">
        <v>1930</v>
      </c>
      <c r="M518" s="23" t="s">
        <v>435</v>
      </c>
      <c r="N518" s="23" t="s">
        <v>1931</v>
      </c>
      <c r="O518" s="23" t="s">
        <v>1932</v>
      </c>
      <c r="P518" s="23" t="s">
        <v>1930</v>
      </c>
      <c r="Q518" s="23" t="s">
        <v>229</v>
      </c>
      <c r="U518" s="23" t="s">
        <v>440</v>
      </c>
      <c r="V518" s="23" t="s">
        <v>231</v>
      </c>
      <c r="W518" s="25">
        <v>46309.803796296299</v>
      </c>
    </row>
    <row r="519" spans="1:23">
      <c r="A519">
        <v>265883</v>
      </c>
      <c r="B519">
        <v>1649</v>
      </c>
      <c r="C519" s="23" t="s">
        <v>221</v>
      </c>
      <c r="D519" s="23" t="s">
        <v>222</v>
      </c>
      <c r="E519" s="23" t="s">
        <v>223</v>
      </c>
      <c r="F519" s="24">
        <v>46168</v>
      </c>
      <c r="G519" s="23" t="s">
        <v>428</v>
      </c>
      <c r="H519">
        <v>1</v>
      </c>
      <c r="I519" s="23" t="s">
        <v>1933</v>
      </c>
      <c r="M519" s="23" t="s">
        <v>226</v>
      </c>
      <c r="N519" s="23" t="s">
        <v>1934</v>
      </c>
      <c r="O519" s="23" t="s">
        <v>1935</v>
      </c>
      <c r="P519" s="23" t="s">
        <v>1933</v>
      </c>
      <c r="Q519" s="23" t="s">
        <v>229</v>
      </c>
      <c r="U519" s="23" t="s">
        <v>432</v>
      </c>
      <c r="V519" s="23" t="s">
        <v>231</v>
      </c>
      <c r="W519" s="25">
        <v>46309.803796296299</v>
      </c>
    </row>
    <row r="520" spans="1:23">
      <c r="A520">
        <v>265884</v>
      </c>
      <c r="B520">
        <v>1650</v>
      </c>
      <c r="C520" s="23" t="s">
        <v>221</v>
      </c>
      <c r="D520" s="23" t="s">
        <v>222</v>
      </c>
      <c r="E520" s="23" t="s">
        <v>223</v>
      </c>
      <c r="F520" s="24">
        <v>46168</v>
      </c>
      <c r="G520" s="23" t="s">
        <v>433</v>
      </c>
      <c r="H520">
        <v>1</v>
      </c>
      <c r="I520" s="23" t="s">
        <v>1936</v>
      </c>
      <c r="M520" s="23" t="s">
        <v>435</v>
      </c>
      <c r="N520" s="23" t="s">
        <v>1937</v>
      </c>
      <c r="O520" s="23" t="s">
        <v>1938</v>
      </c>
      <c r="P520" s="23" t="s">
        <v>1936</v>
      </c>
      <c r="Q520" s="23" t="s">
        <v>229</v>
      </c>
      <c r="U520" s="23" t="s">
        <v>440</v>
      </c>
      <c r="V520" s="23" t="s">
        <v>231</v>
      </c>
      <c r="W520" s="25">
        <v>46309.803796296299</v>
      </c>
    </row>
    <row r="521" spans="1:23">
      <c r="A521">
        <v>266260</v>
      </c>
      <c r="B521">
        <v>10183</v>
      </c>
      <c r="C521" s="23" t="s">
        <v>221</v>
      </c>
      <c r="D521" s="23" t="s">
        <v>222</v>
      </c>
      <c r="E521" s="23" t="s">
        <v>223</v>
      </c>
      <c r="F521" s="24">
        <v>46169</v>
      </c>
      <c r="G521" s="23" t="s">
        <v>224</v>
      </c>
      <c r="H521">
        <v>1</v>
      </c>
      <c r="I521" s="23" t="s">
        <v>1939</v>
      </c>
      <c r="M521" s="23" t="s">
        <v>226</v>
      </c>
      <c r="N521" s="23" t="s">
        <v>1940</v>
      </c>
      <c r="O521" s="23" t="s">
        <v>1941</v>
      </c>
      <c r="P521" s="23" t="s">
        <v>1939</v>
      </c>
      <c r="Q521" s="23" t="s">
        <v>229</v>
      </c>
      <c r="U521" s="23" t="s">
        <v>230</v>
      </c>
      <c r="V521" s="23" t="s">
        <v>231</v>
      </c>
      <c r="W521" s="25">
        <v>46309.803796296299</v>
      </c>
    </row>
    <row r="522" spans="1:23">
      <c r="A522">
        <v>266261</v>
      </c>
      <c r="B522">
        <v>10184</v>
      </c>
      <c r="C522" s="23" t="s">
        <v>221</v>
      </c>
      <c r="D522" s="23" t="s">
        <v>222</v>
      </c>
      <c r="E522" s="23" t="s">
        <v>223</v>
      </c>
      <c r="F522" s="24">
        <v>46169</v>
      </c>
      <c r="G522" s="23" t="s">
        <v>299</v>
      </c>
      <c r="H522">
        <v>5</v>
      </c>
      <c r="I522" s="23" t="s">
        <v>1942</v>
      </c>
      <c r="M522" s="23" t="s">
        <v>301</v>
      </c>
      <c r="N522" s="23" t="s">
        <v>1943</v>
      </c>
      <c r="O522" s="23" t="s">
        <v>1944</v>
      </c>
      <c r="P522" s="23" t="s">
        <v>1945</v>
      </c>
      <c r="Q522" s="23" t="s">
        <v>1946</v>
      </c>
      <c r="U522" s="23" t="s">
        <v>304</v>
      </c>
      <c r="V522" s="23" t="s">
        <v>231</v>
      </c>
      <c r="W522" s="25">
        <v>46309.803796296299</v>
      </c>
    </row>
    <row r="523" spans="1:23">
      <c r="A523">
        <v>266262</v>
      </c>
      <c r="B523">
        <v>10186</v>
      </c>
      <c r="C523" s="23" t="s">
        <v>221</v>
      </c>
      <c r="D523" s="23" t="s">
        <v>222</v>
      </c>
      <c r="E523" s="23" t="s">
        <v>223</v>
      </c>
      <c r="F523" s="24">
        <v>46169</v>
      </c>
      <c r="G523" s="23" t="s">
        <v>263</v>
      </c>
      <c r="H523">
        <v>1</v>
      </c>
      <c r="I523" s="23" t="s">
        <v>401</v>
      </c>
      <c r="M523" s="23" t="s">
        <v>265</v>
      </c>
      <c r="N523" s="23" t="s">
        <v>1947</v>
      </c>
      <c r="O523" s="23" t="s">
        <v>1948</v>
      </c>
      <c r="P523" s="23" t="s">
        <v>401</v>
      </c>
      <c r="Q523" s="23" t="s">
        <v>229</v>
      </c>
      <c r="U523" s="23" t="s">
        <v>268</v>
      </c>
      <c r="V523" s="23" t="s">
        <v>231</v>
      </c>
      <c r="W523" s="25">
        <v>46309.803796296299</v>
      </c>
    </row>
    <row r="524" spans="1:23">
      <c r="A524">
        <v>266263</v>
      </c>
      <c r="B524">
        <v>10187</v>
      </c>
      <c r="C524" s="23" t="s">
        <v>221</v>
      </c>
      <c r="D524" s="23" t="s">
        <v>222</v>
      </c>
      <c r="E524" s="23" t="s">
        <v>223</v>
      </c>
      <c r="F524" s="24">
        <v>46169</v>
      </c>
      <c r="G524" s="23" t="s">
        <v>224</v>
      </c>
      <c r="H524">
        <v>1</v>
      </c>
      <c r="I524" s="23" t="s">
        <v>1949</v>
      </c>
      <c r="M524" s="23" t="s">
        <v>226</v>
      </c>
      <c r="N524" s="23" t="s">
        <v>1950</v>
      </c>
      <c r="O524" s="23" t="s">
        <v>1951</v>
      </c>
      <c r="P524" s="23" t="s">
        <v>1949</v>
      </c>
      <c r="Q524" s="23" t="s">
        <v>229</v>
      </c>
      <c r="U524" s="23" t="s">
        <v>230</v>
      </c>
      <c r="V524" s="23" t="s">
        <v>231</v>
      </c>
      <c r="W524" s="25">
        <v>46309.803796296299</v>
      </c>
    </row>
    <row r="525" spans="1:23">
      <c r="A525">
        <v>266264</v>
      </c>
      <c r="B525">
        <v>10188</v>
      </c>
      <c r="C525" s="23" t="s">
        <v>221</v>
      </c>
      <c r="D525" s="23" t="s">
        <v>222</v>
      </c>
      <c r="E525" s="23" t="s">
        <v>223</v>
      </c>
      <c r="F525" s="24">
        <v>46169</v>
      </c>
      <c r="G525" s="23" t="s">
        <v>263</v>
      </c>
      <c r="H525">
        <v>3</v>
      </c>
      <c r="I525" s="23" t="s">
        <v>1952</v>
      </c>
      <c r="M525" s="23" t="s">
        <v>265</v>
      </c>
      <c r="N525" s="23" t="s">
        <v>1953</v>
      </c>
      <c r="O525" s="23" t="s">
        <v>1954</v>
      </c>
      <c r="P525" s="23" t="s">
        <v>1955</v>
      </c>
      <c r="Q525" s="23" t="s">
        <v>229</v>
      </c>
      <c r="U525" s="23" t="s">
        <v>268</v>
      </c>
      <c r="V525" s="23" t="s">
        <v>231</v>
      </c>
      <c r="W525" s="25">
        <v>46309.803796296299</v>
      </c>
    </row>
    <row r="526" spans="1:23">
      <c r="A526">
        <v>266265</v>
      </c>
      <c r="B526">
        <v>10189</v>
      </c>
      <c r="C526" s="23" t="s">
        <v>221</v>
      </c>
      <c r="D526" s="23" t="s">
        <v>222</v>
      </c>
      <c r="E526" s="23" t="s">
        <v>223</v>
      </c>
      <c r="F526" s="24">
        <v>46169</v>
      </c>
      <c r="G526" s="23" t="s">
        <v>224</v>
      </c>
      <c r="H526">
        <v>1</v>
      </c>
      <c r="I526" s="23" t="s">
        <v>1956</v>
      </c>
      <c r="M526" s="23" t="s">
        <v>226</v>
      </c>
      <c r="N526" s="23" t="s">
        <v>1957</v>
      </c>
      <c r="O526" s="23" t="s">
        <v>1958</v>
      </c>
      <c r="P526" s="23" t="s">
        <v>1956</v>
      </c>
      <c r="Q526" s="23" t="s">
        <v>229</v>
      </c>
      <c r="U526" s="23" t="s">
        <v>230</v>
      </c>
      <c r="V526" s="23" t="s">
        <v>231</v>
      </c>
      <c r="W526" s="25">
        <v>46309.803796296299</v>
      </c>
    </row>
    <row r="527" spans="1:23">
      <c r="A527">
        <v>266266</v>
      </c>
      <c r="B527">
        <v>10190</v>
      </c>
      <c r="C527" s="23" t="s">
        <v>221</v>
      </c>
      <c r="D527" s="23" t="s">
        <v>222</v>
      </c>
      <c r="E527" s="23" t="s">
        <v>223</v>
      </c>
      <c r="F527" s="24">
        <v>46169</v>
      </c>
      <c r="G527" s="23" t="s">
        <v>275</v>
      </c>
      <c r="H527">
        <v>1</v>
      </c>
      <c r="I527" s="23" t="s">
        <v>1959</v>
      </c>
      <c r="M527" s="23" t="s">
        <v>277</v>
      </c>
      <c r="N527" s="23" t="s">
        <v>1960</v>
      </c>
      <c r="O527" s="23" t="s">
        <v>1961</v>
      </c>
      <c r="P527" s="23" t="s">
        <v>1959</v>
      </c>
      <c r="Q527" s="23" t="s">
        <v>229</v>
      </c>
      <c r="U527" s="23" t="s">
        <v>280</v>
      </c>
      <c r="V527" s="23" t="s">
        <v>231</v>
      </c>
      <c r="W527" s="25">
        <v>46309.803796296299</v>
      </c>
    </row>
    <row r="528" spans="1:23">
      <c r="A528">
        <v>266267</v>
      </c>
      <c r="B528">
        <v>10191</v>
      </c>
      <c r="C528" s="23" t="s">
        <v>221</v>
      </c>
      <c r="D528" s="23" t="s">
        <v>222</v>
      </c>
      <c r="E528" s="23" t="s">
        <v>223</v>
      </c>
      <c r="F528" s="24">
        <v>46169</v>
      </c>
      <c r="G528" s="23" t="s">
        <v>1962</v>
      </c>
      <c r="H528">
        <v>1</v>
      </c>
      <c r="I528" s="23" t="s">
        <v>1963</v>
      </c>
      <c r="M528" s="23" t="s">
        <v>1964</v>
      </c>
      <c r="N528" s="23" t="s">
        <v>1965</v>
      </c>
      <c r="O528" s="23" t="s">
        <v>1966</v>
      </c>
      <c r="P528" s="23" t="s">
        <v>1963</v>
      </c>
      <c r="Q528" s="23" t="s">
        <v>229</v>
      </c>
      <c r="U528" s="23" t="s">
        <v>1967</v>
      </c>
      <c r="V528" s="23" t="s">
        <v>231</v>
      </c>
      <c r="W528" s="25">
        <v>46309.803796296299</v>
      </c>
    </row>
    <row r="529" spans="1:23">
      <c r="A529">
        <v>266268</v>
      </c>
      <c r="B529">
        <v>10192</v>
      </c>
      <c r="C529" s="23" t="s">
        <v>221</v>
      </c>
      <c r="D529" s="23" t="s">
        <v>222</v>
      </c>
      <c r="E529" s="23" t="s">
        <v>223</v>
      </c>
      <c r="F529" s="24">
        <v>46169</v>
      </c>
      <c r="G529" s="23" t="s">
        <v>275</v>
      </c>
      <c r="H529">
        <v>1</v>
      </c>
      <c r="I529" s="23" t="s">
        <v>1968</v>
      </c>
      <c r="M529" s="23" t="s">
        <v>277</v>
      </c>
      <c r="N529" s="23" t="s">
        <v>1969</v>
      </c>
      <c r="O529" s="23" t="s">
        <v>1970</v>
      </c>
      <c r="P529" s="23" t="s">
        <v>1968</v>
      </c>
      <c r="Q529" s="23" t="s">
        <v>229</v>
      </c>
      <c r="U529" s="23" t="s">
        <v>280</v>
      </c>
      <c r="V529" s="23" t="s">
        <v>231</v>
      </c>
      <c r="W529" s="25">
        <v>46309.803796296299</v>
      </c>
    </row>
    <row r="530" spans="1:23">
      <c r="A530">
        <v>266269</v>
      </c>
      <c r="B530">
        <v>10193</v>
      </c>
      <c r="C530" s="23" t="s">
        <v>221</v>
      </c>
      <c r="D530" s="23" t="s">
        <v>222</v>
      </c>
      <c r="E530" s="23" t="s">
        <v>223</v>
      </c>
      <c r="F530" s="24">
        <v>46169</v>
      </c>
      <c r="G530" s="23" t="s">
        <v>245</v>
      </c>
      <c r="H530">
        <v>1</v>
      </c>
      <c r="I530" s="23" t="s">
        <v>1971</v>
      </c>
      <c r="M530" s="23" t="s">
        <v>247</v>
      </c>
      <c r="N530" s="23" t="s">
        <v>1972</v>
      </c>
      <c r="O530" s="23" t="s">
        <v>1973</v>
      </c>
      <c r="P530" s="23" t="s">
        <v>1971</v>
      </c>
      <c r="Q530" s="23" t="s">
        <v>229</v>
      </c>
      <c r="U530" s="23" t="s">
        <v>250</v>
      </c>
      <c r="V530" s="23" t="s">
        <v>231</v>
      </c>
      <c r="W530" s="25">
        <v>46309.803796296299</v>
      </c>
    </row>
    <row r="531" spans="1:23">
      <c r="A531">
        <v>266270</v>
      </c>
      <c r="B531">
        <v>10194</v>
      </c>
      <c r="C531" s="23" t="s">
        <v>221</v>
      </c>
      <c r="D531" s="23" t="s">
        <v>222</v>
      </c>
      <c r="E531" s="23" t="s">
        <v>223</v>
      </c>
      <c r="F531" s="24">
        <v>46169</v>
      </c>
      <c r="G531" s="23" t="s">
        <v>251</v>
      </c>
      <c r="H531">
        <v>1</v>
      </c>
      <c r="I531" s="23" t="s">
        <v>1165</v>
      </c>
      <c r="M531" s="23" t="s">
        <v>253</v>
      </c>
      <c r="N531" s="23" t="s">
        <v>1974</v>
      </c>
      <c r="O531" s="23" t="s">
        <v>1975</v>
      </c>
      <c r="P531" s="23" t="s">
        <v>1165</v>
      </c>
      <c r="Q531" s="23" t="s">
        <v>229</v>
      </c>
      <c r="U531" s="23" t="s">
        <v>256</v>
      </c>
      <c r="V531" s="23" t="s">
        <v>231</v>
      </c>
      <c r="W531" s="25">
        <v>46309.803796296299</v>
      </c>
    </row>
    <row r="532" spans="1:23">
      <c r="A532">
        <v>266271</v>
      </c>
      <c r="B532">
        <v>10195</v>
      </c>
      <c r="C532" s="23" t="s">
        <v>221</v>
      </c>
      <c r="D532" s="23" t="s">
        <v>222</v>
      </c>
      <c r="E532" s="23" t="s">
        <v>223</v>
      </c>
      <c r="F532" s="24">
        <v>46169</v>
      </c>
      <c r="G532" s="23" t="s">
        <v>644</v>
      </c>
      <c r="H532">
        <v>1</v>
      </c>
      <c r="I532" s="23" t="s">
        <v>1976</v>
      </c>
      <c r="M532" s="23" t="s">
        <v>397</v>
      </c>
      <c r="N532" s="23" t="s">
        <v>1977</v>
      </c>
      <c r="O532" s="23" t="s">
        <v>1978</v>
      </c>
      <c r="P532" s="23" t="s">
        <v>1976</v>
      </c>
      <c r="Q532" s="23" t="s">
        <v>229</v>
      </c>
      <c r="U532" s="23" t="s">
        <v>648</v>
      </c>
      <c r="V532" s="23" t="s">
        <v>231</v>
      </c>
      <c r="W532" s="25">
        <v>46309.803796296299</v>
      </c>
    </row>
    <row r="533" spans="1:23">
      <c r="A533">
        <v>266272</v>
      </c>
      <c r="B533">
        <v>10196</v>
      </c>
      <c r="C533" s="23" t="s">
        <v>221</v>
      </c>
      <c r="D533" s="23" t="s">
        <v>222</v>
      </c>
      <c r="E533" s="23" t="s">
        <v>223</v>
      </c>
      <c r="F533" s="24">
        <v>46169</v>
      </c>
      <c r="G533" s="23" t="s">
        <v>649</v>
      </c>
      <c r="H533">
        <v>1</v>
      </c>
      <c r="I533" s="23" t="s">
        <v>1979</v>
      </c>
      <c r="M533" s="23" t="s">
        <v>651</v>
      </c>
      <c r="N533" s="23" t="s">
        <v>1980</v>
      </c>
      <c r="O533" s="23" t="s">
        <v>1981</v>
      </c>
      <c r="P533" s="23" t="s">
        <v>1979</v>
      </c>
      <c r="Q533" s="23" t="s">
        <v>229</v>
      </c>
      <c r="U533" s="23" t="s">
        <v>654</v>
      </c>
      <c r="V533" s="23" t="s">
        <v>231</v>
      </c>
      <c r="W533" s="25">
        <v>46309.803796296299</v>
      </c>
    </row>
    <row r="534" spans="1:23">
      <c r="A534">
        <v>266273</v>
      </c>
      <c r="B534">
        <v>10197</v>
      </c>
      <c r="C534" s="23" t="s">
        <v>221</v>
      </c>
      <c r="D534" s="23" t="s">
        <v>222</v>
      </c>
      <c r="E534" s="23" t="s">
        <v>223</v>
      </c>
      <c r="F534" s="24">
        <v>46169</v>
      </c>
      <c r="G534" s="23" t="s">
        <v>281</v>
      </c>
      <c r="H534">
        <v>1</v>
      </c>
      <c r="I534" s="23" t="s">
        <v>1982</v>
      </c>
      <c r="M534" s="23" t="s">
        <v>283</v>
      </c>
      <c r="N534" s="23" t="s">
        <v>1983</v>
      </c>
      <c r="O534" s="23" t="s">
        <v>1984</v>
      </c>
      <c r="P534" s="23" t="s">
        <v>1982</v>
      </c>
      <c r="Q534" s="23" t="s">
        <v>229</v>
      </c>
      <c r="U534" s="23" t="s">
        <v>286</v>
      </c>
      <c r="V534" s="23" t="s">
        <v>231</v>
      </c>
      <c r="W534" s="25">
        <v>46309.803796296299</v>
      </c>
    </row>
    <row r="535" spans="1:23">
      <c r="A535">
        <v>266274</v>
      </c>
      <c r="B535">
        <v>10198</v>
      </c>
      <c r="C535" s="23" t="s">
        <v>221</v>
      </c>
      <c r="D535" s="23" t="s">
        <v>222</v>
      </c>
      <c r="E535" s="23" t="s">
        <v>223</v>
      </c>
      <c r="F535" s="24">
        <v>46169</v>
      </c>
      <c r="G535" s="23" t="s">
        <v>224</v>
      </c>
      <c r="H535">
        <v>1</v>
      </c>
      <c r="I535" s="23" t="s">
        <v>1985</v>
      </c>
      <c r="M535" s="23" t="s">
        <v>226</v>
      </c>
      <c r="N535" s="23" t="s">
        <v>1986</v>
      </c>
      <c r="O535" s="23" t="s">
        <v>1987</v>
      </c>
      <c r="P535" s="23" t="s">
        <v>1985</v>
      </c>
      <c r="Q535" s="23" t="s">
        <v>229</v>
      </c>
      <c r="U535" s="23" t="s">
        <v>230</v>
      </c>
      <c r="V535" s="23" t="s">
        <v>231</v>
      </c>
      <c r="W535" s="25">
        <v>46309.803796296299</v>
      </c>
    </row>
    <row r="536" spans="1:23">
      <c r="A536">
        <v>266275</v>
      </c>
      <c r="B536">
        <v>10199</v>
      </c>
      <c r="C536" s="23" t="s">
        <v>221</v>
      </c>
      <c r="D536" s="23" t="s">
        <v>222</v>
      </c>
      <c r="E536" s="23" t="s">
        <v>223</v>
      </c>
      <c r="F536" s="24">
        <v>46169</v>
      </c>
      <c r="G536" s="23" t="s">
        <v>1988</v>
      </c>
      <c r="H536">
        <v>1</v>
      </c>
      <c r="I536" s="23" t="s">
        <v>1989</v>
      </c>
      <c r="M536" s="23" t="s">
        <v>1990</v>
      </c>
      <c r="N536" s="23" t="s">
        <v>1991</v>
      </c>
      <c r="O536" s="23" t="s">
        <v>1992</v>
      </c>
      <c r="P536" s="23" t="s">
        <v>1989</v>
      </c>
      <c r="Q536" s="23" t="s">
        <v>229</v>
      </c>
      <c r="U536" s="23" t="s">
        <v>1993</v>
      </c>
      <c r="V536" s="23" t="s">
        <v>231</v>
      </c>
      <c r="W536" s="25">
        <v>46309.803796296299</v>
      </c>
    </row>
    <row r="537" spans="1:23">
      <c r="A537">
        <v>266276</v>
      </c>
      <c r="B537">
        <v>10200</v>
      </c>
      <c r="C537" s="23" t="s">
        <v>221</v>
      </c>
      <c r="D537" s="23" t="s">
        <v>222</v>
      </c>
      <c r="E537" s="23" t="s">
        <v>223</v>
      </c>
      <c r="F537" s="24">
        <v>46169</v>
      </c>
      <c r="G537" s="23" t="s">
        <v>323</v>
      </c>
      <c r="H537">
        <v>1</v>
      </c>
      <c r="I537" s="23" t="s">
        <v>1994</v>
      </c>
      <c r="M537" s="23" t="s">
        <v>325</v>
      </c>
      <c r="N537" s="23" t="s">
        <v>1995</v>
      </c>
      <c r="O537" s="23" t="s">
        <v>1996</v>
      </c>
      <c r="P537" s="23" t="s">
        <v>1994</v>
      </c>
      <c r="Q537" s="23" t="s">
        <v>229</v>
      </c>
      <c r="U537" s="23" t="s">
        <v>328</v>
      </c>
      <c r="V537" s="23" t="s">
        <v>231</v>
      </c>
      <c r="W537" s="25">
        <v>46309.803796296299</v>
      </c>
    </row>
    <row r="538" spans="1:23">
      <c r="A538">
        <v>266277</v>
      </c>
      <c r="B538">
        <v>10201</v>
      </c>
      <c r="C538" s="23" t="s">
        <v>221</v>
      </c>
      <c r="D538" s="23" t="s">
        <v>222</v>
      </c>
      <c r="E538" s="23" t="s">
        <v>223</v>
      </c>
      <c r="F538" s="24">
        <v>46169</v>
      </c>
      <c r="G538" s="23" t="s">
        <v>224</v>
      </c>
      <c r="H538">
        <v>1</v>
      </c>
      <c r="I538" s="23" t="s">
        <v>1997</v>
      </c>
      <c r="M538" s="23" t="s">
        <v>226</v>
      </c>
      <c r="N538" s="23" t="s">
        <v>1998</v>
      </c>
      <c r="O538" s="23" t="s">
        <v>1999</v>
      </c>
      <c r="P538" s="23" t="s">
        <v>1997</v>
      </c>
      <c r="Q538" s="23" t="s">
        <v>229</v>
      </c>
      <c r="U538" s="23" t="s">
        <v>230</v>
      </c>
      <c r="V538" s="23" t="s">
        <v>231</v>
      </c>
      <c r="W538" s="25">
        <v>46309.803796296299</v>
      </c>
    </row>
    <row r="539" spans="1:23">
      <c r="A539">
        <v>266278</v>
      </c>
      <c r="B539">
        <v>10185</v>
      </c>
      <c r="C539" s="23" t="s">
        <v>221</v>
      </c>
      <c r="D539" s="23" t="s">
        <v>222</v>
      </c>
      <c r="E539" s="23" t="s">
        <v>223</v>
      </c>
      <c r="F539" s="24">
        <v>46169</v>
      </c>
      <c r="G539" s="23" t="s">
        <v>329</v>
      </c>
      <c r="H539">
        <v>1</v>
      </c>
      <c r="I539" s="23" t="s">
        <v>1946</v>
      </c>
      <c r="M539" s="23" t="s">
        <v>330</v>
      </c>
      <c r="N539" s="23" t="s">
        <v>1743</v>
      </c>
      <c r="O539" s="23" t="s">
        <v>1319</v>
      </c>
      <c r="P539" s="23" t="s">
        <v>1946</v>
      </c>
      <c r="Q539" s="23" t="s">
        <v>229</v>
      </c>
      <c r="R539">
        <v>10184</v>
      </c>
      <c r="U539" s="23" t="s">
        <v>333</v>
      </c>
      <c r="V539" s="23" t="s">
        <v>231</v>
      </c>
      <c r="W539" s="25">
        <v>46309.803796296299</v>
      </c>
    </row>
    <row r="540" spans="1:23">
      <c r="A540">
        <v>266999</v>
      </c>
      <c r="B540">
        <v>9721</v>
      </c>
      <c r="C540" s="23" t="s">
        <v>221</v>
      </c>
      <c r="D540" s="23" t="s">
        <v>222</v>
      </c>
      <c r="E540" s="23" t="s">
        <v>223</v>
      </c>
      <c r="F540" s="24">
        <v>46171</v>
      </c>
      <c r="G540" s="23" t="s">
        <v>334</v>
      </c>
      <c r="H540">
        <v>1</v>
      </c>
      <c r="I540" s="23" t="s">
        <v>2000</v>
      </c>
      <c r="M540" s="23" t="s">
        <v>226</v>
      </c>
      <c r="N540" s="23" t="s">
        <v>2001</v>
      </c>
      <c r="O540" s="23" t="s">
        <v>2002</v>
      </c>
      <c r="P540" s="23" t="s">
        <v>2000</v>
      </c>
      <c r="Q540" s="23" t="s">
        <v>229</v>
      </c>
      <c r="U540" s="23" t="s">
        <v>339</v>
      </c>
      <c r="V540" s="23" t="s">
        <v>231</v>
      </c>
      <c r="W540" s="25">
        <v>46309.803796296299</v>
      </c>
    </row>
    <row r="541" spans="1:23">
      <c r="A541">
        <v>267000</v>
      </c>
      <c r="B541">
        <v>9722</v>
      </c>
      <c r="C541" s="23" t="s">
        <v>221</v>
      </c>
      <c r="D541" s="23" t="s">
        <v>222</v>
      </c>
      <c r="E541" s="23" t="s">
        <v>223</v>
      </c>
      <c r="F541" s="24">
        <v>46171</v>
      </c>
      <c r="G541" s="23" t="s">
        <v>420</v>
      </c>
      <c r="H541">
        <v>1</v>
      </c>
      <c r="I541" s="23" t="s">
        <v>2003</v>
      </c>
      <c r="M541" s="23" t="s">
        <v>330</v>
      </c>
      <c r="N541" s="23" t="s">
        <v>2004</v>
      </c>
      <c r="O541" s="23" t="s">
        <v>2005</v>
      </c>
      <c r="P541" s="23" t="s">
        <v>2003</v>
      </c>
      <c r="Q541" s="23" t="s">
        <v>229</v>
      </c>
      <c r="U541" s="23" t="s">
        <v>423</v>
      </c>
      <c r="V541" s="23" t="s">
        <v>231</v>
      </c>
      <c r="W541" s="25">
        <v>46309.803796296299</v>
      </c>
    </row>
    <row r="542" spans="1:23">
      <c r="A542">
        <v>267001</v>
      </c>
      <c r="B542">
        <v>9723</v>
      </c>
      <c r="C542" s="23" t="s">
        <v>221</v>
      </c>
      <c r="D542" s="23" t="s">
        <v>222</v>
      </c>
      <c r="E542" s="23" t="s">
        <v>223</v>
      </c>
      <c r="F542" s="24">
        <v>46171</v>
      </c>
      <c r="G542" s="23" t="s">
        <v>930</v>
      </c>
      <c r="H542">
        <v>4</v>
      </c>
      <c r="I542" s="23" t="s">
        <v>2006</v>
      </c>
      <c r="M542" s="23" t="s">
        <v>352</v>
      </c>
      <c r="N542" s="23" t="s">
        <v>2007</v>
      </c>
      <c r="O542" s="23" t="s">
        <v>2008</v>
      </c>
      <c r="P542" s="23" t="s">
        <v>2009</v>
      </c>
      <c r="Q542" s="23" t="s">
        <v>229</v>
      </c>
      <c r="U542" s="23" t="s">
        <v>934</v>
      </c>
      <c r="V542" s="23" t="s">
        <v>231</v>
      </c>
      <c r="W542" s="25">
        <v>46309.803796296299</v>
      </c>
    </row>
    <row r="543" spans="1:23">
      <c r="A543">
        <v>267002</v>
      </c>
      <c r="B543">
        <v>9724</v>
      </c>
      <c r="C543" s="23" t="s">
        <v>221</v>
      </c>
      <c r="D543" s="23" t="s">
        <v>222</v>
      </c>
      <c r="E543" s="23" t="s">
        <v>223</v>
      </c>
      <c r="F543" s="24">
        <v>46171</v>
      </c>
      <c r="G543" s="23" t="s">
        <v>791</v>
      </c>
      <c r="H543">
        <v>1</v>
      </c>
      <c r="I543" s="23" t="s">
        <v>2010</v>
      </c>
      <c r="M543" s="23" t="s">
        <v>259</v>
      </c>
      <c r="N543" s="23" t="s">
        <v>2011</v>
      </c>
      <c r="O543" s="23" t="s">
        <v>2012</v>
      </c>
      <c r="P543" s="23" t="s">
        <v>2010</v>
      </c>
      <c r="Q543" s="23" t="s">
        <v>229</v>
      </c>
      <c r="U543" s="23" t="s">
        <v>796</v>
      </c>
      <c r="V543" s="23" t="s">
        <v>231</v>
      </c>
      <c r="W543" s="25">
        <v>46309.803796296299</v>
      </c>
    </row>
    <row r="544" spans="1:23">
      <c r="A544">
        <v>267003</v>
      </c>
      <c r="B544">
        <v>9725</v>
      </c>
      <c r="C544" s="23" t="s">
        <v>221</v>
      </c>
      <c r="D544" s="23" t="s">
        <v>222</v>
      </c>
      <c r="E544" s="23" t="s">
        <v>223</v>
      </c>
      <c r="F544" s="24">
        <v>46171</v>
      </c>
      <c r="G544" s="23" t="s">
        <v>930</v>
      </c>
      <c r="H544">
        <v>2</v>
      </c>
      <c r="I544" s="23" t="s">
        <v>2013</v>
      </c>
      <c r="M544" s="23" t="s">
        <v>352</v>
      </c>
      <c r="N544" s="23" t="s">
        <v>2014</v>
      </c>
      <c r="O544" s="23" t="s">
        <v>2015</v>
      </c>
      <c r="P544" s="23" t="s">
        <v>2016</v>
      </c>
      <c r="Q544" s="23" t="s">
        <v>229</v>
      </c>
      <c r="U544" s="23" t="s">
        <v>934</v>
      </c>
      <c r="V544" s="23" t="s">
        <v>231</v>
      </c>
      <c r="W544" s="25">
        <v>46309.803796296299</v>
      </c>
    </row>
    <row r="545" spans="1:23">
      <c r="A545">
        <v>267004</v>
      </c>
      <c r="B545">
        <v>9726</v>
      </c>
      <c r="C545" s="23" t="s">
        <v>221</v>
      </c>
      <c r="D545" s="23" t="s">
        <v>222</v>
      </c>
      <c r="E545" s="23" t="s">
        <v>223</v>
      </c>
      <c r="F545" s="24">
        <v>46171</v>
      </c>
      <c r="G545" s="23" t="s">
        <v>1817</v>
      </c>
      <c r="H545">
        <v>1</v>
      </c>
      <c r="I545" s="23" t="s">
        <v>1897</v>
      </c>
      <c r="M545" s="23" t="s">
        <v>226</v>
      </c>
      <c r="N545" s="23" t="s">
        <v>2017</v>
      </c>
      <c r="O545" s="23" t="s">
        <v>2018</v>
      </c>
      <c r="P545" s="23" t="s">
        <v>1897</v>
      </c>
      <c r="Q545" s="23" t="s">
        <v>229</v>
      </c>
      <c r="U545" s="23" t="s">
        <v>1820</v>
      </c>
      <c r="V545" s="23" t="s">
        <v>231</v>
      </c>
      <c r="W545" s="25">
        <v>46309.803796296299</v>
      </c>
    </row>
    <row r="546" spans="1:23">
      <c r="A546">
        <v>267005</v>
      </c>
      <c r="B546">
        <v>9727</v>
      </c>
      <c r="C546" s="23" t="s">
        <v>221</v>
      </c>
      <c r="D546" s="23" t="s">
        <v>222</v>
      </c>
      <c r="E546" s="23" t="s">
        <v>223</v>
      </c>
      <c r="F546" s="24">
        <v>46171</v>
      </c>
      <c r="G546" s="23" t="s">
        <v>930</v>
      </c>
      <c r="H546">
        <v>2</v>
      </c>
      <c r="I546" s="23" t="s">
        <v>2019</v>
      </c>
      <c r="M546" s="23" t="s">
        <v>352</v>
      </c>
      <c r="N546" s="23" t="s">
        <v>2020</v>
      </c>
      <c r="O546" s="23" t="s">
        <v>2021</v>
      </c>
      <c r="P546" s="23" t="s">
        <v>2022</v>
      </c>
      <c r="Q546" s="23" t="s">
        <v>229</v>
      </c>
      <c r="U546" s="23" t="s">
        <v>934</v>
      </c>
      <c r="V546" s="23" t="s">
        <v>231</v>
      </c>
      <c r="W546" s="25">
        <v>46309.803796296299</v>
      </c>
    </row>
    <row r="547" spans="1:23">
      <c r="A547">
        <v>267006</v>
      </c>
      <c r="B547">
        <v>9728</v>
      </c>
      <c r="C547" s="23" t="s">
        <v>221</v>
      </c>
      <c r="D547" s="23" t="s">
        <v>222</v>
      </c>
      <c r="E547" s="23" t="s">
        <v>223</v>
      </c>
      <c r="F547" s="24">
        <v>46171</v>
      </c>
      <c r="G547" s="23" t="s">
        <v>1817</v>
      </c>
      <c r="H547">
        <v>1</v>
      </c>
      <c r="I547" s="23" t="s">
        <v>2023</v>
      </c>
      <c r="M547" s="23" t="s">
        <v>226</v>
      </c>
      <c r="N547" s="23" t="s">
        <v>1901</v>
      </c>
      <c r="O547" s="23" t="s">
        <v>2024</v>
      </c>
      <c r="P547" s="23" t="s">
        <v>2023</v>
      </c>
      <c r="Q547" s="23" t="s">
        <v>229</v>
      </c>
      <c r="U547" s="23" t="s">
        <v>1820</v>
      </c>
      <c r="V547" s="23" t="s">
        <v>231</v>
      </c>
      <c r="W547" s="25">
        <v>46309.803796296299</v>
      </c>
    </row>
    <row r="548" spans="1:23">
      <c r="A548">
        <v>267007</v>
      </c>
      <c r="B548">
        <v>9729</v>
      </c>
      <c r="C548" s="23" t="s">
        <v>221</v>
      </c>
      <c r="D548" s="23" t="s">
        <v>222</v>
      </c>
      <c r="E548" s="23" t="s">
        <v>223</v>
      </c>
      <c r="F548" s="24">
        <v>46171</v>
      </c>
      <c r="G548" s="23" t="s">
        <v>930</v>
      </c>
      <c r="H548">
        <v>2</v>
      </c>
      <c r="I548" s="23" t="s">
        <v>1631</v>
      </c>
      <c r="M548" s="23" t="s">
        <v>352</v>
      </c>
      <c r="N548" s="23" t="s">
        <v>2025</v>
      </c>
      <c r="O548" s="23" t="s">
        <v>2026</v>
      </c>
      <c r="P548" s="23" t="s">
        <v>2027</v>
      </c>
      <c r="Q548" s="23" t="s">
        <v>229</v>
      </c>
      <c r="U548" s="23" t="s">
        <v>934</v>
      </c>
      <c r="V548" s="23" t="s">
        <v>231</v>
      </c>
      <c r="W548" s="25">
        <v>46309.803796296299</v>
      </c>
    </row>
    <row r="549" spans="1:23">
      <c r="A549">
        <v>267008</v>
      </c>
      <c r="B549">
        <v>9730</v>
      </c>
      <c r="C549" s="23" t="s">
        <v>221</v>
      </c>
      <c r="D549" s="23" t="s">
        <v>222</v>
      </c>
      <c r="E549" s="23" t="s">
        <v>223</v>
      </c>
      <c r="F549" s="24">
        <v>46171</v>
      </c>
      <c r="G549" s="23" t="s">
        <v>949</v>
      </c>
      <c r="H549">
        <v>1</v>
      </c>
      <c r="I549" s="23" t="s">
        <v>2028</v>
      </c>
      <c r="M549" s="23" t="s">
        <v>277</v>
      </c>
      <c r="N549" s="23" t="s">
        <v>2029</v>
      </c>
      <c r="O549" s="23" t="s">
        <v>2030</v>
      </c>
      <c r="P549" s="23" t="s">
        <v>2028</v>
      </c>
      <c r="Q549" s="23" t="s">
        <v>229</v>
      </c>
      <c r="U549" s="23" t="s">
        <v>953</v>
      </c>
      <c r="V549" s="23" t="s">
        <v>231</v>
      </c>
      <c r="W549" s="25">
        <v>46309.803796296299</v>
      </c>
    </row>
    <row r="550" spans="1:23">
      <c r="A550">
        <v>267009</v>
      </c>
      <c r="B550">
        <v>9731</v>
      </c>
      <c r="C550" s="23" t="s">
        <v>221</v>
      </c>
      <c r="D550" s="23" t="s">
        <v>222</v>
      </c>
      <c r="E550" s="23" t="s">
        <v>223</v>
      </c>
      <c r="F550" s="24">
        <v>46171</v>
      </c>
      <c r="G550" s="23" t="s">
        <v>930</v>
      </c>
      <c r="H550">
        <v>3</v>
      </c>
      <c r="I550" s="23" t="s">
        <v>2031</v>
      </c>
      <c r="M550" s="23" t="s">
        <v>352</v>
      </c>
      <c r="N550" s="23" t="s">
        <v>2032</v>
      </c>
      <c r="O550" s="23" t="s">
        <v>2033</v>
      </c>
      <c r="P550" s="23" t="s">
        <v>2034</v>
      </c>
      <c r="Q550" s="23" t="s">
        <v>229</v>
      </c>
      <c r="U550" s="23" t="s">
        <v>934</v>
      </c>
      <c r="V550" s="23" t="s">
        <v>231</v>
      </c>
      <c r="W550" s="25">
        <v>46309.803796296299</v>
      </c>
    </row>
    <row r="551" spans="1:23">
      <c r="A551">
        <v>267010</v>
      </c>
      <c r="B551">
        <v>9732</v>
      </c>
      <c r="C551" s="23" t="s">
        <v>221</v>
      </c>
      <c r="D551" s="23" t="s">
        <v>222</v>
      </c>
      <c r="E551" s="23" t="s">
        <v>223</v>
      </c>
      <c r="F551" s="24">
        <v>46171</v>
      </c>
      <c r="G551" s="23" t="s">
        <v>1817</v>
      </c>
      <c r="H551">
        <v>1</v>
      </c>
      <c r="I551" s="23" t="s">
        <v>2035</v>
      </c>
      <c r="M551" s="23" t="s">
        <v>226</v>
      </c>
      <c r="N551" s="23" t="s">
        <v>2036</v>
      </c>
      <c r="O551" s="23" t="s">
        <v>2037</v>
      </c>
      <c r="P551" s="23" t="s">
        <v>2035</v>
      </c>
      <c r="Q551" s="23" t="s">
        <v>229</v>
      </c>
      <c r="U551" s="23" t="s">
        <v>1820</v>
      </c>
      <c r="V551" s="23" t="s">
        <v>231</v>
      </c>
      <c r="W551" s="25">
        <v>46309.803796296299</v>
      </c>
    </row>
    <row r="552" spans="1:23">
      <c r="A552">
        <v>267011</v>
      </c>
      <c r="B552">
        <v>9733</v>
      </c>
      <c r="C552" s="23" t="s">
        <v>221</v>
      </c>
      <c r="D552" s="23" t="s">
        <v>222</v>
      </c>
      <c r="E552" s="23" t="s">
        <v>223</v>
      </c>
      <c r="F552" s="24">
        <v>46171</v>
      </c>
      <c r="G552" s="23" t="s">
        <v>930</v>
      </c>
      <c r="H552">
        <v>1</v>
      </c>
      <c r="I552" s="23" t="s">
        <v>1271</v>
      </c>
      <c r="M552" s="23" t="s">
        <v>352</v>
      </c>
      <c r="N552" s="23" t="s">
        <v>2038</v>
      </c>
      <c r="O552" s="23" t="s">
        <v>2039</v>
      </c>
      <c r="P552" s="23" t="s">
        <v>1271</v>
      </c>
      <c r="Q552" s="23" t="s">
        <v>229</v>
      </c>
      <c r="U552" s="23" t="s">
        <v>934</v>
      </c>
      <c r="V552" s="23" t="s">
        <v>231</v>
      </c>
      <c r="W552" s="25">
        <v>46309.803796296299</v>
      </c>
    </row>
    <row r="553" spans="1:23">
      <c r="A553">
        <v>267012</v>
      </c>
      <c r="B553">
        <v>9734</v>
      </c>
      <c r="C553" s="23" t="s">
        <v>221</v>
      </c>
      <c r="D553" s="23" t="s">
        <v>222</v>
      </c>
      <c r="E553" s="23" t="s">
        <v>223</v>
      </c>
      <c r="F553" s="24">
        <v>46171</v>
      </c>
      <c r="G553" s="23" t="s">
        <v>1817</v>
      </c>
      <c r="H553">
        <v>1</v>
      </c>
      <c r="I553" s="23" t="s">
        <v>2040</v>
      </c>
      <c r="M553" s="23" t="s">
        <v>226</v>
      </c>
      <c r="N553" s="23" t="s">
        <v>2041</v>
      </c>
      <c r="O553" s="23" t="s">
        <v>2042</v>
      </c>
      <c r="P553" s="23" t="s">
        <v>2040</v>
      </c>
      <c r="Q553" s="23" t="s">
        <v>229</v>
      </c>
      <c r="U553" s="23" t="s">
        <v>1820</v>
      </c>
      <c r="V553" s="23" t="s">
        <v>231</v>
      </c>
      <c r="W553" s="25">
        <v>46309.803796296299</v>
      </c>
    </row>
    <row r="554" spans="1:23">
      <c r="A554">
        <v>267013</v>
      </c>
      <c r="B554">
        <v>9735</v>
      </c>
      <c r="C554" s="23" t="s">
        <v>221</v>
      </c>
      <c r="D554" s="23" t="s">
        <v>222</v>
      </c>
      <c r="E554" s="23" t="s">
        <v>223</v>
      </c>
      <c r="F554" s="24">
        <v>46171</v>
      </c>
      <c r="G554" s="23" t="s">
        <v>930</v>
      </c>
      <c r="H554">
        <v>1</v>
      </c>
      <c r="I554" s="23" t="s">
        <v>2043</v>
      </c>
      <c r="M554" s="23" t="s">
        <v>352</v>
      </c>
      <c r="N554" s="23" t="s">
        <v>2044</v>
      </c>
      <c r="O554" s="23" t="s">
        <v>2045</v>
      </c>
      <c r="P554" s="23" t="s">
        <v>2043</v>
      </c>
      <c r="Q554" s="23" t="s">
        <v>229</v>
      </c>
      <c r="U554" s="23" t="s">
        <v>934</v>
      </c>
      <c r="V554" s="23" t="s">
        <v>231</v>
      </c>
      <c r="W554" s="25">
        <v>46309.803796296299</v>
      </c>
    </row>
    <row r="555" spans="1:23">
      <c r="A555">
        <v>267014</v>
      </c>
      <c r="B555">
        <v>9736</v>
      </c>
      <c r="C555" s="23" t="s">
        <v>221</v>
      </c>
      <c r="D555" s="23" t="s">
        <v>222</v>
      </c>
      <c r="E555" s="23" t="s">
        <v>223</v>
      </c>
      <c r="F555" s="24">
        <v>46171</v>
      </c>
      <c r="G555" s="23" t="s">
        <v>930</v>
      </c>
      <c r="H555">
        <v>1</v>
      </c>
      <c r="I555" s="23" t="s">
        <v>2046</v>
      </c>
      <c r="M555" s="23" t="s">
        <v>352</v>
      </c>
      <c r="N555" s="23" t="s">
        <v>2047</v>
      </c>
      <c r="O555" s="23" t="s">
        <v>2048</v>
      </c>
      <c r="P555" s="23" t="s">
        <v>2046</v>
      </c>
      <c r="Q555" s="23" t="s">
        <v>229</v>
      </c>
      <c r="U555" s="23" t="s">
        <v>934</v>
      </c>
      <c r="V555" s="23" t="s">
        <v>231</v>
      </c>
      <c r="W555" s="25">
        <v>46309.803796296299</v>
      </c>
    </row>
    <row r="556" spans="1:23">
      <c r="A556">
        <v>267015</v>
      </c>
      <c r="B556">
        <v>9737</v>
      </c>
      <c r="C556" s="23" t="s">
        <v>221</v>
      </c>
      <c r="D556" s="23" t="s">
        <v>222</v>
      </c>
      <c r="E556" s="23" t="s">
        <v>223</v>
      </c>
      <c r="F556" s="24">
        <v>46171</v>
      </c>
      <c r="G556" s="23" t="s">
        <v>930</v>
      </c>
      <c r="H556">
        <v>2</v>
      </c>
      <c r="I556" s="23" t="s">
        <v>2049</v>
      </c>
      <c r="M556" s="23" t="s">
        <v>352</v>
      </c>
      <c r="N556" s="23" t="s">
        <v>2050</v>
      </c>
      <c r="O556" s="23" t="s">
        <v>2051</v>
      </c>
      <c r="P556" s="23" t="s">
        <v>1071</v>
      </c>
      <c r="Q556" s="23" t="s">
        <v>2052</v>
      </c>
      <c r="U556" s="23" t="s">
        <v>934</v>
      </c>
      <c r="V556" s="23" t="s">
        <v>231</v>
      </c>
      <c r="W556" s="25">
        <v>46309.803796296299</v>
      </c>
    </row>
    <row r="557" spans="1:23">
      <c r="A557">
        <v>267016</v>
      </c>
      <c r="B557">
        <v>9739</v>
      </c>
      <c r="C557" s="23" t="s">
        <v>221</v>
      </c>
      <c r="D557" s="23" t="s">
        <v>222</v>
      </c>
      <c r="E557" s="23" t="s">
        <v>223</v>
      </c>
      <c r="F557" s="24">
        <v>46171</v>
      </c>
      <c r="G557" s="23" t="s">
        <v>1817</v>
      </c>
      <c r="H557">
        <v>1</v>
      </c>
      <c r="I557" s="23" t="s">
        <v>1946</v>
      </c>
      <c r="M557" s="23" t="s">
        <v>226</v>
      </c>
      <c r="N557" s="23" t="s">
        <v>2053</v>
      </c>
      <c r="O557" s="23" t="s">
        <v>2054</v>
      </c>
      <c r="P557" s="23" t="s">
        <v>1946</v>
      </c>
      <c r="Q557" s="23" t="s">
        <v>229</v>
      </c>
      <c r="U557" s="23" t="s">
        <v>1820</v>
      </c>
      <c r="V557" s="23" t="s">
        <v>231</v>
      </c>
      <c r="W557" s="25">
        <v>46309.803796296299</v>
      </c>
    </row>
    <row r="558" spans="1:23">
      <c r="A558">
        <v>267017</v>
      </c>
      <c r="B558">
        <v>9740</v>
      </c>
      <c r="C558" s="23" t="s">
        <v>221</v>
      </c>
      <c r="D558" s="23" t="s">
        <v>222</v>
      </c>
      <c r="E558" s="23" t="s">
        <v>223</v>
      </c>
      <c r="F558" s="24">
        <v>46171</v>
      </c>
      <c r="G558" s="23" t="s">
        <v>930</v>
      </c>
      <c r="H558">
        <v>3</v>
      </c>
      <c r="I558" s="23" t="s">
        <v>2055</v>
      </c>
      <c r="M558" s="23" t="s">
        <v>352</v>
      </c>
      <c r="N558" s="23" t="s">
        <v>2056</v>
      </c>
      <c r="O558" s="23" t="s">
        <v>2057</v>
      </c>
      <c r="P558" s="23" t="s">
        <v>2058</v>
      </c>
      <c r="Q558" s="23" t="s">
        <v>229</v>
      </c>
      <c r="U558" s="23" t="s">
        <v>934</v>
      </c>
      <c r="V558" s="23" t="s">
        <v>231</v>
      </c>
      <c r="W558" s="25">
        <v>46309.803796296299</v>
      </c>
    </row>
    <row r="559" spans="1:23">
      <c r="A559">
        <v>267018</v>
      </c>
      <c r="B559">
        <v>9741</v>
      </c>
      <c r="C559" s="23" t="s">
        <v>221</v>
      </c>
      <c r="D559" s="23" t="s">
        <v>222</v>
      </c>
      <c r="E559" s="23" t="s">
        <v>223</v>
      </c>
      <c r="F559" s="24">
        <v>46171</v>
      </c>
      <c r="G559" s="23" t="s">
        <v>334</v>
      </c>
      <c r="H559">
        <v>1</v>
      </c>
      <c r="I559" s="23" t="s">
        <v>2059</v>
      </c>
      <c r="M559" s="23" t="s">
        <v>226</v>
      </c>
      <c r="N559" s="23" t="s">
        <v>2060</v>
      </c>
      <c r="O559" s="23" t="s">
        <v>2061</v>
      </c>
      <c r="P559" s="23" t="s">
        <v>2059</v>
      </c>
      <c r="Q559" s="23" t="s">
        <v>229</v>
      </c>
      <c r="U559" s="23" t="s">
        <v>339</v>
      </c>
      <c r="V559" s="23" t="s">
        <v>231</v>
      </c>
      <c r="W559" s="25">
        <v>46309.803796296299</v>
      </c>
    </row>
    <row r="560" spans="1:23">
      <c r="A560">
        <v>267019</v>
      </c>
      <c r="B560">
        <v>9738</v>
      </c>
      <c r="C560" s="23" t="s">
        <v>221</v>
      </c>
      <c r="D560" s="23" t="s">
        <v>222</v>
      </c>
      <c r="E560" s="23" t="s">
        <v>223</v>
      </c>
      <c r="F560" s="24">
        <v>46171</v>
      </c>
      <c r="G560" s="23" t="s">
        <v>2062</v>
      </c>
      <c r="H560">
        <v>1</v>
      </c>
      <c r="I560" s="23" t="s">
        <v>2052</v>
      </c>
      <c r="M560" s="23" t="s">
        <v>2063</v>
      </c>
      <c r="N560" s="23" t="s">
        <v>2064</v>
      </c>
      <c r="O560" s="23" t="s">
        <v>1448</v>
      </c>
      <c r="P560" s="23" t="s">
        <v>2052</v>
      </c>
      <c r="Q560" s="23" t="s">
        <v>229</v>
      </c>
      <c r="R560">
        <v>9737</v>
      </c>
      <c r="U560" s="23" t="s">
        <v>2065</v>
      </c>
      <c r="V560" s="23" t="s">
        <v>231</v>
      </c>
      <c r="W560" s="25">
        <v>46309.803796296299</v>
      </c>
    </row>
    <row r="561" spans="1:23">
      <c r="A561">
        <v>267553</v>
      </c>
      <c r="B561">
        <v>10250</v>
      </c>
      <c r="C561" s="23" t="s">
        <v>221</v>
      </c>
      <c r="D561" s="23" t="s">
        <v>222</v>
      </c>
      <c r="E561" s="23" t="s">
        <v>223</v>
      </c>
      <c r="F561" s="24">
        <v>46174</v>
      </c>
      <c r="G561" s="23" t="s">
        <v>334</v>
      </c>
      <c r="H561">
        <v>1</v>
      </c>
      <c r="I561" s="23" t="s">
        <v>2066</v>
      </c>
      <c r="M561" s="23" t="s">
        <v>226</v>
      </c>
      <c r="N561" s="23" t="s">
        <v>2067</v>
      </c>
      <c r="O561" s="23" t="s">
        <v>2068</v>
      </c>
      <c r="P561" s="23" t="s">
        <v>2066</v>
      </c>
      <c r="Q561" s="23" t="s">
        <v>229</v>
      </c>
      <c r="U561" s="23" t="s">
        <v>339</v>
      </c>
      <c r="V561" s="23" t="s">
        <v>231</v>
      </c>
      <c r="W561" s="25">
        <v>46309.803796296299</v>
      </c>
    </row>
    <row r="562" spans="1:23">
      <c r="A562">
        <v>267554</v>
      </c>
      <c r="B562">
        <v>10251</v>
      </c>
      <c r="C562" s="23" t="s">
        <v>221</v>
      </c>
      <c r="D562" s="23" t="s">
        <v>222</v>
      </c>
      <c r="E562" s="23" t="s">
        <v>223</v>
      </c>
      <c r="F562" s="24">
        <v>46174</v>
      </c>
      <c r="G562" s="23" t="s">
        <v>930</v>
      </c>
      <c r="H562">
        <v>3</v>
      </c>
      <c r="I562" s="23" t="s">
        <v>1341</v>
      </c>
      <c r="M562" s="23" t="s">
        <v>352</v>
      </c>
      <c r="N562" s="23" t="s">
        <v>2069</v>
      </c>
      <c r="O562" s="23" t="s">
        <v>2070</v>
      </c>
      <c r="P562" s="23" t="s">
        <v>1692</v>
      </c>
      <c r="Q562" s="23" t="s">
        <v>1903</v>
      </c>
      <c r="U562" s="23" t="s">
        <v>934</v>
      </c>
      <c r="V562" s="23" t="s">
        <v>231</v>
      </c>
      <c r="W562" s="25">
        <v>46309.803796296299</v>
      </c>
    </row>
    <row r="563" spans="1:23">
      <c r="A563">
        <v>267555</v>
      </c>
      <c r="B563">
        <v>10253</v>
      </c>
      <c r="C563" s="23" t="s">
        <v>221</v>
      </c>
      <c r="D563" s="23" t="s">
        <v>222</v>
      </c>
      <c r="E563" s="23" t="s">
        <v>223</v>
      </c>
      <c r="F563" s="24">
        <v>46174</v>
      </c>
      <c r="G563" s="23" t="s">
        <v>1817</v>
      </c>
      <c r="H563">
        <v>1</v>
      </c>
      <c r="I563" s="23" t="s">
        <v>2071</v>
      </c>
      <c r="M563" s="23" t="s">
        <v>226</v>
      </c>
      <c r="N563" s="23" t="s">
        <v>2072</v>
      </c>
      <c r="O563" s="23" t="s">
        <v>2073</v>
      </c>
      <c r="P563" s="23" t="s">
        <v>2071</v>
      </c>
      <c r="Q563" s="23" t="s">
        <v>229</v>
      </c>
      <c r="U563" s="23" t="s">
        <v>1820</v>
      </c>
      <c r="V563" s="23" t="s">
        <v>231</v>
      </c>
      <c r="W563" s="25">
        <v>46309.803796296299</v>
      </c>
    </row>
    <row r="564" spans="1:23">
      <c r="A564">
        <v>267556</v>
      </c>
      <c r="B564">
        <v>10254</v>
      </c>
      <c r="C564" s="23" t="s">
        <v>221</v>
      </c>
      <c r="D564" s="23" t="s">
        <v>222</v>
      </c>
      <c r="E564" s="23" t="s">
        <v>223</v>
      </c>
      <c r="F564" s="24">
        <v>46174</v>
      </c>
      <c r="G564" s="23" t="s">
        <v>930</v>
      </c>
      <c r="H564">
        <v>3</v>
      </c>
      <c r="I564" s="23" t="s">
        <v>2074</v>
      </c>
      <c r="M564" s="23" t="s">
        <v>352</v>
      </c>
      <c r="N564" s="23" t="s">
        <v>2075</v>
      </c>
      <c r="O564" s="23" t="s">
        <v>2076</v>
      </c>
      <c r="P564" s="23" t="s">
        <v>983</v>
      </c>
      <c r="Q564" s="23" t="s">
        <v>229</v>
      </c>
      <c r="U564" s="23" t="s">
        <v>934</v>
      </c>
      <c r="V564" s="23" t="s">
        <v>231</v>
      </c>
      <c r="W564" s="25">
        <v>46309.803796296299</v>
      </c>
    </row>
    <row r="565" spans="1:23">
      <c r="A565">
        <v>267557</v>
      </c>
      <c r="B565">
        <v>10255</v>
      </c>
      <c r="C565" s="23" t="s">
        <v>221</v>
      </c>
      <c r="D565" s="23" t="s">
        <v>222</v>
      </c>
      <c r="E565" s="23" t="s">
        <v>223</v>
      </c>
      <c r="F565" s="24">
        <v>46174</v>
      </c>
      <c r="G565" s="23" t="s">
        <v>1817</v>
      </c>
      <c r="H565">
        <v>1</v>
      </c>
      <c r="I565" s="23" t="s">
        <v>2077</v>
      </c>
      <c r="M565" s="23" t="s">
        <v>226</v>
      </c>
      <c r="N565" s="23" t="s">
        <v>2078</v>
      </c>
      <c r="O565" s="23" t="s">
        <v>2079</v>
      </c>
      <c r="P565" s="23" t="s">
        <v>2077</v>
      </c>
      <c r="Q565" s="23" t="s">
        <v>229</v>
      </c>
      <c r="U565" s="23" t="s">
        <v>1820</v>
      </c>
      <c r="V565" s="23" t="s">
        <v>231</v>
      </c>
      <c r="W565" s="25">
        <v>46309.803796296299</v>
      </c>
    </row>
    <row r="566" spans="1:23">
      <c r="A566">
        <v>267558</v>
      </c>
      <c r="B566">
        <v>10256</v>
      </c>
      <c r="C566" s="23" t="s">
        <v>221</v>
      </c>
      <c r="D566" s="23" t="s">
        <v>222</v>
      </c>
      <c r="E566" s="23" t="s">
        <v>223</v>
      </c>
      <c r="F566" s="24">
        <v>46174</v>
      </c>
      <c r="G566" s="23" t="s">
        <v>930</v>
      </c>
      <c r="H566">
        <v>3</v>
      </c>
      <c r="I566" s="23" t="s">
        <v>2080</v>
      </c>
      <c r="M566" s="23" t="s">
        <v>352</v>
      </c>
      <c r="N566" s="23" t="s">
        <v>2081</v>
      </c>
      <c r="O566" s="23" t="s">
        <v>2082</v>
      </c>
      <c r="P566" s="23" t="s">
        <v>2083</v>
      </c>
      <c r="Q566" s="23" t="s">
        <v>229</v>
      </c>
      <c r="U566" s="23" t="s">
        <v>934</v>
      </c>
      <c r="V566" s="23" t="s">
        <v>231</v>
      </c>
      <c r="W566" s="25">
        <v>46309.803796296299</v>
      </c>
    </row>
    <row r="567" spans="1:23">
      <c r="A567">
        <v>267559</v>
      </c>
      <c r="B567">
        <v>10257</v>
      </c>
      <c r="C567" s="23" t="s">
        <v>221</v>
      </c>
      <c r="D567" s="23" t="s">
        <v>222</v>
      </c>
      <c r="E567" s="23" t="s">
        <v>223</v>
      </c>
      <c r="F567" s="24">
        <v>46174</v>
      </c>
      <c r="G567" s="23" t="s">
        <v>949</v>
      </c>
      <c r="H567">
        <v>1</v>
      </c>
      <c r="I567" s="23" t="s">
        <v>2084</v>
      </c>
      <c r="M567" s="23" t="s">
        <v>277</v>
      </c>
      <c r="N567" s="23" t="s">
        <v>2085</v>
      </c>
      <c r="O567" s="23" t="s">
        <v>2086</v>
      </c>
      <c r="P567" s="23" t="s">
        <v>2084</v>
      </c>
      <c r="Q567" s="23" t="s">
        <v>229</v>
      </c>
      <c r="U567" s="23" t="s">
        <v>953</v>
      </c>
      <c r="V567" s="23" t="s">
        <v>231</v>
      </c>
      <c r="W567" s="25">
        <v>46309.803796296299</v>
      </c>
    </row>
    <row r="568" spans="1:23">
      <c r="A568">
        <v>267560</v>
      </c>
      <c r="B568">
        <v>10258</v>
      </c>
      <c r="C568" s="23" t="s">
        <v>221</v>
      </c>
      <c r="D568" s="23" t="s">
        <v>222</v>
      </c>
      <c r="E568" s="23" t="s">
        <v>223</v>
      </c>
      <c r="F568" s="24">
        <v>46174</v>
      </c>
      <c r="G568" s="23" t="s">
        <v>1180</v>
      </c>
      <c r="H568">
        <v>1</v>
      </c>
      <c r="I568" s="23" t="s">
        <v>2087</v>
      </c>
      <c r="M568" s="23" t="s">
        <v>1182</v>
      </c>
      <c r="N568" s="23" t="s">
        <v>2088</v>
      </c>
      <c r="O568" s="23" t="s">
        <v>2089</v>
      </c>
      <c r="P568" s="23" t="s">
        <v>2087</v>
      </c>
      <c r="Q568" s="23" t="s">
        <v>1578</v>
      </c>
      <c r="U568" s="23" t="s">
        <v>1185</v>
      </c>
      <c r="V568" s="23" t="s">
        <v>231</v>
      </c>
      <c r="W568" s="25">
        <v>46309.803796296299</v>
      </c>
    </row>
    <row r="569" spans="1:23">
      <c r="A569">
        <v>267561</v>
      </c>
      <c r="B569">
        <v>10260</v>
      </c>
      <c r="C569" s="23" t="s">
        <v>221</v>
      </c>
      <c r="D569" s="23" t="s">
        <v>222</v>
      </c>
      <c r="E569" s="23" t="s">
        <v>223</v>
      </c>
      <c r="F569" s="24">
        <v>46174</v>
      </c>
      <c r="G569" s="23" t="s">
        <v>334</v>
      </c>
      <c r="H569">
        <v>1</v>
      </c>
      <c r="I569" s="23" t="s">
        <v>2090</v>
      </c>
      <c r="M569" s="23" t="s">
        <v>226</v>
      </c>
      <c r="N569" s="23" t="s">
        <v>2091</v>
      </c>
      <c r="O569" s="23" t="s">
        <v>1576</v>
      </c>
      <c r="P569" s="23" t="s">
        <v>2090</v>
      </c>
      <c r="Q569" s="23" t="s">
        <v>229</v>
      </c>
      <c r="U569" s="23" t="s">
        <v>339</v>
      </c>
      <c r="V569" s="23" t="s">
        <v>231</v>
      </c>
      <c r="W569" s="25">
        <v>46309.803796296299</v>
      </c>
    </row>
    <row r="570" spans="1:23">
      <c r="A570">
        <v>267562</v>
      </c>
      <c r="B570">
        <v>10261</v>
      </c>
      <c r="C570" s="23" t="s">
        <v>221</v>
      </c>
      <c r="D570" s="23" t="s">
        <v>222</v>
      </c>
      <c r="E570" s="23" t="s">
        <v>223</v>
      </c>
      <c r="F570" s="24">
        <v>46174</v>
      </c>
      <c r="G570" s="23" t="s">
        <v>930</v>
      </c>
      <c r="H570">
        <v>1</v>
      </c>
      <c r="I570" s="23" t="s">
        <v>2092</v>
      </c>
      <c r="M570" s="23" t="s">
        <v>352</v>
      </c>
      <c r="N570" s="23" t="s">
        <v>2093</v>
      </c>
      <c r="O570" s="23" t="s">
        <v>2094</v>
      </c>
      <c r="P570" s="23" t="s">
        <v>2092</v>
      </c>
      <c r="Q570" s="23" t="s">
        <v>229</v>
      </c>
      <c r="U570" s="23" t="s">
        <v>934</v>
      </c>
      <c r="V570" s="23" t="s">
        <v>231</v>
      </c>
      <c r="W570" s="25">
        <v>46309.803796296299</v>
      </c>
    </row>
    <row r="571" spans="1:23">
      <c r="A571">
        <v>267563</v>
      </c>
      <c r="B571">
        <v>10262</v>
      </c>
      <c r="C571" s="23" t="s">
        <v>221</v>
      </c>
      <c r="D571" s="23" t="s">
        <v>222</v>
      </c>
      <c r="E571" s="23" t="s">
        <v>223</v>
      </c>
      <c r="F571" s="24">
        <v>46174</v>
      </c>
      <c r="G571" s="23" t="s">
        <v>2095</v>
      </c>
      <c r="H571">
        <v>1</v>
      </c>
      <c r="I571" s="23" t="s">
        <v>550</v>
      </c>
      <c r="M571" s="23" t="s">
        <v>259</v>
      </c>
      <c r="N571" s="23" t="s">
        <v>2096</v>
      </c>
      <c r="O571" s="23" t="s">
        <v>2097</v>
      </c>
      <c r="P571" s="23" t="s">
        <v>550</v>
      </c>
      <c r="Q571" s="23" t="s">
        <v>229</v>
      </c>
      <c r="U571" s="23" t="s">
        <v>2098</v>
      </c>
      <c r="V571" s="23" t="s">
        <v>231</v>
      </c>
      <c r="W571" s="25">
        <v>46309.803796296299</v>
      </c>
    </row>
    <row r="572" spans="1:23">
      <c r="A572">
        <v>267564</v>
      </c>
      <c r="B572">
        <v>10263</v>
      </c>
      <c r="C572" s="23" t="s">
        <v>221</v>
      </c>
      <c r="D572" s="23" t="s">
        <v>222</v>
      </c>
      <c r="E572" s="23" t="s">
        <v>223</v>
      </c>
      <c r="F572" s="24">
        <v>46174</v>
      </c>
      <c r="G572" s="23" t="s">
        <v>930</v>
      </c>
      <c r="H572">
        <v>2</v>
      </c>
      <c r="I572" s="23" t="s">
        <v>2099</v>
      </c>
      <c r="M572" s="23" t="s">
        <v>352</v>
      </c>
      <c r="N572" s="23" t="s">
        <v>2100</v>
      </c>
      <c r="O572" s="23" t="s">
        <v>2101</v>
      </c>
      <c r="P572" s="23" t="s">
        <v>2102</v>
      </c>
      <c r="Q572" s="23" t="s">
        <v>229</v>
      </c>
      <c r="U572" s="23" t="s">
        <v>934</v>
      </c>
      <c r="V572" s="23" t="s">
        <v>231</v>
      </c>
      <c r="W572" s="25">
        <v>46309.803796296299</v>
      </c>
    </row>
    <row r="573" spans="1:23">
      <c r="A573">
        <v>267565</v>
      </c>
      <c r="B573">
        <v>10264</v>
      </c>
      <c r="C573" s="23" t="s">
        <v>221</v>
      </c>
      <c r="D573" s="23" t="s">
        <v>222</v>
      </c>
      <c r="E573" s="23" t="s">
        <v>223</v>
      </c>
      <c r="F573" s="24">
        <v>46174</v>
      </c>
      <c r="G573" s="23" t="s">
        <v>424</v>
      </c>
      <c r="H573">
        <v>1</v>
      </c>
      <c r="I573" s="23" t="s">
        <v>2103</v>
      </c>
      <c r="M573" s="23" t="s">
        <v>325</v>
      </c>
      <c r="N573" s="23" t="s">
        <v>2104</v>
      </c>
      <c r="O573" s="23" t="s">
        <v>2105</v>
      </c>
      <c r="P573" s="23" t="s">
        <v>2103</v>
      </c>
      <c r="Q573" s="23" t="s">
        <v>229</v>
      </c>
      <c r="U573" s="23" t="s">
        <v>427</v>
      </c>
      <c r="V573" s="23" t="s">
        <v>231</v>
      </c>
      <c r="W573" s="25">
        <v>46309.803796296299</v>
      </c>
    </row>
    <row r="574" spans="1:23">
      <c r="A574">
        <v>267566</v>
      </c>
      <c r="B574">
        <v>10265</v>
      </c>
      <c r="C574" s="23" t="s">
        <v>221</v>
      </c>
      <c r="D574" s="23" t="s">
        <v>222</v>
      </c>
      <c r="E574" s="23" t="s">
        <v>223</v>
      </c>
      <c r="F574" s="24">
        <v>46174</v>
      </c>
      <c r="G574" s="23" t="s">
        <v>351</v>
      </c>
      <c r="H574">
        <v>2</v>
      </c>
      <c r="I574" s="23" t="s">
        <v>2106</v>
      </c>
      <c r="M574" s="23" t="s">
        <v>352</v>
      </c>
      <c r="N574" s="23" t="s">
        <v>2107</v>
      </c>
      <c r="O574" s="23" t="s">
        <v>2108</v>
      </c>
      <c r="P574" s="23" t="s">
        <v>2109</v>
      </c>
      <c r="Q574" s="23" t="s">
        <v>229</v>
      </c>
      <c r="U574" s="23" t="s">
        <v>355</v>
      </c>
      <c r="V574" s="23" t="s">
        <v>231</v>
      </c>
      <c r="W574" s="25">
        <v>46309.803796296299</v>
      </c>
    </row>
    <row r="575" spans="1:23">
      <c r="A575">
        <v>267567</v>
      </c>
      <c r="B575">
        <v>10252</v>
      </c>
      <c r="C575" s="23" t="s">
        <v>221</v>
      </c>
      <c r="D575" s="23" t="s">
        <v>222</v>
      </c>
      <c r="E575" s="23" t="s">
        <v>223</v>
      </c>
      <c r="F575" s="24">
        <v>46174</v>
      </c>
      <c r="G575" s="23" t="s">
        <v>420</v>
      </c>
      <c r="H575">
        <v>1</v>
      </c>
      <c r="I575" s="23" t="s">
        <v>1903</v>
      </c>
      <c r="M575" s="23" t="s">
        <v>330</v>
      </c>
      <c r="N575" s="23" t="s">
        <v>2110</v>
      </c>
      <c r="O575" s="23" t="s">
        <v>2111</v>
      </c>
      <c r="P575" s="23" t="s">
        <v>1903</v>
      </c>
      <c r="Q575" s="23" t="s">
        <v>229</v>
      </c>
      <c r="R575">
        <v>10251</v>
      </c>
      <c r="U575" s="23" t="s">
        <v>423</v>
      </c>
      <c r="V575" s="23" t="s">
        <v>231</v>
      </c>
      <c r="W575" s="25">
        <v>46309.803796296299</v>
      </c>
    </row>
    <row r="576" spans="1:23">
      <c r="A576">
        <v>267568</v>
      </c>
      <c r="B576">
        <v>10259</v>
      </c>
      <c r="C576" s="23" t="s">
        <v>221</v>
      </c>
      <c r="D576" s="23" t="s">
        <v>222</v>
      </c>
      <c r="E576" s="23" t="s">
        <v>223</v>
      </c>
      <c r="F576" s="24">
        <v>46174</v>
      </c>
      <c r="G576" s="23" t="s">
        <v>420</v>
      </c>
      <c r="H576">
        <v>1</v>
      </c>
      <c r="I576" s="23" t="s">
        <v>1578</v>
      </c>
      <c r="M576" s="23" t="s">
        <v>330</v>
      </c>
      <c r="N576" s="23" t="s">
        <v>2112</v>
      </c>
      <c r="O576" s="23" t="s">
        <v>2113</v>
      </c>
      <c r="P576" s="23" t="s">
        <v>1578</v>
      </c>
      <c r="Q576" s="23" t="s">
        <v>229</v>
      </c>
      <c r="R576">
        <v>10258</v>
      </c>
      <c r="U576" s="23" t="s">
        <v>423</v>
      </c>
      <c r="V576" s="23" t="s">
        <v>231</v>
      </c>
      <c r="W576" s="25">
        <v>46309.803796296299</v>
      </c>
    </row>
    <row r="577" spans="1:23">
      <c r="A577">
        <v>267726</v>
      </c>
      <c r="B577">
        <v>9762</v>
      </c>
      <c r="C577" s="23" t="s">
        <v>221</v>
      </c>
      <c r="D577" s="23" t="s">
        <v>222</v>
      </c>
      <c r="E577" s="23" t="s">
        <v>223</v>
      </c>
      <c r="F577" s="24">
        <v>46175</v>
      </c>
      <c r="G577" s="23" t="s">
        <v>224</v>
      </c>
      <c r="H577">
        <v>1</v>
      </c>
      <c r="I577" s="23" t="s">
        <v>2114</v>
      </c>
      <c r="M577" s="23" t="s">
        <v>226</v>
      </c>
      <c r="N577" s="23" t="s">
        <v>2115</v>
      </c>
      <c r="O577" s="23" t="s">
        <v>2116</v>
      </c>
      <c r="P577" s="23" t="s">
        <v>2114</v>
      </c>
      <c r="Q577" s="23" t="s">
        <v>229</v>
      </c>
      <c r="U577" s="23" t="s">
        <v>230</v>
      </c>
      <c r="V577" s="23" t="s">
        <v>231</v>
      </c>
      <c r="W577" s="25">
        <v>46309.803796296299</v>
      </c>
    </row>
    <row r="578" spans="1:23">
      <c r="A578">
        <v>267727</v>
      </c>
      <c r="B578">
        <v>9763</v>
      </c>
      <c r="C578" s="23" t="s">
        <v>221</v>
      </c>
      <c r="D578" s="23" t="s">
        <v>222</v>
      </c>
      <c r="E578" s="23" t="s">
        <v>223</v>
      </c>
      <c r="F578" s="24">
        <v>46175</v>
      </c>
      <c r="G578" s="23" t="s">
        <v>232</v>
      </c>
      <c r="H578">
        <v>1</v>
      </c>
      <c r="I578" s="23" t="s">
        <v>2117</v>
      </c>
      <c r="M578" s="23" t="s">
        <v>234</v>
      </c>
      <c r="N578" s="23" t="s">
        <v>2118</v>
      </c>
      <c r="O578" s="23" t="s">
        <v>2119</v>
      </c>
      <c r="P578" s="23" t="s">
        <v>2117</v>
      </c>
      <c r="Q578" s="23" t="s">
        <v>229</v>
      </c>
      <c r="U578" s="23" t="s">
        <v>237</v>
      </c>
      <c r="V578" s="23" t="s">
        <v>231</v>
      </c>
      <c r="W578" s="25">
        <v>46309.803796296299</v>
      </c>
    </row>
    <row r="579" spans="1:23">
      <c r="A579">
        <v>267728</v>
      </c>
      <c r="B579">
        <v>9764</v>
      </c>
      <c r="C579" s="23" t="s">
        <v>221</v>
      </c>
      <c r="D579" s="23" t="s">
        <v>222</v>
      </c>
      <c r="E579" s="23" t="s">
        <v>223</v>
      </c>
      <c r="F579" s="24">
        <v>46175</v>
      </c>
      <c r="G579" s="23" t="s">
        <v>263</v>
      </c>
      <c r="H579">
        <v>3</v>
      </c>
      <c r="I579" s="23" t="s">
        <v>2120</v>
      </c>
      <c r="M579" s="23" t="s">
        <v>265</v>
      </c>
      <c r="N579" s="23" t="s">
        <v>2121</v>
      </c>
      <c r="O579" s="23" t="s">
        <v>2122</v>
      </c>
      <c r="P579" s="23" t="s">
        <v>2123</v>
      </c>
      <c r="Q579" s="23" t="s">
        <v>2124</v>
      </c>
      <c r="U579" s="23" t="s">
        <v>268</v>
      </c>
      <c r="V579" s="23" t="s">
        <v>231</v>
      </c>
      <c r="W579" s="25">
        <v>46309.803796296299</v>
      </c>
    </row>
    <row r="580" spans="1:23">
      <c r="A580">
        <v>267729</v>
      </c>
      <c r="B580">
        <v>9766</v>
      </c>
      <c r="C580" s="23" t="s">
        <v>221</v>
      </c>
      <c r="D580" s="23" t="s">
        <v>222</v>
      </c>
      <c r="E580" s="23" t="s">
        <v>223</v>
      </c>
      <c r="F580" s="24">
        <v>46175</v>
      </c>
      <c r="G580" s="23" t="s">
        <v>299</v>
      </c>
      <c r="H580">
        <v>2</v>
      </c>
      <c r="I580" s="23" t="s">
        <v>2125</v>
      </c>
      <c r="M580" s="23" t="s">
        <v>301</v>
      </c>
      <c r="N580" s="23" t="s">
        <v>2126</v>
      </c>
      <c r="O580" s="23" t="s">
        <v>2127</v>
      </c>
      <c r="P580" s="23" t="s">
        <v>2128</v>
      </c>
      <c r="Q580" s="23" t="s">
        <v>229</v>
      </c>
      <c r="U580" s="23" t="s">
        <v>304</v>
      </c>
      <c r="V580" s="23" t="s">
        <v>231</v>
      </c>
      <c r="W580" s="25">
        <v>46309.803796296299</v>
      </c>
    </row>
    <row r="581" spans="1:23">
      <c r="A581">
        <v>267730</v>
      </c>
      <c r="B581">
        <v>9767</v>
      </c>
      <c r="C581" s="23" t="s">
        <v>221</v>
      </c>
      <c r="D581" s="23" t="s">
        <v>222</v>
      </c>
      <c r="E581" s="23" t="s">
        <v>223</v>
      </c>
      <c r="F581" s="24">
        <v>46175</v>
      </c>
      <c r="G581" s="23" t="s">
        <v>224</v>
      </c>
      <c r="H581">
        <v>1</v>
      </c>
      <c r="I581" s="23" t="s">
        <v>879</v>
      </c>
      <c r="M581" s="23" t="s">
        <v>226</v>
      </c>
      <c r="N581" s="23" t="s">
        <v>2129</v>
      </c>
      <c r="O581" s="23" t="s">
        <v>2130</v>
      </c>
      <c r="P581" s="23" t="s">
        <v>879</v>
      </c>
      <c r="Q581" s="23" t="s">
        <v>229</v>
      </c>
      <c r="U581" s="23" t="s">
        <v>230</v>
      </c>
      <c r="V581" s="23" t="s">
        <v>231</v>
      </c>
      <c r="W581" s="25">
        <v>46309.803796296299</v>
      </c>
    </row>
    <row r="582" spans="1:23">
      <c r="A582">
        <v>267731</v>
      </c>
      <c r="B582">
        <v>9768</v>
      </c>
      <c r="C582" s="23" t="s">
        <v>221</v>
      </c>
      <c r="D582" s="23" t="s">
        <v>222</v>
      </c>
      <c r="E582" s="23" t="s">
        <v>223</v>
      </c>
      <c r="F582" s="24">
        <v>46175</v>
      </c>
      <c r="G582" s="23" t="s">
        <v>238</v>
      </c>
      <c r="H582">
        <v>3</v>
      </c>
      <c r="I582" s="23" t="s">
        <v>2131</v>
      </c>
      <c r="M582" s="23" t="s">
        <v>240</v>
      </c>
      <c r="N582" s="23" t="s">
        <v>2132</v>
      </c>
      <c r="O582" s="23" t="s">
        <v>2133</v>
      </c>
      <c r="P582" s="23" t="s">
        <v>2134</v>
      </c>
      <c r="Q582" s="23" t="s">
        <v>229</v>
      </c>
      <c r="U582" s="23" t="s">
        <v>244</v>
      </c>
      <c r="V582" s="23" t="s">
        <v>231</v>
      </c>
      <c r="W582" s="25">
        <v>46309.803796296299</v>
      </c>
    </row>
    <row r="583" spans="1:23">
      <c r="A583">
        <v>267732</v>
      </c>
      <c r="B583">
        <v>9769</v>
      </c>
      <c r="C583" s="23" t="s">
        <v>221</v>
      </c>
      <c r="D583" s="23" t="s">
        <v>222</v>
      </c>
      <c r="E583" s="23" t="s">
        <v>223</v>
      </c>
      <c r="F583" s="24">
        <v>46175</v>
      </c>
      <c r="G583" s="23" t="s">
        <v>263</v>
      </c>
      <c r="H583">
        <v>1</v>
      </c>
      <c r="I583" s="23" t="s">
        <v>1381</v>
      </c>
      <c r="M583" s="23" t="s">
        <v>265</v>
      </c>
      <c r="N583" s="23" t="s">
        <v>1121</v>
      </c>
      <c r="O583" s="23" t="s">
        <v>947</v>
      </c>
      <c r="P583" s="23" t="s">
        <v>1381</v>
      </c>
      <c r="Q583" s="23" t="s">
        <v>229</v>
      </c>
      <c r="U583" s="23" t="s">
        <v>268</v>
      </c>
      <c r="V583" s="23" t="s">
        <v>231</v>
      </c>
      <c r="W583" s="25">
        <v>46309.803796296299</v>
      </c>
    </row>
    <row r="584" spans="1:23">
      <c r="A584">
        <v>267733</v>
      </c>
      <c r="B584">
        <v>9770</v>
      </c>
      <c r="C584" s="23" t="s">
        <v>221</v>
      </c>
      <c r="D584" s="23" t="s">
        <v>222</v>
      </c>
      <c r="E584" s="23" t="s">
        <v>223</v>
      </c>
      <c r="F584" s="24">
        <v>46175</v>
      </c>
      <c r="G584" s="23" t="s">
        <v>275</v>
      </c>
      <c r="H584">
        <v>1</v>
      </c>
      <c r="I584" s="23" t="s">
        <v>2135</v>
      </c>
      <c r="M584" s="23" t="s">
        <v>277</v>
      </c>
      <c r="N584" s="23" t="s">
        <v>2136</v>
      </c>
      <c r="O584" s="23" t="s">
        <v>2137</v>
      </c>
      <c r="P584" s="23" t="s">
        <v>2135</v>
      </c>
      <c r="Q584" s="23" t="s">
        <v>229</v>
      </c>
      <c r="U584" s="23" t="s">
        <v>280</v>
      </c>
      <c r="V584" s="23" t="s">
        <v>231</v>
      </c>
      <c r="W584" s="25">
        <v>46309.803796296299</v>
      </c>
    </row>
    <row r="585" spans="1:23">
      <c r="A585">
        <v>267734</v>
      </c>
      <c r="B585">
        <v>9771</v>
      </c>
      <c r="C585" s="23" t="s">
        <v>221</v>
      </c>
      <c r="D585" s="23" t="s">
        <v>222</v>
      </c>
      <c r="E585" s="23" t="s">
        <v>223</v>
      </c>
      <c r="F585" s="24">
        <v>46175</v>
      </c>
      <c r="G585" s="23" t="s">
        <v>1988</v>
      </c>
      <c r="H585">
        <v>1</v>
      </c>
      <c r="I585" s="23" t="s">
        <v>2138</v>
      </c>
      <c r="M585" s="23" t="s">
        <v>1990</v>
      </c>
      <c r="N585" s="23" t="s">
        <v>2139</v>
      </c>
      <c r="O585" s="23" t="s">
        <v>2140</v>
      </c>
      <c r="P585" s="23" t="s">
        <v>2138</v>
      </c>
      <c r="Q585" s="23" t="s">
        <v>229</v>
      </c>
      <c r="U585" s="23" t="s">
        <v>1993</v>
      </c>
      <c r="V585" s="23" t="s">
        <v>231</v>
      </c>
      <c r="W585" s="25">
        <v>46309.803796296299</v>
      </c>
    </row>
    <row r="586" spans="1:23">
      <c r="A586">
        <v>267735</v>
      </c>
      <c r="B586">
        <v>9772</v>
      </c>
      <c r="C586" s="23" t="s">
        <v>221</v>
      </c>
      <c r="D586" s="23" t="s">
        <v>222</v>
      </c>
      <c r="E586" s="23" t="s">
        <v>223</v>
      </c>
      <c r="F586" s="24">
        <v>46175</v>
      </c>
      <c r="G586" s="23" t="s">
        <v>293</v>
      </c>
      <c r="H586">
        <v>1</v>
      </c>
      <c r="I586" s="23" t="s">
        <v>419</v>
      </c>
      <c r="M586" s="23" t="s">
        <v>295</v>
      </c>
      <c r="N586" s="23" t="s">
        <v>2141</v>
      </c>
      <c r="O586" s="23" t="s">
        <v>2142</v>
      </c>
      <c r="P586" s="23" t="s">
        <v>419</v>
      </c>
      <c r="Q586" s="23" t="s">
        <v>229</v>
      </c>
      <c r="U586" s="23" t="s">
        <v>298</v>
      </c>
      <c r="V586" s="23" t="s">
        <v>231</v>
      </c>
      <c r="W586" s="25">
        <v>46309.803796296299</v>
      </c>
    </row>
    <row r="587" spans="1:23">
      <c r="A587">
        <v>267736</v>
      </c>
      <c r="B587">
        <v>9773</v>
      </c>
      <c r="C587" s="23" t="s">
        <v>221</v>
      </c>
      <c r="D587" s="23" t="s">
        <v>222</v>
      </c>
      <c r="E587" s="23" t="s">
        <v>223</v>
      </c>
      <c r="F587" s="24">
        <v>46175</v>
      </c>
      <c r="G587" s="23" t="s">
        <v>275</v>
      </c>
      <c r="H587">
        <v>1</v>
      </c>
      <c r="I587" s="23" t="s">
        <v>1559</v>
      </c>
      <c r="M587" s="23" t="s">
        <v>277</v>
      </c>
      <c r="N587" s="23" t="s">
        <v>2143</v>
      </c>
      <c r="O587" s="23" t="s">
        <v>2144</v>
      </c>
      <c r="P587" s="23" t="s">
        <v>1559</v>
      </c>
      <c r="Q587" s="23" t="s">
        <v>229</v>
      </c>
      <c r="U587" s="23" t="s">
        <v>280</v>
      </c>
      <c r="V587" s="23" t="s">
        <v>231</v>
      </c>
      <c r="W587" s="25">
        <v>46309.803796296299</v>
      </c>
    </row>
    <row r="588" spans="1:23">
      <c r="A588">
        <v>267737</v>
      </c>
      <c r="B588">
        <v>9774</v>
      </c>
      <c r="C588" s="23" t="s">
        <v>221</v>
      </c>
      <c r="D588" s="23" t="s">
        <v>222</v>
      </c>
      <c r="E588" s="23" t="s">
        <v>223</v>
      </c>
      <c r="F588" s="24">
        <v>46175</v>
      </c>
      <c r="G588" s="23" t="s">
        <v>281</v>
      </c>
      <c r="H588">
        <v>1</v>
      </c>
      <c r="I588" s="23" t="s">
        <v>2145</v>
      </c>
      <c r="M588" s="23" t="s">
        <v>283</v>
      </c>
      <c r="N588" s="23" t="s">
        <v>2146</v>
      </c>
      <c r="O588" s="23" t="s">
        <v>2147</v>
      </c>
      <c r="P588" s="23" t="s">
        <v>2145</v>
      </c>
      <c r="Q588" s="23" t="s">
        <v>229</v>
      </c>
      <c r="U588" s="23" t="s">
        <v>286</v>
      </c>
      <c r="V588" s="23" t="s">
        <v>231</v>
      </c>
      <c r="W588" s="25">
        <v>46309.803796296299</v>
      </c>
    </row>
    <row r="589" spans="1:23">
      <c r="A589">
        <v>267738</v>
      </c>
      <c r="B589">
        <v>9775</v>
      </c>
      <c r="C589" s="23" t="s">
        <v>221</v>
      </c>
      <c r="D589" s="23" t="s">
        <v>222</v>
      </c>
      <c r="E589" s="23" t="s">
        <v>223</v>
      </c>
      <c r="F589" s="24">
        <v>46175</v>
      </c>
      <c r="G589" s="23" t="s">
        <v>632</v>
      </c>
      <c r="H589">
        <v>1</v>
      </c>
      <c r="I589" s="23" t="s">
        <v>362</v>
      </c>
      <c r="M589" s="23" t="s">
        <v>634</v>
      </c>
      <c r="N589" s="23" t="s">
        <v>2148</v>
      </c>
      <c r="O589" s="23" t="s">
        <v>2149</v>
      </c>
      <c r="P589" s="23" t="s">
        <v>362</v>
      </c>
      <c r="Q589" s="23" t="s">
        <v>229</v>
      </c>
      <c r="U589" s="23" t="s">
        <v>637</v>
      </c>
      <c r="V589" s="23" t="s">
        <v>231</v>
      </c>
      <c r="W589" s="25">
        <v>46309.803796296299</v>
      </c>
    </row>
    <row r="590" spans="1:23">
      <c r="A590">
        <v>267739</v>
      </c>
      <c r="B590">
        <v>9776</v>
      </c>
      <c r="C590" s="23" t="s">
        <v>221</v>
      </c>
      <c r="D590" s="23" t="s">
        <v>222</v>
      </c>
      <c r="E590" s="23" t="s">
        <v>223</v>
      </c>
      <c r="F590" s="24">
        <v>46175</v>
      </c>
      <c r="G590" s="23" t="s">
        <v>623</v>
      </c>
      <c r="H590">
        <v>1</v>
      </c>
      <c r="I590" s="23" t="s">
        <v>2150</v>
      </c>
      <c r="M590" s="23" t="s">
        <v>625</v>
      </c>
      <c r="N590" s="23" t="s">
        <v>2151</v>
      </c>
      <c r="O590" s="23" t="s">
        <v>2152</v>
      </c>
      <c r="P590" s="23" t="s">
        <v>2150</v>
      </c>
      <c r="Q590" s="23" t="s">
        <v>229</v>
      </c>
      <c r="U590" s="23" t="s">
        <v>628</v>
      </c>
      <c r="V590" s="23" t="s">
        <v>231</v>
      </c>
      <c r="W590" s="25">
        <v>46309.803796296299</v>
      </c>
    </row>
    <row r="591" spans="1:23">
      <c r="A591">
        <v>267740</v>
      </c>
      <c r="B591">
        <v>9777</v>
      </c>
      <c r="C591" s="23" t="s">
        <v>221</v>
      </c>
      <c r="D591" s="23" t="s">
        <v>222</v>
      </c>
      <c r="E591" s="23" t="s">
        <v>223</v>
      </c>
      <c r="F591" s="24">
        <v>46175</v>
      </c>
      <c r="G591" s="23" t="s">
        <v>224</v>
      </c>
      <c r="H591">
        <v>1</v>
      </c>
      <c r="I591" s="23" t="s">
        <v>2153</v>
      </c>
      <c r="M591" s="23" t="s">
        <v>226</v>
      </c>
      <c r="N591" s="23" t="s">
        <v>2154</v>
      </c>
      <c r="O591" s="23" t="s">
        <v>2155</v>
      </c>
      <c r="P591" s="23" t="s">
        <v>2153</v>
      </c>
      <c r="Q591" s="23" t="s">
        <v>229</v>
      </c>
      <c r="U591" s="23" t="s">
        <v>230</v>
      </c>
      <c r="V591" s="23" t="s">
        <v>231</v>
      </c>
      <c r="W591" s="25">
        <v>46309.803796296299</v>
      </c>
    </row>
    <row r="592" spans="1:23">
      <c r="A592">
        <v>267741</v>
      </c>
      <c r="B592">
        <v>9778</v>
      </c>
      <c r="C592" s="23" t="s">
        <v>221</v>
      </c>
      <c r="D592" s="23" t="s">
        <v>222</v>
      </c>
      <c r="E592" s="23" t="s">
        <v>223</v>
      </c>
      <c r="F592" s="24">
        <v>46175</v>
      </c>
      <c r="G592" s="23" t="s">
        <v>317</v>
      </c>
      <c r="H592">
        <v>1</v>
      </c>
      <c r="I592" s="23" t="s">
        <v>2156</v>
      </c>
      <c r="M592" s="23" t="s">
        <v>319</v>
      </c>
      <c r="N592" s="23" t="s">
        <v>2157</v>
      </c>
      <c r="O592" s="23" t="s">
        <v>2158</v>
      </c>
      <c r="P592" s="23" t="s">
        <v>2156</v>
      </c>
      <c r="Q592" s="23" t="s">
        <v>229</v>
      </c>
      <c r="U592" s="23" t="s">
        <v>322</v>
      </c>
      <c r="V592" s="23" t="s">
        <v>231</v>
      </c>
      <c r="W592" s="25">
        <v>46309.803796296299</v>
      </c>
    </row>
    <row r="593" spans="1:23">
      <c r="A593">
        <v>267742</v>
      </c>
      <c r="B593">
        <v>9779</v>
      </c>
      <c r="C593" s="23" t="s">
        <v>221</v>
      </c>
      <c r="D593" s="23" t="s">
        <v>222</v>
      </c>
      <c r="E593" s="23" t="s">
        <v>223</v>
      </c>
      <c r="F593" s="24">
        <v>46175</v>
      </c>
      <c r="G593" s="23" t="s">
        <v>632</v>
      </c>
      <c r="H593">
        <v>1</v>
      </c>
      <c r="I593" s="23" t="s">
        <v>2159</v>
      </c>
      <c r="M593" s="23" t="s">
        <v>634</v>
      </c>
      <c r="N593" s="23" t="s">
        <v>2160</v>
      </c>
      <c r="O593" s="23" t="s">
        <v>2161</v>
      </c>
      <c r="P593" s="23" t="s">
        <v>2159</v>
      </c>
      <c r="Q593" s="23" t="s">
        <v>229</v>
      </c>
      <c r="U593" s="23" t="s">
        <v>637</v>
      </c>
      <c r="V593" s="23" t="s">
        <v>231</v>
      </c>
      <c r="W593" s="25">
        <v>46309.803796296299</v>
      </c>
    </row>
    <row r="594" spans="1:23">
      <c r="A594">
        <v>267743</v>
      </c>
      <c r="B594">
        <v>9780</v>
      </c>
      <c r="C594" s="23" t="s">
        <v>221</v>
      </c>
      <c r="D594" s="23" t="s">
        <v>222</v>
      </c>
      <c r="E594" s="23" t="s">
        <v>223</v>
      </c>
      <c r="F594" s="24">
        <v>46175</v>
      </c>
      <c r="G594" s="23" t="s">
        <v>275</v>
      </c>
      <c r="H594">
        <v>1</v>
      </c>
      <c r="I594" s="23" t="s">
        <v>1754</v>
      </c>
      <c r="M594" s="23" t="s">
        <v>277</v>
      </c>
      <c r="N594" s="23" t="s">
        <v>2162</v>
      </c>
      <c r="O594" s="23" t="s">
        <v>2163</v>
      </c>
      <c r="P594" s="23" t="s">
        <v>1754</v>
      </c>
      <c r="Q594" s="23" t="s">
        <v>229</v>
      </c>
      <c r="U594" s="23" t="s">
        <v>280</v>
      </c>
      <c r="V594" s="23" t="s">
        <v>231</v>
      </c>
      <c r="W594" s="25">
        <v>46309.803796296299</v>
      </c>
    </row>
    <row r="595" spans="1:23">
      <c r="A595">
        <v>267744</v>
      </c>
      <c r="B595">
        <v>9781</v>
      </c>
      <c r="C595" s="23" t="s">
        <v>221</v>
      </c>
      <c r="D595" s="23" t="s">
        <v>222</v>
      </c>
      <c r="E595" s="23" t="s">
        <v>223</v>
      </c>
      <c r="F595" s="24">
        <v>46175</v>
      </c>
      <c r="G595" s="23" t="s">
        <v>1630</v>
      </c>
      <c r="H595">
        <v>1</v>
      </c>
      <c r="I595" s="23" t="s">
        <v>2164</v>
      </c>
      <c r="M595" s="23" t="s">
        <v>1632</v>
      </c>
      <c r="N595" s="23" t="s">
        <v>2165</v>
      </c>
      <c r="O595" s="23" t="s">
        <v>2166</v>
      </c>
      <c r="P595" s="23" t="s">
        <v>2164</v>
      </c>
      <c r="Q595" s="23" t="s">
        <v>229</v>
      </c>
      <c r="U595" s="23" t="s">
        <v>1635</v>
      </c>
      <c r="V595" s="23" t="s">
        <v>231</v>
      </c>
      <c r="W595" s="25">
        <v>46309.803796296299</v>
      </c>
    </row>
    <row r="596" spans="1:23">
      <c r="A596">
        <v>267745</v>
      </c>
      <c r="B596">
        <v>9782</v>
      </c>
      <c r="C596" s="23" t="s">
        <v>221</v>
      </c>
      <c r="D596" s="23" t="s">
        <v>222</v>
      </c>
      <c r="E596" s="23" t="s">
        <v>223</v>
      </c>
      <c r="F596" s="24">
        <v>46175</v>
      </c>
      <c r="G596" s="23" t="s">
        <v>323</v>
      </c>
      <c r="H596">
        <v>1</v>
      </c>
      <c r="I596" s="23" t="s">
        <v>2167</v>
      </c>
      <c r="M596" s="23" t="s">
        <v>325</v>
      </c>
      <c r="N596" s="23" t="s">
        <v>2168</v>
      </c>
      <c r="O596" s="23" t="s">
        <v>2169</v>
      </c>
      <c r="P596" s="23" t="s">
        <v>2167</v>
      </c>
      <c r="Q596" s="23" t="s">
        <v>229</v>
      </c>
      <c r="U596" s="23" t="s">
        <v>328</v>
      </c>
      <c r="V596" s="23" t="s">
        <v>231</v>
      </c>
      <c r="W596" s="25">
        <v>46309.803796296299</v>
      </c>
    </row>
    <row r="597" spans="1:23">
      <c r="A597">
        <v>267746</v>
      </c>
      <c r="B597">
        <v>9765</v>
      </c>
      <c r="C597" s="23" t="s">
        <v>221</v>
      </c>
      <c r="D597" s="23" t="s">
        <v>222</v>
      </c>
      <c r="E597" s="23" t="s">
        <v>223</v>
      </c>
      <c r="F597" s="24">
        <v>46175</v>
      </c>
      <c r="G597" s="23" t="s">
        <v>329</v>
      </c>
      <c r="H597">
        <v>1</v>
      </c>
      <c r="I597" s="23" t="s">
        <v>2124</v>
      </c>
      <c r="M597" s="23" t="s">
        <v>330</v>
      </c>
      <c r="N597" s="23" t="s">
        <v>518</v>
      </c>
      <c r="O597" s="23" t="s">
        <v>2170</v>
      </c>
      <c r="P597" s="23" t="s">
        <v>2124</v>
      </c>
      <c r="Q597" s="23" t="s">
        <v>229</v>
      </c>
      <c r="R597">
        <v>9764</v>
      </c>
      <c r="U597" s="23" t="s">
        <v>333</v>
      </c>
      <c r="V597" s="23" t="s">
        <v>231</v>
      </c>
      <c r="W597" s="25">
        <v>46309.803796296299</v>
      </c>
    </row>
    <row r="598" spans="1:23">
      <c r="A598">
        <v>268007</v>
      </c>
      <c r="B598">
        <v>10293</v>
      </c>
      <c r="C598" s="23" t="s">
        <v>221</v>
      </c>
      <c r="D598" s="23" t="s">
        <v>222</v>
      </c>
      <c r="E598" s="23" t="s">
        <v>223</v>
      </c>
      <c r="F598" s="24">
        <v>46176</v>
      </c>
      <c r="G598" s="23" t="s">
        <v>334</v>
      </c>
      <c r="H598">
        <v>1</v>
      </c>
      <c r="I598" s="23" t="s">
        <v>2171</v>
      </c>
      <c r="M598" s="23" t="s">
        <v>226</v>
      </c>
      <c r="N598" s="23" t="s">
        <v>2172</v>
      </c>
      <c r="O598" s="23" t="s">
        <v>2173</v>
      </c>
      <c r="P598" s="23" t="s">
        <v>2171</v>
      </c>
      <c r="Q598" s="23" t="s">
        <v>229</v>
      </c>
      <c r="U598" s="23" t="s">
        <v>339</v>
      </c>
      <c r="V598" s="23" t="s">
        <v>231</v>
      </c>
      <c r="W598" s="25">
        <v>46309.803796296299</v>
      </c>
    </row>
    <row r="599" spans="1:23">
      <c r="A599">
        <v>268008</v>
      </c>
      <c r="B599">
        <v>10294</v>
      </c>
      <c r="C599" s="23" t="s">
        <v>221</v>
      </c>
      <c r="D599" s="23" t="s">
        <v>222</v>
      </c>
      <c r="E599" s="23" t="s">
        <v>223</v>
      </c>
      <c r="F599" s="24">
        <v>46176</v>
      </c>
      <c r="G599" s="23" t="s">
        <v>930</v>
      </c>
      <c r="H599">
        <v>2</v>
      </c>
      <c r="I599" s="23" t="s">
        <v>739</v>
      </c>
      <c r="M599" s="23" t="s">
        <v>352</v>
      </c>
      <c r="N599" s="23" t="s">
        <v>2174</v>
      </c>
      <c r="O599" s="23" t="s">
        <v>2175</v>
      </c>
      <c r="P599" s="23" t="s">
        <v>2176</v>
      </c>
      <c r="Q599" s="23" t="s">
        <v>229</v>
      </c>
      <c r="U599" s="23" t="s">
        <v>934</v>
      </c>
      <c r="V599" s="23" t="s">
        <v>231</v>
      </c>
      <c r="W599" s="25">
        <v>46309.803796296299</v>
      </c>
    </row>
    <row r="600" spans="1:23">
      <c r="A600">
        <v>268009</v>
      </c>
      <c r="B600">
        <v>10295</v>
      </c>
      <c r="C600" s="23" t="s">
        <v>221</v>
      </c>
      <c r="D600" s="23" t="s">
        <v>222</v>
      </c>
      <c r="E600" s="23" t="s">
        <v>223</v>
      </c>
      <c r="F600" s="24">
        <v>46176</v>
      </c>
      <c r="G600" s="23" t="s">
        <v>1817</v>
      </c>
      <c r="H600">
        <v>1</v>
      </c>
      <c r="I600" s="23" t="s">
        <v>2177</v>
      </c>
      <c r="M600" s="23" t="s">
        <v>226</v>
      </c>
      <c r="N600" s="23" t="s">
        <v>2178</v>
      </c>
      <c r="O600" s="23" t="s">
        <v>2179</v>
      </c>
      <c r="P600" s="23" t="s">
        <v>2177</v>
      </c>
      <c r="Q600" s="23" t="s">
        <v>229</v>
      </c>
      <c r="U600" s="23" t="s">
        <v>1820</v>
      </c>
      <c r="V600" s="23" t="s">
        <v>231</v>
      </c>
      <c r="W600" s="25">
        <v>46309.803796296299</v>
      </c>
    </row>
    <row r="601" spans="1:23">
      <c r="A601">
        <v>268010</v>
      </c>
      <c r="B601">
        <v>10296</v>
      </c>
      <c r="C601" s="23" t="s">
        <v>221</v>
      </c>
      <c r="D601" s="23" t="s">
        <v>222</v>
      </c>
      <c r="E601" s="23" t="s">
        <v>223</v>
      </c>
      <c r="F601" s="24">
        <v>46176</v>
      </c>
      <c r="G601" s="23" t="s">
        <v>949</v>
      </c>
      <c r="H601">
        <v>1</v>
      </c>
      <c r="I601" s="23" t="s">
        <v>2180</v>
      </c>
      <c r="M601" s="23" t="s">
        <v>277</v>
      </c>
      <c r="N601" s="23" t="s">
        <v>2181</v>
      </c>
      <c r="O601" s="23" t="s">
        <v>2182</v>
      </c>
      <c r="P601" s="23" t="s">
        <v>2180</v>
      </c>
      <c r="Q601" s="23" t="s">
        <v>229</v>
      </c>
      <c r="U601" s="23" t="s">
        <v>953</v>
      </c>
      <c r="V601" s="23" t="s">
        <v>231</v>
      </c>
      <c r="W601" s="25">
        <v>46309.803796296299</v>
      </c>
    </row>
    <row r="602" spans="1:23">
      <c r="A602">
        <v>268011</v>
      </c>
      <c r="B602">
        <v>10297</v>
      </c>
      <c r="C602" s="23" t="s">
        <v>221</v>
      </c>
      <c r="D602" s="23" t="s">
        <v>222</v>
      </c>
      <c r="E602" s="23" t="s">
        <v>223</v>
      </c>
      <c r="F602" s="24">
        <v>46176</v>
      </c>
      <c r="G602" s="23" t="s">
        <v>1180</v>
      </c>
      <c r="H602">
        <v>1</v>
      </c>
      <c r="I602" s="23" t="s">
        <v>2183</v>
      </c>
      <c r="M602" s="23" t="s">
        <v>1182</v>
      </c>
      <c r="N602" s="23" t="s">
        <v>2184</v>
      </c>
      <c r="O602" s="23" t="s">
        <v>2185</v>
      </c>
      <c r="P602" s="23" t="s">
        <v>2183</v>
      </c>
      <c r="Q602" s="23" t="s">
        <v>229</v>
      </c>
      <c r="U602" s="23" t="s">
        <v>1185</v>
      </c>
      <c r="V602" s="23" t="s">
        <v>231</v>
      </c>
      <c r="W602" s="25">
        <v>46309.803796296299</v>
      </c>
    </row>
    <row r="603" spans="1:23">
      <c r="A603">
        <v>268012</v>
      </c>
      <c r="B603">
        <v>10298</v>
      </c>
      <c r="C603" s="23" t="s">
        <v>221</v>
      </c>
      <c r="D603" s="23" t="s">
        <v>222</v>
      </c>
      <c r="E603" s="23" t="s">
        <v>223</v>
      </c>
      <c r="F603" s="24">
        <v>46176</v>
      </c>
      <c r="G603" s="23" t="s">
        <v>390</v>
      </c>
      <c r="H603">
        <v>1</v>
      </c>
      <c r="I603" s="23" t="s">
        <v>2186</v>
      </c>
      <c r="M603" s="23" t="s">
        <v>253</v>
      </c>
      <c r="N603" s="23" t="s">
        <v>2187</v>
      </c>
      <c r="O603" s="23" t="s">
        <v>2188</v>
      </c>
      <c r="P603" s="23" t="s">
        <v>2186</v>
      </c>
      <c r="Q603" s="23" t="s">
        <v>229</v>
      </c>
      <c r="U603" s="23" t="s">
        <v>394</v>
      </c>
      <c r="V603" s="23" t="s">
        <v>231</v>
      </c>
      <c r="W603" s="25">
        <v>46309.803796296299</v>
      </c>
    </row>
    <row r="604" spans="1:23">
      <c r="A604">
        <v>268013</v>
      </c>
      <c r="B604">
        <v>10299</v>
      </c>
      <c r="C604" s="23" t="s">
        <v>221</v>
      </c>
      <c r="D604" s="23" t="s">
        <v>222</v>
      </c>
      <c r="E604" s="23" t="s">
        <v>223</v>
      </c>
      <c r="F604" s="24">
        <v>46176</v>
      </c>
      <c r="G604" s="23" t="s">
        <v>1180</v>
      </c>
      <c r="H604">
        <v>1</v>
      </c>
      <c r="I604" s="23" t="s">
        <v>2189</v>
      </c>
      <c r="M604" s="23" t="s">
        <v>1182</v>
      </c>
      <c r="N604" s="23" t="s">
        <v>2190</v>
      </c>
      <c r="O604" s="23" t="s">
        <v>2191</v>
      </c>
      <c r="P604" s="23" t="s">
        <v>2189</v>
      </c>
      <c r="Q604" s="23" t="s">
        <v>229</v>
      </c>
      <c r="U604" s="23" t="s">
        <v>1185</v>
      </c>
      <c r="V604" s="23" t="s">
        <v>231</v>
      </c>
      <c r="W604" s="25">
        <v>46309.803796296299</v>
      </c>
    </row>
    <row r="605" spans="1:23">
      <c r="A605">
        <v>268014</v>
      </c>
      <c r="B605">
        <v>10300</v>
      </c>
      <c r="C605" s="23" t="s">
        <v>221</v>
      </c>
      <c r="D605" s="23" t="s">
        <v>222</v>
      </c>
      <c r="E605" s="23" t="s">
        <v>223</v>
      </c>
      <c r="F605" s="24">
        <v>46176</v>
      </c>
      <c r="G605" s="23" t="s">
        <v>334</v>
      </c>
      <c r="H605">
        <v>1</v>
      </c>
      <c r="I605" s="23" t="s">
        <v>2192</v>
      </c>
      <c r="M605" s="23" t="s">
        <v>226</v>
      </c>
      <c r="N605" s="23" t="s">
        <v>2193</v>
      </c>
      <c r="O605" s="23" t="s">
        <v>2194</v>
      </c>
      <c r="P605" s="23" t="s">
        <v>2192</v>
      </c>
      <c r="Q605" s="23" t="s">
        <v>229</v>
      </c>
      <c r="U605" s="23" t="s">
        <v>339</v>
      </c>
      <c r="V605" s="23" t="s">
        <v>231</v>
      </c>
      <c r="W605" s="25">
        <v>46309.803796296299</v>
      </c>
    </row>
    <row r="606" spans="1:23">
      <c r="A606">
        <v>268015</v>
      </c>
      <c r="B606">
        <v>10301</v>
      </c>
      <c r="C606" s="23" t="s">
        <v>221</v>
      </c>
      <c r="D606" s="23" t="s">
        <v>222</v>
      </c>
      <c r="E606" s="23" t="s">
        <v>223</v>
      </c>
      <c r="F606" s="24">
        <v>46176</v>
      </c>
      <c r="G606" s="23" t="s">
        <v>930</v>
      </c>
      <c r="H606">
        <v>3</v>
      </c>
      <c r="I606" s="23" t="s">
        <v>2195</v>
      </c>
      <c r="M606" s="23" t="s">
        <v>352</v>
      </c>
      <c r="N606" s="23" t="s">
        <v>2196</v>
      </c>
      <c r="O606" s="23" t="s">
        <v>2197</v>
      </c>
      <c r="P606" s="23" t="s">
        <v>2198</v>
      </c>
      <c r="Q606" s="23" t="s">
        <v>229</v>
      </c>
      <c r="U606" s="23" t="s">
        <v>934</v>
      </c>
      <c r="V606" s="23" t="s">
        <v>231</v>
      </c>
      <c r="W606" s="25">
        <v>46309.803796296299</v>
      </c>
    </row>
    <row r="607" spans="1:23">
      <c r="A607">
        <v>268016</v>
      </c>
      <c r="B607">
        <v>10302</v>
      </c>
      <c r="C607" s="23" t="s">
        <v>221</v>
      </c>
      <c r="D607" s="23" t="s">
        <v>222</v>
      </c>
      <c r="E607" s="23" t="s">
        <v>223</v>
      </c>
      <c r="F607" s="24">
        <v>46176</v>
      </c>
      <c r="G607" s="23" t="s">
        <v>1817</v>
      </c>
      <c r="H607">
        <v>1</v>
      </c>
      <c r="I607" s="23" t="s">
        <v>2199</v>
      </c>
      <c r="M607" s="23" t="s">
        <v>226</v>
      </c>
      <c r="N607" s="23" t="s">
        <v>2200</v>
      </c>
      <c r="O607" s="23" t="s">
        <v>2201</v>
      </c>
      <c r="P607" s="23" t="s">
        <v>2199</v>
      </c>
      <c r="Q607" s="23" t="s">
        <v>229</v>
      </c>
      <c r="U607" s="23" t="s">
        <v>1820</v>
      </c>
      <c r="V607" s="23" t="s">
        <v>231</v>
      </c>
      <c r="W607" s="25">
        <v>46309.803796296299</v>
      </c>
    </row>
    <row r="608" spans="1:23">
      <c r="A608">
        <v>268017</v>
      </c>
      <c r="B608">
        <v>10303</v>
      </c>
      <c r="C608" s="23" t="s">
        <v>221</v>
      </c>
      <c r="D608" s="23" t="s">
        <v>222</v>
      </c>
      <c r="E608" s="23" t="s">
        <v>223</v>
      </c>
      <c r="F608" s="24">
        <v>46176</v>
      </c>
      <c r="G608" s="23" t="s">
        <v>930</v>
      </c>
      <c r="H608">
        <v>3</v>
      </c>
      <c r="I608" s="23" t="s">
        <v>2202</v>
      </c>
      <c r="M608" s="23" t="s">
        <v>352</v>
      </c>
      <c r="N608" s="23" t="s">
        <v>2203</v>
      </c>
      <c r="O608" s="23" t="s">
        <v>1309</v>
      </c>
      <c r="P608" s="23" t="s">
        <v>2204</v>
      </c>
      <c r="Q608" s="23" t="s">
        <v>229</v>
      </c>
      <c r="U608" s="23" t="s">
        <v>934</v>
      </c>
      <c r="V608" s="23" t="s">
        <v>231</v>
      </c>
      <c r="W608" s="25">
        <v>46309.803796296299</v>
      </c>
    </row>
    <row r="609" spans="1:23">
      <c r="A609">
        <v>268018</v>
      </c>
      <c r="B609">
        <v>10304</v>
      </c>
      <c r="C609" s="23" t="s">
        <v>221</v>
      </c>
      <c r="D609" s="23" t="s">
        <v>222</v>
      </c>
      <c r="E609" s="23" t="s">
        <v>223</v>
      </c>
      <c r="F609" s="24">
        <v>46176</v>
      </c>
      <c r="G609" s="23" t="s">
        <v>1817</v>
      </c>
      <c r="H609">
        <v>1</v>
      </c>
      <c r="I609" s="23" t="s">
        <v>503</v>
      </c>
      <c r="M609" s="23" t="s">
        <v>226</v>
      </c>
      <c r="N609" s="23" t="s">
        <v>2205</v>
      </c>
      <c r="O609" s="23" t="s">
        <v>2206</v>
      </c>
      <c r="P609" s="23" t="s">
        <v>503</v>
      </c>
      <c r="Q609" s="23" t="s">
        <v>229</v>
      </c>
      <c r="U609" s="23" t="s">
        <v>1820</v>
      </c>
      <c r="V609" s="23" t="s">
        <v>231</v>
      </c>
      <c r="W609" s="25">
        <v>46309.803796296299</v>
      </c>
    </row>
    <row r="610" spans="1:23">
      <c r="A610">
        <v>268019</v>
      </c>
      <c r="B610">
        <v>10305</v>
      </c>
      <c r="C610" s="23" t="s">
        <v>221</v>
      </c>
      <c r="D610" s="23" t="s">
        <v>222</v>
      </c>
      <c r="E610" s="23" t="s">
        <v>223</v>
      </c>
      <c r="F610" s="24">
        <v>46176</v>
      </c>
      <c r="G610" s="23" t="s">
        <v>930</v>
      </c>
      <c r="H610">
        <v>2</v>
      </c>
      <c r="I610" s="23" t="s">
        <v>2207</v>
      </c>
      <c r="M610" s="23" t="s">
        <v>352</v>
      </c>
      <c r="N610" s="23" t="s">
        <v>2208</v>
      </c>
      <c r="O610" s="23" t="s">
        <v>2209</v>
      </c>
      <c r="P610" s="23" t="s">
        <v>2210</v>
      </c>
      <c r="Q610" s="23" t="s">
        <v>229</v>
      </c>
      <c r="U610" s="23" t="s">
        <v>934</v>
      </c>
      <c r="V610" s="23" t="s">
        <v>231</v>
      </c>
      <c r="W610" s="25">
        <v>46309.803796296299</v>
      </c>
    </row>
    <row r="611" spans="1:23">
      <c r="A611">
        <v>268020</v>
      </c>
      <c r="B611">
        <v>10306</v>
      </c>
      <c r="C611" s="23" t="s">
        <v>221</v>
      </c>
      <c r="D611" s="23" t="s">
        <v>222</v>
      </c>
      <c r="E611" s="23" t="s">
        <v>223</v>
      </c>
      <c r="F611" s="24">
        <v>46176</v>
      </c>
      <c r="G611" s="23" t="s">
        <v>424</v>
      </c>
      <c r="H611">
        <v>1</v>
      </c>
      <c r="I611" s="23" t="s">
        <v>2211</v>
      </c>
      <c r="M611" s="23" t="s">
        <v>325</v>
      </c>
      <c r="N611" s="23" t="s">
        <v>2212</v>
      </c>
      <c r="O611" s="23" t="s">
        <v>2213</v>
      </c>
      <c r="P611" s="23" t="s">
        <v>2211</v>
      </c>
      <c r="Q611" s="23" t="s">
        <v>229</v>
      </c>
      <c r="U611" s="23" t="s">
        <v>427</v>
      </c>
      <c r="V611" s="23" t="s">
        <v>231</v>
      </c>
      <c r="W611" s="25">
        <v>46309.803796296299</v>
      </c>
    </row>
    <row r="612" spans="1:23">
      <c r="A612">
        <v>268714</v>
      </c>
      <c r="B612">
        <v>1728</v>
      </c>
      <c r="C612" s="23" t="s">
        <v>221</v>
      </c>
      <c r="D612" s="23" t="s">
        <v>222</v>
      </c>
      <c r="E612" s="23" t="s">
        <v>223</v>
      </c>
      <c r="F612" s="24">
        <v>46178</v>
      </c>
      <c r="G612" s="23" t="s">
        <v>428</v>
      </c>
      <c r="H612">
        <v>1</v>
      </c>
      <c r="I612" s="23" t="s">
        <v>1885</v>
      </c>
      <c r="M612" s="23" t="s">
        <v>226</v>
      </c>
      <c r="N612" s="23" t="s">
        <v>2214</v>
      </c>
      <c r="O612" s="23" t="s">
        <v>2215</v>
      </c>
      <c r="P612" s="23" t="s">
        <v>1885</v>
      </c>
      <c r="Q612" s="23" t="s">
        <v>229</v>
      </c>
      <c r="U612" s="23" t="s">
        <v>432</v>
      </c>
      <c r="V612" s="23" t="s">
        <v>231</v>
      </c>
      <c r="W612" s="25">
        <v>46309.803796296299</v>
      </c>
    </row>
    <row r="613" spans="1:23">
      <c r="A613">
        <v>268715</v>
      </c>
      <c r="B613">
        <v>1729</v>
      </c>
      <c r="C613" s="23" t="s">
        <v>221</v>
      </c>
      <c r="D613" s="23" t="s">
        <v>222</v>
      </c>
      <c r="E613" s="23" t="s">
        <v>223</v>
      </c>
      <c r="F613" s="24">
        <v>46178</v>
      </c>
      <c r="G613" s="23" t="s">
        <v>1878</v>
      </c>
      <c r="H613">
        <v>5</v>
      </c>
      <c r="I613" s="23" t="s">
        <v>2216</v>
      </c>
      <c r="M613" s="23" t="s">
        <v>1880</v>
      </c>
      <c r="N613" s="23" t="s">
        <v>2217</v>
      </c>
      <c r="O613" s="23" t="s">
        <v>2218</v>
      </c>
      <c r="P613" s="23" t="s">
        <v>2219</v>
      </c>
      <c r="Q613" s="23" t="s">
        <v>2220</v>
      </c>
      <c r="U613" s="23" t="s">
        <v>1884</v>
      </c>
      <c r="V613" s="23" t="s">
        <v>231</v>
      </c>
      <c r="W613" s="25">
        <v>46309.803796296299</v>
      </c>
    </row>
    <row r="614" spans="1:23">
      <c r="A614">
        <v>268716</v>
      </c>
      <c r="B614">
        <v>1731</v>
      </c>
      <c r="C614" s="23" t="s">
        <v>221</v>
      </c>
      <c r="D614" s="23" t="s">
        <v>222</v>
      </c>
      <c r="E614" s="23" t="s">
        <v>223</v>
      </c>
      <c r="F614" s="24">
        <v>46178</v>
      </c>
      <c r="G614" s="23" t="s">
        <v>428</v>
      </c>
      <c r="H614">
        <v>1</v>
      </c>
      <c r="I614" s="23" t="s">
        <v>2221</v>
      </c>
      <c r="M614" s="23" t="s">
        <v>226</v>
      </c>
      <c r="N614" s="23" t="s">
        <v>2222</v>
      </c>
      <c r="O614" s="23" t="s">
        <v>2223</v>
      </c>
      <c r="P614" s="23" t="s">
        <v>2221</v>
      </c>
      <c r="Q614" s="23" t="s">
        <v>229</v>
      </c>
      <c r="U614" s="23" t="s">
        <v>432</v>
      </c>
      <c r="V614" s="23" t="s">
        <v>231</v>
      </c>
      <c r="W614" s="25">
        <v>46309.803796296299</v>
      </c>
    </row>
    <row r="615" spans="1:23">
      <c r="A615">
        <v>268717</v>
      </c>
      <c r="B615">
        <v>1732</v>
      </c>
      <c r="C615" s="23" t="s">
        <v>221</v>
      </c>
      <c r="D615" s="23" t="s">
        <v>222</v>
      </c>
      <c r="E615" s="23" t="s">
        <v>223</v>
      </c>
      <c r="F615" s="24">
        <v>46178</v>
      </c>
      <c r="G615" s="23" t="s">
        <v>441</v>
      </c>
      <c r="H615">
        <v>1</v>
      </c>
      <c r="I615" s="23" t="s">
        <v>2224</v>
      </c>
      <c r="M615" s="23" t="s">
        <v>443</v>
      </c>
      <c r="N615" s="23" t="s">
        <v>2225</v>
      </c>
      <c r="O615" s="23" t="s">
        <v>2226</v>
      </c>
      <c r="P615" s="23" t="s">
        <v>2224</v>
      </c>
      <c r="Q615" s="23" t="s">
        <v>229</v>
      </c>
      <c r="U615" s="23" t="s">
        <v>447</v>
      </c>
      <c r="V615" s="23" t="s">
        <v>231</v>
      </c>
      <c r="W615" s="25">
        <v>46309.803796296299</v>
      </c>
    </row>
    <row r="616" spans="1:23">
      <c r="A616">
        <v>268718</v>
      </c>
      <c r="B616">
        <v>1733</v>
      </c>
      <c r="C616" s="23" t="s">
        <v>221</v>
      </c>
      <c r="D616" s="23" t="s">
        <v>222</v>
      </c>
      <c r="E616" s="23" t="s">
        <v>223</v>
      </c>
      <c r="F616" s="24">
        <v>46178</v>
      </c>
      <c r="G616" s="23" t="s">
        <v>428</v>
      </c>
      <c r="H616">
        <v>1</v>
      </c>
      <c r="I616" s="23" t="s">
        <v>2227</v>
      </c>
      <c r="M616" s="23" t="s">
        <v>226</v>
      </c>
      <c r="N616" s="23" t="s">
        <v>2228</v>
      </c>
      <c r="O616" s="23" t="s">
        <v>2229</v>
      </c>
      <c r="P616" s="23" t="s">
        <v>2227</v>
      </c>
      <c r="Q616" s="23" t="s">
        <v>229</v>
      </c>
      <c r="U616" s="23" t="s">
        <v>432</v>
      </c>
      <c r="V616" s="23" t="s">
        <v>231</v>
      </c>
      <c r="W616" s="25">
        <v>46309.803796296299</v>
      </c>
    </row>
    <row r="617" spans="1:23">
      <c r="A617">
        <v>268719</v>
      </c>
      <c r="B617">
        <v>1734</v>
      </c>
      <c r="C617" s="23" t="s">
        <v>221</v>
      </c>
      <c r="D617" s="23" t="s">
        <v>222</v>
      </c>
      <c r="E617" s="23" t="s">
        <v>223</v>
      </c>
      <c r="F617" s="24">
        <v>46178</v>
      </c>
      <c r="G617" s="23" t="s">
        <v>1057</v>
      </c>
      <c r="H617">
        <v>1</v>
      </c>
      <c r="I617" s="23" t="s">
        <v>2230</v>
      </c>
      <c r="M617" s="23" t="s">
        <v>1059</v>
      </c>
      <c r="N617" s="23" t="s">
        <v>2231</v>
      </c>
      <c r="O617" s="23" t="s">
        <v>2232</v>
      </c>
      <c r="P617" s="23" t="s">
        <v>2230</v>
      </c>
      <c r="Q617" s="23" t="s">
        <v>229</v>
      </c>
      <c r="U617" s="23" t="s">
        <v>1062</v>
      </c>
      <c r="V617" s="23" t="s">
        <v>231</v>
      </c>
      <c r="W617" s="25">
        <v>46309.803796296299</v>
      </c>
    </row>
    <row r="618" spans="1:23">
      <c r="A618">
        <v>268720</v>
      </c>
      <c r="B618">
        <v>1735</v>
      </c>
      <c r="C618" s="23" t="s">
        <v>221</v>
      </c>
      <c r="D618" s="23" t="s">
        <v>222</v>
      </c>
      <c r="E618" s="23" t="s">
        <v>223</v>
      </c>
      <c r="F618" s="24">
        <v>46178</v>
      </c>
      <c r="G618" s="23" t="s">
        <v>441</v>
      </c>
      <c r="H618">
        <v>1</v>
      </c>
      <c r="I618" s="23" t="s">
        <v>2233</v>
      </c>
      <c r="M618" s="23" t="s">
        <v>443</v>
      </c>
      <c r="N618" s="23" t="s">
        <v>2234</v>
      </c>
      <c r="O618" s="23" t="s">
        <v>2235</v>
      </c>
      <c r="P618" s="23" t="s">
        <v>2233</v>
      </c>
      <c r="Q618" s="23" t="s">
        <v>229</v>
      </c>
      <c r="U618" s="23" t="s">
        <v>447</v>
      </c>
      <c r="V618" s="23" t="s">
        <v>231</v>
      </c>
      <c r="W618" s="25">
        <v>46309.803796296299</v>
      </c>
    </row>
    <row r="619" spans="1:23">
      <c r="A619">
        <v>268721</v>
      </c>
      <c r="B619">
        <v>1736</v>
      </c>
      <c r="C619" s="23" t="s">
        <v>221</v>
      </c>
      <c r="D619" s="23" t="s">
        <v>222</v>
      </c>
      <c r="E619" s="23" t="s">
        <v>223</v>
      </c>
      <c r="F619" s="24">
        <v>46178</v>
      </c>
      <c r="G619" s="23" t="s">
        <v>448</v>
      </c>
      <c r="H619">
        <v>1</v>
      </c>
      <c r="I619" s="23" t="s">
        <v>2236</v>
      </c>
      <c r="M619" s="23" t="s">
        <v>450</v>
      </c>
      <c r="N619" s="23" t="s">
        <v>2237</v>
      </c>
      <c r="O619" s="23" t="s">
        <v>2238</v>
      </c>
      <c r="P619" s="23" t="s">
        <v>2236</v>
      </c>
      <c r="Q619" s="23" t="s">
        <v>229</v>
      </c>
      <c r="U619" s="23" t="s">
        <v>453</v>
      </c>
      <c r="V619" s="23" t="s">
        <v>231</v>
      </c>
      <c r="W619" s="25">
        <v>46309.803796296299</v>
      </c>
    </row>
    <row r="620" spans="1:23">
      <c r="A620">
        <v>268722</v>
      </c>
      <c r="B620">
        <v>1737</v>
      </c>
      <c r="C620" s="23" t="s">
        <v>221</v>
      </c>
      <c r="D620" s="23" t="s">
        <v>222</v>
      </c>
      <c r="E620" s="23" t="s">
        <v>223</v>
      </c>
      <c r="F620" s="24">
        <v>46178</v>
      </c>
      <c r="G620" s="23" t="s">
        <v>433</v>
      </c>
      <c r="H620">
        <v>1</v>
      </c>
      <c r="I620" s="23" t="s">
        <v>2239</v>
      </c>
      <c r="M620" s="23" t="s">
        <v>435</v>
      </c>
      <c r="N620" s="23" t="s">
        <v>2240</v>
      </c>
      <c r="O620" s="23" t="s">
        <v>2241</v>
      </c>
      <c r="P620" s="23" t="s">
        <v>2239</v>
      </c>
      <c r="Q620" s="23" t="s">
        <v>229</v>
      </c>
      <c r="U620" s="23" t="s">
        <v>440</v>
      </c>
      <c r="V620" s="23" t="s">
        <v>231</v>
      </c>
      <c r="W620" s="25">
        <v>46309.803796296299</v>
      </c>
    </row>
    <row r="621" spans="1:23">
      <c r="A621">
        <v>268723</v>
      </c>
      <c r="B621">
        <v>1738</v>
      </c>
      <c r="C621" s="23" t="s">
        <v>221</v>
      </c>
      <c r="D621" s="23" t="s">
        <v>222</v>
      </c>
      <c r="E621" s="23" t="s">
        <v>223</v>
      </c>
      <c r="F621" s="24">
        <v>46178</v>
      </c>
      <c r="G621" s="23" t="s">
        <v>433</v>
      </c>
      <c r="H621">
        <v>2</v>
      </c>
      <c r="I621" s="23" t="s">
        <v>2242</v>
      </c>
      <c r="M621" s="23" t="s">
        <v>435</v>
      </c>
      <c r="N621" s="23" t="s">
        <v>2243</v>
      </c>
      <c r="O621" s="23" t="s">
        <v>2244</v>
      </c>
      <c r="P621" s="23" t="s">
        <v>2245</v>
      </c>
      <c r="Q621" s="23" t="s">
        <v>229</v>
      </c>
      <c r="U621" s="23" t="s">
        <v>440</v>
      </c>
      <c r="V621" s="23" t="s">
        <v>231</v>
      </c>
      <c r="W621" s="25">
        <v>46309.803796296299</v>
      </c>
    </row>
    <row r="622" spans="1:23">
      <c r="A622">
        <v>268724</v>
      </c>
      <c r="B622">
        <v>1739</v>
      </c>
      <c r="C622" s="23" t="s">
        <v>221</v>
      </c>
      <c r="D622" s="23" t="s">
        <v>222</v>
      </c>
      <c r="E622" s="23" t="s">
        <v>223</v>
      </c>
      <c r="F622" s="24">
        <v>46178</v>
      </c>
      <c r="G622" s="23" t="s">
        <v>454</v>
      </c>
      <c r="H622">
        <v>1</v>
      </c>
      <c r="I622" s="23" t="s">
        <v>2246</v>
      </c>
      <c r="M622" s="23" t="s">
        <v>277</v>
      </c>
      <c r="N622" s="23" t="s">
        <v>2247</v>
      </c>
      <c r="O622" s="23" t="s">
        <v>2248</v>
      </c>
      <c r="P622" s="23" t="s">
        <v>2246</v>
      </c>
      <c r="Q622" s="23" t="s">
        <v>229</v>
      </c>
      <c r="U622" s="23" t="s">
        <v>458</v>
      </c>
      <c r="V622" s="23" t="s">
        <v>231</v>
      </c>
      <c r="W622" s="25">
        <v>46309.803796296299</v>
      </c>
    </row>
    <row r="623" spans="1:23">
      <c r="A623">
        <v>268725</v>
      </c>
      <c r="B623">
        <v>1740</v>
      </c>
      <c r="C623" s="23" t="s">
        <v>221</v>
      </c>
      <c r="D623" s="23" t="s">
        <v>222</v>
      </c>
      <c r="E623" s="23" t="s">
        <v>223</v>
      </c>
      <c r="F623" s="24">
        <v>46178</v>
      </c>
      <c r="G623" s="23" t="s">
        <v>433</v>
      </c>
      <c r="H623">
        <v>1</v>
      </c>
      <c r="I623" s="23" t="s">
        <v>2249</v>
      </c>
      <c r="M623" s="23" t="s">
        <v>435</v>
      </c>
      <c r="N623" s="23" t="s">
        <v>2250</v>
      </c>
      <c r="O623" s="23" t="s">
        <v>2251</v>
      </c>
      <c r="P623" s="23" t="s">
        <v>2249</v>
      </c>
      <c r="Q623" s="23" t="s">
        <v>229</v>
      </c>
      <c r="U623" s="23" t="s">
        <v>440</v>
      </c>
      <c r="V623" s="23" t="s">
        <v>231</v>
      </c>
      <c r="W623" s="25">
        <v>46309.803796296299</v>
      </c>
    </row>
    <row r="624" spans="1:23">
      <c r="A624">
        <v>268726</v>
      </c>
      <c r="B624">
        <v>1741</v>
      </c>
      <c r="C624" s="23" t="s">
        <v>221</v>
      </c>
      <c r="D624" s="23" t="s">
        <v>222</v>
      </c>
      <c r="E624" s="23" t="s">
        <v>223</v>
      </c>
      <c r="F624" s="24">
        <v>46178</v>
      </c>
      <c r="G624" s="23" t="s">
        <v>428</v>
      </c>
      <c r="H624">
        <v>1</v>
      </c>
      <c r="I624" s="23" t="s">
        <v>2252</v>
      </c>
      <c r="M624" s="23" t="s">
        <v>226</v>
      </c>
      <c r="N624" s="23" t="s">
        <v>2253</v>
      </c>
      <c r="O624" s="23" t="s">
        <v>1369</v>
      </c>
      <c r="P624" s="23" t="s">
        <v>2252</v>
      </c>
      <c r="Q624" s="23" t="s">
        <v>229</v>
      </c>
      <c r="U624" s="23" t="s">
        <v>432</v>
      </c>
      <c r="V624" s="23" t="s">
        <v>231</v>
      </c>
      <c r="W624" s="25">
        <v>46309.803796296299</v>
      </c>
    </row>
    <row r="625" spans="1:23">
      <c r="A625">
        <v>268727</v>
      </c>
      <c r="B625">
        <v>1742</v>
      </c>
      <c r="C625" s="23" t="s">
        <v>221</v>
      </c>
      <c r="D625" s="23" t="s">
        <v>222</v>
      </c>
      <c r="E625" s="23" t="s">
        <v>223</v>
      </c>
      <c r="F625" s="24">
        <v>46178</v>
      </c>
      <c r="G625" s="23" t="s">
        <v>454</v>
      </c>
      <c r="H625">
        <v>1</v>
      </c>
      <c r="I625" s="23" t="s">
        <v>2254</v>
      </c>
      <c r="M625" s="23" t="s">
        <v>277</v>
      </c>
      <c r="N625" s="23" t="s">
        <v>1560</v>
      </c>
      <c r="O625" s="23" t="s">
        <v>2255</v>
      </c>
      <c r="P625" s="23" t="s">
        <v>2254</v>
      </c>
      <c r="Q625" s="23" t="s">
        <v>229</v>
      </c>
      <c r="U625" s="23" t="s">
        <v>458</v>
      </c>
      <c r="V625" s="23" t="s">
        <v>231</v>
      </c>
      <c r="W625" s="25">
        <v>46309.803796296299</v>
      </c>
    </row>
    <row r="626" spans="1:23">
      <c r="A626">
        <v>268728</v>
      </c>
      <c r="B626">
        <v>1743</v>
      </c>
      <c r="C626" s="23" t="s">
        <v>221</v>
      </c>
      <c r="D626" s="23" t="s">
        <v>222</v>
      </c>
      <c r="E626" s="23" t="s">
        <v>223</v>
      </c>
      <c r="F626" s="24">
        <v>46178</v>
      </c>
      <c r="G626" s="23" t="s">
        <v>471</v>
      </c>
      <c r="H626">
        <v>1</v>
      </c>
      <c r="I626" s="23" t="s">
        <v>2010</v>
      </c>
      <c r="M626" s="23" t="s">
        <v>247</v>
      </c>
      <c r="N626" s="23" t="s">
        <v>2256</v>
      </c>
      <c r="O626" s="23" t="s">
        <v>2257</v>
      </c>
      <c r="P626" s="23" t="s">
        <v>2010</v>
      </c>
      <c r="Q626" s="23" t="s">
        <v>229</v>
      </c>
      <c r="U626" s="23" t="s">
        <v>475</v>
      </c>
      <c r="V626" s="23" t="s">
        <v>231</v>
      </c>
      <c r="W626" s="25">
        <v>46309.803796296299</v>
      </c>
    </row>
    <row r="627" spans="1:23">
      <c r="A627">
        <v>268729</v>
      </c>
      <c r="B627">
        <v>1744</v>
      </c>
      <c r="C627" s="23" t="s">
        <v>221</v>
      </c>
      <c r="D627" s="23" t="s">
        <v>222</v>
      </c>
      <c r="E627" s="23" t="s">
        <v>223</v>
      </c>
      <c r="F627" s="24">
        <v>46178</v>
      </c>
      <c r="G627" s="23" t="s">
        <v>476</v>
      </c>
      <c r="H627">
        <v>1</v>
      </c>
      <c r="I627" s="23" t="s">
        <v>2258</v>
      </c>
      <c r="M627" s="23" t="s">
        <v>253</v>
      </c>
      <c r="N627" s="23" t="s">
        <v>2259</v>
      </c>
      <c r="O627" s="23" t="s">
        <v>2260</v>
      </c>
      <c r="P627" s="23" t="s">
        <v>2258</v>
      </c>
      <c r="Q627" s="23" t="s">
        <v>229</v>
      </c>
      <c r="U627" s="23" t="s">
        <v>480</v>
      </c>
      <c r="V627" s="23" t="s">
        <v>231</v>
      </c>
      <c r="W627" s="25">
        <v>46309.803796296299</v>
      </c>
    </row>
    <row r="628" spans="1:23">
      <c r="A628">
        <v>268730</v>
      </c>
      <c r="B628">
        <v>1745</v>
      </c>
      <c r="C628" s="23" t="s">
        <v>221</v>
      </c>
      <c r="D628" s="23" t="s">
        <v>222</v>
      </c>
      <c r="E628" s="23" t="s">
        <v>223</v>
      </c>
      <c r="F628" s="24">
        <v>46178</v>
      </c>
      <c r="G628" s="23" t="s">
        <v>1916</v>
      </c>
      <c r="H628">
        <v>1</v>
      </c>
      <c r="I628" s="23" t="s">
        <v>1082</v>
      </c>
      <c r="M628" s="23" t="s">
        <v>397</v>
      </c>
      <c r="N628" s="23" t="s">
        <v>2261</v>
      </c>
      <c r="O628" s="23" t="s">
        <v>2262</v>
      </c>
      <c r="P628" s="23" t="s">
        <v>1082</v>
      </c>
      <c r="Q628" s="23" t="s">
        <v>229</v>
      </c>
      <c r="U628" s="23" t="s">
        <v>1920</v>
      </c>
      <c r="V628" s="23" t="s">
        <v>231</v>
      </c>
      <c r="W628" s="25">
        <v>46309.803796296299</v>
      </c>
    </row>
    <row r="629" spans="1:23">
      <c r="A629">
        <v>268731</v>
      </c>
      <c r="B629">
        <v>1746</v>
      </c>
      <c r="C629" s="23" t="s">
        <v>221</v>
      </c>
      <c r="D629" s="23" t="s">
        <v>222</v>
      </c>
      <c r="E629" s="23" t="s">
        <v>223</v>
      </c>
      <c r="F629" s="24">
        <v>46178</v>
      </c>
      <c r="G629" s="23" t="s">
        <v>433</v>
      </c>
      <c r="H629">
        <v>3</v>
      </c>
      <c r="I629" s="23" t="s">
        <v>2263</v>
      </c>
      <c r="M629" s="23" t="s">
        <v>435</v>
      </c>
      <c r="N629" s="23" t="s">
        <v>2264</v>
      </c>
      <c r="O629" s="23" t="s">
        <v>2265</v>
      </c>
      <c r="P629" s="23" t="s">
        <v>2266</v>
      </c>
      <c r="Q629" s="23" t="s">
        <v>229</v>
      </c>
      <c r="U629" s="23" t="s">
        <v>440</v>
      </c>
      <c r="V629" s="23" t="s">
        <v>231</v>
      </c>
      <c r="W629" s="25">
        <v>46309.803796296299</v>
      </c>
    </row>
    <row r="630" spans="1:23">
      <c r="A630">
        <v>268732</v>
      </c>
      <c r="B630">
        <v>1747</v>
      </c>
      <c r="C630" s="23" t="s">
        <v>221</v>
      </c>
      <c r="D630" s="23" t="s">
        <v>222</v>
      </c>
      <c r="E630" s="23" t="s">
        <v>223</v>
      </c>
      <c r="F630" s="24">
        <v>46178</v>
      </c>
      <c r="G630" s="23" t="s">
        <v>428</v>
      </c>
      <c r="H630">
        <v>1</v>
      </c>
      <c r="I630" s="23" t="s">
        <v>950</v>
      </c>
      <c r="M630" s="23" t="s">
        <v>226</v>
      </c>
      <c r="N630" s="23" t="s">
        <v>2267</v>
      </c>
      <c r="O630" s="23" t="s">
        <v>2268</v>
      </c>
      <c r="P630" s="23" t="s">
        <v>950</v>
      </c>
      <c r="Q630" s="23" t="s">
        <v>229</v>
      </c>
      <c r="U630" s="23" t="s">
        <v>432</v>
      </c>
      <c r="V630" s="23" t="s">
        <v>231</v>
      </c>
      <c r="W630" s="25">
        <v>46309.803796296299</v>
      </c>
    </row>
    <row r="631" spans="1:23">
      <c r="A631">
        <v>268733</v>
      </c>
      <c r="B631">
        <v>1748</v>
      </c>
      <c r="C631" s="23" t="s">
        <v>221</v>
      </c>
      <c r="D631" s="23" t="s">
        <v>222</v>
      </c>
      <c r="E631" s="23" t="s">
        <v>223</v>
      </c>
      <c r="F631" s="24">
        <v>46178</v>
      </c>
      <c r="G631" s="23" t="s">
        <v>448</v>
      </c>
      <c r="H631">
        <v>2</v>
      </c>
      <c r="I631" s="23" t="s">
        <v>2269</v>
      </c>
      <c r="M631" s="23" t="s">
        <v>450</v>
      </c>
      <c r="N631" s="23" t="s">
        <v>1187</v>
      </c>
      <c r="O631" s="23" t="s">
        <v>1297</v>
      </c>
      <c r="P631" s="23" t="s">
        <v>2270</v>
      </c>
      <c r="Q631" s="23" t="s">
        <v>229</v>
      </c>
      <c r="U631" s="23" t="s">
        <v>453</v>
      </c>
      <c r="V631" s="23" t="s">
        <v>231</v>
      </c>
      <c r="W631" s="25">
        <v>46309.803796296299</v>
      </c>
    </row>
    <row r="632" spans="1:23">
      <c r="A632">
        <v>268734</v>
      </c>
      <c r="B632">
        <v>1749</v>
      </c>
      <c r="C632" s="23" t="s">
        <v>221</v>
      </c>
      <c r="D632" s="23" t="s">
        <v>222</v>
      </c>
      <c r="E632" s="23" t="s">
        <v>223</v>
      </c>
      <c r="F632" s="24">
        <v>46178</v>
      </c>
      <c r="G632" s="23" t="s">
        <v>441</v>
      </c>
      <c r="H632">
        <v>5</v>
      </c>
      <c r="I632" s="23" t="s">
        <v>2271</v>
      </c>
      <c r="M632" s="23" t="s">
        <v>443</v>
      </c>
      <c r="N632" s="23" t="s">
        <v>2272</v>
      </c>
      <c r="O632" s="23" t="s">
        <v>2273</v>
      </c>
      <c r="P632" s="23" t="s">
        <v>1139</v>
      </c>
      <c r="Q632" s="23" t="s">
        <v>229</v>
      </c>
      <c r="U632" s="23" t="s">
        <v>447</v>
      </c>
      <c r="V632" s="23" t="s">
        <v>231</v>
      </c>
      <c r="W632" s="25">
        <v>46309.803796296299</v>
      </c>
    </row>
    <row r="633" spans="1:23">
      <c r="A633">
        <v>268735</v>
      </c>
      <c r="B633">
        <v>1750</v>
      </c>
      <c r="C633" s="23" t="s">
        <v>221</v>
      </c>
      <c r="D633" s="23" t="s">
        <v>222</v>
      </c>
      <c r="E633" s="23" t="s">
        <v>223</v>
      </c>
      <c r="F633" s="24">
        <v>46178</v>
      </c>
      <c r="G633" s="23" t="s">
        <v>428</v>
      </c>
      <c r="H633">
        <v>1</v>
      </c>
      <c r="I633" s="23" t="s">
        <v>2274</v>
      </c>
      <c r="M633" s="23" t="s">
        <v>226</v>
      </c>
      <c r="N633" s="23" t="s">
        <v>2275</v>
      </c>
      <c r="O633" s="23" t="s">
        <v>2276</v>
      </c>
      <c r="P633" s="23" t="s">
        <v>2274</v>
      </c>
      <c r="Q633" s="23" t="s">
        <v>229</v>
      </c>
      <c r="U633" s="23" t="s">
        <v>432</v>
      </c>
      <c r="V633" s="23" t="s">
        <v>231</v>
      </c>
      <c r="W633" s="25">
        <v>46309.803796296299</v>
      </c>
    </row>
    <row r="634" spans="1:23">
      <c r="A634">
        <v>268736</v>
      </c>
      <c r="B634">
        <v>1751</v>
      </c>
      <c r="C634" s="23" t="s">
        <v>221</v>
      </c>
      <c r="D634" s="23" t="s">
        <v>222</v>
      </c>
      <c r="E634" s="23" t="s">
        <v>223</v>
      </c>
      <c r="F634" s="24">
        <v>46178</v>
      </c>
      <c r="G634" s="23" t="s">
        <v>448</v>
      </c>
      <c r="H634">
        <v>1</v>
      </c>
      <c r="I634" s="23" t="s">
        <v>2277</v>
      </c>
      <c r="M634" s="23" t="s">
        <v>450</v>
      </c>
      <c r="N634" s="23" t="s">
        <v>2278</v>
      </c>
      <c r="O634" s="23" t="s">
        <v>2279</v>
      </c>
      <c r="P634" s="23" t="s">
        <v>2277</v>
      </c>
      <c r="Q634" s="23" t="s">
        <v>229</v>
      </c>
      <c r="U634" s="23" t="s">
        <v>453</v>
      </c>
      <c r="V634" s="23" t="s">
        <v>231</v>
      </c>
      <c r="W634" s="25">
        <v>46309.803796296299</v>
      </c>
    </row>
    <row r="635" spans="1:23">
      <c r="A635">
        <v>268737</v>
      </c>
      <c r="B635">
        <v>1752</v>
      </c>
      <c r="C635" s="23" t="s">
        <v>221</v>
      </c>
      <c r="D635" s="23" t="s">
        <v>222</v>
      </c>
      <c r="E635" s="23" t="s">
        <v>223</v>
      </c>
      <c r="F635" s="24">
        <v>46178</v>
      </c>
      <c r="G635" s="23" t="s">
        <v>428</v>
      </c>
      <c r="H635">
        <v>1</v>
      </c>
      <c r="I635" s="23" t="s">
        <v>1468</v>
      </c>
      <c r="M635" s="23" t="s">
        <v>226</v>
      </c>
      <c r="N635" s="23" t="s">
        <v>2280</v>
      </c>
      <c r="O635" s="23" t="s">
        <v>2281</v>
      </c>
      <c r="P635" s="23" t="s">
        <v>1468</v>
      </c>
      <c r="Q635" s="23" t="s">
        <v>229</v>
      </c>
      <c r="U635" s="23" t="s">
        <v>432</v>
      </c>
      <c r="V635" s="23" t="s">
        <v>231</v>
      </c>
      <c r="W635" s="25">
        <v>46309.803796296299</v>
      </c>
    </row>
    <row r="636" spans="1:23">
      <c r="A636">
        <v>268738</v>
      </c>
      <c r="B636">
        <v>1753</v>
      </c>
      <c r="C636" s="23" t="s">
        <v>221</v>
      </c>
      <c r="D636" s="23" t="s">
        <v>222</v>
      </c>
      <c r="E636" s="23" t="s">
        <v>223</v>
      </c>
      <c r="F636" s="24">
        <v>46178</v>
      </c>
      <c r="G636" s="23" t="s">
        <v>448</v>
      </c>
      <c r="H636">
        <v>2</v>
      </c>
      <c r="I636" s="23" t="s">
        <v>2282</v>
      </c>
      <c r="M636" s="23" t="s">
        <v>450</v>
      </c>
      <c r="N636" s="23" t="s">
        <v>2283</v>
      </c>
      <c r="O636" s="23" t="s">
        <v>2284</v>
      </c>
      <c r="P636" s="23" t="s">
        <v>2176</v>
      </c>
      <c r="Q636" s="23" t="s">
        <v>229</v>
      </c>
      <c r="U636" s="23" t="s">
        <v>453</v>
      </c>
      <c r="V636" s="23" t="s">
        <v>231</v>
      </c>
      <c r="W636" s="25">
        <v>46309.803796296299</v>
      </c>
    </row>
    <row r="637" spans="1:23">
      <c r="A637">
        <v>268739</v>
      </c>
      <c r="B637">
        <v>1754</v>
      </c>
      <c r="C637" s="23" t="s">
        <v>221</v>
      </c>
      <c r="D637" s="23" t="s">
        <v>222</v>
      </c>
      <c r="E637" s="23" t="s">
        <v>223</v>
      </c>
      <c r="F637" s="24">
        <v>46178</v>
      </c>
      <c r="G637" s="23" t="s">
        <v>428</v>
      </c>
      <c r="H637">
        <v>1</v>
      </c>
      <c r="I637" s="23" t="s">
        <v>2285</v>
      </c>
      <c r="M637" s="23" t="s">
        <v>226</v>
      </c>
      <c r="N637" s="23" t="s">
        <v>2286</v>
      </c>
      <c r="O637" s="23" t="s">
        <v>2287</v>
      </c>
      <c r="P637" s="23" t="s">
        <v>2285</v>
      </c>
      <c r="Q637" s="23" t="s">
        <v>229</v>
      </c>
      <c r="U637" s="23" t="s">
        <v>432</v>
      </c>
      <c r="V637" s="23" t="s">
        <v>231</v>
      </c>
      <c r="W637" s="25">
        <v>46309.803796296299</v>
      </c>
    </row>
    <row r="638" spans="1:23">
      <c r="A638">
        <v>268740</v>
      </c>
      <c r="B638">
        <v>1755</v>
      </c>
      <c r="C638" s="23" t="s">
        <v>221</v>
      </c>
      <c r="D638" s="23" t="s">
        <v>222</v>
      </c>
      <c r="E638" s="23" t="s">
        <v>223</v>
      </c>
      <c r="F638" s="24">
        <v>46178</v>
      </c>
      <c r="G638" s="23" t="s">
        <v>454</v>
      </c>
      <c r="H638">
        <v>1</v>
      </c>
      <c r="I638" s="23" t="s">
        <v>2210</v>
      </c>
      <c r="M638" s="23" t="s">
        <v>277</v>
      </c>
      <c r="N638" s="23" t="s">
        <v>2288</v>
      </c>
      <c r="O638" s="23" t="s">
        <v>2289</v>
      </c>
      <c r="P638" s="23" t="s">
        <v>2210</v>
      </c>
      <c r="Q638" s="23" t="s">
        <v>229</v>
      </c>
      <c r="U638" s="23" t="s">
        <v>458</v>
      </c>
      <c r="V638" s="23" t="s">
        <v>231</v>
      </c>
      <c r="W638" s="25">
        <v>46309.803796296299</v>
      </c>
    </row>
    <row r="639" spans="1:23">
      <c r="A639">
        <v>268741</v>
      </c>
      <c r="B639">
        <v>1756</v>
      </c>
      <c r="C639" s="23" t="s">
        <v>221</v>
      </c>
      <c r="D639" s="23" t="s">
        <v>222</v>
      </c>
      <c r="E639" s="23" t="s">
        <v>223</v>
      </c>
      <c r="F639" s="24">
        <v>46178</v>
      </c>
      <c r="G639" s="23" t="s">
        <v>428</v>
      </c>
      <c r="H639">
        <v>1</v>
      </c>
      <c r="I639" s="23" t="s">
        <v>2290</v>
      </c>
      <c r="M639" s="23" t="s">
        <v>226</v>
      </c>
      <c r="N639" s="23" t="s">
        <v>2291</v>
      </c>
      <c r="O639" s="23" t="s">
        <v>2292</v>
      </c>
      <c r="P639" s="23" t="s">
        <v>2290</v>
      </c>
      <c r="Q639" s="23" t="s">
        <v>229</v>
      </c>
      <c r="U639" s="23" t="s">
        <v>432</v>
      </c>
      <c r="V639" s="23" t="s">
        <v>231</v>
      </c>
      <c r="W639" s="25">
        <v>46309.803796296299</v>
      </c>
    </row>
    <row r="640" spans="1:23">
      <c r="A640">
        <v>268742</v>
      </c>
      <c r="B640">
        <v>1757</v>
      </c>
      <c r="C640" s="23" t="s">
        <v>221</v>
      </c>
      <c r="D640" s="23" t="s">
        <v>222</v>
      </c>
      <c r="E640" s="23" t="s">
        <v>223</v>
      </c>
      <c r="F640" s="24">
        <v>46178</v>
      </c>
      <c r="G640" s="23" t="s">
        <v>930</v>
      </c>
      <c r="H640">
        <v>1</v>
      </c>
      <c r="I640" s="23" t="s">
        <v>1365</v>
      </c>
      <c r="M640" s="23" t="s">
        <v>352</v>
      </c>
      <c r="N640" s="23" t="s">
        <v>2293</v>
      </c>
      <c r="O640" s="23" t="s">
        <v>2294</v>
      </c>
      <c r="P640" s="23" t="s">
        <v>1365</v>
      </c>
      <c r="Q640" s="23" t="s">
        <v>229</v>
      </c>
      <c r="U640" s="23" t="s">
        <v>934</v>
      </c>
      <c r="V640" s="23" t="s">
        <v>231</v>
      </c>
      <c r="W640" s="25">
        <v>46309.803796296299</v>
      </c>
    </row>
    <row r="641" spans="1:23">
      <c r="A641">
        <v>268743</v>
      </c>
      <c r="B641">
        <v>1758</v>
      </c>
      <c r="C641" s="23" t="s">
        <v>221</v>
      </c>
      <c r="D641" s="23" t="s">
        <v>222</v>
      </c>
      <c r="E641" s="23" t="s">
        <v>223</v>
      </c>
      <c r="F641" s="24">
        <v>46178</v>
      </c>
      <c r="G641" s="23" t="s">
        <v>509</v>
      </c>
      <c r="H641">
        <v>1</v>
      </c>
      <c r="I641" s="23" t="s">
        <v>2295</v>
      </c>
      <c r="M641" s="23" t="s">
        <v>325</v>
      </c>
      <c r="N641" s="23" t="s">
        <v>2296</v>
      </c>
      <c r="O641" s="23" t="s">
        <v>2297</v>
      </c>
      <c r="P641" s="23" t="s">
        <v>2295</v>
      </c>
      <c r="Q641" s="23" t="s">
        <v>229</v>
      </c>
      <c r="U641" s="23" t="s">
        <v>513</v>
      </c>
      <c r="V641" s="23" t="s">
        <v>231</v>
      </c>
      <c r="W641" s="25">
        <v>46309.803796296299</v>
      </c>
    </row>
    <row r="642" spans="1:23">
      <c r="A642">
        <v>268744</v>
      </c>
      <c r="B642">
        <v>1730</v>
      </c>
      <c r="C642" s="23" t="s">
        <v>221</v>
      </c>
      <c r="D642" s="23" t="s">
        <v>222</v>
      </c>
      <c r="E642" s="23" t="s">
        <v>223</v>
      </c>
      <c r="F642" s="24">
        <v>46178</v>
      </c>
      <c r="G642" s="23" t="s">
        <v>517</v>
      </c>
      <c r="H642">
        <v>1</v>
      </c>
      <c r="I642" s="23" t="s">
        <v>2220</v>
      </c>
      <c r="M642" s="23" t="s">
        <v>330</v>
      </c>
      <c r="N642" s="23" t="s">
        <v>2298</v>
      </c>
      <c r="O642" s="23" t="s">
        <v>2299</v>
      </c>
      <c r="P642" s="23" t="s">
        <v>2220</v>
      </c>
      <c r="Q642" s="23" t="s">
        <v>229</v>
      </c>
      <c r="R642">
        <v>1729</v>
      </c>
      <c r="U642" s="23" t="s">
        <v>520</v>
      </c>
      <c r="V642" s="23" t="s">
        <v>231</v>
      </c>
      <c r="W642" s="25">
        <v>46309.803796296299</v>
      </c>
    </row>
    <row r="643" spans="1:23">
      <c r="A643">
        <v>269018</v>
      </c>
      <c r="B643">
        <v>10370</v>
      </c>
      <c r="C643" s="23" t="s">
        <v>221</v>
      </c>
      <c r="D643" s="23" t="s">
        <v>222</v>
      </c>
      <c r="E643" s="23" t="s">
        <v>223</v>
      </c>
      <c r="F643" s="24">
        <v>46181</v>
      </c>
      <c r="G643" s="23" t="s">
        <v>334</v>
      </c>
      <c r="H643">
        <v>1</v>
      </c>
      <c r="I643" s="23" t="s">
        <v>2300</v>
      </c>
      <c r="M643" s="23" t="s">
        <v>226</v>
      </c>
      <c r="N643" s="23" t="s">
        <v>227</v>
      </c>
      <c r="O643" s="23" t="s">
        <v>2301</v>
      </c>
      <c r="P643" s="23" t="s">
        <v>2300</v>
      </c>
      <c r="Q643" s="23" t="s">
        <v>229</v>
      </c>
      <c r="U643" s="23" t="s">
        <v>339</v>
      </c>
      <c r="V643" s="23" t="s">
        <v>231</v>
      </c>
      <c r="W643" s="25">
        <v>46309.803796296299</v>
      </c>
    </row>
    <row r="644" spans="1:23">
      <c r="A644">
        <v>269019</v>
      </c>
      <c r="B644">
        <v>10371</v>
      </c>
      <c r="C644" s="23" t="s">
        <v>221</v>
      </c>
      <c r="D644" s="23" t="s">
        <v>222</v>
      </c>
      <c r="E644" s="23" t="s">
        <v>223</v>
      </c>
      <c r="F644" s="24">
        <v>46181</v>
      </c>
      <c r="G644" s="23" t="s">
        <v>334</v>
      </c>
      <c r="H644">
        <v>1</v>
      </c>
      <c r="I644" s="23" t="s">
        <v>2302</v>
      </c>
      <c r="M644" s="23" t="s">
        <v>226</v>
      </c>
      <c r="N644" s="23" t="s">
        <v>2303</v>
      </c>
      <c r="O644" s="23" t="s">
        <v>2304</v>
      </c>
      <c r="P644" s="23" t="s">
        <v>2302</v>
      </c>
      <c r="Q644" s="23" t="s">
        <v>229</v>
      </c>
      <c r="U644" s="23" t="s">
        <v>339</v>
      </c>
      <c r="V644" s="23" t="s">
        <v>231</v>
      </c>
      <c r="W644" s="25">
        <v>46309.803796296299</v>
      </c>
    </row>
    <row r="645" spans="1:23">
      <c r="A645">
        <v>269020</v>
      </c>
      <c r="B645">
        <v>10372</v>
      </c>
      <c r="C645" s="23" t="s">
        <v>221</v>
      </c>
      <c r="D645" s="23" t="s">
        <v>222</v>
      </c>
      <c r="E645" s="23" t="s">
        <v>223</v>
      </c>
      <c r="F645" s="24">
        <v>46181</v>
      </c>
      <c r="G645" s="23" t="s">
        <v>340</v>
      </c>
      <c r="H645">
        <v>1</v>
      </c>
      <c r="I645" s="23" t="s">
        <v>2305</v>
      </c>
      <c r="M645" s="23" t="s">
        <v>234</v>
      </c>
      <c r="N645" s="23" t="s">
        <v>2306</v>
      </c>
      <c r="O645" s="23" t="s">
        <v>2307</v>
      </c>
      <c r="P645" s="23" t="s">
        <v>2305</v>
      </c>
      <c r="Q645" s="23" t="s">
        <v>229</v>
      </c>
      <c r="U645" s="23" t="s">
        <v>344</v>
      </c>
      <c r="V645" s="23" t="s">
        <v>231</v>
      </c>
      <c r="W645" s="25">
        <v>46309.803796296299</v>
      </c>
    </row>
    <row r="646" spans="1:23">
      <c r="A646">
        <v>269021</v>
      </c>
      <c r="B646">
        <v>10373</v>
      </c>
      <c r="C646" s="23" t="s">
        <v>221</v>
      </c>
      <c r="D646" s="23" t="s">
        <v>222</v>
      </c>
      <c r="E646" s="23" t="s">
        <v>223</v>
      </c>
      <c r="F646" s="24">
        <v>46181</v>
      </c>
      <c r="G646" s="23" t="s">
        <v>797</v>
      </c>
      <c r="H646">
        <v>6</v>
      </c>
      <c r="I646" s="23" t="s">
        <v>2308</v>
      </c>
      <c r="M646" s="23" t="s">
        <v>799</v>
      </c>
      <c r="N646" s="23" t="s">
        <v>2309</v>
      </c>
      <c r="O646" s="23" t="s">
        <v>2310</v>
      </c>
      <c r="P646" s="23" t="s">
        <v>2311</v>
      </c>
      <c r="Q646" s="23" t="s">
        <v>2312</v>
      </c>
      <c r="U646" s="23" t="s">
        <v>803</v>
      </c>
      <c r="V646" s="23" t="s">
        <v>231</v>
      </c>
      <c r="W646" s="25">
        <v>46309.803796296299</v>
      </c>
    </row>
    <row r="647" spans="1:23">
      <c r="A647">
        <v>269022</v>
      </c>
      <c r="B647">
        <v>10375</v>
      </c>
      <c r="C647" s="23" t="s">
        <v>221</v>
      </c>
      <c r="D647" s="23" t="s">
        <v>222</v>
      </c>
      <c r="E647" s="23" t="s">
        <v>223</v>
      </c>
      <c r="F647" s="24">
        <v>46181</v>
      </c>
      <c r="G647" s="23" t="s">
        <v>374</v>
      </c>
      <c r="H647">
        <v>1</v>
      </c>
      <c r="I647" s="23" t="s">
        <v>2313</v>
      </c>
      <c r="M647" s="23" t="s">
        <v>277</v>
      </c>
      <c r="N647" s="23" t="s">
        <v>2314</v>
      </c>
      <c r="O647" s="23" t="s">
        <v>2315</v>
      </c>
      <c r="P647" s="23" t="s">
        <v>2313</v>
      </c>
      <c r="Q647" s="23" t="s">
        <v>229</v>
      </c>
      <c r="U647" s="23" t="s">
        <v>378</v>
      </c>
      <c r="V647" s="23" t="s">
        <v>231</v>
      </c>
      <c r="W647" s="25">
        <v>46309.803796296299</v>
      </c>
    </row>
    <row r="648" spans="1:23">
      <c r="A648">
        <v>269023</v>
      </c>
      <c r="B648">
        <v>10376</v>
      </c>
      <c r="C648" s="23" t="s">
        <v>221</v>
      </c>
      <c r="D648" s="23" t="s">
        <v>222</v>
      </c>
      <c r="E648" s="23" t="s">
        <v>223</v>
      </c>
      <c r="F648" s="24">
        <v>46181</v>
      </c>
      <c r="G648" s="23" t="s">
        <v>556</v>
      </c>
      <c r="H648">
        <v>1</v>
      </c>
      <c r="I648" s="23" t="s">
        <v>2316</v>
      </c>
      <c r="M648" s="23" t="s">
        <v>558</v>
      </c>
      <c r="N648" s="23" t="s">
        <v>2317</v>
      </c>
      <c r="O648" s="23" t="s">
        <v>2318</v>
      </c>
      <c r="P648" s="23" t="s">
        <v>2316</v>
      </c>
      <c r="Q648" s="23" t="s">
        <v>229</v>
      </c>
      <c r="U648" s="23" t="s">
        <v>561</v>
      </c>
      <c r="V648" s="23" t="s">
        <v>231</v>
      </c>
      <c r="W648" s="25">
        <v>46309.803796296299</v>
      </c>
    </row>
    <row r="649" spans="1:23">
      <c r="A649">
        <v>269024</v>
      </c>
      <c r="B649">
        <v>10377</v>
      </c>
      <c r="C649" s="23" t="s">
        <v>221</v>
      </c>
      <c r="D649" s="23" t="s">
        <v>222</v>
      </c>
      <c r="E649" s="23" t="s">
        <v>223</v>
      </c>
      <c r="F649" s="24">
        <v>46181</v>
      </c>
      <c r="G649" s="23" t="s">
        <v>334</v>
      </c>
      <c r="H649">
        <v>1</v>
      </c>
      <c r="I649" s="23" t="s">
        <v>2319</v>
      </c>
      <c r="M649" s="23" t="s">
        <v>226</v>
      </c>
      <c r="N649" s="23" t="s">
        <v>2320</v>
      </c>
      <c r="O649" s="23" t="s">
        <v>2321</v>
      </c>
      <c r="P649" s="23" t="s">
        <v>2319</v>
      </c>
      <c r="Q649" s="23" t="s">
        <v>229</v>
      </c>
      <c r="U649" s="23" t="s">
        <v>339</v>
      </c>
      <c r="V649" s="23" t="s">
        <v>231</v>
      </c>
      <c r="W649" s="25">
        <v>46309.803796296299</v>
      </c>
    </row>
    <row r="650" spans="1:23">
      <c r="A650">
        <v>269025</v>
      </c>
      <c r="B650">
        <v>10378</v>
      </c>
      <c r="C650" s="23" t="s">
        <v>221</v>
      </c>
      <c r="D650" s="23" t="s">
        <v>222</v>
      </c>
      <c r="E650" s="23" t="s">
        <v>223</v>
      </c>
      <c r="F650" s="24">
        <v>46181</v>
      </c>
      <c r="G650" s="23" t="s">
        <v>374</v>
      </c>
      <c r="H650">
        <v>1</v>
      </c>
      <c r="I650" s="23" t="s">
        <v>2322</v>
      </c>
      <c r="M650" s="23" t="s">
        <v>277</v>
      </c>
      <c r="N650" s="23" t="s">
        <v>2323</v>
      </c>
      <c r="O650" s="23" t="s">
        <v>2324</v>
      </c>
      <c r="P650" s="23" t="s">
        <v>2322</v>
      </c>
      <c r="Q650" s="23" t="s">
        <v>229</v>
      </c>
      <c r="U650" s="23" t="s">
        <v>378</v>
      </c>
      <c r="V650" s="23" t="s">
        <v>231</v>
      </c>
      <c r="W650" s="25">
        <v>46309.803796296299</v>
      </c>
    </row>
    <row r="651" spans="1:23">
      <c r="A651">
        <v>269026</v>
      </c>
      <c r="B651">
        <v>10379</v>
      </c>
      <c r="C651" s="23" t="s">
        <v>221</v>
      </c>
      <c r="D651" s="23" t="s">
        <v>222</v>
      </c>
      <c r="E651" s="23" t="s">
        <v>223</v>
      </c>
      <c r="F651" s="24">
        <v>46181</v>
      </c>
      <c r="G651" s="23" t="s">
        <v>1180</v>
      </c>
      <c r="H651">
        <v>1</v>
      </c>
      <c r="I651" s="23" t="s">
        <v>2325</v>
      </c>
      <c r="M651" s="23" t="s">
        <v>1182</v>
      </c>
      <c r="N651" s="23" t="s">
        <v>2326</v>
      </c>
      <c r="O651" s="23" t="s">
        <v>2327</v>
      </c>
      <c r="P651" s="23" t="s">
        <v>2325</v>
      </c>
      <c r="Q651" s="23" t="s">
        <v>229</v>
      </c>
      <c r="U651" s="23" t="s">
        <v>1185</v>
      </c>
      <c r="V651" s="23" t="s">
        <v>231</v>
      </c>
      <c r="W651" s="25">
        <v>46309.803796296299</v>
      </c>
    </row>
    <row r="652" spans="1:23">
      <c r="A652">
        <v>269027</v>
      </c>
      <c r="B652">
        <v>10380</v>
      </c>
      <c r="C652" s="23" t="s">
        <v>221</v>
      </c>
      <c r="D652" s="23" t="s">
        <v>222</v>
      </c>
      <c r="E652" s="23" t="s">
        <v>223</v>
      </c>
      <c r="F652" s="24">
        <v>46181</v>
      </c>
      <c r="G652" s="23" t="s">
        <v>334</v>
      </c>
      <c r="H652">
        <v>1</v>
      </c>
      <c r="I652" s="23" t="s">
        <v>2328</v>
      </c>
      <c r="M652" s="23" t="s">
        <v>226</v>
      </c>
      <c r="N652" s="23" t="s">
        <v>2329</v>
      </c>
      <c r="O652" s="23" t="s">
        <v>2330</v>
      </c>
      <c r="P652" s="23" t="s">
        <v>2328</v>
      </c>
      <c r="Q652" s="23" t="s">
        <v>229</v>
      </c>
      <c r="U652" s="23" t="s">
        <v>339</v>
      </c>
      <c r="V652" s="23" t="s">
        <v>231</v>
      </c>
      <c r="W652" s="25">
        <v>46309.803796296299</v>
      </c>
    </row>
    <row r="653" spans="1:23">
      <c r="A653">
        <v>269028</v>
      </c>
      <c r="B653">
        <v>10381</v>
      </c>
      <c r="C653" s="23" t="s">
        <v>221</v>
      </c>
      <c r="D653" s="23" t="s">
        <v>222</v>
      </c>
      <c r="E653" s="23" t="s">
        <v>223</v>
      </c>
      <c r="F653" s="24">
        <v>46181</v>
      </c>
      <c r="G653" s="23" t="s">
        <v>556</v>
      </c>
      <c r="H653">
        <v>1</v>
      </c>
      <c r="I653" s="23" t="s">
        <v>2331</v>
      </c>
      <c r="M653" s="23" t="s">
        <v>558</v>
      </c>
      <c r="N653" s="23" t="s">
        <v>2332</v>
      </c>
      <c r="O653" s="23" t="s">
        <v>2333</v>
      </c>
      <c r="P653" s="23" t="s">
        <v>2331</v>
      </c>
      <c r="Q653" s="23" t="s">
        <v>229</v>
      </c>
      <c r="U653" s="23" t="s">
        <v>561</v>
      </c>
      <c r="V653" s="23" t="s">
        <v>231</v>
      </c>
      <c r="W653" s="25">
        <v>46309.803796296299</v>
      </c>
    </row>
    <row r="654" spans="1:23">
      <c r="A654">
        <v>269029</v>
      </c>
      <c r="B654">
        <v>10382</v>
      </c>
      <c r="C654" s="23" t="s">
        <v>221</v>
      </c>
      <c r="D654" s="23" t="s">
        <v>222</v>
      </c>
      <c r="E654" s="23" t="s">
        <v>223</v>
      </c>
      <c r="F654" s="24">
        <v>46181</v>
      </c>
      <c r="G654" s="23" t="s">
        <v>797</v>
      </c>
      <c r="H654">
        <v>1</v>
      </c>
      <c r="I654" s="23" t="s">
        <v>2334</v>
      </c>
      <c r="M654" s="23" t="s">
        <v>799</v>
      </c>
      <c r="N654" s="23" t="s">
        <v>2335</v>
      </c>
      <c r="O654" s="23" t="s">
        <v>2336</v>
      </c>
      <c r="P654" s="23" t="s">
        <v>2334</v>
      </c>
      <c r="Q654" s="23" t="s">
        <v>229</v>
      </c>
      <c r="U654" s="23" t="s">
        <v>803</v>
      </c>
      <c r="V654" s="23" t="s">
        <v>231</v>
      </c>
      <c r="W654" s="25">
        <v>46309.803796296299</v>
      </c>
    </row>
    <row r="655" spans="1:23">
      <c r="A655">
        <v>269030</v>
      </c>
      <c r="B655">
        <v>10383</v>
      </c>
      <c r="C655" s="23" t="s">
        <v>221</v>
      </c>
      <c r="D655" s="23" t="s">
        <v>222</v>
      </c>
      <c r="E655" s="23" t="s">
        <v>223</v>
      </c>
      <c r="F655" s="24">
        <v>46181</v>
      </c>
      <c r="G655" s="23" t="s">
        <v>556</v>
      </c>
      <c r="H655">
        <v>2</v>
      </c>
      <c r="I655" s="23" t="s">
        <v>2337</v>
      </c>
      <c r="M655" s="23" t="s">
        <v>558</v>
      </c>
      <c r="N655" s="23" t="s">
        <v>2338</v>
      </c>
      <c r="O655" s="23" t="s">
        <v>2339</v>
      </c>
      <c r="P655" s="23" t="s">
        <v>2340</v>
      </c>
      <c r="Q655" s="23" t="s">
        <v>229</v>
      </c>
      <c r="U655" s="23" t="s">
        <v>561</v>
      </c>
      <c r="V655" s="23" t="s">
        <v>231</v>
      </c>
      <c r="W655" s="25">
        <v>46309.803796296299</v>
      </c>
    </row>
    <row r="656" spans="1:23">
      <c r="A656">
        <v>269031</v>
      </c>
      <c r="B656">
        <v>10384</v>
      </c>
      <c r="C656" s="23" t="s">
        <v>221</v>
      </c>
      <c r="D656" s="23" t="s">
        <v>222</v>
      </c>
      <c r="E656" s="23" t="s">
        <v>223</v>
      </c>
      <c r="F656" s="24">
        <v>46181</v>
      </c>
      <c r="G656" s="23" t="s">
        <v>334</v>
      </c>
      <c r="H656">
        <v>1</v>
      </c>
      <c r="I656" s="23" t="s">
        <v>1423</v>
      </c>
      <c r="M656" s="23" t="s">
        <v>226</v>
      </c>
      <c r="N656" s="23" t="s">
        <v>2341</v>
      </c>
      <c r="O656" s="23" t="s">
        <v>2342</v>
      </c>
      <c r="P656" s="23" t="s">
        <v>1423</v>
      </c>
      <c r="Q656" s="23" t="s">
        <v>229</v>
      </c>
      <c r="U656" s="23" t="s">
        <v>339</v>
      </c>
      <c r="V656" s="23" t="s">
        <v>231</v>
      </c>
      <c r="W656" s="25">
        <v>46309.803796296299</v>
      </c>
    </row>
    <row r="657" spans="1:23">
      <c r="A657">
        <v>269032</v>
      </c>
      <c r="B657">
        <v>10374</v>
      </c>
      <c r="C657" s="23" t="s">
        <v>221</v>
      </c>
      <c r="D657" s="23" t="s">
        <v>222</v>
      </c>
      <c r="E657" s="23" t="s">
        <v>223</v>
      </c>
      <c r="F657" s="24">
        <v>46181</v>
      </c>
      <c r="G657" s="23" t="s">
        <v>420</v>
      </c>
      <c r="H657">
        <v>1</v>
      </c>
      <c r="I657" s="23" t="s">
        <v>2312</v>
      </c>
      <c r="M657" s="23" t="s">
        <v>330</v>
      </c>
      <c r="N657" s="23" t="s">
        <v>518</v>
      </c>
      <c r="O657" s="23" t="s">
        <v>2343</v>
      </c>
      <c r="P657" s="23" t="s">
        <v>2312</v>
      </c>
      <c r="Q657" s="23" t="s">
        <v>229</v>
      </c>
      <c r="R657">
        <v>10373</v>
      </c>
      <c r="U657" s="23" t="s">
        <v>423</v>
      </c>
      <c r="V657" s="23" t="s">
        <v>231</v>
      </c>
      <c r="W657" s="25">
        <v>46309.803796296299</v>
      </c>
    </row>
    <row r="658" spans="1:23">
      <c r="A658">
        <v>269306</v>
      </c>
      <c r="B658">
        <v>1759</v>
      </c>
      <c r="C658" s="23" t="s">
        <v>221</v>
      </c>
      <c r="D658" s="23" t="s">
        <v>222</v>
      </c>
      <c r="E658" s="23" t="s">
        <v>223</v>
      </c>
      <c r="F658" s="24">
        <v>46182</v>
      </c>
      <c r="G658" s="23" t="s">
        <v>428</v>
      </c>
      <c r="H658">
        <v>1</v>
      </c>
      <c r="I658" s="23" t="s">
        <v>2344</v>
      </c>
      <c r="M658" s="23" t="s">
        <v>226</v>
      </c>
      <c r="N658" s="23" t="s">
        <v>2345</v>
      </c>
      <c r="O658" s="23" t="s">
        <v>2346</v>
      </c>
      <c r="P658" s="23" t="s">
        <v>2344</v>
      </c>
      <c r="Q658" s="23" t="s">
        <v>229</v>
      </c>
      <c r="U658" s="23" t="s">
        <v>432</v>
      </c>
      <c r="V658" s="23" t="s">
        <v>231</v>
      </c>
      <c r="W658" s="25">
        <v>46309.803796296299</v>
      </c>
    </row>
    <row r="659" spans="1:23">
      <c r="A659">
        <v>269307</v>
      </c>
      <c r="B659">
        <v>1760</v>
      </c>
      <c r="C659" s="23" t="s">
        <v>221</v>
      </c>
      <c r="D659" s="23" t="s">
        <v>222</v>
      </c>
      <c r="E659" s="23" t="s">
        <v>223</v>
      </c>
      <c r="F659" s="24">
        <v>46182</v>
      </c>
      <c r="G659" s="23" t="s">
        <v>1878</v>
      </c>
      <c r="H659">
        <v>1</v>
      </c>
      <c r="I659" s="23" t="s">
        <v>300</v>
      </c>
      <c r="M659" s="23" t="s">
        <v>1880</v>
      </c>
      <c r="N659" s="23" t="s">
        <v>2347</v>
      </c>
      <c r="O659" s="23" t="s">
        <v>2348</v>
      </c>
      <c r="P659" s="23" t="s">
        <v>300</v>
      </c>
      <c r="Q659" s="23" t="s">
        <v>229</v>
      </c>
      <c r="U659" s="23" t="s">
        <v>1884</v>
      </c>
      <c r="V659" s="23" t="s">
        <v>231</v>
      </c>
      <c r="W659" s="25">
        <v>46309.803796296299</v>
      </c>
    </row>
    <row r="660" spans="1:23">
      <c r="A660">
        <v>269308</v>
      </c>
      <c r="B660">
        <v>1761</v>
      </c>
      <c r="C660" s="23" t="s">
        <v>221</v>
      </c>
      <c r="D660" s="23" t="s">
        <v>222</v>
      </c>
      <c r="E660" s="23" t="s">
        <v>223</v>
      </c>
      <c r="F660" s="24">
        <v>46182</v>
      </c>
      <c r="G660" s="23" t="s">
        <v>441</v>
      </c>
      <c r="H660">
        <v>5</v>
      </c>
      <c r="I660" s="23" t="s">
        <v>2349</v>
      </c>
      <c r="M660" s="23" t="s">
        <v>443</v>
      </c>
      <c r="N660" s="23" t="s">
        <v>2350</v>
      </c>
      <c r="O660" s="23" t="s">
        <v>2351</v>
      </c>
      <c r="P660" s="23" t="s">
        <v>2352</v>
      </c>
      <c r="Q660" s="23" t="s">
        <v>2353</v>
      </c>
      <c r="U660" s="23" t="s">
        <v>447</v>
      </c>
      <c r="V660" s="23" t="s">
        <v>231</v>
      </c>
      <c r="W660" s="25">
        <v>46309.803796296299</v>
      </c>
    </row>
    <row r="661" spans="1:23">
      <c r="A661">
        <v>269309</v>
      </c>
      <c r="B661">
        <v>1763</v>
      </c>
      <c r="C661" s="23" t="s">
        <v>221</v>
      </c>
      <c r="D661" s="23" t="s">
        <v>222</v>
      </c>
      <c r="E661" s="23" t="s">
        <v>223</v>
      </c>
      <c r="F661" s="24">
        <v>46182</v>
      </c>
      <c r="G661" s="23" t="s">
        <v>428</v>
      </c>
      <c r="H661">
        <v>1</v>
      </c>
      <c r="I661" s="23" t="s">
        <v>2354</v>
      </c>
      <c r="M661" s="23" t="s">
        <v>226</v>
      </c>
      <c r="N661" s="23" t="s">
        <v>2355</v>
      </c>
      <c r="O661" s="23" t="s">
        <v>2356</v>
      </c>
      <c r="P661" s="23" t="s">
        <v>2354</v>
      </c>
      <c r="Q661" s="23" t="s">
        <v>229</v>
      </c>
      <c r="U661" s="23" t="s">
        <v>432</v>
      </c>
      <c r="V661" s="23" t="s">
        <v>231</v>
      </c>
      <c r="W661" s="25">
        <v>46309.803796296299</v>
      </c>
    </row>
    <row r="662" spans="1:23">
      <c r="A662">
        <v>269310</v>
      </c>
      <c r="B662">
        <v>1764</v>
      </c>
      <c r="C662" s="23" t="s">
        <v>221</v>
      </c>
      <c r="D662" s="23" t="s">
        <v>222</v>
      </c>
      <c r="E662" s="23" t="s">
        <v>223</v>
      </c>
      <c r="F662" s="24">
        <v>46182</v>
      </c>
      <c r="G662" s="23" t="s">
        <v>441</v>
      </c>
      <c r="H662">
        <v>5</v>
      </c>
      <c r="I662" s="23" t="s">
        <v>1835</v>
      </c>
      <c r="M662" s="23" t="s">
        <v>443</v>
      </c>
      <c r="N662" s="23" t="s">
        <v>2357</v>
      </c>
      <c r="O662" s="23" t="s">
        <v>2358</v>
      </c>
      <c r="P662" s="23" t="s">
        <v>2359</v>
      </c>
      <c r="Q662" s="23" t="s">
        <v>229</v>
      </c>
      <c r="U662" s="23" t="s">
        <v>447</v>
      </c>
      <c r="V662" s="23" t="s">
        <v>231</v>
      </c>
      <c r="W662" s="25">
        <v>46309.803796296299</v>
      </c>
    </row>
    <row r="663" spans="1:23">
      <c r="A663">
        <v>269311</v>
      </c>
      <c r="B663">
        <v>1765</v>
      </c>
      <c r="C663" s="23" t="s">
        <v>221</v>
      </c>
      <c r="D663" s="23" t="s">
        <v>222</v>
      </c>
      <c r="E663" s="23" t="s">
        <v>223</v>
      </c>
      <c r="F663" s="24">
        <v>46182</v>
      </c>
      <c r="G663" s="23" t="s">
        <v>448</v>
      </c>
      <c r="H663">
        <v>4</v>
      </c>
      <c r="I663" s="23" t="s">
        <v>688</v>
      </c>
      <c r="M663" s="23" t="s">
        <v>450</v>
      </c>
      <c r="N663" s="23" t="s">
        <v>2360</v>
      </c>
      <c r="O663" s="23" t="s">
        <v>2361</v>
      </c>
      <c r="P663" s="23" t="s">
        <v>2362</v>
      </c>
      <c r="Q663" s="23" t="s">
        <v>229</v>
      </c>
      <c r="U663" s="23" t="s">
        <v>453</v>
      </c>
      <c r="V663" s="23" t="s">
        <v>231</v>
      </c>
      <c r="W663" s="25">
        <v>46309.803796296299</v>
      </c>
    </row>
    <row r="664" spans="1:23">
      <c r="A664">
        <v>269312</v>
      </c>
      <c r="B664">
        <v>1766</v>
      </c>
      <c r="C664" s="23" t="s">
        <v>221</v>
      </c>
      <c r="D664" s="23" t="s">
        <v>222</v>
      </c>
      <c r="E664" s="23" t="s">
        <v>223</v>
      </c>
      <c r="F664" s="24">
        <v>46182</v>
      </c>
      <c r="G664" s="23" t="s">
        <v>454</v>
      </c>
      <c r="H664">
        <v>1</v>
      </c>
      <c r="I664" s="23" t="s">
        <v>2363</v>
      </c>
      <c r="M664" s="23" t="s">
        <v>277</v>
      </c>
      <c r="N664" s="23" t="s">
        <v>2364</v>
      </c>
      <c r="O664" s="23" t="s">
        <v>2365</v>
      </c>
      <c r="P664" s="23" t="s">
        <v>2363</v>
      </c>
      <c r="Q664" s="23" t="s">
        <v>229</v>
      </c>
      <c r="U664" s="23" t="s">
        <v>458</v>
      </c>
      <c r="V664" s="23" t="s">
        <v>231</v>
      </c>
      <c r="W664" s="25">
        <v>46309.803796296299</v>
      </c>
    </row>
    <row r="665" spans="1:23">
      <c r="A665">
        <v>269313</v>
      </c>
      <c r="B665">
        <v>1767</v>
      </c>
      <c r="C665" s="23" t="s">
        <v>221</v>
      </c>
      <c r="D665" s="23" t="s">
        <v>222</v>
      </c>
      <c r="E665" s="23" t="s">
        <v>223</v>
      </c>
      <c r="F665" s="24">
        <v>46182</v>
      </c>
      <c r="G665" s="23" t="s">
        <v>448</v>
      </c>
      <c r="H665">
        <v>1</v>
      </c>
      <c r="I665" s="23" t="s">
        <v>2366</v>
      </c>
      <c r="M665" s="23" t="s">
        <v>450</v>
      </c>
      <c r="N665" s="23" t="s">
        <v>2367</v>
      </c>
      <c r="O665" s="23" t="s">
        <v>2368</v>
      </c>
      <c r="P665" s="23" t="s">
        <v>2366</v>
      </c>
      <c r="Q665" s="23" t="s">
        <v>229</v>
      </c>
      <c r="U665" s="23" t="s">
        <v>453</v>
      </c>
      <c r="V665" s="23" t="s">
        <v>231</v>
      </c>
      <c r="W665" s="25">
        <v>46309.803796296299</v>
      </c>
    </row>
    <row r="666" spans="1:23">
      <c r="A666">
        <v>269314</v>
      </c>
      <c r="B666">
        <v>1768</v>
      </c>
      <c r="C666" s="23" t="s">
        <v>221</v>
      </c>
      <c r="D666" s="23" t="s">
        <v>222</v>
      </c>
      <c r="E666" s="23" t="s">
        <v>223</v>
      </c>
      <c r="F666" s="24">
        <v>46182</v>
      </c>
      <c r="G666" s="23" t="s">
        <v>428</v>
      </c>
      <c r="H666">
        <v>1</v>
      </c>
      <c r="I666" s="23" t="s">
        <v>2369</v>
      </c>
      <c r="M666" s="23" t="s">
        <v>226</v>
      </c>
      <c r="N666" s="23" t="s">
        <v>2318</v>
      </c>
      <c r="O666" s="23" t="s">
        <v>2370</v>
      </c>
      <c r="P666" s="23" t="s">
        <v>2369</v>
      </c>
      <c r="Q666" s="23" t="s">
        <v>229</v>
      </c>
      <c r="U666" s="23" t="s">
        <v>432</v>
      </c>
      <c r="V666" s="23" t="s">
        <v>231</v>
      </c>
      <c r="W666" s="25">
        <v>46309.803796296299</v>
      </c>
    </row>
    <row r="667" spans="1:23">
      <c r="A667">
        <v>269315</v>
      </c>
      <c r="B667">
        <v>1769</v>
      </c>
      <c r="C667" s="23" t="s">
        <v>221</v>
      </c>
      <c r="D667" s="23" t="s">
        <v>222</v>
      </c>
      <c r="E667" s="23" t="s">
        <v>223</v>
      </c>
      <c r="F667" s="24">
        <v>46182</v>
      </c>
      <c r="G667" s="23" t="s">
        <v>454</v>
      </c>
      <c r="H667">
        <v>1</v>
      </c>
      <c r="I667" s="23" t="s">
        <v>2371</v>
      </c>
      <c r="M667" s="23" t="s">
        <v>277</v>
      </c>
      <c r="N667" s="23" t="s">
        <v>2372</v>
      </c>
      <c r="O667" s="23" t="s">
        <v>2373</v>
      </c>
      <c r="P667" s="23" t="s">
        <v>2371</v>
      </c>
      <c r="Q667" s="23" t="s">
        <v>229</v>
      </c>
      <c r="U667" s="23" t="s">
        <v>458</v>
      </c>
      <c r="V667" s="23" t="s">
        <v>231</v>
      </c>
      <c r="W667" s="25">
        <v>46309.803796296299</v>
      </c>
    </row>
    <row r="668" spans="1:23">
      <c r="A668">
        <v>269316</v>
      </c>
      <c r="B668">
        <v>1770</v>
      </c>
      <c r="C668" s="23" t="s">
        <v>221</v>
      </c>
      <c r="D668" s="23" t="s">
        <v>222</v>
      </c>
      <c r="E668" s="23" t="s">
        <v>223</v>
      </c>
      <c r="F668" s="24">
        <v>46182</v>
      </c>
      <c r="G668" s="23" t="s">
        <v>471</v>
      </c>
      <c r="H668">
        <v>1</v>
      </c>
      <c r="I668" s="23" t="s">
        <v>2374</v>
      </c>
      <c r="M668" s="23" t="s">
        <v>247</v>
      </c>
      <c r="N668" s="23" t="s">
        <v>2375</v>
      </c>
      <c r="O668" s="23" t="s">
        <v>2376</v>
      </c>
      <c r="P668" s="23" t="s">
        <v>2374</v>
      </c>
      <c r="Q668" s="23" t="s">
        <v>229</v>
      </c>
      <c r="U668" s="23" t="s">
        <v>475</v>
      </c>
      <c r="V668" s="23" t="s">
        <v>231</v>
      </c>
      <c r="W668" s="25">
        <v>46309.803796296299</v>
      </c>
    </row>
    <row r="669" spans="1:23">
      <c r="A669">
        <v>269317</v>
      </c>
      <c r="B669">
        <v>1771</v>
      </c>
      <c r="C669" s="23" t="s">
        <v>221</v>
      </c>
      <c r="D669" s="23" t="s">
        <v>222</v>
      </c>
      <c r="E669" s="23" t="s">
        <v>223</v>
      </c>
      <c r="F669" s="24">
        <v>46182</v>
      </c>
      <c r="G669" s="23" t="s">
        <v>476</v>
      </c>
      <c r="H669">
        <v>1</v>
      </c>
      <c r="I669" s="23" t="s">
        <v>1065</v>
      </c>
      <c r="M669" s="23" t="s">
        <v>253</v>
      </c>
      <c r="N669" s="23" t="s">
        <v>2377</v>
      </c>
      <c r="O669" s="23" t="s">
        <v>2378</v>
      </c>
      <c r="P669" s="23" t="s">
        <v>1065</v>
      </c>
      <c r="Q669" s="23" t="s">
        <v>229</v>
      </c>
      <c r="U669" s="23" t="s">
        <v>480</v>
      </c>
      <c r="V669" s="23" t="s">
        <v>231</v>
      </c>
      <c r="W669" s="25">
        <v>46309.803796296299</v>
      </c>
    </row>
    <row r="670" spans="1:23">
      <c r="A670">
        <v>269318</v>
      </c>
      <c r="B670">
        <v>1772</v>
      </c>
      <c r="C670" s="23" t="s">
        <v>221</v>
      </c>
      <c r="D670" s="23" t="s">
        <v>222</v>
      </c>
      <c r="E670" s="23" t="s">
        <v>223</v>
      </c>
      <c r="F670" s="24">
        <v>46182</v>
      </c>
      <c r="G670" s="23" t="s">
        <v>1916</v>
      </c>
      <c r="H670">
        <v>1</v>
      </c>
      <c r="I670" s="23" t="s">
        <v>2379</v>
      </c>
      <c r="M670" s="23" t="s">
        <v>397</v>
      </c>
      <c r="N670" s="23" t="s">
        <v>2380</v>
      </c>
      <c r="O670" s="23" t="s">
        <v>2381</v>
      </c>
      <c r="P670" s="23" t="s">
        <v>2379</v>
      </c>
      <c r="Q670" s="23" t="s">
        <v>229</v>
      </c>
      <c r="U670" s="23" t="s">
        <v>1920</v>
      </c>
      <c r="V670" s="23" t="s">
        <v>231</v>
      </c>
      <c r="W670" s="25">
        <v>46309.803796296299</v>
      </c>
    </row>
    <row r="671" spans="1:23">
      <c r="A671">
        <v>269319</v>
      </c>
      <c r="B671">
        <v>1773</v>
      </c>
      <c r="C671" s="23" t="s">
        <v>221</v>
      </c>
      <c r="D671" s="23" t="s">
        <v>222</v>
      </c>
      <c r="E671" s="23" t="s">
        <v>223</v>
      </c>
      <c r="F671" s="24">
        <v>46182</v>
      </c>
      <c r="G671" s="23" t="s">
        <v>1921</v>
      </c>
      <c r="H671">
        <v>1</v>
      </c>
      <c r="I671" s="23" t="s">
        <v>2382</v>
      </c>
      <c r="M671" s="23" t="s">
        <v>651</v>
      </c>
      <c r="N671" s="23" t="s">
        <v>2383</v>
      </c>
      <c r="O671" s="23" t="s">
        <v>2384</v>
      </c>
      <c r="P671" s="23" t="s">
        <v>2382</v>
      </c>
      <c r="Q671" s="23" t="s">
        <v>229</v>
      </c>
      <c r="U671" s="23" t="s">
        <v>1925</v>
      </c>
      <c r="V671" s="23" t="s">
        <v>231</v>
      </c>
      <c r="W671" s="25">
        <v>46309.803796296299</v>
      </c>
    </row>
    <row r="672" spans="1:23">
      <c r="A672">
        <v>269320</v>
      </c>
      <c r="B672">
        <v>1774</v>
      </c>
      <c r="C672" s="23" t="s">
        <v>221</v>
      </c>
      <c r="D672" s="23" t="s">
        <v>222</v>
      </c>
      <c r="E672" s="23" t="s">
        <v>223</v>
      </c>
      <c r="F672" s="24">
        <v>46182</v>
      </c>
      <c r="G672" s="23" t="s">
        <v>459</v>
      </c>
      <c r="H672">
        <v>1</v>
      </c>
      <c r="I672" s="23" t="s">
        <v>2385</v>
      </c>
      <c r="M672" s="23" t="s">
        <v>461</v>
      </c>
      <c r="N672" s="23" t="s">
        <v>2386</v>
      </c>
      <c r="O672" s="23" t="s">
        <v>2387</v>
      </c>
      <c r="P672" s="23" t="s">
        <v>2385</v>
      </c>
      <c r="Q672" s="23" t="s">
        <v>229</v>
      </c>
      <c r="U672" s="23" t="s">
        <v>464</v>
      </c>
      <c r="V672" s="23" t="s">
        <v>231</v>
      </c>
      <c r="W672" s="25">
        <v>46309.803796296299</v>
      </c>
    </row>
    <row r="673" spans="1:23">
      <c r="A673">
        <v>269321</v>
      </c>
      <c r="B673">
        <v>1775</v>
      </c>
      <c r="C673" s="23" t="s">
        <v>221</v>
      </c>
      <c r="D673" s="23" t="s">
        <v>222</v>
      </c>
      <c r="E673" s="23" t="s">
        <v>223</v>
      </c>
      <c r="F673" s="24">
        <v>46182</v>
      </c>
      <c r="G673" s="23" t="s">
        <v>1048</v>
      </c>
      <c r="H673">
        <v>1</v>
      </c>
      <c r="I673" s="23" t="s">
        <v>1617</v>
      </c>
      <c r="M673" s="23" t="s">
        <v>259</v>
      </c>
      <c r="N673" s="23" t="s">
        <v>2388</v>
      </c>
      <c r="O673" s="23" t="s">
        <v>2389</v>
      </c>
      <c r="P673" s="23" t="s">
        <v>1617</v>
      </c>
      <c r="Q673" s="23" t="s">
        <v>229</v>
      </c>
      <c r="U673" s="23" t="s">
        <v>1052</v>
      </c>
      <c r="V673" s="23" t="s">
        <v>231</v>
      </c>
      <c r="W673" s="25">
        <v>46309.803796296299</v>
      </c>
    </row>
    <row r="674" spans="1:23">
      <c r="A674">
        <v>269322</v>
      </c>
      <c r="B674">
        <v>1776</v>
      </c>
      <c r="C674" s="23" t="s">
        <v>221</v>
      </c>
      <c r="D674" s="23" t="s">
        <v>222</v>
      </c>
      <c r="E674" s="23" t="s">
        <v>223</v>
      </c>
      <c r="F674" s="24">
        <v>46182</v>
      </c>
      <c r="G674" s="23" t="s">
        <v>428</v>
      </c>
      <c r="H674">
        <v>1</v>
      </c>
      <c r="I674" s="23" t="s">
        <v>2390</v>
      </c>
      <c r="M674" s="23" t="s">
        <v>226</v>
      </c>
      <c r="N674" s="23" t="s">
        <v>2391</v>
      </c>
      <c r="O674" s="23" t="s">
        <v>2392</v>
      </c>
      <c r="P674" s="23" t="s">
        <v>2390</v>
      </c>
      <c r="Q674" s="23" t="s">
        <v>229</v>
      </c>
      <c r="U674" s="23" t="s">
        <v>432</v>
      </c>
      <c r="V674" s="23" t="s">
        <v>231</v>
      </c>
      <c r="W674" s="25">
        <v>46309.803796296299</v>
      </c>
    </row>
    <row r="675" spans="1:23">
      <c r="A675">
        <v>269323</v>
      </c>
      <c r="B675">
        <v>1762</v>
      </c>
      <c r="C675" s="23" t="s">
        <v>221</v>
      </c>
      <c r="D675" s="23" t="s">
        <v>222</v>
      </c>
      <c r="E675" s="23" t="s">
        <v>223</v>
      </c>
      <c r="F675" s="24">
        <v>46182</v>
      </c>
      <c r="G675" s="23" t="s">
        <v>517</v>
      </c>
      <c r="H675">
        <v>1</v>
      </c>
      <c r="I675" s="23" t="s">
        <v>2353</v>
      </c>
      <c r="M675" s="23" t="s">
        <v>330</v>
      </c>
      <c r="N675" s="23" t="s">
        <v>1659</v>
      </c>
      <c r="O675" s="23" t="s">
        <v>2393</v>
      </c>
      <c r="P675" s="23" t="s">
        <v>2353</v>
      </c>
      <c r="Q675" s="23" t="s">
        <v>229</v>
      </c>
      <c r="R675">
        <v>1761</v>
      </c>
      <c r="U675" s="23" t="s">
        <v>520</v>
      </c>
      <c r="V675" s="23" t="s">
        <v>231</v>
      </c>
      <c r="W675" s="25">
        <v>46309.803796296299</v>
      </c>
    </row>
    <row r="676" spans="1:23">
      <c r="A676">
        <v>270139</v>
      </c>
      <c r="B676">
        <v>10436</v>
      </c>
      <c r="C676" s="23" t="s">
        <v>221</v>
      </c>
      <c r="D676" s="23" t="s">
        <v>222</v>
      </c>
      <c r="E676" s="23" t="s">
        <v>223</v>
      </c>
      <c r="F676" s="24">
        <v>46185</v>
      </c>
      <c r="G676" s="23" t="s">
        <v>930</v>
      </c>
      <c r="H676">
        <v>1</v>
      </c>
      <c r="I676" s="23" t="s">
        <v>2394</v>
      </c>
      <c r="M676" s="23" t="s">
        <v>352</v>
      </c>
      <c r="N676" s="23" t="s">
        <v>2395</v>
      </c>
      <c r="O676" s="23" t="s">
        <v>2396</v>
      </c>
      <c r="P676" s="23" t="s">
        <v>2394</v>
      </c>
      <c r="Q676" s="23" t="s">
        <v>229</v>
      </c>
      <c r="U676" s="23" t="s">
        <v>934</v>
      </c>
      <c r="V676" s="23" t="s">
        <v>231</v>
      </c>
      <c r="W676" s="25">
        <v>46309.803796296299</v>
      </c>
    </row>
    <row r="677" spans="1:23">
      <c r="A677">
        <v>270140</v>
      </c>
      <c r="B677">
        <v>10437</v>
      </c>
      <c r="C677" s="23" t="s">
        <v>221</v>
      </c>
      <c r="D677" s="23" t="s">
        <v>222</v>
      </c>
      <c r="E677" s="23" t="s">
        <v>223</v>
      </c>
      <c r="F677" s="24">
        <v>46185</v>
      </c>
      <c r="G677" s="23" t="s">
        <v>1817</v>
      </c>
      <c r="H677">
        <v>1</v>
      </c>
      <c r="I677" s="23" t="s">
        <v>2397</v>
      </c>
      <c r="M677" s="23" t="s">
        <v>226</v>
      </c>
      <c r="N677" s="23" t="s">
        <v>2398</v>
      </c>
      <c r="O677" s="23" t="s">
        <v>2399</v>
      </c>
      <c r="P677" s="23" t="s">
        <v>2397</v>
      </c>
      <c r="Q677" s="23" t="s">
        <v>229</v>
      </c>
      <c r="U677" s="23" t="s">
        <v>1820</v>
      </c>
      <c r="V677" s="23" t="s">
        <v>231</v>
      </c>
      <c r="W677" s="25">
        <v>46309.803796296299</v>
      </c>
    </row>
    <row r="678" spans="1:23">
      <c r="A678">
        <v>270141</v>
      </c>
      <c r="B678">
        <v>10438</v>
      </c>
      <c r="C678" s="23" t="s">
        <v>221</v>
      </c>
      <c r="D678" s="23" t="s">
        <v>222</v>
      </c>
      <c r="E678" s="23" t="s">
        <v>223</v>
      </c>
      <c r="F678" s="24">
        <v>46185</v>
      </c>
      <c r="G678" s="23" t="s">
        <v>930</v>
      </c>
      <c r="H678">
        <v>4</v>
      </c>
      <c r="I678" s="23" t="s">
        <v>2400</v>
      </c>
      <c r="M678" s="23" t="s">
        <v>352</v>
      </c>
      <c r="N678" s="23" t="s">
        <v>2401</v>
      </c>
      <c r="O678" s="23" t="s">
        <v>2402</v>
      </c>
      <c r="P678" s="23" t="s">
        <v>2403</v>
      </c>
      <c r="Q678" s="23" t="s">
        <v>229</v>
      </c>
      <c r="U678" s="23" t="s">
        <v>934</v>
      </c>
      <c r="V678" s="23" t="s">
        <v>231</v>
      </c>
      <c r="W678" s="25">
        <v>46309.803796296299</v>
      </c>
    </row>
    <row r="679" spans="1:23">
      <c r="A679">
        <v>270142</v>
      </c>
      <c r="B679">
        <v>10439</v>
      </c>
      <c r="C679" s="23" t="s">
        <v>221</v>
      </c>
      <c r="D679" s="23" t="s">
        <v>222</v>
      </c>
      <c r="E679" s="23" t="s">
        <v>223</v>
      </c>
      <c r="F679" s="24">
        <v>46185</v>
      </c>
      <c r="G679" s="23" t="s">
        <v>1817</v>
      </c>
      <c r="H679">
        <v>1</v>
      </c>
      <c r="I679" s="23" t="s">
        <v>2221</v>
      </c>
      <c r="M679" s="23" t="s">
        <v>226</v>
      </c>
      <c r="N679" s="23" t="s">
        <v>2404</v>
      </c>
      <c r="O679" s="23" t="s">
        <v>2405</v>
      </c>
      <c r="P679" s="23" t="s">
        <v>2221</v>
      </c>
      <c r="Q679" s="23" t="s">
        <v>229</v>
      </c>
      <c r="U679" s="23" t="s">
        <v>1820</v>
      </c>
      <c r="V679" s="23" t="s">
        <v>231</v>
      </c>
      <c r="W679" s="25">
        <v>46309.803796296299</v>
      </c>
    </row>
    <row r="680" spans="1:23">
      <c r="A680">
        <v>270143</v>
      </c>
      <c r="B680">
        <v>10440</v>
      </c>
      <c r="C680" s="23" t="s">
        <v>221</v>
      </c>
      <c r="D680" s="23" t="s">
        <v>222</v>
      </c>
      <c r="E680" s="23" t="s">
        <v>223</v>
      </c>
      <c r="F680" s="24">
        <v>46185</v>
      </c>
      <c r="G680" s="23" t="s">
        <v>930</v>
      </c>
      <c r="H680">
        <v>1</v>
      </c>
      <c r="I680" s="23" t="s">
        <v>1008</v>
      </c>
      <c r="M680" s="23" t="s">
        <v>352</v>
      </c>
      <c r="N680" s="23" t="s">
        <v>2406</v>
      </c>
      <c r="O680" s="23" t="s">
        <v>2407</v>
      </c>
      <c r="P680" s="23" t="s">
        <v>1008</v>
      </c>
      <c r="Q680" s="23" t="s">
        <v>229</v>
      </c>
      <c r="U680" s="23" t="s">
        <v>934</v>
      </c>
      <c r="V680" s="23" t="s">
        <v>231</v>
      </c>
      <c r="W680" s="25">
        <v>46309.803796296299</v>
      </c>
    </row>
    <row r="681" spans="1:23">
      <c r="A681">
        <v>270144</v>
      </c>
      <c r="B681">
        <v>10441</v>
      </c>
      <c r="C681" s="23" t="s">
        <v>221</v>
      </c>
      <c r="D681" s="23" t="s">
        <v>222</v>
      </c>
      <c r="E681" s="23" t="s">
        <v>223</v>
      </c>
      <c r="F681" s="24">
        <v>46185</v>
      </c>
      <c r="G681" s="23" t="s">
        <v>2408</v>
      </c>
      <c r="H681">
        <v>1</v>
      </c>
      <c r="I681" s="23" t="s">
        <v>2409</v>
      </c>
      <c r="M681" s="23" t="s">
        <v>2410</v>
      </c>
      <c r="N681" s="23" t="s">
        <v>2411</v>
      </c>
      <c r="O681" s="23" t="s">
        <v>2412</v>
      </c>
      <c r="P681" s="23" t="s">
        <v>2409</v>
      </c>
      <c r="Q681" s="23" t="s">
        <v>229</v>
      </c>
      <c r="U681" s="23" t="s">
        <v>2413</v>
      </c>
      <c r="V681" s="23" t="s">
        <v>231</v>
      </c>
      <c r="W681" s="25">
        <v>46309.803796296299</v>
      </c>
    </row>
    <row r="682" spans="1:23">
      <c r="A682">
        <v>270145</v>
      </c>
      <c r="B682">
        <v>10442</v>
      </c>
      <c r="C682" s="23" t="s">
        <v>221</v>
      </c>
      <c r="D682" s="23" t="s">
        <v>222</v>
      </c>
      <c r="E682" s="23" t="s">
        <v>223</v>
      </c>
      <c r="F682" s="24">
        <v>46185</v>
      </c>
      <c r="G682" s="23" t="s">
        <v>930</v>
      </c>
      <c r="H682">
        <v>1</v>
      </c>
      <c r="I682" s="23" t="s">
        <v>2414</v>
      </c>
      <c r="M682" s="23" t="s">
        <v>352</v>
      </c>
      <c r="N682" s="23" t="s">
        <v>2415</v>
      </c>
      <c r="O682" s="23" t="s">
        <v>2416</v>
      </c>
      <c r="P682" s="23" t="s">
        <v>2414</v>
      </c>
      <c r="Q682" s="23" t="s">
        <v>229</v>
      </c>
      <c r="U682" s="23" t="s">
        <v>934</v>
      </c>
      <c r="V682" s="23" t="s">
        <v>231</v>
      </c>
      <c r="W682" s="25">
        <v>46309.803796296299</v>
      </c>
    </row>
    <row r="683" spans="1:23">
      <c r="A683">
        <v>270146</v>
      </c>
      <c r="B683">
        <v>10443</v>
      </c>
      <c r="C683" s="23" t="s">
        <v>221</v>
      </c>
      <c r="D683" s="23" t="s">
        <v>222</v>
      </c>
      <c r="E683" s="23" t="s">
        <v>223</v>
      </c>
      <c r="F683" s="24">
        <v>46185</v>
      </c>
      <c r="G683" s="23" t="s">
        <v>949</v>
      </c>
      <c r="H683">
        <v>1</v>
      </c>
      <c r="I683" s="23" t="s">
        <v>2417</v>
      </c>
      <c r="M683" s="23" t="s">
        <v>277</v>
      </c>
      <c r="N683" s="23" t="s">
        <v>2418</v>
      </c>
      <c r="O683" s="23" t="s">
        <v>2419</v>
      </c>
      <c r="P683" s="23" t="s">
        <v>2417</v>
      </c>
      <c r="Q683" s="23" t="s">
        <v>229</v>
      </c>
      <c r="U683" s="23" t="s">
        <v>953</v>
      </c>
      <c r="V683" s="23" t="s">
        <v>231</v>
      </c>
      <c r="W683" s="25">
        <v>46309.803796296299</v>
      </c>
    </row>
    <row r="684" spans="1:23">
      <c r="A684">
        <v>270147</v>
      </c>
      <c r="B684">
        <v>10444</v>
      </c>
      <c r="C684" s="23" t="s">
        <v>221</v>
      </c>
      <c r="D684" s="23" t="s">
        <v>222</v>
      </c>
      <c r="E684" s="23" t="s">
        <v>223</v>
      </c>
      <c r="F684" s="24">
        <v>46185</v>
      </c>
      <c r="G684" s="23" t="s">
        <v>930</v>
      </c>
      <c r="H684">
        <v>1</v>
      </c>
      <c r="I684" s="23" t="s">
        <v>2420</v>
      </c>
      <c r="M684" s="23" t="s">
        <v>352</v>
      </c>
      <c r="N684" s="23" t="s">
        <v>2421</v>
      </c>
      <c r="O684" s="23" t="s">
        <v>2422</v>
      </c>
      <c r="P684" s="23" t="s">
        <v>2420</v>
      </c>
      <c r="Q684" s="23" t="s">
        <v>229</v>
      </c>
      <c r="U684" s="23" t="s">
        <v>934</v>
      </c>
      <c r="V684" s="23" t="s">
        <v>231</v>
      </c>
      <c r="W684" s="25">
        <v>46309.803796296299</v>
      </c>
    </row>
    <row r="685" spans="1:23">
      <c r="A685">
        <v>270148</v>
      </c>
      <c r="B685">
        <v>10445</v>
      </c>
      <c r="C685" s="23" t="s">
        <v>221</v>
      </c>
      <c r="D685" s="23" t="s">
        <v>222</v>
      </c>
      <c r="E685" s="23" t="s">
        <v>223</v>
      </c>
      <c r="F685" s="24">
        <v>46185</v>
      </c>
      <c r="G685" s="23" t="s">
        <v>1817</v>
      </c>
      <c r="H685">
        <v>1</v>
      </c>
      <c r="I685" s="23" t="s">
        <v>2423</v>
      </c>
      <c r="M685" s="23" t="s">
        <v>226</v>
      </c>
      <c r="N685" s="23" t="s">
        <v>2424</v>
      </c>
      <c r="O685" s="23" t="s">
        <v>1464</v>
      </c>
      <c r="P685" s="23" t="s">
        <v>2423</v>
      </c>
      <c r="Q685" s="23" t="s">
        <v>229</v>
      </c>
      <c r="U685" s="23" t="s">
        <v>1820</v>
      </c>
      <c r="V685" s="23" t="s">
        <v>231</v>
      </c>
      <c r="W685" s="25">
        <v>46309.803796296299</v>
      </c>
    </row>
    <row r="686" spans="1:23">
      <c r="A686">
        <v>270149</v>
      </c>
      <c r="B686">
        <v>10420</v>
      </c>
      <c r="C686" s="23" t="s">
        <v>221</v>
      </c>
      <c r="D686" s="23" t="s">
        <v>222</v>
      </c>
      <c r="E686" s="23" t="s">
        <v>223</v>
      </c>
      <c r="F686" s="24">
        <v>46185</v>
      </c>
      <c r="G686" s="23" t="s">
        <v>334</v>
      </c>
      <c r="H686">
        <v>1</v>
      </c>
      <c r="I686" s="23" t="s">
        <v>2425</v>
      </c>
      <c r="M686" s="23" t="s">
        <v>226</v>
      </c>
      <c r="N686" s="23" t="s">
        <v>2426</v>
      </c>
      <c r="O686" s="23" t="s">
        <v>2427</v>
      </c>
      <c r="P686" s="23" t="s">
        <v>2425</v>
      </c>
      <c r="Q686" s="23" t="s">
        <v>229</v>
      </c>
      <c r="U686" s="23" t="s">
        <v>339</v>
      </c>
      <c r="V686" s="23" t="s">
        <v>231</v>
      </c>
      <c r="W686" s="25">
        <v>46309.803796296299</v>
      </c>
    </row>
    <row r="687" spans="1:23">
      <c r="A687">
        <v>270150</v>
      </c>
      <c r="B687">
        <v>10421</v>
      </c>
      <c r="C687" s="23" t="s">
        <v>221</v>
      </c>
      <c r="D687" s="23" t="s">
        <v>222</v>
      </c>
      <c r="E687" s="23" t="s">
        <v>223</v>
      </c>
      <c r="F687" s="24">
        <v>46185</v>
      </c>
      <c r="G687" s="23" t="s">
        <v>930</v>
      </c>
      <c r="H687">
        <v>2</v>
      </c>
      <c r="I687" s="23" t="s">
        <v>2428</v>
      </c>
      <c r="M687" s="23" t="s">
        <v>352</v>
      </c>
      <c r="N687" s="23" t="s">
        <v>2429</v>
      </c>
      <c r="O687" s="23" t="s">
        <v>2430</v>
      </c>
      <c r="P687" s="23" t="s">
        <v>2431</v>
      </c>
      <c r="Q687" s="23" t="s">
        <v>229</v>
      </c>
      <c r="U687" s="23" t="s">
        <v>934</v>
      </c>
      <c r="V687" s="23" t="s">
        <v>231</v>
      </c>
      <c r="W687" s="25">
        <v>46309.803796296299</v>
      </c>
    </row>
    <row r="688" spans="1:23">
      <c r="A688">
        <v>270151</v>
      </c>
      <c r="B688">
        <v>10422</v>
      </c>
      <c r="C688" s="23" t="s">
        <v>221</v>
      </c>
      <c r="D688" s="23" t="s">
        <v>222</v>
      </c>
      <c r="E688" s="23" t="s">
        <v>223</v>
      </c>
      <c r="F688" s="24">
        <v>46185</v>
      </c>
      <c r="G688" s="23" t="s">
        <v>340</v>
      </c>
      <c r="H688">
        <v>1</v>
      </c>
      <c r="I688" s="23" t="s">
        <v>2432</v>
      </c>
      <c r="M688" s="23" t="s">
        <v>234</v>
      </c>
      <c r="N688" s="23" t="s">
        <v>2433</v>
      </c>
      <c r="O688" s="23" t="s">
        <v>2434</v>
      </c>
      <c r="P688" s="23" t="s">
        <v>2432</v>
      </c>
      <c r="Q688" s="23" t="s">
        <v>2435</v>
      </c>
      <c r="U688" s="23" t="s">
        <v>344</v>
      </c>
      <c r="V688" s="23" t="s">
        <v>231</v>
      </c>
      <c r="W688" s="25">
        <v>46309.803796296299</v>
      </c>
    </row>
    <row r="689" spans="1:23">
      <c r="A689">
        <v>270152</v>
      </c>
      <c r="B689">
        <v>10424</v>
      </c>
      <c r="C689" s="23" t="s">
        <v>221</v>
      </c>
      <c r="D689" s="23" t="s">
        <v>222</v>
      </c>
      <c r="E689" s="23" t="s">
        <v>223</v>
      </c>
      <c r="F689" s="24">
        <v>46185</v>
      </c>
      <c r="G689" s="23" t="s">
        <v>930</v>
      </c>
      <c r="H689">
        <v>1</v>
      </c>
      <c r="I689" s="23" t="s">
        <v>2436</v>
      </c>
      <c r="M689" s="23" t="s">
        <v>352</v>
      </c>
      <c r="N689" s="23" t="s">
        <v>2437</v>
      </c>
      <c r="O689" s="23" t="s">
        <v>2438</v>
      </c>
      <c r="P689" s="23" t="s">
        <v>2436</v>
      </c>
      <c r="Q689" s="23" t="s">
        <v>229</v>
      </c>
      <c r="U689" s="23" t="s">
        <v>934</v>
      </c>
      <c r="V689" s="23" t="s">
        <v>231</v>
      </c>
      <c r="W689" s="25">
        <v>46309.803796296299</v>
      </c>
    </row>
    <row r="690" spans="1:23">
      <c r="A690">
        <v>270153</v>
      </c>
      <c r="B690">
        <v>10425</v>
      </c>
      <c r="C690" s="23" t="s">
        <v>221</v>
      </c>
      <c r="D690" s="23" t="s">
        <v>222</v>
      </c>
      <c r="E690" s="23" t="s">
        <v>223</v>
      </c>
      <c r="F690" s="24">
        <v>46185</v>
      </c>
      <c r="G690" s="23" t="s">
        <v>930</v>
      </c>
      <c r="H690">
        <v>1</v>
      </c>
      <c r="I690" s="23" t="s">
        <v>2439</v>
      </c>
      <c r="M690" s="23" t="s">
        <v>352</v>
      </c>
      <c r="N690" s="23" t="s">
        <v>2440</v>
      </c>
      <c r="O690" s="23" t="s">
        <v>2441</v>
      </c>
      <c r="P690" s="23" t="s">
        <v>2439</v>
      </c>
      <c r="Q690" s="23" t="s">
        <v>229</v>
      </c>
      <c r="U690" s="23" t="s">
        <v>934</v>
      </c>
      <c r="V690" s="23" t="s">
        <v>231</v>
      </c>
      <c r="W690" s="25">
        <v>46309.803796296299</v>
      </c>
    </row>
    <row r="691" spans="1:23">
      <c r="A691">
        <v>270154</v>
      </c>
      <c r="B691">
        <v>10426</v>
      </c>
      <c r="C691" s="23" t="s">
        <v>221</v>
      </c>
      <c r="D691" s="23" t="s">
        <v>222</v>
      </c>
      <c r="E691" s="23" t="s">
        <v>223</v>
      </c>
      <c r="F691" s="24">
        <v>46185</v>
      </c>
      <c r="G691" s="23" t="s">
        <v>1817</v>
      </c>
      <c r="H691">
        <v>1</v>
      </c>
      <c r="I691" s="23" t="s">
        <v>484</v>
      </c>
      <c r="M691" s="23" t="s">
        <v>226</v>
      </c>
      <c r="N691" s="23" t="s">
        <v>2442</v>
      </c>
      <c r="O691" s="23" t="s">
        <v>2443</v>
      </c>
      <c r="P691" s="23" t="s">
        <v>484</v>
      </c>
      <c r="Q691" s="23" t="s">
        <v>229</v>
      </c>
      <c r="U691" s="23" t="s">
        <v>1820</v>
      </c>
      <c r="V691" s="23" t="s">
        <v>231</v>
      </c>
      <c r="W691" s="25">
        <v>46309.803796296299</v>
      </c>
    </row>
    <row r="692" spans="1:23">
      <c r="A692">
        <v>270155</v>
      </c>
      <c r="B692">
        <v>10427</v>
      </c>
      <c r="C692" s="23" t="s">
        <v>221</v>
      </c>
      <c r="D692" s="23" t="s">
        <v>222</v>
      </c>
      <c r="E692" s="23" t="s">
        <v>223</v>
      </c>
      <c r="F692" s="24">
        <v>46185</v>
      </c>
      <c r="G692" s="23" t="s">
        <v>930</v>
      </c>
      <c r="H692">
        <v>2</v>
      </c>
      <c r="I692" s="23" t="s">
        <v>2444</v>
      </c>
      <c r="M692" s="23" t="s">
        <v>352</v>
      </c>
      <c r="N692" s="23" t="s">
        <v>2445</v>
      </c>
      <c r="O692" s="23" t="s">
        <v>1499</v>
      </c>
      <c r="P692" s="23" t="s">
        <v>2446</v>
      </c>
      <c r="Q692" s="23" t="s">
        <v>229</v>
      </c>
      <c r="U692" s="23" t="s">
        <v>934</v>
      </c>
      <c r="V692" s="23" t="s">
        <v>231</v>
      </c>
      <c r="W692" s="25">
        <v>46309.803796296299</v>
      </c>
    </row>
    <row r="693" spans="1:23">
      <c r="A693">
        <v>270156</v>
      </c>
      <c r="B693">
        <v>10428</v>
      </c>
      <c r="C693" s="23" t="s">
        <v>221</v>
      </c>
      <c r="D693" s="23" t="s">
        <v>222</v>
      </c>
      <c r="E693" s="23" t="s">
        <v>223</v>
      </c>
      <c r="F693" s="24">
        <v>46185</v>
      </c>
      <c r="G693" s="23" t="s">
        <v>1817</v>
      </c>
      <c r="H693">
        <v>1</v>
      </c>
      <c r="I693" s="23" t="s">
        <v>1474</v>
      </c>
      <c r="M693" s="23" t="s">
        <v>226</v>
      </c>
      <c r="N693" s="23" t="s">
        <v>2447</v>
      </c>
      <c r="O693" s="23" t="s">
        <v>2448</v>
      </c>
      <c r="P693" s="23" t="s">
        <v>1474</v>
      </c>
      <c r="Q693" s="23" t="s">
        <v>229</v>
      </c>
      <c r="U693" s="23" t="s">
        <v>1820</v>
      </c>
      <c r="V693" s="23" t="s">
        <v>231</v>
      </c>
      <c r="W693" s="25">
        <v>46309.803796296299</v>
      </c>
    </row>
    <row r="694" spans="1:23">
      <c r="A694">
        <v>270157</v>
      </c>
      <c r="B694">
        <v>10429</v>
      </c>
      <c r="C694" s="23" t="s">
        <v>221</v>
      </c>
      <c r="D694" s="23" t="s">
        <v>222</v>
      </c>
      <c r="E694" s="23" t="s">
        <v>223</v>
      </c>
      <c r="F694" s="24">
        <v>46185</v>
      </c>
      <c r="G694" s="23" t="s">
        <v>930</v>
      </c>
      <c r="H694">
        <v>4</v>
      </c>
      <c r="I694" s="23" t="s">
        <v>2449</v>
      </c>
      <c r="M694" s="23" t="s">
        <v>352</v>
      </c>
      <c r="N694" s="23" t="s">
        <v>2450</v>
      </c>
      <c r="O694" s="23" t="s">
        <v>2451</v>
      </c>
      <c r="P694" s="23" t="s">
        <v>2452</v>
      </c>
      <c r="Q694" s="23" t="s">
        <v>229</v>
      </c>
      <c r="U694" s="23" t="s">
        <v>934</v>
      </c>
      <c r="V694" s="23" t="s">
        <v>231</v>
      </c>
      <c r="W694" s="25">
        <v>46309.803796296299</v>
      </c>
    </row>
    <row r="695" spans="1:23">
      <c r="A695">
        <v>270158</v>
      </c>
      <c r="B695">
        <v>10430</v>
      </c>
      <c r="C695" s="23" t="s">
        <v>221</v>
      </c>
      <c r="D695" s="23" t="s">
        <v>222</v>
      </c>
      <c r="E695" s="23" t="s">
        <v>223</v>
      </c>
      <c r="F695" s="24">
        <v>46185</v>
      </c>
      <c r="G695" s="23" t="s">
        <v>949</v>
      </c>
      <c r="H695">
        <v>1</v>
      </c>
      <c r="I695" s="23" t="s">
        <v>2453</v>
      </c>
      <c r="M695" s="23" t="s">
        <v>277</v>
      </c>
      <c r="N695" s="23" t="s">
        <v>2454</v>
      </c>
      <c r="O695" s="23" t="s">
        <v>2455</v>
      </c>
      <c r="P695" s="23" t="s">
        <v>2453</v>
      </c>
      <c r="Q695" s="23" t="s">
        <v>229</v>
      </c>
      <c r="U695" s="23" t="s">
        <v>953</v>
      </c>
      <c r="V695" s="23" t="s">
        <v>231</v>
      </c>
      <c r="W695" s="25">
        <v>46309.803796296299</v>
      </c>
    </row>
    <row r="696" spans="1:23">
      <c r="A696">
        <v>270159</v>
      </c>
      <c r="B696">
        <v>10431</v>
      </c>
      <c r="C696" s="23" t="s">
        <v>221</v>
      </c>
      <c r="D696" s="23" t="s">
        <v>222</v>
      </c>
      <c r="E696" s="23" t="s">
        <v>223</v>
      </c>
      <c r="F696" s="24">
        <v>46185</v>
      </c>
      <c r="G696" s="23" t="s">
        <v>930</v>
      </c>
      <c r="H696">
        <v>2</v>
      </c>
      <c r="I696" s="23" t="s">
        <v>2456</v>
      </c>
      <c r="M696" s="23" t="s">
        <v>352</v>
      </c>
      <c r="N696" s="23" t="s">
        <v>2457</v>
      </c>
      <c r="O696" s="23" t="s">
        <v>2458</v>
      </c>
      <c r="P696" s="23" t="s">
        <v>2459</v>
      </c>
      <c r="Q696" s="23" t="s">
        <v>229</v>
      </c>
      <c r="U696" s="23" t="s">
        <v>934</v>
      </c>
      <c r="V696" s="23" t="s">
        <v>231</v>
      </c>
      <c r="W696" s="25">
        <v>46309.803796296299</v>
      </c>
    </row>
    <row r="697" spans="1:23">
      <c r="A697">
        <v>270160</v>
      </c>
      <c r="B697">
        <v>10432</v>
      </c>
      <c r="C697" s="23" t="s">
        <v>221</v>
      </c>
      <c r="D697" s="23" t="s">
        <v>222</v>
      </c>
      <c r="E697" s="23" t="s">
        <v>223</v>
      </c>
      <c r="F697" s="24">
        <v>46185</v>
      </c>
      <c r="G697" s="23" t="s">
        <v>1817</v>
      </c>
      <c r="H697">
        <v>1</v>
      </c>
      <c r="I697" s="23" t="s">
        <v>2460</v>
      </c>
      <c r="M697" s="23" t="s">
        <v>226</v>
      </c>
      <c r="N697" s="23" t="s">
        <v>2461</v>
      </c>
      <c r="O697" s="23" t="s">
        <v>2462</v>
      </c>
      <c r="P697" s="23" t="s">
        <v>2460</v>
      </c>
      <c r="Q697" s="23" t="s">
        <v>229</v>
      </c>
      <c r="U697" s="23" t="s">
        <v>1820</v>
      </c>
      <c r="V697" s="23" t="s">
        <v>231</v>
      </c>
      <c r="W697" s="25">
        <v>46309.803796296299</v>
      </c>
    </row>
    <row r="698" spans="1:23">
      <c r="A698">
        <v>270161</v>
      </c>
      <c r="B698">
        <v>10433</v>
      </c>
      <c r="C698" s="23" t="s">
        <v>221</v>
      </c>
      <c r="D698" s="23" t="s">
        <v>222</v>
      </c>
      <c r="E698" s="23" t="s">
        <v>223</v>
      </c>
      <c r="F698" s="24">
        <v>46185</v>
      </c>
      <c r="G698" s="23" t="s">
        <v>949</v>
      </c>
      <c r="H698">
        <v>1</v>
      </c>
      <c r="I698" s="23" t="s">
        <v>702</v>
      </c>
      <c r="M698" s="23" t="s">
        <v>277</v>
      </c>
      <c r="N698" s="23" t="s">
        <v>2463</v>
      </c>
      <c r="O698" s="23" t="s">
        <v>2464</v>
      </c>
      <c r="P698" s="23" t="s">
        <v>702</v>
      </c>
      <c r="Q698" s="23" t="s">
        <v>229</v>
      </c>
      <c r="U698" s="23" t="s">
        <v>953</v>
      </c>
      <c r="V698" s="23" t="s">
        <v>231</v>
      </c>
      <c r="W698" s="25">
        <v>46309.803796296299</v>
      </c>
    </row>
    <row r="699" spans="1:23">
      <c r="A699">
        <v>270162</v>
      </c>
      <c r="B699">
        <v>10434</v>
      </c>
      <c r="C699" s="23" t="s">
        <v>221</v>
      </c>
      <c r="D699" s="23" t="s">
        <v>222</v>
      </c>
      <c r="E699" s="23" t="s">
        <v>223</v>
      </c>
      <c r="F699" s="24">
        <v>46185</v>
      </c>
      <c r="G699" s="23" t="s">
        <v>930</v>
      </c>
      <c r="H699">
        <v>3</v>
      </c>
      <c r="I699" s="23" t="s">
        <v>2465</v>
      </c>
      <c r="M699" s="23" t="s">
        <v>352</v>
      </c>
      <c r="N699" s="23" t="s">
        <v>2466</v>
      </c>
      <c r="O699" s="23" t="s">
        <v>2467</v>
      </c>
      <c r="P699" s="23" t="s">
        <v>2468</v>
      </c>
      <c r="Q699" s="23" t="s">
        <v>229</v>
      </c>
      <c r="U699" s="23" t="s">
        <v>934</v>
      </c>
      <c r="V699" s="23" t="s">
        <v>231</v>
      </c>
      <c r="W699" s="25">
        <v>46309.803796296299</v>
      </c>
    </row>
    <row r="700" spans="1:23">
      <c r="A700">
        <v>270163</v>
      </c>
      <c r="B700">
        <v>10435</v>
      </c>
      <c r="C700" s="23" t="s">
        <v>221</v>
      </c>
      <c r="D700" s="23" t="s">
        <v>222</v>
      </c>
      <c r="E700" s="23" t="s">
        <v>223</v>
      </c>
      <c r="F700" s="24">
        <v>46185</v>
      </c>
      <c r="G700" s="23" t="s">
        <v>1817</v>
      </c>
      <c r="H700">
        <v>1</v>
      </c>
      <c r="I700" s="23" t="s">
        <v>1509</v>
      </c>
      <c r="M700" s="23" t="s">
        <v>226</v>
      </c>
      <c r="N700" s="23" t="s">
        <v>2469</v>
      </c>
      <c r="O700" s="23" t="s">
        <v>2470</v>
      </c>
      <c r="P700" s="23" t="s">
        <v>1509</v>
      </c>
      <c r="Q700" s="23" t="s">
        <v>229</v>
      </c>
      <c r="U700" s="23" t="s">
        <v>1820</v>
      </c>
      <c r="V700" s="23" t="s">
        <v>231</v>
      </c>
      <c r="W700" s="25">
        <v>46309.803796296299</v>
      </c>
    </row>
    <row r="701" spans="1:23">
      <c r="A701">
        <v>270164</v>
      </c>
      <c r="B701">
        <v>10423</v>
      </c>
      <c r="C701" s="23" t="s">
        <v>221</v>
      </c>
      <c r="D701" s="23" t="s">
        <v>222</v>
      </c>
      <c r="E701" s="23" t="s">
        <v>223</v>
      </c>
      <c r="F701" s="24">
        <v>46185</v>
      </c>
      <c r="G701" s="23" t="s">
        <v>420</v>
      </c>
      <c r="H701">
        <v>1</v>
      </c>
      <c r="I701" s="23" t="s">
        <v>2435</v>
      </c>
      <c r="M701" s="23" t="s">
        <v>330</v>
      </c>
      <c r="N701" s="23" t="s">
        <v>870</v>
      </c>
      <c r="O701" s="23" t="s">
        <v>526</v>
      </c>
      <c r="P701" s="23" t="s">
        <v>2435</v>
      </c>
      <c r="Q701" s="23" t="s">
        <v>229</v>
      </c>
      <c r="R701">
        <v>10422</v>
      </c>
      <c r="U701" s="23" t="s">
        <v>423</v>
      </c>
      <c r="V701" s="23" t="s">
        <v>231</v>
      </c>
      <c r="W701" s="25">
        <v>46309.803796296299</v>
      </c>
    </row>
    <row r="702" spans="1:23">
      <c r="A702">
        <v>270507</v>
      </c>
      <c r="B702">
        <v>9916</v>
      </c>
      <c r="C702" s="23" t="s">
        <v>221</v>
      </c>
      <c r="D702" s="23" t="s">
        <v>222</v>
      </c>
      <c r="E702" s="23" t="s">
        <v>223</v>
      </c>
      <c r="F702" s="24">
        <v>46188</v>
      </c>
      <c r="G702" s="23" t="s">
        <v>224</v>
      </c>
      <c r="H702">
        <v>1</v>
      </c>
      <c r="I702" s="23" t="s">
        <v>2471</v>
      </c>
      <c r="M702" s="23" t="s">
        <v>226</v>
      </c>
      <c r="N702" s="23" t="s">
        <v>2472</v>
      </c>
      <c r="O702" s="23" t="s">
        <v>2473</v>
      </c>
      <c r="P702" s="23" t="s">
        <v>2471</v>
      </c>
      <c r="Q702" s="23" t="s">
        <v>229</v>
      </c>
      <c r="U702" s="23" t="s">
        <v>230</v>
      </c>
      <c r="V702" s="23" t="s">
        <v>231</v>
      </c>
      <c r="W702" s="25">
        <v>46309.803796296299</v>
      </c>
    </row>
    <row r="703" spans="1:23">
      <c r="A703">
        <v>270508</v>
      </c>
      <c r="B703">
        <v>9917</v>
      </c>
      <c r="C703" s="23" t="s">
        <v>221</v>
      </c>
      <c r="D703" s="23" t="s">
        <v>222</v>
      </c>
      <c r="E703" s="23" t="s">
        <v>223</v>
      </c>
      <c r="F703" s="24">
        <v>46188</v>
      </c>
      <c r="G703" s="23" t="s">
        <v>1988</v>
      </c>
      <c r="H703">
        <v>1</v>
      </c>
      <c r="I703" s="23" t="s">
        <v>300</v>
      </c>
      <c r="M703" s="23" t="s">
        <v>1990</v>
      </c>
      <c r="N703" s="23" t="s">
        <v>2474</v>
      </c>
      <c r="O703" s="23" t="s">
        <v>2475</v>
      </c>
      <c r="P703" s="23" t="s">
        <v>300</v>
      </c>
      <c r="Q703" s="23" t="s">
        <v>229</v>
      </c>
      <c r="U703" s="23" t="s">
        <v>1993</v>
      </c>
      <c r="V703" s="23" t="s">
        <v>231</v>
      </c>
      <c r="W703" s="25">
        <v>46309.803796296299</v>
      </c>
    </row>
    <row r="704" spans="1:23">
      <c r="A704">
        <v>270509</v>
      </c>
      <c r="B704">
        <v>9918</v>
      </c>
      <c r="C704" s="23" t="s">
        <v>221</v>
      </c>
      <c r="D704" s="23" t="s">
        <v>222</v>
      </c>
      <c r="E704" s="23" t="s">
        <v>223</v>
      </c>
      <c r="F704" s="24">
        <v>46188</v>
      </c>
      <c r="G704" s="23" t="s">
        <v>1988</v>
      </c>
      <c r="H704">
        <v>1</v>
      </c>
      <c r="I704" s="23" t="s">
        <v>2476</v>
      </c>
      <c r="M704" s="23" t="s">
        <v>1990</v>
      </c>
      <c r="N704" s="23" t="s">
        <v>2477</v>
      </c>
      <c r="O704" s="23" t="s">
        <v>2478</v>
      </c>
      <c r="P704" s="23" t="s">
        <v>2476</v>
      </c>
      <c r="Q704" s="23" t="s">
        <v>2479</v>
      </c>
      <c r="U704" s="23" t="s">
        <v>1993</v>
      </c>
      <c r="V704" s="23" t="s">
        <v>231</v>
      </c>
      <c r="W704" s="25">
        <v>46309.803796296299</v>
      </c>
    </row>
    <row r="705" spans="1:23">
      <c r="A705">
        <v>270510</v>
      </c>
      <c r="B705">
        <v>9920</v>
      </c>
      <c r="C705" s="23" t="s">
        <v>221</v>
      </c>
      <c r="D705" s="23" t="s">
        <v>222</v>
      </c>
      <c r="E705" s="23" t="s">
        <v>223</v>
      </c>
      <c r="F705" s="24">
        <v>46188</v>
      </c>
      <c r="G705" s="23" t="s">
        <v>1491</v>
      </c>
      <c r="H705">
        <v>1</v>
      </c>
      <c r="I705" s="23" t="s">
        <v>2480</v>
      </c>
      <c r="M705" s="23" t="s">
        <v>1493</v>
      </c>
      <c r="N705" s="23" t="s">
        <v>2481</v>
      </c>
      <c r="O705" s="23" t="s">
        <v>2482</v>
      </c>
      <c r="P705" s="23" t="s">
        <v>2480</v>
      </c>
      <c r="Q705" s="23" t="s">
        <v>229</v>
      </c>
      <c r="U705" s="23" t="s">
        <v>1496</v>
      </c>
      <c r="V705" s="23" t="s">
        <v>231</v>
      </c>
      <c r="W705" s="25">
        <v>46309.803796296299</v>
      </c>
    </row>
    <row r="706" spans="1:23">
      <c r="A706">
        <v>270511</v>
      </c>
      <c r="B706">
        <v>9921</v>
      </c>
      <c r="C706" s="23" t="s">
        <v>221</v>
      </c>
      <c r="D706" s="23" t="s">
        <v>222</v>
      </c>
      <c r="E706" s="23" t="s">
        <v>223</v>
      </c>
      <c r="F706" s="24">
        <v>46188</v>
      </c>
      <c r="G706" s="23" t="s">
        <v>632</v>
      </c>
      <c r="H706">
        <v>1</v>
      </c>
      <c r="I706" s="23" t="s">
        <v>2483</v>
      </c>
      <c r="M706" s="23" t="s">
        <v>634</v>
      </c>
      <c r="N706" s="23" t="s">
        <v>2484</v>
      </c>
      <c r="O706" s="23" t="s">
        <v>2485</v>
      </c>
      <c r="P706" s="23" t="s">
        <v>2483</v>
      </c>
      <c r="Q706" s="23" t="s">
        <v>229</v>
      </c>
      <c r="U706" s="23" t="s">
        <v>637</v>
      </c>
      <c r="V706" s="23" t="s">
        <v>231</v>
      </c>
      <c r="W706" s="25">
        <v>46309.803796296299</v>
      </c>
    </row>
    <row r="707" spans="1:23">
      <c r="A707">
        <v>270512</v>
      </c>
      <c r="B707">
        <v>9922</v>
      </c>
      <c r="C707" s="23" t="s">
        <v>221</v>
      </c>
      <c r="D707" s="23" t="s">
        <v>222</v>
      </c>
      <c r="E707" s="23" t="s">
        <v>223</v>
      </c>
      <c r="F707" s="24">
        <v>46188</v>
      </c>
      <c r="G707" s="23" t="s">
        <v>1630</v>
      </c>
      <c r="H707">
        <v>3</v>
      </c>
      <c r="I707" s="23" t="s">
        <v>2486</v>
      </c>
      <c r="M707" s="23" t="s">
        <v>1632</v>
      </c>
      <c r="N707" s="23" t="s">
        <v>2487</v>
      </c>
      <c r="O707" s="23" t="s">
        <v>2488</v>
      </c>
      <c r="P707" s="23" t="s">
        <v>1654</v>
      </c>
      <c r="Q707" s="23" t="s">
        <v>229</v>
      </c>
      <c r="U707" s="23" t="s">
        <v>1635</v>
      </c>
      <c r="V707" s="23" t="s">
        <v>231</v>
      </c>
      <c r="W707" s="25">
        <v>46309.803796296299</v>
      </c>
    </row>
    <row r="708" spans="1:23">
      <c r="A708">
        <v>270513</v>
      </c>
      <c r="B708">
        <v>9923</v>
      </c>
      <c r="C708" s="23" t="s">
        <v>221</v>
      </c>
      <c r="D708" s="23" t="s">
        <v>222</v>
      </c>
      <c r="E708" s="23" t="s">
        <v>223</v>
      </c>
      <c r="F708" s="24">
        <v>46188</v>
      </c>
      <c r="G708" s="23" t="s">
        <v>224</v>
      </c>
      <c r="H708">
        <v>1</v>
      </c>
      <c r="I708" s="23" t="s">
        <v>2489</v>
      </c>
      <c r="M708" s="23" t="s">
        <v>226</v>
      </c>
      <c r="N708" s="23" t="s">
        <v>2490</v>
      </c>
      <c r="O708" s="23" t="s">
        <v>2491</v>
      </c>
      <c r="P708" s="23" t="s">
        <v>2489</v>
      </c>
      <c r="Q708" s="23" t="s">
        <v>229</v>
      </c>
      <c r="U708" s="23" t="s">
        <v>230</v>
      </c>
      <c r="V708" s="23" t="s">
        <v>231</v>
      </c>
      <c r="W708" s="25">
        <v>46309.803796296299</v>
      </c>
    </row>
    <row r="709" spans="1:23">
      <c r="A709">
        <v>270514</v>
      </c>
      <c r="B709">
        <v>9924</v>
      </c>
      <c r="C709" s="23" t="s">
        <v>221</v>
      </c>
      <c r="D709" s="23" t="s">
        <v>222</v>
      </c>
      <c r="E709" s="23" t="s">
        <v>223</v>
      </c>
      <c r="F709" s="24">
        <v>46188</v>
      </c>
      <c r="G709" s="23" t="s">
        <v>623</v>
      </c>
      <c r="H709">
        <v>3</v>
      </c>
      <c r="I709" s="23" t="s">
        <v>2492</v>
      </c>
      <c r="M709" s="23" t="s">
        <v>625</v>
      </c>
      <c r="N709" s="23" t="s">
        <v>2493</v>
      </c>
      <c r="O709" s="23" t="s">
        <v>2494</v>
      </c>
      <c r="P709" s="23" t="s">
        <v>2495</v>
      </c>
      <c r="Q709" s="23" t="s">
        <v>229</v>
      </c>
      <c r="U709" s="23" t="s">
        <v>628</v>
      </c>
      <c r="V709" s="23" t="s">
        <v>231</v>
      </c>
      <c r="W709" s="25">
        <v>46309.803796296299</v>
      </c>
    </row>
    <row r="710" spans="1:23">
      <c r="A710">
        <v>270515</v>
      </c>
      <c r="B710">
        <v>9925</v>
      </c>
      <c r="C710" s="23" t="s">
        <v>221</v>
      </c>
      <c r="D710" s="23" t="s">
        <v>222</v>
      </c>
      <c r="E710" s="23" t="s">
        <v>223</v>
      </c>
      <c r="F710" s="24">
        <v>46188</v>
      </c>
      <c r="G710" s="23" t="s">
        <v>224</v>
      </c>
      <c r="H710">
        <v>1</v>
      </c>
      <c r="I710" s="23" t="s">
        <v>2496</v>
      </c>
      <c r="M710" s="23" t="s">
        <v>226</v>
      </c>
      <c r="N710" s="23" t="s">
        <v>2497</v>
      </c>
      <c r="O710" s="23" t="s">
        <v>2498</v>
      </c>
      <c r="P710" s="23" t="s">
        <v>2496</v>
      </c>
      <c r="Q710" s="23" t="s">
        <v>229</v>
      </c>
      <c r="U710" s="23" t="s">
        <v>230</v>
      </c>
      <c r="V710" s="23" t="s">
        <v>231</v>
      </c>
      <c r="W710" s="25">
        <v>46309.803796296299</v>
      </c>
    </row>
    <row r="711" spans="1:23">
      <c r="A711">
        <v>270516</v>
      </c>
      <c r="B711">
        <v>9926</v>
      </c>
      <c r="C711" s="23" t="s">
        <v>221</v>
      </c>
      <c r="D711" s="23" t="s">
        <v>222</v>
      </c>
      <c r="E711" s="23" t="s">
        <v>223</v>
      </c>
      <c r="F711" s="24">
        <v>46188</v>
      </c>
      <c r="G711" s="23" t="s">
        <v>275</v>
      </c>
      <c r="H711">
        <v>1</v>
      </c>
      <c r="I711" s="23" t="s">
        <v>2499</v>
      </c>
      <c r="M711" s="23" t="s">
        <v>277</v>
      </c>
      <c r="N711" s="23" t="s">
        <v>2500</v>
      </c>
      <c r="O711" s="23" t="s">
        <v>2501</v>
      </c>
      <c r="P711" s="23" t="s">
        <v>2499</v>
      </c>
      <c r="Q711" s="23" t="s">
        <v>229</v>
      </c>
      <c r="U711" s="23" t="s">
        <v>280</v>
      </c>
      <c r="V711" s="23" t="s">
        <v>231</v>
      </c>
      <c r="W711" s="25">
        <v>46309.803796296299</v>
      </c>
    </row>
    <row r="712" spans="1:23">
      <c r="A712">
        <v>270517</v>
      </c>
      <c r="B712">
        <v>9927</v>
      </c>
      <c r="C712" s="23" t="s">
        <v>221</v>
      </c>
      <c r="D712" s="23" t="s">
        <v>222</v>
      </c>
      <c r="E712" s="23" t="s">
        <v>223</v>
      </c>
      <c r="F712" s="24">
        <v>46188</v>
      </c>
      <c r="G712" s="23" t="s">
        <v>245</v>
      </c>
      <c r="H712">
        <v>1</v>
      </c>
      <c r="I712" s="23" t="s">
        <v>2502</v>
      </c>
      <c r="M712" s="23" t="s">
        <v>247</v>
      </c>
      <c r="N712" s="23" t="s">
        <v>1839</v>
      </c>
      <c r="O712" s="23" t="s">
        <v>2503</v>
      </c>
      <c r="P712" s="23" t="s">
        <v>2502</v>
      </c>
      <c r="Q712" s="23" t="s">
        <v>229</v>
      </c>
      <c r="U712" s="23" t="s">
        <v>250</v>
      </c>
      <c r="V712" s="23" t="s">
        <v>231</v>
      </c>
      <c r="W712" s="25">
        <v>46309.803796296299</v>
      </c>
    </row>
    <row r="713" spans="1:23">
      <c r="A713">
        <v>270518</v>
      </c>
      <c r="B713">
        <v>9928</v>
      </c>
      <c r="C713" s="23" t="s">
        <v>221</v>
      </c>
      <c r="D713" s="23" t="s">
        <v>222</v>
      </c>
      <c r="E713" s="23" t="s">
        <v>223</v>
      </c>
      <c r="F713" s="24">
        <v>46188</v>
      </c>
      <c r="G713" s="23" t="s">
        <v>251</v>
      </c>
      <c r="H713">
        <v>1</v>
      </c>
      <c r="I713" s="23" t="s">
        <v>1708</v>
      </c>
      <c r="M713" s="23" t="s">
        <v>253</v>
      </c>
      <c r="N713" s="23" t="s">
        <v>2504</v>
      </c>
      <c r="O713" s="23" t="s">
        <v>2505</v>
      </c>
      <c r="P713" s="23" t="s">
        <v>1708</v>
      </c>
      <c r="Q713" s="23" t="s">
        <v>229</v>
      </c>
      <c r="U713" s="23" t="s">
        <v>256</v>
      </c>
      <c r="V713" s="23" t="s">
        <v>231</v>
      </c>
      <c r="W713" s="25">
        <v>46309.803796296299</v>
      </c>
    </row>
    <row r="714" spans="1:23">
      <c r="A714">
        <v>270519</v>
      </c>
      <c r="B714">
        <v>9929</v>
      </c>
      <c r="C714" s="23" t="s">
        <v>221</v>
      </c>
      <c r="D714" s="23" t="s">
        <v>222</v>
      </c>
      <c r="E714" s="23" t="s">
        <v>223</v>
      </c>
      <c r="F714" s="24">
        <v>46188</v>
      </c>
      <c r="G714" s="23" t="s">
        <v>644</v>
      </c>
      <c r="H714">
        <v>1</v>
      </c>
      <c r="I714" s="23" t="s">
        <v>2506</v>
      </c>
      <c r="M714" s="23" t="s">
        <v>397</v>
      </c>
      <c r="N714" s="23" t="s">
        <v>2507</v>
      </c>
      <c r="O714" s="23" t="s">
        <v>2508</v>
      </c>
      <c r="P714" s="23" t="s">
        <v>2506</v>
      </c>
      <c r="Q714" s="23" t="s">
        <v>229</v>
      </c>
      <c r="U714" s="23" t="s">
        <v>648</v>
      </c>
      <c r="V714" s="23" t="s">
        <v>231</v>
      </c>
      <c r="W714" s="25">
        <v>46309.803796296299</v>
      </c>
    </row>
    <row r="715" spans="1:23">
      <c r="A715">
        <v>270520</v>
      </c>
      <c r="B715">
        <v>9930</v>
      </c>
      <c r="C715" s="23" t="s">
        <v>221</v>
      </c>
      <c r="D715" s="23" t="s">
        <v>222</v>
      </c>
      <c r="E715" s="23" t="s">
        <v>223</v>
      </c>
      <c r="F715" s="24">
        <v>46188</v>
      </c>
      <c r="G715" s="23" t="s">
        <v>649</v>
      </c>
      <c r="H715">
        <v>1</v>
      </c>
      <c r="I715" s="23" t="s">
        <v>2509</v>
      </c>
      <c r="M715" s="23" t="s">
        <v>651</v>
      </c>
      <c r="N715" s="23" t="s">
        <v>2510</v>
      </c>
      <c r="O715" s="23" t="s">
        <v>2511</v>
      </c>
      <c r="P715" s="23" t="s">
        <v>2509</v>
      </c>
      <c r="Q715" s="23" t="s">
        <v>229</v>
      </c>
      <c r="U715" s="23" t="s">
        <v>654</v>
      </c>
      <c r="V715" s="23" t="s">
        <v>231</v>
      </c>
      <c r="W715" s="25">
        <v>46309.803796296299</v>
      </c>
    </row>
    <row r="716" spans="1:23">
      <c r="A716">
        <v>270521</v>
      </c>
      <c r="B716">
        <v>9931</v>
      </c>
      <c r="C716" s="23" t="s">
        <v>221</v>
      </c>
      <c r="D716" s="23" t="s">
        <v>222</v>
      </c>
      <c r="E716" s="23" t="s">
        <v>223</v>
      </c>
      <c r="F716" s="24">
        <v>46188</v>
      </c>
      <c r="G716" s="23" t="s">
        <v>281</v>
      </c>
      <c r="H716">
        <v>1</v>
      </c>
      <c r="I716" s="23" t="s">
        <v>2512</v>
      </c>
      <c r="M716" s="23" t="s">
        <v>283</v>
      </c>
      <c r="N716" s="23" t="s">
        <v>2513</v>
      </c>
      <c r="O716" s="23" t="s">
        <v>2514</v>
      </c>
      <c r="P716" s="23" t="s">
        <v>2512</v>
      </c>
      <c r="Q716" s="23" t="s">
        <v>229</v>
      </c>
      <c r="U716" s="23" t="s">
        <v>286</v>
      </c>
      <c r="V716" s="23" t="s">
        <v>231</v>
      </c>
      <c r="W716" s="25">
        <v>46309.803796296299</v>
      </c>
    </row>
    <row r="717" spans="1:23">
      <c r="A717">
        <v>270522</v>
      </c>
      <c r="B717">
        <v>9932</v>
      </c>
      <c r="C717" s="23" t="s">
        <v>221</v>
      </c>
      <c r="D717" s="23" t="s">
        <v>222</v>
      </c>
      <c r="E717" s="23" t="s">
        <v>223</v>
      </c>
      <c r="F717" s="24">
        <v>46188</v>
      </c>
      <c r="G717" s="23" t="s">
        <v>2408</v>
      </c>
      <c r="H717">
        <v>1</v>
      </c>
      <c r="I717" s="23" t="s">
        <v>2515</v>
      </c>
      <c r="M717" s="23" t="s">
        <v>2410</v>
      </c>
      <c r="N717" s="23" t="s">
        <v>2283</v>
      </c>
      <c r="O717" s="23" t="s">
        <v>2516</v>
      </c>
      <c r="P717" s="23" t="s">
        <v>2515</v>
      </c>
      <c r="Q717" s="23" t="s">
        <v>229</v>
      </c>
      <c r="U717" s="23" t="s">
        <v>2413</v>
      </c>
      <c r="V717" s="23" t="s">
        <v>231</v>
      </c>
      <c r="W717" s="25">
        <v>46309.803796296299</v>
      </c>
    </row>
    <row r="718" spans="1:23">
      <c r="A718">
        <v>270523</v>
      </c>
      <c r="B718">
        <v>9933</v>
      </c>
      <c r="C718" s="23" t="s">
        <v>221</v>
      </c>
      <c r="D718" s="23" t="s">
        <v>222</v>
      </c>
      <c r="E718" s="23" t="s">
        <v>223</v>
      </c>
      <c r="F718" s="24">
        <v>46188</v>
      </c>
      <c r="G718" s="23" t="s">
        <v>323</v>
      </c>
      <c r="H718">
        <v>1</v>
      </c>
      <c r="I718" s="23" t="s">
        <v>2517</v>
      </c>
      <c r="M718" s="23" t="s">
        <v>325</v>
      </c>
      <c r="N718" s="23" t="s">
        <v>2518</v>
      </c>
      <c r="O718" s="23" t="s">
        <v>2519</v>
      </c>
      <c r="P718" s="23" t="s">
        <v>2517</v>
      </c>
      <c r="Q718" s="23" t="s">
        <v>229</v>
      </c>
      <c r="U718" s="23" t="s">
        <v>328</v>
      </c>
      <c r="V718" s="23" t="s">
        <v>231</v>
      </c>
      <c r="W718" s="25">
        <v>46309.803796296299</v>
      </c>
    </row>
    <row r="719" spans="1:23">
      <c r="A719">
        <v>270524</v>
      </c>
      <c r="B719">
        <v>9919</v>
      </c>
      <c r="C719" s="23" t="s">
        <v>221</v>
      </c>
      <c r="D719" s="23" t="s">
        <v>222</v>
      </c>
      <c r="E719" s="23" t="s">
        <v>223</v>
      </c>
      <c r="F719" s="24">
        <v>46188</v>
      </c>
      <c r="G719" s="23" t="s">
        <v>329</v>
      </c>
      <c r="H719">
        <v>1</v>
      </c>
      <c r="I719" s="23" t="s">
        <v>2479</v>
      </c>
      <c r="M719" s="23" t="s">
        <v>330</v>
      </c>
      <c r="N719" s="23" t="s">
        <v>786</v>
      </c>
      <c r="O719" s="23" t="s">
        <v>2520</v>
      </c>
      <c r="P719" s="23" t="s">
        <v>2479</v>
      </c>
      <c r="Q719" s="23" t="s">
        <v>229</v>
      </c>
      <c r="R719">
        <v>9918</v>
      </c>
      <c r="U719" s="23" t="s">
        <v>333</v>
      </c>
      <c r="V719" s="23" t="s">
        <v>231</v>
      </c>
      <c r="W719" s="25">
        <v>46309.803796296299</v>
      </c>
    </row>
    <row r="720" spans="1:23">
      <c r="A720">
        <v>270808</v>
      </c>
      <c r="B720">
        <v>10464</v>
      </c>
      <c r="C720" s="23" t="s">
        <v>221</v>
      </c>
      <c r="D720" s="23" t="s">
        <v>222</v>
      </c>
      <c r="E720" s="23" t="s">
        <v>223</v>
      </c>
      <c r="F720" s="24">
        <v>46189</v>
      </c>
      <c r="G720" s="23" t="s">
        <v>334</v>
      </c>
      <c r="H720">
        <v>1</v>
      </c>
      <c r="I720" s="23" t="s">
        <v>997</v>
      </c>
      <c r="M720" s="23" t="s">
        <v>226</v>
      </c>
      <c r="N720" s="23" t="s">
        <v>2521</v>
      </c>
      <c r="O720" s="23" t="s">
        <v>2522</v>
      </c>
      <c r="P720" s="23" t="s">
        <v>997</v>
      </c>
      <c r="Q720" s="23" t="s">
        <v>229</v>
      </c>
      <c r="U720" s="23" t="s">
        <v>339</v>
      </c>
      <c r="V720" s="23" t="s">
        <v>231</v>
      </c>
      <c r="W720" s="25">
        <v>46309.803796296299</v>
      </c>
    </row>
    <row r="721" spans="1:23">
      <c r="A721">
        <v>270809</v>
      </c>
      <c r="B721">
        <v>10465</v>
      </c>
      <c r="C721" s="23" t="s">
        <v>221</v>
      </c>
      <c r="D721" s="23" t="s">
        <v>222</v>
      </c>
      <c r="E721" s="23" t="s">
        <v>223</v>
      </c>
      <c r="F721" s="24">
        <v>46189</v>
      </c>
      <c r="G721" s="23" t="s">
        <v>797</v>
      </c>
      <c r="H721">
        <v>1</v>
      </c>
      <c r="I721" s="23" t="s">
        <v>2523</v>
      </c>
      <c r="M721" s="23" t="s">
        <v>799</v>
      </c>
      <c r="N721" s="23" t="s">
        <v>2524</v>
      </c>
      <c r="O721" s="23" t="s">
        <v>868</v>
      </c>
      <c r="P721" s="23" t="s">
        <v>2523</v>
      </c>
      <c r="Q721" s="23" t="s">
        <v>229</v>
      </c>
      <c r="U721" s="23" t="s">
        <v>803</v>
      </c>
      <c r="V721" s="23" t="s">
        <v>231</v>
      </c>
      <c r="W721" s="25">
        <v>46309.803796296299</v>
      </c>
    </row>
    <row r="722" spans="1:23">
      <c r="A722">
        <v>270810</v>
      </c>
      <c r="B722">
        <v>10466</v>
      </c>
      <c r="C722" s="23" t="s">
        <v>221</v>
      </c>
      <c r="D722" s="23" t="s">
        <v>222</v>
      </c>
      <c r="E722" s="23" t="s">
        <v>223</v>
      </c>
      <c r="F722" s="24">
        <v>46189</v>
      </c>
      <c r="G722" s="23" t="s">
        <v>420</v>
      </c>
      <c r="H722">
        <v>1</v>
      </c>
      <c r="I722" s="23" t="s">
        <v>2525</v>
      </c>
      <c r="M722" s="23" t="s">
        <v>330</v>
      </c>
      <c r="N722" s="23" t="s">
        <v>2298</v>
      </c>
      <c r="O722" s="23" t="s">
        <v>2526</v>
      </c>
      <c r="P722" s="23" t="s">
        <v>2525</v>
      </c>
      <c r="Q722" s="23" t="s">
        <v>229</v>
      </c>
      <c r="U722" s="23" t="s">
        <v>423</v>
      </c>
      <c r="V722" s="23" t="s">
        <v>231</v>
      </c>
      <c r="W722" s="25">
        <v>46309.803796296299</v>
      </c>
    </row>
    <row r="723" spans="1:23">
      <c r="A723">
        <v>270811</v>
      </c>
      <c r="B723">
        <v>10467</v>
      </c>
      <c r="C723" s="23" t="s">
        <v>221</v>
      </c>
      <c r="D723" s="23" t="s">
        <v>222</v>
      </c>
      <c r="E723" s="23" t="s">
        <v>223</v>
      </c>
      <c r="F723" s="24">
        <v>46189</v>
      </c>
      <c r="G723" s="23" t="s">
        <v>797</v>
      </c>
      <c r="H723">
        <v>1</v>
      </c>
      <c r="I723" s="23" t="s">
        <v>2527</v>
      </c>
      <c r="M723" s="23" t="s">
        <v>799</v>
      </c>
      <c r="N723" s="23" t="s">
        <v>2528</v>
      </c>
      <c r="O723" s="23" t="s">
        <v>2529</v>
      </c>
      <c r="P723" s="23" t="s">
        <v>2527</v>
      </c>
      <c r="Q723" s="23" t="s">
        <v>229</v>
      </c>
      <c r="U723" s="23" t="s">
        <v>803</v>
      </c>
      <c r="V723" s="23" t="s">
        <v>231</v>
      </c>
      <c r="W723" s="25">
        <v>46309.803796296299</v>
      </c>
    </row>
    <row r="724" spans="1:23">
      <c r="A724">
        <v>270812</v>
      </c>
      <c r="B724">
        <v>10468</v>
      </c>
      <c r="C724" s="23" t="s">
        <v>221</v>
      </c>
      <c r="D724" s="23" t="s">
        <v>222</v>
      </c>
      <c r="E724" s="23" t="s">
        <v>223</v>
      </c>
      <c r="F724" s="24">
        <v>46189</v>
      </c>
      <c r="G724" s="23" t="s">
        <v>556</v>
      </c>
      <c r="H724">
        <v>3</v>
      </c>
      <c r="I724" s="23" t="s">
        <v>2530</v>
      </c>
      <c r="M724" s="23" t="s">
        <v>558</v>
      </c>
      <c r="N724" s="23" t="s">
        <v>2531</v>
      </c>
      <c r="O724" s="23" t="s">
        <v>2532</v>
      </c>
      <c r="P724" s="23" t="s">
        <v>521</v>
      </c>
      <c r="Q724" s="23" t="s">
        <v>229</v>
      </c>
      <c r="U724" s="23" t="s">
        <v>561</v>
      </c>
      <c r="V724" s="23" t="s">
        <v>231</v>
      </c>
      <c r="W724" s="25">
        <v>46309.803796296299</v>
      </c>
    </row>
    <row r="725" spans="1:23">
      <c r="A725">
        <v>270813</v>
      </c>
      <c r="B725">
        <v>10469</v>
      </c>
      <c r="C725" s="23" t="s">
        <v>221</v>
      </c>
      <c r="D725" s="23" t="s">
        <v>222</v>
      </c>
      <c r="E725" s="23" t="s">
        <v>223</v>
      </c>
      <c r="F725" s="24">
        <v>46189</v>
      </c>
      <c r="G725" s="23" t="s">
        <v>334</v>
      </c>
      <c r="H725">
        <v>1</v>
      </c>
      <c r="I725" s="23" t="s">
        <v>2533</v>
      </c>
      <c r="M725" s="23" t="s">
        <v>226</v>
      </c>
      <c r="N725" s="23" t="s">
        <v>2534</v>
      </c>
      <c r="O725" s="23" t="s">
        <v>2535</v>
      </c>
      <c r="P725" s="23" t="s">
        <v>2533</v>
      </c>
      <c r="Q725" s="23" t="s">
        <v>229</v>
      </c>
      <c r="U725" s="23" t="s">
        <v>339</v>
      </c>
      <c r="V725" s="23" t="s">
        <v>231</v>
      </c>
      <c r="W725" s="25">
        <v>46309.803796296299</v>
      </c>
    </row>
    <row r="726" spans="1:23">
      <c r="A726">
        <v>270814</v>
      </c>
      <c r="B726">
        <v>10470</v>
      </c>
      <c r="C726" s="23" t="s">
        <v>221</v>
      </c>
      <c r="D726" s="23" t="s">
        <v>222</v>
      </c>
      <c r="E726" s="23" t="s">
        <v>223</v>
      </c>
      <c r="F726" s="24">
        <v>46189</v>
      </c>
      <c r="G726" s="23" t="s">
        <v>556</v>
      </c>
      <c r="H726">
        <v>1</v>
      </c>
      <c r="I726" s="23" t="s">
        <v>2536</v>
      </c>
      <c r="M726" s="23" t="s">
        <v>558</v>
      </c>
      <c r="N726" s="23" t="s">
        <v>2537</v>
      </c>
      <c r="O726" s="23" t="s">
        <v>2538</v>
      </c>
      <c r="P726" s="23" t="s">
        <v>2536</v>
      </c>
      <c r="Q726" s="23" t="s">
        <v>229</v>
      </c>
      <c r="U726" s="23" t="s">
        <v>561</v>
      </c>
      <c r="V726" s="23" t="s">
        <v>231</v>
      </c>
      <c r="W726" s="25">
        <v>46309.803796296299</v>
      </c>
    </row>
    <row r="727" spans="1:23">
      <c r="A727">
        <v>270815</v>
      </c>
      <c r="B727">
        <v>10471</v>
      </c>
      <c r="C727" s="23" t="s">
        <v>221</v>
      </c>
      <c r="D727" s="23" t="s">
        <v>222</v>
      </c>
      <c r="E727" s="23" t="s">
        <v>223</v>
      </c>
      <c r="F727" s="24">
        <v>46189</v>
      </c>
      <c r="G727" s="23" t="s">
        <v>556</v>
      </c>
      <c r="H727">
        <v>1</v>
      </c>
      <c r="I727" s="23" t="s">
        <v>1191</v>
      </c>
      <c r="M727" s="23" t="s">
        <v>558</v>
      </c>
      <c r="N727" s="23" t="s">
        <v>2539</v>
      </c>
      <c r="O727" s="23" t="s">
        <v>2540</v>
      </c>
      <c r="P727" s="23" t="s">
        <v>1191</v>
      </c>
      <c r="Q727" s="23" t="s">
        <v>229</v>
      </c>
      <c r="U727" s="23" t="s">
        <v>561</v>
      </c>
      <c r="V727" s="23" t="s">
        <v>231</v>
      </c>
      <c r="W727" s="25">
        <v>46309.803796296299</v>
      </c>
    </row>
    <row r="728" spans="1:23">
      <c r="A728">
        <v>270816</v>
      </c>
      <c r="B728">
        <v>10472</v>
      </c>
      <c r="C728" s="23" t="s">
        <v>221</v>
      </c>
      <c r="D728" s="23" t="s">
        <v>222</v>
      </c>
      <c r="E728" s="23" t="s">
        <v>223</v>
      </c>
      <c r="F728" s="24">
        <v>46189</v>
      </c>
      <c r="G728" s="23" t="s">
        <v>556</v>
      </c>
      <c r="H728">
        <v>1</v>
      </c>
      <c r="I728" s="23" t="s">
        <v>416</v>
      </c>
      <c r="M728" s="23" t="s">
        <v>558</v>
      </c>
      <c r="N728" s="23" t="s">
        <v>2541</v>
      </c>
      <c r="O728" s="23" t="s">
        <v>2542</v>
      </c>
      <c r="P728" s="23" t="s">
        <v>416</v>
      </c>
      <c r="Q728" s="23" t="s">
        <v>229</v>
      </c>
      <c r="U728" s="23" t="s">
        <v>561</v>
      </c>
      <c r="V728" s="23" t="s">
        <v>231</v>
      </c>
      <c r="W728" s="25">
        <v>46309.803796296299</v>
      </c>
    </row>
    <row r="729" spans="1:23">
      <c r="A729">
        <v>270817</v>
      </c>
      <c r="B729">
        <v>10473</v>
      </c>
      <c r="C729" s="23" t="s">
        <v>221</v>
      </c>
      <c r="D729" s="23" t="s">
        <v>222</v>
      </c>
      <c r="E729" s="23" t="s">
        <v>223</v>
      </c>
      <c r="F729" s="24">
        <v>46189</v>
      </c>
      <c r="G729" s="23" t="s">
        <v>374</v>
      </c>
      <c r="H729">
        <v>1</v>
      </c>
      <c r="I729" s="23" t="s">
        <v>2543</v>
      </c>
      <c r="M729" s="23" t="s">
        <v>277</v>
      </c>
      <c r="N729" s="23" t="s">
        <v>2544</v>
      </c>
      <c r="O729" s="23" t="s">
        <v>2545</v>
      </c>
      <c r="P729" s="23" t="s">
        <v>2543</v>
      </c>
      <c r="Q729" s="23" t="s">
        <v>229</v>
      </c>
      <c r="U729" s="23" t="s">
        <v>378</v>
      </c>
      <c r="V729" s="23" t="s">
        <v>231</v>
      </c>
      <c r="W729" s="25">
        <v>46309.803796296299</v>
      </c>
    </row>
    <row r="730" spans="1:23">
      <c r="A730">
        <v>270818</v>
      </c>
      <c r="B730">
        <v>10474</v>
      </c>
      <c r="C730" s="23" t="s">
        <v>221</v>
      </c>
      <c r="D730" s="23" t="s">
        <v>222</v>
      </c>
      <c r="E730" s="23" t="s">
        <v>223</v>
      </c>
      <c r="F730" s="24">
        <v>46189</v>
      </c>
      <c r="G730" s="23" t="s">
        <v>556</v>
      </c>
      <c r="H730">
        <v>2</v>
      </c>
      <c r="I730" s="23" t="s">
        <v>2546</v>
      </c>
      <c r="M730" s="23" t="s">
        <v>558</v>
      </c>
      <c r="N730" s="23" t="s">
        <v>2547</v>
      </c>
      <c r="O730" s="23" t="s">
        <v>2548</v>
      </c>
      <c r="P730" s="23" t="s">
        <v>2549</v>
      </c>
      <c r="Q730" s="23" t="s">
        <v>229</v>
      </c>
      <c r="U730" s="23" t="s">
        <v>561</v>
      </c>
      <c r="V730" s="23" t="s">
        <v>231</v>
      </c>
      <c r="W730" s="25">
        <v>46309.803796296299</v>
      </c>
    </row>
    <row r="731" spans="1:23">
      <c r="A731">
        <v>270819</v>
      </c>
      <c r="B731">
        <v>10475</v>
      </c>
      <c r="C731" s="23" t="s">
        <v>221</v>
      </c>
      <c r="D731" s="23" t="s">
        <v>222</v>
      </c>
      <c r="E731" s="23" t="s">
        <v>223</v>
      </c>
      <c r="F731" s="24">
        <v>46189</v>
      </c>
      <c r="G731" s="23" t="s">
        <v>556</v>
      </c>
      <c r="H731">
        <v>2</v>
      </c>
      <c r="I731" s="23" t="s">
        <v>2550</v>
      </c>
      <c r="M731" s="23" t="s">
        <v>558</v>
      </c>
      <c r="N731" s="23" t="s">
        <v>2551</v>
      </c>
      <c r="O731" s="23" t="s">
        <v>2552</v>
      </c>
      <c r="P731" s="23" t="s">
        <v>1708</v>
      </c>
      <c r="Q731" s="23" t="s">
        <v>229</v>
      </c>
      <c r="U731" s="23" t="s">
        <v>561</v>
      </c>
      <c r="V731" s="23" t="s">
        <v>231</v>
      </c>
      <c r="W731" s="25">
        <v>46309.803796296299</v>
      </c>
    </row>
    <row r="732" spans="1:23">
      <c r="A732">
        <v>270820</v>
      </c>
      <c r="B732">
        <v>10476</v>
      </c>
      <c r="C732" s="23" t="s">
        <v>221</v>
      </c>
      <c r="D732" s="23" t="s">
        <v>222</v>
      </c>
      <c r="E732" s="23" t="s">
        <v>223</v>
      </c>
      <c r="F732" s="24">
        <v>46189</v>
      </c>
      <c r="G732" s="23" t="s">
        <v>334</v>
      </c>
      <c r="H732">
        <v>1</v>
      </c>
      <c r="I732" s="23" t="s">
        <v>2553</v>
      </c>
      <c r="M732" s="23" t="s">
        <v>226</v>
      </c>
      <c r="N732" s="23" t="s">
        <v>2554</v>
      </c>
      <c r="O732" s="23" t="s">
        <v>2555</v>
      </c>
      <c r="P732" s="23" t="s">
        <v>2553</v>
      </c>
      <c r="Q732" s="23" t="s">
        <v>229</v>
      </c>
      <c r="U732" s="23" t="s">
        <v>339</v>
      </c>
      <c r="V732" s="23" t="s">
        <v>231</v>
      </c>
      <c r="W732" s="25">
        <v>46309.803796296299</v>
      </c>
    </row>
    <row r="733" spans="1:23">
      <c r="A733">
        <v>270821</v>
      </c>
      <c r="B733">
        <v>10477</v>
      </c>
      <c r="C733" s="23" t="s">
        <v>221</v>
      </c>
      <c r="D733" s="23" t="s">
        <v>222</v>
      </c>
      <c r="E733" s="23" t="s">
        <v>223</v>
      </c>
      <c r="F733" s="24">
        <v>46189</v>
      </c>
      <c r="G733" s="23" t="s">
        <v>791</v>
      </c>
      <c r="H733">
        <v>1</v>
      </c>
      <c r="I733" s="23" t="s">
        <v>300</v>
      </c>
      <c r="M733" s="23" t="s">
        <v>259</v>
      </c>
      <c r="N733" s="23" t="s">
        <v>2556</v>
      </c>
      <c r="O733" s="23" t="s">
        <v>2557</v>
      </c>
      <c r="P733" s="23" t="s">
        <v>300</v>
      </c>
      <c r="Q733" s="23" t="s">
        <v>229</v>
      </c>
      <c r="U733" s="23" t="s">
        <v>796</v>
      </c>
      <c r="V733" s="23" t="s">
        <v>231</v>
      </c>
      <c r="W733" s="25">
        <v>46309.803796296299</v>
      </c>
    </row>
    <row r="734" spans="1:23">
      <c r="A734">
        <v>270822</v>
      </c>
      <c r="B734">
        <v>10478</v>
      </c>
      <c r="C734" s="23" t="s">
        <v>221</v>
      </c>
      <c r="D734" s="23" t="s">
        <v>222</v>
      </c>
      <c r="E734" s="23" t="s">
        <v>223</v>
      </c>
      <c r="F734" s="24">
        <v>46189</v>
      </c>
      <c r="G734" s="23" t="s">
        <v>556</v>
      </c>
      <c r="H734">
        <v>2</v>
      </c>
      <c r="I734" s="23" t="s">
        <v>276</v>
      </c>
      <c r="M734" s="23" t="s">
        <v>558</v>
      </c>
      <c r="N734" s="23" t="s">
        <v>2558</v>
      </c>
      <c r="O734" s="23" t="s">
        <v>2559</v>
      </c>
      <c r="P734" s="23" t="s">
        <v>2560</v>
      </c>
      <c r="Q734" s="23" t="s">
        <v>229</v>
      </c>
      <c r="U734" s="23" t="s">
        <v>561</v>
      </c>
      <c r="V734" s="23" t="s">
        <v>231</v>
      </c>
      <c r="W734" s="25">
        <v>46309.803796296299</v>
      </c>
    </row>
    <row r="735" spans="1:23">
      <c r="A735">
        <v>270823</v>
      </c>
      <c r="B735">
        <v>10479</v>
      </c>
      <c r="C735" s="23" t="s">
        <v>221</v>
      </c>
      <c r="D735" s="23" t="s">
        <v>222</v>
      </c>
      <c r="E735" s="23" t="s">
        <v>223</v>
      </c>
      <c r="F735" s="24">
        <v>46189</v>
      </c>
      <c r="G735" s="23" t="s">
        <v>334</v>
      </c>
      <c r="H735">
        <v>1</v>
      </c>
      <c r="I735" s="23" t="s">
        <v>2561</v>
      </c>
      <c r="M735" s="23" t="s">
        <v>226</v>
      </c>
      <c r="N735" s="23" t="s">
        <v>2562</v>
      </c>
      <c r="O735" s="23" t="s">
        <v>2563</v>
      </c>
      <c r="P735" s="23" t="s">
        <v>2561</v>
      </c>
      <c r="Q735" s="23" t="s">
        <v>229</v>
      </c>
      <c r="U735" s="23" t="s">
        <v>339</v>
      </c>
      <c r="V735" s="23" t="s">
        <v>231</v>
      </c>
      <c r="W735" s="25">
        <v>46309.803796296299</v>
      </c>
    </row>
    <row r="736" spans="1:23">
      <c r="A736">
        <v>270824</v>
      </c>
      <c r="B736">
        <v>10480</v>
      </c>
      <c r="C736" s="23" t="s">
        <v>221</v>
      </c>
      <c r="D736" s="23" t="s">
        <v>222</v>
      </c>
      <c r="E736" s="23" t="s">
        <v>223</v>
      </c>
      <c r="F736" s="24">
        <v>46189</v>
      </c>
      <c r="G736" s="23" t="s">
        <v>556</v>
      </c>
      <c r="H736">
        <v>2</v>
      </c>
      <c r="I736" s="23" t="s">
        <v>633</v>
      </c>
      <c r="M736" s="23" t="s">
        <v>558</v>
      </c>
      <c r="N736" s="23" t="s">
        <v>2564</v>
      </c>
      <c r="O736" s="23" t="s">
        <v>2565</v>
      </c>
      <c r="P736" s="23" t="s">
        <v>2566</v>
      </c>
      <c r="Q736" s="23" t="s">
        <v>229</v>
      </c>
      <c r="U736" s="23" t="s">
        <v>561</v>
      </c>
      <c r="V736" s="23" t="s">
        <v>231</v>
      </c>
      <c r="W736" s="25">
        <v>46309.803796296299</v>
      </c>
    </row>
    <row r="737" spans="1:23">
      <c r="A737">
        <v>270825</v>
      </c>
      <c r="B737">
        <v>10481</v>
      </c>
      <c r="C737" s="23" t="s">
        <v>221</v>
      </c>
      <c r="D737" s="23" t="s">
        <v>222</v>
      </c>
      <c r="E737" s="23" t="s">
        <v>223</v>
      </c>
      <c r="F737" s="24">
        <v>46189</v>
      </c>
      <c r="G737" s="23" t="s">
        <v>2408</v>
      </c>
      <c r="H737">
        <v>1</v>
      </c>
      <c r="I737" s="23" t="s">
        <v>2567</v>
      </c>
      <c r="M737" s="23" t="s">
        <v>2410</v>
      </c>
      <c r="N737" s="23" t="s">
        <v>2568</v>
      </c>
      <c r="O737" s="23" t="s">
        <v>2569</v>
      </c>
      <c r="P737" s="23" t="s">
        <v>2567</v>
      </c>
      <c r="Q737" s="23" t="s">
        <v>229</v>
      </c>
      <c r="U737" s="23" t="s">
        <v>2413</v>
      </c>
      <c r="V737" s="23" t="s">
        <v>231</v>
      </c>
      <c r="W737" s="25">
        <v>46309.803796296299</v>
      </c>
    </row>
    <row r="738" spans="1:23">
      <c r="A738">
        <v>270826</v>
      </c>
      <c r="B738">
        <v>10482</v>
      </c>
      <c r="C738" s="23" t="s">
        <v>221</v>
      </c>
      <c r="D738" s="23" t="s">
        <v>222</v>
      </c>
      <c r="E738" s="23" t="s">
        <v>223</v>
      </c>
      <c r="F738" s="24">
        <v>46189</v>
      </c>
      <c r="G738" s="23" t="s">
        <v>334</v>
      </c>
      <c r="H738">
        <v>1</v>
      </c>
      <c r="I738" s="23" t="s">
        <v>2570</v>
      </c>
      <c r="M738" s="23" t="s">
        <v>226</v>
      </c>
      <c r="N738" s="23" t="s">
        <v>2208</v>
      </c>
      <c r="O738" s="23" t="s">
        <v>2571</v>
      </c>
      <c r="P738" s="23" t="s">
        <v>2570</v>
      </c>
      <c r="Q738" s="23" t="s">
        <v>229</v>
      </c>
      <c r="U738" s="23" t="s">
        <v>339</v>
      </c>
      <c r="V738" s="23" t="s">
        <v>231</v>
      </c>
      <c r="W738" s="25">
        <v>46309.803796296299</v>
      </c>
    </row>
    <row r="739" spans="1:23">
      <c r="A739">
        <v>271108</v>
      </c>
      <c r="B739">
        <v>9953</v>
      </c>
      <c r="C739" s="23" t="s">
        <v>221</v>
      </c>
      <c r="D739" s="23" t="s">
        <v>222</v>
      </c>
      <c r="E739" s="23" t="s">
        <v>223</v>
      </c>
      <c r="F739" s="24">
        <v>46190</v>
      </c>
      <c r="G739" s="23" t="s">
        <v>224</v>
      </c>
      <c r="H739">
        <v>1</v>
      </c>
      <c r="I739" s="23" t="s">
        <v>2572</v>
      </c>
      <c r="M739" s="23" t="s">
        <v>226</v>
      </c>
      <c r="N739" s="23" t="s">
        <v>2115</v>
      </c>
      <c r="O739" s="23" t="s">
        <v>2573</v>
      </c>
      <c r="P739" s="23" t="s">
        <v>2572</v>
      </c>
      <c r="Q739" s="23" t="s">
        <v>229</v>
      </c>
      <c r="U739" s="23" t="s">
        <v>230</v>
      </c>
      <c r="V739" s="23" t="s">
        <v>231</v>
      </c>
      <c r="W739" s="25">
        <v>46309.803796296299</v>
      </c>
    </row>
    <row r="740" spans="1:23">
      <c r="A740">
        <v>271109</v>
      </c>
      <c r="B740">
        <v>9954</v>
      </c>
      <c r="C740" s="23" t="s">
        <v>221</v>
      </c>
      <c r="D740" s="23" t="s">
        <v>222</v>
      </c>
      <c r="E740" s="23" t="s">
        <v>223</v>
      </c>
      <c r="F740" s="24">
        <v>46190</v>
      </c>
      <c r="G740" s="23" t="s">
        <v>317</v>
      </c>
      <c r="H740">
        <v>1</v>
      </c>
      <c r="I740" s="23" t="s">
        <v>2574</v>
      </c>
      <c r="M740" s="23" t="s">
        <v>319</v>
      </c>
      <c r="N740" s="23" t="s">
        <v>2575</v>
      </c>
      <c r="O740" s="23" t="s">
        <v>2576</v>
      </c>
      <c r="P740" s="23" t="s">
        <v>2574</v>
      </c>
      <c r="Q740" s="23" t="s">
        <v>2577</v>
      </c>
      <c r="U740" s="23" t="s">
        <v>322</v>
      </c>
      <c r="V740" s="23" t="s">
        <v>231</v>
      </c>
      <c r="W740" s="25">
        <v>46309.803796296299</v>
      </c>
    </row>
    <row r="741" spans="1:23">
      <c r="A741">
        <v>271110</v>
      </c>
      <c r="B741">
        <v>9956</v>
      </c>
      <c r="C741" s="23" t="s">
        <v>221</v>
      </c>
      <c r="D741" s="23" t="s">
        <v>222</v>
      </c>
      <c r="E741" s="23" t="s">
        <v>223</v>
      </c>
      <c r="F741" s="24">
        <v>46190</v>
      </c>
      <c r="G741" s="23" t="s">
        <v>1800</v>
      </c>
      <c r="H741">
        <v>1</v>
      </c>
      <c r="I741" s="23" t="s">
        <v>2578</v>
      </c>
      <c r="M741" s="23" t="s">
        <v>1801</v>
      </c>
      <c r="N741" s="23" t="s">
        <v>2579</v>
      </c>
      <c r="O741" s="23" t="s">
        <v>2580</v>
      </c>
      <c r="P741" s="23" t="s">
        <v>2578</v>
      </c>
      <c r="Q741" s="23" t="s">
        <v>229</v>
      </c>
      <c r="U741" s="23" t="s">
        <v>1804</v>
      </c>
      <c r="V741" s="23" t="s">
        <v>231</v>
      </c>
      <c r="W741" s="25">
        <v>46309.803796296299</v>
      </c>
    </row>
    <row r="742" spans="1:23">
      <c r="A742">
        <v>271111</v>
      </c>
      <c r="B742">
        <v>9957</v>
      </c>
      <c r="C742" s="23" t="s">
        <v>221</v>
      </c>
      <c r="D742" s="23" t="s">
        <v>222</v>
      </c>
      <c r="E742" s="23" t="s">
        <v>223</v>
      </c>
      <c r="F742" s="24">
        <v>46190</v>
      </c>
      <c r="G742" s="23" t="s">
        <v>224</v>
      </c>
      <c r="H742">
        <v>1</v>
      </c>
      <c r="I742" s="23" t="s">
        <v>2581</v>
      </c>
      <c r="M742" s="23" t="s">
        <v>226</v>
      </c>
      <c r="N742" s="23" t="s">
        <v>2582</v>
      </c>
      <c r="O742" s="23" t="s">
        <v>2583</v>
      </c>
      <c r="P742" s="23" t="s">
        <v>2581</v>
      </c>
      <c r="Q742" s="23" t="s">
        <v>229</v>
      </c>
      <c r="U742" s="23" t="s">
        <v>230</v>
      </c>
      <c r="V742" s="23" t="s">
        <v>231</v>
      </c>
      <c r="W742" s="25">
        <v>46309.803796296299</v>
      </c>
    </row>
    <row r="743" spans="1:23">
      <c r="A743">
        <v>271112</v>
      </c>
      <c r="B743">
        <v>9958</v>
      </c>
      <c r="C743" s="23" t="s">
        <v>221</v>
      </c>
      <c r="D743" s="23" t="s">
        <v>222</v>
      </c>
      <c r="E743" s="23" t="s">
        <v>223</v>
      </c>
      <c r="F743" s="24">
        <v>46190</v>
      </c>
      <c r="G743" s="23" t="s">
        <v>238</v>
      </c>
      <c r="H743">
        <v>1</v>
      </c>
      <c r="I743" s="23" t="s">
        <v>2584</v>
      </c>
      <c r="M743" s="23" t="s">
        <v>240</v>
      </c>
      <c r="N743" s="23" t="s">
        <v>2585</v>
      </c>
      <c r="O743" s="23" t="s">
        <v>2586</v>
      </c>
      <c r="P743" s="23" t="s">
        <v>2584</v>
      </c>
      <c r="Q743" s="23" t="s">
        <v>229</v>
      </c>
      <c r="U743" s="23" t="s">
        <v>244</v>
      </c>
      <c r="V743" s="23" t="s">
        <v>231</v>
      </c>
      <c r="W743" s="25">
        <v>46309.803796296299</v>
      </c>
    </row>
    <row r="744" spans="1:23">
      <c r="A744">
        <v>271113</v>
      </c>
      <c r="B744">
        <v>9959</v>
      </c>
      <c r="C744" s="23" t="s">
        <v>221</v>
      </c>
      <c r="D744" s="23" t="s">
        <v>222</v>
      </c>
      <c r="E744" s="23" t="s">
        <v>223</v>
      </c>
      <c r="F744" s="24">
        <v>46190</v>
      </c>
      <c r="G744" s="23" t="s">
        <v>263</v>
      </c>
      <c r="H744">
        <v>1</v>
      </c>
      <c r="I744" s="23" t="s">
        <v>1353</v>
      </c>
      <c r="M744" s="23" t="s">
        <v>265</v>
      </c>
      <c r="N744" s="23" t="s">
        <v>2587</v>
      </c>
      <c r="O744" s="23" t="s">
        <v>2588</v>
      </c>
      <c r="P744" s="23" t="s">
        <v>1353</v>
      </c>
      <c r="Q744" s="23" t="s">
        <v>229</v>
      </c>
      <c r="U744" s="23" t="s">
        <v>268</v>
      </c>
      <c r="V744" s="23" t="s">
        <v>231</v>
      </c>
      <c r="W744" s="25">
        <v>46309.803796296299</v>
      </c>
    </row>
    <row r="745" spans="1:23">
      <c r="A745">
        <v>271114</v>
      </c>
      <c r="B745">
        <v>9960</v>
      </c>
      <c r="C745" s="23" t="s">
        <v>221</v>
      </c>
      <c r="D745" s="23" t="s">
        <v>222</v>
      </c>
      <c r="E745" s="23" t="s">
        <v>223</v>
      </c>
      <c r="F745" s="24">
        <v>46190</v>
      </c>
      <c r="G745" s="23" t="s">
        <v>238</v>
      </c>
      <c r="H745">
        <v>1</v>
      </c>
      <c r="I745" s="23" t="s">
        <v>2589</v>
      </c>
      <c r="M745" s="23" t="s">
        <v>240</v>
      </c>
      <c r="N745" s="23" t="s">
        <v>2590</v>
      </c>
      <c r="O745" s="23" t="s">
        <v>2591</v>
      </c>
      <c r="P745" s="23" t="s">
        <v>2589</v>
      </c>
      <c r="Q745" s="23" t="s">
        <v>229</v>
      </c>
      <c r="U745" s="23" t="s">
        <v>244</v>
      </c>
      <c r="V745" s="23" t="s">
        <v>231</v>
      </c>
      <c r="W745" s="25">
        <v>46309.803796296299</v>
      </c>
    </row>
    <row r="746" spans="1:23">
      <c r="A746">
        <v>271115</v>
      </c>
      <c r="B746">
        <v>9961</v>
      </c>
      <c r="C746" s="23" t="s">
        <v>221</v>
      </c>
      <c r="D746" s="23" t="s">
        <v>222</v>
      </c>
      <c r="E746" s="23" t="s">
        <v>223</v>
      </c>
      <c r="F746" s="24">
        <v>46190</v>
      </c>
      <c r="G746" s="23" t="s">
        <v>263</v>
      </c>
      <c r="H746">
        <v>1</v>
      </c>
      <c r="I746" s="23" t="s">
        <v>2592</v>
      </c>
      <c r="M746" s="23" t="s">
        <v>265</v>
      </c>
      <c r="N746" s="23" t="s">
        <v>2593</v>
      </c>
      <c r="O746" s="23" t="s">
        <v>2594</v>
      </c>
      <c r="P746" s="23" t="s">
        <v>2592</v>
      </c>
      <c r="Q746" s="23" t="s">
        <v>229</v>
      </c>
      <c r="U746" s="23" t="s">
        <v>268</v>
      </c>
      <c r="V746" s="23" t="s">
        <v>231</v>
      </c>
      <c r="W746" s="25">
        <v>46309.803796296299</v>
      </c>
    </row>
    <row r="747" spans="1:23">
      <c r="A747">
        <v>271116</v>
      </c>
      <c r="B747">
        <v>9962</v>
      </c>
      <c r="C747" s="23" t="s">
        <v>221</v>
      </c>
      <c r="D747" s="23" t="s">
        <v>222</v>
      </c>
      <c r="E747" s="23" t="s">
        <v>223</v>
      </c>
      <c r="F747" s="24">
        <v>46190</v>
      </c>
      <c r="G747" s="23" t="s">
        <v>275</v>
      </c>
      <c r="H747">
        <v>1</v>
      </c>
      <c r="I747" s="23" t="s">
        <v>2595</v>
      </c>
      <c r="M747" s="23" t="s">
        <v>277</v>
      </c>
      <c r="N747" s="23" t="s">
        <v>2596</v>
      </c>
      <c r="O747" s="23" t="s">
        <v>2597</v>
      </c>
      <c r="P747" s="23" t="s">
        <v>2595</v>
      </c>
      <c r="Q747" s="23" t="s">
        <v>229</v>
      </c>
      <c r="U747" s="23" t="s">
        <v>280</v>
      </c>
      <c r="V747" s="23" t="s">
        <v>231</v>
      </c>
      <c r="W747" s="25">
        <v>46309.803796296299</v>
      </c>
    </row>
    <row r="748" spans="1:23">
      <c r="A748">
        <v>271117</v>
      </c>
      <c r="B748">
        <v>9963</v>
      </c>
      <c r="C748" s="23" t="s">
        <v>221</v>
      </c>
      <c r="D748" s="23" t="s">
        <v>222</v>
      </c>
      <c r="E748" s="23" t="s">
        <v>223</v>
      </c>
      <c r="F748" s="24">
        <v>46190</v>
      </c>
      <c r="G748" s="23" t="s">
        <v>238</v>
      </c>
      <c r="H748">
        <v>1</v>
      </c>
      <c r="I748" s="23" t="s">
        <v>2598</v>
      </c>
      <c r="M748" s="23" t="s">
        <v>240</v>
      </c>
      <c r="N748" s="23" t="s">
        <v>2599</v>
      </c>
      <c r="O748" s="23" t="s">
        <v>2600</v>
      </c>
      <c r="P748" s="23" t="s">
        <v>2598</v>
      </c>
      <c r="Q748" s="23" t="s">
        <v>229</v>
      </c>
      <c r="U748" s="23" t="s">
        <v>244</v>
      </c>
      <c r="V748" s="23" t="s">
        <v>231</v>
      </c>
      <c r="W748" s="25">
        <v>46309.803796296299</v>
      </c>
    </row>
    <row r="749" spans="1:23">
      <c r="A749">
        <v>271118</v>
      </c>
      <c r="B749">
        <v>9964</v>
      </c>
      <c r="C749" s="23" t="s">
        <v>221</v>
      </c>
      <c r="D749" s="23" t="s">
        <v>222</v>
      </c>
      <c r="E749" s="23" t="s">
        <v>223</v>
      </c>
      <c r="F749" s="24">
        <v>46190</v>
      </c>
      <c r="G749" s="23" t="s">
        <v>263</v>
      </c>
      <c r="H749">
        <v>1</v>
      </c>
      <c r="I749" s="23" t="s">
        <v>413</v>
      </c>
      <c r="M749" s="23" t="s">
        <v>265</v>
      </c>
      <c r="N749" s="23" t="s">
        <v>2601</v>
      </c>
      <c r="O749" s="23" t="s">
        <v>1615</v>
      </c>
      <c r="P749" s="23" t="s">
        <v>413</v>
      </c>
      <c r="Q749" s="23" t="s">
        <v>229</v>
      </c>
      <c r="U749" s="23" t="s">
        <v>268</v>
      </c>
      <c r="V749" s="23" t="s">
        <v>231</v>
      </c>
      <c r="W749" s="25">
        <v>46309.803796296299</v>
      </c>
    </row>
    <row r="750" spans="1:23">
      <c r="A750">
        <v>271119</v>
      </c>
      <c r="B750">
        <v>9965</v>
      </c>
      <c r="C750" s="23" t="s">
        <v>221</v>
      </c>
      <c r="D750" s="23" t="s">
        <v>222</v>
      </c>
      <c r="E750" s="23" t="s">
        <v>223</v>
      </c>
      <c r="F750" s="24">
        <v>46190</v>
      </c>
      <c r="G750" s="23" t="s">
        <v>238</v>
      </c>
      <c r="H750">
        <v>1</v>
      </c>
      <c r="I750" s="23" t="s">
        <v>2236</v>
      </c>
      <c r="M750" s="23" t="s">
        <v>240</v>
      </c>
      <c r="N750" s="23" t="s">
        <v>2602</v>
      </c>
      <c r="O750" s="23" t="s">
        <v>2603</v>
      </c>
      <c r="P750" s="23" t="s">
        <v>2236</v>
      </c>
      <c r="Q750" s="23" t="s">
        <v>229</v>
      </c>
      <c r="U750" s="23" t="s">
        <v>244</v>
      </c>
      <c r="V750" s="23" t="s">
        <v>231</v>
      </c>
      <c r="W750" s="25">
        <v>46309.803796296299</v>
      </c>
    </row>
    <row r="751" spans="1:23">
      <c r="A751">
        <v>271120</v>
      </c>
      <c r="B751">
        <v>9966</v>
      </c>
      <c r="C751" s="23" t="s">
        <v>221</v>
      </c>
      <c r="D751" s="23" t="s">
        <v>222</v>
      </c>
      <c r="E751" s="23" t="s">
        <v>223</v>
      </c>
      <c r="F751" s="24">
        <v>46190</v>
      </c>
      <c r="G751" s="23" t="s">
        <v>224</v>
      </c>
      <c r="H751">
        <v>1</v>
      </c>
      <c r="I751" s="23" t="s">
        <v>2604</v>
      </c>
      <c r="M751" s="23" t="s">
        <v>226</v>
      </c>
      <c r="N751" s="23" t="s">
        <v>2605</v>
      </c>
      <c r="O751" s="23" t="s">
        <v>2606</v>
      </c>
      <c r="P751" s="23" t="s">
        <v>2604</v>
      </c>
      <c r="Q751" s="23" t="s">
        <v>229</v>
      </c>
      <c r="U751" s="23" t="s">
        <v>230</v>
      </c>
      <c r="V751" s="23" t="s">
        <v>231</v>
      </c>
      <c r="W751" s="25">
        <v>46309.803796296299</v>
      </c>
    </row>
    <row r="752" spans="1:23">
      <c r="A752">
        <v>271121</v>
      </c>
      <c r="B752">
        <v>9967</v>
      </c>
      <c r="C752" s="23" t="s">
        <v>221</v>
      </c>
      <c r="D752" s="23" t="s">
        <v>222</v>
      </c>
      <c r="E752" s="23" t="s">
        <v>223</v>
      </c>
      <c r="F752" s="24">
        <v>46190</v>
      </c>
      <c r="G752" s="23" t="s">
        <v>275</v>
      </c>
      <c r="H752">
        <v>1</v>
      </c>
      <c r="I752" s="23" t="s">
        <v>2607</v>
      </c>
      <c r="M752" s="23" t="s">
        <v>277</v>
      </c>
      <c r="N752" s="23" t="s">
        <v>2608</v>
      </c>
      <c r="O752" s="23" t="s">
        <v>2609</v>
      </c>
      <c r="P752" s="23" t="s">
        <v>2607</v>
      </c>
      <c r="Q752" s="23" t="s">
        <v>229</v>
      </c>
      <c r="U752" s="23" t="s">
        <v>280</v>
      </c>
      <c r="V752" s="23" t="s">
        <v>231</v>
      </c>
      <c r="W752" s="25">
        <v>46309.803796296299</v>
      </c>
    </row>
    <row r="753" spans="1:23">
      <c r="A753">
        <v>271122</v>
      </c>
      <c r="B753">
        <v>9968</v>
      </c>
      <c r="C753" s="23" t="s">
        <v>221</v>
      </c>
      <c r="D753" s="23" t="s">
        <v>222</v>
      </c>
      <c r="E753" s="23" t="s">
        <v>223</v>
      </c>
      <c r="F753" s="24">
        <v>46190</v>
      </c>
      <c r="G753" s="23" t="s">
        <v>245</v>
      </c>
      <c r="H753">
        <v>1</v>
      </c>
      <c r="I753" s="23" t="s">
        <v>2610</v>
      </c>
      <c r="M753" s="23" t="s">
        <v>247</v>
      </c>
      <c r="N753" s="23" t="s">
        <v>2611</v>
      </c>
      <c r="O753" s="23" t="s">
        <v>2612</v>
      </c>
      <c r="P753" s="23" t="s">
        <v>2610</v>
      </c>
      <c r="Q753" s="23" t="s">
        <v>229</v>
      </c>
      <c r="U753" s="23" t="s">
        <v>250</v>
      </c>
      <c r="V753" s="23" t="s">
        <v>231</v>
      </c>
      <c r="W753" s="25">
        <v>46309.803796296299</v>
      </c>
    </row>
    <row r="754" spans="1:23">
      <c r="A754">
        <v>271123</v>
      </c>
      <c r="B754">
        <v>9969</v>
      </c>
      <c r="C754" s="23" t="s">
        <v>221</v>
      </c>
      <c r="D754" s="23" t="s">
        <v>222</v>
      </c>
      <c r="E754" s="23" t="s">
        <v>223</v>
      </c>
      <c r="F754" s="24">
        <v>46190</v>
      </c>
      <c r="G754" s="23" t="s">
        <v>251</v>
      </c>
      <c r="H754">
        <v>1</v>
      </c>
      <c r="I754" s="23" t="s">
        <v>2613</v>
      </c>
      <c r="M754" s="23" t="s">
        <v>253</v>
      </c>
      <c r="N754" s="23" t="s">
        <v>2614</v>
      </c>
      <c r="O754" s="23" t="s">
        <v>2615</v>
      </c>
      <c r="P754" s="23" t="s">
        <v>2613</v>
      </c>
      <c r="Q754" s="23" t="s">
        <v>229</v>
      </c>
      <c r="U754" s="23" t="s">
        <v>256</v>
      </c>
      <c r="V754" s="23" t="s">
        <v>231</v>
      </c>
      <c r="W754" s="25">
        <v>46309.803796296299</v>
      </c>
    </row>
    <row r="755" spans="1:23">
      <c r="A755">
        <v>271124</v>
      </c>
      <c r="B755">
        <v>9970</v>
      </c>
      <c r="C755" s="23" t="s">
        <v>221</v>
      </c>
      <c r="D755" s="23" t="s">
        <v>222</v>
      </c>
      <c r="E755" s="23" t="s">
        <v>223</v>
      </c>
      <c r="F755" s="24">
        <v>46190</v>
      </c>
      <c r="G755" s="23" t="s">
        <v>644</v>
      </c>
      <c r="H755">
        <v>1</v>
      </c>
      <c r="I755" s="23" t="s">
        <v>2616</v>
      </c>
      <c r="M755" s="23" t="s">
        <v>397</v>
      </c>
      <c r="N755" s="23" t="s">
        <v>2617</v>
      </c>
      <c r="O755" s="23" t="s">
        <v>2618</v>
      </c>
      <c r="P755" s="23" t="s">
        <v>2616</v>
      </c>
      <c r="Q755" s="23" t="s">
        <v>229</v>
      </c>
      <c r="U755" s="23" t="s">
        <v>648</v>
      </c>
      <c r="V755" s="23" t="s">
        <v>231</v>
      </c>
      <c r="W755" s="25">
        <v>46309.803796296299</v>
      </c>
    </row>
    <row r="756" spans="1:23">
      <c r="A756">
        <v>271125</v>
      </c>
      <c r="B756">
        <v>9971</v>
      </c>
      <c r="C756" s="23" t="s">
        <v>221</v>
      </c>
      <c r="D756" s="23" t="s">
        <v>222</v>
      </c>
      <c r="E756" s="23" t="s">
        <v>223</v>
      </c>
      <c r="F756" s="24">
        <v>46190</v>
      </c>
      <c r="G756" s="23" t="s">
        <v>649</v>
      </c>
      <c r="H756">
        <v>1</v>
      </c>
      <c r="I756" s="23" t="s">
        <v>2619</v>
      </c>
      <c r="M756" s="23" t="s">
        <v>651</v>
      </c>
      <c r="N756" s="23" t="s">
        <v>2620</v>
      </c>
      <c r="O756" s="23" t="s">
        <v>2621</v>
      </c>
      <c r="P756" s="23" t="s">
        <v>2619</v>
      </c>
      <c r="Q756" s="23" t="s">
        <v>229</v>
      </c>
      <c r="U756" s="23" t="s">
        <v>654</v>
      </c>
      <c r="V756" s="23" t="s">
        <v>231</v>
      </c>
      <c r="W756" s="25">
        <v>46309.803796296299</v>
      </c>
    </row>
    <row r="757" spans="1:23">
      <c r="A757">
        <v>271126</v>
      </c>
      <c r="B757">
        <v>9972</v>
      </c>
      <c r="C757" s="23" t="s">
        <v>221</v>
      </c>
      <c r="D757" s="23" t="s">
        <v>222</v>
      </c>
      <c r="E757" s="23" t="s">
        <v>223</v>
      </c>
      <c r="F757" s="24">
        <v>46190</v>
      </c>
      <c r="G757" s="23" t="s">
        <v>281</v>
      </c>
      <c r="H757">
        <v>1</v>
      </c>
      <c r="I757" s="23" t="s">
        <v>2622</v>
      </c>
      <c r="M757" s="23" t="s">
        <v>283</v>
      </c>
      <c r="N757" s="23" t="s">
        <v>2623</v>
      </c>
      <c r="O757" s="23" t="s">
        <v>2624</v>
      </c>
      <c r="P757" s="23" t="s">
        <v>2622</v>
      </c>
      <c r="Q757" s="23" t="s">
        <v>229</v>
      </c>
      <c r="U757" s="23" t="s">
        <v>286</v>
      </c>
      <c r="V757" s="23" t="s">
        <v>231</v>
      </c>
      <c r="W757" s="25">
        <v>46309.803796296299</v>
      </c>
    </row>
    <row r="758" spans="1:23">
      <c r="A758">
        <v>271127</v>
      </c>
      <c r="B758">
        <v>9973</v>
      </c>
      <c r="C758" s="23" t="s">
        <v>221</v>
      </c>
      <c r="D758" s="23" t="s">
        <v>222</v>
      </c>
      <c r="E758" s="23" t="s">
        <v>223</v>
      </c>
      <c r="F758" s="24">
        <v>46190</v>
      </c>
      <c r="G758" s="23" t="s">
        <v>2408</v>
      </c>
      <c r="H758">
        <v>1</v>
      </c>
      <c r="I758" s="23" t="s">
        <v>2625</v>
      </c>
      <c r="M758" s="23" t="s">
        <v>2410</v>
      </c>
      <c r="N758" s="23" t="s">
        <v>2626</v>
      </c>
      <c r="O758" s="23" t="s">
        <v>2627</v>
      </c>
      <c r="P758" s="23" t="s">
        <v>2625</v>
      </c>
      <c r="Q758" s="23" t="s">
        <v>229</v>
      </c>
      <c r="U758" s="23" t="s">
        <v>2413</v>
      </c>
      <c r="V758" s="23" t="s">
        <v>231</v>
      </c>
      <c r="W758" s="25">
        <v>46309.803796296299</v>
      </c>
    </row>
    <row r="759" spans="1:23">
      <c r="A759">
        <v>271128</v>
      </c>
      <c r="B759">
        <v>9974</v>
      </c>
      <c r="C759" s="23" t="s">
        <v>221</v>
      </c>
      <c r="D759" s="23" t="s">
        <v>222</v>
      </c>
      <c r="E759" s="23" t="s">
        <v>223</v>
      </c>
      <c r="F759" s="24">
        <v>46190</v>
      </c>
      <c r="G759" s="23" t="s">
        <v>263</v>
      </c>
      <c r="H759">
        <v>1</v>
      </c>
      <c r="I759" s="23" t="s">
        <v>2628</v>
      </c>
      <c r="M759" s="23" t="s">
        <v>265</v>
      </c>
      <c r="N759" s="23" t="s">
        <v>2629</v>
      </c>
      <c r="O759" s="23" t="s">
        <v>2630</v>
      </c>
      <c r="P759" s="23" t="s">
        <v>2628</v>
      </c>
      <c r="Q759" s="23" t="s">
        <v>229</v>
      </c>
      <c r="U759" s="23" t="s">
        <v>268</v>
      </c>
      <c r="V759" s="23" t="s">
        <v>231</v>
      </c>
      <c r="W759" s="25">
        <v>46309.803796296299</v>
      </c>
    </row>
    <row r="760" spans="1:23">
      <c r="A760">
        <v>271129</v>
      </c>
      <c r="B760">
        <v>9975</v>
      </c>
      <c r="C760" s="23" t="s">
        <v>221</v>
      </c>
      <c r="D760" s="23" t="s">
        <v>222</v>
      </c>
      <c r="E760" s="23" t="s">
        <v>223</v>
      </c>
      <c r="F760" s="24">
        <v>46190</v>
      </c>
      <c r="G760" s="23" t="s">
        <v>224</v>
      </c>
      <c r="H760">
        <v>1</v>
      </c>
      <c r="I760" s="23" t="s">
        <v>2631</v>
      </c>
      <c r="M760" s="23" t="s">
        <v>226</v>
      </c>
      <c r="N760" s="23" t="s">
        <v>1034</v>
      </c>
      <c r="O760" s="23" t="s">
        <v>2632</v>
      </c>
      <c r="P760" s="23" t="s">
        <v>2631</v>
      </c>
      <c r="Q760" s="23" t="s">
        <v>229</v>
      </c>
      <c r="U760" s="23" t="s">
        <v>230</v>
      </c>
      <c r="V760" s="23" t="s">
        <v>231</v>
      </c>
      <c r="W760" s="25">
        <v>46309.803796296299</v>
      </c>
    </row>
    <row r="761" spans="1:23">
      <c r="A761">
        <v>271130</v>
      </c>
      <c r="B761">
        <v>9976</v>
      </c>
      <c r="C761" s="23" t="s">
        <v>221</v>
      </c>
      <c r="D761" s="23" t="s">
        <v>222</v>
      </c>
      <c r="E761" s="23" t="s">
        <v>223</v>
      </c>
      <c r="F761" s="24">
        <v>46190</v>
      </c>
      <c r="G761" s="23" t="s">
        <v>275</v>
      </c>
      <c r="H761">
        <v>1</v>
      </c>
      <c r="I761" s="23" t="s">
        <v>1891</v>
      </c>
      <c r="M761" s="23" t="s">
        <v>277</v>
      </c>
      <c r="N761" s="23" t="s">
        <v>2168</v>
      </c>
      <c r="O761" s="23" t="s">
        <v>2633</v>
      </c>
      <c r="P761" s="23" t="s">
        <v>1891</v>
      </c>
      <c r="Q761" s="23" t="s">
        <v>229</v>
      </c>
      <c r="U761" s="23" t="s">
        <v>280</v>
      </c>
      <c r="V761" s="23" t="s">
        <v>231</v>
      </c>
      <c r="W761" s="25">
        <v>46309.803796296299</v>
      </c>
    </row>
    <row r="762" spans="1:23">
      <c r="A762">
        <v>271131</v>
      </c>
      <c r="B762">
        <v>9977</v>
      </c>
      <c r="C762" s="23" t="s">
        <v>221</v>
      </c>
      <c r="D762" s="23" t="s">
        <v>222</v>
      </c>
      <c r="E762" s="23" t="s">
        <v>223</v>
      </c>
      <c r="F762" s="24">
        <v>46190</v>
      </c>
      <c r="G762" s="23" t="s">
        <v>323</v>
      </c>
      <c r="H762">
        <v>1</v>
      </c>
      <c r="I762" s="23" t="s">
        <v>2634</v>
      </c>
      <c r="M762" s="23" t="s">
        <v>325</v>
      </c>
      <c r="N762" s="23" t="s">
        <v>1928</v>
      </c>
      <c r="O762" s="23" t="s">
        <v>2635</v>
      </c>
      <c r="P762" s="23" t="s">
        <v>2634</v>
      </c>
      <c r="Q762" s="23" t="s">
        <v>229</v>
      </c>
      <c r="U762" s="23" t="s">
        <v>328</v>
      </c>
      <c r="V762" s="23" t="s">
        <v>231</v>
      </c>
      <c r="W762" s="25">
        <v>46309.803796296299</v>
      </c>
    </row>
    <row r="763" spans="1:23">
      <c r="A763">
        <v>271132</v>
      </c>
      <c r="B763">
        <v>9955</v>
      </c>
      <c r="C763" s="23" t="s">
        <v>221</v>
      </c>
      <c r="D763" s="23" t="s">
        <v>222</v>
      </c>
      <c r="E763" s="23" t="s">
        <v>223</v>
      </c>
      <c r="F763" s="24">
        <v>46190</v>
      </c>
      <c r="G763" s="23" t="s">
        <v>517</v>
      </c>
      <c r="H763">
        <v>1</v>
      </c>
      <c r="I763" s="23" t="s">
        <v>2577</v>
      </c>
      <c r="M763" s="23" t="s">
        <v>330</v>
      </c>
      <c r="N763" s="23" t="s">
        <v>1106</v>
      </c>
      <c r="O763" s="23" t="s">
        <v>2636</v>
      </c>
      <c r="P763" s="23" t="s">
        <v>2577</v>
      </c>
      <c r="Q763" s="23" t="s">
        <v>229</v>
      </c>
      <c r="R763">
        <v>9954</v>
      </c>
      <c r="U763" s="23" t="s">
        <v>520</v>
      </c>
      <c r="V763" s="23" t="s">
        <v>231</v>
      </c>
      <c r="W763" s="25">
        <v>46309.803796296299</v>
      </c>
    </row>
    <row r="764" spans="1:23">
      <c r="A764">
        <v>271696</v>
      </c>
      <c r="B764">
        <v>10734</v>
      </c>
      <c r="C764" s="23" t="s">
        <v>221</v>
      </c>
      <c r="D764" s="23" t="s">
        <v>222</v>
      </c>
      <c r="E764" s="23" t="s">
        <v>223</v>
      </c>
      <c r="F764" s="24">
        <v>46192</v>
      </c>
      <c r="G764" s="23" t="s">
        <v>334</v>
      </c>
      <c r="H764">
        <v>1</v>
      </c>
      <c r="I764" s="23" t="s">
        <v>2637</v>
      </c>
      <c r="M764" s="23" t="s">
        <v>226</v>
      </c>
      <c r="N764" s="23" t="s">
        <v>2521</v>
      </c>
      <c r="O764" s="23" t="s">
        <v>2638</v>
      </c>
      <c r="P764" s="23" t="s">
        <v>2637</v>
      </c>
      <c r="Q764" s="23" t="s">
        <v>229</v>
      </c>
      <c r="U764" s="23" t="s">
        <v>339</v>
      </c>
      <c r="V764" s="23" t="s">
        <v>231</v>
      </c>
      <c r="W764" s="25">
        <v>46309.803796296299</v>
      </c>
    </row>
    <row r="765" spans="1:23">
      <c r="A765">
        <v>271697</v>
      </c>
      <c r="B765">
        <v>10735</v>
      </c>
      <c r="C765" s="23" t="s">
        <v>221</v>
      </c>
      <c r="D765" s="23" t="s">
        <v>222</v>
      </c>
      <c r="E765" s="23" t="s">
        <v>223</v>
      </c>
      <c r="F765" s="24">
        <v>46192</v>
      </c>
      <c r="G765" s="23" t="s">
        <v>556</v>
      </c>
      <c r="H765">
        <v>4</v>
      </c>
      <c r="I765" s="23" t="s">
        <v>2639</v>
      </c>
      <c r="M765" s="23" t="s">
        <v>558</v>
      </c>
      <c r="N765" s="23" t="s">
        <v>2640</v>
      </c>
      <c r="O765" s="23" t="s">
        <v>2641</v>
      </c>
      <c r="P765" s="23" t="s">
        <v>270</v>
      </c>
      <c r="Q765" s="23" t="s">
        <v>1317</v>
      </c>
      <c r="U765" s="23" t="s">
        <v>561</v>
      </c>
      <c r="V765" s="23" t="s">
        <v>231</v>
      </c>
      <c r="W765" s="25">
        <v>46309.803796296299</v>
      </c>
    </row>
    <row r="766" spans="1:23">
      <c r="A766">
        <v>271698</v>
      </c>
      <c r="B766">
        <v>10737</v>
      </c>
      <c r="C766" s="23" t="s">
        <v>221</v>
      </c>
      <c r="D766" s="23" t="s">
        <v>222</v>
      </c>
      <c r="E766" s="23" t="s">
        <v>223</v>
      </c>
      <c r="F766" s="24">
        <v>46192</v>
      </c>
      <c r="G766" s="23" t="s">
        <v>556</v>
      </c>
      <c r="H766">
        <v>1</v>
      </c>
      <c r="I766" s="23" t="s">
        <v>1885</v>
      </c>
      <c r="M766" s="23" t="s">
        <v>558</v>
      </c>
      <c r="N766" s="23" t="s">
        <v>2642</v>
      </c>
      <c r="O766" s="23" t="s">
        <v>2643</v>
      </c>
      <c r="P766" s="23" t="s">
        <v>1885</v>
      </c>
      <c r="Q766" s="23" t="s">
        <v>229</v>
      </c>
      <c r="U766" s="23" t="s">
        <v>561</v>
      </c>
      <c r="V766" s="23" t="s">
        <v>231</v>
      </c>
      <c r="W766" s="25">
        <v>46309.803796296299</v>
      </c>
    </row>
    <row r="767" spans="1:23">
      <c r="A767">
        <v>271699</v>
      </c>
      <c r="B767">
        <v>10738</v>
      </c>
      <c r="C767" s="23" t="s">
        <v>221</v>
      </c>
      <c r="D767" s="23" t="s">
        <v>222</v>
      </c>
      <c r="E767" s="23" t="s">
        <v>223</v>
      </c>
      <c r="F767" s="24">
        <v>46192</v>
      </c>
      <c r="G767" s="23" t="s">
        <v>334</v>
      </c>
      <c r="H767">
        <v>1</v>
      </c>
      <c r="I767" s="23" t="s">
        <v>2644</v>
      </c>
      <c r="M767" s="23" t="s">
        <v>226</v>
      </c>
      <c r="N767" s="23" t="s">
        <v>2645</v>
      </c>
      <c r="O767" s="23" t="s">
        <v>2646</v>
      </c>
      <c r="P767" s="23" t="s">
        <v>2644</v>
      </c>
      <c r="Q767" s="23" t="s">
        <v>229</v>
      </c>
      <c r="U767" s="23" t="s">
        <v>339</v>
      </c>
      <c r="V767" s="23" t="s">
        <v>231</v>
      </c>
      <c r="W767" s="25">
        <v>46309.803796296299</v>
      </c>
    </row>
    <row r="768" spans="1:23">
      <c r="A768">
        <v>271700</v>
      </c>
      <c r="B768">
        <v>10739</v>
      </c>
      <c r="C768" s="23" t="s">
        <v>221</v>
      </c>
      <c r="D768" s="23" t="s">
        <v>222</v>
      </c>
      <c r="E768" s="23" t="s">
        <v>223</v>
      </c>
      <c r="F768" s="24">
        <v>46192</v>
      </c>
      <c r="G768" s="23" t="s">
        <v>556</v>
      </c>
      <c r="H768">
        <v>2</v>
      </c>
      <c r="I768" s="23" t="s">
        <v>2647</v>
      </c>
      <c r="M768" s="23" t="s">
        <v>558</v>
      </c>
      <c r="N768" s="23" t="s">
        <v>2648</v>
      </c>
      <c r="O768" s="23" t="s">
        <v>2649</v>
      </c>
      <c r="P768" s="23" t="s">
        <v>2650</v>
      </c>
      <c r="Q768" s="23" t="s">
        <v>229</v>
      </c>
      <c r="U768" s="23" t="s">
        <v>561</v>
      </c>
      <c r="V768" s="23" t="s">
        <v>231</v>
      </c>
      <c r="W768" s="25">
        <v>46309.803796296299</v>
      </c>
    </row>
    <row r="769" spans="1:23">
      <c r="A769">
        <v>271701</v>
      </c>
      <c r="B769">
        <v>10740</v>
      </c>
      <c r="C769" s="23" t="s">
        <v>221</v>
      </c>
      <c r="D769" s="23" t="s">
        <v>222</v>
      </c>
      <c r="E769" s="23" t="s">
        <v>223</v>
      </c>
      <c r="F769" s="24">
        <v>46192</v>
      </c>
      <c r="G769" s="23" t="s">
        <v>556</v>
      </c>
      <c r="H769">
        <v>1</v>
      </c>
      <c r="I769" s="23" t="s">
        <v>2651</v>
      </c>
      <c r="M769" s="23" t="s">
        <v>558</v>
      </c>
      <c r="N769" s="23" t="s">
        <v>2652</v>
      </c>
      <c r="O769" s="23" t="s">
        <v>2653</v>
      </c>
      <c r="P769" s="23" t="s">
        <v>2651</v>
      </c>
      <c r="Q769" s="23" t="s">
        <v>229</v>
      </c>
      <c r="U769" s="23" t="s">
        <v>561</v>
      </c>
      <c r="V769" s="23" t="s">
        <v>231</v>
      </c>
      <c r="W769" s="25">
        <v>46309.803796296299</v>
      </c>
    </row>
    <row r="770" spans="1:23">
      <c r="A770">
        <v>271702</v>
      </c>
      <c r="B770">
        <v>10741</v>
      </c>
      <c r="C770" s="23" t="s">
        <v>221</v>
      </c>
      <c r="D770" s="23" t="s">
        <v>222</v>
      </c>
      <c r="E770" s="23" t="s">
        <v>223</v>
      </c>
      <c r="F770" s="24">
        <v>46192</v>
      </c>
      <c r="G770" s="23" t="s">
        <v>556</v>
      </c>
      <c r="H770">
        <v>1</v>
      </c>
      <c r="I770" s="23" t="s">
        <v>2654</v>
      </c>
      <c r="M770" s="23" t="s">
        <v>558</v>
      </c>
      <c r="N770" s="23" t="s">
        <v>2655</v>
      </c>
      <c r="O770" s="23" t="s">
        <v>2656</v>
      </c>
      <c r="P770" s="23" t="s">
        <v>2654</v>
      </c>
      <c r="Q770" s="23" t="s">
        <v>229</v>
      </c>
      <c r="U770" s="23" t="s">
        <v>561</v>
      </c>
      <c r="V770" s="23" t="s">
        <v>231</v>
      </c>
      <c r="W770" s="25">
        <v>46309.803796296299</v>
      </c>
    </row>
    <row r="771" spans="1:23">
      <c r="A771">
        <v>271703</v>
      </c>
      <c r="B771">
        <v>10742</v>
      </c>
      <c r="C771" s="23" t="s">
        <v>221</v>
      </c>
      <c r="D771" s="23" t="s">
        <v>222</v>
      </c>
      <c r="E771" s="23" t="s">
        <v>223</v>
      </c>
      <c r="F771" s="24">
        <v>46192</v>
      </c>
      <c r="G771" s="23" t="s">
        <v>334</v>
      </c>
      <c r="H771">
        <v>1</v>
      </c>
      <c r="I771" s="23" t="s">
        <v>2657</v>
      </c>
      <c r="M771" s="23" t="s">
        <v>226</v>
      </c>
      <c r="N771" s="23" t="s">
        <v>2658</v>
      </c>
      <c r="O771" s="23" t="s">
        <v>2659</v>
      </c>
      <c r="P771" s="23" t="s">
        <v>2657</v>
      </c>
      <c r="Q771" s="23" t="s">
        <v>229</v>
      </c>
      <c r="U771" s="23" t="s">
        <v>339</v>
      </c>
      <c r="V771" s="23" t="s">
        <v>231</v>
      </c>
      <c r="W771" s="25">
        <v>46309.803796296299</v>
      </c>
    </row>
    <row r="772" spans="1:23">
      <c r="A772">
        <v>271704</v>
      </c>
      <c r="B772">
        <v>10743</v>
      </c>
      <c r="C772" s="23" t="s">
        <v>221</v>
      </c>
      <c r="D772" s="23" t="s">
        <v>222</v>
      </c>
      <c r="E772" s="23" t="s">
        <v>223</v>
      </c>
      <c r="F772" s="24">
        <v>46192</v>
      </c>
      <c r="G772" s="23" t="s">
        <v>374</v>
      </c>
      <c r="H772">
        <v>1</v>
      </c>
      <c r="I772" s="23" t="s">
        <v>2660</v>
      </c>
      <c r="M772" s="23" t="s">
        <v>277</v>
      </c>
      <c r="N772" s="23" t="s">
        <v>2661</v>
      </c>
      <c r="O772" s="23" t="s">
        <v>2662</v>
      </c>
      <c r="P772" s="23" t="s">
        <v>2660</v>
      </c>
      <c r="Q772" s="23" t="s">
        <v>229</v>
      </c>
      <c r="U772" s="23" t="s">
        <v>378</v>
      </c>
      <c r="V772" s="23" t="s">
        <v>231</v>
      </c>
      <c r="W772" s="25">
        <v>46309.803796296299</v>
      </c>
    </row>
    <row r="773" spans="1:23">
      <c r="A773">
        <v>271705</v>
      </c>
      <c r="B773">
        <v>10744</v>
      </c>
      <c r="C773" s="23" t="s">
        <v>221</v>
      </c>
      <c r="D773" s="23" t="s">
        <v>222</v>
      </c>
      <c r="E773" s="23" t="s">
        <v>223</v>
      </c>
      <c r="F773" s="24">
        <v>46192</v>
      </c>
      <c r="G773" s="23" t="s">
        <v>1180</v>
      </c>
      <c r="H773">
        <v>1</v>
      </c>
      <c r="I773" s="23" t="s">
        <v>2663</v>
      </c>
      <c r="M773" s="23" t="s">
        <v>1182</v>
      </c>
      <c r="N773" s="23" t="s">
        <v>2664</v>
      </c>
      <c r="O773" s="23" t="s">
        <v>2665</v>
      </c>
      <c r="P773" s="23" t="s">
        <v>2663</v>
      </c>
      <c r="Q773" s="23" t="s">
        <v>229</v>
      </c>
      <c r="U773" s="23" t="s">
        <v>1185</v>
      </c>
      <c r="V773" s="23" t="s">
        <v>231</v>
      </c>
      <c r="W773" s="25">
        <v>46309.803796296299</v>
      </c>
    </row>
    <row r="774" spans="1:23">
      <c r="A774">
        <v>271706</v>
      </c>
      <c r="B774">
        <v>10745</v>
      </c>
      <c r="C774" s="23" t="s">
        <v>221</v>
      </c>
      <c r="D774" s="23" t="s">
        <v>222</v>
      </c>
      <c r="E774" s="23" t="s">
        <v>223</v>
      </c>
      <c r="F774" s="24">
        <v>46192</v>
      </c>
      <c r="G774" s="23" t="s">
        <v>556</v>
      </c>
      <c r="H774">
        <v>1</v>
      </c>
      <c r="I774" s="23" t="s">
        <v>2666</v>
      </c>
      <c r="M774" s="23" t="s">
        <v>558</v>
      </c>
      <c r="N774" s="23" t="s">
        <v>2667</v>
      </c>
      <c r="O774" s="23" t="s">
        <v>2668</v>
      </c>
      <c r="P774" s="23" t="s">
        <v>2666</v>
      </c>
      <c r="Q774" s="23" t="s">
        <v>229</v>
      </c>
      <c r="U774" s="23" t="s">
        <v>561</v>
      </c>
      <c r="V774" s="23" t="s">
        <v>231</v>
      </c>
      <c r="W774" s="25">
        <v>46309.803796296299</v>
      </c>
    </row>
    <row r="775" spans="1:23">
      <c r="A775">
        <v>271707</v>
      </c>
      <c r="B775">
        <v>10746</v>
      </c>
      <c r="C775" s="23" t="s">
        <v>221</v>
      </c>
      <c r="D775" s="23" t="s">
        <v>222</v>
      </c>
      <c r="E775" s="23" t="s">
        <v>223</v>
      </c>
      <c r="F775" s="24">
        <v>46192</v>
      </c>
      <c r="G775" s="23" t="s">
        <v>556</v>
      </c>
      <c r="H775">
        <v>4</v>
      </c>
      <c r="I775" s="23" t="s">
        <v>2669</v>
      </c>
      <c r="M775" s="23" t="s">
        <v>558</v>
      </c>
      <c r="N775" s="23" t="s">
        <v>2670</v>
      </c>
      <c r="O775" s="23" t="s">
        <v>2671</v>
      </c>
      <c r="P775" s="23" t="s">
        <v>2672</v>
      </c>
      <c r="Q775" s="23" t="s">
        <v>229</v>
      </c>
      <c r="U775" s="23" t="s">
        <v>561</v>
      </c>
      <c r="V775" s="23" t="s">
        <v>231</v>
      </c>
      <c r="W775" s="25">
        <v>46309.803796296299</v>
      </c>
    </row>
    <row r="776" spans="1:23">
      <c r="A776">
        <v>271708</v>
      </c>
      <c r="B776">
        <v>10747</v>
      </c>
      <c r="C776" s="23" t="s">
        <v>221</v>
      </c>
      <c r="D776" s="23" t="s">
        <v>222</v>
      </c>
      <c r="E776" s="23" t="s">
        <v>223</v>
      </c>
      <c r="F776" s="24">
        <v>46192</v>
      </c>
      <c r="G776" s="23" t="s">
        <v>334</v>
      </c>
      <c r="H776">
        <v>1</v>
      </c>
      <c r="I776" s="23" t="s">
        <v>2673</v>
      </c>
      <c r="M776" s="23" t="s">
        <v>226</v>
      </c>
      <c r="N776" s="23" t="s">
        <v>2674</v>
      </c>
      <c r="O776" s="23" t="s">
        <v>2675</v>
      </c>
      <c r="P776" s="23" t="s">
        <v>2673</v>
      </c>
      <c r="Q776" s="23" t="s">
        <v>229</v>
      </c>
      <c r="U776" s="23" t="s">
        <v>339</v>
      </c>
      <c r="V776" s="23" t="s">
        <v>231</v>
      </c>
      <c r="W776" s="25">
        <v>46309.803796296299</v>
      </c>
    </row>
    <row r="777" spans="1:23">
      <c r="A777">
        <v>271709</v>
      </c>
      <c r="B777">
        <v>10748</v>
      </c>
      <c r="C777" s="23" t="s">
        <v>221</v>
      </c>
      <c r="D777" s="23" t="s">
        <v>222</v>
      </c>
      <c r="E777" s="23" t="s">
        <v>223</v>
      </c>
      <c r="F777" s="24">
        <v>46192</v>
      </c>
      <c r="G777" s="23" t="s">
        <v>556</v>
      </c>
      <c r="H777">
        <v>1</v>
      </c>
      <c r="I777" s="23" t="s">
        <v>2676</v>
      </c>
      <c r="M777" s="23" t="s">
        <v>558</v>
      </c>
      <c r="N777" s="23" t="s">
        <v>2677</v>
      </c>
      <c r="O777" s="23" t="s">
        <v>1311</v>
      </c>
      <c r="P777" s="23" t="s">
        <v>2676</v>
      </c>
      <c r="Q777" s="23" t="s">
        <v>229</v>
      </c>
      <c r="U777" s="23" t="s">
        <v>561</v>
      </c>
      <c r="V777" s="23" t="s">
        <v>231</v>
      </c>
      <c r="W777" s="25">
        <v>46309.803796296299</v>
      </c>
    </row>
    <row r="778" spans="1:23">
      <c r="A778">
        <v>271710</v>
      </c>
      <c r="B778">
        <v>10749</v>
      </c>
      <c r="C778" s="23" t="s">
        <v>221</v>
      </c>
      <c r="D778" s="23" t="s">
        <v>222</v>
      </c>
      <c r="E778" s="23" t="s">
        <v>223</v>
      </c>
      <c r="F778" s="24">
        <v>46192</v>
      </c>
      <c r="G778" s="23" t="s">
        <v>556</v>
      </c>
      <c r="H778">
        <v>1</v>
      </c>
      <c r="I778" s="23" t="s">
        <v>2678</v>
      </c>
      <c r="M778" s="23" t="s">
        <v>558</v>
      </c>
      <c r="N778" s="23" t="s">
        <v>2679</v>
      </c>
      <c r="O778" s="23" t="s">
        <v>2680</v>
      </c>
      <c r="P778" s="23" t="s">
        <v>2678</v>
      </c>
      <c r="Q778" s="23" t="s">
        <v>229</v>
      </c>
      <c r="U778" s="23" t="s">
        <v>561</v>
      </c>
      <c r="V778" s="23" t="s">
        <v>231</v>
      </c>
      <c r="W778" s="25">
        <v>46309.803796296299</v>
      </c>
    </row>
    <row r="779" spans="1:23">
      <c r="A779">
        <v>271711</v>
      </c>
      <c r="B779">
        <v>10750</v>
      </c>
      <c r="C779" s="23" t="s">
        <v>221</v>
      </c>
      <c r="D779" s="23" t="s">
        <v>222</v>
      </c>
      <c r="E779" s="23" t="s">
        <v>223</v>
      </c>
      <c r="F779" s="24">
        <v>46192</v>
      </c>
      <c r="G779" s="23" t="s">
        <v>334</v>
      </c>
      <c r="H779">
        <v>1</v>
      </c>
      <c r="I779" s="23" t="s">
        <v>2681</v>
      </c>
      <c r="M779" s="23" t="s">
        <v>226</v>
      </c>
      <c r="N779" s="23" t="s">
        <v>2682</v>
      </c>
      <c r="O779" s="23" t="s">
        <v>2683</v>
      </c>
      <c r="P779" s="23" t="s">
        <v>2681</v>
      </c>
      <c r="Q779" s="23" t="s">
        <v>229</v>
      </c>
      <c r="U779" s="23" t="s">
        <v>339</v>
      </c>
      <c r="V779" s="23" t="s">
        <v>231</v>
      </c>
      <c r="W779" s="25">
        <v>46309.803796296299</v>
      </c>
    </row>
    <row r="780" spans="1:23">
      <c r="A780">
        <v>271712</v>
      </c>
      <c r="B780">
        <v>10736</v>
      </c>
      <c r="C780" s="23" t="s">
        <v>221</v>
      </c>
      <c r="D780" s="23" t="s">
        <v>222</v>
      </c>
      <c r="E780" s="23" t="s">
        <v>223</v>
      </c>
      <c r="F780" s="24">
        <v>46192</v>
      </c>
      <c r="G780" s="23" t="s">
        <v>420</v>
      </c>
      <c r="H780">
        <v>1</v>
      </c>
      <c r="I780" s="23" t="s">
        <v>1317</v>
      </c>
      <c r="M780" s="23" t="s">
        <v>330</v>
      </c>
      <c r="N780" s="23" t="s">
        <v>2684</v>
      </c>
      <c r="O780" s="23" t="s">
        <v>2685</v>
      </c>
      <c r="P780" s="23" t="s">
        <v>1317</v>
      </c>
      <c r="Q780" s="23" t="s">
        <v>229</v>
      </c>
      <c r="R780">
        <v>10735</v>
      </c>
      <c r="U780" s="23" t="s">
        <v>423</v>
      </c>
      <c r="V780" s="23" t="s">
        <v>231</v>
      </c>
      <c r="W780" s="25">
        <v>46309.803796296299</v>
      </c>
    </row>
    <row r="781" spans="1:23">
      <c r="A781">
        <v>272507</v>
      </c>
      <c r="B781">
        <v>10563</v>
      </c>
      <c r="C781" s="23" t="s">
        <v>221</v>
      </c>
      <c r="D781" s="23" t="s">
        <v>222</v>
      </c>
      <c r="E781" s="23" t="s">
        <v>223</v>
      </c>
      <c r="F781" s="24">
        <v>46197</v>
      </c>
      <c r="G781" s="23" t="s">
        <v>224</v>
      </c>
      <c r="H781">
        <v>1</v>
      </c>
      <c r="I781" s="23" t="s">
        <v>856</v>
      </c>
      <c r="M781" s="23" t="s">
        <v>226</v>
      </c>
      <c r="N781" s="23" t="s">
        <v>2686</v>
      </c>
      <c r="O781" s="23" t="s">
        <v>2687</v>
      </c>
      <c r="P781" s="23" t="s">
        <v>856</v>
      </c>
      <c r="Q781" s="23" t="s">
        <v>229</v>
      </c>
      <c r="U781" s="23" t="s">
        <v>230</v>
      </c>
      <c r="V781" s="23" t="s">
        <v>231</v>
      </c>
      <c r="W781" s="25">
        <v>46309.803796296299</v>
      </c>
    </row>
    <row r="782" spans="1:23">
      <c r="A782">
        <v>272508</v>
      </c>
      <c r="B782">
        <v>10564</v>
      </c>
      <c r="C782" s="23" t="s">
        <v>221</v>
      </c>
      <c r="D782" s="23" t="s">
        <v>222</v>
      </c>
      <c r="E782" s="23" t="s">
        <v>223</v>
      </c>
      <c r="F782" s="24">
        <v>46197</v>
      </c>
      <c r="G782" s="23" t="s">
        <v>238</v>
      </c>
      <c r="H782">
        <v>1</v>
      </c>
      <c r="I782" s="23" t="s">
        <v>2688</v>
      </c>
      <c r="M782" s="23" t="s">
        <v>240</v>
      </c>
      <c r="N782" s="23" t="s">
        <v>2689</v>
      </c>
      <c r="O782" s="23" t="s">
        <v>2690</v>
      </c>
      <c r="P782" s="23" t="s">
        <v>2688</v>
      </c>
      <c r="Q782" s="23" t="s">
        <v>229</v>
      </c>
      <c r="U782" s="23" t="s">
        <v>244</v>
      </c>
      <c r="V782" s="23" t="s">
        <v>231</v>
      </c>
      <c r="W782" s="25">
        <v>46309.803796296299</v>
      </c>
    </row>
    <row r="783" spans="1:23">
      <c r="A783">
        <v>272509</v>
      </c>
      <c r="B783">
        <v>10565</v>
      </c>
      <c r="C783" s="23" t="s">
        <v>221</v>
      </c>
      <c r="D783" s="23" t="s">
        <v>222</v>
      </c>
      <c r="E783" s="23" t="s">
        <v>223</v>
      </c>
      <c r="F783" s="24">
        <v>46197</v>
      </c>
      <c r="G783" s="23" t="s">
        <v>329</v>
      </c>
      <c r="H783">
        <v>1</v>
      </c>
      <c r="I783" s="23" t="s">
        <v>2691</v>
      </c>
      <c r="M783" s="23" t="s">
        <v>330</v>
      </c>
      <c r="N783" s="23" t="s">
        <v>2692</v>
      </c>
      <c r="O783" s="23" t="s">
        <v>2693</v>
      </c>
      <c r="P783" s="23" t="s">
        <v>2691</v>
      </c>
      <c r="Q783" s="23" t="s">
        <v>229</v>
      </c>
      <c r="U783" s="23" t="s">
        <v>333</v>
      </c>
      <c r="V783" s="23" t="s">
        <v>231</v>
      </c>
      <c r="W783" s="25">
        <v>46309.803796296299</v>
      </c>
    </row>
    <row r="784" spans="1:23">
      <c r="A784">
        <v>272510</v>
      </c>
      <c r="B784">
        <v>10566</v>
      </c>
      <c r="C784" s="23" t="s">
        <v>221</v>
      </c>
      <c r="D784" s="23" t="s">
        <v>222</v>
      </c>
      <c r="E784" s="23" t="s">
        <v>223</v>
      </c>
      <c r="F784" s="24">
        <v>46197</v>
      </c>
      <c r="G784" s="23" t="s">
        <v>224</v>
      </c>
      <c r="H784">
        <v>1</v>
      </c>
      <c r="I784" s="23" t="s">
        <v>2040</v>
      </c>
      <c r="M784" s="23" t="s">
        <v>226</v>
      </c>
      <c r="N784" s="23" t="s">
        <v>2694</v>
      </c>
      <c r="O784" s="23" t="s">
        <v>2695</v>
      </c>
      <c r="P784" s="23" t="s">
        <v>2040</v>
      </c>
      <c r="Q784" s="23" t="s">
        <v>229</v>
      </c>
      <c r="U784" s="23" t="s">
        <v>230</v>
      </c>
      <c r="V784" s="23" t="s">
        <v>231</v>
      </c>
      <c r="W784" s="25">
        <v>46309.803796296299</v>
      </c>
    </row>
    <row r="785" spans="1:23">
      <c r="A785">
        <v>272511</v>
      </c>
      <c r="B785">
        <v>10567</v>
      </c>
      <c r="C785" s="23" t="s">
        <v>221</v>
      </c>
      <c r="D785" s="23" t="s">
        <v>222</v>
      </c>
      <c r="E785" s="23" t="s">
        <v>223</v>
      </c>
      <c r="F785" s="24">
        <v>46197</v>
      </c>
      <c r="G785" s="23" t="s">
        <v>1988</v>
      </c>
      <c r="H785">
        <v>3</v>
      </c>
      <c r="I785" s="23" t="s">
        <v>1534</v>
      </c>
      <c r="M785" s="23" t="s">
        <v>1990</v>
      </c>
      <c r="N785" s="23" t="s">
        <v>2696</v>
      </c>
      <c r="O785" s="23" t="s">
        <v>2697</v>
      </c>
      <c r="P785" s="23" t="s">
        <v>2698</v>
      </c>
      <c r="Q785" s="23" t="s">
        <v>229</v>
      </c>
      <c r="U785" s="23" t="s">
        <v>1993</v>
      </c>
      <c r="V785" s="23" t="s">
        <v>231</v>
      </c>
      <c r="W785" s="25">
        <v>46309.803796296299</v>
      </c>
    </row>
    <row r="786" spans="1:23">
      <c r="A786">
        <v>272512</v>
      </c>
      <c r="B786">
        <v>10568</v>
      </c>
      <c r="C786" s="23" t="s">
        <v>221</v>
      </c>
      <c r="D786" s="23" t="s">
        <v>222</v>
      </c>
      <c r="E786" s="23" t="s">
        <v>223</v>
      </c>
      <c r="F786" s="24">
        <v>46197</v>
      </c>
      <c r="G786" s="23" t="s">
        <v>2699</v>
      </c>
      <c r="H786">
        <v>1</v>
      </c>
      <c r="I786" s="23" t="s">
        <v>2382</v>
      </c>
      <c r="M786" s="23" t="s">
        <v>2700</v>
      </c>
      <c r="N786" s="23" t="s">
        <v>2701</v>
      </c>
      <c r="O786" s="23" t="s">
        <v>2702</v>
      </c>
      <c r="P786" s="23" t="s">
        <v>2382</v>
      </c>
      <c r="Q786" s="23" t="s">
        <v>229</v>
      </c>
      <c r="U786" s="23" t="s">
        <v>2703</v>
      </c>
      <c r="V786" s="23" t="s">
        <v>231</v>
      </c>
      <c r="W786" s="25">
        <v>46309.803796296299</v>
      </c>
    </row>
    <row r="787" spans="1:23">
      <c r="A787">
        <v>272513</v>
      </c>
      <c r="B787">
        <v>10569</v>
      </c>
      <c r="C787" s="23" t="s">
        <v>221</v>
      </c>
      <c r="D787" s="23" t="s">
        <v>222</v>
      </c>
      <c r="E787" s="23" t="s">
        <v>223</v>
      </c>
      <c r="F787" s="24">
        <v>46197</v>
      </c>
      <c r="G787" s="23" t="s">
        <v>224</v>
      </c>
      <c r="H787">
        <v>1</v>
      </c>
      <c r="I787" s="23" t="s">
        <v>2704</v>
      </c>
      <c r="M787" s="23" t="s">
        <v>226</v>
      </c>
      <c r="N787" s="23" t="s">
        <v>2705</v>
      </c>
      <c r="O787" s="23" t="s">
        <v>2706</v>
      </c>
      <c r="P787" s="23" t="s">
        <v>2704</v>
      </c>
      <c r="Q787" s="23" t="s">
        <v>229</v>
      </c>
      <c r="U787" s="23" t="s">
        <v>230</v>
      </c>
      <c r="V787" s="23" t="s">
        <v>231</v>
      </c>
      <c r="W787" s="25">
        <v>46309.803796296299</v>
      </c>
    </row>
    <row r="788" spans="1:23">
      <c r="A788">
        <v>272514</v>
      </c>
      <c r="B788">
        <v>10570</v>
      </c>
      <c r="C788" s="23" t="s">
        <v>221</v>
      </c>
      <c r="D788" s="23" t="s">
        <v>222</v>
      </c>
      <c r="E788" s="23" t="s">
        <v>223</v>
      </c>
      <c r="F788" s="24">
        <v>46197</v>
      </c>
      <c r="G788" s="23" t="s">
        <v>730</v>
      </c>
      <c r="H788">
        <v>1</v>
      </c>
      <c r="I788" s="23" t="s">
        <v>2707</v>
      </c>
      <c r="M788" s="23" t="s">
        <v>732</v>
      </c>
      <c r="N788" s="23" t="s">
        <v>2708</v>
      </c>
      <c r="O788" s="23" t="s">
        <v>2709</v>
      </c>
      <c r="P788" s="23" t="s">
        <v>2707</v>
      </c>
      <c r="Q788" s="23" t="s">
        <v>229</v>
      </c>
      <c r="U788" s="23" t="s">
        <v>735</v>
      </c>
      <c r="V788" s="23" t="s">
        <v>231</v>
      </c>
      <c r="W788" s="25">
        <v>46309.803796296299</v>
      </c>
    </row>
    <row r="789" spans="1:23">
      <c r="A789">
        <v>272515</v>
      </c>
      <c r="B789">
        <v>10571</v>
      </c>
      <c r="C789" s="23" t="s">
        <v>221</v>
      </c>
      <c r="D789" s="23" t="s">
        <v>222</v>
      </c>
      <c r="E789" s="23" t="s">
        <v>223</v>
      </c>
      <c r="F789" s="24">
        <v>46197</v>
      </c>
      <c r="G789" s="23" t="s">
        <v>263</v>
      </c>
      <c r="H789">
        <v>2</v>
      </c>
      <c r="I789" s="23" t="s">
        <v>2710</v>
      </c>
      <c r="M789" s="23" t="s">
        <v>265</v>
      </c>
      <c r="N789" s="23" t="s">
        <v>2711</v>
      </c>
      <c r="O789" s="23" t="s">
        <v>2712</v>
      </c>
      <c r="P789" s="23" t="s">
        <v>2713</v>
      </c>
      <c r="Q789" s="23" t="s">
        <v>229</v>
      </c>
      <c r="U789" s="23" t="s">
        <v>268</v>
      </c>
      <c r="V789" s="23" t="s">
        <v>231</v>
      </c>
      <c r="W789" s="25">
        <v>46309.803796296299</v>
      </c>
    </row>
    <row r="790" spans="1:23">
      <c r="A790">
        <v>272516</v>
      </c>
      <c r="B790">
        <v>10572</v>
      </c>
      <c r="C790" s="23" t="s">
        <v>221</v>
      </c>
      <c r="D790" s="23" t="s">
        <v>222</v>
      </c>
      <c r="E790" s="23" t="s">
        <v>223</v>
      </c>
      <c r="F790" s="24">
        <v>46197</v>
      </c>
      <c r="G790" s="23" t="s">
        <v>299</v>
      </c>
      <c r="H790">
        <v>1</v>
      </c>
      <c r="I790" s="23" t="s">
        <v>1754</v>
      </c>
      <c r="M790" s="23" t="s">
        <v>301</v>
      </c>
      <c r="N790" s="23" t="s">
        <v>2714</v>
      </c>
      <c r="O790" s="23" t="s">
        <v>2715</v>
      </c>
      <c r="P790" s="23" t="s">
        <v>1754</v>
      </c>
      <c r="Q790" s="23" t="s">
        <v>229</v>
      </c>
      <c r="U790" s="23" t="s">
        <v>304</v>
      </c>
      <c r="V790" s="23" t="s">
        <v>231</v>
      </c>
      <c r="W790" s="25">
        <v>46309.803796296299</v>
      </c>
    </row>
    <row r="791" spans="1:23">
      <c r="A791">
        <v>272517</v>
      </c>
      <c r="B791">
        <v>10573</v>
      </c>
      <c r="C791" s="23" t="s">
        <v>221</v>
      </c>
      <c r="D791" s="23" t="s">
        <v>222</v>
      </c>
      <c r="E791" s="23" t="s">
        <v>223</v>
      </c>
      <c r="F791" s="24">
        <v>46197</v>
      </c>
      <c r="G791" s="23" t="s">
        <v>238</v>
      </c>
      <c r="H791">
        <v>1</v>
      </c>
      <c r="I791" s="23" t="s">
        <v>2432</v>
      </c>
      <c r="M791" s="23" t="s">
        <v>240</v>
      </c>
      <c r="N791" s="23" t="s">
        <v>2538</v>
      </c>
      <c r="O791" s="23" t="s">
        <v>2716</v>
      </c>
      <c r="P791" s="23" t="s">
        <v>2432</v>
      </c>
      <c r="Q791" s="23" t="s">
        <v>229</v>
      </c>
      <c r="U791" s="23" t="s">
        <v>244</v>
      </c>
      <c r="V791" s="23" t="s">
        <v>231</v>
      </c>
      <c r="W791" s="25">
        <v>46309.803796296299</v>
      </c>
    </row>
    <row r="792" spans="1:23">
      <c r="A792">
        <v>272518</v>
      </c>
      <c r="B792">
        <v>10574</v>
      </c>
      <c r="C792" s="23" t="s">
        <v>221</v>
      </c>
      <c r="D792" s="23" t="s">
        <v>222</v>
      </c>
      <c r="E792" s="23" t="s">
        <v>223</v>
      </c>
      <c r="F792" s="24">
        <v>46197</v>
      </c>
      <c r="G792" s="23" t="s">
        <v>263</v>
      </c>
      <c r="H792">
        <v>1</v>
      </c>
      <c r="I792" s="23" t="s">
        <v>1891</v>
      </c>
      <c r="M792" s="23" t="s">
        <v>265</v>
      </c>
      <c r="N792" s="23" t="s">
        <v>261</v>
      </c>
      <c r="O792" s="23" t="s">
        <v>2717</v>
      </c>
      <c r="P792" s="23" t="s">
        <v>1891</v>
      </c>
      <c r="Q792" s="23" t="s">
        <v>229</v>
      </c>
      <c r="U792" s="23" t="s">
        <v>268</v>
      </c>
      <c r="V792" s="23" t="s">
        <v>231</v>
      </c>
      <c r="W792" s="25">
        <v>46309.803796296299</v>
      </c>
    </row>
    <row r="793" spans="1:23">
      <c r="A793">
        <v>272519</v>
      </c>
      <c r="B793">
        <v>10575</v>
      </c>
      <c r="C793" s="23" t="s">
        <v>221</v>
      </c>
      <c r="D793" s="23" t="s">
        <v>222</v>
      </c>
      <c r="E793" s="23" t="s">
        <v>223</v>
      </c>
      <c r="F793" s="24">
        <v>46197</v>
      </c>
      <c r="G793" s="23" t="s">
        <v>224</v>
      </c>
      <c r="H793">
        <v>1</v>
      </c>
      <c r="I793" s="23" t="s">
        <v>2525</v>
      </c>
      <c r="M793" s="23" t="s">
        <v>226</v>
      </c>
      <c r="N793" s="23" t="s">
        <v>2718</v>
      </c>
      <c r="O793" s="23" t="s">
        <v>2719</v>
      </c>
      <c r="P793" s="23" t="s">
        <v>2525</v>
      </c>
      <c r="Q793" s="23" t="s">
        <v>229</v>
      </c>
      <c r="U793" s="23" t="s">
        <v>230</v>
      </c>
      <c r="V793" s="23" t="s">
        <v>231</v>
      </c>
      <c r="W793" s="25">
        <v>46309.803796296299</v>
      </c>
    </row>
    <row r="794" spans="1:23">
      <c r="A794">
        <v>272520</v>
      </c>
      <c r="B794">
        <v>10576</v>
      </c>
      <c r="C794" s="23" t="s">
        <v>221</v>
      </c>
      <c r="D794" s="23" t="s">
        <v>222</v>
      </c>
      <c r="E794" s="23" t="s">
        <v>223</v>
      </c>
      <c r="F794" s="24">
        <v>46197</v>
      </c>
      <c r="G794" s="23" t="s">
        <v>275</v>
      </c>
      <c r="H794">
        <v>1</v>
      </c>
      <c r="I794" s="23" t="s">
        <v>2720</v>
      </c>
      <c r="M794" s="23" t="s">
        <v>277</v>
      </c>
      <c r="N794" s="23" t="s">
        <v>2721</v>
      </c>
      <c r="O794" s="23" t="s">
        <v>2722</v>
      </c>
      <c r="P794" s="23" t="s">
        <v>2720</v>
      </c>
      <c r="Q794" s="23" t="s">
        <v>229</v>
      </c>
      <c r="U794" s="23" t="s">
        <v>280</v>
      </c>
      <c r="V794" s="23" t="s">
        <v>231</v>
      </c>
      <c r="W794" s="25">
        <v>46309.803796296299</v>
      </c>
    </row>
    <row r="795" spans="1:23">
      <c r="A795">
        <v>272521</v>
      </c>
      <c r="B795">
        <v>10577</v>
      </c>
      <c r="C795" s="23" t="s">
        <v>221</v>
      </c>
      <c r="D795" s="23" t="s">
        <v>222</v>
      </c>
      <c r="E795" s="23" t="s">
        <v>223</v>
      </c>
      <c r="F795" s="24">
        <v>46197</v>
      </c>
      <c r="G795" s="23" t="s">
        <v>257</v>
      </c>
      <c r="H795">
        <v>1</v>
      </c>
      <c r="I795" s="23" t="s">
        <v>1435</v>
      </c>
      <c r="M795" s="23" t="s">
        <v>259</v>
      </c>
      <c r="N795" s="23" t="s">
        <v>2723</v>
      </c>
      <c r="O795" s="23" t="s">
        <v>2724</v>
      </c>
      <c r="P795" s="23" t="s">
        <v>1435</v>
      </c>
      <c r="Q795" s="23" t="s">
        <v>229</v>
      </c>
      <c r="U795" s="23" t="s">
        <v>262</v>
      </c>
      <c r="V795" s="23" t="s">
        <v>231</v>
      </c>
      <c r="W795" s="25">
        <v>46309.803796296299</v>
      </c>
    </row>
    <row r="796" spans="1:23">
      <c r="A796">
        <v>272522</v>
      </c>
      <c r="B796">
        <v>10578</v>
      </c>
      <c r="C796" s="23" t="s">
        <v>221</v>
      </c>
      <c r="D796" s="23" t="s">
        <v>222</v>
      </c>
      <c r="E796" s="23" t="s">
        <v>223</v>
      </c>
      <c r="F796" s="24">
        <v>46197</v>
      </c>
      <c r="G796" s="23" t="s">
        <v>224</v>
      </c>
      <c r="H796">
        <v>1</v>
      </c>
      <c r="I796" s="23" t="s">
        <v>2725</v>
      </c>
      <c r="M796" s="23" t="s">
        <v>226</v>
      </c>
      <c r="N796" s="23" t="s">
        <v>2726</v>
      </c>
      <c r="O796" s="23" t="s">
        <v>2727</v>
      </c>
      <c r="P796" s="23" t="s">
        <v>2725</v>
      </c>
      <c r="Q796" s="23" t="s">
        <v>229</v>
      </c>
      <c r="U796" s="23" t="s">
        <v>230</v>
      </c>
      <c r="V796" s="23" t="s">
        <v>231</v>
      </c>
      <c r="W796" s="25">
        <v>46309.803796296299</v>
      </c>
    </row>
    <row r="797" spans="1:23">
      <c r="A797">
        <v>272523</v>
      </c>
      <c r="B797">
        <v>10579</v>
      </c>
      <c r="C797" s="23" t="s">
        <v>221</v>
      </c>
      <c r="D797" s="23" t="s">
        <v>222</v>
      </c>
      <c r="E797" s="23" t="s">
        <v>223</v>
      </c>
      <c r="F797" s="24">
        <v>46197</v>
      </c>
      <c r="G797" s="23" t="s">
        <v>275</v>
      </c>
      <c r="H797">
        <v>1</v>
      </c>
      <c r="I797" s="23" t="s">
        <v>2728</v>
      </c>
      <c r="M797" s="23" t="s">
        <v>277</v>
      </c>
      <c r="N797" s="23" t="s">
        <v>2729</v>
      </c>
      <c r="O797" s="23" t="s">
        <v>2730</v>
      </c>
      <c r="P797" s="23" t="s">
        <v>2728</v>
      </c>
      <c r="Q797" s="23" t="s">
        <v>2731</v>
      </c>
      <c r="U797" s="23" t="s">
        <v>280</v>
      </c>
      <c r="V797" s="23" t="s">
        <v>231</v>
      </c>
      <c r="W797" s="25">
        <v>46309.803796296299</v>
      </c>
    </row>
    <row r="798" spans="1:23">
      <c r="A798">
        <v>272524</v>
      </c>
      <c r="B798">
        <v>10581</v>
      </c>
      <c r="C798" s="23" t="s">
        <v>221</v>
      </c>
      <c r="D798" s="23" t="s">
        <v>222</v>
      </c>
      <c r="E798" s="23" t="s">
        <v>223</v>
      </c>
      <c r="F798" s="24">
        <v>46197</v>
      </c>
      <c r="G798" s="23" t="s">
        <v>281</v>
      </c>
      <c r="H798">
        <v>1</v>
      </c>
      <c r="I798" s="23" t="s">
        <v>2732</v>
      </c>
      <c r="M798" s="23" t="s">
        <v>283</v>
      </c>
      <c r="N798" s="23" t="s">
        <v>2733</v>
      </c>
      <c r="O798" s="23" t="s">
        <v>2734</v>
      </c>
      <c r="P798" s="23" t="s">
        <v>2732</v>
      </c>
      <c r="Q798" s="23" t="s">
        <v>229</v>
      </c>
      <c r="U798" s="23" t="s">
        <v>286</v>
      </c>
      <c r="V798" s="23" t="s">
        <v>231</v>
      </c>
      <c r="W798" s="25">
        <v>46309.803796296299</v>
      </c>
    </row>
    <row r="799" spans="1:23">
      <c r="A799">
        <v>272525</v>
      </c>
      <c r="B799">
        <v>10582</v>
      </c>
      <c r="C799" s="23" t="s">
        <v>221</v>
      </c>
      <c r="D799" s="23" t="s">
        <v>222</v>
      </c>
      <c r="E799" s="23" t="s">
        <v>223</v>
      </c>
      <c r="F799" s="24">
        <v>46197</v>
      </c>
      <c r="G799" s="23" t="s">
        <v>632</v>
      </c>
      <c r="H799">
        <v>2</v>
      </c>
      <c r="I799" s="23" t="s">
        <v>2735</v>
      </c>
      <c r="M799" s="23" t="s">
        <v>634</v>
      </c>
      <c r="N799" s="23" t="s">
        <v>2736</v>
      </c>
      <c r="O799" s="23" t="s">
        <v>2737</v>
      </c>
      <c r="P799" s="23" t="s">
        <v>2738</v>
      </c>
      <c r="Q799" s="23" t="s">
        <v>2739</v>
      </c>
      <c r="U799" s="23" t="s">
        <v>637</v>
      </c>
      <c r="V799" s="23" t="s">
        <v>231</v>
      </c>
      <c r="W799" s="25">
        <v>46309.803796296299</v>
      </c>
    </row>
    <row r="800" spans="1:23">
      <c r="A800">
        <v>272526</v>
      </c>
      <c r="B800">
        <v>10584</v>
      </c>
      <c r="C800" s="23" t="s">
        <v>221</v>
      </c>
      <c r="D800" s="23" t="s">
        <v>222</v>
      </c>
      <c r="E800" s="23" t="s">
        <v>223</v>
      </c>
      <c r="F800" s="24">
        <v>46197</v>
      </c>
      <c r="G800" s="23" t="s">
        <v>323</v>
      </c>
      <c r="H800">
        <v>1</v>
      </c>
      <c r="I800" s="23" t="s">
        <v>2207</v>
      </c>
      <c r="M800" s="23" t="s">
        <v>325</v>
      </c>
      <c r="N800" s="23" t="s">
        <v>2740</v>
      </c>
      <c r="O800" s="23" t="s">
        <v>2741</v>
      </c>
      <c r="P800" s="23" t="s">
        <v>2207</v>
      </c>
      <c r="Q800" s="23" t="s">
        <v>229</v>
      </c>
      <c r="U800" s="23" t="s">
        <v>328</v>
      </c>
      <c r="V800" s="23" t="s">
        <v>231</v>
      </c>
      <c r="W800" s="25">
        <v>46309.803796296299</v>
      </c>
    </row>
    <row r="801" spans="1:23">
      <c r="A801">
        <v>272527</v>
      </c>
      <c r="B801">
        <v>10585</v>
      </c>
      <c r="C801" s="23" t="s">
        <v>221</v>
      </c>
      <c r="D801" s="23" t="s">
        <v>222</v>
      </c>
      <c r="E801" s="23" t="s">
        <v>223</v>
      </c>
      <c r="F801" s="24">
        <v>46197</v>
      </c>
      <c r="G801" s="23" t="s">
        <v>224</v>
      </c>
      <c r="H801">
        <v>1</v>
      </c>
      <c r="I801" s="23" t="s">
        <v>2742</v>
      </c>
      <c r="M801" s="23" t="s">
        <v>226</v>
      </c>
      <c r="N801" s="23" t="s">
        <v>2743</v>
      </c>
      <c r="O801" s="23" t="s">
        <v>2744</v>
      </c>
      <c r="P801" s="23" t="s">
        <v>2742</v>
      </c>
      <c r="Q801" s="23" t="s">
        <v>229</v>
      </c>
      <c r="U801" s="23" t="s">
        <v>230</v>
      </c>
      <c r="V801" s="23" t="s">
        <v>231</v>
      </c>
      <c r="W801" s="25">
        <v>46309.803796296299</v>
      </c>
    </row>
    <row r="802" spans="1:23">
      <c r="A802">
        <v>272528</v>
      </c>
      <c r="B802">
        <v>10580</v>
      </c>
      <c r="C802" s="23" t="s">
        <v>221</v>
      </c>
      <c r="D802" s="23" t="s">
        <v>222</v>
      </c>
      <c r="E802" s="23" t="s">
        <v>223</v>
      </c>
      <c r="F802" s="24">
        <v>46197</v>
      </c>
      <c r="G802" s="23" t="s">
        <v>224</v>
      </c>
      <c r="H802">
        <v>1</v>
      </c>
      <c r="I802" s="23" t="s">
        <v>2731</v>
      </c>
      <c r="M802" s="23" t="s">
        <v>226</v>
      </c>
      <c r="N802" s="23" t="s">
        <v>2745</v>
      </c>
      <c r="O802" s="23" t="s">
        <v>2746</v>
      </c>
      <c r="P802" s="23" t="s">
        <v>2731</v>
      </c>
      <c r="Q802" s="23" t="s">
        <v>229</v>
      </c>
      <c r="R802">
        <v>10579</v>
      </c>
      <c r="U802" s="23" t="s">
        <v>230</v>
      </c>
      <c r="V802" s="23" t="s">
        <v>231</v>
      </c>
      <c r="W802" s="25">
        <v>46309.803796296299</v>
      </c>
    </row>
    <row r="803" spans="1:23">
      <c r="A803">
        <v>272529</v>
      </c>
      <c r="B803">
        <v>10583</v>
      </c>
      <c r="C803" s="23" t="s">
        <v>221</v>
      </c>
      <c r="D803" s="23" t="s">
        <v>222</v>
      </c>
      <c r="E803" s="23" t="s">
        <v>223</v>
      </c>
      <c r="F803" s="24">
        <v>46197</v>
      </c>
      <c r="G803" s="23" t="s">
        <v>224</v>
      </c>
      <c r="H803">
        <v>1</v>
      </c>
      <c r="I803" s="23" t="s">
        <v>2739</v>
      </c>
      <c r="M803" s="23" t="s">
        <v>226</v>
      </c>
      <c r="N803" s="23" t="s">
        <v>2747</v>
      </c>
      <c r="O803" s="23" t="s">
        <v>2748</v>
      </c>
      <c r="P803" s="23" t="s">
        <v>2739</v>
      </c>
      <c r="Q803" s="23" t="s">
        <v>229</v>
      </c>
      <c r="R803">
        <v>10582</v>
      </c>
      <c r="U803" s="23" t="s">
        <v>230</v>
      </c>
      <c r="V803" s="23" t="s">
        <v>231</v>
      </c>
      <c r="W803" s="25">
        <v>46309.803796296299</v>
      </c>
    </row>
    <row r="804" spans="1:23">
      <c r="A804">
        <v>272790</v>
      </c>
      <c r="B804">
        <v>10813</v>
      </c>
      <c r="C804" s="23" t="s">
        <v>221</v>
      </c>
      <c r="D804" s="23" t="s">
        <v>222</v>
      </c>
      <c r="E804" s="23" t="s">
        <v>223</v>
      </c>
      <c r="F804" s="24">
        <v>46198</v>
      </c>
      <c r="G804" s="23" t="s">
        <v>334</v>
      </c>
      <c r="H804">
        <v>1</v>
      </c>
      <c r="I804" s="23" t="s">
        <v>2749</v>
      </c>
      <c r="M804" s="23" t="s">
        <v>226</v>
      </c>
      <c r="N804" s="23" t="s">
        <v>2750</v>
      </c>
      <c r="O804" s="23" t="s">
        <v>2751</v>
      </c>
      <c r="P804" s="23" t="s">
        <v>2749</v>
      </c>
      <c r="Q804" s="23" t="s">
        <v>229</v>
      </c>
      <c r="U804" s="23" t="s">
        <v>339</v>
      </c>
      <c r="V804" s="23" t="s">
        <v>231</v>
      </c>
      <c r="W804" s="25">
        <v>46309.803796296299</v>
      </c>
    </row>
    <row r="805" spans="1:23">
      <c r="A805">
        <v>272791</v>
      </c>
      <c r="B805">
        <v>10814</v>
      </c>
      <c r="C805" s="23" t="s">
        <v>221</v>
      </c>
      <c r="D805" s="23" t="s">
        <v>222</v>
      </c>
      <c r="E805" s="23" t="s">
        <v>223</v>
      </c>
      <c r="F805" s="24">
        <v>46198</v>
      </c>
      <c r="G805" s="23" t="s">
        <v>556</v>
      </c>
      <c r="H805">
        <v>1</v>
      </c>
      <c r="I805" s="23" t="s">
        <v>300</v>
      </c>
      <c r="M805" s="23" t="s">
        <v>558</v>
      </c>
      <c r="N805" s="23" t="s">
        <v>2752</v>
      </c>
      <c r="O805" s="23" t="s">
        <v>2753</v>
      </c>
      <c r="P805" s="23" t="s">
        <v>300</v>
      </c>
      <c r="Q805" s="23" t="s">
        <v>229</v>
      </c>
      <c r="U805" s="23" t="s">
        <v>561</v>
      </c>
      <c r="V805" s="23" t="s">
        <v>231</v>
      </c>
      <c r="W805" s="25">
        <v>46309.803796296299</v>
      </c>
    </row>
    <row r="806" spans="1:23">
      <c r="A806">
        <v>272792</v>
      </c>
      <c r="B806">
        <v>10815</v>
      </c>
      <c r="C806" s="23" t="s">
        <v>221</v>
      </c>
      <c r="D806" s="23" t="s">
        <v>222</v>
      </c>
      <c r="E806" s="23" t="s">
        <v>223</v>
      </c>
      <c r="F806" s="24">
        <v>46198</v>
      </c>
      <c r="G806" s="23" t="s">
        <v>334</v>
      </c>
      <c r="H806">
        <v>1</v>
      </c>
      <c r="I806" s="23" t="s">
        <v>2754</v>
      </c>
      <c r="M806" s="23" t="s">
        <v>226</v>
      </c>
      <c r="N806" s="23" t="s">
        <v>2755</v>
      </c>
      <c r="O806" s="23" t="s">
        <v>1743</v>
      </c>
      <c r="P806" s="23" t="s">
        <v>2754</v>
      </c>
      <c r="Q806" s="23" t="s">
        <v>229</v>
      </c>
      <c r="U806" s="23" t="s">
        <v>339</v>
      </c>
      <c r="V806" s="23" t="s">
        <v>231</v>
      </c>
      <c r="W806" s="25">
        <v>46309.803796296299</v>
      </c>
    </row>
    <row r="807" spans="1:23">
      <c r="A807">
        <v>272793</v>
      </c>
      <c r="B807">
        <v>10816</v>
      </c>
      <c r="C807" s="23" t="s">
        <v>221</v>
      </c>
      <c r="D807" s="23" t="s">
        <v>222</v>
      </c>
      <c r="E807" s="23" t="s">
        <v>223</v>
      </c>
      <c r="F807" s="24">
        <v>46198</v>
      </c>
      <c r="G807" s="23" t="s">
        <v>420</v>
      </c>
      <c r="H807">
        <v>1</v>
      </c>
      <c r="I807" s="23" t="s">
        <v>2756</v>
      </c>
      <c r="M807" s="23" t="s">
        <v>330</v>
      </c>
      <c r="N807" s="23" t="s">
        <v>2684</v>
      </c>
      <c r="O807" s="23" t="s">
        <v>2757</v>
      </c>
      <c r="P807" s="23" t="s">
        <v>2756</v>
      </c>
      <c r="Q807" s="23" t="s">
        <v>229</v>
      </c>
      <c r="U807" s="23" t="s">
        <v>423</v>
      </c>
      <c r="V807" s="23" t="s">
        <v>231</v>
      </c>
      <c r="W807" s="25">
        <v>46309.803796296299</v>
      </c>
    </row>
    <row r="808" spans="1:23">
      <c r="A808">
        <v>272794</v>
      </c>
      <c r="B808">
        <v>10817</v>
      </c>
      <c r="C808" s="23" t="s">
        <v>221</v>
      </c>
      <c r="D808" s="23" t="s">
        <v>222</v>
      </c>
      <c r="E808" s="23" t="s">
        <v>223</v>
      </c>
      <c r="F808" s="24">
        <v>46198</v>
      </c>
      <c r="G808" s="23" t="s">
        <v>556</v>
      </c>
      <c r="H808">
        <v>1</v>
      </c>
      <c r="I808" s="23" t="s">
        <v>1697</v>
      </c>
      <c r="M808" s="23" t="s">
        <v>558</v>
      </c>
      <c r="N808" s="23" t="s">
        <v>2758</v>
      </c>
      <c r="O808" s="23" t="s">
        <v>2759</v>
      </c>
      <c r="P808" s="23" t="s">
        <v>1697</v>
      </c>
      <c r="Q808" s="23" t="s">
        <v>229</v>
      </c>
      <c r="U808" s="23" t="s">
        <v>561</v>
      </c>
      <c r="V808" s="23" t="s">
        <v>231</v>
      </c>
      <c r="W808" s="25">
        <v>46309.803796296299</v>
      </c>
    </row>
    <row r="809" spans="1:23">
      <c r="A809">
        <v>272795</v>
      </c>
      <c r="B809">
        <v>10818</v>
      </c>
      <c r="C809" s="23" t="s">
        <v>221</v>
      </c>
      <c r="D809" s="23" t="s">
        <v>222</v>
      </c>
      <c r="E809" s="23" t="s">
        <v>223</v>
      </c>
      <c r="F809" s="24">
        <v>46198</v>
      </c>
      <c r="G809" s="23" t="s">
        <v>351</v>
      </c>
      <c r="H809">
        <v>1</v>
      </c>
      <c r="I809" s="23" t="s">
        <v>324</v>
      </c>
      <c r="M809" s="23" t="s">
        <v>352</v>
      </c>
      <c r="N809" s="23" t="s">
        <v>2760</v>
      </c>
      <c r="O809" s="23" t="s">
        <v>2761</v>
      </c>
      <c r="P809" s="23" t="s">
        <v>324</v>
      </c>
      <c r="Q809" s="23" t="s">
        <v>229</v>
      </c>
      <c r="U809" s="23" t="s">
        <v>355</v>
      </c>
      <c r="V809" s="23" t="s">
        <v>231</v>
      </c>
      <c r="W809" s="25">
        <v>46309.803796296299</v>
      </c>
    </row>
    <row r="810" spans="1:23">
      <c r="A810">
        <v>272796</v>
      </c>
      <c r="B810">
        <v>10819</v>
      </c>
      <c r="C810" s="23" t="s">
        <v>221</v>
      </c>
      <c r="D810" s="23" t="s">
        <v>222</v>
      </c>
      <c r="E810" s="23" t="s">
        <v>223</v>
      </c>
      <c r="F810" s="24">
        <v>46198</v>
      </c>
      <c r="G810" s="23" t="s">
        <v>351</v>
      </c>
      <c r="H810">
        <v>1</v>
      </c>
      <c r="I810" s="23" t="s">
        <v>1850</v>
      </c>
      <c r="M810" s="23" t="s">
        <v>352</v>
      </c>
      <c r="N810" s="23" t="s">
        <v>2762</v>
      </c>
      <c r="O810" s="23" t="s">
        <v>2763</v>
      </c>
      <c r="P810" s="23" t="s">
        <v>1850</v>
      </c>
      <c r="Q810" s="23" t="s">
        <v>229</v>
      </c>
      <c r="U810" s="23" t="s">
        <v>355</v>
      </c>
      <c r="V810" s="23" t="s">
        <v>231</v>
      </c>
      <c r="W810" s="25">
        <v>46309.803796296299</v>
      </c>
    </row>
    <row r="811" spans="1:23">
      <c r="A811">
        <v>272797</v>
      </c>
      <c r="B811">
        <v>10820</v>
      </c>
      <c r="C811" s="23" t="s">
        <v>221</v>
      </c>
      <c r="D811" s="23" t="s">
        <v>222</v>
      </c>
      <c r="E811" s="23" t="s">
        <v>223</v>
      </c>
      <c r="F811" s="24">
        <v>46198</v>
      </c>
      <c r="G811" s="23" t="s">
        <v>334</v>
      </c>
      <c r="H811">
        <v>1</v>
      </c>
      <c r="I811" s="23" t="s">
        <v>2764</v>
      </c>
      <c r="M811" s="23" t="s">
        <v>226</v>
      </c>
      <c r="N811" s="23" t="s">
        <v>2765</v>
      </c>
      <c r="O811" s="23" t="s">
        <v>2766</v>
      </c>
      <c r="P811" s="23" t="s">
        <v>2764</v>
      </c>
      <c r="Q811" s="23" t="s">
        <v>229</v>
      </c>
      <c r="U811" s="23" t="s">
        <v>339</v>
      </c>
      <c r="V811" s="23" t="s">
        <v>231</v>
      </c>
      <c r="W811" s="25">
        <v>46309.803796296299</v>
      </c>
    </row>
    <row r="812" spans="1:23">
      <c r="A812">
        <v>272798</v>
      </c>
      <c r="B812">
        <v>10821</v>
      </c>
      <c r="C812" s="23" t="s">
        <v>221</v>
      </c>
      <c r="D812" s="23" t="s">
        <v>222</v>
      </c>
      <c r="E812" s="23" t="s">
        <v>223</v>
      </c>
      <c r="F812" s="24">
        <v>46198</v>
      </c>
      <c r="G812" s="23" t="s">
        <v>345</v>
      </c>
      <c r="H812">
        <v>2</v>
      </c>
      <c r="I812" s="23" t="s">
        <v>2767</v>
      </c>
      <c r="M812" s="23" t="s">
        <v>347</v>
      </c>
      <c r="N812" s="23" t="s">
        <v>2768</v>
      </c>
      <c r="O812" s="23" t="s">
        <v>2769</v>
      </c>
      <c r="P812" s="23" t="s">
        <v>2770</v>
      </c>
      <c r="Q812" s="23" t="s">
        <v>229</v>
      </c>
      <c r="U812" s="23" t="s">
        <v>350</v>
      </c>
      <c r="V812" s="23" t="s">
        <v>231</v>
      </c>
      <c r="W812" s="25">
        <v>46309.803796296299</v>
      </c>
    </row>
    <row r="813" spans="1:23">
      <c r="A813">
        <v>272799</v>
      </c>
      <c r="B813">
        <v>10822</v>
      </c>
      <c r="C813" s="23" t="s">
        <v>221</v>
      </c>
      <c r="D813" s="23" t="s">
        <v>222</v>
      </c>
      <c r="E813" s="23" t="s">
        <v>223</v>
      </c>
      <c r="F813" s="24">
        <v>46198</v>
      </c>
      <c r="G813" s="23" t="s">
        <v>556</v>
      </c>
      <c r="H813">
        <v>1</v>
      </c>
      <c r="I813" s="23" t="s">
        <v>2771</v>
      </c>
      <c r="M813" s="23" t="s">
        <v>558</v>
      </c>
      <c r="N813" s="23" t="s">
        <v>2772</v>
      </c>
      <c r="O813" s="23" t="s">
        <v>2773</v>
      </c>
      <c r="P813" s="23" t="s">
        <v>2771</v>
      </c>
      <c r="Q813" s="23" t="s">
        <v>229</v>
      </c>
      <c r="U813" s="23" t="s">
        <v>561</v>
      </c>
      <c r="V813" s="23" t="s">
        <v>231</v>
      </c>
      <c r="W813" s="25">
        <v>46309.803796296299</v>
      </c>
    </row>
    <row r="814" spans="1:23">
      <c r="A814">
        <v>272800</v>
      </c>
      <c r="B814">
        <v>10823</v>
      </c>
      <c r="C814" s="23" t="s">
        <v>221</v>
      </c>
      <c r="D814" s="23" t="s">
        <v>222</v>
      </c>
      <c r="E814" s="23" t="s">
        <v>223</v>
      </c>
      <c r="F814" s="24">
        <v>46198</v>
      </c>
      <c r="G814" s="23" t="s">
        <v>374</v>
      </c>
      <c r="H814">
        <v>1</v>
      </c>
      <c r="I814" s="23" t="s">
        <v>2774</v>
      </c>
      <c r="M814" s="23" t="s">
        <v>277</v>
      </c>
      <c r="N814" s="23" t="s">
        <v>2775</v>
      </c>
      <c r="O814" s="23" t="s">
        <v>2776</v>
      </c>
      <c r="P814" s="23" t="s">
        <v>2774</v>
      </c>
      <c r="Q814" s="23" t="s">
        <v>229</v>
      </c>
      <c r="U814" s="23" t="s">
        <v>378</v>
      </c>
      <c r="V814" s="23" t="s">
        <v>231</v>
      </c>
      <c r="W814" s="25">
        <v>46309.803796296299</v>
      </c>
    </row>
    <row r="815" spans="1:23">
      <c r="A815">
        <v>272801</v>
      </c>
      <c r="B815">
        <v>10824</v>
      </c>
      <c r="C815" s="23" t="s">
        <v>221</v>
      </c>
      <c r="D815" s="23" t="s">
        <v>222</v>
      </c>
      <c r="E815" s="23" t="s">
        <v>223</v>
      </c>
      <c r="F815" s="24">
        <v>46198</v>
      </c>
      <c r="G815" s="23" t="s">
        <v>345</v>
      </c>
      <c r="H815">
        <v>2</v>
      </c>
      <c r="I815" s="23" t="s">
        <v>2777</v>
      </c>
      <c r="M815" s="23" t="s">
        <v>347</v>
      </c>
      <c r="N815" s="23" t="s">
        <v>2778</v>
      </c>
      <c r="O815" s="23" t="s">
        <v>2779</v>
      </c>
      <c r="P815" s="23" t="s">
        <v>2780</v>
      </c>
      <c r="Q815" s="23" t="s">
        <v>229</v>
      </c>
      <c r="U815" s="23" t="s">
        <v>350</v>
      </c>
      <c r="V815" s="23" t="s">
        <v>231</v>
      </c>
      <c r="W815" s="25">
        <v>46309.803796296299</v>
      </c>
    </row>
    <row r="816" spans="1:23">
      <c r="A816">
        <v>272802</v>
      </c>
      <c r="B816">
        <v>10825</v>
      </c>
      <c r="C816" s="23" t="s">
        <v>221</v>
      </c>
      <c r="D816" s="23" t="s">
        <v>222</v>
      </c>
      <c r="E816" s="23" t="s">
        <v>223</v>
      </c>
      <c r="F816" s="24">
        <v>46198</v>
      </c>
      <c r="G816" s="23" t="s">
        <v>345</v>
      </c>
      <c r="H816">
        <v>1</v>
      </c>
      <c r="I816" s="23" t="s">
        <v>828</v>
      </c>
      <c r="M816" s="23" t="s">
        <v>347</v>
      </c>
      <c r="N816" s="23" t="s">
        <v>2781</v>
      </c>
      <c r="O816" s="23" t="s">
        <v>2782</v>
      </c>
      <c r="P816" s="23" t="s">
        <v>828</v>
      </c>
      <c r="Q816" s="23" t="s">
        <v>229</v>
      </c>
      <c r="U816" s="23" t="s">
        <v>350</v>
      </c>
      <c r="V816" s="23" t="s">
        <v>231</v>
      </c>
      <c r="W816" s="25">
        <v>46309.803796296299</v>
      </c>
    </row>
    <row r="817" spans="1:23">
      <c r="A817">
        <v>272803</v>
      </c>
      <c r="B817">
        <v>10826</v>
      </c>
      <c r="C817" s="23" t="s">
        <v>221</v>
      </c>
      <c r="D817" s="23" t="s">
        <v>222</v>
      </c>
      <c r="E817" s="23" t="s">
        <v>223</v>
      </c>
      <c r="F817" s="24">
        <v>46198</v>
      </c>
      <c r="G817" s="23" t="s">
        <v>345</v>
      </c>
      <c r="H817">
        <v>1</v>
      </c>
      <c r="I817" s="23" t="s">
        <v>2783</v>
      </c>
      <c r="M817" s="23" t="s">
        <v>347</v>
      </c>
      <c r="N817" s="23" t="s">
        <v>2784</v>
      </c>
      <c r="O817" s="23" t="s">
        <v>2785</v>
      </c>
      <c r="P817" s="23" t="s">
        <v>2783</v>
      </c>
      <c r="Q817" s="23" t="s">
        <v>229</v>
      </c>
      <c r="U817" s="23" t="s">
        <v>350</v>
      </c>
      <c r="V817" s="23" t="s">
        <v>231</v>
      </c>
      <c r="W817" s="25">
        <v>46309.803796296299</v>
      </c>
    </row>
    <row r="818" spans="1:23">
      <c r="A818">
        <v>272804</v>
      </c>
      <c r="B818">
        <v>10827</v>
      </c>
      <c r="C818" s="23" t="s">
        <v>221</v>
      </c>
      <c r="D818" s="23" t="s">
        <v>222</v>
      </c>
      <c r="E818" s="23" t="s">
        <v>223</v>
      </c>
      <c r="F818" s="24">
        <v>46198</v>
      </c>
      <c r="G818" s="23" t="s">
        <v>345</v>
      </c>
      <c r="H818">
        <v>1</v>
      </c>
      <c r="I818" s="23" t="s">
        <v>2786</v>
      </c>
      <c r="M818" s="23" t="s">
        <v>347</v>
      </c>
      <c r="N818" s="23" t="s">
        <v>2787</v>
      </c>
      <c r="O818" s="23" t="s">
        <v>2788</v>
      </c>
      <c r="P818" s="23" t="s">
        <v>2786</v>
      </c>
      <c r="Q818" s="23" t="s">
        <v>229</v>
      </c>
      <c r="U818" s="23" t="s">
        <v>350</v>
      </c>
      <c r="V818" s="23" t="s">
        <v>231</v>
      </c>
      <c r="W818" s="25">
        <v>46309.803796296299</v>
      </c>
    </row>
    <row r="819" spans="1:23">
      <c r="A819">
        <v>272805</v>
      </c>
      <c r="B819">
        <v>10828</v>
      </c>
      <c r="C819" s="23" t="s">
        <v>221</v>
      </c>
      <c r="D819" s="23" t="s">
        <v>222</v>
      </c>
      <c r="E819" s="23" t="s">
        <v>223</v>
      </c>
      <c r="F819" s="24">
        <v>46198</v>
      </c>
      <c r="G819" s="23" t="s">
        <v>345</v>
      </c>
      <c r="H819">
        <v>1</v>
      </c>
      <c r="I819" s="23" t="s">
        <v>2789</v>
      </c>
      <c r="M819" s="23" t="s">
        <v>347</v>
      </c>
      <c r="N819" s="23" t="s">
        <v>2790</v>
      </c>
      <c r="O819" s="23" t="s">
        <v>2791</v>
      </c>
      <c r="P819" s="23" t="s">
        <v>2789</v>
      </c>
      <c r="Q819" s="23" t="s">
        <v>229</v>
      </c>
      <c r="U819" s="23" t="s">
        <v>350</v>
      </c>
      <c r="V819" s="23" t="s">
        <v>231</v>
      </c>
      <c r="W819" s="25">
        <v>46309.803796296299</v>
      </c>
    </row>
    <row r="820" spans="1:23">
      <c r="A820">
        <v>272806</v>
      </c>
      <c r="B820">
        <v>10829</v>
      </c>
      <c r="C820" s="23" t="s">
        <v>221</v>
      </c>
      <c r="D820" s="23" t="s">
        <v>222</v>
      </c>
      <c r="E820" s="23" t="s">
        <v>223</v>
      </c>
      <c r="F820" s="24">
        <v>46198</v>
      </c>
      <c r="G820" s="23" t="s">
        <v>345</v>
      </c>
      <c r="H820">
        <v>1</v>
      </c>
      <c r="I820" s="23" t="s">
        <v>305</v>
      </c>
      <c r="M820" s="23" t="s">
        <v>347</v>
      </c>
      <c r="N820" s="23" t="s">
        <v>2792</v>
      </c>
      <c r="O820" s="23" t="s">
        <v>2793</v>
      </c>
      <c r="P820" s="23" t="s">
        <v>305</v>
      </c>
      <c r="Q820" s="23" t="s">
        <v>229</v>
      </c>
      <c r="U820" s="23" t="s">
        <v>350</v>
      </c>
      <c r="V820" s="23" t="s">
        <v>231</v>
      </c>
      <c r="W820" s="25">
        <v>46309.803796296299</v>
      </c>
    </row>
    <row r="821" spans="1:23">
      <c r="A821">
        <v>272807</v>
      </c>
      <c r="B821">
        <v>10830</v>
      </c>
      <c r="C821" s="23" t="s">
        <v>221</v>
      </c>
      <c r="D821" s="23" t="s">
        <v>222</v>
      </c>
      <c r="E821" s="23" t="s">
        <v>223</v>
      </c>
      <c r="F821" s="24">
        <v>46198</v>
      </c>
      <c r="G821" s="23" t="s">
        <v>345</v>
      </c>
      <c r="H821">
        <v>1</v>
      </c>
      <c r="I821" s="23" t="s">
        <v>2794</v>
      </c>
      <c r="M821" s="23" t="s">
        <v>347</v>
      </c>
      <c r="N821" s="23" t="s">
        <v>2795</v>
      </c>
      <c r="O821" s="23" t="s">
        <v>2796</v>
      </c>
      <c r="P821" s="23" t="s">
        <v>2794</v>
      </c>
      <c r="Q821" s="23" t="s">
        <v>229</v>
      </c>
      <c r="U821" s="23" t="s">
        <v>350</v>
      </c>
      <c r="V821" s="23" t="s">
        <v>231</v>
      </c>
      <c r="W821" s="25">
        <v>46309.803796296299</v>
      </c>
    </row>
    <row r="822" spans="1:23">
      <c r="A822">
        <v>272808</v>
      </c>
      <c r="B822">
        <v>10831</v>
      </c>
      <c r="C822" s="23" t="s">
        <v>221</v>
      </c>
      <c r="D822" s="23" t="s">
        <v>222</v>
      </c>
      <c r="E822" s="23" t="s">
        <v>223</v>
      </c>
      <c r="F822" s="24">
        <v>46198</v>
      </c>
      <c r="G822" s="23" t="s">
        <v>334</v>
      </c>
      <c r="H822">
        <v>1</v>
      </c>
      <c r="I822" s="23" t="s">
        <v>2797</v>
      </c>
      <c r="M822" s="23" t="s">
        <v>226</v>
      </c>
      <c r="N822" s="23" t="s">
        <v>2798</v>
      </c>
      <c r="O822" s="23" t="s">
        <v>2799</v>
      </c>
      <c r="P822" s="23" t="s">
        <v>2797</v>
      </c>
      <c r="Q822" s="23" t="s">
        <v>229</v>
      </c>
      <c r="U822" s="23" t="s">
        <v>339</v>
      </c>
      <c r="V822" s="23" t="s">
        <v>231</v>
      </c>
      <c r="W822" s="25">
        <v>46309.803796296299</v>
      </c>
    </row>
    <row r="823" spans="1:23">
      <c r="A823">
        <v>272809</v>
      </c>
      <c r="B823">
        <v>10832</v>
      </c>
      <c r="C823" s="23" t="s">
        <v>221</v>
      </c>
      <c r="D823" s="23" t="s">
        <v>222</v>
      </c>
      <c r="E823" s="23" t="s">
        <v>223</v>
      </c>
      <c r="F823" s="24">
        <v>46198</v>
      </c>
      <c r="G823" s="23" t="s">
        <v>2408</v>
      </c>
      <c r="H823">
        <v>1</v>
      </c>
      <c r="I823" s="23" t="s">
        <v>2800</v>
      </c>
      <c r="M823" s="23" t="s">
        <v>2410</v>
      </c>
      <c r="N823" s="23" t="s">
        <v>2801</v>
      </c>
      <c r="O823" s="23" t="s">
        <v>2802</v>
      </c>
      <c r="P823" s="23" t="s">
        <v>2800</v>
      </c>
      <c r="Q823" s="23" t="s">
        <v>229</v>
      </c>
      <c r="U823" s="23" t="s">
        <v>2413</v>
      </c>
      <c r="V823" s="23" t="s">
        <v>231</v>
      </c>
      <c r="W823" s="25">
        <v>46309.803796296299</v>
      </c>
    </row>
    <row r="824" spans="1:23">
      <c r="A824">
        <v>272810</v>
      </c>
      <c r="B824">
        <v>10833</v>
      </c>
      <c r="C824" s="23" t="s">
        <v>221</v>
      </c>
      <c r="D824" s="23" t="s">
        <v>222</v>
      </c>
      <c r="E824" s="23" t="s">
        <v>223</v>
      </c>
      <c r="F824" s="24">
        <v>46198</v>
      </c>
      <c r="G824" s="23" t="s">
        <v>345</v>
      </c>
      <c r="H824">
        <v>1</v>
      </c>
      <c r="I824" s="23" t="s">
        <v>1755</v>
      </c>
      <c r="M824" s="23" t="s">
        <v>347</v>
      </c>
      <c r="N824" s="23" t="s">
        <v>2803</v>
      </c>
      <c r="O824" s="23" t="s">
        <v>2804</v>
      </c>
      <c r="P824" s="23" t="s">
        <v>1755</v>
      </c>
      <c r="Q824" s="23" t="s">
        <v>229</v>
      </c>
      <c r="U824" s="23" t="s">
        <v>350</v>
      </c>
      <c r="V824" s="23" t="s">
        <v>231</v>
      </c>
      <c r="W824" s="25">
        <v>46309.803796296299</v>
      </c>
    </row>
    <row r="825" spans="1:23">
      <c r="A825">
        <v>272811</v>
      </c>
      <c r="B825">
        <v>10834</v>
      </c>
      <c r="C825" s="23" t="s">
        <v>221</v>
      </c>
      <c r="D825" s="23" t="s">
        <v>222</v>
      </c>
      <c r="E825" s="23" t="s">
        <v>223</v>
      </c>
      <c r="F825" s="24">
        <v>46198</v>
      </c>
      <c r="G825" s="23" t="s">
        <v>345</v>
      </c>
      <c r="H825">
        <v>1</v>
      </c>
      <c r="I825" s="23" t="s">
        <v>2805</v>
      </c>
      <c r="M825" s="23" t="s">
        <v>347</v>
      </c>
      <c r="N825" s="23" t="s">
        <v>2806</v>
      </c>
      <c r="O825" s="23" t="s">
        <v>2807</v>
      </c>
      <c r="P825" s="23" t="s">
        <v>2805</v>
      </c>
      <c r="Q825" s="23" t="s">
        <v>229</v>
      </c>
      <c r="U825" s="23" t="s">
        <v>350</v>
      </c>
      <c r="V825" s="23" t="s">
        <v>231</v>
      </c>
      <c r="W825" s="25">
        <v>46309.803796296299</v>
      </c>
    </row>
    <row r="826" spans="1:23">
      <c r="A826">
        <v>272812</v>
      </c>
      <c r="B826">
        <v>10835</v>
      </c>
      <c r="C826" s="23" t="s">
        <v>221</v>
      </c>
      <c r="D826" s="23" t="s">
        <v>222</v>
      </c>
      <c r="E826" s="23" t="s">
        <v>223</v>
      </c>
      <c r="F826" s="24">
        <v>46198</v>
      </c>
      <c r="G826" s="23" t="s">
        <v>345</v>
      </c>
      <c r="H826">
        <v>1</v>
      </c>
      <c r="I826" s="23" t="s">
        <v>2808</v>
      </c>
      <c r="M826" s="23" t="s">
        <v>347</v>
      </c>
      <c r="N826" s="23" t="s">
        <v>2809</v>
      </c>
      <c r="O826" s="23" t="s">
        <v>2810</v>
      </c>
      <c r="P826" s="23" t="s">
        <v>2808</v>
      </c>
      <c r="Q826" s="23" t="s">
        <v>229</v>
      </c>
      <c r="U826" s="23" t="s">
        <v>350</v>
      </c>
      <c r="V826" s="23" t="s">
        <v>231</v>
      </c>
      <c r="W826" s="25">
        <v>46309.803796296299</v>
      </c>
    </row>
    <row r="827" spans="1:23">
      <c r="A827">
        <v>273095</v>
      </c>
      <c r="B827">
        <v>10605</v>
      </c>
      <c r="C827" s="23" t="s">
        <v>221</v>
      </c>
      <c r="D827" s="23" t="s">
        <v>222</v>
      </c>
      <c r="E827" s="23" t="s">
        <v>223</v>
      </c>
      <c r="F827" s="24">
        <v>46199</v>
      </c>
      <c r="G827" s="23" t="s">
        <v>334</v>
      </c>
      <c r="H827">
        <v>1</v>
      </c>
      <c r="I827" s="23" t="s">
        <v>2811</v>
      </c>
      <c r="M827" s="23" t="s">
        <v>226</v>
      </c>
      <c r="N827" s="23" t="s">
        <v>2812</v>
      </c>
      <c r="O827" s="23" t="s">
        <v>1106</v>
      </c>
      <c r="P827" s="23" t="s">
        <v>2811</v>
      </c>
      <c r="Q827" s="23" t="s">
        <v>229</v>
      </c>
      <c r="U827" s="23" t="s">
        <v>339</v>
      </c>
      <c r="V827" s="23" t="s">
        <v>231</v>
      </c>
      <c r="W827" s="25">
        <v>46309.803796296299</v>
      </c>
    </row>
    <row r="828" spans="1:23">
      <c r="A828">
        <v>273096</v>
      </c>
      <c r="B828">
        <v>10606</v>
      </c>
      <c r="C828" s="23" t="s">
        <v>221</v>
      </c>
      <c r="D828" s="23" t="s">
        <v>222</v>
      </c>
      <c r="E828" s="23" t="s">
        <v>223</v>
      </c>
      <c r="F828" s="24">
        <v>46199</v>
      </c>
      <c r="G828" s="23" t="s">
        <v>420</v>
      </c>
      <c r="H828">
        <v>1</v>
      </c>
      <c r="I828" s="23" t="s">
        <v>2754</v>
      </c>
      <c r="M828" s="23" t="s">
        <v>330</v>
      </c>
      <c r="N828" s="23" t="s">
        <v>1259</v>
      </c>
      <c r="O828" s="23" t="s">
        <v>2813</v>
      </c>
      <c r="P828" s="23" t="s">
        <v>2754</v>
      </c>
      <c r="Q828" s="23" t="s">
        <v>229</v>
      </c>
      <c r="U828" s="23" t="s">
        <v>423</v>
      </c>
      <c r="V828" s="23" t="s">
        <v>231</v>
      </c>
      <c r="W828" s="25">
        <v>46309.803796296299</v>
      </c>
    </row>
    <row r="829" spans="1:23">
      <c r="A829">
        <v>273097</v>
      </c>
      <c r="B829">
        <v>10607</v>
      </c>
      <c r="C829" s="23" t="s">
        <v>221</v>
      </c>
      <c r="D829" s="23" t="s">
        <v>222</v>
      </c>
      <c r="E829" s="23" t="s">
        <v>223</v>
      </c>
      <c r="F829" s="24">
        <v>46199</v>
      </c>
      <c r="G829" s="23" t="s">
        <v>340</v>
      </c>
      <c r="H829">
        <v>1</v>
      </c>
      <c r="I829" s="23" t="s">
        <v>2814</v>
      </c>
      <c r="M829" s="23" t="s">
        <v>234</v>
      </c>
      <c r="N829" s="23" t="s">
        <v>2815</v>
      </c>
      <c r="O829" s="23" t="s">
        <v>2816</v>
      </c>
      <c r="P829" s="23" t="s">
        <v>2814</v>
      </c>
      <c r="Q829" s="23" t="s">
        <v>229</v>
      </c>
      <c r="U829" s="23" t="s">
        <v>344</v>
      </c>
      <c r="V829" s="23" t="s">
        <v>231</v>
      </c>
      <c r="W829" s="25">
        <v>46309.803796296299</v>
      </c>
    </row>
    <row r="830" spans="1:23">
      <c r="A830">
        <v>273098</v>
      </c>
      <c r="B830">
        <v>10608</v>
      </c>
      <c r="C830" s="23" t="s">
        <v>221</v>
      </c>
      <c r="D830" s="23" t="s">
        <v>222</v>
      </c>
      <c r="E830" s="23" t="s">
        <v>223</v>
      </c>
      <c r="F830" s="24">
        <v>46199</v>
      </c>
      <c r="G830" s="23" t="s">
        <v>345</v>
      </c>
      <c r="H830">
        <v>2</v>
      </c>
      <c r="I830" s="23" t="s">
        <v>2817</v>
      </c>
      <c r="M830" s="23" t="s">
        <v>347</v>
      </c>
      <c r="N830" s="23" t="s">
        <v>2818</v>
      </c>
      <c r="O830" s="23" t="s">
        <v>2819</v>
      </c>
      <c r="P830" s="23" t="s">
        <v>2820</v>
      </c>
      <c r="Q830" s="23" t="s">
        <v>229</v>
      </c>
      <c r="U830" s="23" t="s">
        <v>350</v>
      </c>
      <c r="V830" s="23" t="s">
        <v>231</v>
      </c>
      <c r="W830" s="25">
        <v>46309.803796296299</v>
      </c>
    </row>
    <row r="831" spans="1:23">
      <c r="A831">
        <v>273099</v>
      </c>
      <c r="B831">
        <v>10609</v>
      </c>
      <c r="C831" s="23" t="s">
        <v>221</v>
      </c>
      <c r="D831" s="23" t="s">
        <v>222</v>
      </c>
      <c r="E831" s="23" t="s">
        <v>223</v>
      </c>
      <c r="F831" s="24">
        <v>46199</v>
      </c>
      <c r="G831" s="23" t="s">
        <v>334</v>
      </c>
      <c r="H831">
        <v>1</v>
      </c>
      <c r="I831" s="23" t="s">
        <v>2821</v>
      </c>
      <c r="M831" s="23" t="s">
        <v>226</v>
      </c>
      <c r="N831" s="23" t="s">
        <v>2822</v>
      </c>
      <c r="O831" s="23" t="s">
        <v>2823</v>
      </c>
      <c r="P831" s="23" t="s">
        <v>2821</v>
      </c>
      <c r="Q831" s="23" t="s">
        <v>229</v>
      </c>
      <c r="U831" s="23" t="s">
        <v>339</v>
      </c>
      <c r="V831" s="23" t="s">
        <v>231</v>
      </c>
      <c r="W831" s="25">
        <v>46309.803796296299</v>
      </c>
    </row>
    <row r="832" spans="1:23">
      <c r="A832">
        <v>273100</v>
      </c>
      <c r="B832">
        <v>10610</v>
      </c>
      <c r="C832" s="23" t="s">
        <v>221</v>
      </c>
      <c r="D832" s="23" t="s">
        <v>222</v>
      </c>
      <c r="E832" s="23" t="s">
        <v>223</v>
      </c>
      <c r="F832" s="24">
        <v>46199</v>
      </c>
      <c r="G832" s="23" t="s">
        <v>930</v>
      </c>
      <c r="H832">
        <v>5</v>
      </c>
      <c r="I832" s="23" t="s">
        <v>2824</v>
      </c>
      <c r="M832" s="23" t="s">
        <v>352</v>
      </c>
      <c r="N832" s="23" t="s">
        <v>2825</v>
      </c>
      <c r="O832" s="23" t="s">
        <v>2826</v>
      </c>
      <c r="P832" s="23" t="s">
        <v>2827</v>
      </c>
      <c r="Q832" s="23" t="s">
        <v>229</v>
      </c>
      <c r="U832" s="23" t="s">
        <v>934</v>
      </c>
      <c r="V832" s="23" t="s">
        <v>231</v>
      </c>
      <c r="W832" s="25">
        <v>46309.803796296299</v>
      </c>
    </row>
    <row r="833" spans="1:23">
      <c r="A833">
        <v>273101</v>
      </c>
      <c r="B833">
        <v>10611</v>
      </c>
      <c r="C833" s="23" t="s">
        <v>221</v>
      </c>
      <c r="D833" s="23" t="s">
        <v>222</v>
      </c>
      <c r="E833" s="23" t="s">
        <v>223</v>
      </c>
      <c r="F833" s="24">
        <v>46199</v>
      </c>
      <c r="G833" s="23" t="s">
        <v>1817</v>
      </c>
      <c r="H833">
        <v>1</v>
      </c>
      <c r="I833" s="23" t="s">
        <v>2290</v>
      </c>
      <c r="M833" s="23" t="s">
        <v>226</v>
      </c>
      <c r="N833" s="23" t="s">
        <v>2828</v>
      </c>
      <c r="O833" s="23" t="s">
        <v>2829</v>
      </c>
      <c r="P833" s="23" t="s">
        <v>2290</v>
      </c>
      <c r="Q833" s="23" t="s">
        <v>229</v>
      </c>
      <c r="U833" s="23" t="s">
        <v>1820</v>
      </c>
      <c r="V833" s="23" t="s">
        <v>231</v>
      </c>
      <c r="W833" s="25">
        <v>46309.803796296299</v>
      </c>
    </row>
    <row r="834" spans="1:23">
      <c r="A834">
        <v>273102</v>
      </c>
      <c r="B834">
        <v>10612</v>
      </c>
      <c r="C834" s="23" t="s">
        <v>221</v>
      </c>
      <c r="D834" s="23" t="s">
        <v>222</v>
      </c>
      <c r="E834" s="23" t="s">
        <v>223</v>
      </c>
      <c r="F834" s="24">
        <v>46199</v>
      </c>
      <c r="G834" s="23" t="s">
        <v>374</v>
      </c>
      <c r="H834">
        <v>1</v>
      </c>
      <c r="I834" s="23" t="s">
        <v>2830</v>
      </c>
      <c r="M834" s="23" t="s">
        <v>277</v>
      </c>
      <c r="N834" s="23" t="s">
        <v>2831</v>
      </c>
      <c r="O834" s="23" t="s">
        <v>2832</v>
      </c>
      <c r="P834" s="23" t="s">
        <v>2830</v>
      </c>
      <c r="Q834" s="23" t="s">
        <v>229</v>
      </c>
      <c r="U834" s="23" t="s">
        <v>378</v>
      </c>
      <c r="V834" s="23" t="s">
        <v>231</v>
      </c>
      <c r="W834" s="25">
        <v>46309.803796296299</v>
      </c>
    </row>
    <row r="835" spans="1:23">
      <c r="A835">
        <v>273103</v>
      </c>
      <c r="B835">
        <v>10613</v>
      </c>
      <c r="C835" s="23" t="s">
        <v>221</v>
      </c>
      <c r="D835" s="23" t="s">
        <v>222</v>
      </c>
      <c r="E835" s="23" t="s">
        <v>223</v>
      </c>
      <c r="F835" s="24">
        <v>46199</v>
      </c>
      <c r="G835" s="23" t="s">
        <v>385</v>
      </c>
      <c r="H835">
        <v>1</v>
      </c>
      <c r="I835" s="23" t="s">
        <v>2833</v>
      </c>
      <c r="M835" s="23" t="s">
        <v>247</v>
      </c>
      <c r="N835" s="23" t="s">
        <v>2834</v>
      </c>
      <c r="O835" s="23" t="s">
        <v>2835</v>
      </c>
      <c r="P835" s="23" t="s">
        <v>2833</v>
      </c>
      <c r="Q835" s="23" t="s">
        <v>229</v>
      </c>
      <c r="U835" s="23" t="s">
        <v>389</v>
      </c>
      <c r="V835" s="23" t="s">
        <v>231</v>
      </c>
      <c r="W835" s="25">
        <v>46309.803796296299</v>
      </c>
    </row>
    <row r="836" spans="1:23">
      <c r="A836">
        <v>273104</v>
      </c>
      <c r="B836">
        <v>10614</v>
      </c>
      <c r="C836" s="23" t="s">
        <v>221</v>
      </c>
      <c r="D836" s="23" t="s">
        <v>222</v>
      </c>
      <c r="E836" s="23" t="s">
        <v>223</v>
      </c>
      <c r="F836" s="24">
        <v>46199</v>
      </c>
      <c r="G836" s="23" t="s">
        <v>395</v>
      </c>
      <c r="H836">
        <v>1</v>
      </c>
      <c r="I836" s="23" t="s">
        <v>2836</v>
      </c>
      <c r="M836" s="23" t="s">
        <v>397</v>
      </c>
      <c r="N836" s="23" t="s">
        <v>2837</v>
      </c>
      <c r="O836" s="23" t="s">
        <v>2838</v>
      </c>
      <c r="P836" s="23" t="s">
        <v>2836</v>
      </c>
      <c r="Q836" s="23" t="s">
        <v>229</v>
      </c>
      <c r="U836" s="23" t="s">
        <v>400</v>
      </c>
      <c r="V836" s="23" t="s">
        <v>231</v>
      </c>
      <c r="W836" s="25">
        <v>46309.803796296299</v>
      </c>
    </row>
    <row r="837" spans="1:23">
      <c r="A837">
        <v>273105</v>
      </c>
      <c r="B837">
        <v>10615</v>
      </c>
      <c r="C837" s="23" t="s">
        <v>221</v>
      </c>
      <c r="D837" s="23" t="s">
        <v>222</v>
      </c>
      <c r="E837" s="23" t="s">
        <v>223</v>
      </c>
      <c r="F837" s="24">
        <v>46199</v>
      </c>
      <c r="G837" s="23" t="s">
        <v>1180</v>
      </c>
      <c r="H837">
        <v>1</v>
      </c>
      <c r="I837" s="23" t="s">
        <v>2839</v>
      </c>
      <c r="M837" s="23" t="s">
        <v>1182</v>
      </c>
      <c r="N837" s="23" t="s">
        <v>2840</v>
      </c>
      <c r="O837" s="23" t="s">
        <v>2841</v>
      </c>
      <c r="P837" s="23" t="s">
        <v>2839</v>
      </c>
      <c r="Q837" s="23" t="s">
        <v>229</v>
      </c>
      <c r="U837" s="23" t="s">
        <v>1185</v>
      </c>
      <c r="V837" s="23" t="s">
        <v>231</v>
      </c>
      <c r="W837" s="25">
        <v>46309.803796296299</v>
      </c>
    </row>
    <row r="838" spans="1:23">
      <c r="A838">
        <v>273106</v>
      </c>
      <c r="B838">
        <v>10616</v>
      </c>
      <c r="C838" s="23" t="s">
        <v>221</v>
      </c>
      <c r="D838" s="23" t="s">
        <v>222</v>
      </c>
      <c r="E838" s="23" t="s">
        <v>223</v>
      </c>
      <c r="F838" s="24">
        <v>46199</v>
      </c>
      <c r="G838" s="23" t="s">
        <v>969</v>
      </c>
      <c r="H838">
        <v>1</v>
      </c>
      <c r="I838" s="23" t="s">
        <v>2842</v>
      </c>
      <c r="M838" s="23" t="s">
        <v>347</v>
      </c>
      <c r="N838" s="23" t="s">
        <v>2843</v>
      </c>
      <c r="O838" s="23" t="s">
        <v>2844</v>
      </c>
      <c r="P838" s="23" t="s">
        <v>2842</v>
      </c>
      <c r="Q838" s="23" t="s">
        <v>229</v>
      </c>
      <c r="U838" s="23" t="s">
        <v>973</v>
      </c>
      <c r="V838" s="23" t="s">
        <v>231</v>
      </c>
      <c r="W838" s="25">
        <v>46309.803796296299</v>
      </c>
    </row>
    <row r="839" spans="1:23">
      <c r="A839">
        <v>273107</v>
      </c>
      <c r="B839">
        <v>10617</v>
      </c>
      <c r="C839" s="23" t="s">
        <v>221</v>
      </c>
      <c r="D839" s="23" t="s">
        <v>222</v>
      </c>
      <c r="E839" s="23" t="s">
        <v>223</v>
      </c>
      <c r="F839" s="24">
        <v>46199</v>
      </c>
      <c r="G839" s="23" t="s">
        <v>949</v>
      </c>
      <c r="H839">
        <v>1</v>
      </c>
      <c r="I839" s="23" t="s">
        <v>2845</v>
      </c>
      <c r="M839" s="23" t="s">
        <v>277</v>
      </c>
      <c r="N839" s="23" t="s">
        <v>2846</v>
      </c>
      <c r="O839" s="23" t="s">
        <v>2847</v>
      </c>
      <c r="P839" s="23" t="s">
        <v>2845</v>
      </c>
      <c r="Q839" s="23" t="s">
        <v>229</v>
      </c>
      <c r="U839" s="23" t="s">
        <v>953</v>
      </c>
      <c r="V839" s="23" t="s">
        <v>231</v>
      </c>
      <c r="W839" s="25">
        <v>46309.803796296299</v>
      </c>
    </row>
    <row r="840" spans="1:23">
      <c r="A840">
        <v>273108</v>
      </c>
      <c r="B840">
        <v>10618</v>
      </c>
      <c r="C840" s="23" t="s">
        <v>221</v>
      </c>
      <c r="D840" s="23" t="s">
        <v>222</v>
      </c>
      <c r="E840" s="23" t="s">
        <v>223</v>
      </c>
      <c r="F840" s="24">
        <v>46199</v>
      </c>
      <c r="G840" s="23" t="s">
        <v>930</v>
      </c>
      <c r="H840">
        <v>5</v>
      </c>
      <c r="I840" s="23" t="s">
        <v>2848</v>
      </c>
      <c r="M840" s="23" t="s">
        <v>352</v>
      </c>
      <c r="N840" s="23" t="s">
        <v>2849</v>
      </c>
      <c r="O840" s="23" t="s">
        <v>2850</v>
      </c>
      <c r="P840" s="23" t="s">
        <v>2851</v>
      </c>
      <c r="Q840" s="23" t="s">
        <v>229</v>
      </c>
      <c r="U840" s="23" t="s">
        <v>934</v>
      </c>
      <c r="V840" s="23" t="s">
        <v>231</v>
      </c>
      <c r="W840" s="25">
        <v>46309.803796296299</v>
      </c>
    </row>
    <row r="841" spans="1:23">
      <c r="A841">
        <v>273109</v>
      </c>
      <c r="B841">
        <v>10619</v>
      </c>
      <c r="C841" s="23" t="s">
        <v>221</v>
      </c>
      <c r="D841" s="23" t="s">
        <v>222</v>
      </c>
      <c r="E841" s="23" t="s">
        <v>223</v>
      </c>
      <c r="F841" s="24">
        <v>46199</v>
      </c>
      <c r="G841" s="23" t="s">
        <v>334</v>
      </c>
      <c r="H841">
        <v>1</v>
      </c>
      <c r="I841" s="23" t="s">
        <v>2852</v>
      </c>
      <c r="M841" s="23" t="s">
        <v>226</v>
      </c>
      <c r="N841" s="23" t="s">
        <v>2853</v>
      </c>
      <c r="O841" s="23" t="s">
        <v>2854</v>
      </c>
      <c r="P841" s="23" t="s">
        <v>2852</v>
      </c>
      <c r="Q841" s="23" t="s">
        <v>229</v>
      </c>
      <c r="U841" s="23" t="s">
        <v>339</v>
      </c>
      <c r="V841" s="23" t="s">
        <v>231</v>
      </c>
      <c r="W841" s="25">
        <v>46309.803796296299</v>
      </c>
    </row>
    <row r="842" spans="1:23">
      <c r="A842">
        <v>273399</v>
      </c>
      <c r="B842">
        <v>10052</v>
      </c>
      <c r="C842" s="23" t="s">
        <v>221</v>
      </c>
      <c r="D842" s="23" t="s">
        <v>222</v>
      </c>
      <c r="E842" s="23" t="s">
        <v>223</v>
      </c>
      <c r="F842" s="24">
        <v>46202</v>
      </c>
      <c r="G842" s="23" t="s">
        <v>224</v>
      </c>
      <c r="H842">
        <v>1</v>
      </c>
      <c r="I842" s="23" t="s">
        <v>1939</v>
      </c>
      <c r="M842" s="23" t="s">
        <v>226</v>
      </c>
      <c r="N842" s="23" t="s">
        <v>2855</v>
      </c>
      <c r="O842" s="23" t="s">
        <v>2856</v>
      </c>
      <c r="P842" s="23" t="s">
        <v>1939</v>
      </c>
      <c r="Q842" s="23" t="s">
        <v>229</v>
      </c>
      <c r="U842" s="23" t="s">
        <v>230</v>
      </c>
      <c r="V842" s="23" t="s">
        <v>231</v>
      </c>
      <c r="W842" s="25">
        <v>46309.803796296299</v>
      </c>
    </row>
    <row r="843" spans="1:23">
      <c r="A843">
        <v>273400</v>
      </c>
      <c r="B843">
        <v>10053</v>
      </c>
      <c r="C843" s="23" t="s">
        <v>221</v>
      </c>
      <c r="D843" s="23" t="s">
        <v>222</v>
      </c>
      <c r="E843" s="23" t="s">
        <v>223</v>
      </c>
      <c r="F843" s="24">
        <v>46202</v>
      </c>
      <c r="G843" s="23" t="s">
        <v>1878</v>
      </c>
      <c r="H843">
        <v>8</v>
      </c>
      <c r="I843" s="23" t="s">
        <v>2857</v>
      </c>
      <c r="M843" s="23" t="s">
        <v>1880</v>
      </c>
      <c r="N843" s="23" t="s">
        <v>2858</v>
      </c>
      <c r="O843" s="23" t="s">
        <v>2859</v>
      </c>
      <c r="P843" s="23" t="s">
        <v>2860</v>
      </c>
      <c r="Q843" s="23" t="s">
        <v>2861</v>
      </c>
      <c r="U843" s="23" t="s">
        <v>1884</v>
      </c>
      <c r="V843" s="23" t="s">
        <v>231</v>
      </c>
      <c r="W843" s="25">
        <v>46309.803796296299</v>
      </c>
    </row>
    <row r="844" spans="1:23">
      <c r="A844">
        <v>273401</v>
      </c>
      <c r="B844">
        <v>10055</v>
      </c>
      <c r="C844" s="23" t="s">
        <v>221</v>
      </c>
      <c r="D844" s="23" t="s">
        <v>222</v>
      </c>
      <c r="E844" s="23" t="s">
        <v>223</v>
      </c>
      <c r="F844" s="24">
        <v>46202</v>
      </c>
      <c r="G844" s="23" t="s">
        <v>238</v>
      </c>
      <c r="H844">
        <v>1</v>
      </c>
      <c r="I844" s="23" t="s">
        <v>2862</v>
      </c>
      <c r="M844" s="23" t="s">
        <v>240</v>
      </c>
      <c r="N844" s="23" t="s">
        <v>2863</v>
      </c>
      <c r="O844" s="23" t="s">
        <v>2864</v>
      </c>
      <c r="P844" s="23" t="s">
        <v>2862</v>
      </c>
      <c r="Q844" s="23" t="s">
        <v>229</v>
      </c>
      <c r="U844" s="23" t="s">
        <v>244</v>
      </c>
      <c r="V844" s="23" t="s">
        <v>231</v>
      </c>
      <c r="W844" s="25">
        <v>46309.803796296299</v>
      </c>
    </row>
    <row r="845" spans="1:23">
      <c r="A845">
        <v>273402</v>
      </c>
      <c r="B845">
        <v>10056</v>
      </c>
      <c r="C845" s="23" t="s">
        <v>221</v>
      </c>
      <c r="D845" s="23" t="s">
        <v>222</v>
      </c>
      <c r="E845" s="23" t="s">
        <v>223</v>
      </c>
      <c r="F845" s="24">
        <v>46202</v>
      </c>
      <c r="G845" s="23" t="s">
        <v>238</v>
      </c>
      <c r="H845">
        <v>1</v>
      </c>
      <c r="I845" s="23" t="s">
        <v>1600</v>
      </c>
      <c r="M845" s="23" t="s">
        <v>240</v>
      </c>
      <c r="N845" s="23" t="s">
        <v>2865</v>
      </c>
      <c r="O845" s="23" t="s">
        <v>2866</v>
      </c>
      <c r="P845" s="23" t="s">
        <v>1600</v>
      </c>
      <c r="Q845" s="23" t="s">
        <v>229</v>
      </c>
      <c r="U845" s="23" t="s">
        <v>244</v>
      </c>
      <c r="V845" s="23" t="s">
        <v>231</v>
      </c>
      <c r="W845" s="25">
        <v>46309.803796296299</v>
      </c>
    </row>
    <row r="846" spans="1:23">
      <c r="A846">
        <v>273403</v>
      </c>
      <c r="B846">
        <v>10057</v>
      </c>
      <c r="C846" s="23" t="s">
        <v>221</v>
      </c>
      <c r="D846" s="23" t="s">
        <v>222</v>
      </c>
      <c r="E846" s="23" t="s">
        <v>223</v>
      </c>
      <c r="F846" s="24">
        <v>46202</v>
      </c>
      <c r="G846" s="23" t="s">
        <v>238</v>
      </c>
      <c r="H846">
        <v>1</v>
      </c>
      <c r="I846" s="23" t="s">
        <v>2628</v>
      </c>
      <c r="M846" s="23" t="s">
        <v>240</v>
      </c>
      <c r="N846" s="23" t="s">
        <v>2867</v>
      </c>
      <c r="O846" s="23" t="s">
        <v>2868</v>
      </c>
      <c r="P846" s="23" t="s">
        <v>2628</v>
      </c>
      <c r="Q846" s="23" t="s">
        <v>229</v>
      </c>
      <c r="U846" s="23" t="s">
        <v>244</v>
      </c>
      <c r="V846" s="23" t="s">
        <v>231</v>
      </c>
      <c r="W846" s="25">
        <v>46309.803796296299</v>
      </c>
    </row>
    <row r="847" spans="1:23">
      <c r="A847">
        <v>273404</v>
      </c>
      <c r="B847">
        <v>10058</v>
      </c>
      <c r="C847" s="23" t="s">
        <v>221</v>
      </c>
      <c r="D847" s="23" t="s">
        <v>222</v>
      </c>
      <c r="E847" s="23" t="s">
        <v>223</v>
      </c>
      <c r="F847" s="24">
        <v>46202</v>
      </c>
      <c r="G847" s="23" t="s">
        <v>299</v>
      </c>
      <c r="H847">
        <v>1</v>
      </c>
      <c r="I847" s="23" t="s">
        <v>2595</v>
      </c>
      <c r="M847" s="23" t="s">
        <v>301</v>
      </c>
      <c r="N847" s="23" t="s">
        <v>2869</v>
      </c>
      <c r="O847" s="23" t="s">
        <v>2870</v>
      </c>
      <c r="P847" s="23" t="s">
        <v>2595</v>
      </c>
      <c r="Q847" s="23" t="s">
        <v>229</v>
      </c>
      <c r="U847" s="23" t="s">
        <v>304</v>
      </c>
      <c r="V847" s="23" t="s">
        <v>231</v>
      </c>
      <c r="W847" s="25">
        <v>46309.803796296299</v>
      </c>
    </row>
    <row r="848" spans="1:23">
      <c r="A848">
        <v>273405</v>
      </c>
      <c r="B848">
        <v>10059</v>
      </c>
      <c r="C848" s="23" t="s">
        <v>221</v>
      </c>
      <c r="D848" s="23" t="s">
        <v>222</v>
      </c>
      <c r="E848" s="23" t="s">
        <v>223</v>
      </c>
      <c r="F848" s="24">
        <v>46202</v>
      </c>
      <c r="G848" s="23" t="s">
        <v>238</v>
      </c>
      <c r="H848">
        <v>1</v>
      </c>
      <c r="I848" s="23" t="s">
        <v>2313</v>
      </c>
      <c r="M848" s="23" t="s">
        <v>240</v>
      </c>
      <c r="N848" s="23" t="s">
        <v>2871</v>
      </c>
      <c r="O848" s="23" t="s">
        <v>548</v>
      </c>
      <c r="P848" s="23" t="s">
        <v>2313</v>
      </c>
      <c r="Q848" s="23" t="s">
        <v>229</v>
      </c>
      <c r="U848" s="23" t="s">
        <v>244</v>
      </c>
      <c r="V848" s="23" t="s">
        <v>231</v>
      </c>
      <c r="W848" s="25">
        <v>46309.803796296299</v>
      </c>
    </row>
    <row r="849" spans="1:23">
      <c r="A849">
        <v>273406</v>
      </c>
      <c r="B849">
        <v>10060</v>
      </c>
      <c r="C849" s="23" t="s">
        <v>221</v>
      </c>
      <c r="D849" s="23" t="s">
        <v>222</v>
      </c>
      <c r="E849" s="23" t="s">
        <v>223</v>
      </c>
      <c r="F849" s="24">
        <v>46202</v>
      </c>
      <c r="G849" s="23" t="s">
        <v>299</v>
      </c>
      <c r="H849">
        <v>1</v>
      </c>
      <c r="I849" s="23" t="s">
        <v>1891</v>
      </c>
      <c r="M849" s="23" t="s">
        <v>301</v>
      </c>
      <c r="N849" s="23" t="s">
        <v>2872</v>
      </c>
      <c r="O849" s="23" t="s">
        <v>2873</v>
      </c>
      <c r="P849" s="23" t="s">
        <v>1891</v>
      </c>
      <c r="Q849" s="23" t="s">
        <v>229</v>
      </c>
      <c r="U849" s="23" t="s">
        <v>304</v>
      </c>
      <c r="V849" s="23" t="s">
        <v>231</v>
      </c>
      <c r="W849" s="25">
        <v>46309.803796296299</v>
      </c>
    </row>
    <row r="850" spans="1:23">
      <c r="A850">
        <v>273407</v>
      </c>
      <c r="B850">
        <v>10061</v>
      </c>
      <c r="C850" s="23" t="s">
        <v>221</v>
      </c>
      <c r="D850" s="23" t="s">
        <v>222</v>
      </c>
      <c r="E850" s="23" t="s">
        <v>223</v>
      </c>
      <c r="F850" s="24">
        <v>46202</v>
      </c>
      <c r="G850" s="23" t="s">
        <v>238</v>
      </c>
      <c r="H850">
        <v>1</v>
      </c>
      <c r="I850" s="23" t="s">
        <v>2874</v>
      </c>
      <c r="M850" s="23" t="s">
        <v>240</v>
      </c>
      <c r="N850" s="23" t="s">
        <v>2875</v>
      </c>
      <c r="O850" s="23" t="s">
        <v>2172</v>
      </c>
      <c r="P850" s="23" t="s">
        <v>2874</v>
      </c>
      <c r="Q850" s="23" t="s">
        <v>229</v>
      </c>
      <c r="U850" s="23" t="s">
        <v>244</v>
      </c>
      <c r="V850" s="23" t="s">
        <v>231</v>
      </c>
      <c r="W850" s="25">
        <v>46309.803796296299</v>
      </c>
    </row>
    <row r="851" spans="1:23">
      <c r="A851">
        <v>273408</v>
      </c>
      <c r="B851">
        <v>10062</v>
      </c>
      <c r="C851" s="23" t="s">
        <v>221</v>
      </c>
      <c r="D851" s="23" t="s">
        <v>222</v>
      </c>
      <c r="E851" s="23" t="s">
        <v>223</v>
      </c>
      <c r="F851" s="24">
        <v>46202</v>
      </c>
      <c r="G851" s="23" t="s">
        <v>299</v>
      </c>
      <c r="H851">
        <v>1</v>
      </c>
      <c r="I851" s="23" t="s">
        <v>2876</v>
      </c>
      <c r="M851" s="23" t="s">
        <v>301</v>
      </c>
      <c r="N851" s="23" t="s">
        <v>2877</v>
      </c>
      <c r="O851" s="23" t="s">
        <v>2878</v>
      </c>
      <c r="P851" s="23" t="s">
        <v>2876</v>
      </c>
      <c r="Q851" s="23" t="s">
        <v>229</v>
      </c>
      <c r="U851" s="23" t="s">
        <v>304</v>
      </c>
      <c r="V851" s="23" t="s">
        <v>231</v>
      </c>
      <c r="W851" s="25">
        <v>46309.803796296299</v>
      </c>
    </row>
    <row r="852" spans="1:23">
      <c r="A852">
        <v>273409</v>
      </c>
      <c r="B852">
        <v>10063</v>
      </c>
      <c r="C852" s="23" t="s">
        <v>221</v>
      </c>
      <c r="D852" s="23" t="s">
        <v>222</v>
      </c>
      <c r="E852" s="23" t="s">
        <v>223</v>
      </c>
      <c r="F852" s="24">
        <v>46202</v>
      </c>
      <c r="G852" s="23" t="s">
        <v>275</v>
      </c>
      <c r="H852">
        <v>1</v>
      </c>
      <c r="I852" s="23" t="s">
        <v>2879</v>
      </c>
      <c r="M852" s="23" t="s">
        <v>277</v>
      </c>
      <c r="N852" s="23" t="s">
        <v>2880</v>
      </c>
      <c r="O852" s="23" t="s">
        <v>2881</v>
      </c>
      <c r="P852" s="23" t="s">
        <v>2879</v>
      </c>
      <c r="Q852" s="23" t="s">
        <v>229</v>
      </c>
      <c r="U852" s="23" t="s">
        <v>280</v>
      </c>
      <c r="V852" s="23" t="s">
        <v>231</v>
      </c>
      <c r="W852" s="25">
        <v>46309.803796296299</v>
      </c>
    </row>
    <row r="853" spans="1:23">
      <c r="A853">
        <v>273410</v>
      </c>
      <c r="B853">
        <v>10064</v>
      </c>
      <c r="C853" s="23" t="s">
        <v>221</v>
      </c>
      <c r="D853" s="23" t="s">
        <v>222</v>
      </c>
      <c r="E853" s="23" t="s">
        <v>223</v>
      </c>
      <c r="F853" s="24">
        <v>46202</v>
      </c>
      <c r="G853" s="23" t="s">
        <v>238</v>
      </c>
      <c r="H853">
        <v>1</v>
      </c>
      <c r="I853" s="23" t="s">
        <v>2882</v>
      </c>
      <c r="M853" s="23" t="s">
        <v>240</v>
      </c>
      <c r="N853" s="23" t="s">
        <v>2883</v>
      </c>
      <c r="O853" s="23" t="s">
        <v>2884</v>
      </c>
      <c r="P853" s="23" t="s">
        <v>2882</v>
      </c>
      <c r="Q853" s="23" t="s">
        <v>229</v>
      </c>
      <c r="U853" s="23" t="s">
        <v>244</v>
      </c>
      <c r="V853" s="23" t="s">
        <v>231</v>
      </c>
      <c r="W853" s="25">
        <v>46309.803796296299</v>
      </c>
    </row>
    <row r="854" spans="1:23">
      <c r="A854">
        <v>273411</v>
      </c>
      <c r="B854">
        <v>10065</v>
      </c>
      <c r="C854" s="23" t="s">
        <v>221</v>
      </c>
      <c r="D854" s="23" t="s">
        <v>222</v>
      </c>
      <c r="E854" s="23" t="s">
        <v>223</v>
      </c>
      <c r="F854" s="24">
        <v>46202</v>
      </c>
      <c r="G854" s="23" t="s">
        <v>263</v>
      </c>
      <c r="H854">
        <v>1</v>
      </c>
      <c r="I854" s="23" t="s">
        <v>2885</v>
      </c>
      <c r="M854" s="23" t="s">
        <v>265</v>
      </c>
      <c r="N854" s="23" t="s">
        <v>2886</v>
      </c>
      <c r="O854" s="23" t="s">
        <v>2887</v>
      </c>
      <c r="P854" s="23" t="s">
        <v>2885</v>
      </c>
      <c r="Q854" s="23" t="s">
        <v>229</v>
      </c>
      <c r="U854" s="23" t="s">
        <v>268</v>
      </c>
      <c r="V854" s="23" t="s">
        <v>231</v>
      </c>
      <c r="W854" s="25">
        <v>46309.803796296299</v>
      </c>
    </row>
    <row r="855" spans="1:23">
      <c r="A855">
        <v>273412</v>
      </c>
      <c r="B855">
        <v>10066</v>
      </c>
      <c r="C855" s="23" t="s">
        <v>221</v>
      </c>
      <c r="D855" s="23" t="s">
        <v>222</v>
      </c>
      <c r="E855" s="23" t="s">
        <v>223</v>
      </c>
      <c r="F855" s="24">
        <v>46202</v>
      </c>
      <c r="G855" s="23" t="s">
        <v>238</v>
      </c>
      <c r="H855">
        <v>1</v>
      </c>
      <c r="I855" s="23" t="s">
        <v>2888</v>
      </c>
      <c r="M855" s="23" t="s">
        <v>240</v>
      </c>
      <c r="N855" s="23" t="s">
        <v>2889</v>
      </c>
      <c r="O855" s="23" t="s">
        <v>2890</v>
      </c>
      <c r="P855" s="23" t="s">
        <v>2888</v>
      </c>
      <c r="Q855" s="23" t="s">
        <v>229</v>
      </c>
      <c r="U855" s="23" t="s">
        <v>244</v>
      </c>
      <c r="V855" s="23" t="s">
        <v>231</v>
      </c>
      <c r="W855" s="25">
        <v>46309.803796296299</v>
      </c>
    </row>
    <row r="856" spans="1:23">
      <c r="A856">
        <v>273413</v>
      </c>
      <c r="B856">
        <v>10067</v>
      </c>
      <c r="C856" s="23" t="s">
        <v>221</v>
      </c>
      <c r="D856" s="23" t="s">
        <v>222</v>
      </c>
      <c r="E856" s="23" t="s">
        <v>223</v>
      </c>
      <c r="F856" s="24">
        <v>46202</v>
      </c>
      <c r="G856" s="23" t="s">
        <v>224</v>
      </c>
      <c r="H856">
        <v>1</v>
      </c>
      <c r="I856" s="23" t="s">
        <v>2891</v>
      </c>
      <c r="M856" s="23" t="s">
        <v>226</v>
      </c>
      <c r="N856" s="23" t="s">
        <v>2892</v>
      </c>
      <c r="O856" s="23" t="s">
        <v>2893</v>
      </c>
      <c r="P856" s="23" t="s">
        <v>2891</v>
      </c>
      <c r="Q856" s="23" t="s">
        <v>229</v>
      </c>
      <c r="U856" s="23" t="s">
        <v>230</v>
      </c>
      <c r="V856" s="23" t="s">
        <v>231</v>
      </c>
      <c r="W856" s="25">
        <v>46309.803796296299</v>
      </c>
    </row>
    <row r="857" spans="1:23">
      <c r="A857">
        <v>273414</v>
      </c>
      <c r="B857">
        <v>10068</v>
      </c>
      <c r="C857" s="23" t="s">
        <v>221</v>
      </c>
      <c r="D857" s="23" t="s">
        <v>222</v>
      </c>
      <c r="E857" s="23" t="s">
        <v>223</v>
      </c>
      <c r="F857" s="24">
        <v>46202</v>
      </c>
      <c r="G857" s="23" t="s">
        <v>275</v>
      </c>
      <c r="H857">
        <v>1</v>
      </c>
      <c r="I857" s="23" t="s">
        <v>2894</v>
      </c>
      <c r="M857" s="23" t="s">
        <v>277</v>
      </c>
      <c r="N857" s="23" t="s">
        <v>1009</v>
      </c>
      <c r="O857" s="23" t="s">
        <v>2895</v>
      </c>
      <c r="P857" s="23" t="s">
        <v>2894</v>
      </c>
      <c r="Q857" s="23" t="s">
        <v>229</v>
      </c>
      <c r="U857" s="23" t="s">
        <v>280</v>
      </c>
      <c r="V857" s="23" t="s">
        <v>231</v>
      </c>
      <c r="W857" s="25">
        <v>46309.803796296299</v>
      </c>
    </row>
    <row r="858" spans="1:23">
      <c r="A858">
        <v>273415</v>
      </c>
      <c r="B858">
        <v>10069</v>
      </c>
      <c r="C858" s="23" t="s">
        <v>221</v>
      </c>
      <c r="D858" s="23" t="s">
        <v>222</v>
      </c>
      <c r="E858" s="23" t="s">
        <v>223</v>
      </c>
      <c r="F858" s="24">
        <v>46202</v>
      </c>
      <c r="G858" s="23" t="s">
        <v>245</v>
      </c>
      <c r="H858">
        <v>1</v>
      </c>
      <c r="I858" s="23" t="s">
        <v>2896</v>
      </c>
      <c r="M858" s="23" t="s">
        <v>247</v>
      </c>
      <c r="N858" s="23" t="s">
        <v>2897</v>
      </c>
      <c r="O858" s="23" t="s">
        <v>2898</v>
      </c>
      <c r="P858" s="23" t="s">
        <v>2896</v>
      </c>
      <c r="Q858" s="23" t="s">
        <v>229</v>
      </c>
      <c r="U858" s="23" t="s">
        <v>250</v>
      </c>
      <c r="V858" s="23" t="s">
        <v>231</v>
      </c>
      <c r="W858" s="25">
        <v>46309.803796296299</v>
      </c>
    </row>
    <row r="859" spans="1:23">
      <c r="A859">
        <v>273416</v>
      </c>
      <c r="B859">
        <v>10070</v>
      </c>
      <c r="C859" s="23" t="s">
        <v>221</v>
      </c>
      <c r="D859" s="23" t="s">
        <v>222</v>
      </c>
      <c r="E859" s="23" t="s">
        <v>223</v>
      </c>
      <c r="F859" s="24">
        <v>46202</v>
      </c>
      <c r="G859" s="23" t="s">
        <v>251</v>
      </c>
      <c r="H859">
        <v>1</v>
      </c>
      <c r="I859" s="23" t="s">
        <v>2899</v>
      </c>
      <c r="M859" s="23" t="s">
        <v>253</v>
      </c>
      <c r="N859" s="23" t="s">
        <v>2900</v>
      </c>
      <c r="O859" s="23" t="s">
        <v>2901</v>
      </c>
      <c r="P859" s="23" t="s">
        <v>2899</v>
      </c>
      <c r="Q859" s="23" t="s">
        <v>229</v>
      </c>
      <c r="U859" s="23" t="s">
        <v>256</v>
      </c>
      <c r="V859" s="23" t="s">
        <v>231</v>
      </c>
      <c r="W859" s="25">
        <v>46309.803796296299</v>
      </c>
    </row>
    <row r="860" spans="1:23">
      <c r="A860">
        <v>273417</v>
      </c>
      <c r="B860">
        <v>10071</v>
      </c>
      <c r="C860" s="23" t="s">
        <v>221</v>
      </c>
      <c r="D860" s="23" t="s">
        <v>222</v>
      </c>
      <c r="E860" s="23" t="s">
        <v>223</v>
      </c>
      <c r="F860" s="24">
        <v>46202</v>
      </c>
      <c r="G860" s="23" t="s">
        <v>644</v>
      </c>
      <c r="H860">
        <v>1</v>
      </c>
      <c r="I860" s="23" t="s">
        <v>2902</v>
      </c>
      <c r="M860" s="23" t="s">
        <v>397</v>
      </c>
      <c r="N860" s="23" t="s">
        <v>2903</v>
      </c>
      <c r="O860" s="23" t="s">
        <v>2904</v>
      </c>
      <c r="P860" s="23" t="s">
        <v>2902</v>
      </c>
      <c r="Q860" s="23" t="s">
        <v>229</v>
      </c>
      <c r="U860" s="23" t="s">
        <v>648</v>
      </c>
      <c r="V860" s="23" t="s">
        <v>231</v>
      </c>
      <c r="W860" s="25">
        <v>46309.803796296299</v>
      </c>
    </row>
    <row r="861" spans="1:23">
      <c r="A861">
        <v>273418</v>
      </c>
      <c r="B861">
        <v>10072</v>
      </c>
      <c r="C861" s="23" t="s">
        <v>221</v>
      </c>
      <c r="D861" s="23" t="s">
        <v>222</v>
      </c>
      <c r="E861" s="23" t="s">
        <v>223</v>
      </c>
      <c r="F861" s="24">
        <v>46202</v>
      </c>
      <c r="G861" s="23" t="s">
        <v>224</v>
      </c>
      <c r="H861">
        <v>1</v>
      </c>
      <c r="I861" s="23" t="s">
        <v>2905</v>
      </c>
      <c r="M861" s="23" t="s">
        <v>226</v>
      </c>
      <c r="N861" s="23" t="s">
        <v>2906</v>
      </c>
      <c r="O861" s="23" t="s">
        <v>2907</v>
      </c>
      <c r="P861" s="23" t="s">
        <v>2905</v>
      </c>
      <c r="Q861" s="23" t="s">
        <v>229</v>
      </c>
      <c r="U861" s="23" t="s">
        <v>230</v>
      </c>
      <c r="V861" s="23" t="s">
        <v>231</v>
      </c>
      <c r="W861" s="25">
        <v>46309.803796296299</v>
      </c>
    </row>
    <row r="862" spans="1:23">
      <c r="A862">
        <v>273419</v>
      </c>
      <c r="B862">
        <v>10073</v>
      </c>
      <c r="C862" s="23" t="s">
        <v>221</v>
      </c>
      <c r="D862" s="23" t="s">
        <v>222</v>
      </c>
      <c r="E862" s="23" t="s">
        <v>223</v>
      </c>
      <c r="F862" s="24">
        <v>46202</v>
      </c>
      <c r="G862" s="23" t="s">
        <v>649</v>
      </c>
      <c r="H862">
        <v>1</v>
      </c>
      <c r="I862" s="23" t="s">
        <v>2543</v>
      </c>
      <c r="M862" s="23" t="s">
        <v>651</v>
      </c>
      <c r="N862" s="23" t="s">
        <v>2908</v>
      </c>
      <c r="O862" s="23" t="s">
        <v>2909</v>
      </c>
      <c r="P862" s="23" t="s">
        <v>2543</v>
      </c>
      <c r="Q862" s="23" t="s">
        <v>229</v>
      </c>
      <c r="U862" s="23" t="s">
        <v>654</v>
      </c>
      <c r="V862" s="23" t="s">
        <v>231</v>
      </c>
      <c r="W862" s="25">
        <v>46309.803796296299</v>
      </c>
    </row>
    <row r="863" spans="1:23">
      <c r="A863">
        <v>273420</v>
      </c>
      <c r="B863">
        <v>10074</v>
      </c>
      <c r="C863" s="23" t="s">
        <v>221</v>
      </c>
      <c r="D863" s="23" t="s">
        <v>222</v>
      </c>
      <c r="E863" s="23" t="s">
        <v>223</v>
      </c>
      <c r="F863" s="24">
        <v>46202</v>
      </c>
      <c r="G863" s="23" t="s">
        <v>281</v>
      </c>
      <c r="H863">
        <v>1</v>
      </c>
      <c r="I863" s="23" t="s">
        <v>2910</v>
      </c>
      <c r="M863" s="23" t="s">
        <v>283</v>
      </c>
      <c r="N863" s="23" t="s">
        <v>2911</v>
      </c>
      <c r="O863" s="23" t="s">
        <v>2912</v>
      </c>
      <c r="P863" s="23" t="s">
        <v>2910</v>
      </c>
      <c r="Q863" s="23" t="s">
        <v>229</v>
      </c>
      <c r="U863" s="23" t="s">
        <v>286</v>
      </c>
      <c r="V863" s="23" t="s">
        <v>231</v>
      </c>
      <c r="W863" s="25">
        <v>46309.803796296299</v>
      </c>
    </row>
    <row r="864" spans="1:23">
      <c r="A864">
        <v>273421</v>
      </c>
      <c r="B864">
        <v>10075</v>
      </c>
      <c r="C864" s="23" t="s">
        <v>221</v>
      </c>
      <c r="D864" s="23" t="s">
        <v>222</v>
      </c>
      <c r="E864" s="23" t="s">
        <v>223</v>
      </c>
      <c r="F864" s="24">
        <v>46202</v>
      </c>
      <c r="G864" s="23" t="s">
        <v>224</v>
      </c>
      <c r="H864">
        <v>1</v>
      </c>
      <c r="I864" s="23" t="s">
        <v>500</v>
      </c>
      <c r="M864" s="23" t="s">
        <v>226</v>
      </c>
      <c r="N864" s="23" t="s">
        <v>2913</v>
      </c>
      <c r="O864" s="23" t="s">
        <v>2914</v>
      </c>
      <c r="P864" s="23" t="s">
        <v>500</v>
      </c>
      <c r="Q864" s="23" t="s">
        <v>229</v>
      </c>
      <c r="U864" s="23" t="s">
        <v>230</v>
      </c>
      <c r="V864" s="23" t="s">
        <v>231</v>
      </c>
      <c r="W864" s="25">
        <v>46309.803796296299</v>
      </c>
    </row>
    <row r="865" spans="1:23">
      <c r="A865">
        <v>273422</v>
      </c>
      <c r="B865">
        <v>10076</v>
      </c>
      <c r="C865" s="23" t="s">
        <v>221</v>
      </c>
      <c r="D865" s="23" t="s">
        <v>222</v>
      </c>
      <c r="E865" s="23" t="s">
        <v>223</v>
      </c>
      <c r="F865" s="24">
        <v>46202</v>
      </c>
      <c r="G865" s="23" t="s">
        <v>1962</v>
      </c>
      <c r="H865">
        <v>1</v>
      </c>
      <c r="I865" s="23" t="s">
        <v>708</v>
      </c>
      <c r="M865" s="23" t="s">
        <v>1964</v>
      </c>
      <c r="N865" s="23" t="s">
        <v>2915</v>
      </c>
      <c r="O865" s="23" t="s">
        <v>2916</v>
      </c>
      <c r="P865" s="23" t="s">
        <v>708</v>
      </c>
      <c r="Q865" s="23" t="s">
        <v>229</v>
      </c>
      <c r="U865" s="23" t="s">
        <v>1967</v>
      </c>
      <c r="V865" s="23" t="s">
        <v>231</v>
      </c>
      <c r="W865" s="25">
        <v>46309.803796296299</v>
      </c>
    </row>
    <row r="866" spans="1:23">
      <c r="A866">
        <v>273423</v>
      </c>
      <c r="B866">
        <v>10077</v>
      </c>
      <c r="C866" s="23" t="s">
        <v>221</v>
      </c>
      <c r="D866" s="23" t="s">
        <v>222</v>
      </c>
      <c r="E866" s="23" t="s">
        <v>223</v>
      </c>
      <c r="F866" s="24">
        <v>46202</v>
      </c>
      <c r="G866" s="23" t="s">
        <v>623</v>
      </c>
      <c r="H866">
        <v>1</v>
      </c>
      <c r="I866" s="23" t="s">
        <v>2917</v>
      </c>
      <c r="M866" s="23" t="s">
        <v>625</v>
      </c>
      <c r="N866" s="23" t="s">
        <v>2918</v>
      </c>
      <c r="O866" s="23" t="s">
        <v>2919</v>
      </c>
      <c r="P866" s="23" t="s">
        <v>2917</v>
      </c>
      <c r="Q866" s="23" t="s">
        <v>229</v>
      </c>
      <c r="U866" s="23" t="s">
        <v>628</v>
      </c>
      <c r="V866" s="23" t="s">
        <v>231</v>
      </c>
      <c r="W866" s="25">
        <v>46309.803796296299</v>
      </c>
    </row>
    <row r="867" spans="1:23">
      <c r="A867">
        <v>273424</v>
      </c>
      <c r="B867">
        <v>10078</v>
      </c>
      <c r="C867" s="23" t="s">
        <v>221</v>
      </c>
      <c r="D867" s="23" t="s">
        <v>222</v>
      </c>
      <c r="E867" s="23" t="s">
        <v>223</v>
      </c>
      <c r="F867" s="24">
        <v>46202</v>
      </c>
      <c r="G867" s="23" t="s">
        <v>323</v>
      </c>
      <c r="H867">
        <v>1</v>
      </c>
      <c r="I867" s="23" t="s">
        <v>2920</v>
      </c>
      <c r="M867" s="23" t="s">
        <v>325</v>
      </c>
      <c r="N867" s="23" t="s">
        <v>2921</v>
      </c>
      <c r="O867" s="23" t="s">
        <v>1351</v>
      </c>
      <c r="P867" s="23" t="s">
        <v>2920</v>
      </c>
      <c r="Q867" s="23" t="s">
        <v>229</v>
      </c>
      <c r="U867" s="23" t="s">
        <v>328</v>
      </c>
      <c r="V867" s="23" t="s">
        <v>231</v>
      </c>
      <c r="W867" s="25">
        <v>46309.803796296299</v>
      </c>
    </row>
    <row r="868" spans="1:23">
      <c r="A868">
        <v>273425</v>
      </c>
      <c r="B868">
        <v>10079</v>
      </c>
      <c r="C868" s="23" t="s">
        <v>221</v>
      </c>
      <c r="D868" s="23" t="s">
        <v>222</v>
      </c>
      <c r="E868" s="23" t="s">
        <v>223</v>
      </c>
      <c r="F868" s="24">
        <v>46202</v>
      </c>
      <c r="G868" s="23" t="s">
        <v>232</v>
      </c>
      <c r="H868">
        <v>1</v>
      </c>
      <c r="I868" s="23" t="s">
        <v>989</v>
      </c>
      <c r="M868" s="23" t="s">
        <v>234</v>
      </c>
      <c r="N868" s="23" t="s">
        <v>2922</v>
      </c>
      <c r="O868" s="23" t="s">
        <v>2923</v>
      </c>
      <c r="P868" s="23" t="s">
        <v>989</v>
      </c>
      <c r="Q868" s="23" t="s">
        <v>229</v>
      </c>
      <c r="U868" s="23" t="s">
        <v>237</v>
      </c>
      <c r="V868" s="23" t="s">
        <v>231</v>
      </c>
      <c r="W868" s="25">
        <v>46309.803796296299</v>
      </c>
    </row>
    <row r="869" spans="1:23">
      <c r="A869">
        <v>273426</v>
      </c>
      <c r="B869">
        <v>10054</v>
      </c>
      <c r="C869" s="23" t="s">
        <v>221</v>
      </c>
      <c r="D869" s="23" t="s">
        <v>222</v>
      </c>
      <c r="E869" s="23" t="s">
        <v>223</v>
      </c>
      <c r="F869" s="24">
        <v>46202</v>
      </c>
      <c r="G869" s="23" t="s">
        <v>517</v>
      </c>
      <c r="H869">
        <v>1</v>
      </c>
      <c r="I869" s="23" t="s">
        <v>2861</v>
      </c>
      <c r="M869" s="23" t="s">
        <v>330</v>
      </c>
      <c r="N869" s="23" t="s">
        <v>2924</v>
      </c>
      <c r="O869" s="23" t="s">
        <v>2925</v>
      </c>
      <c r="P869" s="23" t="s">
        <v>2861</v>
      </c>
      <c r="Q869" s="23" t="s">
        <v>229</v>
      </c>
      <c r="R869">
        <v>10053</v>
      </c>
      <c r="U869" s="23" t="s">
        <v>520</v>
      </c>
      <c r="V869" s="23" t="s">
        <v>231</v>
      </c>
      <c r="W869" s="25">
        <v>46309.803796296299</v>
      </c>
    </row>
    <row r="870" spans="1:23">
      <c r="A870">
        <v>273716</v>
      </c>
      <c r="B870">
        <v>10644</v>
      </c>
      <c r="C870" s="23" t="s">
        <v>221</v>
      </c>
      <c r="D870" s="23" t="s">
        <v>222</v>
      </c>
      <c r="E870" s="23" t="s">
        <v>223</v>
      </c>
      <c r="F870" s="24">
        <v>46203</v>
      </c>
      <c r="G870" s="23" t="s">
        <v>334</v>
      </c>
      <c r="H870">
        <v>1</v>
      </c>
      <c r="I870" s="23" t="s">
        <v>2926</v>
      </c>
      <c r="M870" s="23" t="s">
        <v>226</v>
      </c>
      <c r="N870" s="23" t="s">
        <v>2927</v>
      </c>
      <c r="O870" s="23" t="s">
        <v>2928</v>
      </c>
      <c r="P870" s="23" t="s">
        <v>2926</v>
      </c>
      <c r="Q870" s="23" t="s">
        <v>229</v>
      </c>
      <c r="U870" s="23" t="s">
        <v>339</v>
      </c>
      <c r="V870" s="23" t="s">
        <v>231</v>
      </c>
      <c r="W870" s="25">
        <v>46309.803796296299</v>
      </c>
    </row>
    <row r="871" spans="1:23">
      <c r="A871">
        <v>273717</v>
      </c>
      <c r="B871">
        <v>10645</v>
      </c>
      <c r="C871" s="23" t="s">
        <v>221</v>
      </c>
      <c r="D871" s="23" t="s">
        <v>222</v>
      </c>
      <c r="E871" s="23" t="s">
        <v>223</v>
      </c>
      <c r="F871" s="24">
        <v>46203</v>
      </c>
      <c r="G871" s="23" t="s">
        <v>340</v>
      </c>
      <c r="H871">
        <v>1</v>
      </c>
      <c r="I871" s="23" t="s">
        <v>2929</v>
      </c>
      <c r="M871" s="23" t="s">
        <v>234</v>
      </c>
      <c r="N871" s="23" t="s">
        <v>2930</v>
      </c>
      <c r="O871" s="23" t="s">
        <v>2931</v>
      </c>
      <c r="P871" s="23" t="s">
        <v>2929</v>
      </c>
      <c r="Q871" s="23" t="s">
        <v>2199</v>
      </c>
      <c r="U871" s="23" t="s">
        <v>344</v>
      </c>
      <c r="V871" s="23" t="s">
        <v>231</v>
      </c>
      <c r="W871" s="25">
        <v>46309.803796296299</v>
      </c>
    </row>
    <row r="872" spans="1:23">
      <c r="A872">
        <v>273718</v>
      </c>
      <c r="B872">
        <v>10647</v>
      </c>
      <c r="C872" s="23" t="s">
        <v>221</v>
      </c>
      <c r="D872" s="23" t="s">
        <v>222</v>
      </c>
      <c r="E872" s="23" t="s">
        <v>223</v>
      </c>
      <c r="F872" s="24">
        <v>46203</v>
      </c>
      <c r="G872" s="23" t="s">
        <v>930</v>
      </c>
      <c r="H872">
        <v>3</v>
      </c>
      <c r="I872" s="23" t="s">
        <v>2932</v>
      </c>
      <c r="M872" s="23" t="s">
        <v>352</v>
      </c>
      <c r="N872" s="23" t="s">
        <v>2933</v>
      </c>
      <c r="O872" s="23" t="s">
        <v>2934</v>
      </c>
      <c r="P872" s="23" t="s">
        <v>2926</v>
      </c>
      <c r="Q872" s="23" t="s">
        <v>229</v>
      </c>
      <c r="U872" s="23" t="s">
        <v>934</v>
      </c>
      <c r="V872" s="23" t="s">
        <v>231</v>
      </c>
      <c r="W872" s="25">
        <v>46309.803796296299</v>
      </c>
    </row>
    <row r="873" spans="1:23">
      <c r="A873">
        <v>273719</v>
      </c>
      <c r="B873">
        <v>10648</v>
      </c>
      <c r="C873" s="23" t="s">
        <v>221</v>
      </c>
      <c r="D873" s="23" t="s">
        <v>222</v>
      </c>
      <c r="E873" s="23" t="s">
        <v>223</v>
      </c>
      <c r="F873" s="24">
        <v>46203</v>
      </c>
      <c r="G873" s="23" t="s">
        <v>1817</v>
      </c>
      <c r="H873">
        <v>1</v>
      </c>
      <c r="I873" s="23" t="s">
        <v>2764</v>
      </c>
      <c r="M873" s="23" t="s">
        <v>226</v>
      </c>
      <c r="N873" s="23" t="s">
        <v>2935</v>
      </c>
      <c r="O873" s="23" t="s">
        <v>2936</v>
      </c>
      <c r="P873" s="23" t="s">
        <v>2764</v>
      </c>
      <c r="Q873" s="23" t="s">
        <v>229</v>
      </c>
      <c r="U873" s="23" t="s">
        <v>1820</v>
      </c>
      <c r="V873" s="23" t="s">
        <v>231</v>
      </c>
      <c r="W873" s="25">
        <v>46309.803796296299</v>
      </c>
    </row>
    <row r="874" spans="1:23">
      <c r="A874">
        <v>273720</v>
      </c>
      <c r="B874">
        <v>10649</v>
      </c>
      <c r="C874" s="23" t="s">
        <v>221</v>
      </c>
      <c r="D874" s="23" t="s">
        <v>222</v>
      </c>
      <c r="E874" s="23" t="s">
        <v>223</v>
      </c>
      <c r="F874" s="24">
        <v>46203</v>
      </c>
      <c r="G874" s="23" t="s">
        <v>930</v>
      </c>
      <c r="H874">
        <v>5</v>
      </c>
      <c r="I874" s="23" t="s">
        <v>2937</v>
      </c>
      <c r="M874" s="23" t="s">
        <v>352</v>
      </c>
      <c r="N874" s="23" t="s">
        <v>2938</v>
      </c>
      <c r="O874" s="23" t="s">
        <v>2939</v>
      </c>
      <c r="P874" s="23" t="s">
        <v>2940</v>
      </c>
      <c r="Q874" s="23" t="s">
        <v>229</v>
      </c>
      <c r="U874" s="23" t="s">
        <v>934</v>
      </c>
      <c r="V874" s="23" t="s">
        <v>231</v>
      </c>
      <c r="W874" s="25">
        <v>46309.803796296299</v>
      </c>
    </row>
    <row r="875" spans="1:23">
      <c r="A875">
        <v>273721</v>
      </c>
      <c r="B875">
        <v>10650</v>
      </c>
      <c r="C875" s="23" t="s">
        <v>221</v>
      </c>
      <c r="D875" s="23" t="s">
        <v>222</v>
      </c>
      <c r="E875" s="23" t="s">
        <v>223</v>
      </c>
      <c r="F875" s="24">
        <v>46203</v>
      </c>
      <c r="G875" s="23" t="s">
        <v>2941</v>
      </c>
      <c r="H875">
        <v>1</v>
      </c>
      <c r="I875" s="23" t="s">
        <v>2942</v>
      </c>
      <c r="M875" s="23" t="s">
        <v>234</v>
      </c>
      <c r="N875" s="23" t="s">
        <v>2943</v>
      </c>
      <c r="O875" s="23" t="s">
        <v>2944</v>
      </c>
      <c r="P875" s="23" t="s">
        <v>2942</v>
      </c>
      <c r="Q875" s="23" t="s">
        <v>229</v>
      </c>
      <c r="U875" s="23" t="s">
        <v>2945</v>
      </c>
      <c r="V875" s="23" t="s">
        <v>231</v>
      </c>
      <c r="W875" s="25">
        <v>46309.803796296299</v>
      </c>
    </row>
    <row r="876" spans="1:23">
      <c r="A876">
        <v>273722</v>
      </c>
      <c r="B876">
        <v>10651</v>
      </c>
      <c r="C876" s="23" t="s">
        <v>221</v>
      </c>
      <c r="D876" s="23" t="s">
        <v>222</v>
      </c>
      <c r="E876" s="23" t="s">
        <v>223</v>
      </c>
      <c r="F876" s="24">
        <v>46203</v>
      </c>
      <c r="G876" s="23" t="s">
        <v>930</v>
      </c>
      <c r="H876">
        <v>1</v>
      </c>
      <c r="I876" s="23" t="s">
        <v>2946</v>
      </c>
      <c r="M876" s="23" t="s">
        <v>352</v>
      </c>
      <c r="N876" s="23" t="s">
        <v>2947</v>
      </c>
      <c r="O876" s="23" t="s">
        <v>2948</v>
      </c>
      <c r="P876" s="23" t="s">
        <v>2946</v>
      </c>
      <c r="Q876" s="23" t="s">
        <v>229</v>
      </c>
      <c r="U876" s="23" t="s">
        <v>934</v>
      </c>
      <c r="V876" s="23" t="s">
        <v>231</v>
      </c>
      <c r="W876" s="25">
        <v>46309.803796296299</v>
      </c>
    </row>
    <row r="877" spans="1:23">
      <c r="A877">
        <v>273723</v>
      </c>
      <c r="B877">
        <v>10652</v>
      </c>
      <c r="C877" s="23" t="s">
        <v>221</v>
      </c>
      <c r="D877" s="23" t="s">
        <v>222</v>
      </c>
      <c r="E877" s="23" t="s">
        <v>223</v>
      </c>
      <c r="F877" s="24">
        <v>46203</v>
      </c>
      <c r="G877" s="23" t="s">
        <v>334</v>
      </c>
      <c r="H877">
        <v>1</v>
      </c>
      <c r="I877" s="23" t="s">
        <v>2313</v>
      </c>
      <c r="M877" s="23" t="s">
        <v>226</v>
      </c>
      <c r="N877" s="23" t="s">
        <v>2949</v>
      </c>
      <c r="O877" s="23" t="s">
        <v>2950</v>
      </c>
      <c r="P877" s="23" t="s">
        <v>2313</v>
      </c>
      <c r="Q877" s="23" t="s">
        <v>229</v>
      </c>
      <c r="U877" s="23" t="s">
        <v>339</v>
      </c>
      <c r="V877" s="23" t="s">
        <v>231</v>
      </c>
      <c r="W877" s="25">
        <v>46309.803796296299</v>
      </c>
    </row>
    <row r="878" spans="1:23">
      <c r="A878">
        <v>273724</v>
      </c>
      <c r="B878">
        <v>10653</v>
      </c>
      <c r="C878" s="23" t="s">
        <v>221</v>
      </c>
      <c r="D878" s="23" t="s">
        <v>222</v>
      </c>
      <c r="E878" s="23" t="s">
        <v>223</v>
      </c>
      <c r="F878" s="24">
        <v>46203</v>
      </c>
      <c r="G878" s="23" t="s">
        <v>374</v>
      </c>
      <c r="H878">
        <v>1</v>
      </c>
      <c r="I878" s="23" t="s">
        <v>2951</v>
      </c>
      <c r="M878" s="23" t="s">
        <v>277</v>
      </c>
      <c r="N878" s="23" t="s">
        <v>2952</v>
      </c>
      <c r="O878" s="23" t="s">
        <v>2953</v>
      </c>
      <c r="P878" s="23" t="s">
        <v>2951</v>
      </c>
      <c r="Q878" s="23" t="s">
        <v>229</v>
      </c>
      <c r="U878" s="23" t="s">
        <v>378</v>
      </c>
      <c r="V878" s="23" t="s">
        <v>231</v>
      </c>
      <c r="W878" s="25">
        <v>46309.803796296299</v>
      </c>
    </row>
    <row r="879" spans="1:23">
      <c r="A879">
        <v>273725</v>
      </c>
      <c r="B879">
        <v>10654</v>
      </c>
      <c r="C879" s="23" t="s">
        <v>221</v>
      </c>
      <c r="D879" s="23" t="s">
        <v>222</v>
      </c>
      <c r="E879" s="23" t="s">
        <v>223</v>
      </c>
      <c r="F879" s="24">
        <v>46203</v>
      </c>
      <c r="G879" s="23" t="s">
        <v>385</v>
      </c>
      <c r="H879">
        <v>1</v>
      </c>
      <c r="I879" s="23" t="s">
        <v>2954</v>
      </c>
      <c r="M879" s="23" t="s">
        <v>247</v>
      </c>
      <c r="N879" s="23" t="s">
        <v>2955</v>
      </c>
      <c r="O879" s="23" t="s">
        <v>2956</v>
      </c>
      <c r="P879" s="23" t="s">
        <v>2954</v>
      </c>
      <c r="Q879" s="23" t="s">
        <v>229</v>
      </c>
      <c r="U879" s="23" t="s">
        <v>389</v>
      </c>
      <c r="V879" s="23" t="s">
        <v>231</v>
      </c>
      <c r="W879" s="25">
        <v>46309.803796296299</v>
      </c>
    </row>
    <row r="880" spans="1:23">
      <c r="A880">
        <v>273726</v>
      </c>
      <c r="B880">
        <v>10655</v>
      </c>
      <c r="C880" s="23" t="s">
        <v>221</v>
      </c>
      <c r="D880" s="23" t="s">
        <v>222</v>
      </c>
      <c r="E880" s="23" t="s">
        <v>223</v>
      </c>
      <c r="F880" s="24">
        <v>46203</v>
      </c>
      <c r="G880" s="23" t="s">
        <v>395</v>
      </c>
      <c r="H880">
        <v>1</v>
      </c>
      <c r="I880" s="23" t="s">
        <v>2957</v>
      </c>
      <c r="M880" s="23" t="s">
        <v>397</v>
      </c>
      <c r="N880" s="23" t="s">
        <v>2958</v>
      </c>
      <c r="O880" s="23" t="s">
        <v>2959</v>
      </c>
      <c r="P880" s="23" t="s">
        <v>2957</v>
      </c>
      <c r="Q880" s="23" t="s">
        <v>229</v>
      </c>
      <c r="U880" s="23" t="s">
        <v>400</v>
      </c>
      <c r="V880" s="23" t="s">
        <v>231</v>
      </c>
      <c r="W880" s="25">
        <v>46309.803796296299</v>
      </c>
    </row>
    <row r="881" spans="1:23">
      <c r="A881">
        <v>273727</v>
      </c>
      <c r="B881">
        <v>10656</v>
      </c>
      <c r="C881" s="23" t="s">
        <v>221</v>
      </c>
      <c r="D881" s="23" t="s">
        <v>222</v>
      </c>
      <c r="E881" s="23" t="s">
        <v>223</v>
      </c>
      <c r="F881" s="24">
        <v>46203</v>
      </c>
      <c r="G881" s="23" t="s">
        <v>390</v>
      </c>
      <c r="H881">
        <v>1</v>
      </c>
      <c r="I881" s="23" t="s">
        <v>300</v>
      </c>
      <c r="M881" s="23" t="s">
        <v>253</v>
      </c>
      <c r="N881" s="23" t="s">
        <v>2960</v>
      </c>
      <c r="O881" s="23" t="s">
        <v>2961</v>
      </c>
      <c r="P881" s="23" t="s">
        <v>300</v>
      </c>
      <c r="Q881" s="23" t="s">
        <v>229</v>
      </c>
      <c r="U881" s="23" t="s">
        <v>394</v>
      </c>
      <c r="V881" s="23" t="s">
        <v>231</v>
      </c>
      <c r="W881" s="25">
        <v>46309.803796296299</v>
      </c>
    </row>
    <row r="882" spans="1:23">
      <c r="A882">
        <v>273728</v>
      </c>
      <c r="B882">
        <v>10657</v>
      </c>
      <c r="C882" s="23" t="s">
        <v>221</v>
      </c>
      <c r="D882" s="23" t="s">
        <v>222</v>
      </c>
      <c r="E882" s="23" t="s">
        <v>223</v>
      </c>
      <c r="F882" s="24">
        <v>46203</v>
      </c>
      <c r="G882" s="23" t="s">
        <v>334</v>
      </c>
      <c r="H882">
        <v>1</v>
      </c>
      <c r="I882" s="23" t="s">
        <v>2962</v>
      </c>
      <c r="M882" s="23" t="s">
        <v>226</v>
      </c>
      <c r="N882" s="23" t="s">
        <v>2963</v>
      </c>
      <c r="O882" s="23" t="s">
        <v>2964</v>
      </c>
      <c r="P882" s="23" t="s">
        <v>2962</v>
      </c>
      <c r="Q882" s="23" t="s">
        <v>229</v>
      </c>
      <c r="U882" s="23" t="s">
        <v>339</v>
      </c>
      <c r="V882" s="23" t="s">
        <v>231</v>
      </c>
      <c r="W882" s="25">
        <v>46309.803796296299</v>
      </c>
    </row>
    <row r="883" spans="1:23">
      <c r="A883">
        <v>273729</v>
      </c>
      <c r="B883">
        <v>10658</v>
      </c>
      <c r="C883" s="23" t="s">
        <v>221</v>
      </c>
      <c r="D883" s="23" t="s">
        <v>222</v>
      </c>
      <c r="E883" s="23" t="s">
        <v>223</v>
      </c>
      <c r="F883" s="24">
        <v>46203</v>
      </c>
      <c r="G883" s="23" t="s">
        <v>930</v>
      </c>
      <c r="H883">
        <v>1</v>
      </c>
      <c r="I883" s="23" t="s">
        <v>2965</v>
      </c>
      <c r="M883" s="23" t="s">
        <v>352</v>
      </c>
      <c r="N883" s="23" t="s">
        <v>2966</v>
      </c>
      <c r="O883" s="23" t="s">
        <v>2967</v>
      </c>
      <c r="P883" s="23" t="s">
        <v>2965</v>
      </c>
      <c r="Q883" s="23" t="s">
        <v>229</v>
      </c>
      <c r="U883" s="23" t="s">
        <v>934</v>
      </c>
      <c r="V883" s="23" t="s">
        <v>231</v>
      </c>
      <c r="W883" s="25">
        <v>46309.803796296299</v>
      </c>
    </row>
    <row r="884" spans="1:23">
      <c r="A884">
        <v>273730</v>
      </c>
      <c r="B884">
        <v>10659</v>
      </c>
      <c r="C884" s="23" t="s">
        <v>221</v>
      </c>
      <c r="D884" s="23" t="s">
        <v>222</v>
      </c>
      <c r="E884" s="23" t="s">
        <v>223</v>
      </c>
      <c r="F884" s="24">
        <v>46203</v>
      </c>
      <c r="G884" s="23" t="s">
        <v>1817</v>
      </c>
      <c r="H884">
        <v>1</v>
      </c>
      <c r="I884" s="23" t="s">
        <v>2968</v>
      </c>
      <c r="M884" s="23" t="s">
        <v>226</v>
      </c>
      <c r="N884" s="23" t="s">
        <v>2969</v>
      </c>
      <c r="O884" s="23" t="s">
        <v>2970</v>
      </c>
      <c r="P884" s="23" t="s">
        <v>2968</v>
      </c>
      <c r="Q884" s="23" t="s">
        <v>229</v>
      </c>
      <c r="U884" s="23" t="s">
        <v>1820</v>
      </c>
      <c r="V884" s="23" t="s">
        <v>231</v>
      </c>
      <c r="W884" s="25">
        <v>46309.803796296299</v>
      </c>
    </row>
    <row r="885" spans="1:23">
      <c r="A885">
        <v>273731</v>
      </c>
      <c r="B885">
        <v>10660</v>
      </c>
      <c r="C885" s="23" t="s">
        <v>221</v>
      </c>
      <c r="D885" s="23" t="s">
        <v>222</v>
      </c>
      <c r="E885" s="23" t="s">
        <v>223</v>
      </c>
      <c r="F885" s="24">
        <v>46203</v>
      </c>
      <c r="G885" s="23" t="s">
        <v>930</v>
      </c>
      <c r="H885">
        <v>2</v>
      </c>
      <c r="I885" s="23" t="s">
        <v>2971</v>
      </c>
      <c r="M885" s="23" t="s">
        <v>352</v>
      </c>
      <c r="N885" s="23" t="s">
        <v>2972</v>
      </c>
      <c r="O885" s="23" t="s">
        <v>2973</v>
      </c>
      <c r="P885" s="23" t="s">
        <v>1770</v>
      </c>
      <c r="Q885" s="23" t="s">
        <v>229</v>
      </c>
      <c r="U885" s="23" t="s">
        <v>934</v>
      </c>
      <c r="V885" s="23" t="s">
        <v>231</v>
      </c>
      <c r="W885" s="25">
        <v>46309.803796296299</v>
      </c>
    </row>
    <row r="886" spans="1:23">
      <c r="A886">
        <v>273732</v>
      </c>
      <c r="B886">
        <v>10661</v>
      </c>
      <c r="C886" s="23" t="s">
        <v>221</v>
      </c>
      <c r="D886" s="23" t="s">
        <v>222</v>
      </c>
      <c r="E886" s="23" t="s">
        <v>223</v>
      </c>
      <c r="F886" s="24">
        <v>46203</v>
      </c>
      <c r="G886" s="23" t="s">
        <v>1817</v>
      </c>
      <c r="H886">
        <v>1</v>
      </c>
      <c r="I886" s="23" t="s">
        <v>2974</v>
      </c>
      <c r="M886" s="23" t="s">
        <v>226</v>
      </c>
      <c r="N886" s="23" t="s">
        <v>2975</v>
      </c>
      <c r="O886" s="23" t="s">
        <v>2976</v>
      </c>
      <c r="P886" s="23" t="s">
        <v>2974</v>
      </c>
      <c r="Q886" s="23" t="s">
        <v>229</v>
      </c>
      <c r="U886" s="23" t="s">
        <v>1820</v>
      </c>
      <c r="V886" s="23" t="s">
        <v>231</v>
      </c>
      <c r="W886" s="25">
        <v>46309.803796296299</v>
      </c>
    </row>
    <row r="887" spans="1:23">
      <c r="A887">
        <v>273733</v>
      </c>
      <c r="B887">
        <v>10662</v>
      </c>
      <c r="C887" s="23" t="s">
        <v>221</v>
      </c>
      <c r="D887" s="23" t="s">
        <v>222</v>
      </c>
      <c r="E887" s="23" t="s">
        <v>223</v>
      </c>
      <c r="F887" s="24">
        <v>46203</v>
      </c>
      <c r="G887" s="23" t="s">
        <v>930</v>
      </c>
      <c r="H887">
        <v>2</v>
      </c>
      <c r="I887" s="23" t="s">
        <v>2977</v>
      </c>
      <c r="M887" s="23" t="s">
        <v>352</v>
      </c>
      <c r="N887" s="23" t="s">
        <v>2978</v>
      </c>
      <c r="O887" s="23" t="s">
        <v>2979</v>
      </c>
      <c r="P887" s="23" t="s">
        <v>2570</v>
      </c>
      <c r="Q887" s="23" t="s">
        <v>229</v>
      </c>
      <c r="U887" s="23" t="s">
        <v>934</v>
      </c>
      <c r="V887" s="23" t="s">
        <v>231</v>
      </c>
      <c r="W887" s="25">
        <v>46309.803796296299</v>
      </c>
    </row>
    <row r="888" spans="1:23">
      <c r="A888">
        <v>273734</v>
      </c>
      <c r="B888">
        <v>10663</v>
      </c>
      <c r="C888" s="23" t="s">
        <v>221</v>
      </c>
      <c r="D888" s="23" t="s">
        <v>222</v>
      </c>
      <c r="E888" s="23" t="s">
        <v>223</v>
      </c>
      <c r="F888" s="24">
        <v>46203</v>
      </c>
      <c r="G888" s="23" t="s">
        <v>2408</v>
      </c>
      <c r="H888">
        <v>1</v>
      </c>
      <c r="I888" s="23" t="s">
        <v>2980</v>
      </c>
      <c r="M888" s="23" t="s">
        <v>2410</v>
      </c>
      <c r="N888" s="23" t="s">
        <v>2981</v>
      </c>
      <c r="O888" s="23" t="s">
        <v>2982</v>
      </c>
      <c r="P888" s="23" t="s">
        <v>2980</v>
      </c>
      <c r="Q888" s="23" t="s">
        <v>229</v>
      </c>
      <c r="U888" s="23" t="s">
        <v>2413</v>
      </c>
      <c r="V888" s="23" t="s">
        <v>231</v>
      </c>
      <c r="W888" s="25">
        <v>46309.803796296299</v>
      </c>
    </row>
    <row r="889" spans="1:23">
      <c r="A889">
        <v>273735</v>
      </c>
      <c r="B889">
        <v>10664</v>
      </c>
      <c r="C889" s="23" t="s">
        <v>221</v>
      </c>
      <c r="D889" s="23" t="s">
        <v>222</v>
      </c>
      <c r="E889" s="23" t="s">
        <v>223</v>
      </c>
      <c r="F889" s="24">
        <v>46203</v>
      </c>
      <c r="G889" s="23" t="s">
        <v>345</v>
      </c>
      <c r="H889">
        <v>1</v>
      </c>
      <c r="I889" s="23" t="s">
        <v>356</v>
      </c>
      <c r="M889" s="23" t="s">
        <v>347</v>
      </c>
      <c r="N889" s="23" t="s">
        <v>2983</v>
      </c>
      <c r="O889" s="23" t="s">
        <v>2984</v>
      </c>
      <c r="P889" s="23" t="s">
        <v>356</v>
      </c>
      <c r="Q889" s="23" t="s">
        <v>229</v>
      </c>
      <c r="U889" s="23" t="s">
        <v>350</v>
      </c>
      <c r="V889" s="23" t="s">
        <v>231</v>
      </c>
      <c r="W889" s="25">
        <v>46309.803796296299</v>
      </c>
    </row>
    <row r="890" spans="1:23">
      <c r="A890">
        <v>273736</v>
      </c>
      <c r="B890">
        <v>10665</v>
      </c>
      <c r="C890" s="23" t="s">
        <v>221</v>
      </c>
      <c r="D890" s="23" t="s">
        <v>222</v>
      </c>
      <c r="E890" s="23" t="s">
        <v>223</v>
      </c>
      <c r="F890" s="24">
        <v>46203</v>
      </c>
      <c r="G890" s="23" t="s">
        <v>930</v>
      </c>
      <c r="H890">
        <v>1</v>
      </c>
      <c r="I890" s="23" t="s">
        <v>2300</v>
      </c>
      <c r="M890" s="23" t="s">
        <v>352</v>
      </c>
      <c r="N890" s="23" t="s">
        <v>2985</v>
      </c>
      <c r="O890" s="23" t="s">
        <v>2986</v>
      </c>
      <c r="P890" s="23" t="s">
        <v>2300</v>
      </c>
      <c r="Q890" s="23" t="s">
        <v>229</v>
      </c>
      <c r="U890" s="23" t="s">
        <v>934</v>
      </c>
      <c r="V890" s="23" t="s">
        <v>231</v>
      </c>
      <c r="W890" s="25">
        <v>46309.803796296299</v>
      </c>
    </row>
    <row r="891" spans="1:23">
      <c r="A891">
        <v>273737</v>
      </c>
      <c r="B891">
        <v>10666</v>
      </c>
      <c r="C891" s="23" t="s">
        <v>221</v>
      </c>
      <c r="D891" s="23" t="s">
        <v>222</v>
      </c>
      <c r="E891" s="23" t="s">
        <v>223</v>
      </c>
      <c r="F891" s="24">
        <v>46203</v>
      </c>
      <c r="G891" s="23" t="s">
        <v>334</v>
      </c>
      <c r="H891">
        <v>1</v>
      </c>
      <c r="I891" s="23" t="s">
        <v>2987</v>
      </c>
      <c r="M891" s="23" t="s">
        <v>226</v>
      </c>
      <c r="N891" s="23" t="s">
        <v>2988</v>
      </c>
      <c r="O891" s="23" t="s">
        <v>2989</v>
      </c>
      <c r="P891" s="23" t="s">
        <v>2987</v>
      </c>
      <c r="Q891" s="23" t="s">
        <v>229</v>
      </c>
      <c r="U891" s="23" t="s">
        <v>339</v>
      </c>
      <c r="V891" s="23" t="s">
        <v>231</v>
      </c>
      <c r="W891" s="25">
        <v>46309.803796296299</v>
      </c>
    </row>
    <row r="892" spans="1:23">
      <c r="A892">
        <v>273738</v>
      </c>
      <c r="B892">
        <v>10646</v>
      </c>
      <c r="C892" s="23" t="s">
        <v>221</v>
      </c>
      <c r="D892" s="23" t="s">
        <v>222</v>
      </c>
      <c r="E892" s="23" t="s">
        <v>223</v>
      </c>
      <c r="F892" s="24">
        <v>46203</v>
      </c>
      <c r="G892" s="23" t="s">
        <v>420</v>
      </c>
      <c r="H892">
        <v>1</v>
      </c>
      <c r="I892" s="23" t="s">
        <v>2199</v>
      </c>
      <c r="M892" s="23" t="s">
        <v>330</v>
      </c>
      <c r="N892" s="23" t="s">
        <v>1208</v>
      </c>
      <c r="O892" s="23" t="s">
        <v>928</v>
      </c>
      <c r="P892" s="23" t="s">
        <v>2199</v>
      </c>
      <c r="Q892" s="23" t="s">
        <v>229</v>
      </c>
      <c r="R892">
        <v>10645</v>
      </c>
      <c r="U892" s="23" t="s">
        <v>423</v>
      </c>
      <c r="V892" s="23" t="s">
        <v>231</v>
      </c>
      <c r="W892" s="25">
        <v>46309.803796296299</v>
      </c>
    </row>
    <row r="893" spans="1:23">
      <c r="A893">
        <v>274000</v>
      </c>
      <c r="B893">
        <v>10101</v>
      </c>
      <c r="C893" s="23" t="s">
        <v>221</v>
      </c>
      <c r="D893" s="23" t="s">
        <v>222</v>
      </c>
      <c r="E893" s="23" t="s">
        <v>223</v>
      </c>
      <c r="F893" s="24">
        <v>46204</v>
      </c>
      <c r="G893" s="23" t="s">
        <v>224</v>
      </c>
      <c r="H893">
        <v>1</v>
      </c>
      <c r="I893" s="23" t="s">
        <v>2990</v>
      </c>
      <c r="M893" s="23" t="s">
        <v>226</v>
      </c>
      <c r="N893" s="23" t="s">
        <v>2991</v>
      </c>
      <c r="O893" s="23" t="s">
        <v>2992</v>
      </c>
      <c r="P893" s="23" t="s">
        <v>2990</v>
      </c>
      <c r="Q893" s="23" t="s">
        <v>229</v>
      </c>
      <c r="U893" s="23" t="s">
        <v>230</v>
      </c>
      <c r="V893" s="23" t="s">
        <v>231</v>
      </c>
      <c r="W893" s="25">
        <v>46309.803796296299</v>
      </c>
    </row>
    <row r="894" spans="1:23">
      <c r="A894">
        <v>274001</v>
      </c>
      <c r="B894">
        <v>10102</v>
      </c>
      <c r="C894" s="23" t="s">
        <v>221</v>
      </c>
      <c r="D894" s="23" t="s">
        <v>222</v>
      </c>
      <c r="E894" s="23" t="s">
        <v>223</v>
      </c>
      <c r="F894" s="24">
        <v>46204</v>
      </c>
      <c r="G894" s="23" t="s">
        <v>263</v>
      </c>
      <c r="H894">
        <v>1</v>
      </c>
      <c r="I894" s="23" t="s">
        <v>812</v>
      </c>
      <c r="M894" s="23" t="s">
        <v>265</v>
      </c>
      <c r="N894" s="23" t="s">
        <v>2993</v>
      </c>
      <c r="O894" s="23" t="s">
        <v>2994</v>
      </c>
      <c r="P894" s="23" t="s">
        <v>812</v>
      </c>
      <c r="Q894" s="23" t="s">
        <v>229</v>
      </c>
      <c r="U894" s="23" t="s">
        <v>268</v>
      </c>
      <c r="V894" s="23" t="s">
        <v>231</v>
      </c>
      <c r="W894" s="25">
        <v>46309.803796296299</v>
      </c>
    </row>
    <row r="895" spans="1:23">
      <c r="A895">
        <v>274002</v>
      </c>
      <c r="B895">
        <v>10103</v>
      </c>
      <c r="C895" s="23" t="s">
        <v>221</v>
      </c>
      <c r="D895" s="23" t="s">
        <v>222</v>
      </c>
      <c r="E895" s="23" t="s">
        <v>223</v>
      </c>
      <c r="F895" s="24">
        <v>46204</v>
      </c>
      <c r="G895" s="23" t="s">
        <v>329</v>
      </c>
      <c r="H895">
        <v>1</v>
      </c>
      <c r="I895" s="23" t="s">
        <v>2995</v>
      </c>
      <c r="M895" s="23" t="s">
        <v>330</v>
      </c>
      <c r="N895" s="23" t="s">
        <v>2996</v>
      </c>
      <c r="O895" s="23" t="s">
        <v>2997</v>
      </c>
      <c r="P895" s="23" t="s">
        <v>2995</v>
      </c>
      <c r="Q895" s="23" t="s">
        <v>229</v>
      </c>
      <c r="U895" s="23" t="s">
        <v>333</v>
      </c>
      <c r="V895" s="23" t="s">
        <v>231</v>
      </c>
      <c r="W895" s="25">
        <v>46309.803796296299</v>
      </c>
    </row>
    <row r="896" spans="1:23">
      <c r="A896">
        <v>274003</v>
      </c>
      <c r="B896">
        <v>10104</v>
      </c>
      <c r="C896" s="23" t="s">
        <v>221</v>
      </c>
      <c r="D896" s="23" t="s">
        <v>222</v>
      </c>
      <c r="E896" s="23" t="s">
        <v>223</v>
      </c>
      <c r="F896" s="24">
        <v>46204</v>
      </c>
      <c r="G896" s="23" t="s">
        <v>224</v>
      </c>
      <c r="H896">
        <v>1</v>
      </c>
      <c r="I896" s="23" t="s">
        <v>2560</v>
      </c>
      <c r="M896" s="23" t="s">
        <v>226</v>
      </c>
      <c r="N896" s="23" t="s">
        <v>2998</v>
      </c>
      <c r="O896" s="23" t="s">
        <v>2999</v>
      </c>
      <c r="P896" s="23" t="s">
        <v>2560</v>
      </c>
      <c r="Q896" s="23" t="s">
        <v>2305</v>
      </c>
      <c r="U896" s="23" t="s">
        <v>230</v>
      </c>
      <c r="V896" s="23" t="s">
        <v>231</v>
      </c>
      <c r="W896" s="25">
        <v>46309.803796296299</v>
      </c>
    </row>
    <row r="897" spans="1:23">
      <c r="A897">
        <v>274004</v>
      </c>
      <c r="B897">
        <v>10106</v>
      </c>
      <c r="C897" s="23" t="s">
        <v>221</v>
      </c>
      <c r="D897" s="23" t="s">
        <v>222</v>
      </c>
      <c r="E897" s="23" t="s">
        <v>223</v>
      </c>
      <c r="F897" s="24">
        <v>46204</v>
      </c>
      <c r="G897" s="23" t="s">
        <v>263</v>
      </c>
      <c r="H897">
        <v>1</v>
      </c>
      <c r="I897" s="23" t="s">
        <v>3000</v>
      </c>
      <c r="M897" s="23" t="s">
        <v>265</v>
      </c>
      <c r="N897" s="23" t="s">
        <v>3001</v>
      </c>
      <c r="O897" s="23" t="s">
        <v>3002</v>
      </c>
      <c r="P897" s="23" t="s">
        <v>3000</v>
      </c>
      <c r="Q897" s="23" t="s">
        <v>229</v>
      </c>
      <c r="U897" s="23" t="s">
        <v>268</v>
      </c>
      <c r="V897" s="23" t="s">
        <v>231</v>
      </c>
      <c r="W897" s="25">
        <v>46309.803796296299</v>
      </c>
    </row>
    <row r="898" spans="1:23">
      <c r="A898">
        <v>274005</v>
      </c>
      <c r="B898">
        <v>10107</v>
      </c>
      <c r="C898" s="23" t="s">
        <v>221</v>
      </c>
      <c r="D898" s="23" t="s">
        <v>222</v>
      </c>
      <c r="E898" s="23" t="s">
        <v>223</v>
      </c>
      <c r="F898" s="24">
        <v>46204</v>
      </c>
      <c r="G898" s="23" t="s">
        <v>263</v>
      </c>
      <c r="H898">
        <v>1</v>
      </c>
      <c r="I898" s="23" t="s">
        <v>739</v>
      </c>
      <c r="M898" s="23" t="s">
        <v>265</v>
      </c>
      <c r="N898" s="23" t="s">
        <v>3003</v>
      </c>
      <c r="O898" s="23" t="s">
        <v>3004</v>
      </c>
      <c r="P898" s="23" t="s">
        <v>739</v>
      </c>
      <c r="Q898" s="23" t="s">
        <v>229</v>
      </c>
      <c r="U898" s="23" t="s">
        <v>268</v>
      </c>
      <c r="V898" s="23" t="s">
        <v>231</v>
      </c>
      <c r="W898" s="25">
        <v>46309.803796296299</v>
      </c>
    </row>
    <row r="899" spans="1:23">
      <c r="A899">
        <v>274006</v>
      </c>
      <c r="B899">
        <v>10108</v>
      </c>
      <c r="C899" s="23" t="s">
        <v>221</v>
      </c>
      <c r="D899" s="23" t="s">
        <v>222</v>
      </c>
      <c r="E899" s="23" t="s">
        <v>223</v>
      </c>
      <c r="F899" s="24">
        <v>46204</v>
      </c>
      <c r="G899" s="23" t="s">
        <v>3005</v>
      </c>
      <c r="H899">
        <v>1</v>
      </c>
      <c r="I899" s="23" t="s">
        <v>3006</v>
      </c>
      <c r="M899" s="23" t="s">
        <v>3007</v>
      </c>
      <c r="N899" s="23" t="s">
        <v>3008</v>
      </c>
      <c r="O899" s="23" t="s">
        <v>444</v>
      </c>
      <c r="P899" s="23" t="s">
        <v>3006</v>
      </c>
      <c r="Q899" s="23" t="s">
        <v>229</v>
      </c>
      <c r="U899" s="23" t="s">
        <v>3009</v>
      </c>
      <c r="V899" s="23" t="s">
        <v>231</v>
      </c>
      <c r="W899" s="25">
        <v>46309.803796296299</v>
      </c>
    </row>
    <row r="900" spans="1:23">
      <c r="A900">
        <v>274007</v>
      </c>
      <c r="B900">
        <v>10109</v>
      </c>
      <c r="C900" s="23" t="s">
        <v>221</v>
      </c>
      <c r="D900" s="23" t="s">
        <v>222</v>
      </c>
      <c r="E900" s="23" t="s">
        <v>223</v>
      </c>
      <c r="F900" s="24">
        <v>46204</v>
      </c>
      <c r="G900" s="23" t="s">
        <v>623</v>
      </c>
      <c r="H900">
        <v>1</v>
      </c>
      <c r="I900" s="23" t="s">
        <v>3010</v>
      </c>
      <c r="M900" s="23" t="s">
        <v>625</v>
      </c>
      <c r="N900" s="23" t="s">
        <v>3011</v>
      </c>
      <c r="O900" s="23" t="s">
        <v>3012</v>
      </c>
      <c r="P900" s="23" t="s">
        <v>3010</v>
      </c>
      <c r="Q900" s="23" t="s">
        <v>229</v>
      </c>
      <c r="U900" s="23" t="s">
        <v>628</v>
      </c>
      <c r="V900" s="23" t="s">
        <v>231</v>
      </c>
      <c r="W900" s="25">
        <v>46309.803796296299</v>
      </c>
    </row>
    <row r="901" spans="1:23">
      <c r="A901">
        <v>274008</v>
      </c>
      <c r="B901">
        <v>10110</v>
      </c>
      <c r="C901" s="23" t="s">
        <v>221</v>
      </c>
      <c r="D901" s="23" t="s">
        <v>222</v>
      </c>
      <c r="E901" s="23" t="s">
        <v>223</v>
      </c>
      <c r="F901" s="24">
        <v>46204</v>
      </c>
      <c r="G901" s="23" t="s">
        <v>224</v>
      </c>
      <c r="H901">
        <v>1</v>
      </c>
      <c r="I901" s="23" t="s">
        <v>3013</v>
      </c>
      <c r="M901" s="23" t="s">
        <v>226</v>
      </c>
      <c r="N901" s="23" t="s">
        <v>3014</v>
      </c>
      <c r="O901" s="23" t="s">
        <v>3015</v>
      </c>
      <c r="P901" s="23" t="s">
        <v>3013</v>
      </c>
      <c r="Q901" s="23" t="s">
        <v>229</v>
      </c>
      <c r="U901" s="23" t="s">
        <v>230</v>
      </c>
      <c r="V901" s="23" t="s">
        <v>231</v>
      </c>
      <c r="W901" s="25">
        <v>46309.803796296299</v>
      </c>
    </row>
    <row r="902" spans="1:23">
      <c r="A902">
        <v>274009</v>
      </c>
      <c r="B902">
        <v>10111</v>
      </c>
      <c r="C902" s="23" t="s">
        <v>221</v>
      </c>
      <c r="D902" s="23" t="s">
        <v>222</v>
      </c>
      <c r="E902" s="23" t="s">
        <v>223</v>
      </c>
      <c r="F902" s="24">
        <v>46204</v>
      </c>
      <c r="G902" s="23" t="s">
        <v>238</v>
      </c>
      <c r="H902">
        <v>1</v>
      </c>
      <c r="I902" s="23" t="s">
        <v>3016</v>
      </c>
      <c r="M902" s="23" t="s">
        <v>240</v>
      </c>
      <c r="N902" s="23" t="s">
        <v>3017</v>
      </c>
      <c r="O902" s="23" t="s">
        <v>3018</v>
      </c>
      <c r="P902" s="23" t="s">
        <v>3016</v>
      </c>
      <c r="Q902" s="23" t="s">
        <v>229</v>
      </c>
      <c r="U902" s="23" t="s">
        <v>244</v>
      </c>
      <c r="V902" s="23" t="s">
        <v>231</v>
      </c>
      <c r="W902" s="25">
        <v>46309.803796296299</v>
      </c>
    </row>
    <row r="903" spans="1:23">
      <c r="A903">
        <v>274010</v>
      </c>
      <c r="B903">
        <v>10112</v>
      </c>
      <c r="C903" s="23" t="s">
        <v>221</v>
      </c>
      <c r="D903" s="23" t="s">
        <v>222</v>
      </c>
      <c r="E903" s="23" t="s">
        <v>223</v>
      </c>
      <c r="F903" s="24">
        <v>46204</v>
      </c>
      <c r="G903" s="23" t="s">
        <v>299</v>
      </c>
      <c r="H903">
        <v>1</v>
      </c>
      <c r="I903" s="23" t="s">
        <v>1780</v>
      </c>
      <c r="M903" s="23" t="s">
        <v>301</v>
      </c>
      <c r="N903" s="23" t="s">
        <v>3019</v>
      </c>
      <c r="O903" s="23" t="s">
        <v>3020</v>
      </c>
      <c r="P903" s="23" t="s">
        <v>1780</v>
      </c>
      <c r="Q903" s="23" t="s">
        <v>229</v>
      </c>
      <c r="U903" s="23" t="s">
        <v>304</v>
      </c>
      <c r="V903" s="23" t="s">
        <v>231</v>
      </c>
      <c r="W903" s="25">
        <v>46309.803796296299</v>
      </c>
    </row>
    <row r="904" spans="1:23">
      <c r="A904">
        <v>274011</v>
      </c>
      <c r="B904">
        <v>10113</v>
      </c>
      <c r="C904" s="23" t="s">
        <v>221</v>
      </c>
      <c r="D904" s="23" t="s">
        <v>222</v>
      </c>
      <c r="E904" s="23" t="s">
        <v>223</v>
      </c>
      <c r="F904" s="24">
        <v>46204</v>
      </c>
      <c r="G904" s="23" t="s">
        <v>257</v>
      </c>
      <c r="H904">
        <v>1</v>
      </c>
      <c r="I904" s="23" t="s">
        <v>3021</v>
      </c>
      <c r="M904" s="23" t="s">
        <v>259</v>
      </c>
      <c r="N904" s="23" t="s">
        <v>3022</v>
      </c>
      <c r="O904" s="23" t="s">
        <v>3023</v>
      </c>
      <c r="P904" s="23" t="s">
        <v>3021</v>
      </c>
      <c r="Q904" s="23" t="s">
        <v>229</v>
      </c>
      <c r="U904" s="23" t="s">
        <v>262</v>
      </c>
      <c r="V904" s="23" t="s">
        <v>231</v>
      </c>
      <c r="W904" s="25">
        <v>46309.803796296299</v>
      </c>
    </row>
    <row r="905" spans="1:23">
      <c r="A905">
        <v>274012</v>
      </c>
      <c r="B905">
        <v>10114</v>
      </c>
      <c r="C905" s="23" t="s">
        <v>221</v>
      </c>
      <c r="D905" s="23" t="s">
        <v>222</v>
      </c>
      <c r="E905" s="23" t="s">
        <v>223</v>
      </c>
      <c r="F905" s="24">
        <v>46204</v>
      </c>
      <c r="G905" s="23" t="s">
        <v>1988</v>
      </c>
      <c r="H905">
        <v>1</v>
      </c>
      <c r="I905" s="23" t="s">
        <v>989</v>
      </c>
      <c r="M905" s="23" t="s">
        <v>1990</v>
      </c>
      <c r="N905" s="23" t="s">
        <v>3024</v>
      </c>
      <c r="O905" s="23" t="s">
        <v>1369</v>
      </c>
      <c r="P905" s="23" t="s">
        <v>989</v>
      </c>
      <c r="Q905" s="23" t="s">
        <v>229</v>
      </c>
      <c r="U905" s="23" t="s">
        <v>1993</v>
      </c>
      <c r="V905" s="23" t="s">
        <v>231</v>
      </c>
      <c r="W905" s="25">
        <v>46309.803796296299</v>
      </c>
    </row>
    <row r="906" spans="1:23">
      <c r="A906">
        <v>274013</v>
      </c>
      <c r="B906">
        <v>10115</v>
      </c>
      <c r="C906" s="23" t="s">
        <v>221</v>
      </c>
      <c r="D906" s="23" t="s">
        <v>222</v>
      </c>
      <c r="E906" s="23" t="s">
        <v>223</v>
      </c>
      <c r="F906" s="24">
        <v>46204</v>
      </c>
      <c r="G906" s="23" t="s">
        <v>275</v>
      </c>
      <c r="H906">
        <v>1</v>
      </c>
      <c r="I906" s="23" t="s">
        <v>3025</v>
      </c>
      <c r="M906" s="23" t="s">
        <v>277</v>
      </c>
      <c r="N906" s="23" t="s">
        <v>1558</v>
      </c>
      <c r="O906" s="23" t="s">
        <v>3026</v>
      </c>
      <c r="P906" s="23" t="s">
        <v>3025</v>
      </c>
      <c r="Q906" s="23" t="s">
        <v>229</v>
      </c>
      <c r="U906" s="23" t="s">
        <v>280</v>
      </c>
      <c r="V906" s="23" t="s">
        <v>231</v>
      </c>
      <c r="W906" s="25">
        <v>46309.803796296299</v>
      </c>
    </row>
    <row r="907" spans="1:23">
      <c r="A907">
        <v>274014</v>
      </c>
      <c r="B907">
        <v>10116</v>
      </c>
      <c r="C907" s="23" t="s">
        <v>221</v>
      </c>
      <c r="D907" s="23" t="s">
        <v>222</v>
      </c>
      <c r="E907" s="23" t="s">
        <v>223</v>
      </c>
      <c r="F907" s="24">
        <v>46204</v>
      </c>
      <c r="G907" s="23" t="s">
        <v>281</v>
      </c>
      <c r="H907">
        <v>1</v>
      </c>
      <c r="I907" s="23" t="s">
        <v>3027</v>
      </c>
      <c r="M907" s="23" t="s">
        <v>283</v>
      </c>
      <c r="N907" s="23" t="s">
        <v>3028</v>
      </c>
      <c r="O907" s="23" t="s">
        <v>3029</v>
      </c>
      <c r="P907" s="23" t="s">
        <v>3027</v>
      </c>
      <c r="Q907" s="23" t="s">
        <v>229</v>
      </c>
      <c r="U907" s="23" t="s">
        <v>286</v>
      </c>
      <c r="V907" s="23" t="s">
        <v>231</v>
      </c>
      <c r="W907" s="25">
        <v>46309.803796296299</v>
      </c>
    </row>
    <row r="908" spans="1:23">
      <c r="A908">
        <v>274015</v>
      </c>
      <c r="B908">
        <v>10117</v>
      </c>
      <c r="C908" s="23" t="s">
        <v>221</v>
      </c>
      <c r="D908" s="23" t="s">
        <v>222</v>
      </c>
      <c r="E908" s="23" t="s">
        <v>223</v>
      </c>
      <c r="F908" s="24">
        <v>46204</v>
      </c>
      <c r="G908" s="23" t="s">
        <v>238</v>
      </c>
      <c r="H908">
        <v>1</v>
      </c>
      <c r="I908" s="23" t="s">
        <v>2027</v>
      </c>
      <c r="M908" s="23" t="s">
        <v>240</v>
      </c>
      <c r="N908" s="23" t="s">
        <v>3030</v>
      </c>
      <c r="O908" s="23" t="s">
        <v>3031</v>
      </c>
      <c r="P908" s="23" t="s">
        <v>2027</v>
      </c>
      <c r="Q908" s="23" t="s">
        <v>229</v>
      </c>
      <c r="U908" s="23" t="s">
        <v>244</v>
      </c>
      <c r="V908" s="23" t="s">
        <v>231</v>
      </c>
      <c r="W908" s="25">
        <v>46309.803796296299</v>
      </c>
    </row>
    <row r="909" spans="1:23">
      <c r="A909">
        <v>274016</v>
      </c>
      <c r="B909">
        <v>10118</v>
      </c>
      <c r="C909" s="23" t="s">
        <v>221</v>
      </c>
      <c r="D909" s="23" t="s">
        <v>222</v>
      </c>
      <c r="E909" s="23" t="s">
        <v>223</v>
      </c>
      <c r="F909" s="24">
        <v>46204</v>
      </c>
      <c r="G909" s="23" t="s">
        <v>263</v>
      </c>
      <c r="H909">
        <v>1</v>
      </c>
      <c r="I909" s="23" t="s">
        <v>1989</v>
      </c>
      <c r="M909" s="23" t="s">
        <v>265</v>
      </c>
      <c r="N909" s="23" t="s">
        <v>3032</v>
      </c>
      <c r="O909" s="23" t="s">
        <v>3033</v>
      </c>
      <c r="P909" s="23" t="s">
        <v>1989</v>
      </c>
      <c r="Q909" s="23" t="s">
        <v>229</v>
      </c>
      <c r="U909" s="23" t="s">
        <v>268</v>
      </c>
      <c r="V909" s="23" t="s">
        <v>231</v>
      </c>
      <c r="W909" s="25">
        <v>46309.803796296299</v>
      </c>
    </row>
    <row r="910" spans="1:23">
      <c r="A910">
        <v>274017</v>
      </c>
      <c r="B910">
        <v>10119</v>
      </c>
      <c r="C910" s="23" t="s">
        <v>221</v>
      </c>
      <c r="D910" s="23" t="s">
        <v>222</v>
      </c>
      <c r="E910" s="23" t="s">
        <v>223</v>
      </c>
      <c r="F910" s="24">
        <v>46204</v>
      </c>
      <c r="G910" s="23" t="s">
        <v>238</v>
      </c>
      <c r="H910">
        <v>1</v>
      </c>
      <c r="I910" s="23" t="s">
        <v>3034</v>
      </c>
      <c r="M910" s="23" t="s">
        <v>240</v>
      </c>
      <c r="N910" s="23" t="s">
        <v>3035</v>
      </c>
      <c r="O910" s="23" t="s">
        <v>3036</v>
      </c>
      <c r="P910" s="23" t="s">
        <v>3034</v>
      </c>
      <c r="Q910" s="23" t="s">
        <v>229</v>
      </c>
      <c r="U910" s="23" t="s">
        <v>244</v>
      </c>
      <c r="V910" s="23" t="s">
        <v>231</v>
      </c>
      <c r="W910" s="25">
        <v>46309.803796296299</v>
      </c>
    </row>
    <row r="911" spans="1:23">
      <c r="A911">
        <v>274018</v>
      </c>
      <c r="B911">
        <v>10120</v>
      </c>
      <c r="C911" s="23" t="s">
        <v>221</v>
      </c>
      <c r="D911" s="23" t="s">
        <v>222</v>
      </c>
      <c r="E911" s="23" t="s">
        <v>223</v>
      </c>
      <c r="F911" s="24">
        <v>46204</v>
      </c>
      <c r="G911" s="23" t="s">
        <v>299</v>
      </c>
      <c r="H911">
        <v>1</v>
      </c>
      <c r="I911" s="23" t="s">
        <v>3037</v>
      </c>
      <c r="M911" s="23" t="s">
        <v>301</v>
      </c>
      <c r="N911" s="23" t="s">
        <v>3038</v>
      </c>
      <c r="O911" s="23" t="s">
        <v>3039</v>
      </c>
      <c r="P911" s="23" t="s">
        <v>3037</v>
      </c>
      <c r="Q911" s="23" t="s">
        <v>229</v>
      </c>
      <c r="U911" s="23" t="s">
        <v>304</v>
      </c>
      <c r="V911" s="23" t="s">
        <v>231</v>
      </c>
      <c r="W911" s="25">
        <v>46309.803796296299</v>
      </c>
    </row>
    <row r="912" spans="1:23">
      <c r="A912">
        <v>274019</v>
      </c>
      <c r="B912">
        <v>10121</v>
      </c>
      <c r="C912" s="23" t="s">
        <v>221</v>
      </c>
      <c r="D912" s="23" t="s">
        <v>222</v>
      </c>
      <c r="E912" s="23" t="s">
        <v>223</v>
      </c>
      <c r="F912" s="24">
        <v>46204</v>
      </c>
      <c r="G912" s="23" t="s">
        <v>263</v>
      </c>
      <c r="H912">
        <v>1</v>
      </c>
      <c r="I912" s="23" t="s">
        <v>2553</v>
      </c>
      <c r="M912" s="23" t="s">
        <v>265</v>
      </c>
      <c r="N912" s="23" t="s">
        <v>3040</v>
      </c>
      <c r="O912" s="23" t="s">
        <v>3041</v>
      </c>
      <c r="P912" s="23" t="s">
        <v>2553</v>
      </c>
      <c r="Q912" s="23" t="s">
        <v>229</v>
      </c>
      <c r="U912" s="23" t="s">
        <v>268</v>
      </c>
      <c r="V912" s="23" t="s">
        <v>231</v>
      </c>
      <c r="W912" s="25">
        <v>46309.803796296299</v>
      </c>
    </row>
    <row r="913" spans="1:23">
      <c r="A913">
        <v>274020</v>
      </c>
      <c r="B913">
        <v>10122</v>
      </c>
      <c r="C913" s="23" t="s">
        <v>221</v>
      </c>
      <c r="D913" s="23" t="s">
        <v>222</v>
      </c>
      <c r="E913" s="23" t="s">
        <v>223</v>
      </c>
      <c r="F913" s="24">
        <v>46204</v>
      </c>
      <c r="G913" s="23" t="s">
        <v>238</v>
      </c>
      <c r="H913">
        <v>1</v>
      </c>
      <c r="I913" s="23" t="s">
        <v>3042</v>
      </c>
      <c r="M913" s="23" t="s">
        <v>240</v>
      </c>
      <c r="N913" s="23" t="s">
        <v>3043</v>
      </c>
      <c r="O913" s="23" t="s">
        <v>3044</v>
      </c>
      <c r="P913" s="23" t="s">
        <v>3042</v>
      </c>
      <c r="Q913" s="23" t="s">
        <v>229</v>
      </c>
      <c r="U913" s="23" t="s">
        <v>244</v>
      </c>
      <c r="V913" s="23" t="s">
        <v>231</v>
      </c>
      <c r="W913" s="25">
        <v>46309.803796296299</v>
      </c>
    </row>
    <row r="914" spans="1:23">
      <c r="A914">
        <v>274021</v>
      </c>
      <c r="B914">
        <v>10123</v>
      </c>
      <c r="C914" s="23" t="s">
        <v>221</v>
      </c>
      <c r="D914" s="23" t="s">
        <v>222</v>
      </c>
      <c r="E914" s="23" t="s">
        <v>223</v>
      </c>
      <c r="F914" s="24">
        <v>46204</v>
      </c>
      <c r="G914" s="23" t="s">
        <v>1988</v>
      </c>
      <c r="H914">
        <v>1</v>
      </c>
      <c r="I914" s="23" t="s">
        <v>3045</v>
      </c>
      <c r="M914" s="23" t="s">
        <v>1990</v>
      </c>
      <c r="N914" s="23" t="s">
        <v>3046</v>
      </c>
      <c r="O914" s="23" t="s">
        <v>3047</v>
      </c>
      <c r="P914" s="23" t="s">
        <v>3045</v>
      </c>
      <c r="Q914" s="23" t="s">
        <v>229</v>
      </c>
      <c r="U914" s="23" t="s">
        <v>1993</v>
      </c>
      <c r="V914" s="23" t="s">
        <v>231</v>
      </c>
      <c r="W914" s="25">
        <v>46309.803796296299</v>
      </c>
    </row>
    <row r="915" spans="1:23">
      <c r="A915">
        <v>274022</v>
      </c>
      <c r="B915">
        <v>10124</v>
      </c>
      <c r="C915" s="23" t="s">
        <v>221</v>
      </c>
      <c r="D915" s="23" t="s">
        <v>222</v>
      </c>
      <c r="E915" s="23" t="s">
        <v>223</v>
      </c>
      <c r="F915" s="24">
        <v>46204</v>
      </c>
      <c r="G915" s="23" t="s">
        <v>224</v>
      </c>
      <c r="H915">
        <v>1</v>
      </c>
      <c r="I915" s="23" t="s">
        <v>2040</v>
      </c>
      <c r="M915" s="23" t="s">
        <v>226</v>
      </c>
      <c r="N915" s="23" t="s">
        <v>3048</v>
      </c>
      <c r="O915" s="23" t="s">
        <v>3049</v>
      </c>
      <c r="P915" s="23" t="s">
        <v>2040</v>
      </c>
      <c r="Q915" s="23" t="s">
        <v>229</v>
      </c>
      <c r="U915" s="23" t="s">
        <v>230</v>
      </c>
      <c r="V915" s="23" t="s">
        <v>231</v>
      </c>
      <c r="W915" s="25">
        <v>46309.803796296299</v>
      </c>
    </row>
    <row r="916" spans="1:23">
      <c r="A916">
        <v>274023</v>
      </c>
      <c r="B916">
        <v>10125</v>
      </c>
      <c r="C916" s="23" t="s">
        <v>221</v>
      </c>
      <c r="D916" s="23" t="s">
        <v>222</v>
      </c>
      <c r="E916" s="23" t="s">
        <v>223</v>
      </c>
      <c r="F916" s="24">
        <v>46204</v>
      </c>
      <c r="G916" s="23" t="s">
        <v>238</v>
      </c>
      <c r="H916">
        <v>1</v>
      </c>
      <c r="I916" s="23" t="s">
        <v>3050</v>
      </c>
      <c r="M916" s="23" t="s">
        <v>240</v>
      </c>
      <c r="N916" s="23" t="s">
        <v>3051</v>
      </c>
      <c r="O916" s="23" t="s">
        <v>3052</v>
      </c>
      <c r="P916" s="23" t="s">
        <v>3050</v>
      </c>
      <c r="Q916" s="23" t="s">
        <v>229</v>
      </c>
      <c r="U916" s="23" t="s">
        <v>244</v>
      </c>
      <c r="V916" s="23" t="s">
        <v>231</v>
      </c>
      <c r="W916" s="25">
        <v>46309.803796296299</v>
      </c>
    </row>
    <row r="917" spans="1:23">
      <c r="A917">
        <v>274024</v>
      </c>
      <c r="B917">
        <v>10126</v>
      </c>
      <c r="C917" s="23" t="s">
        <v>221</v>
      </c>
      <c r="D917" s="23" t="s">
        <v>222</v>
      </c>
      <c r="E917" s="23" t="s">
        <v>223</v>
      </c>
      <c r="F917" s="24">
        <v>46204</v>
      </c>
      <c r="G917" s="23" t="s">
        <v>299</v>
      </c>
      <c r="H917">
        <v>1</v>
      </c>
      <c r="I917" s="23" t="s">
        <v>2637</v>
      </c>
      <c r="M917" s="23" t="s">
        <v>301</v>
      </c>
      <c r="N917" s="23" t="s">
        <v>3053</v>
      </c>
      <c r="O917" s="23" t="s">
        <v>3054</v>
      </c>
      <c r="P917" s="23" t="s">
        <v>2637</v>
      </c>
      <c r="Q917" s="23" t="s">
        <v>229</v>
      </c>
      <c r="U917" s="23" t="s">
        <v>304</v>
      </c>
      <c r="V917" s="23" t="s">
        <v>231</v>
      </c>
      <c r="W917" s="25">
        <v>46309.803796296299</v>
      </c>
    </row>
    <row r="918" spans="1:23">
      <c r="A918">
        <v>274025</v>
      </c>
      <c r="B918">
        <v>10127</v>
      </c>
      <c r="C918" s="23" t="s">
        <v>221</v>
      </c>
      <c r="D918" s="23" t="s">
        <v>222</v>
      </c>
      <c r="E918" s="23" t="s">
        <v>223</v>
      </c>
      <c r="F918" s="24">
        <v>46204</v>
      </c>
      <c r="G918" s="23" t="s">
        <v>238</v>
      </c>
      <c r="H918">
        <v>1</v>
      </c>
      <c r="I918" s="23" t="s">
        <v>3055</v>
      </c>
      <c r="M918" s="23" t="s">
        <v>240</v>
      </c>
      <c r="N918" s="23" t="s">
        <v>3056</v>
      </c>
      <c r="O918" s="23" t="s">
        <v>3057</v>
      </c>
      <c r="P918" s="23" t="s">
        <v>3055</v>
      </c>
      <c r="Q918" s="23" t="s">
        <v>229</v>
      </c>
      <c r="U918" s="23" t="s">
        <v>244</v>
      </c>
      <c r="V918" s="23" t="s">
        <v>231</v>
      </c>
      <c r="W918" s="25">
        <v>46309.803796296299</v>
      </c>
    </row>
    <row r="919" spans="1:23">
      <c r="A919">
        <v>274026</v>
      </c>
      <c r="B919">
        <v>10128</v>
      </c>
      <c r="C919" s="23" t="s">
        <v>221</v>
      </c>
      <c r="D919" s="23" t="s">
        <v>222</v>
      </c>
      <c r="E919" s="23" t="s">
        <v>223</v>
      </c>
      <c r="F919" s="24">
        <v>46204</v>
      </c>
      <c r="G919" s="23" t="s">
        <v>299</v>
      </c>
      <c r="H919">
        <v>1</v>
      </c>
      <c r="I919" s="23" t="s">
        <v>3058</v>
      </c>
      <c r="M919" s="23" t="s">
        <v>301</v>
      </c>
      <c r="N919" s="23" t="s">
        <v>3059</v>
      </c>
      <c r="O919" s="23" t="s">
        <v>3060</v>
      </c>
      <c r="P919" s="23" t="s">
        <v>3058</v>
      </c>
      <c r="Q919" s="23" t="s">
        <v>229</v>
      </c>
      <c r="U919" s="23" t="s">
        <v>304</v>
      </c>
      <c r="V919" s="23" t="s">
        <v>231</v>
      </c>
      <c r="W919" s="25">
        <v>46309.803796296299</v>
      </c>
    </row>
    <row r="920" spans="1:23">
      <c r="A920">
        <v>274027</v>
      </c>
      <c r="B920">
        <v>10129</v>
      </c>
      <c r="C920" s="23" t="s">
        <v>221</v>
      </c>
      <c r="D920" s="23" t="s">
        <v>222</v>
      </c>
      <c r="E920" s="23" t="s">
        <v>223</v>
      </c>
      <c r="F920" s="24">
        <v>46204</v>
      </c>
      <c r="G920" s="23" t="s">
        <v>238</v>
      </c>
      <c r="H920">
        <v>1</v>
      </c>
      <c r="I920" s="23" t="s">
        <v>1377</v>
      </c>
      <c r="M920" s="23" t="s">
        <v>240</v>
      </c>
      <c r="N920" s="23" t="s">
        <v>3061</v>
      </c>
      <c r="O920" s="23" t="s">
        <v>3062</v>
      </c>
      <c r="P920" s="23" t="s">
        <v>1377</v>
      </c>
      <c r="Q920" s="23" t="s">
        <v>229</v>
      </c>
      <c r="U920" s="23" t="s">
        <v>244</v>
      </c>
      <c r="V920" s="23" t="s">
        <v>231</v>
      </c>
      <c r="W920" s="25">
        <v>46309.803796296299</v>
      </c>
    </row>
    <row r="921" spans="1:23">
      <c r="A921">
        <v>274028</v>
      </c>
      <c r="B921">
        <v>10130</v>
      </c>
      <c r="C921" s="23" t="s">
        <v>221</v>
      </c>
      <c r="D921" s="23" t="s">
        <v>222</v>
      </c>
      <c r="E921" s="23" t="s">
        <v>223</v>
      </c>
      <c r="F921" s="24">
        <v>46204</v>
      </c>
      <c r="G921" s="23" t="s">
        <v>1988</v>
      </c>
      <c r="H921">
        <v>1</v>
      </c>
      <c r="I921" s="23" t="s">
        <v>751</v>
      </c>
      <c r="M921" s="23" t="s">
        <v>1990</v>
      </c>
      <c r="N921" s="23" t="s">
        <v>3063</v>
      </c>
      <c r="O921" s="23" t="s">
        <v>3064</v>
      </c>
      <c r="P921" s="23" t="s">
        <v>751</v>
      </c>
      <c r="Q921" s="23" t="s">
        <v>229</v>
      </c>
      <c r="U921" s="23" t="s">
        <v>1993</v>
      </c>
      <c r="V921" s="23" t="s">
        <v>231</v>
      </c>
      <c r="W921" s="25">
        <v>46309.803796296299</v>
      </c>
    </row>
    <row r="922" spans="1:23">
      <c r="A922">
        <v>274029</v>
      </c>
      <c r="B922">
        <v>10131</v>
      </c>
      <c r="C922" s="23" t="s">
        <v>221</v>
      </c>
      <c r="D922" s="23" t="s">
        <v>222</v>
      </c>
      <c r="E922" s="23" t="s">
        <v>223</v>
      </c>
      <c r="F922" s="24">
        <v>46204</v>
      </c>
      <c r="G922" s="23" t="s">
        <v>323</v>
      </c>
      <c r="H922">
        <v>1</v>
      </c>
      <c r="I922" s="23" t="s">
        <v>3065</v>
      </c>
      <c r="M922" s="23" t="s">
        <v>325</v>
      </c>
      <c r="N922" s="23" t="s">
        <v>3066</v>
      </c>
      <c r="O922" s="23" t="s">
        <v>3067</v>
      </c>
      <c r="P922" s="23" t="s">
        <v>3065</v>
      </c>
      <c r="Q922" s="23" t="s">
        <v>229</v>
      </c>
      <c r="U922" s="23" t="s">
        <v>328</v>
      </c>
      <c r="V922" s="23" t="s">
        <v>231</v>
      </c>
      <c r="W922" s="25">
        <v>46309.803796296299</v>
      </c>
    </row>
    <row r="923" spans="1:23">
      <c r="A923">
        <v>274030</v>
      </c>
      <c r="B923">
        <v>10105</v>
      </c>
      <c r="C923" s="23" t="s">
        <v>221</v>
      </c>
      <c r="D923" s="23" t="s">
        <v>222</v>
      </c>
      <c r="E923" s="23" t="s">
        <v>223</v>
      </c>
      <c r="F923" s="24">
        <v>46204</v>
      </c>
      <c r="G923" s="23" t="s">
        <v>224</v>
      </c>
      <c r="H923">
        <v>1</v>
      </c>
      <c r="I923" s="23" t="s">
        <v>2305</v>
      </c>
      <c r="M923" s="23" t="s">
        <v>226</v>
      </c>
      <c r="N923" s="23" t="s">
        <v>3068</v>
      </c>
      <c r="O923" s="23" t="s">
        <v>3069</v>
      </c>
      <c r="P923" s="23" t="s">
        <v>2305</v>
      </c>
      <c r="Q923" s="23" t="s">
        <v>229</v>
      </c>
      <c r="R923">
        <v>10104</v>
      </c>
      <c r="U923" s="23" t="s">
        <v>230</v>
      </c>
      <c r="V923" s="23" t="s">
        <v>231</v>
      </c>
      <c r="W923" s="25">
        <v>46309.803796296299</v>
      </c>
    </row>
    <row r="924" spans="1:23">
      <c r="A924">
        <v>274625</v>
      </c>
      <c r="B924">
        <v>10711</v>
      </c>
      <c r="C924" s="23" t="s">
        <v>221</v>
      </c>
      <c r="D924" s="23" t="s">
        <v>222</v>
      </c>
      <c r="E924" s="23" t="s">
        <v>223</v>
      </c>
      <c r="F924" s="24">
        <v>46206</v>
      </c>
      <c r="G924" s="23" t="s">
        <v>334</v>
      </c>
      <c r="H924">
        <v>1</v>
      </c>
      <c r="I924" s="23" t="s">
        <v>3070</v>
      </c>
      <c r="M924" s="23" t="s">
        <v>226</v>
      </c>
      <c r="N924" s="23" t="s">
        <v>2001</v>
      </c>
      <c r="O924" s="23" t="s">
        <v>3071</v>
      </c>
      <c r="P924" s="23" t="s">
        <v>3070</v>
      </c>
      <c r="Q924" s="23" t="s">
        <v>229</v>
      </c>
      <c r="U924" s="23" t="s">
        <v>339</v>
      </c>
      <c r="V924" s="23" t="s">
        <v>231</v>
      </c>
      <c r="W924" s="25">
        <v>46309.803796296299</v>
      </c>
    </row>
    <row r="925" spans="1:23">
      <c r="A925">
        <v>274626</v>
      </c>
      <c r="B925">
        <v>10712</v>
      </c>
      <c r="C925" s="23" t="s">
        <v>221</v>
      </c>
      <c r="D925" s="23" t="s">
        <v>222</v>
      </c>
      <c r="E925" s="23" t="s">
        <v>223</v>
      </c>
      <c r="F925" s="24">
        <v>46206</v>
      </c>
      <c r="G925" s="23" t="s">
        <v>345</v>
      </c>
      <c r="H925">
        <v>1</v>
      </c>
      <c r="I925" s="23" t="s">
        <v>3072</v>
      </c>
      <c r="M925" s="23" t="s">
        <v>347</v>
      </c>
      <c r="N925" s="23" t="s">
        <v>3073</v>
      </c>
      <c r="O925" s="23" t="s">
        <v>3074</v>
      </c>
      <c r="P925" s="23" t="s">
        <v>3072</v>
      </c>
      <c r="Q925" s="23" t="s">
        <v>229</v>
      </c>
      <c r="U925" s="23" t="s">
        <v>350</v>
      </c>
      <c r="V925" s="23" t="s">
        <v>231</v>
      </c>
      <c r="W925" s="25">
        <v>46309.803796296299</v>
      </c>
    </row>
    <row r="926" spans="1:23">
      <c r="A926">
        <v>274627</v>
      </c>
      <c r="B926">
        <v>10713</v>
      </c>
      <c r="C926" s="23" t="s">
        <v>221</v>
      </c>
      <c r="D926" s="23" t="s">
        <v>222</v>
      </c>
      <c r="E926" s="23" t="s">
        <v>223</v>
      </c>
      <c r="F926" s="24">
        <v>46206</v>
      </c>
      <c r="G926" s="23" t="s">
        <v>334</v>
      </c>
      <c r="H926">
        <v>1</v>
      </c>
      <c r="I926" s="23" t="s">
        <v>879</v>
      </c>
      <c r="M926" s="23" t="s">
        <v>226</v>
      </c>
      <c r="N926" s="23" t="s">
        <v>3075</v>
      </c>
      <c r="O926" s="23" t="s">
        <v>3076</v>
      </c>
      <c r="P926" s="23" t="s">
        <v>879</v>
      </c>
      <c r="Q926" s="23" t="s">
        <v>229</v>
      </c>
      <c r="U926" s="23" t="s">
        <v>339</v>
      </c>
      <c r="V926" s="23" t="s">
        <v>231</v>
      </c>
      <c r="W926" s="25">
        <v>46309.803796296299</v>
      </c>
    </row>
    <row r="927" spans="1:23">
      <c r="A927">
        <v>274628</v>
      </c>
      <c r="B927">
        <v>10714</v>
      </c>
      <c r="C927" s="23" t="s">
        <v>221</v>
      </c>
      <c r="D927" s="23" t="s">
        <v>222</v>
      </c>
      <c r="E927" s="23" t="s">
        <v>223</v>
      </c>
      <c r="F927" s="24">
        <v>46206</v>
      </c>
      <c r="G927" s="23" t="s">
        <v>556</v>
      </c>
      <c r="H927">
        <v>1</v>
      </c>
      <c r="I927" s="23" t="s">
        <v>3077</v>
      </c>
      <c r="M927" s="23" t="s">
        <v>558</v>
      </c>
      <c r="N927" s="23" t="s">
        <v>3078</v>
      </c>
      <c r="O927" s="23" t="s">
        <v>3079</v>
      </c>
      <c r="P927" s="23" t="s">
        <v>3077</v>
      </c>
      <c r="Q927" s="23" t="s">
        <v>229</v>
      </c>
      <c r="U927" s="23" t="s">
        <v>561</v>
      </c>
      <c r="V927" s="23" t="s">
        <v>231</v>
      </c>
      <c r="W927" s="25">
        <v>46309.803796296299</v>
      </c>
    </row>
    <row r="928" spans="1:23">
      <c r="A928">
        <v>274629</v>
      </c>
      <c r="B928">
        <v>10715</v>
      </c>
      <c r="C928" s="23" t="s">
        <v>221</v>
      </c>
      <c r="D928" s="23" t="s">
        <v>222</v>
      </c>
      <c r="E928" s="23" t="s">
        <v>223</v>
      </c>
      <c r="F928" s="24">
        <v>46206</v>
      </c>
      <c r="G928" s="23" t="s">
        <v>345</v>
      </c>
      <c r="H928">
        <v>1</v>
      </c>
      <c r="I928" s="23" t="s">
        <v>3080</v>
      </c>
      <c r="M928" s="23" t="s">
        <v>347</v>
      </c>
      <c r="N928" s="23" t="s">
        <v>3081</v>
      </c>
      <c r="O928" s="23" t="s">
        <v>3082</v>
      </c>
      <c r="P928" s="23" t="s">
        <v>3080</v>
      </c>
      <c r="Q928" s="23" t="s">
        <v>229</v>
      </c>
      <c r="U928" s="23" t="s">
        <v>350</v>
      </c>
      <c r="V928" s="23" t="s">
        <v>231</v>
      </c>
      <c r="W928" s="25">
        <v>46309.803796296299</v>
      </c>
    </row>
    <row r="929" spans="1:23">
      <c r="A929">
        <v>274630</v>
      </c>
      <c r="B929">
        <v>10716</v>
      </c>
      <c r="C929" s="23" t="s">
        <v>221</v>
      </c>
      <c r="D929" s="23" t="s">
        <v>222</v>
      </c>
      <c r="E929" s="23" t="s">
        <v>223</v>
      </c>
      <c r="F929" s="24">
        <v>46206</v>
      </c>
      <c r="G929" s="23" t="s">
        <v>345</v>
      </c>
      <c r="H929">
        <v>1</v>
      </c>
      <c r="I929" s="23" t="s">
        <v>3083</v>
      </c>
      <c r="M929" s="23" t="s">
        <v>347</v>
      </c>
      <c r="N929" s="23" t="s">
        <v>3084</v>
      </c>
      <c r="O929" s="23" t="s">
        <v>3085</v>
      </c>
      <c r="P929" s="23" t="s">
        <v>3083</v>
      </c>
      <c r="Q929" s="23" t="s">
        <v>229</v>
      </c>
      <c r="U929" s="23" t="s">
        <v>350</v>
      </c>
      <c r="V929" s="23" t="s">
        <v>231</v>
      </c>
      <c r="W929" s="25">
        <v>46309.803796296299</v>
      </c>
    </row>
    <row r="930" spans="1:23">
      <c r="A930">
        <v>274631</v>
      </c>
      <c r="B930">
        <v>10717</v>
      </c>
      <c r="C930" s="23" t="s">
        <v>221</v>
      </c>
      <c r="D930" s="23" t="s">
        <v>222</v>
      </c>
      <c r="E930" s="23" t="s">
        <v>223</v>
      </c>
      <c r="F930" s="24">
        <v>46206</v>
      </c>
      <c r="G930" s="23" t="s">
        <v>374</v>
      </c>
      <c r="H930">
        <v>1</v>
      </c>
      <c r="I930" s="23" t="s">
        <v>3037</v>
      </c>
      <c r="M930" s="23" t="s">
        <v>277</v>
      </c>
      <c r="N930" s="23" t="s">
        <v>3086</v>
      </c>
      <c r="O930" s="23" t="s">
        <v>3087</v>
      </c>
      <c r="P930" s="23" t="s">
        <v>3037</v>
      </c>
      <c r="Q930" s="23" t="s">
        <v>229</v>
      </c>
      <c r="U930" s="23" t="s">
        <v>378</v>
      </c>
      <c r="V930" s="23" t="s">
        <v>231</v>
      </c>
      <c r="W930" s="25">
        <v>46309.803796296299</v>
      </c>
    </row>
    <row r="931" spans="1:23">
      <c r="A931">
        <v>274632</v>
      </c>
      <c r="B931">
        <v>10718</v>
      </c>
      <c r="C931" s="23" t="s">
        <v>221</v>
      </c>
      <c r="D931" s="23" t="s">
        <v>222</v>
      </c>
      <c r="E931" s="23" t="s">
        <v>223</v>
      </c>
      <c r="F931" s="24">
        <v>46206</v>
      </c>
      <c r="G931" s="23" t="s">
        <v>345</v>
      </c>
      <c r="H931">
        <v>1</v>
      </c>
      <c r="I931" s="23" t="s">
        <v>3088</v>
      </c>
      <c r="M931" s="23" t="s">
        <v>347</v>
      </c>
      <c r="N931" s="23" t="s">
        <v>3089</v>
      </c>
      <c r="O931" s="23" t="s">
        <v>3090</v>
      </c>
      <c r="P931" s="23" t="s">
        <v>3088</v>
      </c>
      <c r="Q931" s="23" t="s">
        <v>229</v>
      </c>
      <c r="U931" s="23" t="s">
        <v>350</v>
      </c>
      <c r="V931" s="23" t="s">
        <v>231</v>
      </c>
      <c r="W931" s="25">
        <v>46309.803796296299</v>
      </c>
    </row>
    <row r="932" spans="1:23">
      <c r="A932">
        <v>274633</v>
      </c>
      <c r="B932">
        <v>10719</v>
      </c>
      <c r="C932" s="23" t="s">
        <v>221</v>
      </c>
      <c r="D932" s="23" t="s">
        <v>222</v>
      </c>
      <c r="E932" s="23" t="s">
        <v>223</v>
      </c>
      <c r="F932" s="24">
        <v>46206</v>
      </c>
      <c r="G932" s="23" t="s">
        <v>334</v>
      </c>
      <c r="H932">
        <v>1</v>
      </c>
      <c r="I932" s="23" t="s">
        <v>3091</v>
      </c>
      <c r="M932" s="23" t="s">
        <v>226</v>
      </c>
      <c r="N932" s="23" t="s">
        <v>3092</v>
      </c>
      <c r="O932" s="23" t="s">
        <v>3093</v>
      </c>
      <c r="P932" s="23" t="s">
        <v>3091</v>
      </c>
      <c r="Q932" s="23" t="s">
        <v>229</v>
      </c>
      <c r="U932" s="23" t="s">
        <v>339</v>
      </c>
      <c r="V932" s="23" t="s">
        <v>231</v>
      </c>
      <c r="W932" s="25">
        <v>46309.803796296299</v>
      </c>
    </row>
    <row r="933" spans="1:23">
      <c r="A933">
        <v>274634</v>
      </c>
      <c r="B933">
        <v>10720</v>
      </c>
      <c r="C933" s="23" t="s">
        <v>221</v>
      </c>
      <c r="D933" s="23" t="s">
        <v>222</v>
      </c>
      <c r="E933" s="23" t="s">
        <v>223</v>
      </c>
      <c r="F933" s="24">
        <v>46206</v>
      </c>
      <c r="G933" s="23" t="s">
        <v>374</v>
      </c>
      <c r="H933">
        <v>1</v>
      </c>
      <c r="I933" s="23" t="s">
        <v>3094</v>
      </c>
      <c r="M933" s="23" t="s">
        <v>277</v>
      </c>
      <c r="N933" s="23" t="s">
        <v>3095</v>
      </c>
      <c r="O933" s="23" t="s">
        <v>3096</v>
      </c>
      <c r="P933" s="23" t="s">
        <v>3094</v>
      </c>
      <c r="Q933" s="23" t="s">
        <v>229</v>
      </c>
      <c r="U933" s="23" t="s">
        <v>378</v>
      </c>
      <c r="V933" s="23" t="s">
        <v>231</v>
      </c>
      <c r="W933" s="25">
        <v>46309.803796296299</v>
      </c>
    </row>
    <row r="934" spans="1:23">
      <c r="A934">
        <v>274635</v>
      </c>
      <c r="B934">
        <v>10721</v>
      </c>
      <c r="C934" s="23" t="s">
        <v>221</v>
      </c>
      <c r="D934" s="23" t="s">
        <v>222</v>
      </c>
      <c r="E934" s="23" t="s">
        <v>223</v>
      </c>
      <c r="F934" s="24">
        <v>46206</v>
      </c>
      <c r="G934" s="23" t="s">
        <v>1180</v>
      </c>
      <c r="H934">
        <v>1</v>
      </c>
      <c r="I934" s="23" t="s">
        <v>3097</v>
      </c>
      <c r="M934" s="23" t="s">
        <v>1182</v>
      </c>
      <c r="N934" s="23" t="s">
        <v>3098</v>
      </c>
      <c r="O934" s="23" t="s">
        <v>3099</v>
      </c>
      <c r="P934" s="23" t="s">
        <v>3097</v>
      </c>
      <c r="Q934" s="23" t="s">
        <v>229</v>
      </c>
      <c r="U934" s="23" t="s">
        <v>1185</v>
      </c>
      <c r="V934" s="23" t="s">
        <v>231</v>
      </c>
      <c r="W934" s="25">
        <v>46309.803796296299</v>
      </c>
    </row>
    <row r="935" spans="1:23">
      <c r="A935">
        <v>274636</v>
      </c>
      <c r="B935">
        <v>10722</v>
      </c>
      <c r="C935" s="23" t="s">
        <v>221</v>
      </c>
      <c r="D935" s="23" t="s">
        <v>222</v>
      </c>
      <c r="E935" s="23" t="s">
        <v>223</v>
      </c>
      <c r="F935" s="24">
        <v>46206</v>
      </c>
      <c r="G935" s="23" t="s">
        <v>334</v>
      </c>
      <c r="H935">
        <v>1</v>
      </c>
      <c r="I935" s="23" t="s">
        <v>1037</v>
      </c>
      <c r="M935" s="23" t="s">
        <v>226</v>
      </c>
      <c r="N935" s="23" t="s">
        <v>3100</v>
      </c>
      <c r="O935" s="23" t="s">
        <v>3101</v>
      </c>
      <c r="P935" s="23" t="s">
        <v>1037</v>
      </c>
      <c r="Q935" s="23" t="s">
        <v>229</v>
      </c>
      <c r="U935" s="23" t="s">
        <v>339</v>
      </c>
      <c r="V935" s="23" t="s">
        <v>231</v>
      </c>
      <c r="W935" s="25">
        <v>46309.803796296299</v>
      </c>
    </row>
    <row r="936" spans="1:23">
      <c r="A936">
        <v>274637</v>
      </c>
      <c r="B936">
        <v>10723</v>
      </c>
      <c r="C936" s="23" t="s">
        <v>221</v>
      </c>
      <c r="D936" s="23" t="s">
        <v>222</v>
      </c>
      <c r="E936" s="23" t="s">
        <v>223</v>
      </c>
      <c r="F936" s="24">
        <v>46206</v>
      </c>
      <c r="G936" s="23" t="s">
        <v>532</v>
      </c>
      <c r="H936">
        <v>1</v>
      </c>
      <c r="I936" s="23" t="s">
        <v>3102</v>
      </c>
      <c r="M936" s="23" t="s">
        <v>534</v>
      </c>
      <c r="N936" s="23" t="s">
        <v>3103</v>
      </c>
      <c r="O936" s="23" t="s">
        <v>3104</v>
      </c>
      <c r="P936" s="23" t="s">
        <v>3102</v>
      </c>
      <c r="Q936" s="23" t="s">
        <v>229</v>
      </c>
      <c r="U936" s="23" t="s">
        <v>537</v>
      </c>
      <c r="V936" s="23" t="s">
        <v>231</v>
      </c>
      <c r="W936" s="25">
        <v>46309.803796296299</v>
      </c>
    </row>
    <row r="937" spans="1:23">
      <c r="A937">
        <v>274638</v>
      </c>
      <c r="B937">
        <v>10724</v>
      </c>
      <c r="C937" s="23" t="s">
        <v>221</v>
      </c>
      <c r="D937" s="23" t="s">
        <v>222</v>
      </c>
      <c r="E937" s="23" t="s">
        <v>223</v>
      </c>
      <c r="F937" s="24">
        <v>46206</v>
      </c>
      <c r="G937" s="23" t="s">
        <v>345</v>
      </c>
      <c r="H937">
        <v>1</v>
      </c>
      <c r="I937" s="23" t="s">
        <v>3105</v>
      </c>
      <c r="M937" s="23" t="s">
        <v>347</v>
      </c>
      <c r="N937" s="23" t="s">
        <v>1030</v>
      </c>
      <c r="O937" s="23" t="s">
        <v>3106</v>
      </c>
      <c r="P937" s="23" t="s">
        <v>3105</v>
      </c>
      <c r="Q937" s="23" t="s">
        <v>229</v>
      </c>
      <c r="U937" s="23" t="s">
        <v>350</v>
      </c>
      <c r="V937" s="23" t="s">
        <v>231</v>
      </c>
      <c r="W937" s="25">
        <v>46309.803796296299</v>
      </c>
    </row>
    <row r="938" spans="1:23">
      <c r="A938">
        <v>274639</v>
      </c>
      <c r="B938">
        <v>10725</v>
      </c>
      <c r="C938" s="23" t="s">
        <v>221</v>
      </c>
      <c r="D938" s="23" t="s">
        <v>222</v>
      </c>
      <c r="E938" s="23" t="s">
        <v>223</v>
      </c>
      <c r="F938" s="24">
        <v>46206</v>
      </c>
      <c r="G938" s="23" t="s">
        <v>374</v>
      </c>
      <c r="H938">
        <v>1</v>
      </c>
      <c r="I938" s="23" t="s">
        <v>3107</v>
      </c>
      <c r="M938" s="23" t="s">
        <v>277</v>
      </c>
      <c r="N938" s="23" t="s">
        <v>3108</v>
      </c>
      <c r="O938" s="23" t="s">
        <v>3109</v>
      </c>
      <c r="P938" s="23" t="s">
        <v>3107</v>
      </c>
      <c r="Q938" s="23" t="s">
        <v>229</v>
      </c>
      <c r="U938" s="23" t="s">
        <v>378</v>
      </c>
      <c r="V938" s="23" t="s">
        <v>231</v>
      </c>
      <c r="W938" s="25">
        <v>46309.803796296299</v>
      </c>
    </row>
    <row r="939" spans="1:23">
      <c r="A939">
        <v>274640</v>
      </c>
      <c r="B939">
        <v>10726</v>
      </c>
      <c r="C939" s="23" t="s">
        <v>221</v>
      </c>
      <c r="D939" s="23" t="s">
        <v>222</v>
      </c>
      <c r="E939" s="23" t="s">
        <v>223</v>
      </c>
      <c r="F939" s="24">
        <v>46206</v>
      </c>
      <c r="G939" s="23" t="s">
        <v>532</v>
      </c>
      <c r="H939">
        <v>1</v>
      </c>
      <c r="I939" s="23" t="s">
        <v>3110</v>
      </c>
      <c r="M939" s="23" t="s">
        <v>534</v>
      </c>
      <c r="N939" s="23" t="s">
        <v>3111</v>
      </c>
      <c r="O939" s="23" t="s">
        <v>3112</v>
      </c>
      <c r="P939" s="23" t="s">
        <v>3110</v>
      </c>
      <c r="Q939" s="23" t="s">
        <v>229</v>
      </c>
      <c r="U939" s="23" t="s">
        <v>537</v>
      </c>
      <c r="V939" s="23" t="s">
        <v>231</v>
      </c>
      <c r="W939" s="25">
        <v>46309.803796296299</v>
      </c>
    </row>
    <row r="940" spans="1:23">
      <c r="A940">
        <v>274641</v>
      </c>
      <c r="B940">
        <v>10727</v>
      </c>
      <c r="C940" s="23" t="s">
        <v>221</v>
      </c>
      <c r="D940" s="23" t="s">
        <v>222</v>
      </c>
      <c r="E940" s="23" t="s">
        <v>223</v>
      </c>
      <c r="F940" s="24">
        <v>46206</v>
      </c>
      <c r="G940" s="23" t="s">
        <v>351</v>
      </c>
      <c r="H940">
        <v>1</v>
      </c>
      <c r="I940" s="23" t="s">
        <v>3113</v>
      </c>
      <c r="M940" s="23" t="s">
        <v>352</v>
      </c>
      <c r="N940" s="23" t="s">
        <v>3114</v>
      </c>
      <c r="O940" s="23" t="s">
        <v>3115</v>
      </c>
      <c r="P940" s="23" t="s">
        <v>3113</v>
      </c>
      <c r="Q940" s="23" t="s">
        <v>229</v>
      </c>
      <c r="U940" s="23" t="s">
        <v>355</v>
      </c>
      <c r="V940" s="23" t="s">
        <v>231</v>
      </c>
      <c r="W940" s="25">
        <v>46309.803796296299</v>
      </c>
    </row>
    <row r="941" spans="1:23">
      <c r="A941">
        <v>274642</v>
      </c>
      <c r="B941">
        <v>10728</v>
      </c>
      <c r="C941" s="23" t="s">
        <v>221</v>
      </c>
      <c r="D941" s="23" t="s">
        <v>222</v>
      </c>
      <c r="E941" s="23" t="s">
        <v>223</v>
      </c>
      <c r="F941" s="24">
        <v>46206</v>
      </c>
      <c r="G941" s="23" t="s">
        <v>334</v>
      </c>
      <c r="H941">
        <v>1</v>
      </c>
      <c r="I941" s="23" t="s">
        <v>664</v>
      </c>
      <c r="M941" s="23" t="s">
        <v>226</v>
      </c>
      <c r="N941" s="23" t="s">
        <v>3116</v>
      </c>
      <c r="O941" s="23" t="s">
        <v>3117</v>
      </c>
      <c r="P941" s="23" t="s">
        <v>664</v>
      </c>
      <c r="Q941" s="23" t="s">
        <v>229</v>
      </c>
      <c r="U941" s="23" t="s">
        <v>339</v>
      </c>
      <c r="V941" s="23" t="s">
        <v>231</v>
      </c>
      <c r="W941" s="25">
        <v>46309.803796296299</v>
      </c>
    </row>
    <row r="942" spans="1:23">
      <c r="A942">
        <v>275102</v>
      </c>
      <c r="B942">
        <v>10944</v>
      </c>
      <c r="C942" s="23" t="s">
        <v>221</v>
      </c>
      <c r="D942" s="23" t="s">
        <v>222</v>
      </c>
      <c r="E942" s="23" t="s">
        <v>223</v>
      </c>
      <c r="F942" s="24">
        <v>46210</v>
      </c>
      <c r="G942" s="23" t="s">
        <v>334</v>
      </c>
      <c r="H942">
        <v>1</v>
      </c>
      <c r="I942" s="23" t="s">
        <v>3118</v>
      </c>
      <c r="M942" s="23" t="s">
        <v>226</v>
      </c>
      <c r="N942" s="23" t="s">
        <v>2214</v>
      </c>
      <c r="O942" s="23" t="s">
        <v>3119</v>
      </c>
      <c r="P942" s="23" t="s">
        <v>3118</v>
      </c>
      <c r="Q942" s="23" t="s">
        <v>229</v>
      </c>
      <c r="U942" s="23" t="s">
        <v>339</v>
      </c>
      <c r="V942" s="23" t="s">
        <v>231</v>
      </c>
      <c r="W942" s="25">
        <v>46309.803796296299</v>
      </c>
    </row>
    <row r="943" spans="1:23">
      <c r="A943">
        <v>275103</v>
      </c>
      <c r="B943">
        <v>10945</v>
      </c>
      <c r="C943" s="23" t="s">
        <v>221</v>
      </c>
      <c r="D943" s="23" t="s">
        <v>222</v>
      </c>
      <c r="E943" s="23" t="s">
        <v>223</v>
      </c>
      <c r="F943" s="24">
        <v>46210</v>
      </c>
      <c r="G943" s="23" t="s">
        <v>930</v>
      </c>
      <c r="H943">
        <v>6</v>
      </c>
      <c r="I943" s="23" t="s">
        <v>3120</v>
      </c>
      <c r="M943" s="23" t="s">
        <v>352</v>
      </c>
      <c r="N943" s="23" t="s">
        <v>3121</v>
      </c>
      <c r="O943" s="23" t="s">
        <v>3122</v>
      </c>
      <c r="P943" s="23" t="s">
        <v>1263</v>
      </c>
      <c r="Q943" s="23" t="s">
        <v>3123</v>
      </c>
      <c r="U943" s="23" t="s">
        <v>934</v>
      </c>
      <c r="V943" s="23" t="s">
        <v>231</v>
      </c>
      <c r="W943" s="25">
        <v>46309.803796296299</v>
      </c>
    </row>
    <row r="944" spans="1:23">
      <c r="A944">
        <v>275104</v>
      </c>
      <c r="B944">
        <v>10947</v>
      </c>
      <c r="C944" s="23" t="s">
        <v>221</v>
      </c>
      <c r="D944" s="23" t="s">
        <v>222</v>
      </c>
      <c r="E944" s="23" t="s">
        <v>223</v>
      </c>
      <c r="F944" s="24">
        <v>46210</v>
      </c>
      <c r="G944" s="23" t="s">
        <v>1817</v>
      </c>
      <c r="H944">
        <v>1</v>
      </c>
      <c r="I944" s="23" t="s">
        <v>3124</v>
      </c>
      <c r="M944" s="23" t="s">
        <v>226</v>
      </c>
      <c r="N944" s="23" t="s">
        <v>3125</v>
      </c>
      <c r="O944" s="23" t="s">
        <v>3126</v>
      </c>
      <c r="P944" s="23" t="s">
        <v>3124</v>
      </c>
      <c r="Q944" s="23" t="s">
        <v>229</v>
      </c>
      <c r="U944" s="23" t="s">
        <v>1820</v>
      </c>
      <c r="V944" s="23" t="s">
        <v>231</v>
      </c>
      <c r="W944" s="25">
        <v>46309.803796296299</v>
      </c>
    </row>
    <row r="945" spans="1:23">
      <c r="A945">
        <v>275105</v>
      </c>
      <c r="B945">
        <v>10948</v>
      </c>
      <c r="C945" s="23" t="s">
        <v>221</v>
      </c>
      <c r="D945" s="23" t="s">
        <v>222</v>
      </c>
      <c r="E945" s="23" t="s">
        <v>223</v>
      </c>
      <c r="F945" s="24">
        <v>46210</v>
      </c>
      <c r="G945" s="23" t="s">
        <v>930</v>
      </c>
      <c r="H945">
        <v>1</v>
      </c>
      <c r="I945" s="23" t="s">
        <v>3127</v>
      </c>
      <c r="M945" s="23" t="s">
        <v>352</v>
      </c>
      <c r="N945" s="23" t="s">
        <v>3128</v>
      </c>
      <c r="O945" s="23" t="s">
        <v>2539</v>
      </c>
      <c r="P945" s="23" t="s">
        <v>3127</v>
      </c>
      <c r="Q945" s="23" t="s">
        <v>229</v>
      </c>
      <c r="U945" s="23" t="s">
        <v>934</v>
      </c>
      <c r="V945" s="23" t="s">
        <v>231</v>
      </c>
      <c r="W945" s="25">
        <v>46309.803796296299</v>
      </c>
    </row>
    <row r="946" spans="1:23">
      <c r="A946">
        <v>275106</v>
      </c>
      <c r="B946">
        <v>10949</v>
      </c>
      <c r="C946" s="23" t="s">
        <v>221</v>
      </c>
      <c r="D946" s="23" t="s">
        <v>222</v>
      </c>
      <c r="E946" s="23" t="s">
        <v>223</v>
      </c>
      <c r="F946" s="24">
        <v>46210</v>
      </c>
      <c r="G946" s="23" t="s">
        <v>949</v>
      </c>
      <c r="H946">
        <v>1</v>
      </c>
      <c r="I946" s="23" t="s">
        <v>677</v>
      </c>
      <c r="M946" s="23" t="s">
        <v>277</v>
      </c>
      <c r="N946" s="23" t="s">
        <v>3129</v>
      </c>
      <c r="O946" s="23" t="s">
        <v>3130</v>
      </c>
      <c r="P946" s="23" t="s">
        <v>677</v>
      </c>
      <c r="Q946" s="23" t="s">
        <v>229</v>
      </c>
      <c r="U946" s="23" t="s">
        <v>953</v>
      </c>
      <c r="V946" s="23" t="s">
        <v>231</v>
      </c>
      <c r="W946" s="25">
        <v>46309.803796296299</v>
      </c>
    </row>
    <row r="947" spans="1:23">
      <c r="A947">
        <v>275107</v>
      </c>
      <c r="B947">
        <v>10950</v>
      </c>
      <c r="C947" s="23" t="s">
        <v>221</v>
      </c>
      <c r="D947" s="23" t="s">
        <v>222</v>
      </c>
      <c r="E947" s="23" t="s">
        <v>223</v>
      </c>
      <c r="F947" s="24">
        <v>46210</v>
      </c>
      <c r="G947" s="23" t="s">
        <v>930</v>
      </c>
      <c r="H947">
        <v>1</v>
      </c>
      <c r="I947" s="23" t="s">
        <v>3131</v>
      </c>
      <c r="M947" s="23" t="s">
        <v>352</v>
      </c>
      <c r="N947" s="23" t="s">
        <v>3132</v>
      </c>
      <c r="O947" s="23" t="s">
        <v>3133</v>
      </c>
      <c r="P947" s="23" t="s">
        <v>3131</v>
      </c>
      <c r="Q947" s="23" t="s">
        <v>229</v>
      </c>
      <c r="U947" s="23" t="s">
        <v>934</v>
      </c>
      <c r="V947" s="23" t="s">
        <v>231</v>
      </c>
      <c r="W947" s="25">
        <v>46309.803796296299</v>
      </c>
    </row>
    <row r="948" spans="1:23">
      <c r="A948">
        <v>275108</v>
      </c>
      <c r="B948">
        <v>10951</v>
      </c>
      <c r="C948" s="23" t="s">
        <v>221</v>
      </c>
      <c r="D948" s="23" t="s">
        <v>222</v>
      </c>
      <c r="E948" s="23" t="s">
        <v>223</v>
      </c>
      <c r="F948" s="24">
        <v>46210</v>
      </c>
      <c r="G948" s="23" t="s">
        <v>334</v>
      </c>
      <c r="H948">
        <v>1</v>
      </c>
      <c r="I948" s="23" t="s">
        <v>3134</v>
      </c>
      <c r="M948" s="23" t="s">
        <v>226</v>
      </c>
      <c r="N948" s="23" t="s">
        <v>3135</v>
      </c>
      <c r="O948" s="23" t="s">
        <v>2773</v>
      </c>
      <c r="P948" s="23" t="s">
        <v>3134</v>
      </c>
      <c r="Q948" s="23" t="s">
        <v>229</v>
      </c>
      <c r="U948" s="23" t="s">
        <v>339</v>
      </c>
      <c r="V948" s="23" t="s">
        <v>231</v>
      </c>
      <c r="W948" s="25">
        <v>46309.803796296299</v>
      </c>
    </row>
    <row r="949" spans="1:23">
      <c r="A949">
        <v>275109</v>
      </c>
      <c r="B949">
        <v>10952</v>
      </c>
      <c r="C949" s="23" t="s">
        <v>221</v>
      </c>
      <c r="D949" s="23" t="s">
        <v>222</v>
      </c>
      <c r="E949" s="23" t="s">
        <v>223</v>
      </c>
      <c r="F949" s="24">
        <v>46210</v>
      </c>
      <c r="G949" s="23" t="s">
        <v>374</v>
      </c>
      <c r="H949">
        <v>1</v>
      </c>
      <c r="I949" s="23" t="s">
        <v>3136</v>
      </c>
      <c r="M949" s="23" t="s">
        <v>277</v>
      </c>
      <c r="N949" s="23" t="s">
        <v>3137</v>
      </c>
      <c r="O949" s="23" t="s">
        <v>3138</v>
      </c>
      <c r="P949" s="23" t="s">
        <v>3136</v>
      </c>
      <c r="Q949" s="23" t="s">
        <v>229</v>
      </c>
      <c r="U949" s="23" t="s">
        <v>378</v>
      </c>
      <c r="V949" s="23" t="s">
        <v>231</v>
      </c>
      <c r="W949" s="25">
        <v>46309.803796296299</v>
      </c>
    </row>
    <row r="950" spans="1:23">
      <c r="A950">
        <v>275110</v>
      </c>
      <c r="B950">
        <v>10953</v>
      </c>
      <c r="C950" s="23" t="s">
        <v>221</v>
      </c>
      <c r="D950" s="23" t="s">
        <v>222</v>
      </c>
      <c r="E950" s="23" t="s">
        <v>223</v>
      </c>
      <c r="F950" s="24">
        <v>46210</v>
      </c>
      <c r="G950" s="23" t="s">
        <v>385</v>
      </c>
      <c r="H950">
        <v>1</v>
      </c>
      <c r="I950" s="23" t="s">
        <v>1968</v>
      </c>
      <c r="M950" s="23" t="s">
        <v>247</v>
      </c>
      <c r="N950" s="23" t="s">
        <v>3139</v>
      </c>
      <c r="O950" s="23" t="s">
        <v>3140</v>
      </c>
      <c r="P950" s="23" t="s">
        <v>1968</v>
      </c>
      <c r="Q950" s="23" t="s">
        <v>229</v>
      </c>
      <c r="U950" s="23" t="s">
        <v>389</v>
      </c>
      <c r="V950" s="23" t="s">
        <v>231</v>
      </c>
      <c r="W950" s="25">
        <v>46309.803796296299</v>
      </c>
    </row>
    <row r="951" spans="1:23">
      <c r="A951">
        <v>275111</v>
      </c>
      <c r="B951">
        <v>10954</v>
      </c>
      <c r="C951" s="23" t="s">
        <v>221</v>
      </c>
      <c r="D951" s="23" t="s">
        <v>222</v>
      </c>
      <c r="E951" s="23" t="s">
        <v>223</v>
      </c>
      <c r="F951" s="24">
        <v>46210</v>
      </c>
      <c r="G951" s="23" t="s">
        <v>395</v>
      </c>
      <c r="H951">
        <v>1</v>
      </c>
      <c r="I951" s="23" t="s">
        <v>3141</v>
      </c>
      <c r="M951" s="23" t="s">
        <v>397</v>
      </c>
      <c r="N951" s="23" t="s">
        <v>3142</v>
      </c>
      <c r="O951" s="23" t="s">
        <v>3143</v>
      </c>
      <c r="P951" s="23" t="s">
        <v>3141</v>
      </c>
      <c r="Q951" s="23" t="s">
        <v>229</v>
      </c>
      <c r="U951" s="23" t="s">
        <v>400</v>
      </c>
      <c r="V951" s="23" t="s">
        <v>231</v>
      </c>
      <c r="W951" s="25">
        <v>46309.803796296299</v>
      </c>
    </row>
    <row r="952" spans="1:23">
      <c r="A952">
        <v>275112</v>
      </c>
      <c r="B952">
        <v>10955</v>
      </c>
      <c r="C952" s="23" t="s">
        <v>221</v>
      </c>
      <c r="D952" s="23" t="s">
        <v>222</v>
      </c>
      <c r="E952" s="23" t="s">
        <v>223</v>
      </c>
      <c r="F952" s="24">
        <v>46210</v>
      </c>
      <c r="G952" s="23" t="s">
        <v>390</v>
      </c>
      <c r="H952">
        <v>1</v>
      </c>
      <c r="I952" s="23" t="s">
        <v>446</v>
      </c>
      <c r="M952" s="23" t="s">
        <v>253</v>
      </c>
      <c r="N952" s="23" t="s">
        <v>3144</v>
      </c>
      <c r="O952" s="23" t="s">
        <v>3145</v>
      </c>
      <c r="P952" s="23" t="s">
        <v>446</v>
      </c>
      <c r="Q952" s="23" t="s">
        <v>229</v>
      </c>
      <c r="U952" s="23" t="s">
        <v>394</v>
      </c>
      <c r="V952" s="23" t="s">
        <v>231</v>
      </c>
      <c r="W952" s="25">
        <v>46309.803796296299</v>
      </c>
    </row>
    <row r="953" spans="1:23">
      <c r="A953">
        <v>275113</v>
      </c>
      <c r="B953">
        <v>10956</v>
      </c>
      <c r="C953" s="23" t="s">
        <v>221</v>
      </c>
      <c r="D953" s="23" t="s">
        <v>222</v>
      </c>
      <c r="E953" s="23" t="s">
        <v>223</v>
      </c>
      <c r="F953" s="24">
        <v>46210</v>
      </c>
      <c r="G953" s="23" t="s">
        <v>334</v>
      </c>
      <c r="H953">
        <v>1</v>
      </c>
      <c r="I953" s="23" t="s">
        <v>869</v>
      </c>
      <c r="M953" s="23" t="s">
        <v>226</v>
      </c>
      <c r="N953" s="23" t="s">
        <v>3146</v>
      </c>
      <c r="O953" s="23" t="s">
        <v>3147</v>
      </c>
      <c r="P953" s="23" t="s">
        <v>869</v>
      </c>
      <c r="Q953" s="23" t="s">
        <v>229</v>
      </c>
      <c r="U953" s="23" t="s">
        <v>339</v>
      </c>
      <c r="V953" s="23" t="s">
        <v>231</v>
      </c>
      <c r="W953" s="25">
        <v>46309.803796296299</v>
      </c>
    </row>
    <row r="954" spans="1:23">
      <c r="A954">
        <v>275114</v>
      </c>
      <c r="B954">
        <v>10957</v>
      </c>
      <c r="C954" s="23" t="s">
        <v>221</v>
      </c>
      <c r="D954" s="23" t="s">
        <v>222</v>
      </c>
      <c r="E954" s="23" t="s">
        <v>223</v>
      </c>
      <c r="F954" s="24">
        <v>46210</v>
      </c>
      <c r="G954" s="23" t="s">
        <v>930</v>
      </c>
      <c r="H954">
        <v>4</v>
      </c>
      <c r="I954" s="23" t="s">
        <v>3148</v>
      </c>
      <c r="M954" s="23" t="s">
        <v>352</v>
      </c>
      <c r="N954" s="23" t="s">
        <v>3149</v>
      </c>
      <c r="O954" s="23" t="s">
        <v>3150</v>
      </c>
      <c r="P954" s="23" t="s">
        <v>1447</v>
      </c>
      <c r="Q954" s="23" t="s">
        <v>229</v>
      </c>
      <c r="U954" s="23" t="s">
        <v>934</v>
      </c>
      <c r="V954" s="23" t="s">
        <v>231</v>
      </c>
      <c r="W954" s="25">
        <v>46309.803796296299</v>
      </c>
    </row>
    <row r="955" spans="1:23">
      <c r="A955">
        <v>275115</v>
      </c>
      <c r="B955">
        <v>10958</v>
      </c>
      <c r="C955" s="23" t="s">
        <v>221</v>
      </c>
      <c r="D955" s="23" t="s">
        <v>222</v>
      </c>
      <c r="E955" s="23" t="s">
        <v>223</v>
      </c>
      <c r="F955" s="24">
        <v>46210</v>
      </c>
      <c r="G955" s="23" t="s">
        <v>930</v>
      </c>
      <c r="H955">
        <v>1</v>
      </c>
      <c r="I955" s="23" t="s">
        <v>3151</v>
      </c>
      <c r="M955" s="23" t="s">
        <v>352</v>
      </c>
      <c r="N955" s="23" t="s">
        <v>3152</v>
      </c>
      <c r="O955" s="23" t="s">
        <v>3153</v>
      </c>
      <c r="P955" s="23" t="s">
        <v>3151</v>
      </c>
      <c r="Q955" s="23" t="s">
        <v>229</v>
      </c>
      <c r="U955" s="23" t="s">
        <v>934</v>
      </c>
      <c r="V955" s="23" t="s">
        <v>231</v>
      </c>
      <c r="W955" s="25">
        <v>46309.803796296299</v>
      </c>
    </row>
    <row r="956" spans="1:23">
      <c r="A956">
        <v>275116</v>
      </c>
      <c r="B956">
        <v>10959</v>
      </c>
      <c r="C956" s="23" t="s">
        <v>221</v>
      </c>
      <c r="D956" s="23" t="s">
        <v>222</v>
      </c>
      <c r="E956" s="23" t="s">
        <v>223</v>
      </c>
      <c r="F956" s="24">
        <v>46210</v>
      </c>
      <c r="G956" s="23" t="s">
        <v>2408</v>
      </c>
      <c r="H956">
        <v>1</v>
      </c>
      <c r="I956" s="23" t="s">
        <v>3154</v>
      </c>
      <c r="M956" s="23" t="s">
        <v>2410</v>
      </c>
      <c r="N956" s="23" t="s">
        <v>3155</v>
      </c>
      <c r="O956" s="23" t="s">
        <v>3156</v>
      </c>
      <c r="P956" s="23" t="s">
        <v>3154</v>
      </c>
      <c r="Q956" s="23" t="s">
        <v>229</v>
      </c>
      <c r="U956" s="23" t="s">
        <v>2413</v>
      </c>
      <c r="V956" s="23" t="s">
        <v>231</v>
      </c>
      <c r="W956" s="25">
        <v>46309.803796296299</v>
      </c>
    </row>
    <row r="957" spans="1:23">
      <c r="A957">
        <v>275117</v>
      </c>
      <c r="B957">
        <v>10960</v>
      </c>
      <c r="C957" s="23" t="s">
        <v>221</v>
      </c>
      <c r="D957" s="23" t="s">
        <v>222</v>
      </c>
      <c r="E957" s="23" t="s">
        <v>223</v>
      </c>
      <c r="F957" s="24">
        <v>46210</v>
      </c>
      <c r="G957" s="23" t="s">
        <v>1817</v>
      </c>
      <c r="H957">
        <v>1</v>
      </c>
      <c r="I957" s="23" t="s">
        <v>3157</v>
      </c>
      <c r="M957" s="23" t="s">
        <v>226</v>
      </c>
      <c r="N957" s="23" t="s">
        <v>3158</v>
      </c>
      <c r="O957" s="23" t="s">
        <v>3159</v>
      </c>
      <c r="P957" s="23" t="s">
        <v>3157</v>
      </c>
      <c r="Q957" s="23" t="s">
        <v>229</v>
      </c>
      <c r="U957" s="23" t="s">
        <v>1820</v>
      </c>
      <c r="V957" s="23" t="s">
        <v>231</v>
      </c>
      <c r="W957" s="25">
        <v>46309.803796296299</v>
      </c>
    </row>
    <row r="958" spans="1:23">
      <c r="A958">
        <v>275118</v>
      </c>
      <c r="B958">
        <v>10961</v>
      </c>
      <c r="C958" s="23" t="s">
        <v>221</v>
      </c>
      <c r="D958" s="23" t="s">
        <v>222</v>
      </c>
      <c r="E958" s="23" t="s">
        <v>223</v>
      </c>
      <c r="F958" s="24">
        <v>46210</v>
      </c>
      <c r="G958" s="23" t="s">
        <v>949</v>
      </c>
      <c r="H958">
        <v>1</v>
      </c>
      <c r="I958" s="23" t="s">
        <v>3160</v>
      </c>
      <c r="M958" s="23" t="s">
        <v>277</v>
      </c>
      <c r="N958" s="23" t="s">
        <v>599</v>
      </c>
      <c r="O958" s="23" t="s">
        <v>3161</v>
      </c>
      <c r="P958" s="23" t="s">
        <v>3160</v>
      </c>
      <c r="Q958" s="23" t="s">
        <v>229</v>
      </c>
      <c r="U958" s="23" t="s">
        <v>953</v>
      </c>
      <c r="V958" s="23" t="s">
        <v>231</v>
      </c>
      <c r="W958" s="25">
        <v>46309.803796296299</v>
      </c>
    </row>
    <row r="959" spans="1:23">
      <c r="A959">
        <v>275119</v>
      </c>
      <c r="B959">
        <v>10962</v>
      </c>
      <c r="C959" s="23" t="s">
        <v>221</v>
      </c>
      <c r="D959" s="23" t="s">
        <v>222</v>
      </c>
      <c r="E959" s="23" t="s">
        <v>223</v>
      </c>
      <c r="F959" s="24">
        <v>46210</v>
      </c>
      <c r="G959" s="23" t="s">
        <v>930</v>
      </c>
      <c r="H959">
        <v>1</v>
      </c>
      <c r="I959" s="23" t="s">
        <v>2527</v>
      </c>
      <c r="M959" s="23" t="s">
        <v>352</v>
      </c>
      <c r="N959" s="23" t="s">
        <v>1206</v>
      </c>
      <c r="O959" s="23" t="s">
        <v>3162</v>
      </c>
      <c r="P959" s="23" t="s">
        <v>2527</v>
      </c>
      <c r="Q959" s="23" t="s">
        <v>229</v>
      </c>
      <c r="U959" s="23" t="s">
        <v>934</v>
      </c>
      <c r="V959" s="23" t="s">
        <v>231</v>
      </c>
      <c r="W959" s="25">
        <v>46309.803796296299</v>
      </c>
    </row>
    <row r="960" spans="1:23">
      <c r="A960">
        <v>275120</v>
      </c>
      <c r="B960">
        <v>10946</v>
      </c>
      <c r="C960" s="23" t="s">
        <v>221</v>
      </c>
      <c r="D960" s="23" t="s">
        <v>222</v>
      </c>
      <c r="E960" s="23" t="s">
        <v>223</v>
      </c>
      <c r="F960" s="24">
        <v>46210</v>
      </c>
      <c r="G960" s="23" t="s">
        <v>420</v>
      </c>
      <c r="H960">
        <v>1</v>
      </c>
      <c r="I960" s="23" t="s">
        <v>3123</v>
      </c>
      <c r="M960" s="23" t="s">
        <v>330</v>
      </c>
      <c r="N960" s="23" t="s">
        <v>786</v>
      </c>
      <c r="O960" s="23" t="s">
        <v>1475</v>
      </c>
      <c r="P960" s="23" t="s">
        <v>3123</v>
      </c>
      <c r="Q960" s="23" t="s">
        <v>229</v>
      </c>
      <c r="R960">
        <v>10945</v>
      </c>
      <c r="U960" s="23" t="s">
        <v>423</v>
      </c>
      <c r="V960" s="23" t="s">
        <v>231</v>
      </c>
      <c r="W960" s="25">
        <v>46309.803796296299</v>
      </c>
    </row>
    <row r="961" spans="1:23">
      <c r="A961">
        <v>275359</v>
      </c>
      <c r="B961">
        <v>10963</v>
      </c>
      <c r="C961" s="23" t="s">
        <v>221</v>
      </c>
      <c r="D961" s="23" t="s">
        <v>222</v>
      </c>
      <c r="E961" s="23" t="s">
        <v>223</v>
      </c>
      <c r="F961" s="24">
        <v>46211</v>
      </c>
      <c r="G961" s="23" t="s">
        <v>428</v>
      </c>
      <c r="H961">
        <v>1</v>
      </c>
      <c r="I961" s="23" t="s">
        <v>3163</v>
      </c>
      <c r="M961" s="23" t="s">
        <v>226</v>
      </c>
      <c r="N961" s="23" t="s">
        <v>3164</v>
      </c>
      <c r="O961" s="23" t="s">
        <v>3165</v>
      </c>
      <c r="P961" s="23" t="s">
        <v>3163</v>
      </c>
      <c r="Q961" s="23" t="s">
        <v>229</v>
      </c>
      <c r="U961" s="23" t="s">
        <v>432</v>
      </c>
      <c r="V961" s="23" t="s">
        <v>231</v>
      </c>
      <c r="W961" s="25">
        <v>46309.803796296299</v>
      </c>
    </row>
    <row r="962" spans="1:23">
      <c r="A962">
        <v>275360</v>
      </c>
      <c r="B962">
        <v>10964</v>
      </c>
      <c r="C962" s="23" t="s">
        <v>221</v>
      </c>
      <c r="D962" s="23" t="s">
        <v>222</v>
      </c>
      <c r="E962" s="23" t="s">
        <v>223</v>
      </c>
      <c r="F962" s="24">
        <v>46211</v>
      </c>
      <c r="G962" s="23" t="s">
        <v>1878</v>
      </c>
      <c r="H962">
        <v>1</v>
      </c>
      <c r="I962" s="23" t="s">
        <v>2942</v>
      </c>
      <c r="M962" s="23" t="s">
        <v>1880</v>
      </c>
      <c r="N962" s="23" t="s">
        <v>3166</v>
      </c>
      <c r="O962" s="23" t="s">
        <v>3167</v>
      </c>
      <c r="P962" s="23" t="s">
        <v>2942</v>
      </c>
      <c r="Q962" s="23" t="s">
        <v>229</v>
      </c>
      <c r="U962" s="23" t="s">
        <v>1884</v>
      </c>
      <c r="V962" s="23" t="s">
        <v>231</v>
      </c>
      <c r="W962" s="25">
        <v>46309.803796296299</v>
      </c>
    </row>
    <row r="963" spans="1:23">
      <c r="A963">
        <v>275361</v>
      </c>
      <c r="B963">
        <v>10965</v>
      </c>
      <c r="C963" s="23" t="s">
        <v>221</v>
      </c>
      <c r="D963" s="23" t="s">
        <v>222</v>
      </c>
      <c r="E963" s="23" t="s">
        <v>223</v>
      </c>
      <c r="F963" s="24">
        <v>46211</v>
      </c>
      <c r="G963" s="23" t="s">
        <v>441</v>
      </c>
      <c r="H963">
        <v>10</v>
      </c>
      <c r="I963" s="23" t="s">
        <v>3168</v>
      </c>
      <c r="M963" s="23" t="s">
        <v>443</v>
      </c>
      <c r="N963" s="23" t="s">
        <v>3169</v>
      </c>
      <c r="O963" s="23" t="s">
        <v>3170</v>
      </c>
      <c r="P963" s="23" t="s">
        <v>3171</v>
      </c>
      <c r="Q963" s="23" t="s">
        <v>2290</v>
      </c>
      <c r="U963" s="23" t="s">
        <v>447</v>
      </c>
      <c r="V963" s="23" t="s">
        <v>231</v>
      </c>
      <c r="W963" s="25">
        <v>46309.803796296299</v>
      </c>
    </row>
    <row r="964" spans="1:23">
      <c r="A964">
        <v>275362</v>
      </c>
      <c r="B964">
        <v>10967</v>
      </c>
      <c r="C964" s="23" t="s">
        <v>221</v>
      </c>
      <c r="D964" s="23" t="s">
        <v>222</v>
      </c>
      <c r="E964" s="23" t="s">
        <v>223</v>
      </c>
      <c r="F964" s="24">
        <v>46211</v>
      </c>
      <c r="G964" s="23" t="s">
        <v>441</v>
      </c>
      <c r="H964">
        <v>3</v>
      </c>
      <c r="I964" s="23" t="s">
        <v>2783</v>
      </c>
      <c r="M964" s="23" t="s">
        <v>443</v>
      </c>
      <c r="N964" s="23" t="s">
        <v>542</v>
      </c>
      <c r="O964" s="23" t="s">
        <v>3172</v>
      </c>
      <c r="P964" s="23" t="s">
        <v>1139</v>
      </c>
      <c r="Q964" s="23" t="s">
        <v>229</v>
      </c>
      <c r="U964" s="23" t="s">
        <v>447</v>
      </c>
      <c r="V964" s="23" t="s">
        <v>231</v>
      </c>
      <c r="W964" s="25">
        <v>46309.803796296299</v>
      </c>
    </row>
    <row r="965" spans="1:23">
      <c r="A965">
        <v>275363</v>
      </c>
      <c r="B965">
        <v>10968</v>
      </c>
      <c r="C965" s="23" t="s">
        <v>221</v>
      </c>
      <c r="D965" s="23" t="s">
        <v>222</v>
      </c>
      <c r="E965" s="23" t="s">
        <v>223</v>
      </c>
      <c r="F965" s="24">
        <v>46211</v>
      </c>
      <c r="G965" s="23" t="s">
        <v>428</v>
      </c>
      <c r="H965">
        <v>1</v>
      </c>
      <c r="I965" s="23" t="s">
        <v>3173</v>
      </c>
      <c r="M965" s="23" t="s">
        <v>226</v>
      </c>
      <c r="N965" s="23" t="s">
        <v>3174</v>
      </c>
      <c r="O965" s="23" t="s">
        <v>3175</v>
      </c>
      <c r="P965" s="23" t="s">
        <v>3173</v>
      </c>
      <c r="Q965" s="23" t="s">
        <v>229</v>
      </c>
      <c r="U965" s="23" t="s">
        <v>432</v>
      </c>
      <c r="V965" s="23" t="s">
        <v>231</v>
      </c>
      <c r="W965" s="25">
        <v>46309.803796296299</v>
      </c>
    </row>
    <row r="966" spans="1:23">
      <c r="A966">
        <v>275364</v>
      </c>
      <c r="B966">
        <v>10969</v>
      </c>
      <c r="C966" s="23" t="s">
        <v>221</v>
      </c>
      <c r="D966" s="23" t="s">
        <v>222</v>
      </c>
      <c r="E966" s="23" t="s">
        <v>223</v>
      </c>
      <c r="F966" s="24">
        <v>46211</v>
      </c>
      <c r="G966" s="23" t="s">
        <v>1057</v>
      </c>
      <c r="H966">
        <v>1</v>
      </c>
      <c r="I966" s="23" t="s">
        <v>2394</v>
      </c>
      <c r="M966" s="23" t="s">
        <v>1059</v>
      </c>
      <c r="N966" s="23" t="s">
        <v>3176</v>
      </c>
      <c r="O966" s="23" t="s">
        <v>3177</v>
      </c>
      <c r="P966" s="23" t="s">
        <v>2394</v>
      </c>
      <c r="Q966" s="23" t="s">
        <v>229</v>
      </c>
      <c r="U966" s="23" t="s">
        <v>1062</v>
      </c>
      <c r="V966" s="23" t="s">
        <v>231</v>
      </c>
      <c r="W966" s="25">
        <v>46309.803796296299</v>
      </c>
    </row>
    <row r="967" spans="1:23">
      <c r="A967">
        <v>275365</v>
      </c>
      <c r="B967">
        <v>10970</v>
      </c>
      <c r="C967" s="23" t="s">
        <v>221</v>
      </c>
      <c r="D967" s="23" t="s">
        <v>222</v>
      </c>
      <c r="E967" s="23" t="s">
        <v>223</v>
      </c>
      <c r="F967" s="24">
        <v>46211</v>
      </c>
      <c r="G967" s="23" t="s">
        <v>459</v>
      </c>
      <c r="H967">
        <v>1</v>
      </c>
      <c r="I967" s="23" t="s">
        <v>3178</v>
      </c>
      <c r="M967" s="23" t="s">
        <v>461</v>
      </c>
      <c r="N967" s="23" t="s">
        <v>3179</v>
      </c>
      <c r="O967" s="23" t="s">
        <v>3180</v>
      </c>
      <c r="P967" s="23" t="s">
        <v>3178</v>
      </c>
      <c r="Q967" s="23" t="s">
        <v>229</v>
      </c>
      <c r="U967" s="23" t="s">
        <v>464</v>
      </c>
      <c r="V967" s="23" t="s">
        <v>231</v>
      </c>
      <c r="W967" s="25">
        <v>46309.803796296299</v>
      </c>
    </row>
    <row r="968" spans="1:23">
      <c r="A968">
        <v>275366</v>
      </c>
      <c r="B968">
        <v>10971</v>
      </c>
      <c r="C968" s="23" t="s">
        <v>221</v>
      </c>
      <c r="D968" s="23" t="s">
        <v>222</v>
      </c>
      <c r="E968" s="23" t="s">
        <v>223</v>
      </c>
      <c r="F968" s="24">
        <v>46211</v>
      </c>
      <c r="G968" s="23" t="s">
        <v>428</v>
      </c>
      <c r="H968">
        <v>1</v>
      </c>
      <c r="I968" s="23" t="s">
        <v>1164</v>
      </c>
      <c r="M968" s="23" t="s">
        <v>226</v>
      </c>
      <c r="N968" s="23" t="s">
        <v>3181</v>
      </c>
      <c r="O968" s="23" t="s">
        <v>3182</v>
      </c>
      <c r="P968" s="23" t="s">
        <v>1164</v>
      </c>
      <c r="Q968" s="23" t="s">
        <v>229</v>
      </c>
      <c r="U968" s="23" t="s">
        <v>432</v>
      </c>
      <c r="V968" s="23" t="s">
        <v>231</v>
      </c>
      <c r="W968" s="25">
        <v>46309.803796296299</v>
      </c>
    </row>
    <row r="969" spans="1:23">
      <c r="A969">
        <v>275367</v>
      </c>
      <c r="B969">
        <v>10972</v>
      </c>
      <c r="C969" s="23" t="s">
        <v>221</v>
      </c>
      <c r="D969" s="23" t="s">
        <v>222</v>
      </c>
      <c r="E969" s="23" t="s">
        <v>223</v>
      </c>
      <c r="F969" s="24">
        <v>46211</v>
      </c>
      <c r="G969" s="23" t="s">
        <v>454</v>
      </c>
      <c r="H969">
        <v>1</v>
      </c>
      <c r="I969" s="23" t="s">
        <v>1362</v>
      </c>
      <c r="M969" s="23" t="s">
        <v>277</v>
      </c>
      <c r="N969" s="23" t="s">
        <v>3183</v>
      </c>
      <c r="O969" s="23" t="s">
        <v>3184</v>
      </c>
      <c r="P969" s="23" t="s">
        <v>1362</v>
      </c>
      <c r="Q969" s="23" t="s">
        <v>229</v>
      </c>
      <c r="U969" s="23" t="s">
        <v>458</v>
      </c>
      <c r="V969" s="23" t="s">
        <v>231</v>
      </c>
      <c r="W969" s="25">
        <v>46309.803796296299</v>
      </c>
    </row>
    <row r="970" spans="1:23">
      <c r="A970">
        <v>275368</v>
      </c>
      <c r="B970">
        <v>10973</v>
      </c>
      <c r="C970" s="23" t="s">
        <v>221</v>
      </c>
      <c r="D970" s="23" t="s">
        <v>222</v>
      </c>
      <c r="E970" s="23" t="s">
        <v>223</v>
      </c>
      <c r="F970" s="24">
        <v>46211</v>
      </c>
      <c r="G970" s="23" t="s">
        <v>428</v>
      </c>
      <c r="H970">
        <v>1</v>
      </c>
      <c r="I970" s="23" t="s">
        <v>3185</v>
      </c>
      <c r="M970" s="23" t="s">
        <v>226</v>
      </c>
      <c r="N970" s="23" t="s">
        <v>3186</v>
      </c>
      <c r="O970" s="23" t="s">
        <v>2608</v>
      </c>
      <c r="P970" s="23" t="s">
        <v>3185</v>
      </c>
      <c r="Q970" s="23" t="s">
        <v>229</v>
      </c>
      <c r="U970" s="23" t="s">
        <v>432</v>
      </c>
      <c r="V970" s="23" t="s">
        <v>231</v>
      </c>
      <c r="W970" s="25">
        <v>46309.803796296299</v>
      </c>
    </row>
    <row r="971" spans="1:23">
      <c r="A971">
        <v>275369</v>
      </c>
      <c r="B971">
        <v>10974</v>
      </c>
      <c r="C971" s="23" t="s">
        <v>221</v>
      </c>
      <c r="D971" s="23" t="s">
        <v>222</v>
      </c>
      <c r="E971" s="23" t="s">
        <v>223</v>
      </c>
      <c r="F971" s="24">
        <v>46211</v>
      </c>
      <c r="G971" s="23" t="s">
        <v>454</v>
      </c>
      <c r="H971">
        <v>1</v>
      </c>
      <c r="I971" s="23" t="s">
        <v>3187</v>
      </c>
      <c r="M971" s="23" t="s">
        <v>277</v>
      </c>
      <c r="N971" s="23" t="s">
        <v>3188</v>
      </c>
      <c r="O971" s="23" t="s">
        <v>1786</v>
      </c>
      <c r="P971" s="23" t="s">
        <v>3187</v>
      </c>
      <c r="Q971" s="23" t="s">
        <v>229</v>
      </c>
      <c r="U971" s="23" t="s">
        <v>458</v>
      </c>
      <c r="V971" s="23" t="s">
        <v>231</v>
      </c>
      <c r="W971" s="25">
        <v>46309.803796296299</v>
      </c>
    </row>
    <row r="972" spans="1:23">
      <c r="A972">
        <v>275370</v>
      </c>
      <c r="B972">
        <v>10975</v>
      </c>
      <c r="C972" s="23" t="s">
        <v>221</v>
      </c>
      <c r="D972" s="23" t="s">
        <v>222</v>
      </c>
      <c r="E972" s="23" t="s">
        <v>223</v>
      </c>
      <c r="F972" s="24">
        <v>46211</v>
      </c>
      <c r="G972" s="23" t="s">
        <v>471</v>
      </c>
      <c r="H972">
        <v>1</v>
      </c>
      <c r="I972" s="23" t="s">
        <v>3189</v>
      </c>
      <c r="M972" s="23" t="s">
        <v>247</v>
      </c>
      <c r="N972" s="23" t="s">
        <v>3190</v>
      </c>
      <c r="O972" s="23" t="s">
        <v>3191</v>
      </c>
      <c r="P972" s="23" t="s">
        <v>3189</v>
      </c>
      <c r="Q972" s="23" t="s">
        <v>229</v>
      </c>
      <c r="U972" s="23" t="s">
        <v>475</v>
      </c>
      <c r="V972" s="23" t="s">
        <v>231</v>
      </c>
      <c r="W972" s="25">
        <v>46309.803796296299</v>
      </c>
    </row>
    <row r="973" spans="1:23">
      <c r="A973">
        <v>275371</v>
      </c>
      <c r="B973">
        <v>10976</v>
      </c>
      <c r="C973" s="23" t="s">
        <v>221</v>
      </c>
      <c r="D973" s="23" t="s">
        <v>222</v>
      </c>
      <c r="E973" s="23" t="s">
        <v>223</v>
      </c>
      <c r="F973" s="24">
        <v>46211</v>
      </c>
      <c r="G973" s="23" t="s">
        <v>476</v>
      </c>
      <c r="H973">
        <v>1</v>
      </c>
      <c r="I973" s="23" t="s">
        <v>3037</v>
      </c>
      <c r="M973" s="23" t="s">
        <v>253</v>
      </c>
      <c r="N973" s="23" t="s">
        <v>3192</v>
      </c>
      <c r="O973" s="23" t="s">
        <v>3193</v>
      </c>
      <c r="P973" s="23" t="s">
        <v>3037</v>
      </c>
      <c r="Q973" s="23" t="s">
        <v>229</v>
      </c>
      <c r="U973" s="23" t="s">
        <v>480</v>
      </c>
      <c r="V973" s="23" t="s">
        <v>231</v>
      </c>
      <c r="W973" s="25">
        <v>46309.803796296299</v>
      </c>
    </row>
    <row r="974" spans="1:23">
      <c r="A974">
        <v>275372</v>
      </c>
      <c r="B974">
        <v>10977</v>
      </c>
      <c r="C974" s="23" t="s">
        <v>221</v>
      </c>
      <c r="D974" s="23" t="s">
        <v>222</v>
      </c>
      <c r="E974" s="23" t="s">
        <v>223</v>
      </c>
      <c r="F974" s="24">
        <v>46211</v>
      </c>
      <c r="G974" s="23" t="s">
        <v>1916</v>
      </c>
      <c r="H974">
        <v>1</v>
      </c>
      <c r="I974" s="23" t="s">
        <v>3194</v>
      </c>
      <c r="M974" s="23" t="s">
        <v>397</v>
      </c>
      <c r="N974" s="23" t="s">
        <v>3195</v>
      </c>
      <c r="O974" s="23" t="s">
        <v>3196</v>
      </c>
      <c r="P974" s="23" t="s">
        <v>3194</v>
      </c>
      <c r="Q974" s="23" t="s">
        <v>229</v>
      </c>
      <c r="U974" s="23" t="s">
        <v>1920</v>
      </c>
      <c r="V974" s="23" t="s">
        <v>231</v>
      </c>
      <c r="W974" s="25">
        <v>46309.803796296299</v>
      </c>
    </row>
    <row r="975" spans="1:23">
      <c r="A975">
        <v>275373</v>
      </c>
      <c r="B975">
        <v>10978</v>
      </c>
      <c r="C975" s="23" t="s">
        <v>221</v>
      </c>
      <c r="D975" s="23" t="s">
        <v>222</v>
      </c>
      <c r="E975" s="23" t="s">
        <v>223</v>
      </c>
      <c r="F975" s="24">
        <v>46211</v>
      </c>
      <c r="G975" s="23" t="s">
        <v>1921</v>
      </c>
      <c r="H975">
        <v>1</v>
      </c>
      <c r="I975" s="23" t="s">
        <v>3197</v>
      </c>
      <c r="M975" s="23" t="s">
        <v>651</v>
      </c>
      <c r="N975" s="23" t="s">
        <v>3198</v>
      </c>
      <c r="O975" s="23" t="s">
        <v>3199</v>
      </c>
      <c r="P975" s="23" t="s">
        <v>3197</v>
      </c>
      <c r="Q975" s="23" t="s">
        <v>229</v>
      </c>
      <c r="U975" s="23" t="s">
        <v>1925</v>
      </c>
      <c r="V975" s="23" t="s">
        <v>231</v>
      </c>
      <c r="W975" s="25">
        <v>46309.803796296299</v>
      </c>
    </row>
    <row r="976" spans="1:23">
      <c r="A976">
        <v>275374</v>
      </c>
      <c r="B976">
        <v>10979</v>
      </c>
      <c r="C976" s="23" t="s">
        <v>221</v>
      </c>
      <c r="D976" s="23" t="s">
        <v>222</v>
      </c>
      <c r="E976" s="23" t="s">
        <v>223</v>
      </c>
      <c r="F976" s="24">
        <v>46211</v>
      </c>
      <c r="G976" s="23" t="s">
        <v>3200</v>
      </c>
      <c r="H976">
        <v>1</v>
      </c>
      <c r="I976" s="23" t="s">
        <v>3201</v>
      </c>
      <c r="M976" s="23" t="s">
        <v>283</v>
      </c>
      <c r="N976" s="23" t="s">
        <v>3202</v>
      </c>
      <c r="O976" s="23" t="s">
        <v>3203</v>
      </c>
      <c r="P976" s="23" t="s">
        <v>3201</v>
      </c>
      <c r="Q976" s="23" t="s">
        <v>229</v>
      </c>
      <c r="U976" s="23" t="s">
        <v>3204</v>
      </c>
      <c r="V976" s="23" t="s">
        <v>231</v>
      </c>
      <c r="W976" s="25">
        <v>46309.803796296299</v>
      </c>
    </row>
    <row r="977" spans="1:23">
      <c r="A977">
        <v>275375</v>
      </c>
      <c r="B977">
        <v>10980</v>
      </c>
      <c r="C977" s="23" t="s">
        <v>221</v>
      </c>
      <c r="D977" s="23" t="s">
        <v>222</v>
      </c>
      <c r="E977" s="23" t="s">
        <v>223</v>
      </c>
      <c r="F977" s="24">
        <v>46211</v>
      </c>
      <c r="G977" s="23" t="s">
        <v>428</v>
      </c>
      <c r="H977">
        <v>1</v>
      </c>
      <c r="I977" s="23" t="s">
        <v>3205</v>
      </c>
      <c r="M977" s="23" t="s">
        <v>226</v>
      </c>
      <c r="N977" s="23" t="s">
        <v>3206</v>
      </c>
      <c r="O977" s="23" t="s">
        <v>3207</v>
      </c>
      <c r="P977" s="23" t="s">
        <v>3205</v>
      </c>
      <c r="Q977" s="23" t="s">
        <v>229</v>
      </c>
      <c r="U977" s="23" t="s">
        <v>432</v>
      </c>
      <c r="V977" s="23" t="s">
        <v>231</v>
      </c>
      <c r="W977" s="25">
        <v>46309.803796296299</v>
      </c>
    </row>
    <row r="978" spans="1:23">
      <c r="A978">
        <v>275376</v>
      </c>
      <c r="B978">
        <v>10981</v>
      </c>
      <c r="C978" s="23" t="s">
        <v>221</v>
      </c>
      <c r="D978" s="23" t="s">
        <v>222</v>
      </c>
      <c r="E978" s="23" t="s">
        <v>223</v>
      </c>
      <c r="F978" s="24">
        <v>46211</v>
      </c>
      <c r="G978" s="23" t="s">
        <v>441</v>
      </c>
      <c r="H978">
        <v>5</v>
      </c>
      <c r="I978" s="23" t="s">
        <v>3208</v>
      </c>
      <c r="M978" s="23" t="s">
        <v>443</v>
      </c>
      <c r="N978" s="23" t="s">
        <v>3209</v>
      </c>
      <c r="O978" s="23" t="s">
        <v>2203</v>
      </c>
      <c r="P978" s="23" t="s">
        <v>1065</v>
      </c>
      <c r="Q978" s="23" t="s">
        <v>229</v>
      </c>
      <c r="U978" s="23" t="s">
        <v>447</v>
      </c>
      <c r="V978" s="23" t="s">
        <v>231</v>
      </c>
      <c r="W978" s="25">
        <v>46309.803796296299</v>
      </c>
    </row>
    <row r="979" spans="1:23">
      <c r="A979">
        <v>275377</v>
      </c>
      <c r="B979">
        <v>10982</v>
      </c>
      <c r="C979" s="23" t="s">
        <v>221</v>
      </c>
      <c r="D979" s="23" t="s">
        <v>222</v>
      </c>
      <c r="E979" s="23" t="s">
        <v>223</v>
      </c>
      <c r="F979" s="24">
        <v>46211</v>
      </c>
      <c r="G979" s="23" t="s">
        <v>454</v>
      </c>
      <c r="H979">
        <v>1</v>
      </c>
      <c r="I979" s="23" t="s">
        <v>1004</v>
      </c>
      <c r="M979" s="23" t="s">
        <v>277</v>
      </c>
      <c r="N979" s="23" t="s">
        <v>3210</v>
      </c>
      <c r="O979" s="23" t="s">
        <v>3211</v>
      </c>
      <c r="P979" s="23" t="s">
        <v>1004</v>
      </c>
      <c r="Q979" s="23" t="s">
        <v>229</v>
      </c>
      <c r="U979" s="23" t="s">
        <v>458</v>
      </c>
      <c r="V979" s="23" t="s">
        <v>231</v>
      </c>
      <c r="W979" s="25">
        <v>46309.803796296299</v>
      </c>
    </row>
    <row r="980" spans="1:23">
      <c r="A980">
        <v>275378</v>
      </c>
      <c r="B980">
        <v>10983</v>
      </c>
      <c r="C980" s="23" t="s">
        <v>221</v>
      </c>
      <c r="D980" s="23" t="s">
        <v>222</v>
      </c>
      <c r="E980" s="23" t="s">
        <v>223</v>
      </c>
      <c r="F980" s="24">
        <v>46211</v>
      </c>
      <c r="G980" s="23" t="s">
        <v>441</v>
      </c>
      <c r="H980">
        <v>4</v>
      </c>
      <c r="I980" s="23" t="s">
        <v>3212</v>
      </c>
      <c r="M980" s="23" t="s">
        <v>443</v>
      </c>
      <c r="N980" s="23" t="s">
        <v>3213</v>
      </c>
      <c r="O980" s="23" t="s">
        <v>3214</v>
      </c>
      <c r="P980" s="23" t="s">
        <v>1414</v>
      </c>
      <c r="Q980" s="23" t="s">
        <v>229</v>
      </c>
      <c r="U980" s="23" t="s">
        <v>447</v>
      </c>
      <c r="V980" s="23" t="s">
        <v>231</v>
      </c>
      <c r="W980" s="25">
        <v>46309.803796296299</v>
      </c>
    </row>
    <row r="981" spans="1:23">
      <c r="A981">
        <v>275379</v>
      </c>
      <c r="B981">
        <v>10984</v>
      </c>
      <c r="C981" s="23" t="s">
        <v>221</v>
      </c>
      <c r="D981" s="23" t="s">
        <v>222</v>
      </c>
      <c r="E981" s="23" t="s">
        <v>223</v>
      </c>
      <c r="F981" s="24">
        <v>46211</v>
      </c>
      <c r="G981" s="23" t="s">
        <v>441</v>
      </c>
      <c r="H981">
        <v>2</v>
      </c>
      <c r="I981" s="23" t="s">
        <v>3215</v>
      </c>
      <c r="M981" s="23" t="s">
        <v>443</v>
      </c>
      <c r="N981" s="23" t="s">
        <v>3216</v>
      </c>
      <c r="O981" s="23" t="s">
        <v>3217</v>
      </c>
      <c r="P981" s="23" t="s">
        <v>3218</v>
      </c>
      <c r="Q981" s="23" t="s">
        <v>229</v>
      </c>
      <c r="U981" s="23" t="s">
        <v>447</v>
      </c>
      <c r="V981" s="23" t="s">
        <v>231</v>
      </c>
      <c r="W981" s="25">
        <v>46309.803796296299</v>
      </c>
    </row>
    <row r="982" spans="1:23">
      <c r="A982">
        <v>275380</v>
      </c>
      <c r="B982">
        <v>10985</v>
      </c>
      <c r="C982" s="23" t="s">
        <v>221</v>
      </c>
      <c r="D982" s="23" t="s">
        <v>222</v>
      </c>
      <c r="E982" s="23" t="s">
        <v>223</v>
      </c>
      <c r="F982" s="24">
        <v>46211</v>
      </c>
      <c r="G982" s="23" t="s">
        <v>428</v>
      </c>
      <c r="H982">
        <v>1</v>
      </c>
      <c r="I982" s="23" t="s">
        <v>2221</v>
      </c>
      <c r="M982" s="23" t="s">
        <v>226</v>
      </c>
      <c r="N982" s="23" t="s">
        <v>3219</v>
      </c>
      <c r="O982" s="23" t="s">
        <v>606</v>
      </c>
      <c r="P982" s="23" t="s">
        <v>2221</v>
      </c>
      <c r="Q982" s="23" t="s">
        <v>229</v>
      </c>
      <c r="U982" s="23" t="s">
        <v>432</v>
      </c>
      <c r="V982" s="23" t="s">
        <v>231</v>
      </c>
      <c r="W982" s="25">
        <v>46309.803796296299</v>
      </c>
    </row>
    <row r="983" spans="1:23">
      <c r="A983">
        <v>275381</v>
      </c>
      <c r="B983">
        <v>10966</v>
      </c>
      <c r="C983" s="23" t="s">
        <v>221</v>
      </c>
      <c r="D983" s="23" t="s">
        <v>222</v>
      </c>
      <c r="E983" s="23" t="s">
        <v>223</v>
      </c>
      <c r="F983" s="24">
        <v>46211</v>
      </c>
      <c r="G983" s="23" t="s">
        <v>517</v>
      </c>
      <c r="H983">
        <v>1</v>
      </c>
      <c r="I983" s="23" t="s">
        <v>2290</v>
      </c>
      <c r="M983" s="23" t="s">
        <v>330</v>
      </c>
      <c r="N983" s="23" t="s">
        <v>518</v>
      </c>
      <c r="O983" s="23" t="s">
        <v>2757</v>
      </c>
      <c r="P983" s="23" t="s">
        <v>2290</v>
      </c>
      <c r="Q983" s="23" t="s">
        <v>229</v>
      </c>
      <c r="R983">
        <v>10965</v>
      </c>
      <c r="U983" s="23" t="s">
        <v>520</v>
      </c>
      <c r="V983" s="23" t="s">
        <v>231</v>
      </c>
      <c r="W983" s="25">
        <v>46309.803796296299</v>
      </c>
    </row>
    <row r="984" spans="1:23">
      <c r="A984">
        <v>276142</v>
      </c>
      <c r="B984">
        <v>10764</v>
      </c>
      <c r="C984" s="23" t="s">
        <v>221</v>
      </c>
      <c r="D984" s="23" t="s">
        <v>222</v>
      </c>
      <c r="E984" s="23" t="s">
        <v>223</v>
      </c>
      <c r="F984" s="24">
        <v>46216</v>
      </c>
      <c r="G984" s="23" t="s">
        <v>428</v>
      </c>
      <c r="H984">
        <v>1</v>
      </c>
      <c r="I984" s="23" t="s">
        <v>3220</v>
      </c>
      <c r="M984" s="23" t="s">
        <v>226</v>
      </c>
      <c r="N984" s="23" t="s">
        <v>3221</v>
      </c>
      <c r="O984" s="23" t="s">
        <v>3222</v>
      </c>
      <c r="P984" s="23" t="s">
        <v>3220</v>
      </c>
      <c r="Q984" s="23" t="s">
        <v>229</v>
      </c>
      <c r="U984" s="23" t="s">
        <v>432</v>
      </c>
      <c r="V984" s="23" t="s">
        <v>231</v>
      </c>
      <c r="W984" s="25">
        <v>46309.803796296299</v>
      </c>
    </row>
    <row r="985" spans="1:23">
      <c r="A985">
        <v>276143</v>
      </c>
      <c r="B985">
        <v>10765</v>
      </c>
      <c r="C985" s="23" t="s">
        <v>221</v>
      </c>
      <c r="D985" s="23" t="s">
        <v>222</v>
      </c>
      <c r="E985" s="23" t="s">
        <v>223</v>
      </c>
      <c r="F985" s="24">
        <v>46216</v>
      </c>
      <c r="G985" s="23" t="s">
        <v>1048</v>
      </c>
      <c r="H985">
        <v>1</v>
      </c>
      <c r="I985" s="23" t="s">
        <v>3223</v>
      </c>
      <c r="M985" s="23" t="s">
        <v>259</v>
      </c>
      <c r="N985" s="23" t="s">
        <v>3224</v>
      </c>
      <c r="O985" s="23" t="s">
        <v>3225</v>
      </c>
      <c r="P985" s="23" t="s">
        <v>3223</v>
      </c>
      <c r="Q985" s="23" t="s">
        <v>229</v>
      </c>
      <c r="U985" s="23" t="s">
        <v>1052</v>
      </c>
      <c r="V985" s="23" t="s">
        <v>231</v>
      </c>
      <c r="W985" s="25">
        <v>46309.803796296299</v>
      </c>
    </row>
    <row r="986" spans="1:23">
      <c r="A986">
        <v>276144</v>
      </c>
      <c r="B986">
        <v>10766</v>
      </c>
      <c r="C986" s="23" t="s">
        <v>221</v>
      </c>
      <c r="D986" s="23" t="s">
        <v>222</v>
      </c>
      <c r="E986" s="23" t="s">
        <v>223</v>
      </c>
      <c r="F986" s="24">
        <v>46216</v>
      </c>
      <c r="G986" s="23" t="s">
        <v>428</v>
      </c>
      <c r="H986">
        <v>1</v>
      </c>
      <c r="I986" s="23" t="s">
        <v>3226</v>
      </c>
      <c r="M986" s="23" t="s">
        <v>226</v>
      </c>
      <c r="N986" s="23" t="s">
        <v>3227</v>
      </c>
      <c r="O986" s="23" t="s">
        <v>3228</v>
      </c>
      <c r="P986" s="23" t="s">
        <v>3226</v>
      </c>
      <c r="Q986" s="23" t="s">
        <v>229</v>
      </c>
      <c r="U986" s="23" t="s">
        <v>432</v>
      </c>
      <c r="V986" s="23" t="s">
        <v>231</v>
      </c>
      <c r="W986" s="25">
        <v>46309.803796296299</v>
      </c>
    </row>
    <row r="987" spans="1:23">
      <c r="A987">
        <v>276145</v>
      </c>
      <c r="B987">
        <v>10767</v>
      </c>
      <c r="C987" s="23" t="s">
        <v>221</v>
      </c>
      <c r="D987" s="23" t="s">
        <v>222</v>
      </c>
      <c r="E987" s="23" t="s">
        <v>223</v>
      </c>
      <c r="F987" s="24">
        <v>46216</v>
      </c>
      <c r="G987" s="23" t="s">
        <v>441</v>
      </c>
      <c r="H987">
        <v>5</v>
      </c>
      <c r="I987" s="23" t="s">
        <v>3229</v>
      </c>
      <c r="M987" s="23" t="s">
        <v>443</v>
      </c>
      <c r="N987" s="23" t="s">
        <v>3230</v>
      </c>
      <c r="O987" s="23" t="s">
        <v>3231</v>
      </c>
      <c r="P987" s="23" t="s">
        <v>3232</v>
      </c>
      <c r="Q987" s="23" t="s">
        <v>229</v>
      </c>
      <c r="U987" s="23" t="s">
        <v>447</v>
      </c>
      <c r="V987" s="23" t="s">
        <v>231</v>
      </c>
      <c r="W987" s="25">
        <v>46309.803796296299</v>
      </c>
    </row>
    <row r="988" spans="1:23">
      <c r="A988">
        <v>276146</v>
      </c>
      <c r="B988">
        <v>10768</v>
      </c>
      <c r="C988" s="23" t="s">
        <v>221</v>
      </c>
      <c r="D988" s="23" t="s">
        <v>222</v>
      </c>
      <c r="E988" s="23" t="s">
        <v>223</v>
      </c>
      <c r="F988" s="24">
        <v>46216</v>
      </c>
      <c r="G988" s="23" t="s">
        <v>433</v>
      </c>
      <c r="H988">
        <v>1</v>
      </c>
      <c r="I988" s="23" t="s">
        <v>1488</v>
      </c>
      <c r="M988" s="23" t="s">
        <v>435</v>
      </c>
      <c r="N988" s="23" t="s">
        <v>3233</v>
      </c>
      <c r="O988" s="23" t="s">
        <v>3234</v>
      </c>
      <c r="P988" s="23" t="s">
        <v>1488</v>
      </c>
      <c r="Q988" s="23" t="s">
        <v>229</v>
      </c>
      <c r="U988" s="23" t="s">
        <v>440</v>
      </c>
      <c r="V988" s="23" t="s">
        <v>231</v>
      </c>
      <c r="W988" s="25">
        <v>46309.803796296299</v>
      </c>
    </row>
    <row r="989" spans="1:23">
      <c r="A989">
        <v>276147</v>
      </c>
      <c r="B989">
        <v>10769</v>
      </c>
      <c r="C989" s="23" t="s">
        <v>221</v>
      </c>
      <c r="D989" s="23" t="s">
        <v>222</v>
      </c>
      <c r="E989" s="23" t="s">
        <v>223</v>
      </c>
      <c r="F989" s="24">
        <v>46216</v>
      </c>
      <c r="G989" s="23" t="s">
        <v>428</v>
      </c>
      <c r="H989">
        <v>1</v>
      </c>
      <c r="I989" s="23" t="s">
        <v>2258</v>
      </c>
      <c r="M989" s="23" t="s">
        <v>226</v>
      </c>
      <c r="N989" s="23" t="s">
        <v>3235</v>
      </c>
      <c r="O989" s="23" t="s">
        <v>3236</v>
      </c>
      <c r="P989" s="23" t="s">
        <v>2258</v>
      </c>
      <c r="Q989" s="23" t="s">
        <v>229</v>
      </c>
      <c r="U989" s="23" t="s">
        <v>432</v>
      </c>
      <c r="V989" s="23" t="s">
        <v>231</v>
      </c>
      <c r="W989" s="25">
        <v>46309.803796296299</v>
      </c>
    </row>
    <row r="990" spans="1:23">
      <c r="A990">
        <v>276148</v>
      </c>
      <c r="B990">
        <v>10770</v>
      </c>
      <c r="C990" s="23" t="s">
        <v>221</v>
      </c>
      <c r="D990" s="23" t="s">
        <v>222</v>
      </c>
      <c r="E990" s="23" t="s">
        <v>223</v>
      </c>
      <c r="F990" s="24">
        <v>46216</v>
      </c>
      <c r="G990" s="23" t="s">
        <v>448</v>
      </c>
      <c r="H990">
        <v>2</v>
      </c>
      <c r="I990" s="23" t="s">
        <v>3237</v>
      </c>
      <c r="M990" s="23" t="s">
        <v>450</v>
      </c>
      <c r="N990" s="23" t="s">
        <v>3238</v>
      </c>
      <c r="O990" s="23" t="s">
        <v>3239</v>
      </c>
      <c r="P990" s="23" t="s">
        <v>3240</v>
      </c>
      <c r="Q990" s="23" t="s">
        <v>229</v>
      </c>
      <c r="U990" s="23" t="s">
        <v>453</v>
      </c>
      <c r="V990" s="23" t="s">
        <v>231</v>
      </c>
      <c r="W990" s="25">
        <v>46309.803796296299</v>
      </c>
    </row>
    <row r="991" spans="1:23">
      <c r="A991">
        <v>276149</v>
      </c>
      <c r="B991">
        <v>10771</v>
      </c>
      <c r="C991" s="23" t="s">
        <v>221</v>
      </c>
      <c r="D991" s="23" t="s">
        <v>222</v>
      </c>
      <c r="E991" s="23" t="s">
        <v>223</v>
      </c>
      <c r="F991" s="24">
        <v>46216</v>
      </c>
      <c r="G991" s="23" t="s">
        <v>1048</v>
      </c>
      <c r="H991">
        <v>1</v>
      </c>
      <c r="I991" s="23" t="s">
        <v>3241</v>
      </c>
      <c r="M991" s="23" t="s">
        <v>259</v>
      </c>
      <c r="N991" s="23" t="s">
        <v>3242</v>
      </c>
      <c r="O991" s="23" t="s">
        <v>3243</v>
      </c>
      <c r="P991" s="23" t="s">
        <v>3241</v>
      </c>
      <c r="Q991" s="23" t="s">
        <v>229</v>
      </c>
      <c r="U991" s="23" t="s">
        <v>1052</v>
      </c>
      <c r="V991" s="23" t="s">
        <v>231</v>
      </c>
      <c r="W991" s="25">
        <v>46309.803796296299</v>
      </c>
    </row>
    <row r="992" spans="1:23">
      <c r="A992">
        <v>276150</v>
      </c>
      <c r="B992">
        <v>10772</v>
      </c>
      <c r="C992" s="23" t="s">
        <v>221</v>
      </c>
      <c r="D992" s="23" t="s">
        <v>222</v>
      </c>
      <c r="E992" s="23" t="s">
        <v>223</v>
      </c>
      <c r="F992" s="24">
        <v>46216</v>
      </c>
      <c r="G992" s="23" t="s">
        <v>448</v>
      </c>
      <c r="H992">
        <v>2</v>
      </c>
      <c r="I992" s="23" t="s">
        <v>3244</v>
      </c>
      <c r="M992" s="23" t="s">
        <v>450</v>
      </c>
      <c r="N992" s="23" t="s">
        <v>3245</v>
      </c>
      <c r="O992" s="23" t="s">
        <v>3246</v>
      </c>
      <c r="P992" s="23" t="s">
        <v>455</v>
      </c>
      <c r="Q992" s="23" t="s">
        <v>229</v>
      </c>
      <c r="U992" s="23" t="s">
        <v>453</v>
      </c>
      <c r="V992" s="23" t="s">
        <v>231</v>
      </c>
      <c r="W992" s="25">
        <v>46309.803796296299</v>
      </c>
    </row>
    <row r="993" spans="1:23">
      <c r="A993">
        <v>276151</v>
      </c>
      <c r="B993">
        <v>10773</v>
      </c>
      <c r="C993" s="23" t="s">
        <v>221</v>
      </c>
      <c r="D993" s="23" t="s">
        <v>222</v>
      </c>
      <c r="E993" s="23" t="s">
        <v>223</v>
      </c>
      <c r="F993" s="24">
        <v>46216</v>
      </c>
      <c r="G993" s="23" t="s">
        <v>459</v>
      </c>
      <c r="H993">
        <v>1</v>
      </c>
      <c r="I993" s="23" t="s">
        <v>3247</v>
      </c>
      <c r="M993" s="23" t="s">
        <v>461</v>
      </c>
      <c r="N993" s="23" t="s">
        <v>3248</v>
      </c>
      <c r="O993" s="23" t="s">
        <v>3249</v>
      </c>
      <c r="P993" s="23" t="s">
        <v>3247</v>
      </c>
      <c r="Q993" s="23" t="s">
        <v>229</v>
      </c>
      <c r="U993" s="23" t="s">
        <v>464</v>
      </c>
      <c r="V993" s="23" t="s">
        <v>231</v>
      </c>
      <c r="W993" s="25">
        <v>46309.803796296299</v>
      </c>
    </row>
    <row r="994" spans="1:23">
      <c r="A994">
        <v>276152</v>
      </c>
      <c r="B994">
        <v>10774</v>
      </c>
      <c r="C994" s="23" t="s">
        <v>221</v>
      </c>
      <c r="D994" s="23" t="s">
        <v>222</v>
      </c>
      <c r="E994" s="23" t="s">
        <v>223</v>
      </c>
      <c r="F994" s="24">
        <v>46216</v>
      </c>
      <c r="G994" s="23" t="s">
        <v>428</v>
      </c>
      <c r="H994">
        <v>1</v>
      </c>
      <c r="I994" s="23" t="s">
        <v>3250</v>
      </c>
      <c r="M994" s="23" t="s">
        <v>226</v>
      </c>
      <c r="N994" s="23" t="s">
        <v>3251</v>
      </c>
      <c r="O994" s="23" t="s">
        <v>2082</v>
      </c>
      <c r="P994" s="23" t="s">
        <v>3250</v>
      </c>
      <c r="Q994" s="23" t="s">
        <v>229</v>
      </c>
      <c r="U994" s="23" t="s">
        <v>432</v>
      </c>
      <c r="V994" s="23" t="s">
        <v>231</v>
      </c>
      <c r="W994" s="25">
        <v>46309.803796296299</v>
      </c>
    </row>
    <row r="995" spans="1:23">
      <c r="A995">
        <v>276153</v>
      </c>
      <c r="B995">
        <v>10775</v>
      </c>
      <c r="C995" s="23" t="s">
        <v>221</v>
      </c>
      <c r="D995" s="23" t="s">
        <v>222</v>
      </c>
      <c r="E995" s="23" t="s">
        <v>223</v>
      </c>
      <c r="F995" s="24">
        <v>46216</v>
      </c>
      <c r="G995" s="23" t="s">
        <v>454</v>
      </c>
      <c r="H995">
        <v>1</v>
      </c>
      <c r="I995" s="23" t="s">
        <v>3252</v>
      </c>
      <c r="M995" s="23" t="s">
        <v>277</v>
      </c>
      <c r="N995" s="23" t="s">
        <v>2085</v>
      </c>
      <c r="O995" s="23" t="s">
        <v>2730</v>
      </c>
      <c r="P995" s="23" t="s">
        <v>3252</v>
      </c>
      <c r="Q995" s="23" t="s">
        <v>229</v>
      </c>
      <c r="U995" s="23" t="s">
        <v>458</v>
      </c>
      <c r="V995" s="23" t="s">
        <v>231</v>
      </c>
      <c r="W995" s="25">
        <v>46309.803796296299</v>
      </c>
    </row>
    <row r="996" spans="1:23">
      <c r="A996">
        <v>276154</v>
      </c>
      <c r="B996">
        <v>10776</v>
      </c>
      <c r="C996" s="23" t="s">
        <v>221</v>
      </c>
      <c r="D996" s="23" t="s">
        <v>222</v>
      </c>
      <c r="E996" s="23" t="s">
        <v>223</v>
      </c>
      <c r="F996" s="24">
        <v>46216</v>
      </c>
      <c r="G996" s="23" t="s">
        <v>1921</v>
      </c>
      <c r="H996">
        <v>1</v>
      </c>
      <c r="I996" s="23" t="s">
        <v>3253</v>
      </c>
      <c r="M996" s="23" t="s">
        <v>651</v>
      </c>
      <c r="N996" s="23" t="s">
        <v>2733</v>
      </c>
      <c r="O996" s="23" t="s">
        <v>3254</v>
      </c>
      <c r="P996" s="23" t="s">
        <v>3253</v>
      </c>
      <c r="Q996" s="23" t="s">
        <v>229</v>
      </c>
      <c r="U996" s="23" t="s">
        <v>1925</v>
      </c>
      <c r="V996" s="23" t="s">
        <v>231</v>
      </c>
      <c r="W996" s="25">
        <v>46309.803796296299</v>
      </c>
    </row>
    <row r="997" spans="1:23">
      <c r="A997">
        <v>276155</v>
      </c>
      <c r="B997">
        <v>10777</v>
      </c>
      <c r="C997" s="23" t="s">
        <v>221</v>
      </c>
      <c r="D997" s="23" t="s">
        <v>222</v>
      </c>
      <c r="E997" s="23" t="s">
        <v>223</v>
      </c>
      <c r="F997" s="24">
        <v>46216</v>
      </c>
      <c r="G997" s="23" t="s">
        <v>3255</v>
      </c>
      <c r="H997">
        <v>1</v>
      </c>
      <c r="I997" s="23" t="s">
        <v>3256</v>
      </c>
      <c r="M997" s="23" t="s">
        <v>1182</v>
      </c>
      <c r="N997" s="23" t="s">
        <v>3257</v>
      </c>
      <c r="O997" s="23" t="s">
        <v>3258</v>
      </c>
      <c r="P997" s="23" t="s">
        <v>3256</v>
      </c>
      <c r="Q997" s="23" t="s">
        <v>229</v>
      </c>
      <c r="U997" s="23" t="s">
        <v>3259</v>
      </c>
      <c r="V997" s="23" t="s">
        <v>231</v>
      </c>
      <c r="W997" s="25">
        <v>46309.803796296299</v>
      </c>
    </row>
    <row r="998" spans="1:23">
      <c r="A998">
        <v>276156</v>
      </c>
      <c r="B998">
        <v>10778</v>
      </c>
      <c r="C998" s="23" t="s">
        <v>221</v>
      </c>
      <c r="D998" s="23" t="s">
        <v>222</v>
      </c>
      <c r="E998" s="23" t="s">
        <v>223</v>
      </c>
      <c r="F998" s="24">
        <v>46216</v>
      </c>
      <c r="G998" s="23" t="s">
        <v>459</v>
      </c>
      <c r="H998">
        <v>1</v>
      </c>
      <c r="I998" s="23" t="s">
        <v>1271</v>
      </c>
      <c r="M998" s="23" t="s">
        <v>461</v>
      </c>
      <c r="N998" s="23" t="s">
        <v>3260</v>
      </c>
      <c r="O998" s="23" t="s">
        <v>3261</v>
      </c>
      <c r="P998" s="23" t="s">
        <v>1271</v>
      </c>
      <c r="Q998" s="23" t="s">
        <v>229</v>
      </c>
      <c r="U998" s="23" t="s">
        <v>464</v>
      </c>
      <c r="V998" s="23" t="s">
        <v>231</v>
      </c>
      <c r="W998" s="25">
        <v>46309.803796296299</v>
      </c>
    </row>
    <row r="999" spans="1:23">
      <c r="A999">
        <v>276157</v>
      </c>
      <c r="B999">
        <v>10779</v>
      </c>
      <c r="C999" s="23" t="s">
        <v>221</v>
      </c>
      <c r="D999" s="23" t="s">
        <v>222</v>
      </c>
      <c r="E999" s="23" t="s">
        <v>223</v>
      </c>
      <c r="F999" s="24">
        <v>46216</v>
      </c>
      <c r="G999" s="23" t="s">
        <v>3262</v>
      </c>
      <c r="H999">
        <v>1</v>
      </c>
      <c r="I999" s="23" t="s">
        <v>3263</v>
      </c>
      <c r="M999" s="23" t="s">
        <v>3264</v>
      </c>
      <c r="N999" s="23" t="s">
        <v>3265</v>
      </c>
      <c r="O999" s="23" t="s">
        <v>3266</v>
      </c>
      <c r="P999" s="23" t="s">
        <v>3263</v>
      </c>
      <c r="Q999" s="23" t="s">
        <v>229</v>
      </c>
      <c r="U999" s="23" t="s">
        <v>3267</v>
      </c>
      <c r="V999" s="23" t="s">
        <v>231</v>
      </c>
      <c r="W999" s="25">
        <v>46309.803796296299</v>
      </c>
    </row>
    <row r="1000" spans="1:23">
      <c r="A1000">
        <v>276158</v>
      </c>
      <c r="B1000">
        <v>10780</v>
      </c>
      <c r="C1000" s="23" t="s">
        <v>221</v>
      </c>
      <c r="D1000" s="23" t="s">
        <v>222</v>
      </c>
      <c r="E1000" s="23" t="s">
        <v>223</v>
      </c>
      <c r="F1000" s="24">
        <v>46216</v>
      </c>
      <c r="G1000" s="23" t="s">
        <v>428</v>
      </c>
      <c r="H1000">
        <v>1</v>
      </c>
      <c r="I1000" s="23" t="s">
        <v>1771</v>
      </c>
      <c r="M1000" s="23" t="s">
        <v>226</v>
      </c>
      <c r="N1000" s="23" t="s">
        <v>3268</v>
      </c>
      <c r="O1000" s="23" t="s">
        <v>3269</v>
      </c>
      <c r="P1000" s="23" t="s">
        <v>1771</v>
      </c>
      <c r="Q1000" s="23" t="s">
        <v>229</v>
      </c>
      <c r="U1000" s="23" t="s">
        <v>432</v>
      </c>
      <c r="V1000" s="23" t="s">
        <v>231</v>
      </c>
      <c r="W1000" s="25">
        <v>46309.803796296299</v>
      </c>
    </row>
    <row r="1001" spans="1:23">
      <c r="A1001">
        <v>276159</v>
      </c>
      <c r="B1001">
        <v>10781</v>
      </c>
      <c r="C1001" s="23" t="s">
        <v>221</v>
      </c>
      <c r="D1001" s="23" t="s">
        <v>222</v>
      </c>
      <c r="E1001" s="23" t="s">
        <v>223</v>
      </c>
      <c r="F1001" s="24">
        <v>46216</v>
      </c>
      <c r="G1001" s="23" t="s">
        <v>441</v>
      </c>
      <c r="H1001">
        <v>4</v>
      </c>
      <c r="I1001" s="23" t="s">
        <v>3270</v>
      </c>
      <c r="M1001" s="23" t="s">
        <v>443</v>
      </c>
      <c r="N1001" s="23" t="s">
        <v>3271</v>
      </c>
      <c r="O1001" s="23" t="s">
        <v>3272</v>
      </c>
      <c r="P1001" s="23" t="s">
        <v>3273</v>
      </c>
      <c r="Q1001" s="23" t="s">
        <v>229</v>
      </c>
      <c r="U1001" s="23" t="s">
        <v>447</v>
      </c>
      <c r="V1001" s="23" t="s">
        <v>231</v>
      </c>
      <c r="W1001" s="25">
        <v>46309.803796296299</v>
      </c>
    </row>
    <row r="1002" spans="1:23">
      <c r="A1002">
        <v>276160</v>
      </c>
      <c r="B1002">
        <v>10782</v>
      </c>
      <c r="C1002" s="23" t="s">
        <v>221</v>
      </c>
      <c r="D1002" s="23" t="s">
        <v>222</v>
      </c>
      <c r="E1002" s="23" t="s">
        <v>223</v>
      </c>
      <c r="F1002" s="24">
        <v>46216</v>
      </c>
      <c r="G1002" s="23" t="s">
        <v>428</v>
      </c>
      <c r="H1002">
        <v>1</v>
      </c>
      <c r="I1002" s="23" t="s">
        <v>3274</v>
      </c>
      <c r="M1002" s="23" t="s">
        <v>226</v>
      </c>
      <c r="N1002" s="23" t="s">
        <v>3275</v>
      </c>
      <c r="O1002" s="23" t="s">
        <v>3276</v>
      </c>
      <c r="P1002" s="23" t="s">
        <v>3274</v>
      </c>
      <c r="Q1002" s="23" t="s">
        <v>229</v>
      </c>
      <c r="U1002" s="23" t="s">
        <v>432</v>
      </c>
      <c r="V1002" s="23" t="s">
        <v>231</v>
      </c>
      <c r="W1002" s="25">
        <v>46309.803796296299</v>
      </c>
    </row>
    <row r="1003" spans="1:23">
      <c r="A1003">
        <v>276161</v>
      </c>
      <c r="B1003">
        <v>10783</v>
      </c>
      <c r="C1003" s="23" t="s">
        <v>221</v>
      </c>
      <c r="D1003" s="23" t="s">
        <v>222</v>
      </c>
      <c r="E1003" s="23" t="s">
        <v>223</v>
      </c>
      <c r="F1003" s="24">
        <v>46216</v>
      </c>
      <c r="G1003" s="23" t="s">
        <v>441</v>
      </c>
      <c r="H1003">
        <v>1</v>
      </c>
      <c r="I1003" s="23" t="s">
        <v>2204</v>
      </c>
      <c r="M1003" s="23" t="s">
        <v>443</v>
      </c>
      <c r="N1003" s="23" t="s">
        <v>3277</v>
      </c>
      <c r="O1003" s="23" t="s">
        <v>3278</v>
      </c>
      <c r="P1003" s="23" t="s">
        <v>2204</v>
      </c>
      <c r="Q1003" s="23" t="s">
        <v>229</v>
      </c>
      <c r="U1003" s="23" t="s">
        <v>447</v>
      </c>
      <c r="V1003" s="23" t="s">
        <v>231</v>
      </c>
      <c r="W1003" s="25">
        <v>46309.803796296299</v>
      </c>
    </row>
    <row r="1004" spans="1:23">
      <c r="A1004">
        <v>276162</v>
      </c>
      <c r="B1004">
        <v>10784</v>
      </c>
      <c r="C1004" s="23" t="s">
        <v>221</v>
      </c>
      <c r="D1004" s="23" t="s">
        <v>222</v>
      </c>
      <c r="E1004" s="23" t="s">
        <v>223</v>
      </c>
      <c r="F1004" s="24">
        <v>46216</v>
      </c>
      <c r="G1004" s="23" t="s">
        <v>433</v>
      </c>
      <c r="H1004">
        <v>1</v>
      </c>
      <c r="I1004" s="23" t="s">
        <v>3279</v>
      </c>
      <c r="M1004" s="23" t="s">
        <v>435</v>
      </c>
      <c r="N1004" s="23" t="s">
        <v>3280</v>
      </c>
      <c r="O1004" s="23" t="s">
        <v>3281</v>
      </c>
      <c r="P1004" s="23" t="s">
        <v>3279</v>
      </c>
      <c r="Q1004" s="23" t="s">
        <v>229</v>
      </c>
      <c r="U1004" s="23" t="s">
        <v>440</v>
      </c>
      <c r="V1004" s="23" t="s">
        <v>231</v>
      </c>
      <c r="W1004" s="25">
        <v>46309.803796296299</v>
      </c>
    </row>
    <row r="1005" spans="1:23">
      <c r="A1005">
        <v>276163</v>
      </c>
      <c r="B1005">
        <v>10785</v>
      </c>
      <c r="C1005" s="23" t="s">
        <v>221</v>
      </c>
      <c r="D1005" s="23" t="s">
        <v>222</v>
      </c>
      <c r="E1005" s="23" t="s">
        <v>223</v>
      </c>
      <c r="F1005" s="24">
        <v>46216</v>
      </c>
      <c r="G1005" s="23" t="s">
        <v>509</v>
      </c>
      <c r="H1005">
        <v>1</v>
      </c>
      <c r="I1005" s="23" t="s">
        <v>1582</v>
      </c>
      <c r="M1005" s="23" t="s">
        <v>325</v>
      </c>
      <c r="N1005" s="23" t="s">
        <v>3282</v>
      </c>
      <c r="O1005" s="23" t="s">
        <v>3283</v>
      </c>
      <c r="P1005" s="23" t="s">
        <v>1582</v>
      </c>
      <c r="Q1005" s="23" t="s">
        <v>229</v>
      </c>
      <c r="U1005" s="23" t="s">
        <v>513</v>
      </c>
      <c r="V1005" s="23" t="s">
        <v>231</v>
      </c>
      <c r="W1005" s="25">
        <v>46309.803796296299</v>
      </c>
    </row>
    <row r="1006" spans="1:23">
      <c r="A1006">
        <v>276441</v>
      </c>
      <c r="B1006">
        <v>10786</v>
      </c>
      <c r="C1006" s="23" t="s">
        <v>221</v>
      </c>
      <c r="D1006" s="23" t="s">
        <v>222</v>
      </c>
      <c r="E1006" s="23" t="s">
        <v>223</v>
      </c>
      <c r="F1006" s="24">
        <v>46217</v>
      </c>
      <c r="G1006" s="23" t="s">
        <v>224</v>
      </c>
      <c r="H1006">
        <v>1</v>
      </c>
      <c r="I1006" s="23" t="s">
        <v>586</v>
      </c>
      <c r="M1006" s="23" t="s">
        <v>226</v>
      </c>
      <c r="N1006" s="23" t="s">
        <v>3284</v>
      </c>
      <c r="O1006" s="23" t="s">
        <v>3285</v>
      </c>
      <c r="P1006" s="23" t="s">
        <v>586</v>
      </c>
      <c r="Q1006" s="23" t="s">
        <v>229</v>
      </c>
      <c r="U1006" s="23" t="s">
        <v>230</v>
      </c>
      <c r="V1006" s="23" t="s">
        <v>231</v>
      </c>
      <c r="W1006" s="25">
        <v>46309.803796296299</v>
      </c>
    </row>
    <row r="1007" spans="1:23">
      <c r="A1007">
        <v>276442</v>
      </c>
      <c r="B1007">
        <v>10787</v>
      </c>
      <c r="C1007" s="23" t="s">
        <v>221</v>
      </c>
      <c r="D1007" s="23" t="s">
        <v>222</v>
      </c>
      <c r="E1007" s="23" t="s">
        <v>223</v>
      </c>
      <c r="F1007" s="24">
        <v>46217</v>
      </c>
      <c r="G1007" s="23" t="s">
        <v>263</v>
      </c>
      <c r="H1007">
        <v>1</v>
      </c>
      <c r="I1007" s="23" t="s">
        <v>3286</v>
      </c>
      <c r="M1007" s="23" t="s">
        <v>265</v>
      </c>
      <c r="N1007" s="23" t="s">
        <v>3287</v>
      </c>
      <c r="O1007" s="23" t="s">
        <v>3288</v>
      </c>
      <c r="P1007" s="23" t="s">
        <v>3286</v>
      </c>
      <c r="Q1007" s="23" t="s">
        <v>990</v>
      </c>
      <c r="U1007" s="23" t="s">
        <v>268</v>
      </c>
      <c r="V1007" s="23" t="s">
        <v>231</v>
      </c>
      <c r="W1007" s="25">
        <v>46309.803796296299</v>
      </c>
    </row>
    <row r="1008" spans="1:23">
      <c r="A1008">
        <v>276443</v>
      </c>
      <c r="B1008">
        <v>10789</v>
      </c>
      <c r="C1008" s="23" t="s">
        <v>221</v>
      </c>
      <c r="D1008" s="23" t="s">
        <v>222</v>
      </c>
      <c r="E1008" s="23" t="s">
        <v>223</v>
      </c>
      <c r="F1008" s="24">
        <v>46217</v>
      </c>
      <c r="G1008" s="23" t="s">
        <v>299</v>
      </c>
      <c r="H1008">
        <v>1</v>
      </c>
      <c r="I1008" s="23" t="s">
        <v>3289</v>
      </c>
      <c r="M1008" s="23" t="s">
        <v>301</v>
      </c>
      <c r="N1008" s="23" t="s">
        <v>3290</v>
      </c>
      <c r="O1008" s="23" t="s">
        <v>3291</v>
      </c>
      <c r="P1008" s="23" t="s">
        <v>3289</v>
      </c>
      <c r="Q1008" s="23" t="s">
        <v>229</v>
      </c>
      <c r="U1008" s="23" t="s">
        <v>304</v>
      </c>
      <c r="V1008" s="23" t="s">
        <v>231</v>
      </c>
      <c r="W1008" s="25">
        <v>46309.803796296299</v>
      </c>
    </row>
    <row r="1009" spans="1:23">
      <c r="A1009">
        <v>276444</v>
      </c>
      <c r="B1009">
        <v>10790</v>
      </c>
      <c r="C1009" s="23" t="s">
        <v>221</v>
      </c>
      <c r="D1009" s="23" t="s">
        <v>222</v>
      </c>
      <c r="E1009" s="23" t="s">
        <v>223</v>
      </c>
      <c r="F1009" s="24">
        <v>46217</v>
      </c>
      <c r="G1009" s="23" t="s">
        <v>1491</v>
      </c>
      <c r="H1009">
        <v>1</v>
      </c>
      <c r="I1009" s="23" t="s">
        <v>2882</v>
      </c>
      <c r="M1009" s="23" t="s">
        <v>1493</v>
      </c>
      <c r="N1009" s="23" t="s">
        <v>3292</v>
      </c>
      <c r="O1009" s="23" t="s">
        <v>3293</v>
      </c>
      <c r="P1009" s="23" t="s">
        <v>2882</v>
      </c>
      <c r="Q1009" s="23" t="s">
        <v>229</v>
      </c>
      <c r="U1009" s="23" t="s">
        <v>1496</v>
      </c>
      <c r="V1009" s="23" t="s">
        <v>231</v>
      </c>
      <c r="W1009" s="25">
        <v>46309.803796296299</v>
      </c>
    </row>
    <row r="1010" spans="1:23">
      <c r="A1010">
        <v>276445</v>
      </c>
      <c r="B1010">
        <v>10791</v>
      </c>
      <c r="C1010" s="23" t="s">
        <v>221</v>
      </c>
      <c r="D1010" s="23" t="s">
        <v>222</v>
      </c>
      <c r="E1010" s="23" t="s">
        <v>223</v>
      </c>
      <c r="F1010" s="24">
        <v>46217</v>
      </c>
      <c r="G1010" s="23" t="s">
        <v>238</v>
      </c>
      <c r="H1010">
        <v>1</v>
      </c>
      <c r="I1010" s="23" t="s">
        <v>2842</v>
      </c>
      <c r="M1010" s="23" t="s">
        <v>240</v>
      </c>
      <c r="N1010" s="23" t="s">
        <v>3294</v>
      </c>
      <c r="O1010" s="23" t="s">
        <v>3295</v>
      </c>
      <c r="P1010" s="23" t="s">
        <v>2842</v>
      </c>
      <c r="Q1010" s="23" t="s">
        <v>229</v>
      </c>
      <c r="U1010" s="23" t="s">
        <v>244</v>
      </c>
      <c r="V1010" s="23" t="s">
        <v>231</v>
      </c>
      <c r="W1010" s="25">
        <v>46309.803796296299</v>
      </c>
    </row>
    <row r="1011" spans="1:23">
      <c r="A1011">
        <v>276446</v>
      </c>
      <c r="B1011">
        <v>10792</v>
      </c>
      <c r="C1011" s="23" t="s">
        <v>221</v>
      </c>
      <c r="D1011" s="23" t="s">
        <v>222</v>
      </c>
      <c r="E1011" s="23" t="s">
        <v>223</v>
      </c>
      <c r="F1011" s="24">
        <v>46217</v>
      </c>
      <c r="G1011" s="23" t="s">
        <v>238</v>
      </c>
      <c r="H1011">
        <v>1</v>
      </c>
      <c r="I1011" s="23" t="s">
        <v>3296</v>
      </c>
      <c r="M1011" s="23" t="s">
        <v>240</v>
      </c>
      <c r="N1011" s="23" t="s">
        <v>2072</v>
      </c>
      <c r="O1011" s="23" t="s">
        <v>3176</v>
      </c>
      <c r="P1011" s="23" t="s">
        <v>3296</v>
      </c>
      <c r="Q1011" s="23" t="s">
        <v>229</v>
      </c>
      <c r="U1011" s="23" t="s">
        <v>244</v>
      </c>
      <c r="V1011" s="23" t="s">
        <v>231</v>
      </c>
      <c r="W1011" s="25">
        <v>46309.803796296299</v>
      </c>
    </row>
    <row r="1012" spans="1:23">
      <c r="A1012">
        <v>276447</v>
      </c>
      <c r="B1012">
        <v>10793</v>
      </c>
      <c r="C1012" s="23" t="s">
        <v>221</v>
      </c>
      <c r="D1012" s="23" t="s">
        <v>222</v>
      </c>
      <c r="E1012" s="23" t="s">
        <v>223</v>
      </c>
      <c r="F1012" s="24">
        <v>46217</v>
      </c>
      <c r="G1012" s="23" t="s">
        <v>299</v>
      </c>
      <c r="H1012">
        <v>1</v>
      </c>
      <c r="I1012" s="23" t="s">
        <v>3297</v>
      </c>
      <c r="M1012" s="23" t="s">
        <v>301</v>
      </c>
      <c r="N1012" s="23" t="s">
        <v>3298</v>
      </c>
      <c r="O1012" s="23" t="s">
        <v>3299</v>
      </c>
      <c r="P1012" s="23" t="s">
        <v>3297</v>
      </c>
      <c r="Q1012" s="23" t="s">
        <v>229</v>
      </c>
      <c r="U1012" s="23" t="s">
        <v>304</v>
      </c>
      <c r="V1012" s="23" t="s">
        <v>231</v>
      </c>
      <c r="W1012" s="25">
        <v>46309.803796296299</v>
      </c>
    </row>
    <row r="1013" spans="1:23">
      <c r="A1013">
        <v>276448</v>
      </c>
      <c r="B1013">
        <v>10794</v>
      </c>
      <c r="C1013" s="23" t="s">
        <v>221</v>
      </c>
      <c r="D1013" s="23" t="s">
        <v>222</v>
      </c>
      <c r="E1013" s="23" t="s">
        <v>223</v>
      </c>
      <c r="F1013" s="24">
        <v>46217</v>
      </c>
      <c r="G1013" s="23" t="s">
        <v>224</v>
      </c>
      <c r="H1013">
        <v>1</v>
      </c>
      <c r="I1013" s="23" t="s">
        <v>3300</v>
      </c>
      <c r="M1013" s="23" t="s">
        <v>226</v>
      </c>
      <c r="N1013" s="23" t="s">
        <v>3301</v>
      </c>
      <c r="O1013" s="23" t="s">
        <v>3302</v>
      </c>
      <c r="P1013" s="23" t="s">
        <v>3300</v>
      </c>
      <c r="Q1013" s="23" t="s">
        <v>229</v>
      </c>
      <c r="U1013" s="23" t="s">
        <v>230</v>
      </c>
      <c r="V1013" s="23" t="s">
        <v>231</v>
      </c>
      <c r="W1013" s="25">
        <v>46309.803796296299</v>
      </c>
    </row>
    <row r="1014" spans="1:23">
      <c r="A1014">
        <v>276449</v>
      </c>
      <c r="B1014">
        <v>10795</v>
      </c>
      <c r="C1014" s="23" t="s">
        <v>221</v>
      </c>
      <c r="D1014" s="23" t="s">
        <v>222</v>
      </c>
      <c r="E1014" s="23" t="s">
        <v>223</v>
      </c>
      <c r="F1014" s="24">
        <v>46217</v>
      </c>
      <c r="G1014" s="23" t="s">
        <v>238</v>
      </c>
      <c r="H1014">
        <v>1</v>
      </c>
      <c r="I1014" s="23" t="s">
        <v>3303</v>
      </c>
      <c r="M1014" s="23" t="s">
        <v>240</v>
      </c>
      <c r="N1014" s="23" t="s">
        <v>3304</v>
      </c>
      <c r="O1014" s="23" t="s">
        <v>3305</v>
      </c>
      <c r="P1014" s="23" t="s">
        <v>3303</v>
      </c>
      <c r="Q1014" s="23" t="s">
        <v>229</v>
      </c>
      <c r="U1014" s="23" t="s">
        <v>244</v>
      </c>
      <c r="V1014" s="23" t="s">
        <v>231</v>
      </c>
      <c r="W1014" s="25">
        <v>46309.803796296299</v>
      </c>
    </row>
    <row r="1015" spans="1:23">
      <c r="A1015">
        <v>276450</v>
      </c>
      <c r="B1015">
        <v>10796</v>
      </c>
      <c r="C1015" s="23" t="s">
        <v>221</v>
      </c>
      <c r="D1015" s="23" t="s">
        <v>222</v>
      </c>
      <c r="E1015" s="23" t="s">
        <v>223</v>
      </c>
      <c r="F1015" s="24">
        <v>46217</v>
      </c>
      <c r="G1015" s="23" t="s">
        <v>263</v>
      </c>
      <c r="H1015">
        <v>1</v>
      </c>
      <c r="I1015" s="23" t="s">
        <v>3306</v>
      </c>
      <c r="M1015" s="23" t="s">
        <v>265</v>
      </c>
      <c r="N1015" s="23" t="s">
        <v>3307</v>
      </c>
      <c r="O1015" s="23" t="s">
        <v>3308</v>
      </c>
      <c r="P1015" s="23" t="s">
        <v>3306</v>
      </c>
      <c r="Q1015" s="23" t="s">
        <v>229</v>
      </c>
      <c r="U1015" s="23" t="s">
        <v>268</v>
      </c>
      <c r="V1015" s="23" t="s">
        <v>231</v>
      </c>
      <c r="W1015" s="25">
        <v>46309.803796296299</v>
      </c>
    </row>
    <row r="1016" spans="1:23">
      <c r="A1016">
        <v>276451</v>
      </c>
      <c r="B1016">
        <v>10797</v>
      </c>
      <c r="C1016" s="23" t="s">
        <v>221</v>
      </c>
      <c r="D1016" s="23" t="s">
        <v>222</v>
      </c>
      <c r="E1016" s="23" t="s">
        <v>223</v>
      </c>
      <c r="F1016" s="24">
        <v>46217</v>
      </c>
      <c r="G1016" s="23" t="s">
        <v>238</v>
      </c>
      <c r="H1016">
        <v>1</v>
      </c>
      <c r="I1016" s="23" t="s">
        <v>3309</v>
      </c>
      <c r="M1016" s="23" t="s">
        <v>240</v>
      </c>
      <c r="N1016" s="23" t="s">
        <v>3310</v>
      </c>
      <c r="O1016" s="23" t="s">
        <v>3311</v>
      </c>
      <c r="P1016" s="23" t="s">
        <v>3309</v>
      </c>
      <c r="Q1016" s="23" t="s">
        <v>229</v>
      </c>
      <c r="U1016" s="23" t="s">
        <v>244</v>
      </c>
      <c r="V1016" s="23" t="s">
        <v>231</v>
      </c>
      <c r="W1016" s="25">
        <v>46309.803796296299</v>
      </c>
    </row>
    <row r="1017" spans="1:23">
      <c r="A1017">
        <v>276452</v>
      </c>
      <c r="B1017">
        <v>10798</v>
      </c>
      <c r="C1017" s="23" t="s">
        <v>221</v>
      </c>
      <c r="D1017" s="23" t="s">
        <v>222</v>
      </c>
      <c r="E1017" s="23" t="s">
        <v>223</v>
      </c>
      <c r="F1017" s="24">
        <v>46217</v>
      </c>
      <c r="G1017" s="23" t="s">
        <v>224</v>
      </c>
      <c r="H1017">
        <v>1</v>
      </c>
      <c r="I1017" s="23" t="s">
        <v>1450</v>
      </c>
      <c r="M1017" s="23" t="s">
        <v>226</v>
      </c>
      <c r="N1017" s="23" t="s">
        <v>3312</v>
      </c>
      <c r="O1017" s="23" t="s">
        <v>3133</v>
      </c>
      <c r="P1017" s="23" t="s">
        <v>1450</v>
      </c>
      <c r="Q1017" s="23" t="s">
        <v>229</v>
      </c>
      <c r="U1017" s="23" t="s">
        <v>230</v>
      </c>
      <c r="V1017" s="23" t="s">
        <v>231</v>
      </c>
      <c r="W1017" s="25">
        <v>46309.803796296299</v>
      </c>
    </row>
    <row r="1018" spans="1:23">
      <c r="A1018">
        <v>276453</v>
      </c>
      <c r="B1018">
        <v>10799</v>
      </c>
      <c r="C1018" s="23" t="s">
        <v>221</v>
      </c>
      <c r="D1018" s="23" t="s">
        <v>222</v>
      </c>
      <c r="E1018" s="23" t="s">
        <v>223</v>
      </c>
      <c r="F1018" s="24">
        <v>46217</v>
      </c>
      <c r="G1018" s="23" t="s">
        <v>299</v>
      </c>
      <c r="H1018">
        <v>1</v>
      </c>
      <c r="I1018" s="23" t="s">
        <v>2942</v>
      </c>
      <c r="M1018" s="23" t="s">
        <v>301</v>
      </c>
      <c r="N1018" s="23" t="s">
        <v>3313</v>
      </c>
      <c r="O1018" s="23" t="s">
        <v>1560</v>
      </c>
      <c r="P1018" s="23" t="s">
        <v>2942</v>
      </c>
      <c r="Q1018" s="23" t="s">
        <v>229</v>
      </c>
      <c r="U1018" s="23" t="s">
        <v>304</v>
      </c>
      <c r="V1018" s="23" t="s">
        <v>231</v>
      </c>
      <c r="W1018" s="25">
        <v>46309.803796296299</v>
      </c>
    </row>
    <row r="1019" spans="1:23">
      <c r="A1019">
        <v>276454</v>
      </c>
      <c r="B1019">
        <v>10800</v>
      </c>
      <c r="C1019" s="23" t="s">
        <v>221</v>
      </c>
      <c r="D1019" s="23" t="s">
        <v>222</v>
      </c>
      <c r="E1019" s="23" t="s">
        <v>223</v>
      </c>
      <c r="F1019" s="24">
        <v>46217</v>
      </c>
      <c r="G1019" s="23" t="s">
        <v>275</v>
      </c>
      <c r="H1019">
        <v>1</v>
      </c>
      <c r="I1019" s="23" t="s">
        <v>3314</v>
      </c>
      <c r="M1019" s="23" t="s">
        <v>277</v>
      </c>
      <c r="N1019" s="23" t="s">
        <v>3315</v>
      </c>
      <c r="O1019" s="23" t="s">
        <v>3316</v>
      </c>
      <c r="P1019" s="23" t="s">
        <v>3314</v>
      </c>
      <c r="Q1019" s="23" t="s">
        <v>229</v>
      </c>
      <c r="U1019" s="23" t="s">
        <v>280</v>
      </c>
      <c r="V1019" s="23" t="s">
        <v>231</v>
      </c>
      <c r="W1019" s="25">
        <v>46309.803796296299</v>
      </c>
    </row>
    <row r="1020" spans="1:23">
      <c r="A1020">
        <v>276455</v>
      </c>
      <c r="B1020">
        <v>10801</v>
      </c>
      <c r="C1020" s="23" t="s">
        <v>221</v>
      </c>
      <c r="D1020" s="23" t="s">
        <v>222</v>
      </c>
      <c r="E1020" s="23" t="s">
        <v>223</v>
      </c>
      <c r="F1020" s="24">
        <v>46217</v>
      </c>
      <c r="G1020" s="23" t="s">
        <v>281</v>
      </c>
      <c r="H1020">
        <v>1</v>
      </c>
      <c r="I1020" s="23" t="s">
        <v>3317</v>
      </c>
      <c r="M1020" s="23" t="s">
        <v>283</v>
      </c>
      <c r="N1020" s="23" t="s">
        <v>3318</v>
      </c>
      <c r="O1020" s="23" t="s">
        <v>3319</v>
      </c>
      <c r="P1020" s="23" t="s">
        <v>3317</v>
      </c>
      <c r="Q1020" s="23" t="s">
        <v>229</v>
      </c>
      <c r="U1020" s="23" t="s">
        <v>286</v>
      </c>
      <c r="V1020" s="23" t="s">
        <v>231</v>
      </c>
      <c r="W1020" s="25">
        <v>46309.803796296299</v>
      </c>
    </row>
    <row r="1021" spans="1:23">
      <c r="A1021">
        <v>276456</v>
      </c>
      <c r="B1021">
        <v>10802</v>
      </c>
      <c r="C1021" s="23" t="s">
        <v>221</v>
      </c>
      <c r="D1021" s="23" t="s">
        <v>222</v>
      </c>
      <c r="E1021" s="23" t="s">
        <v>223</v>
      </c>
      <c r="F1021" s="24">
        <v>46217</v>
      </c>
      <c r="G1021" s="23" t="s">
        <v>238</v>
      </c>
      <c r="H1021">
        <v>1</v>
      </c>
      <c r="I1021" s="23" t="s">
        <v>3320</v>
      </c>
      <c r="M1021" s="23" t="s">
        <v>240</v>
      </c>
      <c r="N1021" s="23" t="s">
        <v>3321</v>
      </c>
      <c r="O1021" s="23" t="s">
        <v>3322</v>
      </c>
      <c r="P1021" s="23" t="s">
        <v>3320</v>
      </c>
      <c r="Q1021" s="23" t="s">
        <v>229</v>
      </c>
      <c r="U1021" s="23" t="s">
        <v>244</v>
      </c>
      <c r="V1021" s="23" t="s">
        <v>231</v>
      </c>
      <c r="W1021" s="25">
        <v>46309.803796296299</v>
      </c>
    </row>
    <row r="1022" spans="1:23">
      <c r="A1022">
        <v>276457</v>
      </c>
      <c r="B1022">
        <v>10803</v>
      </c>
      <c r="C1022" s="23" t="s">
        <v>221</v>
      </c>
      <c r="D1022" s="23" t="s">
        <v>222</v>
      </c>
      <c r="E1022" s="23" t="s">
        <v>223</v>
      </c>
      <c r="F1022" s="24">
        <v>46217</v>
      </c>
      <c r="G1022" s="23" t="s">
        <v>263</v>
      </c>
      <c r="H1022">
        <v>1</v>
      </c>
      <c r="I1022" s="23" t="s">
        <v>3323</v>
      </c>
      <c r="M1022" s="23" t="s">
        <v>265</v>
      </c>
      <c r="N1022" s="23" t="s">
        <v>3324</v>
      </c>
      <c r="O1022" s="23" t="s">
        <v>3325</v>
      </c>
      <c r="P1022" s="23" t="s">
        <v>3323</v>
      </c>
      <c r="Q1022" s="23" t="s">
        <v>229</v>
      </c>
      <c r="U1022" s="23" t="s">
        <v>268</v>
      </c>
      <c r="V1022" s="23" t="s">
        <v>231</v>
      </c>
      <c r="W1022" s="25">
        <v>46309.803796296299</v>
      </c>
    </row>
    <row r="1023" spans="1:23">
      <c r="A1023">
        <v>276458</v>
      </c>
      <c r="B1023">
        <v>10804</v>
      </c>
      <c r="C1023" s="23" t="s">
        <v>221</v>
      </c>
      <c r="D1023" s="23" t="s">
        <v>222</v>
      </c>
      <c r="E1023" s="23" t="s">
        <v>223</v>
      </c>
      <c r="F1023" s="24">
        <v>46217</v>
      </c>
      <c r="G1023" s="23" t="s">
        <v>224</v>
      </c>
      <c r="H1023">
        <v>1</v>
      </c>
      <c r="I1023" s="23" t="s">
        <v>3326</v>
      </c>
      <c r="M1023" s="23" t="s">
        <v>226</v>
      </c>
      <c r="N1023" s="23" t="s">
        <v>3327</v>
      </c>
      <c r="O1023" s="23" t="s">
        <v>3328</v>
      </c>
      <c r="P1023" s="23" t="s">
        <v>3326</v>
      </c>
      <c r="Q1023" s="23" t="s">
        <v>229</v>
      </c>
      <c r="U1023" s="23" t="s">
        <v>230</v>
      </c>
      <c r="V1023" s="23" t="s">
        <v>231</v>
      </c>
      <c r="W1023" s="25">
        <v>46309.803796296299</v>
      </c>
    </row>
    <row r="1024" spans="1:23">
      <c r="A1024">
        <v>276459</v>
      </c>
      <c r="B1024">
        <v>10805</v>
      </c>
      <c r="C1024" s="23" t="s">
        <v>221</v>
      </c>
      <c r="D1024" s="23" t="s">
        <v>222</v>
      </c>
      <c r="E1024" s="23" t="s">
        <v>223</v>
      </c>
      <c r="F1024" s="24">
        <v>46217</v>
      </c>
      <c r="G1024" s="23" t="s">
        <v>238</v>
      </c>
      <c r="H1024">
        <v>1</v>
      </c>
      <c r="I1024" s="23" t="s">
        <v>2016</v>
      </c>
      <c r="M1024" s="23" t="s">
        <v>240</v>
      </c>
      <c r="N1024" s="23" t="s">
        <v>3329</v>
      </c>
      <c r="O1024" s="23" t="s">
        <v>3330</v>
      </c>
      <c r="P1024" s="23" t="s">
        <v>2016</v>
      </c>
      <c r="Q1024" s="23" t="s">
        <v>229</v>
      </c>
      <c r="U1024" s="23" t="s">
        <v>244</v>
      </c>
      <c r="V1024" s="23" t="s">
        <v>231</v>
      </c>
      <c r="W1024" s="25">
        <v>46309.803796296299</v>
      </c>
    </row>
    <row r="1025" spans="1:23">
      <c r="A1025">
        <v>276460</v>
      </c>
      <c r="B1025">
        <v>10806</v>
      </c>
      <c r="C1025" s="23" t="s">
        <v>221</v>
      </c>
      <c r="D1025" s="23" t="s">
        <v>222</v>
      </c>
      <c r="E1025" s="23" t="s">
        <v>223</v>
      </c>
      <c r="F1025" s="24">
        <v>46217</v>
      </c>
      <c r="G1025" s="23" t="s">
        <v>263</v>
      </c>
      <c r="H1025">
        <v>1</v>
      </c>
      <c r="I1025" s="23" t="s">
        <v>3331</v>
      </c>
      <c r="M1025" s="23" t="s">
        <v>265</v>
      </c>
      <c r="N1025" s="23" t="s">
        <v>3332</v>
      </c>
      <c r="O1025" s="23" t="s">
        <v>3333</v>
      </c>
      <c r="P1025" s="23" t="s">
        <v>3331</v>
      </c>
      <c r="Q1025" s="23" t="s">
        <v>229</v>
      </c>
      <c r="U1025" s="23" t="s">
        <v>268</v>
      </c>
      <c r="V1025" s="23" t="s">
        <v>231</v>
      </c>
      <c r="W1025" s="25">
        <v>46309.803796296299</v>
      </c>
    </row>
    <row r="1026" spans="1:23">
      <c r="A1026">
        <v>276461</v>
      </c>
      <c r="B1026">
        <v>10807</v>
      </c>
      <c r="C1026" s="23" t="s">
        <v>221</v>
      </c>
      <c r="D1026" s="23" t="s">
        <v>222</v>
      </c>
      <c r="E1026" s="23" t="s">
        <v>223</v>
      </c>
      <c r="F1026" s="24">
        <v>46217</v>
      </c>
      <c r="G1026" s="23" t="s">
        <v>1791</v>
      </c>
      <c r="H1026">
        <v>1</v>
      </c>
      <c r="I1026" s="23" t="s">
        <v>3334</v>
      </c>
      <c r="M1026" s="23" t="s">
        <v>1793</v>
      </c>
      <c r="N1026" s="23" t="s">
        <v>3335</v>
      </c>
      <c r="O1026" s="23" t="s">
        <v>3336</v>
      </c>
      <c r="P1026" s="23" t="s">
        <v>3334</v>
      </c>
      <c r="Q1026" s="23" t="s">
        <v>229</v>
      </c>
      <c r="U1026" s="23" t="s">
        <v>1796</v>
      </c>
      <c r="V1026" s="23" t="s">
        <v>231</v>
      </c>
      <c r="W1026" s="25">
        <v>46309.803796296299</v>
      </c>
    </row>
    <row r="1027" spans="1:23">
      <c r="A1027">
        <v>276462</v>
      </c>
      <c r="B1027">
        <v>10808</v>
      </c>
      <c r="C1027" s="23" t="s">
        <v>221</v>
      </c>
      <c r="D1027" s="23" t="s">
        <v>222</v>
      </c>
      <c r="E1027" s="23" t="s">
        <v>223</v>
      </c>
      <c r="F1027" s="24">
        <v>46217</v>
      </c>
      <c r="G1027" s="23" t="s">
        <v>623</v>
      </c>
      <c r="H1027">
        <v>1</v>
      </c>
      <c r="I1027" s="23" t="s">
        <v>3337</v>
      </c>
      <c r="M1027" s="23" t="s">
        <v>625</v>
      </c>
      <c r="N1027" s="23" t="s">
        <v>3338</v>
      </c>
      <c r="O1027" s="23" t="s">
        <v>3339</v>
      </c>
      <c r="P1027" s="23" t="s">
        <v>3337</v>
      </c>
      <c r="Q1027" s="23" t="s">
        <v>229</v>
      </c>
      <c r="U1027" s="23" t="s">
        <v>628</v>
      </c>
      <c r="V1027" s="23" t="s">
        <v>231</v>
      </c>
      <c r="W1027" s="25">
        <v>46309.803796296299</v>
      </c>
    </row>
    <row r="1028" spans="1:23">
      <c r="A1028">
        <v>276463</v>
      </c>
      <c r="B1028">
        <v>10809</v>
      </c>
      <c r="C1028" s="23" t="s">
        <v>221</v>
      </c>
      <c r="D1028" s="23" t="s">
        <v>222</v>
      </c>
      <c r="E1028" s="23" t="s">
        <v>223</v>
      </c>
      <c r="F1028" s="24">
        <v>46217</v>
      </c>
      <c r="G1028" s="23" t="s">
        <v>224</v>
      </c>
      <c r="H1028">
        <v>1</v>
      </c>
      <c r="I1028" s="23" t="s">
        <v>3340</v>
      </c>
      <c r="M1028" s="23" t="s">
        <v>226</v>
      </c>
      <c r="N1028" s="23" t="s">
        <v>3341</v>
      </c>
      <c r="O1028" s="23" t="s">
        <v>3342</v>
      </c>
      <c r="P1028" s="23" t="s">
        <v>3340</v>
      </c>
      <c r="Q1028" s="23" t="s">
        <v>229</v>
      </c>
      <c r="U1028" s="23" t="s">
        <v>230</v>
      </c>
      <c r="V1028" s="23" t="s">
        <v>231</v>
      </c>
      <c r="W1028" s="25">
        <v>46309.803796296299</v>
      </c>
    </row>
    <row r="1029" spans="1:23">
      <c r="A1029">
        <v>276464</v>
      </c>
      <c r="B1029">
        <v>10810</v>
      </c>
      <c r="C1029" s="23" t="s">
        <v>221</v>
      </c>
      <c r="D1029" s="23" t="s">
        <v>222</v>
      </c>
      <c r="E1029" s="23" t="s">
        <v>223</v>
      </c>
      <c r="F1029" s="24">
        <v>46217</v>
      </c>
      <c r="G1029" s="23" t="s">
        <v>623</v>
      </c>
      <c r="H1029">
        <v>1</v>
      </c>
      <c r="I1029" s="23" t="s">
        <v>3343</v>
      </c>
      <c r="M1029" s="23" t="s">
        <v>625</v>
      </c>
      <c r="N1029" s="23" t="s">
        <v>3344</v>
      </c>
      <c r="O1029" s="23" t="s">
        <v>3345</v>
      </c>
      <c r="P1029" s="23" t="s">
        <v>3343</v>
      </c>
      <c r="Q1029" s="23" t="s">
        <v>229</v>
      </c>
      <c r="U1029" s="23" t="s">
        <v>628</v>
      </c>
      <c r="V1029" s="23" t="s">
        <v>231</v>
      </c>
      <c r="W1029" s="25">
        <v>46309.803796296299</v>
      </c>
    </row>
    <row r="1030" spans="1:23">
      <c r="A1030">
        <v>276465</v>
      </c>
      <c r="B1030">
        <v>10811</v>
      </c>
      <c r="C1030" s="23" t="s">
        <v>221</v>
      </c>
      <c r="D1030" s="23" t="s">
        <v>222</v>
      </c>
      <c r="E1030" s="23" t="s">
        <v>223</v>
      </c>
      <c r="F1030" s="24">
        <v>46217</v>
      </c>
      <c r="G1030" s="23" t="s">
        <v>730</v>
      </c>
      <c r="H1030">
        <v>1</v>
      </c>
      <c r="I1030" s="23" t="s">
        <v>3346</v>
      </c>
      <c r="M1030" s="23" t="s">
        <v>732</v>
      </c>
      <c r="N1030" s="23" t="s">
        <v>3347</v>
      </c>
      <c r="O1030" s="23" t="s">
        <v>3348</v>
      </c>
      <c r="P1030" s="23" t="s">
        <v>3346</v>
      </c>
      <c r="Q1030" s="23" t="s">
        <v>229</v>
      </c>
      <c r="U1030" s="23" t="s">
        <v>735</v>
      </c>
      <c r="V1030" s="23" t="s">
        <v>231</v>
      </c>
      <c r="W1030" s="25">
        <v>46309.803796296299</v>
      </c>
    </row>
    <row r="1031" spans="1:23">
      <c r="A1031">
        <v>276466</v>
      </c>
      <c r="B1031">
        <v>10812</v>
      </c>
      <c r="C1031" s="23" t="s">
        <v>221</v>
      </c>
      <c r="D1031" s="23" t="s">
        <v>222</v>
      </c>
      <c r="E1031" s="23" t="s">
        <v>223</v>
      </c>
      <c r="F1031" s="24">
        <v>46217</v>
      </c>
      <c r="G1031" s="23" t="s">
        <v>275</v>
      </c>
      <c r="H1031">
        <v>1</v>
      </c>
      <c r="I1031" s="23" t="s">
        <v>916</v>
      </c>
      <c r="M1031" s="23" t="s">
        <v>277</v>
      </c>
      <c r="N1031" s="23" t="s">
        <v>3349</v>
      </c>
      <c r="O1031" s="23" t="s">
        <v>3350</v>
      </c>
      <c r="P1031" s="23" t="s">
        <v>916</v>
      </c>
      <c r="Q1031" s="23" t="s">
        <v>229</v>
      </c>
      <c r="U1031" s="23" t="s">
        <v>280</v>
      </c>
      <c r="V1031" s="23" t="s">
        <v>231</v>
      </c>
      <c r="W1031" s="25">
        <v>46309.803796296299</v>
      </c>
    </row>
    <row r="1032" spans="1:23">
      <c r="A1032">
        <v>276467</v>
      </c>
      <c r="B1032">
        <v>10813</v>
      </c>
      <c r="C1032" s="23" t="s">
        <v>221</v>
      </c>
      <c r="D1032" s="23" t="s">
        <v>222</v>
      </c>
      <c r="E1032" s="23" t="s">
        <v>223</v>
      </c>
      <c r="F1032" s="24">
        <v>46217</v>
      </c>
      <c r="G1032" s="23" t="s">
        <v>232</v>
      </c>
      <c r="H1032">
        <v>1</v>
      </c>
      <c r="I1032" s="23" t="s">
        <v>3351</v>
      </c>
      <c r="M1032" s="23" t="s">
        <v>234</v>
      </c>
      <c r="N1032" s="23" t="s">
        <v>3352</v>
      </c>
      <c r="O1032" s="23" t="s">
        <v>3353</v>
      </c>
      <c r="P1032" s="23" t="s">
        <v>3351</v>
      </c>
      <c r="Q1032" s="23" t="s">
        <v>229</v>
      </c>
      <c r="U1032" s="23" t="s">
        <v>237</v>
      </c>
      <c r="V1032" s="23" t="s">
        <v>231</v>
      </c>
      <c r="W1032" s="25">
        <v>46309.803796296299</v>
      </c>
    </row>
    <row r="1033" spans="1:23">
      <c r="A1033">
        <v>276468</v>
      </c>
      <c r="B1033">
        <v>10814</v>
      </c>
      <c r="C1033" s="23" t="s">
        <v>221</v>
      </c>
      <c r="D1033" s="23" t="s">
        <v>222</v>
      </c>
      <c r="E1033" s="23" t="s">
        <v>223</v>
      </c>
      <c r="F1033" s="24">
        <v>46217</v>
      </c>
      <c r="G1033" s="23" t="s">
        <v>323</v>
      </c>
      <c r="H1033">
        <v>1</v>
      </c>
      <c r="I1033" s="23" t="s">
        <v>3354</v>
      </c>
      <c r="M1033" s="23" t="s">
        <v>325</v>
      </c>
      <c r="N1033" s="23" t="s">
        <v>3355</v>
      </c>
      <c r="O1033" s="23" t="s">
        <v>3356</v>
      </c>
      <c r="P1033" s="23" t="s">
        <v>3354</v>
      </c>
      <c r="Q1033" s="23" t="s">
        <v>229</v>
      </c>
      <c r="U1033" s="23" t="s">
        <v>328</v>
      </c>
      <c r="V1033" s="23" t="s">
        <v>231</v>
      </c>
      <c r="W1033" s="25">
        <v>46309.803796296299</v>
      </c>
    </row>
    <row r="1034" spans="1:23">
      <c r="A1034">
        <v>276469</v>
      </c>
      <c r="B1034">
        <v>10788</v>
      </c>
      <c r="C1034" s="23" t="s">
        <v>221</v>
      </c>
      <c r="D1034" s="23" t="s">
        <v>222</v>
      </c>
      <c r="E1034" s="23" t="s">
        <v>223</v>
      </c>
      <c r="F1034" s="24">
        <v>46217</v>
      </c>
      <c r="G1034" s="23" t="s">
        <v>329</v>
      </c>
      <c r="H1034">
        <v>1</v>
      </c>
      <c r="I1034" s="23" t="s">
        <v>990</v>
      </c>
      <c r="M1034" s="23" t="s">
        <v>330</v>
      </c>
      <c r="N1034" s="23" t="s">
        <v>923</v>
      </c>
      <c r="O1034" s="23" t="s">
        <v>1360</v>
      </c>
      <c r="P1034" s="23" t="s">
        <v>990</v>
      </c>
      <c r="Q1034" s="23" t="s">
        <v>229</v>
      </c>
      <c r="R1034">
        <v>10787</v>
      </c>
      <c r="U1034" s="23" t="s">
        <v>333</v>
      </c>
      <c r="V1034" s="23" t="s">
        <v>231</v>
      </c>
      <c r="W1034" s="25">
        <v>46309.803796296299</v>
      </c>
    </row>
    <row r="1035" spans="1:23">
      <c r="A1035">
        <v>276728</v>
      </c>
      <c r="B1035">
        <v>10265</v>
      </c>
      <c r="C1035" s="23" t="s">
        <v>221</v>
      </c>
      <c r="D1035" s="23" t="s">
        <v>222</v>
      </c>
      <c r="E1035" s="23" t="s">
        <v>223</v>
      </c>
      <c r="F1035" s="24">
        <v>46218</v>
      </c>
      <c r="G1035" s="23" t="s">
        <v>428</v>
      </c>
      <c r="H1035">
        <v>1</v>
      </c>
      <c r="I1035" s="23" t="s">
        <v>2874</v>
      </c>
      <c r="M1035" s="23" t="s">
        <v>226</v>
      </c>
      <c r="N1035" s="23" t="s">
        <v>3357</v>
      </c>
      <c r="O1035" s="23" t="s">
        <v>2689</v>
      </c>
      <c r="P1035" s="23" t="s">
        <v>2874</v>
      </c>
      <c r="Q1035" s="23" t="s">
        <v>229</v>
      </c>
      <c r="U1035" s="23" t="s">
        <v>432</v>
      </c>
      <c r="V1035" s="23" t="s">
        <v>231</v>
      </c>
      <c r="W1035" s="25">
        <v>46309.803796296299</v>
      </c>
    </row>
    <row r="1036" spans="1:23">
      <c r="A1036">
        <v>276729</v>
      </c>
      <c r="B1036">
        <v>10266</v>
      </c>
      <c r="C1036" s="23" t="s">
        <v>221</v>
      </c>
      <c r="D1036" s="23" t="s">
        <v>222</v>
      </c>
      <c r="E1036" s="23" t="s">
        <v>223</v>
      </c>
      <c r="F1036" s="24">
        <v>46218</v>
      </c>
      <c r="G1036" s="23" t="s">
        <v>238</v>
      </c>
      <c r="H1036">
        <v>1</v>
      </c>
      <c r="I1036" s="23" t="s">
        <v>2266</v>
      </c>
      <c r="M1036" s="23" t="s">
        <v>240</v>
      </c>
      <c r="N1036" s="23" t="s">
        <v>3358</v>
      </c>
      <c r="O1036" s="23" t="s">
        <v>3359</v>
      </c>
      <c r="P1036" s="23" t="s">
        <v>2266</v>
      </c>
      <c r="Q1036" s="23" t="s">
        <v>3360</v>
      </c>
      <c r="U1036" s="23" t="s">
        <v>244</v>
      </c>
      <c r="V1036" s="23" t="s">
        <v>231</v>
      </c>
      <c r="W1036" s="25">
        <v>46309.803796296299</v>
      </c>
    </row>
    <row r="1037" spans="1:23">
      <c r="A1037">
        <v>276730</v>
      </c>
      <c r="B1037">
        <v>10268</v>
      </c>
      <c r="C1037" s="23" t="s">
        <v>221</v>
      </c>
      <c r="D1037" s="23" t="s">
        <v>222</v>
      </c>
      <c r="E1037" s="23" t="s">
        <v>223</v>
      </c>
      <c r="F1037" s="24">
        <v>46218</v>
      </c>
      <c r="G1037" s="23" t="s">
        <v>1962</v>
      </c>
      <c r="H1037">
        <v>1</v>
      </c>
      <c r="I1037" s="23" t="s">
        <v>2176</v>
      </c>
      <c r="M1037" s="23" t="s">
        <v>1964</v>
      </c>
      <c r="N1037" s="23" t="s">
        <v>3361</v>
      </c>
      <c r="O1037" s="23" t="s">
        <v>3362</v>
      </c>
      <c r="P1037" s="23" t="s">
        <v>2176</v>
      </c>
      <c r="Q1037" s="23" t="s">
        <v>229</v>
      </c>
      <c r="U1037" s="23" t="s">
        <v>1967</v>
      </c>
      <c r="V1037" s="23" t="s">
        <v>231</v>
      </c>
      <c r="W1037" s="25">
        <v>46309.803796296299</v>
      </c>
    </row>
    <row r="1038" spans="1:23">
      <c r="A1038">
        <v>276731</v>
      </c>
      <c r="B1038">
        <v>10269</v>
      </c>
      <c r="C1038" s="23" t="s">
        <v>221</v>
      </c>
      <c r="D1038" s="23" t="s">
        <v>222</v>
      </c>
      <c r="E1038" s="23" t="s">
        <v>223</v>
      </c>
      <c r="F1038" s="24">
        <v>46218</v>
      </c>
      <c r="G1038" s="23" t="s">
        <v>632</v>
      </c>
      <c r="H1038">
        <v>1</v>
      </c>
      <c r="I1038" s="23" t="s">
        <v>686</v>
      </c>
      <c r="M1038" s="23" t="s">
        <v>634</v>
      </c>
      <c r="N1038" s="23" t="s">
        <v>3363</v>
      </c>
      <c r="O1038" s="23" t="s">
        <v>3364</v>
      </c>
      <c r="P1038" s="23" t="s">
        <v>686</v>
      </c>
      <c r="Q1038" s="23" t="s">
        <v>229</v>
      </c>
      <c r="U1038" s="23" t="s">
        <v>637</v>
      </c>
      <c r="V1038" s="23" t="s">
        <v>231</v>
      </c>
      <c r="W1038" s="25">
        <v>46309.803796296299</v>
      </c>
    </row>
    <row r="1039" spans="1:23">
      <c r="A1039">
        <v>276732</v>
      </c>
      <c r="B1039">
        <v>10270</v>
      </c>
      <c r="C1039" s="23" t="s">
        <v>221</v>
      </c>
      <c r="D1039" s="23" t="s">
        <v>222</v>
      </c>
      <c r="E1039" s="23" t="s">
        <v>223</v>
      </c>
      <c r="F1039" s="24">
        <v>46218</v>
      </c>
      <c r="G1039" s="23" t="s">
        <v>238</v>
      </c>
      <c r="H1039">
        <v>1</v>
      </c>
      <c r="I1039" s="23" t="s">
        <v>3365</v>
      </c>
      <c r="M1039" s="23" t="s">
        <v>240</v>
      </c>
      <c r="N1039" s="23" t="s">
        <v>3366</v>
      </c>
      <c r="O1039" s="23" t="s">
        <v>3367</v>
      </c>
      <c r="P1039" s="23" t="s">
        <v>3365</v>
      </c>
      <c r="Q1039" s="23" t="s">
        <v>229</v>
      </c>
      <c r="U1039" s="23" t="s">
        <v>244</v>
      </c>
      <c r="V1039" s="23" t="s">
        <v>231</v>
      </c>
      <c r="W1039" s="25">
        <v>46309.803796296299</v>
      </c>
    </row>
    <row r="1040" spans="1:23">
      <c r="A1040">
        <v>276733</v>
      </c>
      <c r="B1040">
        <v>10271</v>
      </c>
      <c r="C1040" s="23" t="s">
        <v>221</v>
      </c>
      <c r="D1040" s="23" t="s">
        <v>222</v>
      </c>
      <c r="E1040" s="23" t="s">
        <v>223</v>
      </c>
      <c r="F1040" s="24">
        <v>46218</v>
      </c>
      <c r="G1040" s="23" t="s">
        <v>1800</v>
      </c>
      <c r="H1040">
        <v>1</v>
      </c>
      <c r="I1040" s="23" t="s">
        <v>3368</v>
      </c>
      <c r="M1040" s="23" t="s">
        <v>1801</v>
      </c>
      <c r="N1040" s="23" t="s">
        <v>3369</v>
      </c>
      <c r="O1040" s="23" t="s">
        <v>3370</v>
      </c>
      <c r="P1040" s="23" t="s">
        <v>3368</v>
      </c>
      <c r="Q1040" s="23" t="s">
        <v>229</v>
      </c>
      <c r="U1040" s="23" t="s">
        <v>1804</v>
      </c>
      <c r="V1040" s="23" t="s">
        <v>231</v>
      </c>
      <c r="W1040" s="25">
        <v>46309.803796296299</v>
      </c>
    </row>
    <row r="1041" spans="1:23">
      <c r="A1041">
        <v>276734</v>
      </c>
      <c r="B1041">
        <v>10272</v>
      </c>
      <c r="C1041" s="23" t="s">
        <v>221</v>
      </c>
      <c r="D1041" s="23" t="s">
        <v>222</v>
      </c>
      <c r="E1041" s="23" t="s">
        <v>223</v>
      </c>
      <c r="F1041" s="24">
        <v>46218</v>
      </c>
      <c r="G1041" s="23" t="s">
        <v>623</v>
      </c>
      <c r="H1041">
        <v>2</v>
      </c>
      <c r="I1041" s="23" t="s">
        <v>3371</v>
      </c>
      <c r="M1041" s="23" t="s">
        <v>625</v>
      </c>
      <c r="N1041" s="23" t="s">
        <v>3372</v>
      </c>
      <c r="O1041" s="23" t="s">
        <v>3373</v>
      </c>
      <c r="P1041" s="23" t="s">
        <v>3374</v>
      </c>
      <c r="Q1041" s="23" t="s">
        <v>229</v>
      </c>
      <c r="U1041" s="23" t="s">
        <v>628</v>
      </c>
      <c r="V1041" s="23" t="s">
        <v>231</v>
      </c>
      <c r="W1041" s="25">
        <v>46309.803796296299</v>
      </c>
    </row>
    <row r="1042" spans="1:23">
      <c r="A1042">
        <v>276735</v>
      </c>
      <c r="B1042">
        <v>10273</v>
      </c>
      <c r="C1042" s="23" t="s">
        <v>221</v>
      </c>
      <c r="D1042" s="23" t="s">
        <v>222</v>
      </c>
      <c r="E1042" s="23" t="s">
        <v>223</v>
      </c>
      <c r="F1042" s="24">
        <v>46218</v>
      </c>
      <c r="G1042" s="23" t="s">
        <v>224</v>
      </c>
      <c r="H1042">
        <v>1</v>
      </c>
      <c r="I1042" s="23" t="s">
        <v>1675</v>
      </c>
      <c r="M1042" s="23" t="s">
        <v>226</v>
      </c>
      <c r="N1042" s="23" t="s">
        <v>3375</v>
      </c>
      <c r="O1042" s="23" t="s">
        <v>3376</v>
      </c>
      <c r="P1042" s="23" t="s">
        <v>1675</v>
      </c>
      <c r="Q1042" s="23" t="s">
        <v>229</v>
      </c>
      <c r="U1042" s="23" t="s">
        <v>230</v>
      </c>
      <c r="V1042" s="23" t="s">
        <v>231</v>
      </c>
      <c r="W1042" s="25">
        <v>46309.803796296299</v>
      </c>
    </row>
    <row r="1043" spans="1:23">
      <c r="A1043">
        <v>276736</v>
      </c>
      <c r="B1043">
        <v>10274</v>
      </c>
      <c r="C1043" s="23" t="s">
        <v>221</v>
      </c>
      <c r="D1043" s="23" t="s">
        <v>222</v>
      </c>
      <c r="E1043" s="23" t="s">
        <v>223</v>
      </c>
      <c r="F1043" s="24">
        <v>46218</v>
      </c>
      <c r="G1043" s="23" t="s">
        <v>632</v>
      </c>
      <c r="H1043">
        <v>1</v>
      </c>
      <c r="I1043" s="23" t="s">
        <v>3377</v>
      </c>
      <c r="M1043" s="23" t="s">
        <v>634</v>
      </c>
      <c r="N1043" s="23" t="s">
        <v>1120</v>
      </c>
      <c r="O1043" s="23" t="s">
        <v>3378</v>
      </c>
      <c r="P1043" s="23" t="s">
        <v>3377</v>
      </c>
      <c r="Q1043" s="23" t="s">
        <v>229</v>
      </c>
      <c r="U1043" s="23" t="s">
        <v>637</v>
      </c>
      <c r="V1043" s="23" t="s">
        <v>231</v>
      </c>
      <c r="W1043" s="25">
        <v>46309.803796296299</v>
      </c>
    </row>
    <row r="1044" spans="1:23">
      <c r="A1044">
        <v>276737</v>
      </c>
      <c r="B1044">
        <v>10275</v>
      </c>
      <c r="C1044" s="23" t="s">
        <v>221</v>
      </c>
      <c r="D1044" s="23" t="s">
        <v>222</v>
      </c>
      <c r="E1044" s="23" t="s">
        <v>223</v>
      </c>
      <c r="F1044" s="24">
        <v>46218</v>
      </c>
      <c r="G1044" s="23" t="s">
        <v>1491</v>
      </c>
      <c r="H1044">
        <v>1</v>
      </c>
      <c r="I1044" s="23" t="s">
        <v>3379</v>
      </c>
      <c r="M1044" s="23" t="s">
        <v>1493</v>
      </c>
      <c r="N1044" s="23" t="s">
        <v>3380</v>
      </c>
      <c r="O1044" s="23" t="s">
        <v>3381</v>
      </c>
      <c r="P1044" s="23" t="s">
        <v>3379</v>
      </c>
      <c r="Q1044" s="23" t="s">
        <v>229</v>
      </c>
      <c r="U1044" s="23" t="s">
        <v>1496</v>
      </c>
      <c r="V1044" s="23" t="s">
        <v>231</v>
      </c>
      <c r="W1044" s="25">
        <v>46309.803796296299</v>
      </c>
    </row>
    <row r="1045" spans="1:23">
      <c r="A1045">
        <v>276738</v>
      </c>
      <c r="B1045">
        <v>10276</v>
      </c>
      <c r="C1045" s="23" t="s">
        <v>221</v>
      </c>
      <c r="D1045" s="23" t="s">
        <v>222</v>
      </c>
      <c r="E1045" s="23" t="s">
        <v>223</v>
      </c>
      <c r="F1045" s="24">
        <v>46218</v>
      </c>
      <c r="G1045" s="23" t="s">
        <v>275</v>
      </c>
      <c r="H1045">
        <v>1</v>
      </c>
      <c r="I1045" s="23" t="s">
        <v>3382</v>
      </c>
      <c r="M1045" s="23" t="s">
        <v>277</v>
      </c>
      <c r="N1045" s="23" t="s">
        <v>3383</v>
      </c>
      <c r="O1045" s="23" t="s">
        <v>3384</v>
      </c>
      <c r="P1045" s="23" t="s">
        <v>3382</v>
      </c>
      <c r="Q1045" s="23" t="s">
        <v>229</v>
      </c>
      <c r="U1045" s="23" t="s">
        <v>280</v>
      </c>
      <c r="V1045" s="23" t="s">
        <v>231</v>
      </c>
      <c r="W1045" s="25">
        <v>46309.803796296299</v>
      </c>
    </row>
    <row r="1046" spans="1:23">
      <c r="A1046">
        <v>276739</v>
      </c>
      <c r="B1046">
        <v>10277</v>
      </c>
      <c r="C1046" s="23" t="s">
        <v>221</v>
      </c>
      <c r="D1046" s="23" t="s">
        <v>222</v>
      </c>
      <c r="E1046" s="23" t="s">
        <v>223</v>
      </c>
      <c r="F1046" s="24">
        <v>46218</v>
      </c>
      <c r="G1046" s="23" t="s">
        <v>649</v>
      </c>
      <c r="H1046">
        <v>1</v>
      </c>
      <c r="I1046" s="23" t="s">
        <v>3385</v>
      </c>
      <c r="M1046" s="23" t="s">
        <v>651</v>
      </c>
      <c r="N1046" s="23" t="s">
        <v>2144</v>
      </c>
      <c r="O1046" s="23" t="s">
        <v>3386</v>
      </c>
      <c r="P1046" s="23" t="s">
        <v>3385</v>
      </c>
      <c r="Q1046" s="23" t="s">
        <v>229</v>
      </c>
      <c r="U1046" s="23" t="s">
        <v>654</v>
      </c>
      <c r="V1046" s="23" t="s">
        <v>231</v>
      </c>
      <c r="W1046" s="25">
        <v>46309.803796296299</v>
      </c>
    </row>
    <row r="1047" spans="1:23">
      <c r="A1047">
        <v>276740</v>
      </c>
      <c r="B1047">
        <v>10278</v>
      </c>
      <c r="C1047" s="23" t="s">
        <v>221</v>
      </c>
      <c r="D1047" s="23" t="s">
        <v>222</v>
      </c>
      <c r="E1047" s="23" t="s">
        <v>223</v>
      </c>
      <c r="F1047" s="24">
        <v>46218</v>
      </c>
      <c r="G1047" s="23" t="s">
        <v>281</v>
      </c>
      <c r="H1047">
        <v>1</v>
      </c>
      <c r="I1047" s="23" t="s">
        <v>3387</v>
      </c>
      <c r="M1047" s="23" t="s">
        <v>283</v>
      </c>
      <c r="N1047" s="23" t="s">
        <v>3388</v>
      </c>
      <c r="O1047" s="23" t="s">
        <v>3389</v>
      </c>
      <c r="P1047" s="23" t="s">
        <v>3387</v>
      </c>
      <c r="Q1047" s="23" t="s">
        <v>229</v>
      </c>
      <c r="U1047" s="23" t="s">
        <v>286</v>
      </c>
      <c r="V1047" s="23" t="s">
        <v>231</v>
      </c>
      <c r="W1047" s="25">
        <v>46309.803796296299</v>
      </c>
    </row>
    <row r="1048" spans="1:23">
      <c r="A1048">
        <v>276741</v>
      </c>
      <c r="B1048">
        <v>10279</v>
      </c>
      <c r="C1048" s="23" t="s">
        <v>221</v>
      </c>
      <c r="D1048" s="23" t="s">
        <v>222</v>
      </c>
      <c r="E1048" s="23" t="s">
        <v>223</v>
      </c>
      <c r="F1048" s="24">
        <v>46218</v>
      </c>
      <c r="G1048" s="23" t="s">
        <v>238</v>
      </c>
      <c r="H1048">
        <v>1</v>
      </c>
      <c r="I1048" s="23" t="s">
        <v>3390</v>
      </c>
      <c r="M1048" s="23" t="s">
        <v>240</v>
      </c>
      <c r="N1048" s="23" t="s">
        <v>3391</v>
      </c>
      <c r="O1048" s="23" t="s">
        <v>3392</v>
      </c>
      <c r="P1048" s="23" t="s">
        <v>3390</v>
      </c>
      <c r="Q1048" s="23" t="s">
        <v>229</v>
      </c>
      <c r="U1048" s="23" t="s">
        <v>244</v>
      </c>
      <c r="V1048" s="23" t="s">
        <v>231</v>
      </c>
      <c r="W1048" s="25">
        <v>46309.803796296299</v>
      </c>
    </row>
    <row r="1049" spans="1:23">
      <c r="A1049">
        <v>276742</v>
      </c>
      <c r="B1049">
        <v>10280</v>
      </c>
      <c r="C1049" s="23" t="s">
        <v>221</v>
      </c>
      <c r="D1049" s="23" t="s">
        <v>222</v>
      </c>
      <c r="E1049" s="23" t="s">
        <v>223</v>
      </c>
      <c r="F1049" s="24">
        <v>46218</v>
      </c>
      <c r="G1049" s="23" t="s">
        <v>299</v>
      </c>
      <c r="H1049">
        <v>1</v>
      </c>
      <c r="I1049" s="23" t="s">
        <v>3393</v>
      </c>
      <c r="M1049" s="23" t="s">
        <v>301</v>
      </c>
      <c r="N1049" s="23" t="s">
        <v>3394</v>
      </c>
      <c r="O1049" s="23" t="s">
        <v>3395</v>
      </c>
      <c r="P1049" s="23" t="s">
        <v>3393</v>
      </c>
      <c r="Q1049" s="23" t="s">
        <v>229</v>
      </c>
      <c r="U1049" s="23" t="s">
        <v>304</v>
      </c>
      <c r="V1049" s="23" t="s">
        <v>231</v>
      </c>
      <c r="W1049" s="25">
        <v>46309.803796296299</v>
      </c>
    </row>
    <row r="1050" spans="1:23">
      <c r="A1050">
        <v>276743</v>
      </c>
      <c r="B1050">
        <v>10281</v>
      </c>
      <c r="C1050" s="23" t="s">
        <v>221</v>
      </c>
      <c r="D1050" s="23" t="s">
        <v>222</v>
      </c>
      <c r="E1050" s="23" t="s">
        <v>223</v>
      </c>
      <c r="F1050" s="24">
        <v>46218</v>
      </c>
      <c r="G1050" s="23" t="s">
        <v>238</v>
      </c>
      <c r="H1050">
        <v>1</v>
      </c>
      <c r="I1050" s="23" t="s">
        <v>1792</v>
      </c>
      <c r="M1050" s="23" t="s">
        <v>240</v>
      </c>
      <c r="N1050" s="23" t="s">
        <v>3396</v>
      </c>
      <c r="O1050" s="23" t="s">
        <v>3397</v>
      </c>
      <c r="P1050" s="23" t="s">
        <v>1792</v>
      </c>
      <c r="Q1050" s="23" t="s">
        <v>229</v>
      </c>
      <c r="U1050" s="23" t="s">
        <v>244</v>
      </c>
      <c r="V1050" s="23" t="s">
        <v>231</v>
      </c>
      <c r="W1050" s="25">
        <v>46309.803796296299</v>
      </c>
    </row>
    <row r="1051" spans="1:23">
      <c r="A1051">
        <v>276744</v>
      </c>
      <c r="B1051">
        <v>10282</v>
      </c>
      <c r="C1051" s="23" t="s">
        <v>221</v>
      </c>
      <c r="D1051" s="23" t="s">
        <v>222</v>
      </c>
      <c r="E1051" s="23" t="s">
        <v>223</v>
      </c>
      <c r="F1051" s="24">
        <v>46218</v>
      </c>
      <c r="G1051" s="23" t="s">
        <v>263</v>
      </c>
      <c r="H1051">
        <v>1</v>
      </c>
      <c r="I1051" s="23" t="s">
        <v>3398</v>
      </c>
      <c r="M1051" s="23" t="s">
        <v>265</v>
      </c>
      <c r="N1051" s="23" t="s">
        <v>2973</v>
      </c>
      <c r="O1051" s="23" t="s">
        <v>3399</v>
      </c>
      <c r="P1051" s="23" t="s">
        <v>3398</v>
      </c>
      <c r="Q1051" s="23" t="s">
        <v>229</v>
      </c>
      <c r="U1051" s="23" t="s">
        <v>268</v>
      </c>
      <c r="V1051" s="23" t="s">
        <v>231</v>
      </c>
      <c r="W1051" s="25">
        <v>46309.803796296299</v>
      </c>
    </row>
    <row r="1052" spans="1:23">
      <c r="A1052">
        <v>276745</v>
      </c>
      <c r="B1052">
        <v>10283</v>
      </c>
      <c r="C1052" s="23" t="s">
        <v>221</v>
      </c>
      <c r="D1052" s="23" t="s">
        <v>222</v>
      </c>
      <c r="E1052" s="23" t="s">
        <v>223</v>
      </c>
      <c r="F1052" s="24">
        <v>46218</v>
      </c>
      <c r="G1052" s="23" t="s">
        <v>238</v>
      </c>
      <c r="H1052">
        <v>1</v>
      </c>
      <c r="I1052" s="23" t="s">
        <v>2233</v>
      </c>
      <c r="M1052" s="23" t="s">
        <v>240</v>
      </c>
      <c r="N1052" s="23" t="s">
        <v>3400</v>
      </c>
      <c r="O1052" s="23" t="s">
        <v>3401</v>
      </c>
      <c r="P1052" s="23" t="s">
        <v>2233</v>
      </c>
      <c r="Q1052" s="23" t="s">
        <v>229</v>
      </c>
      <c r="U1052" s="23" t="s">
        <v>244</v>
      </c>
      <c r="V1052" s="23" t="s">
        <v>231</v>
      </c>
      <c r="W1052" s="25">
        <v>46309.803796296299</v>
      </c>
    </row>
    <row r="1053" spans="1:23">
      <c r="A1053">
        <v>276746</v>
      </c>
      <c r="B1053">
        <v>10284</v>
      </c>
      <c r="C1053" s="23" t="s">
        <v>221</v>
      </c>
      <c r="D1053" s="23" t="s">
        <v>222</v>
      </c>
      <c r="E1053" s="23" t="s">
        <v>223</v>
      </c>
      <c r="F1053" s="24">
        <v>46218</v>
      </c>
      <c r="G1053" s="23" t="s">
        <v>299</v>
      </c>
      <c r="H1053">
        <v>1</v>
      </c>
      <c r="I1053" s="23" t="s">
        <v>3402</v>
      </c>
      <c r="M1053" s="23" t="s">
        <v>301</v>
      </c>
      <c r="N1053" s="23" t="s">
        <v>3403</v>
      </c>
      <c r="O1053" s="23" t="s">
        <v>3404</v>
      </c>
      <c r="P1053" s="23" t="s">
        <v>3402</v>
      </c>
      <c r="Q1053" s="23" t="s">
        <v>229</v>
      </c>
      <c r="U1053" s="23" t="s">
        <v>304</v>
      </c>
      <c r="V1053" s="23" t="s">
        <v>231</v>
      </c>
      <c r="W1053" s="25">
        <v>46309.803796296299</v>
      </c>
    </row>
    <row r="1054" spans="1:23">
      <c r="A1054">
        <v>276747</v>
      </c>
      <c r="B1054">
        <v>10285</v>
      </c>
      <c r="C1054" s="23" t="s">
        <v>221</v>
      </c>
      <c r="D1054" s="23" t="s">
        <v>222</v>
      </c>
      <c r="E1054" s="23" t="s">
        <v>223</v>
      </c>
      <c r="F1054" s="24">
        <v>46218</v>
      </c>
      <c r="G1054" s="23" t="s">
        <v>224</v>
      </c>
      <c r="H1054">
        <v>1</v>
      </c>
      <c r="I1054" s="23" t="s">
        <v>3405</v>
      </c>
      <c r="M1054" s="23" t="s">
        <v>226</v>
      </c>
      <c r="N1054" s="23" t="s">
        <v>3406</v>
      </c>
      <c r="O1054" s="23" t="s">
        <v>3407</v>
      </c>
      <c r="P1054" s="23" t="s">
        <v>3405</v>
      </c>
      <c r="Q1054" s="23" t="s">
        <v>229</v>
      </c>
      <c r="U1054" s="23" t="s">
        <v>230</v>
      </c>
      <c r="V1054" s="23" t="s">
        <v>231</v>
      </c>
      <c r="W1054" s="25">
        <v>46309.803796296299</v>
      </c>
    </row>
    <row r="1055" spans="1:23">
      <c r="A1055">
        <v>276748</v>
      </c>
      <c r="B1055">
        <v>10286</v>
      </c>
      <c r="C1055" s="23" t="s">
        <v>221</v>
      </c>
      <c r="D1055" s="23" t="s">
        <v>222</v>
      </c>
      <c r="E1055" s="23" t="s">
        <v>223</v>
      </c>
      <c r="F1055" s="24">
        <v>46218</v>
      </c>
      <c r="G1055" s="23" t="s">
        <v>238</v>
      </c>
      <c r="H1055">
        <v>1</v>
      </c>
      <c r="I1055" s="23" t="s">
        <v>3408</v>
      </c>
      <c r="M1055" s="23" t="s">
        <v>240</v>
      </c>
      <c r="N1055" s="23" t="s">
        <v>3409</v>
      </c>
      <c r="O1055" s="23" t="s">
        <v>3410</v>
      </c>
      <c r="P1055" s="23" t="s">
        <v>3408</v>
      </c>
      <c r="Q1055" s="23" t="s">
        <v>229</v>
      </c>
      <c r="U1055" s="23" t="s">
        <v>244</v>
      </c>
      <c r="V1055" s="23" t="s">
        <v>231</v>
      </c>
      <c r="W1055" s="25">
        <v>46309.803796296299</v>
      </c>
    </row>
    <row r="1056" spans="1:23">
      <c r="A1056">
        <v>276749</v>
      </c>
      <c r="B1056">
        <v>10287</v>
      </c>
      <c r="C1056" s="23" t="s">
        <v>221</v>
      </c>
      <c r="D1056" s="23" t="s">
        <v>222</v>
      </c>
      <c r="E1056" s="23" t="s">
        <v>223</v>
      </c>
      <c r="F1056" s="24">
        <v>46218</v>
      </c>
      <c r="G1056" s="23" t="s">
        <v>224</v>
      </c>
      <c r="H1056">
        <v>1</v>
      </c>
      <c r="I1056" s="23" t="s">
        <v>3411</v>
      </c>
      <c r="M1056" s="23" t="s">
        <v>226</v>
      </c>
      <c r="N1056" s="23" t="s">
        <v>3412</v>
      </c>
      <c r="O1056" s="23" t="s">
        <v>3413</v>
      </c>
      <c r="P1056" s="23" t="s">
        <v>3411</v>
      </c>
      <c r="Q1056" s="23" t="s">
        <v>229</v>
      </c>
      <c r="U1056" s="23" t="s">
        <v>230</v>
      </c>
      <c r="V1056" s="23" t="s">
        <v>231</v>
      </c>
      <c r="W1056" s="25">
        <v>46309.803796296299</v>
      </c>
    </row>
    <row r="1057" spans="1:23">
      <c r="A1057">
        <v>276750</v>
      </c>
      <c r="B1057">
        <v>10288</v>
      </c>
      <c r="C1057" s="23" t="s">
        <v>221</v>
      </c>
      <c r="D1057" s="23" t="s">
        <v>222</v>
      </c>
      <c r="E1057" s="23" t="s">
        <v>223</v>
      </c>
      <c r="F1057" s="24">
        <v>46218</v>
      </c>
      <c r="G1057" s="23" t="s">
        <v>263</v>
      </c>
      <c r="H1057">
        <v>1</v>
      </c>
      <c r="I1057" s="23" t="s">
        <v>3414</v>
      </c>
      <c r="M1057" s="23" t="s">
        <v>265</v>
      </c>
      <c r="N1057" s="23" t="s">
        <v>3415</v>
      </c>
      <c r="O1057" s="23" t="s">
        <v>3416</v>
      </c>
      <c r="P1057" s="23" t="s">
        <v>3414</v>
      </c>
      <c r="Q1057" s="23" t="s">
        <v>229</v>
      </c>
      <c r="U1057" s="23" t="s">
        <v>268</v>
      </c>
      <c r="V1057" s="23" t="s">
        <v>231</v>
      </c>
      <c r="W1057" s="25">
        <v>46309.803796296299</v>
      </c>
    </row>
    <row r="1058" spans="1:23">
      <c r="A1058">
        <v>276751</v>
      </c>
      <c r="B1058">
        <v>10289</v>
      </c>
      <c r="C1058" s="23" t="s">
        <v>221</v>
      </c>
      <c r="D1058" s="23" t="s">
        <v>222</v>
      </c>
      <c r="E1058" s="23" t="s">
        <v>223</v>
      </c>
      <c r="F1058" s="24">
        <v>46218</v>
      </c>
      <c r="G1058" s="23" t="s">
        <v>317</v>
      </c>
      <c r="H1058">
        <v>1</v>
      </c>
      <c r="I1058" s="23" t="s">
        <v>3417</v>
      </c>
      <c r="M1058" s="23" t="s">
        <v>319</v>
      </c>
      <c r="N1058" s="23" t="s">
        <v>3418</v>
      </c>
      <c r="O1058" s="23" t="s">
        <v>3419</v>
      </c>
      <c r="P1058" s="23" t="s">
        <v>3417</v>
      </c>
      <c r="Q1058" s="23" t="s">
        <v>229</v>
      </c>
      <c r="U1058" s="23" t="s">
        <v>322</v>
      </c>
      <c r="V1058" s="23" t="s">
        <v>231</v>
      </c>
      <c r="W1058" s="25">
        <v>46309.803796296299</v>
      </c>
    </row>
    <row r="1059" spans="1:23">
      <c r="A1059">
        <v>276752</v>
      </c>
      <c r="B1059">
        <v>10290</v>
      </c>
      <c r="C1059" s="23" t="s">
        <v>221</v>
      </c>
      <c r="D1059" s="23" t="s">
        <v>222</v>
      </c>
      <c r="E1059" s="23" t="s">
        <v>223</v>
      </c>
      <c r="F1059" s="24">
        <v>46218</v>
      </c>
      <c r="G1059" s="23" t="s">
        <v>224</v>
      </c>
      <c r="H1059">
        <v>1</v>
      </c>
      <c r="I1059" s="23" t="s">
        <v>3420</v>
      </c>
      <c r="M1059" s="23" t="s">
        <v>226</v>
      </c>
      <c r="N1059" s="23" t="s">
        <v>3421</v>
      </c>
      <c r="O1059" s="23" t="s">
        <v>3422</v>
      </c>
      <c r="P1059" s="23" t="s">
        <v>3420</v>
      </c>
      <c r="Q1059" s="23" t="s">
        <v>229</v>
      </c>
      <c r="U1059" s="23" t="s">
        <v>230</v>
      </c>
      <c r="V1059" s="23" t="s">
        <v>231</v>
      </c>
      <c r="W1059" s="25">
        <v>46309.803796296299</v>
      </c>
    </row>
    <row r="1060" spans="1:23">
      <c r="A1060">
        <v>276753</v>
      </c>
      <c r="B1060">
        <v>10291</v>
      </c>
      <c r="C1060" s="23" t="s">
        <v>221</v>
      </c>
      <c r="D1060" s="23" t="s">
        <v>222</v>
      </c>
      <c r="E1060" s="23" t="s">
        <v>223</v>
      </c>
      <c r="F1060" s="24">
        <v>46218</v>
      </c>
      <c r="G1060" s="23" t="s">
        <v>323</v>
      </c>
      <c r="H1060">
        <v>1</v>
      </c>
      <c r="I1060" s="23" t="s">
        <v>3423</v>
      </c>
      <c r="M1060" s="23" t="s">
        <v>325</v>
      </c>
      <c r="N1060" s="23" t="s">
        <v>3424</v>
      </c>
      <c r="O1060" s="23" t="s">
        <v>3425</v>
      </c>
      <c r="P1060" s="23" t="s">
        <v>3423</v>
      </c>
      <c r="Q1060" s="23" t="s">
        <v>229</v>
      </c>
      <c r="U1060" s="23" t="s">
        <v>328</v>
      </c>
      <c r="V1060" s="23" t="s">
        <v>231</v>
      </c>
      <c r="W1060" s="25">
        <v>46309.803796296299</v>
      </c>
    </row>
    <row r="1061" spans="1:23">
      <c r="A1061">
        <v>276754</v>
      </c>
      <c r="B1061">
        <v>10267</v>
      </c>
      <c r="C1061" s="23" t="s">
        <v>221</v>
      </c>
      <c r="D1061" s="23" t="s">
        <v>222</v>
      </c>
      <c r="E1061" s="23" t="s">
        <v>223</v>
      </c>
      <c r="F1061" s="24">
        <v>46218</v>
      </c>
      <c r="G1061" s="23" t="s">
        <v>329</v>
      </c>
      <c r="H1061">
        <v>1</v>
      </c>
      <c r="I1061" s="23" t="s">
        <v>3360</v>
      </c>
      <c r="M1061" s="23" t="s">
        <v>330</v>
      </c>
      <c r="N1061" s="23" t="s">
        <v>526</v>
      </c>
      <c r="O1061" s="23" t="s">
        <v>1358</v>
      </c>
      <c r="P1061" s="23" t="s">
        <v>3360</v>
      </c>
      <c r="Q1061" s="23" t="s">
        <v>229</v>
      </c>
      <c r="R1061">
        <v>10266</v>
      </c>
      <c r="U1061" s="23" t="s">
        <v>333</v>
      </c>
      <c r="V1061" s="23" t="s">
        <v>231</v>
      </c>
      <c r="W1061" s="25">
        <v>46309.803796296299</v>
      </c>
    </row>
    <row r="1062" spans="1:23">
      <c r="A1062">
        <v>277285</v>
      </c>
      <c r="B1062">
        <v>10853</v>
      </c>
      <c r="C1062" s="23" t="s">
        <v>221</v>
      </c>
      <c r="D1062" s="23" t="s">
        <v>222</v>
      </c>
      <c r="E1062" s="23" t="s">
        <v>223</v>
      </c>
      <c r="F1062" s="24">
        <v>46220</v>
      </c>
      <c r="G1062" s="23" t="s">
        <v>224</v>
      </c>
      <c r="H1062">
        <v>1</v>
      </c>
      <c r="I1062" s="23" t="s">
        <v>828</v>
      </c>
      <c r="M1062" s="23" t="s">
        <v>226</v>
      </c>
      <c r="N1062" s="23" t="s">
        <v>3426</v>
      </c>
      <c r="O1062" s="23" t="s">
        <v>3427</v>
      </c>
      <c r="P1062" s="23" t="s">
        <v>828</v>
      </c>
      <c r="Q1062" s="23" t="s">
        <v>229</v>
      </c>
      <c r="U1062" s="23" t="s">
        <v>230</v>
      </c>
      <c r="V1062" s="23" t="s">
        <v>231</v>
      </c>
      <c r="W1062" s="25">
        <v>46309.803796296299</v>
      </c>
    </row>
    <row r="1063" spans="1:23">
      <c r="A1063">
        <v>277286</v>
      </c>
      <c r="B1063">
        <v>10854</v>
      </c>
      <c r="C1063" s="23" t="s">
        <v>221</v>
      </c>
      <c r="D1063" s="23" t="s">
        <v>222</v>
      </c>
      <c r="E1063" s="23" t="s">
        <v>223</v>
      </c>
      <c r="F1063" s="24">
        <v>46220</v>
      </c>
      <c r="G1063" s="23" t="s">
        <v>232</v>
      </c>
      <c r="H1063">
        <v>1</v>
      </c>
      <c r="I1063" s="23" t="s">
        <v>3428</v>
      </c>
      <c r="M1063" s="23" t="s">
        <v>234</v>
      </c>
      <c r="N1063" s="23" t="s">
        <v>3429</v>
      </c>
      <c r="O1063" s="23" t="s">
        <v>3430</v>
      </c>
      <c r="P1063" s="23" t="s">
        <v>3428</v>
      </c>
      <c r="Q1063" s="23" t="s">
        <v>229</v>
      </c>
      <c r="U1063" s="23" t="s">
        <v>237</v>
      </c>
      <c r="V1063" s="23" t="s">
        <v>231</v>
      </c>
      <c r="W1063" s="25">
        <v>46309.803796296299</v>
      </c>
    </row>
    <row r="1064" spans="1:23">
      <c r="A1064">
        <v>277287</v>
      </c>
      <c r="B1064">
        <v>10855</v>
      </c>
      <c r="C1064" s="23" t="s">
        <v>221</v>
      </c>
      <c r="D1064" s="23" t="s">
        <v>222</v>
      </c>
      <c r="E1064" s="23" t="s">
        <v>223</v>
      </c>
      <c r="F1064" s="24">
        <v>46220</v>
      </c>
      <c r="G1064" s="23" t="s">
        <v>238</v>
      </c>
      <c r="H1064">
        <v>1</v>
      </c>
      <c r="I1064" s="23" t="s">
        <v>1933</v>
      </c>
      <c r="M1064" s="23" t="s">
        <v>240</v>
      </c>
      <c r="N1064" s="23" t="s">
        <v>3431</v>
      </c>
      <c r="O1064" s="23" t="s">
        <v>3432</v>
      </c>
      <c r="P1064" s="23" t="s">
        <v>1933</v>
      </c>
      <c r="Q1064" s="23" t="s">
        <v>3433</v>
      </c>
      <c r="U1064" s="23" t="s">
        <v>244</v>
      </c>
      <c r="V1064" s="23" t="s">
        <v>231</v>
      </c>
      <c r="W1064" s="25">
        <v>46309.803796296299</v>
      </c>
    </row>
    <row r="1065" spans="1:23">
      <c r="A1065">
        <v>277288</v>
      </c>
      <c r="B1065">
        <v>10857</v>
      </c>
      <c r="C1065" s="23" t="s">
        <v>221</v>
      </c>
      <c r="D1065" s="23" t="s">
        <v>222</v>
      </c>
      <c r="E1065" s="23" t="s">
        <v>223</v>
      </c>
      <c r="F1065" s="24">
        <v>46220</v>
      </c>
      <c r="G1065" s="23" t="s">
        <v>1711</v>
      </c>
      <c r="H1065">
        <v>1</v>
      </c>
      <c r="I1065" s="23" t="s">
        <v>3434</v>
      </c>
      <c r="M1065" s="23" t="s">
        <v>1713</v>
      </c>
      <c r="N1065" s="23" t="s">
        <v>3435</v>
      </c>
      <c r="O1065" s="23" t="s">
        <v>3436</v>
      </c>
      <c r="P1065" s="23" t="s">
        <v>3434</v>
      </c>
      <c r="Q1065" s="23" t="s">
        <v>229</v>
      </c>
      <c r="U1065" s="23" t="s">
        <v>1716</v>
      </c>
      <c r="V1065" s="23" t="s">
        <v>231</v>
      </c>
      <c r="W1065" s="25">
        <v>46309.803796296299</v>
      </c>
    </row>
    <row r="1066" spans="1:23">
      <c r="A1066">
        <v>277289</v>
      </c>
      <c r="B1066">
        <v>10858</v>
      </c>
      <c r="C1066" s="23" t="s">
        <v>221</v>
      </c>
      <c r="D1066" s="23" t="s">
        <v>222</v>
      </c>
      <c r="E1066" s="23" t="s">
        <v>223</v>
      </c>
      <c r="F1066" s="24">
        <v>46220</v>
      </c>
      <c r="G1066" s="23" t="s">
        <v>623</v>
      </c>
      <c r="H1066">
        <v>1</v>
      </c>
      <c r="I1066" s="23" t="s">
        <v>2269</v>
      </c>
      <c r="M1066" s="23" t="s">
        <v>625</v>
      </c>
      <c r="N1066" s="23" t="s">
        <v>3437</v>
      </c>
      <c r="O1066" s="23" t="s">
        <v>3438</v>
      </c>
      <c r="P1066" s="23" t="s">
        <v>2269</v>
      </c>
      <c r="Q1066" s="23" t="s">
        <v>229</v>
      </c>
      <c r="U1066" s="23" t="s">
        <v>628</v>
      </c>
      <c r="V1066" s="23" t="s">
        <v>231</v>
      </c>
      <c r="W1066" s="25">
        <v>46309.803796296299</v>
      </c>
    </row>
    <row r="1067" spans="1:23">
      <c r="A1067">
        <v>277290</v>
      </c>
      <c r="B1067">
        <v>10859</v>
      </c>
      <c r="C1067" s="23" t="s">
        <v>221</v>
      </c>
      <c r="D1067" s="23" t="s">
        <v>222</v>
      </c>
      <c r="E1067" s="23" t="s">
        <v>223</v>
      </c>
      <c r="F1067" s="24">
        <v>46220</v>
      </c>
      <c r="G1067" s="23" t="s">
        <v>263</v>
      </c>
      <c r="H1067">
        <v>1</v>
      </c>
      <c r="I1067" s="23" t="s">
        <v>3439</v>
      </c>
      <c r="M1067" s="23" t="s">
        <v>265</v>
      </c>
      <c r="N1067" s="23" t="s">
        <v>3440</v>
      </c>
      <c r="O1067" s="23" t="s">
        <v>3441</v>
      </c>
      <c r="P1067" s="23" t="s">
        <v>3439</v>
      </c>
      <c r="Q1067" s="23" t="s">
        <v>229</v>
      </c>
      <c r="U1067" s="23" t="s">
        <v>268</v>
      </c>
      <c r="V1067" s="23" t="s">
        <v>231</v>
      </c>
      <c r="W1067" s="25">
        <v>46309.803796296299</v>
      </c>
    </row>
    <row r="1068" spans="1:23">
      <c r="A1068">
        <v>277291</v>
      </c>
      <c r="B1068">
        <v>10860</v>
      </c>
      <c r="C1068" s="23" t="s">
        <v>221</v>
      </c>
      <c r="D1068" s="23" t="s">
        <v>222</v>
      </c>
      <c r="E1068" s="23" t="s">
        <v>223</v>
      </c>
      <c r="F1068" s="24">
        <v>46220</v>
      </c>
      <c r="G1068" s="23" t="s">
        <v>263</v>
      </c>
      <c r="H1068">
        <v>1</v>
      </c>
      <c r="I1068" s="23" t="s">
        <v>3442</v>
      </c>
      <c r="M1068" s="23" t="s">
        <v>265</v>
      </c>
      <c r="N1068" s="23" t="s">
        <v>3443</v>
      </c>
      <c r="O1068" s="23" t="s">
        <v>3444</v>
      </c>
      <c r="P1068" s="23" t="s">
        <v>3442</v>
      </c>
      <c r="Q1068" s="23" t="s">
        <v>229</v>
      </c>
      <c r="U1068" s="23" t="s">
        <v>268</v>
      </c>
      <c r="V1068" s="23" t="s">
        <v>231</v>
      </c>
      <c r="W1068" s="25">
        <v>46309.803796296299</v>
      </c>
    </row>
    <row r="1069" spans="1:23">
      <c r="A1069">
        <v>277292</v>
      </c>
      <c r="B1069">
        <v>10861</v>
      </c>
      <c r="C1069" s="23" t="s">
        <v>221</v>
      </c>
      <c r="D1069" s="23" t="s">
        <v>222</v>
      </c>
      <c r="E1069" s="23" t="s">
        <v>223</v>
      </c>
      <c r="F1069" s="24">
        <v>46220</v>
      </c>
      <c r="G1069" s="23" t="s">
        <v>632</v>
      </c>
      <c r="H1069">
        <v>1</v>
      </c>
      <c r="I1069" s="23" t="s">
        <v>3445</v>
      </c>
      <c r="M1069" s="23" t="s">
        <v>634</v>
      </c>
      <c r="N1069" s="23" t="s">
        <v>3446</v>
      </c>
      <c r="O1069" s="23" t="s">
        <v>3447</v>
      </c>
      <c r="P1069" s="23" t="s">
        <v>3445</v>
      </c>
      <c r="Q1069" s="23" t="s">
        <v>3448</v>
      </c>
      <c r="U1069" s="23" t="s">
        <v>637</v>
      </c>
      <c r="V1069" s="23" t="s">
        <v>231</v>
      </c>
      <c r="W1069" s="25">
        <v>46309.803796296299</v>
      </c>
    </row>
    <row r="1070" spans="1:23">
      <c r="A1070">
        <v>277293</v>
      </c>
      <c r="B1070">
        <v>10863</v>
      </c>
      <c r="C1070" s="23" t="s">
        <v>221</v>
      </c>
      <c r="D1070" s="23" t="s">
        <v>222</v>
      </c>
      <c r="E1070" s="23" t="s">
        <v>223</v>
      </c>
      <c r="F1070" s="24">
        <v>46220</v>
      </c>
      <c r="G1070" s="23" t="s">
        <v>1988</v>
      </c>
      <c r="H1070">
        <v>1</v>
      </c>
      <c r="I1070" s="23" t="s">
        <v>446</v>
      </c>
      <c r="M1070" s="23" t="s">
        <v>1990</v>
      </c>
      <c r="N1070" s="23" t="s">
        <v>3449</v>
      </c>
      <c r="O1070" s="23" t="s">
        <v>3450</v>
      </c>
      <c r="P1070" s="23" t="s">
        <v>446</v>
      </c>
      <c r="Q1070" s="23" t="s">
        <v>229</v>
      </c>
      <c r="U1070" s="23" t="s">
        <v>1993</v>
      </c>
      <c r="V1070" s="23" t="s">
        <v>231</v>
      </c>
      <c r="W1070" s="25">
        <v>46309.803796296299</v>
      </c>
    </row>
    <row r="1071" spans="1:23">
      <c r="A1071">
        <v>277294</v>
      </c>
      <c r="B1071">
        <v>10864</v>
      </c>
      <c r="C1071" s="23" t="s">
        <v>221</v>
      </c>
      <c r="D1071" s="23" t="s">
        <v>222</v>
      </c>
      <c r="E1071" s="23" t="s">
        <v>223</v>
      </c>
      <c r="F1071" s="24">
        <v>46220</v>
      </c>
      <c r="G1071" s="23" t="s">
        <v>275</v>
      </c>
      <c r="H1071">
        <v>1</v>
      </c>
      <c r="I1071" s="23" t="s">
        <v>1079</v>
      </c>
      <c r="M1071" s="23" t="s">
        <v>277</v>
      </c>
      <c r="N1071" s="23" t="s">
        <v>3451</v>
      </c>
      <c r="O1071" s="23" t="s">
        <v>3452</v>
      </c>
      <c r="P1071" s="23" t="s">
        <v>1079</v>
      </c>
      <c r="Q1071" s="23" t="s">
        <v>229</v>
      </c>
      <c r="U1071" s="23" t="s">
        <v>280</v>
      </c>
      <c r="V1071" s="23" t="s">
        <v>231</v>
      </c>
      <c r="W1071" s="25">
        <v>46309.803796296299</v>
      </c>
    </row>
    <row r="1072" spans="1:23">
      <c r="A1072">
        <v>277295</v>
      </c>
      <c r="B1072">
        <v>10865</v>
      </c>
      <c r="C1072" s="23" t="s">
        <v>221</v>
      </c>
      <c r="D1072" s="23" t="s">
        <v>222</v>
      </c>
      <c r="E1072" s="23" t="s">
        <v>223</v>
      </c>
      <c r="F1072" s="24">
        <v>46220</v>
      </c>
      <c r="G1072" s="23" t="s">
        <v>1988</v>
      </c>
      <c r="H1072">
        <v>1</v>
      </c>
      <c r="I1072" s="23" t="s">
        <v>3453</v>
      </c>
      <c r="M1072" s="23" t="s">
        <v>1990</v>
      </c>
      <c r="N1072" s="23" t="s">
        <v>3454</v>
      </c>
      <c r="O1072" s="23" t="s">
        <v>3455</v>
      </c>
      <c r="P1072" s="23" t="s">
        <v>3453</v>
      </c>
      <c r="Q1072" s="23" t="s">
        <v>229</v>
      </c>
      <c r="U1072" s="23" t="s">
        <v>1993</v>
      </c>
      <c r="V1072" s="23" t="s">
        <v>231</v>
      </c>
      <c r="W1072" s="25">
        <v>46309.803796296299</v>
      </c>
    </row>
    <row r="1073" spans="1:23">
      <c r="A1073">
        <v>277296</v>
      </c>
      <c r="B1073">
        <v>10866</v>
      </c>
      <c r="C1073" s="23" t="s">
        <v>221</v>
      </c>
      <c r="D1073" s="23" t="s">
        <v>222</v>
      </c>
      <c r="E1073" s="23" t="s">
        <v>223</v>
      </c>
      <c r="F1073" s="24">
        <v>46220</v>
      </c>
      <c r="G1073" s="23" t="s">
        <v>1988</v>
      </c>
      <c r="H1073">
        <v>1</v>
      </c>
      <c r="I1073" s="23" t="s">
        <v>1639</v>
      </c>
      <c r="M1073" s="23" t="s">
        <v>1990</v>
      </c>
      <c r="N1073" s="23" t="s">
        <v>3456</v>
      </c>
      <c r="O1073" s="23" t="s">
        <v>819</v>
      </c>
      <c r="P1073" s="23" t="s">
        <v>1639</v>
      </c>
      <c r="Q1073" s="23" t="s">
        <v>229</v>
      </c>
      <c r="U1073" s="23" t="s">
        <v>1993</v>
      </c>
      <c r="V1073" s="23" t="s">
        <v>231</v>
      </c>
      <c r="W1073" s="25">
        <v>46309.803796296299</v>
      </c>
    </row>
    <row r="1074" spans="1:23">
      <c r="A1074">
        <v>277297</v>
      </c>
      <c r="B1074">
        <v>10867</v>
      </c>
      <c r="C1074" s="23" t="s">
        <v>221</v>
      </c>
      <c r="D1074" s="23" t="s">
        <v>222</v>
      </c>
      <c r="E1074" s="23" t="s">
        <v>223</v>
      </c>
      <c r="F1074" s="24">
        <v>46220</v>
      </c>
      <c r="G1074" s="23" t="s">
        <v>263</v>
      </c>
      <c r="H1074">
        <v>1</v>
      </c>
      <c r="I1074" s="23" t="s">
        <v>3457</v>
      </c>
      <c r="M1074" s="23" t="s">
        <v>265</v>
      </c>
      <c r="N1074" s="23" t="s">
        <v>3458</v>
      </c>
      <c r="O1074" s="23" t="s">
        <v>3459</v>
      </c>
      <c r="P1074" s="23" t="s">
        <v>3457</v>
      </c>
      <c r="Q1074" s="23" t="s">
        <v>229</v>
      </c>
      <c r="U1074" s="23" t="s">
        <v>268</v>
      </c>
      <c r="V1074" s="23" t="s">
        <v>231</v>
      </c>
      <c r="W1074" s="25">
        <v>46309.803796296299</v>
      </c>
    </row>
    <row r="1075" spans="1:23">
      <c r="A1075">
        <v>277298</v>
      </c>
      <c r="B1075">
        <v>10868</v>
      </c>
      <c r="C1075" s="23" t="s">
        <v>221</v>
      </c>
      <c r="D1075" s="23" t="s">
        <v>222</v>
      </c>
      <c r="E1075" s="23" t="s">
        <v>223</v>
      </c>
      <c r="F1075" s="24">
        <v>46220</v>
      </c>
      <c r="G1075" s="23" t="s">
        <v>275</v>
      </c>
      <c r="H1075">
        <v>1</v>
      </c>
      <c r="I1075" s="23" t="s">
        <v>3460</v>
      </c>
      <c r="M1075" s="23" t="s">
        <v>277</v>
      </c>
      <c r="N1075" s="23" t="s">
        <v>3461</v>
      </c>
      <c r="O1075" s="23" t="s">
        <v>3462</v>
      </c>
      <c r="P1075" s="23" t="s">
        <v>3460</v>
      </c>
      <c r="Q1075" s="23" t="s">
        <v>229</v>
      </c>
      <c r="U1075" s="23" t="s">
        <v>280</v>
      </c>
      <c r="V1075" s="23" t="s">
        <v>231</v>
      </c>
      <c r="W1075" s="25">
        <v>46309.803796296299</v>
      </c>
    </row>
    <row r="1076" spans="1:23">
      <c r="A1076">
        <v>277299</v>
      </c>
      <c r="B1076">
        <v>10869</v>
      </c>
      <c r="C1076" s="23" t="s">
        <v>221</v>
      </c>
      <c r="D1076" s="23" t="s">
        <v>222</v>
      </c>
      <c r="E1076" s="23" t="s">
        <v>223</v>
      </c>
      <c r="F1076" s="24">
        <v>46220</v>
      </c>
      <c r="G1076" s="23" t="s">
        <v>245</v>
      </c>
      <c r="H1076">
        <v>1</v>
      </c>
      <c r="I1076" s="23" t="s">
        <v>3463</v>
      </c>
      <c r="M1076" s="23" t="s">
        <v>247</v>
      </c>
      <c r="N1076" s="23" t="s">
        <v>3464</v>
      </c>
      <c r="O1076" s="23" t="s">
        <v>3465</v>
      </c>
      <c r="P1076" s="23" t="s">
        <v>3463</v>
      </c>
      <c r="Q1076" s="23" t="s">
        <v>229</v>
      </c>
      <c r="U1076" s="23" t="s">
        <v>250</v>
      </c>
      <c r="V1076" s="23" t="s">
        <v>231</v>
      </c>
      <c r="W1076" s="25">
        <v>46309.803796296299</v>
      </c>
    </row>
    <row r="1077" spans="1:23">
      <c r="A1077">
        <v>277300</v>
      </c>
      <c r="B1077">
        <v>10870</v>
      </c>
      <c r="C1077" s="23" t="s">
        <v>221</v>
      </c>
      <c r="D1077" s="23" t="s">
        <v>222</v>
      </c>
      <c r="E1077" s="23" t="s">
        <v>223</v>
      </c>
      <c r="F1077" s="24">
        <v>46220</v>
      </c>
      <c r="G1077" s="23" t="s">
        <v>251</v>
      </c>
      <c r="H1077">
        <v>1</v>
      </c>
      <c r="I1077" s="23" t="s">
        <v>3466</v>
      </c>
      <c r="M1077" s="23" t="s">
        <v>253</v>
      </c>
      <c r="N1077" s="23" t="s">
        <v>3467</v>
      </c>
      <c r="O1077" s="23" t="s">
        <v>3468</v>
      </c>
      <c r="P1077" s="23" t="s">
        <v>3466</v>
      </c>
      <c r="Q1077" s="23" t="s">
        <v>229</v>
      </c>
      <c r="U1077" s="23" t="s">
        <v>256</v>
      </c>
      <c r="V1077" s="23" t="s">
        <v>231</v>
      </c>
      <c r="W1077" s="25">
        <v>46309.803796296299</v>
      </c>
    </row>
    <row r="1078" spans="1:23">
      <c r="A1078">
        <v>277301</v>
      </c>
      <c r="B1078">
        <v>10871</v>
      </c>
      <c r="C1078" s="23" t="s">
        <v>221</v>
      </c>
      <c r="D1078" s="23" t="s">
        <v>222</v>
      </c>
      <c r="E1078" s="23" t="s">
        <v>223</v>
      </c>
      <c r="F1078" s="24">
        <v>46220</v>
      </c>
      <c r="G1078" s="23" t="s">
        <v>644</v>
      </c>
      <c r="H1078">
        <v>1</v>
      </c>
      <c r="I1078" s="23" t="s">
        <v>2902</v>
      </c>
      <c r="M1078" s="23" t="s">
        <v>397</v>
      </c>
      <c r="N1078" s="23" t="s">
        <v>3469</v>
      </c>
      <c r="O1078" s="23" t="s">
        <v>3470</v>
      </c>
      <c r="P1078" s="23" t="s">
        <v>2902</v>
      </c>
      <c r="Q1078" s="23" t="s">
        <v>229</v>
      </c>
      <c r="U1078" s="23" t="s">
        <v>648</v>
      </c>
      <c r="V1078" s="23" t="s">
        <v>231</v>
      </c>
      <c r="W1078" s="25">
        <v>46309.803796296299</v>
      </c>
    </row>
    <row r="1079" spans="1:23">
      <c r="A1079">
        <v>277302</v>
      </c>
      <c r="B1079">
        <v>10872</v>
      </c>
      <c r="C1079" s="23" t="s">
        <v>221</v>
      </c>
      <c r="D1079" s="23" t="s">
        <v>222</v>
      </c>
      <c r="E1079" s="23" t="s">
        <v>223</v>
      </c>
      <c r="F1079" s="24">
        <v>46220</v>
      </c>
      <c r="G1079" s="23" t="s">
        <v>224</v>
      </c>
      <c r="H1079">
        <v>1</v>
      </c>
      <c r="I1079" s="23" t="s">
        <v>3471</v>
      </c>
      <c r="M1079" s="23" t="s">
        <v>226</v>
      </c>
      <c r="N1079" s="23" t="s">
        <v>3472</v>
      </c>
      <c r="O1079" s="23" t="s">
        <v>3473</v>
      </c>
      <c r="P1079" s="23" t="s">
        <v>3471</v>
      </c>
      <c r="Q1079" s="23" t="s">
        <v>229</v>
      </c>
      <c r="U1079" s="23" t="s">
        <v>230</v>
      </c>
      <c r="V1079" s="23" t="s">
        <v>231</v>
      </c>
      <c r="W1079" s="25">
        <v>46309.803796296299</v>
      </c>
    </row>
    <row r="1080" spans="1:23">
      <c r="A1080">
        <v>277303</v>
      </c>
      <c r="B1080">
        <v>10873</v>
      </c>
      <c r="C1080" s="23" t="s">
        <v>221</v>
      </c>
      <c r="D1080" s="23" t="s">
        <v>222</v>
      </c>
      <c r="E1080" s="23" t="s">
        <v>223</v>
      </c>
      <c r="F1080" s="24">
        <v>46220</v>
      </c>
      <c r="G1080" s="23" t="s">
        <v>263</v>
      </c>
      <c r="H1080">
        <v>1</v>
      </c>
      <c r="I1080" s="23" t="s">
        <v>1589</v>
      </c>
      <c r="M1080" s="23" t="s">
        <v>265</v>
      </c>
      <c r="N1080" s="23" t="s">
        <v>3474</v>
      </c>
      <c r="O1080" s="23" t="s">
        <v>3475</v>
      </c>
      <c r="P1080" s="23" t="s">
        <v>1589</v>
      </c>
      <c r="Q1080" s="23" t="s">
        <v>229</v>
      </c>
      <c r="U1080" s="23" t="s">
        <v>268</v>
      </c>
      <c r="V1080" s="23" t="s">
        <v>231</v>
      </c>
      <c r="W1080" s="25">
        <v>46309.803796296299</v>
      </c>
    </row>
    <row r="1081" spans="1:23">
      <c r="A1081">
        <v>277304</v>
      </c>
      <c r="B1081">
        <v>10874</v>
      </c>
      <c r="C1081" s="23" t="s">
        <v>221</v>
      </c>
      <c r="D1081" s="23" t="s">
        <v>222</v>
      </c>
      <c r="E1081" s="23" t="s">
        <v>223</v>
      </c>
      <c r="F1081" s="24">
        <v>46220</v>
      </c>
      <c r="G1081" s="23" t="s">
        <v>632</v>
      </c>
      <c r="H1081">
        <v>1</v>
      </c>
      <c r="I1081" s="23" t="s">
        <v>3476</v>
      </c>
      <c r="M1081" s="23" t="s">
        <v>634</v>
      </c>
      <c r="N1081" s="23" t="s">
        <v>1706</v>
      </c>
      <c r="O1081" s="23" t="s">
        <v>3477</v>
      </c>
      <c r="P1081" s="23" t="s">
        <v>3476</v>
      </c>
      <c r="Q1081" s="23" t="s">
        <v>229</v>
      </c>
      <c r="U1081" s="23" t="s">
        <v>637</v>
      </c>
      <c r="V1081" s="23" t="s">
        <v>231</v>
      </c>
      <c r="W1081" s="25">
        <v>46309.803796296299</v>
      </c>
    </row>
    <row r="1082" spans="1:23">
      <c r="A1082">
        <v>277305</v>
      </c>
      <c r="B1082">
        <v>10875</v>
      </c>
      <c r="C1082" s="23" t="s">
        <v>221</v>
      </c>
      <c r="D1082" s="23" t="s">
        <v>222</v>
      </c>
      <c r="E1082" s="23" t="s">
        <v>223</v>
      </c>
      <c r="F1082" s="24">
        <v>46220</v>
      </c>
      <c r="G1082" s="23" t="s">
        <v>238</v>
      </c>
      <c r="H1082">
        <v>1</v>
      </c>
      <c r="I1082" s="23" t="s">
        <v>3478</v>
      </c>
      <c r="M1082" s="23" t="s">
        <v>240</v>
      </c>
      <c r="N1082" s="23" t="s">
        <v>3479</v>
      </c>
      <c r="O1082" s="23" t="s">
        <v>3480</v>
      </c>
      <c r="P1082" s="23" t="s">
        <v>3478</v>
      </c>
      <c r="Q1082" s="23" t="s">
        <v>229</v>
      </c>
      <c r="U1082" s="23" t="s">
        <v>244</v>
      </c>
      <c r="V1082" s="23" t="s">
        <v>231</v>
      </c>
      <c r="W1082" s="25">
        <v>46309.803796296299</v>
      </c>
    </row>
    <row r="1083" spans="1:23">
      <c r="A1083">
        <v>277306</v>
      </c>
      <c r="B1083">
        <v>10876</v>
      </c>
      <c r="C1083" s="23" t="s">
        <v>221</v>
      </c>
      <c r="D1083" s="23" t="s">
        <v>222</v>
      </c>
      <c r="E1083" s="23" t="s">
        <v>223</v>
      </c>
      <c r="F1083" s="24">
        <v>46220</v>
      </c>
      <c r="G1083" s="23" t="s">
        <v>299</v>
      </c>
      <c r="H1083">
        <v>1</v>
      </c>
      <c r="I1083" s="23" t="s">
        <v>3481</v>
      </c>
      <c r="M1083" s="23" t="s">
        <v>301</v>
      </c>
      <c r="N1083" s="23" t="s">
        <v>3482</v>
      </c>
      <c r="O1083" s="23" t="s">
        <v>3483</v>
      </c>
      <c r="P1083" s="23" t="s">
        <v>3481</v>
      </c>
      <c r="Q1083" s="23" t="s">
        <v>229</v>
      </c>
      <c r="U1083" s="23" t="s">
        <v>304</v>
      </c>
      <c r="V1083" s="23" t="s">
        <v>231</v>
      </c>
      <c r="W1083" s="25">
        <v>46309.803796296299</v>
      </c>
    </row>
    <row r="1084" spans="1:23">
      <c r="A1084">
        <v>277307</v>
      </c>
      <c r="B1084">
        <v>10877</v>
      </c>
      <c r="C1084" s="23" t="s">
        <v>221</v>
      </c>
      <c r="D1084" s="23" t="s">
        <v>222</v>
      </c>
      <c r="E1084" s="23" t="s">
        <v>223</v>
      </c>
      <c r="F1084" s="24">
        <v>46220</v>
      </c>
      <c r="G1084" s="23" t="s">
        <v>730</v>
      </c>
      <c r="H1084">
        <v>1</v>
      </c>
      <c r="I1084" s="23" t="s">
        <v>3484</v>
      </c>
      <c r="M1084" s="23" t="s">
        <v>732</v>
      </c>
      <c r="N1084" s="23" t="s">
        <v>3485</v>
      </c>
      <c r="O1084" s="23" t="s">
        <v>3486</v>
      </c>
      <c r="P1084" s="23" t="s">
        <v>3484</v>
      </c>
      <c r="Q1084" s="23" t="s">
        <v>229</v>
      </c>
      <c r="U1084" s="23" t="s">
        <v>735</v>
      </c>
      <c r="V1084" s="23" t="s">
        <v>231</v>
      </c>
      <c r="W1084" s="25">
        <v>46309.803796296299</v>
      </c>
    </row>
    <row r="1085" spans="1:23">
      <c r="A1085">
        <v>277308</v>
      </c>
      <c r="B1085">
        <v>10878</v>
      </c>
      <c r="C1085" s="23" t="s">
        <v>221</v>
      </c>
      <c r="D1085" s="23" t="s">
        <v>222</v>
      </c>
      <c r="E1085" s="23" t="s">
        <v>223</v>
      </c>
      <c r="F1085" s="24">
        <v>46220</v>
      </c>
      <c r="G1085" s="23" t="s">
        <v>224</v>
      </c>
      <c r="H1085">
        <v>1</v>
      </c>
      <c r="I1085" s="23" t="s">
        <v>3487</v>
      </c>
      <c r="M1085" s="23" t="s">
        <v>226</v>
      </c>
      <c r="N1085" s="23" t="s">
        <v>3488</v>
      </c>
      <c r="O1085" s="23" t="s">
        <v>3489</v>
      </c>
      <c r="P1085" s="23" t="s">
        <v>3487</v>
      </c>
      <c r="Q1085" s="23" t="s">
        <v>229</v>
      </c>
      <c r="U1085" s="23" t="s">
        <v>230</v>
      </c>
      <c r="V1085" s="23" t="s">
        <v>231</v>
      </c>
      <c r="W1085" s="25">
        <v>46309.803796296299</v>
      </c>
    </row>
    <row r="1086" spans="1:23">
      <c r="A1086">
        <v>277309</v>
      </c>
      <c r="B1086">
        <v>10879</v>
      </c>
      <c r="C1086" s="23" t="s">
        <v>221</v>
      </c>
      <c r="D1086" s="23" t="s">
        <v>222</v>
      </c>
      <c r="E1086" s="23" t="s">
        <v>223</v>
      </c>
      <c r="F1086" s="24">
        <v>46220</v>
      </c>
      <c r="G1086" s="23" t="s">
        <v>238</v>
      </c>
      <c r="H1086">
        <v>1</v>
      </c>
      <c r="I1086" s="23" t="s">
        <v>3490</v>
      </c>
      <c r="M1086" s="23" t="s">
        <v>240</v>
      </c>
      <c r="N1086" s="23" t="s">
        <v>3491</v>
      </c>
      <c r="O1086" s="23" t="s">
        <v>3492</v>
      </c>
      <c r="P1086" s="23" t="s">
        <v>3490</v>
      </c>
      <c r="Q1086" s="23" t="s">
        <v>229</v>
      </c>
      <c r="U1086" s="23" t="s">
        <v>244</v>
      </c>
      <c r="V1086" s="23" t="s">
        <v>231</v>
      </c>
      <c r="W1086" s="25">
        <v>46309.803796296299</v>
      </c>
    </row>
    <row r="1087" spans="1:23">
      <c r="A1087">
        <v>277310</v>
      </c>
      <c r="B1087">
        <v>10880</v>
      </c>
      <c r="C1087" s="23" t="s">
        <v>221</v>
      </c>
      <c r="D1087" s="23" t="s">
        <v>222</v>
      </c>
      <c r="E1087" s="23" t="s">
        <v>223</v>
      </c>
      <c r="F1087" s="24">
        <v>46220</v>
      </c>
      <c r="G1087" s="23" t="s">
        <v>299</v>
      </c>
      <c r="H1087">
        <v>1</v>
      </c>
      <c r="I1087" s="23" t="s">
        <v>680</v>
      </c>
      <c r="M1087" s="23" t="s">
        <v>301</v>
      </c>
      <c r="N1087" s="23" t="s">
        <v>3493</v>
      </c>
      <c r="O1087" s="23" t="s">
        <v>3494</v>
      </c>
      <c r="P1087" s="23" t="s">
        <v>680</v>
      </c>
      <c r="Q1087" s="23" t="s">
        <v>229</v>
      </c>
      <c r="U1087" s="23" t="s">
        <v>304</v>
      </c>
      <c r="V1087" s="23" t="s">
        <v>231</v>
      </c>
      <c r="W1087" s="25">
        <v>46309.803796296299</v>
      </c>
    </row>
    <row r="1088" spans="1:23">
      <c r="A1088">
        <v>277311</v>
      </c>
      <c r="B1088">
        <v>10881</v>
      </c>
      <c r="C1088" s="23" t="s">
        <v>221</v>
      </c>
      <c r="D1088" s="23" t="s">
        <v>222</v>
      </c>
      <c r="E1088" s="23" t="s">
        <v>223</v>
      </c>
      <c r="F1088" s="24">
        <v>46220</v>
      </c>
      <c r="G1088" s="23" t="s">
        <v>2408</v>
      </c>
      <c r="H1088">
        <v>1</v>
      </c>
      <c r="I1088" s="23" t="s">
        <v>3495</v>
      </c>
      <c r="M1088" s="23" t="s">
        <v>2410</v>
      </c>
      <c r="N1088" s="23" t="s">
        <v>3496</v>
      </c>
      <c r="O1088" s="23" t="s">
        <v>2287</v>
      </c>
      <c r="P1088" s="23" t="s">
        <v>3495</v>
      </c>
      <c r="Q1088" s="23" t="s">
        <v>229</v>
      </c>
      <c r="U1088" s="23" t="s">
        <v>2413</v>
      </c>
      <c r="V1088" s="23" t="s">
        <v>231</v>
      </c>
      <c r="W1088" s="25">
        <v>46309.803796296299</v>
      </c>
    </row>
    <row r="1089" spans="1:23">
      <c r="A1089">
        <v>277312</v>
      </c>
      <c r="B1089">
        <v>10882</v>
      </c>
      <c r="C1089" s="23" t="s">
        <v>221</v>
      </c>
      <c r="D1089" s="23" t="s">
        <v>222</v>
      </c>
      <c r="E1089" s="23" t="s">
        <v>223</v>
      </c>
      <c r="F1089" s="24">
        <v>46220</v>
      </c>
      <c r="G1089" s="23" t="s">
        <v>238</v>
      </c>
      <c r="H1089">
        <v>1</v>
      </c>
      <c r="I1089" s="23" t="s">
        <v>2236</v>
      </c>
      <c r="M1089" s="23" t="s">
        <v>240</v>
      </c>
      <c r="N1089" s="23" t="s">
        <v>3497</v>
      </c>
      <c r="O1089" s="23" t="s">
        <v>3498</v>
      </c>
      <c r="P1089" s="23" t="s">
        <v>2236</v>
      </c>
      <c r="Q1089" s="23" t="s">
        <v>229</v>
      </c>
      <c r="U1089" s="23" t="s">
        <v>244</v>
      </c>
      <c r="V1089" s="23" t="s">
        <v>231</v>
      </c>
      <c r="W1089" s="25">
        <v>46309.803796296299</v>
      </c>
    </row>
    <row r="1090" spans="1:23">
      <c r="A1090">
        <v>277313</v>
      </c>
      <c r="B1090">
        <v>10883</v>
      </c>
      <c r="C1090" s="23" t="s">
        <v>221</v>
      </c>
      <c r="D1090" s="23" t="s">
        <v>222</v>
      </c>
      <c r="E1090" s="23" t="s">
        <v>223</v>
      </c>
      <c r="F1090" s="24">
        <v>46220</v>
      </c>
      <c r="G1090" s="23" t="s">
        <v>263</v>
      </c>
      <c r="H1090">
        <v>1</v>
      </c>
      <c r="I1090" s="23" t="s">
        <v>3499</v>
      </c>
      <c r="M1090" s="23" t="s">
        <v>265</v>
      </c>
      <c r="N1090" s="23" t="s">
        <v>3500</v>
      </c>
      <c r="O1090" s="23" t="s">
        <v>3501</v>
      </c>
      <c r="P1090" s="23" t="s">
        <v>3499</v>
      </c>
      <c r="Q1090" s="23" t="s">
        <v>229</v>
      </c>
      <c r="U1090" s="23" t="s">
        <v>268</v>
      </c>
      <c r="V1090" s="23" t="s">
        <v>231</v>
      </c>
      <c r="W1090" s="25">
        <v>46309.803796296299</v>
      </c>
    </row>
    <row r="1091" spans="1:23">
      <c r="A1091">
        <v>277314</v>
      </c>
      <c r="B1091">
        <v>10884</v>
      </c>
      <c r="C1091" s="23" t="s">
        <v>221</v>
      </c>
      <c r="D1091" s="23" t="s">
        <v>222</v>
      </c>
      <c r="E1091" s="23" t="s">
        <v>223</v>
      </c>
      <c r="F1091" s="24">
        <v>46220</v>
      </c>
      <c r="G1091" s="23" t="s">
        <v>323</v>
      </c>
      <c r="H1091">
        <v>1</v>
      </c>
      <c r="I1091" s="23" t="s">
        <v>3502</v>
      </c>
      <c r="M1091" s="23" t="s">
        <v>325</v>
      </c>
      <c r="N1091" s="23" t="s">
        <v>3503</v>
      </c>
      <c r="O1091" s="23" t="s">
        <v>3504</v>
      </c>
      <c r="P1091" s="23" t="s">
        <v>3502</v>
      </c>
      <c r="Q1091" s="23" t="s">
        <v>229</v>
      </c>
      <c r="U1091" s="23" t="s">
        <v>328</v>
      </c>
      <c r="V1091" s="23" t="s">
        <v>231</v>
      </c>
      <c r="W1091" s="25">
        <v>46309.803796296299</v>
      </c>
    </row>
    <row r="1092" spans="1:23">
      <c r="A1092">
        <v>277315</v>
      </c>
      <c r="B1092">
        <v>10885</v>
      </c>
      <c r="C1092" s="23" t="s">
        <v>221</v>
      </c>
      <c r="D1092" s="23" t="s">
        <v>222</v>
      </c>
      <c r="E1092" s="23" t="s">
        <v>223</v>
      </c>
      <c r="F1092" s="24">
        <v>46220</v>
      </c>
      <c r="G1092" s="23" t="s">
        <v>224</v>
      </c>
      <c r="H1092">
        <v>1</v>
      </c>
      <c r="I1092" s="23" t="s">
        <v>3505</v>
      </c>
      <c r="M1092" s="23" t="s">
        <v>226</v>
      </c>
      <c r="N1092" s="23" t="s">
        <v>3506</v>
      </c>
      <c r="O1092" s="23" t="s">
        <v>3067</v>
      </c>
      <c r="P1092" s="23" t="s">
        <v>3505</v>
      </c>
      <c r="Q1092" s="23" t="s">
        <v>229</v>
      </c>
      <c r="U1092" s="23" t="s">
        <v>230</v>
      </c>
      <c r="V1092" s="23" t="s">
        <v>231</v>
      </c>
      <c r="W1092" s="25">
        <v>46309.803796296299</v>
      </c>
    </row>
    <row r="1093" spans="1:23">
      <c r="A1093">
        <v>277316</v>
      </c>
      <c r="B1093">
        <v>10856</v>
      </c>
      <c r="C1093" s="23" t="s">
        <v>221</v>
      </c>
      <c r="D1093" s="23" t="s">
        <v>222</v>
      </c>
      <c r="E1093" s="23" t="s">
        <v>223</v>
      </c>
      <c r="F1093" s="24">
        <v>46220</v>
      </c>
      <c r="G1093" s="23" t="s">
        <v>329</v>
      </c>
      <c r="H1093">
        <v>1</v>
      </c>
      <c r="I1093" s="23" t="s">
        <v>3433</v>
      </c>
      <c r="M1093" s="23" t="s">
        <v>330</v>
      </c>
      <c r="N1093" s="23" t="s">
        <v>1743</v>
      </c>
      <c r="O1093" s="23" t="s">
        <v>1107</v>
      </c>
      <c r="P1093" s="23" t="s">
        <v>3433</v>
      </c>
      <c r="Q1093" s="23" t="s">
        <v>229</v>
      </c>
      <c r="R1093">
        <v>10855</v>
      </c>
      <c r="U1093" s="23" t="s">
        <v>333</v>
      </c>
      <c r="V1093" s="23" t="s">
        <v>231</v>
      </c>
      <c r="W1093" s="25">
        <v>46309.803796296299</v>
      </c>
    </row>
    <row r="1094" spans="1:23">
      <c r="A1094">
        <v>277317</v>
      </c>
      <c r="B1094">
        <v>10862</v>
      </c>
      <c r="C1094" s="23" t="s">
        <v>221</v>
      </c>
      <c r="D1094" s="23" t="s">
        <v>222</v>
      </c>
      <c r="E1094" s="23" t="s">
        <v>223</v>
      </c>
      <c r="F1094" s="24">
        <v>46220</v>
      </c>
      <c r="G1094" s="23" t="s">
        <v>224</v>
      </c>
      <c r="H1094">
        <v>1</v>
      </c>
      <c r="I1094" s="23" t="s">
        <v>3448</v>
      </c>
      <c r="M1094" s="23" t="s">
        <v>226</v>
      </c>
      <c r="N1094" s="23" t="s">
        <v>3507</v>
      </c>
      <c r="O1094" s="23" t="s">
        <v>3508</v>
      </c>
      <c r="P1094" s="23" t="s">
        <v>3448</v>
      </c>
      <c r="Q1094" s="23" t="s">
        <v>229</v>
      </c>
      <c r="R1094">
        <v>10861</v>
      </c>
      <c r="U1094" s="23" t="s">
        <v>230</v>
      </c>
      <c r="V1094" s="23" t="s">
        <v>231</v>
      </c>
      <c r="W1094" s="25">
        <v>46309.803796296299</v>
      </c>
    </row>
    <row r="1095" spans="1:23">
      <c r="A1095">
        <v>277641</v>
      </c>
      <c r="B1095">
        <v>11078</v>
      </c>
      <c r="C1095" s="23" t="s">
        <v>221</v>
      </c>
      <c r="D1095" s="23" t="s">
        <v>222</v>
      </c>
      <c r="E1095" s="23" t="s">
        <v>223</v>
      </c>
      <c r="F1095" s="24">
        <v>46224</v>
      </c>
      <c r="G1095" s="23" t="s">
        <v>930</v>
      </c>
      <c r="H1095">
        <v>1</v>
      </c>
      <c r="I1095" s="23" t="s">
        <v>3509</v>
      </c>
      <c r="M1095" s="23" t="s">
        <v>352</v>
      </c>
      <c r="N1095" s="23" t="s">
        <v>3510</v>
      </c>
      <c r="O1095" s="23" t="s">
        <v>3511</v>
      </c>
      <c r="P1095" s="23" t="s">
        <v>3509</v>
      </c>
      <c r="Q1095" s="23" t="s">
        <v>229</v>
      </c>
      <c r="U1095" s="23" t="s">
        <v>934</v>
      </c>
      <c r="V1095" s="23" t="s">
        <v>231</v>
      </c>
      <c r="W1095" s="25">
        <v>46309.803796296299</v>
      </c>
    </row>
    <row r="1096" spans="1:23">
      <c r="A1096">
        <v>277642</v>
      </c>
      <c r="B1096">
        <v>11079</v>
      </c>
      <c r="C1096" s="23" t="s">
        <v>221</v>
      </c>
      <c r="D1096" s="23" t="s">
        <v>222</v>
      </c>
      <c r="E1096" s="23" t="s">
        <v>223</v>
      </c>
      <c r="F1096" s="24">
        <v>46224</v>
      </c>
      <c r="G1096" s="23" t="s">
        <v>1817</v>
      </c>
      <c r="H1096">
        <v>1</v>
      </c>
      <c r="I1096" s="23" t="s">
        <v>3512</v>
      </c>
      <c r="M1096" s="23" t="s">
        <v>226</v>
      </c>
      <c r="N1096" s="23" t="s">
        <v>3513</v>
      </c>
      <c r="O1096" s="23" t="s">
        <v>3514</v>
      </c>
      <c r="P1096" s="23" t="s">
        <v>3512</v>
      </c>
      <c r="Q1096" s="23" t="s">
        <v>229</v>
      </c>
      <c r="U1096" s="23" t="s">
        <v>1820</v>
      </c>
      <c r="V1096" s="23" t="s">
        <v>231</v>
      </c>
      <c r="W1096" s="25">
        <v>46309.803796296299</v>
      </c>
    </row>
    <row r="1097" spans="1:23">
      <c r="A1097">
        <v>277643</v>
      </c>
      <c r="B1097">
        <v>11062</v>
      </c>
      <c r="C1097" s="23" t="s">
        <v>221</v>
      </c>
      <c r="D1097" s="23" t="s">
        <v>222</v>
      </c>
      <c r="E1097" s="23" t="s">
        <v>223</v>
      </c>
      <c r="F1097" s="24">
        <v>46224</v>
      </c>
      <c r="G1097" s="23" t="s">
        <v>334</v>
      </c>
      <c r="H1097">
        <v>1</v>
      </c>
      <c r="I1097" s="23" t="s">
        <v>677</v>
      </c>
      <c r="M1097" s="23" t="s">
        <v>226</v>
      </c>
      <c r="N1097" s="23" t="s">
        <v>3515</v>
      </c>
      <c r="O1097" s="23" t="s">
        <v>3516</v>
      </c>
      <c r="P1097" s="23" t="s">
        <v>677</v>
      </c>
      <c r="Q1097" s="23" t="s">
        <v>229</v>
      </c>
      <c r="U1097" s="23" t="s">
        <v>339</v>
      </c>
      <c r="V1097" s="23" t="s">
        <v>231</v>
      </c>
      <c r="W1097" s="25">
        <v>46309.803796296299</v>
      </c>
    </row>
    <row r="1098" spans="1:23">
      <c r="A1098">
        <v>277644</v>
      </c>
      <c r="B1098">
        <v>11063</v>
      </c>
      <c r="C1098" s="23" t="s">
        <v>221</v>
      </c>
      <c r="D1098" s="23" t="s">
        <v>222</v>
      </c>
      <c r="E1098" s="23" t="s">
        <v>223</v>
      </c>
      <c r="F1098" s="24">
        <v>46224</v>
      </c>
      <c r="G1098" s="23" t="s">
        <v>930</v>
      </c>
      <c r="H1098">
        <v>6</v>
      </c>
      <c r="I1098" s="23" t="s">
        <v>3517</v>
      </c>
      <c r="M1098" s="23" t="s">
        <v>352</v>
      </c>
      <c r="N1098" s="23" t="s">
        <v>3518</v>
      </c>
      <c r="O1098" s="23" t="s">
        <v>548</v>
      </c>
      <c r="P1098" s="23" t="s">
        <v>3519</v>
      </c>
      <c r="Q1098" s="23" t="s">
        <v>3520</v>
      </c>
      <c r="U1098" s="23" t="s">
        <v>934</v>
      </c>
      <c r="V1098" s="23" t="s">
        <v>231</v>
      </c>
      <c r="W1098" s="25">
        <v>46309.803796296299</v>
      </c>
    </row>
    <row r="1099" spans="1:23">
      <c r="A1099">
        <v>277645</v>
      </c>
      <c r="B1099">
        <v>11065</v>
      </c>
      <c r="C1099" s="23" t="s">
        <v>221</v>
      </c>
      <c r="D1099" s="23" t="s">
        <v>222</v>
      </c>
      <c r="E1099" s="23" t="s">
        <v>223</v>
      </c>
      <c r="F1099" s="24">
        <v>46224</v>
      </c>
      <c r="G1099" s="23" t="s">
        <v>1817</v>
      </c>
      <c r="H1099">
        <v>1</v>
      </c>
      <c r="I1099" s="23" t="s">
        <v>991</v>
      </c>
      <c r="M1099" s="23" t="s">
        <v>226</v>
      </c>
      <c r="N1099" s="23" t="s">
        <v>2822</v>
      </c>
      <c r="O1099" s="23" t="s">
        <v>3521</v>
      </c>
      <c r="P1099" s="23" t="s">
        <v>991</v>
      </c>
      <c r="Q1099" s="23" t="s">
        <v>229</v>
      </c>
      <c r="U1099" s="23" t="s">
        <v>1820</v>
      </c>
      <c r="V1099" s="23" t="s">
        <v>231</v>
      </c>
      <c r="W1099" s="25">
        <v>46309.803796296299</v>
      </c>
    </row>
    <row r="1100" spans="1:23">
      <c r="A1100">
        <v>277646</v>
      </c>
      <c r="B1100">
        <v>11066</v>
      </c>
      <c r="C1100" s="23" t="s">
        <v>221</v>
      </c>
      <c r="D1100" s="23" t="s">
        <v>222</v>
      </c>
      <c r="E1100" s="23" t="s">
        <v>223</v>
      </c>
      <c r="F1100" s="24">
        <v>46224</v>
      </c>
      <c r="G1100" s="23" t="s">
        <v>930</v>
      </c>
      <c r="H1100">
        <v>2</v>
      </c>
      <c r="I1100" s="23" t="s">
        <v>3522</v>
      </c>
      <c r="M1100" s="23" t="s">
        <v>352</v>
      </c>
      <c r="N1100" s="23" t="s">
        <v>3523</v>
      </c>
      <c r="O1100" s="23" t="s">
        <v>3524</v>
      </c>
      <c r="P1100" s="23" t="s">
        <v>2128</v>
      </c>
      <c r="Q1100" s="23" t="s">
        <v>229</v>
      </c>
      <c r="U1100" s="23" t="s">
        <v>934</v>
      </c>
      <c r="V1100" s="23" t="s">
        <v>231</v>
      </c>
      <c r="W1100" s="25">
        <v>46309.803796296299</v>
      </c>
    </row>
    <row r="1101" spans="1:23">
      <c r="A1101">
        <v>277647</v>
      </c>
      <c r="B1101">
        <v>11067</v>
      </c>
      <c r="C1101" s="23" t="s">
        <v>221</v>
      </c>
      <c r="D1101" s="23" t="s">
        <v>222</v>
      </c>
      <c r="E1101" s="23" t="s">
        <v>223</v>
      </c>
      <c r="F1101" s="24">
        <v>46224</v>
      </c>
      <c r="G1101" s="23" t="s">
        <v>949</v>
      </c>
      <c r="H1101">
        <v>1</v>
      </c>
      <c r="I1101" s="23" t="s">
        <v>3525</v>
      </c>
      <c r="M1101" s="23" t="s">
        <v>277</v>
      </c>
      <c r="N1101" s="23" t="s">
        <v>3526</v>
      </c>
      <c r="O1101" s="23" t="s">
        <v>3527</v>
      </c>
      <c r="P1101" s="23" t="s">
        <v>3525</v>
      </c>
      <c r="Q1101" s="23" t="s">
        <v>229</v>
      </c>
      <c r="U1101" s="23" t="s">
        <v>953</v>
      </c>
      <c r="V1101" s="23" t="s">
        <v>231</v>
      </c>
      <c r="W1101" s="25">
        <v>46309.803796296299</v>
      </c>
    </row>
    <row r="1102" spans="1:23">
      <c r="A1102">
        <v>277648</v>
      </c>
      <c r="B1102">
        <v>11068</v>
      </c>
      <c r="C1102" s="23" t="s">
        <v>221</v>
      </c>
      <c r="D1102" s="23" t="s">
        <v>222</v>
      </c>
      <c r="E1102" s="23" t="s">
        <v>223</v>
      </c>
      <c r="F1102" s="24">
        <v>46224</v>
      </c>
      <c r="G1102" s="23" t="s">
        <v>930</v>
      </c>
      <c r="H1102">
        <v>1</v>
      </c>
      <c r="I1102" s="23" t="s">
        <v>3528</v>
      </c>
      <c r="M1102" s="23" t="s">
        <v>352</v>
      </c>
      <c r="N1102" s="23" t="s">
        <v>3529</v>
      </c>
      <c r="O1102" s="23" t="s">
        <v>3530</v>
      </c>
      <c r="P1102" s="23" t="s">
        <v>3528</v>
      </c>
      <c r="Q1102" s="23" t="s">
        <v>229</v>
      </c>
      <c r="U1102" s="23" t="s">
        <v>934</v>
      </c>
      <c r="V1102" s="23" t="s">
        <v>231</v>
      </c>
      <c r="W1102" s="25">
        <v>46309.803796296299</v>
      </c>
    </row>
    <row r="1103" spans="1:23">
      <c r="A1103">
        <v>277649</v>
      </c>
      <c r="B1103">
        <v>11069</v>
      </c>
      <c r="C1103" s="23" t="s">
        <v>221</v>
      </c>
      <c r="D1103" s="23" t="s">
        <v>222</v>
      </c>
      <c r="E1103" s="23" t="s">
        <v>223</v>
      </c>
      <c r="F1103" s="24">
        <v>46224</v>
      </c>
      <c r="G1103" s="23" t="s">
        <v>949</v>
      </c>
      <c r="H1103">
        <v>1</v>
      </c>
      <c r="I1103" s="23" t="s">
        <v>3531</v>
      </c>
      <c r="M1103" s="23" t="s">
        <v>277</v>
      </c>
      <c r="N1103" s="23" t="s">
        <v>3532</v>
      </c>
      <c r="O1103" s="23" t="s">
        <v>2032</v>
      </c>
      <c r="P1103" s="23" t="s">
        <v>3531</v>
      </c>
      <c r="Q1103" s="23" t="s">
        <v>229</v>
      </c>
      <c r="U1103" s="23" t="s">
        <v>953</v>
      </c>
      <c r="V1103" s="23" t="s">
        <v>231</v>
      </c>
      <c r="W1103" s="25">
        <v>46309.803796296299</v>
      </c>
    </row>
    <row r="1104" spans="1:23">
      <c r="A1104">
        <v>277650</v>
      </c>
      <c r="B1104">
        <v>11070</v>
      </c>
      <c r="C1104" s="23" t="s">
        <v>221</v>
      </c>
      <c r="D1104" s="23" t="s">
        <v>222</v>
      </c>
      <c r="E1104" s="23" t="s">
        <v>223</v>
      </c>
      <c r="F1104" s="24">
        <v>46224</v>
      </c>
      <c r="G1104" s="23" t="s">
        <v>385</v>
      </c>
      <c r="H1104">
        <v>1</v>
      </c>
      <c r="I1104" s="23" t="s">
        <v>633</v>
      </c>
      <c r="M1104" s="23" t="s">
        <v>247</v>
      </c>
      <c r="N1104" s="23" t="s">
        <v>3533</v>
      </c>
      <c r="O1104" s="23" t="s">
        <v>3534</v>
      </c>
      <c r="P1104" s="23" t="s">
        <v>633</v>
      </c>
      <c r="Q1104" s="23" t="s">
        <v>229</v>
      </c>
      <c r="U1104" s="23" t="s">
        <v>389</v>
      </c>
      <c r="V1104" s="23" t="s">
        <v>231</v>
      </c>
      <c r="W1104" s="25">
        <v>46309.803796296299</v>
      </c>
    </row>
    <row r="1105" spans="1:23">
      <c r="A1105">
        <v>277651</v>
      </c>
      <c r="B1105">
        <v>11071</v>
      </c>
      <c r="C1105" s="23" t="s">
        <v>221</v>
      </c>
      <c r="D1105" s="23" t="s">
        <v>222</v>
      </c>
      <c r="E1105" s="23" t="s">
        <v>223</v>
      </c>
      <c r="F1105" s="24">
        <v>46224</v>
      </c>
      <c r="G1105" s="23" t="s">
        <v>390</v>
      </c>
      <c r="H1105">
        <v>1</v>
      </c>
      <c r="I1105" s="23" t="s">
        <v>3535</v>
      </c>
      <c r="M1105" s="23" t="s">
        <v>253</v>
      </c>
      <c r="N1105" s="23" t="s">
        <v>3536</v>
      </c>
      <c r="O1105" s="23" t="s">
        <v>3537</v>
      </c>
      <c r="P1105" s="23" t="s">
        <v>3535</v>
      </c>
      <c r="Q1105" s="23" t="s">
        <v>229</v>
      </c>
      <c r="U1105" s="23" t="s">
        <v>394</v>
      </c>
      <c r="V1105" s="23" t="s">
        <v>231</v>
      </c>
      <c r="W1105" s="25">
        <v>46309.803796296299</v>
      </c>
    </row>
    <row r="1106" spans="1:23">
      <c r="A1106">
        <v>277652</v>
      </c>
      <c r="B1106">
        <v>11072</v>
      </c>
      <c r="C1106" s="23" t="s">
        <v>221</v>
      </c>
      <c r="D1106" s="23" t="s">
        <v>222</v>
      </c>
      <c r="E1106" s="23" t="s">
        <v>223</v>
      </c>
      <c r="F1106" s="24">
        <v>46224</v>
      </c>
      <c r="G1106" s="23" t="s">
        <v>395</v>
      </c>
      <c r="H1106">
        <v>1</v>
      </c>
      <c r="I1106" s="23" t="s">
        <v>3538</v>
      </c>
      <c r="M1106" s="23" t="s">
        <v>397</v>
      </c>
      <c r="N1106" s="23" t="s">
        <v>3539</v>
      </c>
      <c r="O1106" s="23" t="s">
        <v>3540</v>
      </c>
      <c r="P1106" s="23" t="s">
        <v>3538</v>
      </c>
      <c r="Q1106" s="23" t="s">
        <v>229</v>
      </c>
      <c r="U1106" s="23" t="s">
        <v>400</v>
      </c>
      <c r="V1106" s="23" t="s">
        <v>231</v>
      </c>
      <c r="W1106" s="25">
        <v>46309.803796296299</v>
      </c>
    </row>
    <row r="1107" spans="1:23">
      <c r="A1107">
        <v>277653</v>
      </c>
      <c r="B1107">
        <v>11073</v>
      </c>
      <c r="C1107" s="23" t="s">
        <v>221</v>
      </c>
      <c r="D1107" s="23" t="s">
        <v>222</v>
      </c>
      <c r="E1107" s="23" t="s">
        <v>223</v>
      </c>
      <c r="F1107" s="24">
        <v>46224</v>
      </c>
      <c r="G1107" s="23" t="s">
        <v>1180</v>
      </c>
      <c r="H1107">
        <v>1</v>
      </c>
      <c r="I1107" s="23" t="s">
        <v>3541</v>
      </c>
      <c r="M1107" s="23" t="s">
        <v>1182</v>
      </c>
      <c r="N1107" s="23" t="s">
        <v>3542</v>
      </c>
      <c r="O1107" s="23" t="s">
        <v>3543</v>
      </c>
      <c r="P1107" s="23" t="s">
        <v>3541</v>
      </c>
      <c r="Q1107" s="23" t="s">
        <v>229</v>
      </c>
      <c r="U1107" s="23" t="s">
        <v>1185</v>
      </c>
      <c r="V1107" s="23" t="s">
        <v>231</v>
      </c>
      <c r="W1107" s="25">
        <v>46309.803796296299</v>
      </c>
    </row>
    <row r="1108" spans="1:23">
      <c r="A1108">
        <v>277654</v>
      </c>
      <c r="B1108">
        <v>11074</v>
      </c>
      <c r="C1108" s="23" t="s">
        <v>221</v>
      </c>
      <c r="D1108" s="23" t="s">
        <v>222</v>
      </c>
      <c r="E1108" s="23" t="s">
        <v>223</v>
      </c>
      <c r="F1108" s="24">
        <v>46224</v>
      </c>
      <c r="G1108" s="23" t="s">
        <v>930</v>
      </c>
      <c r="H1108">
        <v>2</v>
      </c>
      <c r="I1108" s="23" t="s">
        <v>3544</v>
      </c>
      <c r="M1108" s="23" t="s">
        <v>352</v>
      </c>
      <c r="N1108" s="23" t="s">
        <v>3545</v>
      </c>
      <c r="O1108" s="23" t="s">
        <v>3546</v>
      </c>
      <c r="P1108" s="23" t="s">
        <v>3547</v>
      </c>
      <c r="Q1108" s="23" t="s">
        <v>229</v>
      </c>
      <c r="U1108" s="23" t="s">
        <v>934</v>
      </c>
      <c r="V1108" s="23" t="s">
        <v>231</v>
      </c>
      <c r="W1108" s="25">
        <v>46309.803796296299</v>
      </c>
    </row>
    <row r="1109" spans="1:23">
      <c r="A1109">
        <v>277655</v>
      </c>
      <c r="B1109">
        <v>11075</v>
      </c>
      <c r="C1109" s="23" t="s">
        <v>221</v>
      </c>
      <c r="D1109" s="23" t="s">
        <v>222</v>
      </c>
      <c r="E1109" s="23" t="s">
        <v>223</v>
      </c>
      <c r="F1109" s="24">
        <v>46224</v>
      </c>
      <c r="G1109" s="23" t="s">
        <v>1817</v>
      </c>
      <c r="H1109">
        <v>1</v>
      </c>
      <c r="I1109" s="23" t="s">
        <v>3548</v>
      </c>
      <c r="M1109" s="23" t="s">
        <v>226</v>
      </c>
      <c r="N1109" s="23" t="s">
        <v>3549</v>
      </c>
      <c r="O1109" s="23" t="s">
        <v>3550</v>
      </c>
      <c r="P1109" s="23" t="s">
        <v>3548</v>
      </c>
      <c r="Q1109" s="23" t="s">
        <v>229</v>
      </c>
      <c r="U1109" s="23" t="s">
        <v>1820</v>
      </c>
      <c r="V1109" s="23" t="s">
        <v>231</v>
      </c>
      <c r="W1109" s="25">
        <v>46309.803796296299</v>
      </c>
    </row>
    <row r="1110" spans="1:23">
      <c r="A1110">
        <v>277656</v>
      </c>
      <c r="B1110">
        <v>11076</v>
      </c>
      <c r="C1110" s="23" t="s">
        <v>221</v>
      </c>
      <c r="D1110" s="23" t="s">
        <v>222</v>
      </c>
      <c r="E1110" s="23" t="s">
        <v>223</v>
      </c>
      <c r="F1110" s="24">
        <v>46224</v>
      </c>
      <c r="G1110" s="23" t="s">
        <v>930</v>
      </c>
      <c r="H1110">
        <v>2</v>
      </c>
      <c r="I1110" s="23" t="s">
        <v>3551</v>
      </c>
      <c r="M1110" s="23" t="s">
        <v>352</v>
      </c>
      <c r="N1110" s="23" t="s">
        <v>3552</v>
      </c>
      <c r="O1110" s="23" t="s">
        <v>3553</v>
      </c>
      <c r="P1110" s="23" t="s">
        <v>547</v>
      </c>
      <c r="Q1110" s="23" t="s">
        <v>229</v>
      </c>
      <c r="U1110" s="23" t="s">
        <v>934</v>
      </c>
      <c r="V1110" s="23" t="s">
        <v>231</v>
      </c>
      <c r="W1110" s="25">
        <v>46309.803796296299</v>
      </c>
    </row>
    <row r="1111" spans="1:23">
      <c r="A1111">
        <v>277657</v>
      </c>
      <c r="B1111">
        <v>11077</v>
      </c>
      <c r="C1111" s="23" t="s">
        <v>221</v>
      </c>
      <c r="D1111" s="23" t="s">
        <v>222</v>
      </c>
      <c r="E1111" s="23" t="s">
        <v>223</v>
      </c>
      <c r="F1111" s="24">
        <v>46224</v>
      </c>
      <c r="G1111" s="23" t="s">
        <v>949</v>
      </c>
      <c r="H1111">
        <v>1</v>
      </c>
      <c r="I1111" s="23" t="s">
        <v>465</v>
      </c>
      <c r="M1111" s="23" t="s">
        <v>277</v>
      </c>
      <c r="N1111" s="23" t="s">
        <v>3554</v>
      </c>
      <c r="O1111" s="23" t="s">
        <v>3555</v>
      </c>
      <c r="P1111" s="23" t="s">
        <v>465</v>
      </c>
      <c r="Q1111" s="23" t="s">
        <v>229</v>
      </c>
      <c r="U1111" s="23" t="s">
        <v>953</v>
      </c>
      <c r="V1111" s="23" t="s">
        <v>231</v>
      </c>
      <c r="W1111" s="25">
        <v>46309.803796296299</v>
      </c>
    </row>
    <row r="1112" spans="1:23">
      <c r="A1112">
        <v>277658</v>
      </c>
      <c r="B1112">
        <v>11064</v>
      </c>
      <c r="C1112" s="23" t="s">
        <v>221</v>
      </c>
      <c r="D1112" s="23" t="s">
        <v>222</v>
      </c>
      <c r="E1112" s="23" t="s">
        <v>223</v>
      </c>
      <c r="F1112" s="24">
        <v>46224</v>
      </c>
      <c r="G1112" s="23" t="s">
        <v>420</v>
      </c>
      <c r="H1112">
        <v>1</v>
      </c>
      <c r="I1112" s="23" t="s">
        <v>3520</v>
      </c>
      <c r="M1112" s="23" t="s">
        <v>330</v>
      </c>
      <c r="N1112" s="23" t="s">
        <v>786</v>
      </c>
      <c r="O1112" s="23" t="s">
        <v>3556</v>
      </c>
      <c r="P1112" s="23" t="s">
        <v>3520</v>
      </c>
      <c r="Q1112" s="23" t="s">
        <v>229</v>
      </c>
      <c r="R1112">
        <v>11063</v>
      </c>
      <c r="U1112" s="23" t="s">
        <v>423</v>
      </c>
      <c r="V1112" s="23" t="s">
        <v>231</v>
      </c>
      <c r="W1112" s="25">
        <v>46309.803796296299</v>
      </c>
    </row>
    <row r="1113" spans="1:23">
      <c r="A1113">
        <v>277903</v>
      </c>
      <c r="B1113">
        <v>10900</v>
      </c>
      <c r="C1113" s="23" t="s">
        <v>221</v>
      </c>
      <c r="D1113" s="23" t="s">
        <v>222</v>
      </c>
      <c r="E1113" s="23" t="s">
        <v>223</v>
      </c>
      <c r="F1113" s="24">
        <v>46225</v>
      </c>
      <c r="G1113" s="23" t="s">
        <v>428</v>
      </c>
      <c r="H1113">
        <v>1</v>
      </c>
      <c r="I1113" s="23" t="s">
        <v>3557</v>
      </c>
      <c r="M1113" s="23" t="s">
        <v>226</v>
      </c>
      <c r="N1113" s="23" t="s">
        <v>3558</v>
      </c>
      <c r="O1113" s="23" t="s">
        <v>1050</v>
      </c>
      <c r="P1113" s="23" t="s">
        <v>3557</v>
      </c>
      <c r="Q1113" s="23" t="s">
        <v>229</v>
      </c>
      <c r="U1113" s="23" t="s">
        <v>432</v>
      </c>
      <c r="V1113" s="23" t="s">
        <v>231</v>
      </c>
      <c r="W1113" s="25">
        <v>46309.803796296299</v>
      </c>
    </row>
    <row r="1114" spans="1:23">
      <c r="A1114">
        <v>277904</v>
      </c>
      <c r="B1114">
        <v>10901</v>
      </c>
      <c r="C1114" s="23" t="s">
        <v>221</v>
      </c>
      <c r="D1114" s="23" t="s">
        <v>222</v>
      </c>
      <c r="E1114" s="23" t="s">
        <v>223</v>
      </c>
      <c r="F1114" s="24">
        <v>46225</v>
      </c>
      <c r="G1114" s="23" t="s">
        <v>1878</v>
      </c>
      <c r="H1114">
        <v>1</v>
      </c>
      <c r="I1114" s="23" t="s">
        <v>3013</v>
      </c>
      <c r="M1114" s="23" t="s">
        <v>1880</v>
      </c>
      <c r="N1114" s="23" t="s">
        <v>3559</v>
      </c>
      <c r="O1114" s="23" t="s">
        <v>3560</v>
      </c>
      <c r="P1114" s="23" t="s">
        <v>3013</v>
      </c>
      <c r="Q1114" s="23" t="s">
        <v>229</v>
      </c>
      <c r="U1114" s="23" t="s">
        <v>1884</v>
      </c>
      <c r="V1114" s="23" t="s">
        <v>231</v>
      </c>
      <c r="W1114" s="25">
        <v>46309.803796296299</v>
      </c>
    </row>
    <row r="1115" spans="1:23">
      <c r="A1115">
        <v>277905</v>
      </c>
      <c r="B1115">
        <v>10902</v>
      </c>
      <c r="C1115" s="23" t="s">
        <v>221</v>
      </c>
      <c r="D1115" s="23" t="s">
        <v>222</v>
      </c>
      <c r="E1115" s="23" t="s">
        <v>223</v>
      </c>
      <c r="F1115" s="24">
        <v>46225</v>
      </c>
      <c r="G1115" s="23" t="s">
        <v>428</v>
      </c>
      <c r="H1115">
        <v>1</v>
      </c>
      <c r="I1115" s="23" t="s">
        <v>3561</v>
      </c>
      <c r="M1115" s="23" t="s">
        <v>226</v>
      </c>
      <c r="N1115" s="23" t="s">
        <v>3562</v>
      </c>
      <c r="O1115" s="23" t="s">
        <v>3563</v>
      </c>
      <c r="P1115" s="23" t="s">
        <v>3561</v>
      </c>
      <c r="Q1115" s="23" t="s">
        <v>229</v>
      </c>
      <c r="U1115" s="23" t="s">
        <v>432</v>
      </c>
      <c r="V1115" s="23" t="s">
        <v>231</v>
      </c>
      <c r="W1115" s="25">
        <v>46309.803796296299</v>
      </c>
    </row>
    <row r="1116" spans="1:23">
      <c r="A1116">
        <v>277906</v>
      </c>
      <c r="B1116">
        <v>10903</v>
      </c>
      <c r="C1116" s="23" t="s">
        <v>221</v>
      </c>
      <c r="D1116" s="23" t="s">
        <v>222</v>
      </c>
      <c r="E1116" s="23" t="s">
        <v>223</v>
      </c>
      <c r="F1116" s="24">
        <v>46225</v>
      </c>
      <c r="G1116" s="23" t="s">
        <v>441</v>
      </c>
      <c r="H1116">
        <v>10</v>
      </c>
      <c r="I1116" s="23" t="s">
        <v>3564</v>
      </c>
      <c r="M1116" s="23" t="s">
        <v>443</v>
      </c>
      <c r="N1116" s="23" t="s">
        <v>3565</v>
      </c>
      <c r="O1116" s="23" t="s">
        <v>3566</v>
      </c>
      <c r="P1116" s="23" t="s">
        <v>3567</v>
      </c>
      <c r="Q1116" s="23" t="s">
        <v>3568</v>
      </c>
      <c r="U1116" s="23" t="s">
        <v>447</v>
      </c>
      <c r="V1116" s="23" t="s">
        <v>231</v>
      </c>
      <c r="W1116" s="25">
        <v>46309.803796296299</v>
      </c>
    </row>
    <row r="1117" spans="1:23">
      <c r="A1117">
        <v>277907</v>
      </c>
      <c r="B1117">
        <v>10905</v>
      </c>
      <c r="C1117" s="23" t="s">
        <v>221</v>
      </c>
      <c r="D1117" s="23" t="s">
        <v>222</v>
      </c>
      <c r="E1117" s="23" t="s">
        <v>223</v>
      </c>
      <c r="F1117" s="24">
        <v>46225</v>
      </c>
      <c r="G1117" s="23" t="s">
        <v>441</v>
      </c>
      <c r="H1117">
        <v>3</v>
      </c>
      <c r="I1117" s="23" t="s">
        <v>3569</v>
      </c>
      <c r="M1117" s="23" t="s">
        <v>443</v>
      </c>
      <c r="N1117" s="23" t="s">
        <v>3570</v>
      </c>
      <c r="O1117" s="23" t="s">
        <v>3571</v>
      </c>
      <c r="P1117" s="23" t="s">
        <v>3572</v>
      </c>
      <c r="Q1117" s="23" t="s">
        <v>229</v>
      </c>
      <c r="U1117" s="23" t="s">
        <v>447</v>
      </c>
      <c r="V1117" s="23" t="s">
        <v>231</v>
      </c>
      <c r="W1117" s="25">
        <v>46309.803796296299</v>
      </c>
    </row>
    <row r="1118" spans="1:23">
      <c r="A1118">
        <v>277908</v>
      </c>
      <c r="B1118">
        <v>10906</v>
      </c>
      <c r="C1118" s="23" t="s">
        <v>221</v>
      </c>
      <c r="D1118" s="23" t="s">
        <v>222</v>
      </c>
      <c r="E1118" s="23" t="s">
        <v>223</v>
      </c>
      <c r="F1118" s="24">
        <v>46225</v>
      </c>
      <c r="G1118" s="23" t="s">
        <v>428</v>
      </c>
      <c r="H1118">
        <v>1</v>
      </c>
      <c r="I1118" s="23" t="s">
        <v>2274</v>
      </c>
      <c r="M1118" s="23" t="s">
        <v>226</v>
      </c>
      <c r="N1118" s="23" t="s">
        <v>3573</v>
      </c>
      <c r="O1118" s="23" t="s">
        <v>3574</v>
      </c>
      <c r="P1118" s="23" t="s">
        <v>2274</v>
      </c>
      <c r="Q1118" s="23" t="s">
        <v>229</v>
      </c>
      <c r="U1118" s="23" t="s">
        <v>432</v>
      </c>
      <c r="V1118" s="23" t="s">
        <v>231</v>
      </c>
      <c r="W1118" s="25">
        <v>46309.803796296299</v>
      </c>
    </row>
    <row r="1119" spans="1:23">
      <c r="A1119">
        <v>277909</v>
      </c>
      <c r="B1119">
        <v>10907</v>
      </c>
      <c r="C1119" s="23" t="s">
        <v>221</v>
      </c>
      <c r="D1119" s="23" t="s">
        <v>222</v>
      </c>
      <c r="E1119" s="23" t="s">
        <v>223</v>
      </c>
      <c r="F1119" s="24">
        <v>46225</v>
      </c>
      <c r="G1119" s="23" t="s">
        <v>441</v>
      </c>
      <c r="H1119">
        <v>1</v>
      </c>
      <c r="I1119" s="23" t="s">
        <v>3575</v>
      </c>
      <c r="M1119" s="23" t="s">
        <v>443</v>
      </c>
      <c r="N1119" s="23" t="s">
        <v>3576</v>
      </c>
      <c r="O1119" s="23" t="s">
        <v>3577</v>
      </c>
      <c r="P1119" s="23" t="s">
        <v>3575</v>
      </c>
      <c r="Q1119" s="23" t="s">
        <v>229</v>
      </c>
      <c r="U1119" s="23" t="s">
        <v>447</v>
      </c>
      <c r="V1119" s="23" t="s">
        <v>231</v>
      </c>
      <c r="W1119" s="25">
        <v>46309.803796296299</v>
      </c>
    </row>
    <row r="1120" spans="1:23">
      <c r="A1120">
        <v>277910</v>
      </c>
      <c r="B1120">
        <v>10908</v>
      </c>
      <c r="C1120" s="23" t="s">
        <v>221</v>
      </c>
      <c r="D1120" s="23" t="s">
        <v>222</v>
      </c>
      <c r="E1120" s="23" t="s">
        <v>223</v>
      </c>
      <c r="F1120" s="24">
        <v>46225</v>
      </c>
      <c r="G1120" s="23" t="s">
        <v>433</v>
      </c>
      <c r="H1120">
        <v>1</v>
      </c>
      <c r="I1120" s="23" t="s">
        <v>1669</v>
      </c>
      <c r="M1120" s="23" t="s">
        <v>435</v>
      </c>
      <c r="N1120" s="23" t="s">
        <v>3578</v>
      </c>
      <c r="O1120" s="23" t="s">
        <v>3579</v>
      </c>
      <c r="P1120" s="23" t="s">
        <v>1669</v>
      </c>
      <c r="Q1120" s="23" t="s">
        <v>229</v>
      </c>
      <c r="U1120" s="23" t="s">
        <v>440</v>
      </c>
      <c r="V1120" s="23" t="s">
        <v>231</v>
      </c>
      <c r="W1120" s="25">
        <v>46309.803796296299</v>
      </c>
    </row>
    <row r="1121" spans="1:23">
      <c r="A1121">
        <v>277911</v>
      </c>
      <c r="B1121">
        <v>10909</v>
      </c>
      <c r="C1121" s="23" t="s">
        <v>221</v>
      </c>
      <c r="D1121" s="23" t="s">
        <v>222</v>
      </c>
      <c r="E1121" s="23" t="s">
        <v>223</v>
      </c>
      <c r="F1121" s="24">
        <v>46225</v>
      </c>
      <c r="G1121" s="23" t="s">
        <v>428</v>
      </c>
      <c r="H1121">
        <v>1</v>
      </c>
      <c r="I1121" s="23" t="s">
        <v>3580</v>
      </c>
      <c r="M1121" s="23" t="s">
        <v>226</v>
      </c>
      <c r="N1121" s="23" t="s">
        <v>3581</v>
      </c>
      <c r="O1121" s="23" t="s">
        <v>3582</v>
      </c>
      <c r="P1121" s="23" t="s">
        <v>3580</v>
      </c>
      <c r="Q1121" s="23" t="s">
        <v>229</v>
      </c>
      <c r="U1121" s="23" t="s">
        <v>432</v>
      </c>
      <c r="V1121" s="23" t="s">
        <v>231</v>
      </c>
      <c r="W1121" s="25">
        <v>46309.803796296299</v>
      </c>
    </row>
    <row r="1122" spans="1:23">
      <c r="A1122">
        <v>277912</v>
      </c>
      <c r="B1122">
        <v>10910</v>
      </c>
      <c r="C1122" s="23" t="s">
        <v>221</v>
      </c>
      <c r="D1122" s="23" t="s">
        <v>222</v>
      </c>
      <c r="E1122" s="23" t="s">
        <v>223</v>
      </c>
      <c r="F1122" s="24">
        <v>46225</v>
      </c>
      <c r="G1122" s="23" t="s">
        <v>448</v>
      </c>
      <c r="H1122">
        <v>2</v>
      </c>
      <c r="I1122" s="23" t="s">
        <v>1234</v>
      </c>
      <c r="M1122" s="23" t="s">
        <v>450</v>
      </c>
      <c r="N1122" s="23" t="s">
        <v>3583</v>
      </c>
      <c r="O1122" s="23" t="s">
        <v>3584</v>
      </c>
      <c r="P1122" s="23" t="s">
        <v>3585</v>
      </c>
      <c r="Q1122" s="23" t="s">
        <v>229</v>
      </c>
      <c r="U1122" s="23" t="s">
        <v>453</v>
      </c>
      <c r="V1122" s="23" t="s">
        <v>231</v>
      </c>
      <c r="W1122" s="25">
        <v>46309.803796296299</v>
      </c>
    </row>
    <row r="1123" spans="1:23">
      <c r="A1123">
        <v>277913</v>
      </c>
      <c r="B1123">
        <v>10911</v>
      </c>
      <c r="C1123" s="23" t="s">
        <v>221</v>
      </c>
      <c r="D1123" s="23" t="s">
        <v>222</v>
      </c>
      <c r="E1123" s="23" t="s">
        <v>223</v>
      </c>
      <c r="F1123" s="24">
        <v>46225</v>
      </c>
      <c r="G1123" s="23" t="s">
        <v>428</v>
      </c>
      <c r="H1123">
        <v>1</v>
      </c>
      <c r="I1123" s="23" t="s">
        <v>2003</v>
      </c>
      <c r="M1123" s="23" t="s">
        <v>226</v>
      </c>
      <c r="N1123" s="23" t="s">
        <v>3586</v>
      </c>
      <c r="O1123" s="23" t="s">
        <v>3587</v>
      </c>
      <c r="P1123" s="23" t="s">
        <v>2003</v>
      </c>
      <c r="Q1123" s="23" t="s">
        <v>229</v>
      </c>
      <c r="U1123" s="23" t="s">
        <v>432</v>
      </c>
      <c r="V1123" s="23" t="s">
        <v>231</v>
      </c>
      <c r="W1123" s="25">
        <v>46309.803796296299</v>
      </c>
    </row>
    <row r="1124" spans="1:23">
      <c r="A1124">
        <v>277914</v>
      </c>
      <c r="B1124">
        <v>10912</v>
      </c>
      <c r="C1124" s="23" t="s">
        <v>221</v>
      </c>
      <c r="D1124" s="23" t="s">
        <v>222</v>
      </c>
      <c r="E1124" s="23" t="s">
        <v>223</v>
      </c>
      <c r="F1124" s="24">
        <v>46225</v>
      </c>
      <c r="G1124" s="23" t="s">
        <v>454</v>
      </c>
      <c r="H1124">
        <v>1</v>
      </c>
      <c r="I1124" s="23" t="s">
        <v>3025</v>
      </c>
      <c r="M1124" s="23" t="s">
        <v>277</v>
      </c>
      <c r="N1124" s="23" t="s">
        <v>3588</v>
      </c>
      <c r="O1124" s="23" t="s">
        <v>3589</v>
      </c>
      <c r="P1124" s="23" t="s">
        <v>3025</v>
      </c>
      <c r="Q1124" s="23" t="s">
        <v>229</v>
      </c>
      <c r="U1124" s="23" t="s">
        <v>458</v>
      </c>
      <c r="V1124" s="23" t="s">
        <v>231</v>
      </c>
      <c r="W1124" s="25">
        <v>46309.803796296299</v>
      </c>
    </row>
    <row r="1125" spans="1:23">
      <c r="A1125">
        <v>277915</v>
      </c>
      <c r="B1125">
        <v>10913</v>
      </c>
      <c r="C1125" s="23" t="s">
        <v>221</v>
      </c>
      <c r="D1125" s="23" t="s">
        <v>222</v>
      </c>
      <c r="E1125" s="23" t="s">
        <v>223</v>
      </c>
      <c r="F1125" s="24">
        <v>46225</v>
      </c>
      <c r="G1125" s="23" t="s">
        <v>471</v>
      </c>
      <c r="H1125">
        <v>1</v>
      </c>
      <c r="I1125" s="23" t="s">
        <v>3590</v>
      </c>
      <c r="M1125" s="23" t="s">
        <v>247</v>
      </c>
      <c r="N1125" s="23" t="s">
        <v>3591</v>
      </c>
      <c r="O1125" s="23" t="s">
        <v>3592</v>
      </c>
      <c r="P1125" s="23" t="s">
        <v>3590</v>
      </c>
      <c r="Q1125" s="23" t="s">
        <v>229</v>
      </c>
      <c r="U1125" s="23" t="s">
        <v>475</v>
      </c>
      <c r="V1125" s="23" t="s">
        <v>231</v>
      </c>
      <c r="W1125" s="25">
        <v>46309.803796296299</v>
      </c>
    </row>
    <row r="1126" spans="1:23">
      <c r="A1126">
        <v>277916</v>
      </c>
      <c r="B1126">
        <v>10914</v>
      </c>
      <c r="C1126" s="23" t="s">
        <v>221</v>
      </c>
      <c r="D1126" s="23" t="s">
        <v>222</v>
      </c>
      <c r="E1126" s="23" t="s">
        <v>223</v>
      </c>
      <c r="F1126" s="24">
        <v>46225</v>
      </c>
      <c r="G1126" s="23" t="s">
        <v>476</v>
      </c>
      <c r="H1126">
        <v>1</v>
      </c>
      <c r="I1126" s="23" t="s">
        <v>3593</v>
      </c>
      <c r="M1126" s="23" t="s">
        <v>253</v>
      </c>
      <c r="N1126" s="23" t="s">
        <v>3594</v>
      </c>
      <c r="O1126" s="23" t="s">
        <v>3595</v>
      </c>
      <c r="P1126" s="23" t="s">
        <v>3593</v>
      </c>
      <c r="Q1126" s="23" t="s">
        <v>229</v>
      </c>
      <c r="U1126" s="23" t="s">
        <v>480</v>
      </c>
      <c r="V1126" s="23" t="s">
        <v>231</v>
      </c>
      <c r="W1126" s="25">
        <v>46309.803796296299</v>
      </c>
    </row>
    <row r="1127" spans="1:23">
      <c r="A1127">
        <v>277917</v>
      </c>
      <c r="B1127">
        <v>10915</v>
      </c>
      <c r="C1127" s="23" t="s">
        <v>221</v>
      </c>
      <c r="D1127" s="23" t="s">
        <v>222</v>
      </c>
      <c r="E1127" s="23" t="s">
        <v>223</v>
      </c>
      <c r="F1127" s="24">
        <v>46225</v>
      </c>
      <c r="G1127" s="23" t="s">
        <v>1916</v>
      </c>
      <c r="H1127">
        <v>1</v>
      </c>
      <c r="I1127" s="23" t="s">
        <v>460</v>
      </c>
      <c r="M1127" s="23" t="s">
        <v>397</v>
      </c>
      <c r="N1127" s="23" t="s">
        <v>3596</v>
      </c>
      <c r="O1127" s="23" t="s">
        <v>3597</v>
      </c>
      <c r="P1127" s="23" t="s">
        <v>460</v>
      </c>
      <c r="Q1127" s="23" t="s">
        <v>229</v>
      </c>
      <c r="U1127" s="23" t="s">
        <v>1920</v>
      </c>
      <c r="V1127" s="23" t="s">
        <v>231</v>
      </c>
      <c r="W1127" s="25">
        <v>46309.803796296299</v>
      </c>
    </row>
    <row r="1128" spans="1:23">
      <c r="A1128">
        <v>277918</v>
      </c>
      <c r="B1128">
        <v>10916</v>
      </c>
      <c r="C1128" s="23" t="s">
        <v>221</v>
      </c>
      <c r="D1128" s="23" t="s">
        <v>222</v>
      </c>
      <c r="E1128" s="23" t="s">
        <v>223</v>
      </c>
      <c r="F1128" s="24">
        <v>46225</v>
      </c>
      <c r="G1128" s="23" t="s">
        <v>3598</v>
      </c>
      <c r="H1128">
        <v>1</v>
      </c>
      <c r="I1128" s="23" t="s">
        <v>3599</v>
      </c>
      <c r="M1128" s="23" t="s">
        <v>3600</v>
      </c>
      <c r="N1128" s="23" t="s">
        <v>3601</v>
      </c>
      <c r="O1128" s="23" t="s">
        <v>3602</v>
      </c>
      <c r="P1128" s="23" t="s">
        <v>3599</v>
      </c>
      <c r="Q1128" s="23" t="s">
        <v>229</v>
      </c>
      <c r="U1128" s="23" t="s">
        <v>3603</v>
      </c>
      <c r="V1128" s="23" t="s">
        <v>231</v>
      </c>
      <c r="W1128" s="25">
        <v>46309.803796296299</v>
      </c>
    </row>
    <row r="1129" spans="1:23">
      <c r="A1129">
        <v>277919</v>
      </c>
      <c r="B1129">
        <v>10917</v>
      </c>
      <c r="C1129" s="23" t="s">
        <v>221</v>
      </c>
      <c r="D1129" s="23" t="s">
        <v>222</v>
      </c>
      <c r="E1129" s="23" t="s">
        <v>223</v>
      </c>
      <c r="F1129" s="24">
        <v>46225</v>
      </c>
      <c r="G1129" s="23" t="s">
        <v>428</v>
      </c>
      <c r="H1129">
        <v>1</v>
      </c>
      <c r="I1129" s="23" t="s">
        <v>1761</v>
      </c>
      <c r="M1129" s="23" t="s">
        <v>226</v>
      </c>
      <c r="N1129" s="23" t="s">
        <v>3604</v>
      </c>
      <c r="O1129" s="23" t="s">
        <v>3605</v>
      </c>
      <c r="P1129" s="23" t="s">
        <v>1761</v>
      </c>
      <c r="Q1129" s="23" t="s">
        <v>229</v>
      </c>
      <c r="U1129" s="23" t="s">
        <v>432</v>
      </c>
      <c r="V1129" s="23" t="s">
        <v>231</v>
      </c>
      <c r="W1129" s="25">
        <v>46309.803796296299</v>
      </c>
    </row>
    <row r="1130" spans="1:23">
      <c r="A1130">
        <v>277920</v>
      </c>
      <c r="B1130">
        <v>10918</v>
      </c>
      <c r="C1130" s="23" t="s">
        <v>221</v>
      </c>
      <c r="D1130" s="23" t="s">
        <v>222</v>
      </c>
      <c r="E1130" s="23" t="s">
        <v>223</v>
      </c>
      <c r="F1130" s="24">
        <v>46225</v>
      </c>
      <c r="G1130" s="23" t="s">
        <v>448</v>
      </c>
      <c r="H1130">
        <v>3</v>
      </c>
      <c r="I1130" s="23" t="s">
        <v>3606</v>
      </c>
      <c r="M1130" s="23" t="s">
        <v>450</v>
      </c>
      <c r="N1130" s="23" t="s">
        <v>3607</v>
      </c>
      <c r="O1130" s="23" t="s">
        <v>3608</v>
      </c>
      <c r="P1130" s="23" t="s">
        <v>1600</v>
      </c>
      <c r="Q1130" s="23" t="s">
        <v>229</v>
      </c>
      <c r="U1130" s="23" t="s">
        <v>453</v>
      </c>
      <c r="V1130" s="23" t="s">
        <v>231</v>
      </c>
      <c r="W1130" s="25">
        <v>46309.803796296299</v>
      </c>
    </row>
    <row r="1131" spans="1:23">
      <c r="A1131">
        <v>277921</v>
      </c>
      <c r="B1131">
        <v>10919</v>
      </c>
      <c r="C1131" s="23" t="s">
        <v>221</v>
      </c>
      <c r="D1131" s="23" t="s">
        <v>222</v>
      </c>
      <c r="E1131" s="23" t="s">
        <v>223</v>
      </c>
      <c r="F1131" s="24">
        <v>46225</v>
      </c>
      <c r="G1131" s="23" t="s">
        <v>509</v>
      </c>
      <c r="H1131">
        <v>1</v>
      </c>
      <c r="I1131" s="23" t="s">
        <v>3609</v>
      </c>
      <c r="M1131" s="23" t="s">
        <v>325</v>
      </c>
      <c r="N1131" s="23" t="s">
        <v>3610</v>
      </c>
      <c r="O1131" s="23" t="s">
        <v>3611</v>
      </c>
      <c r="P1131" s="23" t="s">
        <v>3609</v>
      </c>
      <c r="Q1131" s="23" t="s">
        <v>229</v>
      </c>
      <c r="U1131" s="23" t="s">
        <v>513</v>
      </c>
      <c r="V1131" s="23" t="s">
        <v>231</v>
      </c>
      <c r="W1131" s="25">
        <v>46309.803796296299</v>
      </c>
    </row>
    <row r="1132" spans="1:23">
      <c r="A1132">
        <v>277922</v>
      </c>
      <c r="B1132">
        <v>10920</v>
      </c>
      <c r="C1132" s="23" t="s">
        <v>221</v>
      </c>
      <c r="D1132" s="23" t="s">
        <v>222</v>
      </c>
      <c r="E1132" s="23" t="s">
        <v>223</v>
      </c>
      <c r="F1132" s="24">
        <v>46225</v>
      </c>
      <c r="G1132" s="23" t="s">
        <v>454</v>
      </c>
      <c r="H1132">
        <v>1</v>
      </c>
      <c r="I1132" s="23" t="s">
        <v>3612</v>
      </c>
      <c r="M1132" s="23" t="s">
        <v>277</v>
      </c>
      <c r="N1132" s="23" t="s">
        <v>3613</v>
      </c>
      <c r="O1132" s="23" t="s">
        <v>3614</v>
      </c>
      <c r="P1132" s="23" t="s">
        <v>3612</v>
      </c>
      <c r="Q1132" s="23" t="s">
        <v>229</v>
      </c>
      <c r="U1132" s="23" t="s">
        <v>458</v>
      </c>
      <c r="V1132" s="23" t="s">
        <v>231</v>
      </c>
      <c r="W1132" s="25">
        <v>46309.803796296299</v>
      </c>
    </row>
    <row r="1133" spans="1:23">
      <c r="A1133">
        <v>277923</v>
      </c>
      <c r="B1133">
        <v>10921</v>
      </c>
      <c r="C1133" s="23" t="s">
        <v>221</v>
      </c>
      <c r="D1133" s="23" t="s">
        <v>222</v>
      </c>
      <c r="E1133" s="23" t="s">
        <v>223</v>
      </c>
      <c r="F1133" s="24">
        <v>46225</v>
      </c>
      <c r="G1133" s="23" t="s">
        <v>509</v>
      </c>
      <c r="H1133">
        <v>1</v>
      </c>
      <c r="I1133" s="23" t="s">
        <v>3615</v>
      </c>
      <c r="M1133" s="23" t="s">
        <v>325</v>
      </c>
      <c r="N1133" s="23" t="s">
        <v>3616</v>
      </c>
      <c r="O1133" s="23" t="s">
        <v>3617</v>
      </c>
      <c r="P1133" s="23" t="s">
        <v>3615</v>
      </c>
      <c r="Q1133" s="23" t="s">
        <v>229</v>
      </c>
      <c r="U1133" s="23" t="s">
        <v>513</v>
      </c>
      <c r="V1133" s="23" t="s">
        <v>231</v>
      </c>
      <c r="W1133" s="25">
        <v>46309.803796296299</v>
      </c>
    </row>
    <row r="1134" spans="1:23">
      <c r="A1134">
        <v>277924</v>
      </c>
      <c r="B1134">
        <v>10904</v>
      </c>
      <c r="C1134" s="23" t="s">
        <v>221</v>
      </c>
      <c r="D1134" s="23" t="s">
        <v>222</v>
      </c>
      <c r="E1134" s="23" t="s">
        <v>223</v>
      </c>
      <c r="F1134" s="24">
        <v>46225</v>
      </c>
      <c r="G1134" s="23" t="s">
        <v>517</v>
      </c>
      <c r="H1134">
        <v>1</v>
      </c>
      <c r="I1134" s="23" t="s">
        <v>3568</v>
      </c>
      <c r="M1134" s="23" t="s">
        <v>330</v>
      </c>
      <c r="N1134" s="23" t="s">
        <v>1659</v>
      </c>
      <c r="O1134" s="23" t="s">
        <v>3618</v>
      </c>
      <c r="P1134" s="23" t="s">
        <v>3568</v>
      </c>
      <c r="Q1134" s="23" t="s">
        <v>229</v>
      </c>
      <c r="R1134">
        <v>10903</v>
      </c>
      <c r="U1134" s="23" t="s">
        <v>520</v>
      </c>
      <c r="V1134" s="23" t="s">
        <v>231</v>
      </c>
      <c r="W1134" s="25">
        <v>46309.803796296299</v>
      </c>
    </row>
    <row r="1135" spans="1:23">
      <c r="A1135">
        <v>278494</v>
      </c>
      <c r="B1135">
        <v>10951</v>
      </c>
      <c r="C1135" s="23" t="s">
        <v>221</v>
      </c>
      <c r="D1135" s="23" t="s">
        <v>222</v>
      </c>
      <c r="E1135" s="23" t="s">
        <v>223</v>
      </c>
      <c r="F1135" s="24">
        <v>46227</v>
      </c>
      <c r="G1135" s="23" t="s">
        <v>1817</v>
      </c>
      <c r="H1135">
        <v>1</v>
      </c>
      <c r="I1135" s="23" t="s">
        <v>3619</v>
      </c>
      <c r="M1135" s="23" t="s">
        <v>226</v>
      </c>
      <c r="N1135" s="23" t="s">
        <v>3620</v>
      </c>
      <c r="O1135" s="23" t="s">
        <v>2307</v>
      </c>
      <c r="P1135" s="23" t="s">
        <v>3619</v>
      </c>
      <c r="Q1135" s="23" t="s">
        <v>229</v>
      </c>
      <c r="U1135" s="23" t="s">
        <v>1820</v>
      </c>
      <c r="V1135" s="23" t="s">
        <v>231</v>
      </c>
      <c r="W1135" s="25">
        <v>46309.803796296299</v>
      </c>
    </row>
    <row r="1136" spans="1:23">
      <c r="A1136">
        <v>278495</v>
      </c>
      <c r="B1136">
        <v>10952</v>
      </c>
      <c r="C1136" s="23" t="s">
        <v>221</v>
      </c>
      <c r="D1136" s="23" t="s">
        <v>222</v>
      </c>
      <c r="E1136" s="23" t="s">
        <v>223</v>
      </c>
      <c r="F1136" s="24">
        <v>46227</v>
      </c>
      <c r="G1136" s="23" t="s">
        <v>930</v>
      </c>
      <c r="H1136">
        <v>2</v>
      </c>
      <c r="I1136" s="23" t="s">
        <v>3621</v>
      </c>
      <c r="M1136" s="23" t="s">
        <v>352</v>
      </c>
      <c r="N1136" s="23" t="s">
        <v>3622</v>
      </c>
      <c r="O1136" s="23" t="s">
        <v>3623</v>
      </c>
      <c r="P1136" s="23" t="s">
        <v>3334</v>
      </c>
      <c r="Q1136" s="23" t="s">
        <v>2302</v>
      </c>
      <c r="U1136" s="23" t="s">
        <v>934</v>
      </c>
      <c r="V1136" s="23" t="s">
        <v>231</v>
      </c>
      <c r="W1136" s="25">
        <v>46309.803796296299</v>
      </c>
    </row>
    <row r="1137" spans="1:23">
      <c r="A1137">
        <v>278496</v>
      </c>
      <c r="B1137">
        <v>10954</v>
      </c>
      <c r="C1137" s="23" t="s">
        <v>221</v>
      </c>
      <c r="D1137" s="23" t="s">
        <v>222</v>
      </c>
      <c r="E1137" s="23" t="s">
        <v>223</v>
      </c>
      <c r="F1137" s="24">
        <v>46227</v>
      </c>
      <c r="G1137" s="23" t="s">
        <v>1817</v>
      </c>
      <c r="H1137">
        <v>1</v>
      </c>
      <c r="I1137" s="23" t="s">
        <v>3624</v>
      </c>
      <c r="M1137" s="23" t="s">
        <v>226</v>
      </c>
      <c r="N1137" s="23" t="s">
        <v>3625</v>
      </c>
      <c r="O1137" s="23" t="s">
        <v>3626</v>
      </c>
      <c r="P1137" s="23" t="s">
        <v>3624</v>
      </c>
      <c r="Q1137" s="23" t="s">
        <v>229</v>
      </c>
      <c r="U1137" s="23" t="s">
        <v>1820</v>
      </c>
      <c r="V1137" s="23" t="s">
        <v>231</v>
      </c>
      <c r="W1137" s="25">
        <v>46309.803796296299</v>
      </c>
    </row>
    <row r="1138" spans="1:23">
      <c r="A1138">
        <v>278497</v>
      </c>
      <c r="B1138">
        <v>10955</v>
      </c>
      <c r="C1138" s="23" t="s">
        <v>221</v>
      </c>
      <c r="D1138" s="23" t="s">
        <v>222</v>
      </c>
      <c r="E1138" s="23" t="s">
        <v>223</v>
      </c>
      <c r="F1138" s="24">
        <v>46227</v>
      </c>
      <c r="G1138" s="23" t="s">
        <v>930</v>
      </c>
      <c r="H1138">
        <v>4</v>
      </c>
      <c r="I1138" s="23" t="s">
        <v>3627</v>
      </c>
      <c r="M1138" s="23" t="s">
        <v>352</v>
      </c>
      <c r="N1138" s="23" t="s">
        <v>3628</v>
      </c>
      <c r="O1138" s="23" t="s">
        <v>3629</v>
      </c>
      <c r="P1138" s="23" t="s">
        <v>3630</v>
      </c>
      <c r="Q1138" s="23" t="s">
        <v>229</v>
      </c>
      <c r="U1138" s="23" t="s">
        <v>934</v>
      </c>
      <c r="V1138" s="23" t="s">
        <v>231</v>
      </c>
      <c r="W1138" s="25">
        <v>46309.803796296299</v>
      </c>
    </row>
    <row r="1139" spans="1:23">
      <c r="A1139">
        <v>278498</v>
      </c>
      <c r="B1139">
        <v>10956</v>
      </c>
      <c r="C1139" s="23" t="s">
        <v>221</v>
      </c>
      <c r="D1139" s="23" t="s">
        <v>222</v>
      </c>
      <c r="E1139" s="23" t="s">
        <v>223</v>
      </c>
      <c r="F1139" s="24">
        <v>46227</v>
      </c>
      <c r="G1139" s="23" t="s">
        <v>949</v>
      </c>
      <c r="H1139">
        <v>1</v>
      </c>
      <c r="I1139" s="23" t="s">
        <v>1350</v>
      </c>
      <c r="M1139" s="23" t="s">
        <v>277</v>
      </c>
      <c r="N1139" s="23" t="s">
        <v>3631</v>
      </c>
      <c r="O1139" s="23" t="s">
        <v>3632</v>
      </c>
      <c r="P1139" s="23" t="s">
        <v>1350</v>
      </c>
      <c r="Q1139" s="23" t="s">
        <v>229</v>
      </c>
      <c r="U1139" s="23" t="s">
        <v>953</v>
      </c>
      <c r="V1139" s="23" t="s">
        <v>231</v>
      </c>
      <c r="W1139" s="25">
        <v>46309.803796296299</v>
      </c>
    </row>
    <row r="1140" spans="1:23">
      <c r="A1140">
        <v>278499</v>
      </c>
      <c r="B1140">
        <v>10957</v>
      </c>
      <c r="C1140" s="23" t="s">
        <v>221</v>
      </c>
      <c r="D1140" s="23" t="s">
        <v>222</v>
      </c>
      <c r="E1140" s="23" t="s">
        <v>223</v>
      </c>
      <c r="F1140" s="24">
        <v>46227</v>
      </c>
      <c r="G1140" s="23" t="s">
        <v>930</v>
      </c>
      <c r="H1140">
        <v>1</v>
      </c>
      <c r="I1140" s="23" t="s">
        <v>3633</v>
      </c>
      <c r="M1140" s="23" t="s">
        <v>352</v>
      </c>
      <c r="N1140" s="23" t="s">
        <v>3634</v>
      </c>
      <c r="O1140" s="23" t="s">
        <v>3635</v>
      </c>
      <c r="P1140" s="23" t="s">
        <v>3633</v>
      </c>
      <c r="Q1140" s="23" t="s">
        <v>229</v>
      </c>
      <c r="U1140" s="23" t="s">
        <v>934</v>
      </c>
      <c r="V1140" s="23" t="s">
        <v>231</v>
      </c>
      <c r="W1140" s="25">
        <v>46309.803796296299</v>
      </c>
    </row>
    <row r="1141" spans="1:23">
      <c r="A1141">
        <v>278500</v>
      </c>
      <c r="B1141">
        <v>10958</v>
      </c>
      <c r="C1141" s="23" t="s">
        <v>221</v>
      </c>
      <c r="D1141" s="23" t="s">
        <v>222</v>
      </c>
      <c r="E1141" s="23" t="s">
        <v>223</v>
      </c>
      <c r="F1141" s="24">
        <v>46227</v>
      </c>
      <c r="G1141" s="23" t="s">
        <v>1817</v>
      </c>
      <c r="H1141">
        <v>1</v>
      </c>
      <c r="I1141" s="23" t="s">
        <v>3636</v>
      </c>
      <c r="M1141" s="23" t="s">
        <v>226</v>
      </c>
      <c r="N1141" s="23" t="s">
        <v>3637</v>
      </c>
      <c r="O1141" s="23" t="s">
        <v>3638</v>
      </c>
      <c r="P1141" s="23" t="s">
        <v>3636</v>
      </c>
      <c r="Q1141" s="23" t="s">
        <v>229</v>
      </c>
      <c r="U1141" s="23" t="s">
        <v>1820</v>
      </c>
      <c r="V1141" s="23" t="s">
        <v>231</v>
      </c>
      <c r="W1141" s="25">
        <v>46309.803796296299</v>
      </c>
    </row>
    <row r="1142" spans="1:23">
      <c r="A1142">
        <v>278501</v>
      </c>
      <c r="B1142">
        <v>10959</v>
      </c>
      <c r="C1142" s="23" t="s">
        <v>221</v>
      </c>
      <c r="D1142" s="23" t="s">
        <v>222</v>
      </c>
      <c r="E1142" s="23" t="s">
        <v>223</v>
      </c>
      <c r="F1142" s="24">
        <v>46227</v>
      </c>
      <c r="G1142" s="23" t="s">
        <v>949</v>
      </c>
      <c r="H1142">
        <v>1</v>
      </c>
      <c r="I1142" s="23" t="s">
        <v>3639</v>
      </c>
      <c r="M1142" s="23" t="s">
        <v>277</v>
      </c>
      <c r="N1142" s="23" t="s">
        <v>3640</v>
      </c>
      <c r="O1142" s="23" t="s">
        <v>2032</v>
      </c>
      <c r="P1142" s="23" t="s">
        <v>3639</v>
      </c>
      <c r="Q1142" s="23" t="s">
        <v>229</v>
      </c>
      <c r="U1142" s="23" t="s">
        <v>953</v>
      </c>
      <c r="V1142" s="23" t="s">
        <v>231</v>
      </c>
      <c r="W1142" s="25">
        <v>46309.803796296299</v>
      </c>
    </row>
    <row r="1143" spans="1:23">
      <c r="A1143">
        <v>278502</v>
      </c>
      <c r="B1143">
        <v>10960</v>
      </c>
      <c r="C1143" s="23" t="s">
        <v>221</v>
      </c>
      <c r="D1143" s="23" t="s">
        <v>222</v>
      </c>
      <c r="E1143" s="23" t="s">
        <v>223</v>
      </c>
      <c r="F1143" s="24">
        <v>46227</v>
      </c>
      <c r="G1143" s="23" t="s">
        <v>930</v>
      </c>
      <c r="H1143">
        <v>1</v>
      </c>
      <c r="I1143" s="23" t="s">
        <v>3641</v>
      </c>
      <c r="M1143" s="23" t="s">
        <v>352</v>
      </c>
      <c r="N1143" s="23" t="s">
        <v>3642</v>
      </c>
      <c r="O1143" s="23" t="s">
        <v>3643</v>
      </c>
      <c r="P1143" s="23" t="s">
        <v>3641</v>
      </c>
      <c r="Q1143" s="23" t="s">
        <v>229</v>
      </c>
      <c r="U1143" s="23" t="s">
        <v>934</v>
      </c>
      <c r="V1143" s="23" t="s">
        <v>231</v>
      </c>
      <c r="W1143" s="25">
        <v>46309.803796296299</v>
      </c>
    </row>
    <row r="1144" spans="1:23">
      <c r="A1144">
        <v>278503</v>
      </c>
      <c r="B1144">
        <v>10961</v>
      </c>
      <c r="C1144" s="23" t="s">
        <v>221</v>
      </c>
      <c r="D1144" s="23" t="s">
        <v>222</v>
      </c>
      <c r="E1144" s="23" t="s">
        <v>223</v>
      </c>
      <c r="F1144" s="24">
        <v>46227</v>
      </c>
      <c r="G1144" s="23" t="s">
        <v>1817</v>
      </c>
      <c r="H1144">
        <v>1</v>
      </c>
      <c r="I1144" s="23" t="s">
        <v>736</v>
      </c>
      <c r="M1144" s="23" t="s">
        <v>226</v>
      </c>
      <c r="N1144" s="23" t="s">
        <v>3644</v>
      </c>
      <c r="O1144" s="23" t="s">
        <v>3645</v>
      </c>
      <c r="P1144" s="23" t="s">
        <v>736</v>
      </c>
      <c r="Q1144" s="23" t="s">
        <v>229</v>
      </c>
      <c r="U1144" s="23" t="s">
        <v>1820</v>
      </c>
      <c r="V1144" s="23" t="s">
        <v>231</v>
      </c>
      <c r="W1144" s="25">
        <v>46309.803796296299</v>
      </c>
    </row>
    <row r="1145" spans="1:23">
      <c r="A1145">
        <v>278504</v>
      </c>
      <c r="B1145">
        <v>10962</v>
      </c>
      <c r="C1145" s="23" t="s">
        <v>221</v>
      </c>
      <c r="D1145" s="23" t="s">
        <v>222</v>
      </c>
      <c r="E1145" s="23" t="s">
        <v>223</v>
      </c>
      <c r="F1145" s="24">
        <v>46227</v>
      </c>
      <c r="G1145" s="23" t="s">
        <v>930</v>
      </c>
      <c r="H1145">
        <v>3</v>
      </c>
      <c r="I1145" s="23" t="s">
        <v>3646</v>
      </c>
      <c r="M1145" s="23" t="s">
        <v>352</v>
      </c>
      <c r="N1145" s="23" t="s">
        <v>3647</v>
      </c>
      <c r="O1145" s="23" t="s">
        <v>3648</v>
      </c>
      <c r="P1145" s="23" t="s">
        <v>369</v>
      </c>
      <c r="Q1145" s="23" t="s">
        <v>229</v>
      </c>
      <c r="U1145" s="23" t="s">
        <v>934</v>
      </c>
      <c r="V1145" s="23" t="s">
        <v>231</v>
      </c>
      <c r="W1145" s="25">
        <v>46309.803796296299</v>
      </c>
    </row>
    <row r="1146" spans="1:23">
      <c r="A1146">
        <v>278505</v>
      </c>
      <c r="B1146">
        <v>10963</v>
      </c>
      <c r="C1146" s="23" t="s">
        <v>221</v>
      </c>
      <c r="D1146" s="23" t="s">
        <v>222</v>
      </c>
      <c r="E1146" s="23" t="s">
        <v>223</v>
      </c>
      <c r="F1146" s="24">
        <v>46227</v>
      </c>
      <c r="G1146" s="23" t="s">
        <v>1817</v>
      </c>
      <c r="H1146">
        <v>1</v>
      </c>
      <c r="I1146" s="23" t="s">
        <v>3649</v>
      </c>
      <c r="M1146" s="23" t="s">
        <v>226</v>
      </c>
      <c r="N1146" s="23" t="s">
        <v>3650</v>
      </c>
      <c r="O1146" s="23" t="s">
        <v>3651</v>
      </c>
      <c r="P1146" s="23" t="s">
        <v>3649</v>
      </c>
      <c r="Q1146" s="23" t="s">
        <v>229</v>
      </c>
      <c r="U1146" s="23" t="s">
        <v>1820</v>
      </c>
      <c r="V1146" s="23" t="s">
        <v>231</v>
      </c>
      <c r="W1146" s="25">
        <v>46309.803796296299</v>
      </c>
    </row>
    <row r="1147" spans="1:23">
      <c r="A1147">
        <v>278506</v>
      </c>
      <c r="B1147">
        <v>10964</v>
      </c>
      <c r="C1147" s="23" t="s">
        <v>221</v>
      </c>
      <c r="D1147" s="23" t="s">
        <v>222</v>
      </c>
      <c r="E1147" s="23" t="s">
        <v>223</v>
      </c>
      <c r="F1147" s="24">
        <v>46227</v>
      </c>
      <c r="G1147" s="23" t="s">
        <v>2941</v>
      </c>
      <c r="H1147">
        <v>1</v>
      </c>
      <c r="I1147" s="23" t="s">
        <v>3525</v>
      </c>
      <c r="M1147" s="23" t="s">
        <v>234</v>
      </c>
      <c r="N1147" s="23" t="s">
        <v>3652</v>
      </c>
      <c r="O1147" s="23" t="s">
        <v>3653</v>
      </c>
      <c r="P1147" s="23" t="s">
        <v>3525</v>
      </c>
      <c r="Q1147" s="23" t="s">
        <v>229</v>
      </c>
      <c r="U1147" s="23" t="s">
        <v>2945</v>
      </c>
      <c r="V1147" s="23" t="s">
        <v>231</v>
      </c>
      <c r="W1147" s="25">
        <v>46309.803796296299</v>
      </c>
    </row>
    <row r="1148" spans="1:23">
      <c r="A1148">
        <v>278507</v>
      </c>
      <c r="B1148">
        <v>10965</v>
      </c>
      <c r="C1148" s="23" t="s">
        <v>221</v>
      </c>
      <c r="D1148" s="23" t="s">
        <v>222</v>
      </c>
      <c r="E1148" s="23" t="s">
        <v>223</v>
      </c>
      <c r="F1148" s="24">
        <v>46227</v>
      </c>
      <c r="G1148" s="23" t="s">
        <v>930</v>
      </c>
      <c r="H1148">
        <v>1</v>
      </c>
      <c r="I1148" s="23" t="s">
        <v>521</v>
      </c>
      <c r="M1148" s="23" t="s">
        <v>352</v>
      </c>
      <c r="N1148" s="23" t="s">
        <v>3654</v>
      </c>
      <c r="O1148" s="23" t="s">
        <v>3655</v>
      </c>
      <c r="P1148" s="23" t="s">
        <v>521</v>
      </c>
      <c r="Q1148" s="23" t="s">
        <v>229</v>
      </c>
      <c r="U1148" s="23" t="s">
        <v>934</v>
      </c>
      <c r="V1148" s="23" t="s">
        <v>231</v>
      </c>
      <c r="W1148" s="25">
        <v>46309.803796296299</v>
      </c>
    </row>
    <row r="1149" spans="1:23">
      <c r="A1149">
        <v>278508</v>
      </c>
      <c r="B1149">
        <v>10966</v>
      </c>
      <c r="C1149" s="23" t="s">
        <v>221</v>
      </c>
      <c r="D1149" s="23" t="s">
        <v>222</v>
      </c>
      <c r="E1149" s="23" t="s">
        <v>223</v>
      </c>
      <c r="F1149" s="24">
        <v>46227</v>
      </c>
      <c r="G1149" s="23" t="s">
        <v>930</v>
      </c>
      <c r="H1149">
        <v>3</v>
      </c>
      <c r="I1149" s="23" t="s">
        <v>3656</v>
      </c>
      <c r="M1149" s="23" t="s">
        <v>352</v>
      </c>
      <c r="N1149" s="23" t="s">
        <v>3657</v>
      </c>
      <c r="O1149" s="23" t="s">
        <v>3658</v>
      </c>
      <c r="P1149" s="23" t="s">
        <v>3659</v>
      </c>
      <c r="Q1149" s="23" t="s">
        <v>229</v>
      </c>
      <c r="U1149" s="23" t="s">
        <v>934</v>
      </c>
      <c r="V1149" s="23" t="s">
        <v>231</v>
      </c>
      <c r="W1149" s="25">
        <v>46309.803796296299</v>
      </c>
    </row>
    <row r="1150" spans="1:23">
      <c r="A1150">
        <v>278509</v>
      </c>
      <c r="B1150">
        <v>10967</v>
      </c>
      <c r="C1150" s="23" t="s">
        <v>221</v>
      </c>
      <c r="D1150" s="23" t="s">
        <v>222</v>
      </c>
      <c r="E1150" s="23" t="s">
        <v>223</v>
      </c>
      <c r="F1150" s="24">
        <v>46227</v>
      </c>
      <c r="G1150" s="23" t="s">
        <v>1817</v>
      </c>
      <c r="H1150">
        <v>1</v>
      </c>
      <c r="I1150" s="23" t="s">
        <v>910</v>
      </c>
      <c r="M1150" s="23" t="s">
        <v>226</v>
      </c>
      <c r="N1150" s="23" t="s">
        <v>3660</v>
      </c>
      <c r="O1150" s="23" t="s">
        <v>3661</v>
      </c>
      <c r="P1150" s="23" t="s">
        <v>910</v>
      </c>
      <c r="Q1150" s="23" t="s">
        <v>229</v>
      </c>
      <c r="U1150" s="23" t="s">
        <v>1820</v>
      </c>
      <c r="V1150" s="23" t="s">
        <v>231</v>
      </c>
      <c r="W1150" s="25">
        <v>46309.803796296299</v>
      </c>
    </row>
    <row r="1151" spans="1:23">
      <c r="A1151">
        <v>278510</v>
      </c>
      <c r="B1151">
        <v>10968</v>
      </c>
      <c r="C1151" s="23" t="s">
        <v>221</v>
      </c>
      <c r="D1151" s="23" t="s">
        <v>222</v>
      </c>
      <c r="E1151" s="23" t="s">
        <v>223</v>
      </c>
      <c r="F1151" s="24">
        <v>46227</v>
      </c>
      <c r="G1151" s="23" t="s">
        <v>930</v>
      </c>
      <c r="H1151">
        <v>1</v>
      </c>
      <c r="I1151" s="23" t="s">
        <v>1017</v>
      </c>
      <c r="M1151" s="23" t="s">
        <v>352</v>
      </c>
      <c r="N1151" s="23" t="s">
        <v>3662</v>
      </c>
      <c r="O1151" s="23" t="s">
        <v>3663</v>
      </c>
      <c r="P1151" s="23" t="s">
        <v>1017</v>
      </c>
      <c r="Q1151" s="23" t="s">
        <v>229</v>
      </c>
      <c r="U1151" s="23" t="s">
        <v>934</v>
      </c>
      <c r="V1151" s="23" t="s">
        <v>231</v>
      </c>
      <c r="W1151" s="25">
        <v>46309.803796296299</v>
      </c>
    </row>
    <row r="1152" spans="1:23">
      <c r="A1152">
        <v>278511</v>
      </c>
      <c r="B1152">
        <v>10969</v>
      </c>
      <c r="C1152" s="23" t="s">
        <v>221</v>
      </c>
      <c r="D1152" s="23" t="s">
        <v>222</v>
      </c>
      <c r="E1152" s="23" t="s">
        <v>223</v>
      </c>
      <c r="F1152" s="24">
        <v>46227</v>
      </c>
      <c r="G1152" s="23" t="s">
        <v>949</v>
      </c>
      <c r="H1152">
        <v>1</v>
      </c>
      <c r="I1152" s="23" t="s">
        <v>3664</v>
      </c>
      <c r="M1152" s="23" t="s">
        <v>277</v>
      </c>
      <c r="N1152" s="23" t="s">
        <v>3665</v>
      </c>
      <c r="O1152" s="23" t="s">
        <v>3666</v>
      </c>
      <c r="P1152" s="23" t="s">
        <v>3664</v>
      </c>
      <c r="Q1152" s="23" t="s">
        <v>229</v>
      </c>
      <c r="U1152" s="23" t="s">
        <v>953</v>
      </c>
      <c r="V1152" s="23" t="s">
        <v>231</v>
      </c>
      <c r="W1152" s="25">
        <v>46309.803796296299</v>
      </c>
    </row>
    <row r="1153" spans="1:23">
      <c r="A1153">
        <v>278512</v>
      </c>
      <c r="B1153">
        <v>10970</v>
      </c>
      <c r="C1153" s="23" t="s">
        <v>221</v>
      </c>
      <c r="D1153" s="23" t="s">
        <v>222</v>
      </c>
      <c r="E1153" s="23" t="s">
        <v>223</v>
      </c>
      <c r="F1153" s="24">
        <v>46227</v>
      </c>
      <c r="G1153" s="23" t="s">
        <v>424</v>
      </c>
      <c r="H1153">
        <v>1</v>
      </c>
      <c r="I1153" s="23" t="s">
        <v>3667</v>
      </c>
      <c r="M1153" s="23" t="s">
        <v>325</v>
      </c>
      <c r="N1153" s="23" t="s">
        <v>3668</v>
      </c>
      <c r="O1153" s="23" t="s">
        <v>3669</v>
      </c>
      <c r="P1153" s="23" t="s">
        <v>3667</v>
      </c>
      <c r="Q1153" s="23" t="s">
        <v>229</v>
      </c>
      <c r="U1153" s="23" t="s">
        <v>427</v>
      </c>
      <c r="V1153" s="23" t="s">
        <v>231</v>
      </c>
      <c r="W1153" s="25">
        <v>46309.803796296299</v>
      </c>
    </row>
    <row r="1154" spans="1:23">
      <c r="A1154">
        <v>278513</v>
      </c>
      <c r="B1154">
        <v>10953</v>
      </c>
      <c r="C1154" s="23" t="s">
        <v>221</v>
      </c>
      <c r="D1154" s="23" t="s">
        <v>222</v>
      </c>
      <c r="E1154" s="23" t="s">
        <v>223</v>
      </c>
      <c r="F1154" s="24">
        <v>46227</v>
      </c>
      <c r="G1154" s="23" t="s">
        <v>420</v>
      </c>
      <c r="H1154">
        <v>1</v>
      </c>
      <c r="I1154" s="23" t="s">
        <v>2302</v>
      </c>
      <c r="M1154" s="23" t="s">
        <v>330</v>
      </c>
      <c r="N1154" s="23" t="s">
        <v>3670</v>
      </c>
      <c r="O1154" s="23" t="s">
        <v>3671</v>
      </c>
      <c r="P1154" s="23" t="s">
        <v>2302</v>
      </c>
      <c r="Q1154" s="23" t="s">
        <v>229</v>
      </c>
      <c r="R1154">
        <v>10952</v>
      </c>
      <c r="U1154" s="23" t="s">
        <v>423</v>
      </c>
      <c r="V1154" s="23" t="s">
        <v>231</v>
      </c>
      <c r="W1154" s="25">
        <v>46309.803796296299</v>
      </c>
    </row>
    <row r="1155" spans="1:23">
      <c r="A1155">
        <v>278770</v>
      </c>
      <c r="B1155">
        <v>11127</v>
      </c>
      <c r="C1155" s="23" t="s">
        <v>221</v>
      </c>
      <c r="D1155" s="23" t="s">
        <v>222</v>
      </c>
      <c r="E1155" s="23" t="s">
        <v>223</v>
      </c>
      <c r="F1155" s="24">
        <v>46230</v>
      </c>
      <c r="G1155" s="23" t="s">
        <v>428</v>
      </c>
      <c r="H1155">
        <v>1</v>
      </c>
      <c r="I1155" s="23" t="s">
        <v>3672</v>
      </c>
      <c r="M1155" s="23" t="s">
        <v>226</v>
      </c>
      <c r="N1155" s="23" t="s">
        <v>3673</v>
      </c>
      <c r="O1155" s="23" t="s">
        <v>3674</v>
      </c>
      <c r="P1155" s="23" t="s">
        <v>3672</v>
      </c>
      <c r="Q1155" s="23" t="s">
        <v>229</v>
      </c>
      <c r="U1155" s="23" t="s">
        <v>432</v>
      </c>
      <c r="V1155" s="23" t="s">
        <v>231</v>
      </c>
      <c r="W1155" s="25">
        <v>46309.803796296299</v>
      </c>
    </row>
    <row r="1156" spans="1:23">
      <c r="A1156">
        <v>278771</v>
      </c>
      <c r="B1156">
        <v>11128</v>
      </c>
      <c r="C1156" s="23" t="s">
        <v>221</v>
      </c>
      <c r="D1156" s="23" t="s">
        <v>222</v>
      </c>
      <c r="E1156" s="23" t="s">
        <v>223</v>
      </c>
      <c r="F1156" s="24">
        <v>46230</v>
      </c>
      <c r="G1156" s="23" t="s">
        <v>1878</v>
      </c>
      <c r="H1156">
        <v>5</v>
      </c>
      <c r="I1156" s="23" t="s">
        <v>3675</v>
      </c>
      <c r="M1156" s="23" t="s">
        <v>1880</v>
      </c>
      <c r="N1156" s="23" t="s">
        <v>3676</v>
      </c>
      <c r="O1156" s="23" t="s">
        <v>3677</v>
      </c>
      <c r="P1156" s="23" t="s">
        <v>3678</v>
      </c>
      <c r="Q1156" s="23" t="s">
        <v>229</v>
      </c>
      <c r="U1156" s="23" t="s">
        <v>1884</v>
      </c>
      <c r="V1156" s="23" t="s">
        <v>231</v>
      </c>
      <c r="W1156" s="25">
        <v>46309.803796296299</v>
      </c>
    </row>
    <row r="1157" spans="1:23">
      <c r="A1157">
        <v>278772</v>
      </c>
      <c r="B1157">
        <v>11129</v>
      </c>
      <c r="C1157" s="23" t="s">
        <v>221</v>
      </c>
      <c r="D1157" s="23" t="s">
        <v>222</v>
      </c>
      <c r="E1157" s="23" t="s">
        <v>223</v>
      </c>
      <c r="F1157" s="24">
        <v>46230</v>
      </c>
      <c r="G1157" s="23" t="s">
        <v>517</v>
      </c>
      <c r="H1157">
        <v>1</v>
      </c>
      <c r="I1157" s="23" t="s">
        <v>3679</v>
      </c>
      <c r="M1157" s="23" t="s">
        <v>330</v>
      </c>
      <c r="N1157" s="23" t="s">
        <v>3680</v>
      </c>
      <c r="O1157" s="23" t="s">
        <v>3681</v>
      </c>
      <c r="P1157" s="23" t="s">
        <v>3679</v>
      </c>
      <c r="Q1157" s="23" t="s">
        <v>229</v>
      </c>
      <c r="U1157" s="23" t="s">
        <v>520</v>
      </c>
      <c r="V1157" s="23" t="s">
        <v>231</v>
      </c>
      <c r="W1157" s="25">
        <v>46309.803796296299</v>
      </c>
    </row>
    <row r="1158" spans="1:23">
      <c r="A1158">
        <v>278773</v>
      </c>
      <c r="B1158">
        <v>11130</v>
      </c>
      <c r="C1158" s="23" t="s">
        <v>221</v>
      </c>
      <c r="D1158" s="23" t="s">
        <v>222</v>
      </c>
      <c r="E1158" s="23" t="s">
        <v>223</v>
      </c>
      <c r="F1158" s="24">
        <v>46230</v>
      </c>
      <c r="G1158" s="23" t="s">
        <v>428</v>
      </c>
      <c r="H1158">
        <v>1</v>
      </c>
      <c r="I1158" s="23" t="s">
        <v>2353</v>
      </c>
      <c r="M1158" s="23" t="s">
        <v>226</v>
      </c>
      <c r="N1158" s="23" t="s">
        <v>2997</v>
      </c>
      <c r="O1158" s="23" t="s">
        <v>3071</v>
      </c>
      <c r="P1158" s="23" t="s">
        <v>2353</v>
      </c>
      <c r="Q1158" s="23" t="s">
        <v>229</v>
      </c>
      <c r="U1158" s="23" t="s">
        <v>432</v>
      </c>
      <c r="V1158" s="23" t="s">
        <v>231</v>
      </c>
      <c r="W1158" s="25">
        <v>46309.803796296299</v>
      </c>
    </row>
    <row r="1159" spans="1:23">
      <c r="A1159">
        <v>278774</v>
      </c>
      <c r="B1159">
        <v>11131</v>
      </c>
      <c r="C1159" s="23" t="s">
        <v>221</v>
      </c>
      <c r="D1159" s="23" t="s">
        <v>222</v>
      </c>
      <c r="E1159" s="23" t="s">
        <v>223</v>
      </c>
      <c r="F1159" s="24">
        <v>46230</v>
      </c>
      <c r="G1159" s="23" t="s">
        <v>448</v>
      </c>
      <c r="H1159">
        <v>3</v>
      </c>
      <c r="I1159" s="23" t="s">
        <v>3682</v>
      </c>
      <c r="M1159" s="23" t="s">
        <v>450</v>
      </c>
      <c r="N1159" s="23" t="s">
        <v>3683</v>
      </c>
      <c r="O1159" s="23" t="s">
        <v>2438</v>
      </c>
      <c r="P1159" s="23" t="s">
        <v>3684</v>
      </c>
      <c r="Q1159" s="23" t="s">
        <v>229</v>
      </c>
      <c r="U1159" s="23" t="s">
        <v>453</v>
      </c>
      <c r="V1159" s="23" t="s">
        <v>231</v>
      </c>
      <c r="W1159" s="25">
        <v>46309.803796296299</v>
      </c>
    </row>
    <row r="1160" spans="1:23">
      <c r="A1160">
        <v>278775</v>
      </c>
      <c r="B1160">
        <v>11132</v>
      </c>
      <c r="C1160" s="23" t="s">
        <v>221</v>
      </c>
      <c r="D1160" s="23" t="s">
        <v>222</v>
      </c>
      <c r="E1160" s="23" t="s">
        <v>223</v>
      </c>
      <c r="F1160" s="24">
        <v>46230</v>
      </c>
      <c r="G1160" s="23" t="s">
        <v>448</v>
      </c>
      <c r="H1160">
        <v>1</v>
      </c>
      <c r="I1160" s="23" t="s">
        <v>3685</v>
      </c>
      <c r="M1160" s="23" t="s">
        <v>450</v>
      </c>
      <c r="N1160" s="23" t="s">
        <v>3686</v>
      </c>
      <c r="O1160" s="23" t="s">
        <v>3687</v>
      </c>
      <c r="P1160" s="23" t="s">
        <v>3685</v>
      </c>
      <c r="Q1160" s="23" t="s">
        <v>229</v>
      </c>
      <c r="U1160" s="23" t="s">
        <v>453</v>
      </c>
      <c r="V1160" s="23" t="s">
        <v>231</v>
      </c>
      <c r="W1160" s="25">
        <v>46309.803796296299</v>
      </c>
    </row>
    <row r="1161" spans="1:23">
      <c r="A1161">
        <v>278776</v>
      </c>
      <c r="B1161">
        <v>11133</v>
      </c>
      <c r="C1161" s="23" t="s">
        <v>221</v>
      </c>
      <c r="D1161" s="23" t="s">
        <v>222</v>
      </c>
      <c r="E1161" s="23" t="s">
        <v>223</v>
      </c>
      <c r="F1161" s="24">
        <v>46230</v>
      </c>
      <c r="G1161" s="23" t="s">
        <v>3262</v>
      </c>
      <c r="H1161">
        <v>1</v>
      </c>
      <c r="I1161" s="23" t="s">
        <v>3688</v>
      </c>
      <c r="M1161" s="23" t="s">
        <v>3264</v>
      </c>
      <c r="N1161" s="23" t="s">
        <v>3689</v>
      </c>
      <c r="O1161" s="23" t="s">
        <v>3690</v>
      </c>
      <c r="P1161" s="23" t="s">
        <v>3688</v>
      </c>
      <c r="Q1161" s="23" t="s">
        <v>229</v>
      </c>
      <c r="U1161" s="23" t="s">
        <v>3267</v>
      </c>
      <c r="V1161" s="23" t="s">
        <v>231</v>
      </c>
      <c r="W1161" s="25">
        <v>46309.803796296299</v>
      </c>
    </row>
    <row r="1162" spans="1:23">
      <c r="A1162">
        <v>278777</v>
      </c>
      <c r="B1162">
        <v>11134</v>
      </c>
      <c r="C1162" s="23" t="s">
        <v>221</v>
      </c>
      <c r="D1162" s="23" t="s">
        <v>222</v>
      </c>
      <c r="E1162" s="23" t="s">
        <v>223</v>
      </c>
      <c r="F1162" s="24">
        <v>46230</v>
      </c>
      <c r="G1162" s="23" t="s">
        <v>459</v>
      </c>
      <c r="H1162">
        <v>1</v>
      </c>
      <c r="I1162" s="23" t="s">
        <v>3691</v>
      </c>
      <c r="M1162" s="23" t="s">
        <v>461</v>
      </c>
      <c r="N1162" s="23" t="s">
        <v>543</v>
      </c>
      <c r="O1162" s="23" t="s">
        <v>3692</v>
      </c>
      <c r="P1162" s="23" t="s">
        <v>3691</v>
      </c>
      <c r="Q1162" s="23" t="s">
        <v>229</v>
      </c>
      <c r="U1162" s="23" t="s">
        <v>464</v>
      </c>
      <c r="V1162" s="23" t="s">
        <v>231</v>
      </c>
      <c r="W1162" s="25">
        <v>46309.803796296299</v>
      </c>
    </row>
    <row r="1163" spans="1:23">
      <c r="A1163">
        <v>278778</v>
      </c>
      <c r="B1163">
        <v>11135</v>
      </c>
      <c r="C1163" s="23" t="s">
        <v>221</v>
      </c>
      <c r="D1163" s="23" t="s">
        <v>222</v>
      </c>
      <c r="E1163" s="23" t="s">
        <v>223</v>
      </c>
      <c r="F1163" s="24">
        <v>46230</v>
      </c>
      <c r="G1163" s="23" t="s">
        <v>428</v>
      </c>
      <c r="H1163">
        <v>1</v>
      </c>
      <c r="I1163" s="23" t="s">
        <v>2561</v>
      </c>
      <c r="M1163" s="23" t="s">
        <v>226</v>
      </c>
      <c r="N1163" s="23" t="s">
        <v>3693</v>
      </c>
      <c r="O1163" s="23" t="s">
        <v>3694</v>
      </c>
      <c r="P1163" s="23" t="s">
        <v>2561</v>
      </c>
      <c r="Q1163" s="23" t="s">
        <v>229</v>
      </c>
      <c r="U1163" s="23" t="s">
        <v>432</v>
      </c>
      <c r="V1163" s="23" t="s">
        <v>231</v>
      </c>
      <c r="W1163" s="25">
        <v>46309.803796296299</v>
      </c>
    </row>
    <row r="1164" spans="1:23">
      <c r="A1164">
        <v>278779</v>
      </c>
      <c r="B1164">
        <v>11136</v>
      </c>
      <c r="C1164" s="23" t="s">
        <v>221</v>
      </c>
      <c r="D1164" s="23" t="s">
        <v>222</v>
      </c>
      <c r="E1164" s="23" t="s">
        <v>223</v>
      </c>
      <c r="F1164" s="24">
        <v>46230</v>
      </c>
      <c r="G1164" s="23" t="s">
        <v>433</v>
      </c>
      <c r="H1164">
        <v>3</v>
      </c>
      <c r="I1164" s="23" t="s">
        <v>3695</v>
      </c>
      <c r="M1164" s="23" t="s">
        <v>435</v>
      </c>
      <c r="N1164" s="23" t="s">
        <v>3696</v>
      </c>
      <c r="O1164" s="23" t="s">
        <v>3697</v>
      </c>
      <c r="P1164" s="23" t="s">
        <v>3698</v>
      </c>
      <c r="Q1164" s="23" t="s">
        <v>229</v>
      </c>
      <c r="U1164" s="23" t="s">
        <v>440</v>
      </c>
      <c r="V1164" s="23" t="s">
        <v>231</v>
      </c>
      <c r="W1164" s="25">
        <v>46309.803796296299</v>
      </c>
    </row>
    <row r="1165" spans="1:23">
      <c r="A1165">
        <v>278780</v>
      </c>
      <c r="B1165">
        <v>11137</v>
      </c>
      <c r="C1165" s="23" t="s">
        <v>221</v>
      </c>
      <c r="D1165" s="23" t="s">
        <v>222</v>
      </c>
      <c r="E1165" s="23" t="s">
        <v>223</v>
      </c>
      <c r="F1165" s="24">
        <v>46230</v>
      </c>
      <c r="G1165" s="23" t="s">
        <v>454</v>
      </c>
      <c r="H1165">
        <v>1</v>
      </c>
      <c r="I1165" s="23" t="s">
        <v>3699</v>
      </c>
      <c r="M1165" s="23" t="s">
        <v>277</v>
      </c>
      <c r="N1165" s="23" t="s">
        <v>3700</v>
      </c>
      <c r="O1165" s="23" t="s">
        <v>3701</v>
      </c>
      <c r="P1165" s="23" t="s">
        <v>3699</v>
      </c>
      <c r="Q1165" s="23" t="s">
        <v>229</v>
      </c>
      <c r="U1165" s="23" t="s">
        <v>458</v>
      </c>
      <c r="V1165" s="23" t="s">
        <v>231</v>
      </c>
      <c r="W1165" s="25">
        <v>46309.803796296299</v>
      </c>
    </row>
    <row r="1166" spans="1:23">
      <c r="A1166">
        <v>278781</v>
      </c>
      <c r="B1166">
        <v>11138</v>
      </c>
      <c r="C1166" s="23" t="s">
        <v>221</v>
      </c>
      <c r="D1166" s="23" t="s">
        <v>222</v>
      </c>
      <c r="E1166" s="23" t="s">
        <v>223</v>
      </c>
      <c r="F1166" s="24">
        <v>46230</v>
      </c>
      <c r="G1166" s="23" t="s">
        <v>433</v>
      </c>
      <c r="H1166">
        <v>2</v>
      </c>
      <c r="I1166" s="23" t="s">
        <v>2046</v>
      </c>
      <c r="M1166" s="23" t="s">
        <v>435</v>
      </c>
      <c r="N1166" s="23" t="s">
        <v>3702</v>
      </c>
      <c r="O1166" s="23" t="s">
        <v>3703</v>
      </c>
      <c r="P1166" s="23" t="s">
        <v>1764</v>
      </c>
      <c r="Q1166" s="23" t="s">
        <v>229</v>
      </c>
      <c r="U1166" s="23" t="s">
        <v>440</v>
      </c>
      <c r="V1166" s="23" t="s">
        <v>231</v>
      </c>
      <c r="W1166" s="25">
        <v>46309.803796296299</v>
      </c>
    </row>
    <row r="1167" spans="1:23">
      <c r="A1167">
        <v>278782</v>
      </c>
      <c r="B1167">
        <v>11139</v>
      </c>
      <c r="C1167" s="23" t="s">
        <v>221</v>
      </c>
      <c r="D1167" s="23" t="s">
        <v>222</v>
      </c>
      <c r="E1167" s="23" t="s">
        <v>223</v>
      </c>
      <c r="F1167" s="24">
        <v>46230</v>
      </c>
      <c r="G1167" s="23" t="s">
        <v>454</v>
      </c>
      <c r="H1167">
        <v>1</v>
      </c>
      <c r="I1167" s="23" t="s">
        <v>3704</v>
      </c>
      <c r="M1167" s="23" t="s">
        <v>277</v>
      </c>
      <c r="N1167" s="23" t="s">
        <v>1514</v>
      </c>
      <c r="O1167" s="23" t="s">
        <v>3705</v>
      </c>
      <c r="P1167" s="23" t="s">
        <v>3704</v>
      </c>
      <c r="Q1167" s="23" t="s">
        <v>229</v>
      </c>
      <c r="U1167" s="23" t="s">
        <v>458</v>
      </c>
      <c r="V1167" s="23" t="s">
        <v>231</v>
      </c>
      <c r="W1167" s="25">
        <v>46309.803796296299</v>
      </c>
    </row>
    <row r="1168" spans="1:23">
      <c r="A1168">
        <v>278783</v>
      </c>
      <c r="B1168">
        <v>11140</v>
      </c>
      <c r="C1168" s="23" t="s">
        <v>221</v>
      </c>
      <c r="D1168" s="23" t="s">
        <v>222</v>
      </c>
      <c r="E1168" s="23" t="s">
        <v>223</v>
      </c>
      <c r="F1168" s="24">
        <v>46230</v>
      </c>
      <c r="G1168" s="23" t="s">
        <v>471</v>
      </c>
      <c r="H1168">
        <v>1</v>
      </c>
      <c r="I1168" s="23" t="s">
        <v>3706</v>
      </c>
      <c r="M1168" s="23" t="s">
        <v>247</v>
      </c>
      <c r="N1168" s="23" t="s">
        <v>3707</v>
      </c>
      <c r="O1168" s="23" t="s">
        <v>3708</v>
      </c>
      <c r="P1168" s="23" t="s">
        <v>3706</v>
      </c>
      <c r="Q1168" s="23" t="s">
        <v>229</v>
      </c>
      <c r="U1168" s="23" t="s">
        <v>475</v>
      </c>
      <c r="V1168" s="23" t="s">
        <v>231</v>
      </c>
      <c r="W1168" s="25">
        <v>46309.803796296299</v>
      </c>
    </row>
    <row r="1169" spans="1:23">
      <c r="A1169">
        <v>278784</v>
      </c>
      <c r="B1169">
        <v>11141</v>
      </c>
      <c r="C1169" s="23" t="s">
        <v>221</v>
      </c>
      <c r="D1169" s="23" t="s">
        <v>222</v>
      </c>
      <c r="E1169" s="23" t="s">
        <v>223</v>
      </c>
      <c r="F1169" s="24">
        <v>46230</v>
      </c>
      <c r="G1169" s="23" t="s">
        <v>476</v>
      </c>
      <c r="H1169">
        <v>1</v>
      </c>
      <c r="I1169" s="23" t="s">
        <v>3709</v>
      </c>
      <c r="M1169" s="23" t="s">
        <v>253</v>
      </c>
      <c r="N1169" s="23" t="s">
        <v>3710</v>
      </c>
      <c r="O1169" s="23" t="s">
        <v>3711</v>
      </c>
      <c r="P1169" s="23" t="s">
        <v>3709</v>
      </c>
      <c r="Q1169" s="23" t="s">
        <v>229</v>
      </c>
      <c r="U1169" s="23" t="s">
        <v>480</v>
      </c>
      <c r="V1169" s="23" t="s">
        <v>231</v>
      </c>
      <c r="W1169" s="25">
        <v>46309.803796296299</v>
      </c>
    </row>
    <row r="1170" spans="1:23">
      <c r="A1170">
        <v>278785</v>
      </c>
      <c r="B1170">
        <v>11142</v>
      </c>
      <c r="C1170" s="23" t="s">
        <v>221</v>
      </c>
      <c r="D1170" s="23" t="s">
        <v>222</v>
      </c>
      <c r="E1170" s="23" t="s">
        <v>223</v>
      </c>
      <c r="F1170" s="24">
        <v>46230</v>
      </c>
      <c r="G1170" s="23" t="s">
        <v>1916</v>
      </c>
      <c r="H1170">
        <v>1</v>
      </c>
      <c r="I1170" s="23" t="s">
        <v>3712</v>
      </c>
      <c r="M1170" s="23" t="s">
        <v>397</v>
      </c>
      <c r="N1170" s="23" t="s">
        <v>3713</v>
      </c>
      <c r="O1170" s="23" t="s">
        <v>3714</v>
      </c>
      <c r="P1170" s="23" t="s">
        <v>3712</v>
      </c>
      <c r="Q1170" s="23" t="s">
        <v>229</v>
      </c>
      <c r="U1170" s="23" t="s">
        <v>1920</v>
      </c>
      <c r="V1170" s="23" t="s">
        <v>231</v>
      </c>
      <c r="W1170" s="25">
        <v>46309.803796296299</v>
      </c>
    </row>
    <row r="1171" spans="1:23">
      <c r="A1171">
        <v>278786</v>
      </c>
      <c r="B1171">
        <v>11143</v>
      </c>
      <c r="C1171" s="23" t="s">
        <v>221</v>
      </c>
      <c r="D1171" s="23" t="s">
        <v>222</v>
      </c>
      <c r="E1171" s="23" t="s">
        <v>223</v>
      </c>
      <c r="F1171" s="24">
        <v>46230</v>
      </c>
      <c r="G1171" s="23" t="s">
        <v>1921</v>
      </c>
      <c r="H1171">
        <v>1</v>
      </c>
      <c r="I1171" s="23" t="s">
        <v>3715</v>
      </c>
      <c r="M1171" s="23" t="s">
        <v>651</v>
      </c>
      <c r="N1171" s="23" t="s">
        <v>3716</v>
      </c>
      <c r="O1171" s="23" t="s">
        <v>3717</v>
      </c>
      <c r="P1171" s="23" t="s">
        <v>3715</v>
      </c>
      <c r="Q1171" s="23" t="s">
        <v>229</v>
      </c>
      <c r="U1171" s="23" t="s">
        <v>1925</v>
      </c>
      <c r="V1171" s="23" t="s">
        <v>231</v>
      </c>
      <c r="W1171" s="25">
        <v>46309.803796296299</v>
      </c>
    </row>
    <row r="1172" spans="1:23">
      <c r="A1172">
        <v>278787</v>
      </c>
      <c r="B1172">
        <v>11144</v>
      </c>
      <c r="C1172" s="23" t="s">
        <v>221</v>
      </c>
      <c r="D1172" s="23" t="s">
        <v>222</v>
      </c>
      <c r="E1172" s="23" t="s">
        <v>223</v>
      </c>
      <c r="F1172" s="24">
        <v>46230</v>
      </c>
      <c r="G1172" s="23" t="s">
        <v>1048</v>
      </c>
      <c r="H1172">
        <v>1</v>
      </c>
      <c r="I1172" s="23" t="s">
        <v>3306</v>
      </c>
      <c r="M1172" s="23" t="s">
        <v>259</v>
      </c>
      <c r="N1172" s="23" t="s">
        <v>3718</v>
      </c>
      <c r="O1172" s="23" t="s">
        <v>3719</v>
      </c>
      <c r="P1172" s="23" t="s">
        <v>3306</v>
      </c>
      <c r="Q1172" s="23" t="s">
        <v>229</v>
      </c>
      <c r="U1172" s="23" t="s">
        <v>1052</v>
      </c>
      <c r="V1172" s="23" t="s">
        <v>231</v>
      </c>
      <c r="W1172" s="25">
        <v>46309.803796296299</v>
      </c>
    </row>
    <row r="1173" spans="1:23">
      <c r="A1173">
        <v>278788</v>
      </c>
      <c r="B1173">
        <v>11145</v>
      </c>
      <c r="C1173" s="23" t="s">
        <v>221</v>
      </c>
      <c r="D1173" s="23" t="s">
        <v>222</v>
      </c>
      <c r="E1173" s="23" t="s">
        <v>223</v>
      </c>
      <c r="F1173" s="24">
        <v>46230</v>
      </c>
      <c r="G1173" s="23" t="s">
        <v>433</v>
      </c>
      <c r="H1173">
        <v>3</v>
      </c>
      <c r="I1173" s="23" t="s">
        <v>1231</v>
      </c>
      <c r="M1173" s="23" t="s">
        <v>435</v>
      </c>
      <c r="N1173" s="23" t="s">
        <v>3720</v>
      </c>
      <c r="O1173" s="23" t="s">
        <v>3721</v>
      </c>
      <c r="P1173" s="23" t="s">
        <v>3722</v>
      </c>
      <c r="Q1173" s="23" t="s">
        <v>229</v>
      </c>
      <c r="U1173" s="23" t="s">
        <v>440</v>
      </c>
      <c r="V1173" s="23" t="s">
        <v>231</v>
      </c>
      <c r="W1173" s="25">
        <v>46309.803796296299</v>
      </c>
    </row>
    <row r="1174" spans="1:23">
      <c r="A1174">
        <v>278789</v>
      </c>
      <c r="B1174">
        <v>11146</v>
      </c>
      <c r="C1174" s="23" t="s">
        <v>221</v>
      </c>
      <c r="D1174" s="23" t="s">
        <v>222</v>
      </c>
      <c r="E1174" s="23" t="s">
        <v>223</v>
      </c>
      <c r="F1174" s="24">
        <v>46230</v>
      </c>
      <c r="G1174" s="23" t="s">
        <v>433</v>
      </c>
      <c r="H1174">
        <v>2</v>
      </c>
      <c r="I1174" s="23" t="s">
        <v>233</v>
      </c>
      <c r="M1174" s="23" t="s">
        <v>435</v>
      </c>
      <c r="N1174" s="23" t="s">
        <v>3723</v>
      </c>
      <c r="O1174" s="23" t="s">
        <v>3724</v>
      </c>
      <c r="P1174" s="23" t="s">
        <v>3326</v>
      </c>
      <c r="Q1174" s="23" t="s">
        <v>229</v>
      </c>
      <c r="U1174" s="23" t="s">
        <v>440</v>
      </c>
      <c r="V1174" s="23" t="s">
        <v>231</v>
      </c>
      <c r="W1174" s="25">
        <v>46309.803796296299</v>
      </c>
    </row>
    <row r="1175" spans="1:23">
      <c r="A1175">
        <v>278790</v>
      </c>
      <c r="B1175">
        <v>11147</v>
      </c>
      <c r="C1175" s="23" t="s">
        <v>221</v>
      </c>
      <c r="D1175" s="23" t="s">
        <v>222</v>
      </c>
      <c r="E1175" s="23" t="s">
        <v>223</v>
      </c>
      <c r="F1175" s="24">
        <v>46230</v>
      </c>
      <c r="G1175" s="23" t="s">
        <v>433</v>
      </c>
      <c r="H1175">
        <v>2</v>
      </c>
      <c r="I1175" s="23" t="s">
        <v>1114</v>
      </c>
      <c r="M1175" s="23" t="s">
        <v>435</v>
      </c>
      <c r="N1175" s="23" t="s">
        <v>3725</v>
      </c>
      <c r="O1175" s="23" t="s">
        <v>3726</v>
      </c>
      <c r="P1175" s="23" t="s">
        <v>1642</v>
      </c>
      <c r="Q1175" s="23" t="s">
        <v>229</v>
      </c>
      <c r="U1175" s="23" t="s">
        <v>440</v>
      </c>
      <c r="V1175" s="23" t="s">
        <v>231</v>
      </c>
      <c r="W1175" s="25">
        <v>46309.803796296299</v>
      </c>
    </row>
    <row r="1176" spans="1:23">
      <c r="A1176">
        <v>278791</v>
      </c>
      <c r="B1176">
        <v>11148</v>
      </c>
      <c r="C1176" s="23" t="s">
        <v>221</v>
      </c>
      <c r="D1176" s="23" t="s">
        <v>222</v>
      </c>
      <c r="E1176" s="23" t="s">
        <v>223</v>
      </c>
      <c r="F1176" s="24">
        <v>46230</v>
      </c>
      <c r="G1176" s="23" t="s">
        <v>433</v>
      </c>
      <c r="H1176">
        <v>1</v>
      </c>
      <c r="I1176" s="23" t="s">
        <v>3727</v>
      </c>
      <c r="M1176" s="23" t="s">
        <v>435</v>
      </c>
      <c r="N1176" s="23" t="s">
        <v>3728</v>
      </c>
      <c r="O1176" s="23" t="s">
        <v>3729</v>
      </c>
      <c r="P1176" s="23" t="s">
        <v>3727</v>
      </c>
      <c r="Q1176" s="23" t="s">
        <v>229</v>
      </c>
      <c r="U1176" s="23" t="s">
        <v>440</v>
      </c>
      <c r="V1176" s="23" t="s">
        <v>231</v>
      </c>
      <c r="W1176" s="25">
        <v>46309.803796296299</v>
      </c>
    </row>
    <row r="1177" spans="1:23">
      <c r="A1177">
        <v>278792</v>
      </c>
      <c r="B1177">
        <v>11149</v>
      </c>
      <c r="C1177" s="23" t="s">
        <v>221</v>
      </c>
      <c r="D1177" s="23" t="s">
        <v>222</v>
      </c>
      <c r="E1177" s="23" t="s">
        <v>223</v>
      </c>
      <c r="F1177" s="24">
        <v>46230</v>
      </c>
      <c r="G1177" s="23" t="s">
        <v>441</v>
      </c>
      <c r="H1177">
        <v>1</v>
      </c>
      <c r="I1177" s="23" t="s">
        <v>3730</v>
      </c>
      <c r="M1177" s="23" t="s">
        <v>443</v>
      </c>
      <c r="N1177" s="23" t="s">
        <v>1807</v>
      </c>
      <c r="O1177" s="23" t="s">
        <v>3731</v>
      </c>
      <c r="P1177" s="23" t="s">
        <v>3730</v>
      </c>
      <c r="Q1177" s="23" t="s">
        <v>229</v>
      </c>
      <c r="U1177" s="23" t="s">
        <v>447</v>
      </c>
      <c r="V1177" s="23" t="s">
        <v>231</v>
      </c>
      <c r="W1177" s="25">
        <v>46309.803796296299</v>
      </c>
    </row>
    <row r="1178" spans="1:23">
      <c r="A1178">
        <v>278793</v>
      </c>
      <c r="B1178">
        <v>11150</v>
      </c>
      <c r="C1178" s="23" t="s">
        <v>221</v>
      </c>
      <c r="D1178" s="23" t="s">
        <v>222</v>
      </c>
      <c r="E1178" s="23" t="s">
        <v>223</v>
      </c>
      <c r="F1178" s="24">
        <v>46230</v>
      </c>
      <c r="G1178" s="23" t="s">
        <v>428</v>
      </c>
      <c r="H1178">
        <v>1</v>
      </c>
      <c r="I1178" s="23" t="s">
        <v>3732</v>
      </c>
      <c r="M1178" s="23" t="s">
        <v>226</v>
      </c>
      <c r="N1178" s="23" t="s">
        <v>3733</v>
      </c>
      <c r="O1178" s="23" t="s">
        <v>3734</v>
      </c>
      <c r="P1178" s="23" t="s">
        <v>3732</v>
      </c>
      <c r="Q1178" s="23" t="s">
        <v>229</v>
      </c>
      <c r="U1178" s="23" t="s">
        <v>432</v>
      </c>
      <c r="V1178" s="23" t="s">
        <v>231</v>
      </c>
      <c r="W1178" s="25">
        <v>46309.803796296299</v>
      </c>
    </row>
    <row r="1179" spans="1:23">
      <c r="A1179">
        <v>279088</v>
      </c>
      <c r="B1179">
        <v>10997</v>
      </c>
      <c r="C1179" s="23" t="s">
        <v>221</v>
      </c>
      <c r="D1179" s="23" t="s">
        <v>222</v>
      </c>
      <c r="E1179" s="23" t="s">
        <v>223</v>
      </c>
      <c r="F1179" s="24">
        <v>46231</v>
      </c>
      <c r="G1179" s="23" t="s">
        <v>334</v>
      </c>
      <c r="H1179">
        <v>1</v>
      </c>
      <c r="I1179" s="23" t="s">
        <v>3735</v>
      </c>
      <c r="M1179" s="23" t="s">
        <v>226</v>
      </c>
      <c r="N1179" s="23" t="s">
        <v>3736</v>
      </c>
      <c r="O1179" s="23" t="s">
        <v>3737</v>
      </c>
      <c r="P1179" s="23" t="s">
        <v>3735</v>
      </c>
      <c r="Q1179" s="23" t="s">
        <v>229</v>
      </c>
      <c r="U1179" s="23" t="s">
        <v>339</v>
      </c>
      <c r="V1179" s="23" t="s">
        <v>231</v>
      </c>
      <c r="W1179" s="25">
        <v>46309.803796296299</v>
      </c>
    </row>
    <row r="1180" spans="1:23">
      <c r="A1180">
        <v>279089</v>
      </c>
      <c r="B1180">
        <v>10998</v>
      </c>
      <c r="C1180" s="23" t="s">
        <v>221</v>
      </c>
      <c r="D1180" s="23" t="s">
        <v>222</v>
      </c>
      <c r="E1180" s="23" t="s">
        <v>223</v>
      </c>
      <c r="F1180" s="24">
        <v>46231</v>
      </c>
      <c r="G1180" s="23" t="s">
        <v>930</v>
      </c>
      <c r="H1180">
        <v>1</v>
      </c>
      <c r="I1180" s="23" t="s">
        <v>3738</v>
      </c>
      <c r="M1180" s="23" t="s">
        <v>352</v>
      </c>
      <c r="N1180" s="23" t="s">
        <v>3739</v>
      </c>
      <c r="O1180" s="23" t="s">
        <v>331</v>
      </c>
      <c r="P1180" s="23" t="s">
        <v>3738</v>
      </c>
      <c r="Q1180" s="23" t="s">
        <v>229</v>
      </c>
      <c r="U1180" s="23" t="s">
        <v>934</v>
      </c>
      <c r="V1180" s="23" t="s">
        <v>231</v>
      </c>
      <c r="W1180" s="25">
        <v>46309.803796296299</v>
      </c>
    </row>
    <row r="1181" spans="1:23">
      <c r="A1181">
        <v>279090</v>
      </c>
      <c r="B1181">
        <v>10999</v>
      </c>
      <c r="C1181" s="23" t="s">
        <v>221</v>
      </c>
      <c r="D1181" s="23" t="s">
        <v>222</v>
      </c>
      <c r="E1181" s="23" t="s">
        <v>223</v>
      </c>
      <c r="F1181" s="24">
        <v>46231</v>
      </c>
      <c r="G1181" s="23" t="s">
        <v>3740</v>
      </c>
      <c r="H1181">
        <v>1</v>
      </c>
      <c r="I1181" s="23" t="s">
        <v>3741</v>
      </c>
      <c r="M1181" s="23" t="s">
        <v>330</v>
      </c>
      <c r="N1181" s="23" t="s">
        <v>1316</v>
      </c>
      <c r="O1181" s="23" t="s">
        <v>3742</v>
      </c>
      <c r="P1181" s="23" t="s">
        <v>3741</v>
      </c>
      <c r="Q1181" s="23" t="s">
        <v>229</v>
      </c>
      <c r="U1181" s="23" t="s">
        <v>3743</v>
      </c>
      <c r="V1181" s="23" t="s">
        <v>231</v>
      </c>
      <c r="W1181" s="25">
        <v>46309.803796296299</v>
      </c>
    </row>
    <row r="1182" spans="1:23">
      <c r="A1182">
        <v>279091</v>
      </c>
      <c r="B1182">
        <v>11000</v>
      </c>
      <c r="C1182" s="23" t="s">
        <v>221</v>
      </c>
      <c r="D1182" s="23" t="s">
        <v>222</v>
      </c>
      <c r="E1182" s="23" t="s">
        <v>223</v>
      </c>
      <c r="F1182" s="24">
        <v>46231</v>
      </c>
      <c r="G1182" s="23" t="s">
        <v>930</v>
      </c>
      <c r="H1182">
        <v>1</v>
      </c>
      <c r="I1182" s="23" t="s">
        <v>3286</v>
      </c>
      <c r="M1182" s="23" t="s">
        <v>352</v>
      </c>
      <c r="N1182" s="23" t="s">
        <v>3744</v>
      </c>
      <c r="O1182" s="23" t="s">
        <v>3745</v>
      </c>
      <c r="P1182" s="23" t="s">
        <v>3286</v>
      </c>
      <c r="Q1182" s="23" t="s">
        <v>229</v>
      </c>
      <c r="U1182" s="23" t="s">
        <v>934</v>
      </c>
      <c r="V1182" s="23" t="s">
        <v>231</v>
      </c>
      <c r="W1182" s="25">
        <v>46309.803796296299</v>
      </c>
    </row>
    <row r="1183" spans="1:23">
      <c r="A1183">
        <v>279092</v>
      </c>
      <c r="B1183">
        <v>11001</v>
      </c>
      <c r="C1183" s="23" t="s">
        <v>221</v>
      </c>
      <c r="D1183" s="23" t="s">
        <v>222</v>
      </c>
      <c r="E1183" s="23" t="s">
        <v>223</v>
      </c>
      <c r="F1183" s="24">
        <v>46231</v>
      </c>
      <c r="G1183" s="23" t="s">
        <v>930</v>
      </c>
      <c r="H1183">
        <v>1</v>
      </c>
      <c r="I1183" s="23" t="s">
        <v>3746</v>
      </c>
      <c r="M1183" s="23" t="s">
        <v>352</v>
      </c>
      <c r="N1183" s="23" t="s">
        <v>3747</v>
      </c>
      <c r="O1183" s="23" t="s">
        <v>3748</v>
      </c>
      <c r="P1183" s="23" t="s">
        <v>3746</v>
      </c>
      <c r="Q1183" s="23" t="s">
        <v>229</v>
      </c>
      <c r="U1183" s="23" t="s">
        <v>934</v>
      </c>
      <c r="V1183" s="23" t="s">
        <v>231</v>
      </c>
      <c r="W1183" s="25">
        <v>46309.803796296299</v>
      </c>
    </row>
    <row r="1184" spans="1:23">
      <c r="A1184">
        <v>279093</v>
      </c>
      <c r="B1184">
        <v>11002</v>
      </c>
      <c r="C1184" s="23" t="s">
        <v>221</v>
      </c>
      <c r="D1184" s="23" t="s">
        <v>222</v>
      </c>
      <c r="E1184" s="23" t="s">
        <v>223</v>
      </c>
      <c r="F1184" s="24">
        <v>46231</v>
      </c>
      <c r="G1184" s="23" t="s">
        <v>1817</v>
      </c>
      <c r="H1184">
        <v>1</v>
      </c>
      <c r="I1184" s="23" t="s">
        <v>365</v>
      </c>
      <c r="M1184" s="23" t="s">
        <v>226</v>
      </c>
      <c r="N1184" s="23" t="s">
        <v>3749</v>
      </c>
      <c r="O1184" s="23" t="s">
        <v>1070</v>
      </c>
      <c r="P1184" s="23" t="s">
        <v>365</v>
      </c>
      <c r="Q1184" s="23" t="s">
        <v>229</v>
      </c>
      <c r="U1184" s="23" t="s">
        <v>1820</v>
      </c>
      <c r="V1184" s="23" t="s">
        <v>231</v>
      </c>
      <c r="W1184" s="25">
        <v>46309.803796296299</v>
      </c>
    </row>
    <row r="1185" spans="1:23">
      <c r="A1185">
        <v>279094</v>
      </c>
      <c r="B1185">
        <v>11003</v>
      </c>
      <c r="C1185" s="23" t="s">
        <v>221</v>
      </c>
      <c r="D1185" s="23" t="s">
        <v>222</v>
      </c>
      <c r="E1185" s="23" t="s">
        <v>223</v>
      </c>
      <c r="F1185" s="24">
        <v>46231</v>
      </c>
      <c r="G1185" s="23" t="s">
        <v>930</v>
      </c>
      <c r="H1185">
        <v>1</v>
      </c>
      <c r="I1185" s="23" t="s">
        <v>3750</v>
      </c>
      <c r="M1185" s="23" t="s">
        <v>352</v>
      </c>
      <c r="N1185" s="23" t="s">
        <v>3751</v>
      </c>
      <c r="O1185" s="23" t="s">
        <v>3752</v>
      </c>
      <c r="P1185" s="23" t="s">
        <v>3750</v>
      </c>
      <c r="Q1185" s="23" t="s">
        <v>229</v>
      </c>
      <c r="U1185" s="23" t="s">
        <v>934</v>
      </c>
      <c r="V1185" s="23" t="s">
        <v>231</v>
      </c>
      <c r="W1185" s="25">
        <v>46309.803796296299</v>
      </c>
    </row>
    <row r="1186" spans="1:23">
      <c r="A1186">
        <v>279095</v>
      </c>
      <c r="B1186">
        <v>11004</v>
      </c>
      <c r="C1186" s="23" t="s">
        <v>221</v>
      </c>
      <c r="D1186" s="23" t="s">
        <v>222</v>
      </c>
      <c r="E1186" s="23" t="s">
        <v>223</v>
      </c>
      <c r="F1186" s="24">
        <v>46231</v>
      </c>
      <c r="G1186" s="23" t="s">
        <v>930</v>
      </c>
      <c r="H1186">
        <v>1</v>
      </c>
      <c r="I1186" s="23" t="s">
        <v>3753</v>
      </c>
      <c r="M1186" s="23" t="s">
        <v>352</v>
      </c>
      <c r="N1186" s="23" t="s">
        <v>3754</v>
      </c>
      <c r="O1186" s="23" t="s">
        <v>3755</v>
      </c>
      <c r="P1186" s="23" t="s">
        <v>3753</v>
      </c>
      <c r="Q1186" s="23" t="s">
        <v>229</v>
      </c>
      <c r="U1186" s="23" t="s">
        <v>934</v>
      </c>
      <c r="V1186" s="23" t="s">
        <v>231</v>
      </c>
      <c r="W1186" s="25">
        <v>46309.803796296299</v>
      </c>
    </row>
    <row r="1187" spans="1:23">
      <c r="A1187">
        <v>279096</v>
      </c>
      <c r="B1187">
        <v>11005</v>
      </c>
      <c r="C1187" s="23" t="s">
        <v>221</v>
      </c>
      <c r="D1187" s="23" t="s">
        <v>222</v>
      </c>
      <c r="E1187" s="23" t="s">
        <v>223</v>
      </c>
      <c r="F1187" s="24">
        <v>46231</v>
      </c>
      <c r="G1187" s="23" t="s">
        <v>930</v>
      </c>
      <c r="H1187">
        <v>1</v>
      </c>
      <c r="I1187" s="23" t="s">
        <v>1939</v>
      </c>
      <c r="M1187" s="23" t="s">
        <v>352</v>
      </c>
      <c r="N1187" s="23" t="s">
        <v>3756</v>
      </c>
      <c r="O1187" s="23" t="s">
        <v>3757</v>
      </c>
      <c r="P1187" s="23" t="s">
        <v>1939</v>
      </c>
      <c r="Q1187" s="23" t="s">
        <v>229</v>
      </c>
      <c r="U1187" s="23" t="s">
        <v>934</v>
      </c>
      <c r="V1187" s="23" t="s">
        <v>231</v>
      </c>
      <c r="W1187" s="25">
        <v>46309.803796296299</v>
      </c>
    </row>
    <row r="1188" spans="1:23">
      <c r="A1188">
        <v>279097</v>
      </c>
      <c r="B1188">
        <v>11006</v>
      </c>
      <c r="C1188" s="23" t="s">
        <v>221</v>
      </c>
      <c r="D1188" s="23" t="s">
        <v>222</v>
      </c>
      <c r="E1188" s="23" t="s">
        <v>223</v>
      </c>
      <c r="F1188" s="24">
        <v>46231</v>
      </c>
      <c r="G1188" s="23" t="s">
        <v>930</v>
      </c>
      <c r="H1188">
        <v>1</v>
      </c>
      <c r="I1188" s="23" t="s">
        <v>1205</v>
      </c>
      <c r="M1188" s="23" t="s">
        <v>352</v>
      </c>
      <c r="N1188" s="23" t="s">
        <v>3758</v>
      </c>
      <c r="O1188" s="23" t="s">
        <v>3759</v>
      </c>
      <c r="P1188" s="23" t="s">
        <v>1205</v>
      </c>
      <c r="Q1188" s="23" t="s">
        <v>229</v>
      </c>
      <c r="U1188" s="23" t="s">
        <v>934</v>
      </c>
      <c r="V1188" s="23" t="s">
        <v>231</v>
      </c>
      <c r="W1188" s="25">
        <v>46309.803796296299</v>
      </c>
    </row>
    <row r="1189" spans="1:23">
      <c r="A1189">
        <v>279098</v>
      </c>
      <c r="B1189">
        <v>11007</v>
      </c>
      <c r="C1189" s="23" t="s">
        <v>221</v>
      </c>
      <c r="D1189" s="23" t="s">
        <v>222</v>
      </c>
      <c r="E1189" s="23" t="s">
        <v>223</v>
      </c>
      <c r="F1189" s="24">
        <v>46231</v>
      </c>
      <c r="G1189" s="23" t="s">
        <v>949</v>
      </c>
      <c r="H1189">
        <v>1</v>
      </c>
      <c r="I1189" s="23" t="s">
        <v>3760</v>
      </c>
      <c r="M1189" s="23" t="s">
        <v>277</v>
      </c>
      <c r="N1189" s="23" t="s">
        <v>3761</v>
      </c>
      <c r="O1189" s="23" t="s">
        <v>3762</v>
      </c>
      <c r="P1189" s="23" t="s">
        <v>3760</v>
      </c>
      <c r="Q1189" s="23" t="s">
        <v>229</v>
      </c>
      <c r="U1189" s="23" t="s">
        <v>953</v>
      </c>
      <c r="V1189" s="23" t="s">
        <v>231</v>
      </c>
      <c r="W1189" s="25">
        <v>46309.803796296299</v>
      </c>
    </row>
    <row r="1190" spans="1:23">
      <c r="A1190">
        <v>279099</v>
      </c>
      <c r="B1190">
        <v>11008</v>
      </c>
      <c r="C1190" s="23" t="s">
        <v>221</v>
      </c>
      <c r="D1190" s="23" t="s">
        <v>222</v>
      </c>
      <c r="E1190" s="23" t="s">
        <v>223</v>
      </c>
      <c r="F1190" s="24">
        <v>46231</v>
      </c>
      <c r="G1190" s="23" t="s">
        <v>930</v>
      </c>
      <c r="H1190">
        <v>1</v>
      </c>
      <c r="I1190" s="23" t="s">
        <v>2403</v>
      </c>
      <c r="M1190" s="23" t="s">
        <v>352</v>
      </c>
      <c r="N1190" s="23" t="s">
        <v>3763</v>
      </c>
      <c r="O1190" s="23" t="s">
        <v>3764</v>
      </c>
      <c r="P1190" s="23" t="s">
        <v>2403</v>
      </c>
      <c r="Q1190" s="23" t="s">
        <v>229</v>
      </c>
      <c r="U1190" s="23" t="s">
        <v>934</v>
      </c>
      <c r="V1190" s="23" t="s">
        <v>231</v>
      </c>
      <c r="W1190" s="25">
        <v>46309.803796296299</v>
      </c>
    </row>
    <row r="1191" spans="1:23">
      <c r="A1191">
        <v>279100</v>
      </c>
      <c r="B1191">
        <v>11009</v>
      </c>
      <c r="C1191" s="23" t="s">
        <v>221</v>
      </c>
      <c r="D1191" s="23" t="s">
        <v>222</v>
      </c>
      <c r="E1191" s="23" t="s">
        <v>223</v>
      </c>
      <c r="F1191" s="24">
        <v>46231</v>
      </c>
      <c r="G1191" s="23" t="s">
        <v>930</v>
      </c>
      <c r="H1191">
        <v>1</v>
      </c>
      <c r="I1191" s="23" t="s">
        <v>2043</v>
      </c>
      <c r="M1191" s="23" t="s">
        <v>352</v>
      </c>
      <c r="N1191" s="23" t="s">
        <v>3765</v>
      </c>
      <c r="O1191" s="23" t="s">
        <v>1969</v>
      </c>
      <c r="P1191" s="23" t="s">
        <v>2043</v>
      </c>
      <c r="Q1191" s="23" t="s">
        <v>229</v>
      </c>
      <c r="U1191" s="23" t="s">
        <v>934</v>
      </c>
      <c r="V1191" s="23" t="s">
        <v>231</v>
      </c>
      <c r="W1191" s="25">
        <v>46309.803796296299</v>
      </c>
    </row>
    <row r="1192" spans="1:23">
      <c r="A1192">
        <v>279101</v>
      </c>
      <c r="B1192">
        <v>11010</v>
      </c>
      <c r="C1192" s="23" t="s">
        <v>221</v>
      </c>
      <c r="D1192" s="23" t="s">
        <v>222</v>
      </c>
      <c r="E1192" s="23" t="s">
        <v>223</v>
      </c>
      <c r="F1192" s="24">
        <v>46231</v>
      </c>
      <c r="G1192" s="23" t="s">
        <v>949</v>
      </c>
      <c r="H1192">
        <v>1</v>
      </c>
      <c r="I1192" s="23" t="s">
        <v>3766</v>
      </c>
      <c r="M1192" s="23" t="s">
        <v>277</v>
      </c>
      <c r="N1192" s="23" t="s">
        <v>3767</v>
      </c>
      <c r="O1192" s="23" t="s">
        <v>3768</v>
      </c>
      <c r="P1192" s="23" t="s">
        <v>3766</v>
      </c>
      <c r="Q1192" s="23" t="s">
        <v>229</v>
      </c>
      <c r="U1192" s="23" t="s">
        <v>953</v>
      </c>
      <c r="V1192" s="23" t="s">
        <v>231</v>
      </c>
      <c r="W1192" s="25">
        <v>46309.803796296299</v>
      </c>
    </row>
    <row r="1193" spans="1:23">
      <c r="A1193">
        <v>279102</v>
      </c>
      <c r="B1193">
        <v>11011</v>
      </c>
      <c r="C1193" s="23" t="s">
        <v>221</v>
      </c>
      <c r="D1193" s="23" t="s">
        <v>222</v>
      </c>
      <c r="E1193" s="23" t="s">
        <v>223</v>
      </c>
      <c r="F1193" s="24">
        <v>46231</v>
      </c>
      <c r="G1193" s="23" t="s">
        <v>334</v>
      </c>
      <c r="H1193">
        <v>1</v>
      </c>
      <c r="I1193" s="23" t="s">
        <v>3769</v>
      </c>
      <c r="M1193" s="23" t="s">
        <v>226</v>
      </c>
      <c r="N1193" s="23" t="s">
        <v>3770</v>
      </c>
      <c r="O1193" s="23" t="s">
        <v>3771</v>
      </c>
      <c r="P1193" s="23" t="s">
        <v>3769</v>
      </c>
      <c r="Q1193" s="23" t="s">
        <v>229</v>
      </c>
      <c r="U1193" s="23" t="s">
        <v>339</v>
      </c>
      <c r="V1193" s="23" t="s">
        <v>231</v>
      </c>
      <c r="W1193" s="25">
        <v>46309.803796296299</v>
      </c>
    </row>
    <row r="1194" spans="1:23">
      <c r="A1194">
        <v>279103</v>
      </c>
      <c r="B1194">
        <v>11012</v>
      </c>
      <c r="C1194" s="23" t="s">
        <v>221</v>
      </c>
      <c r="D1194" s="23" t="s">
        <v>222</v>
      </c>
      <c r="E1194" s="23" t="s">
        <v>223</v>
      </c>
      <c r="F1194" s="24">
        <v>46231</v>
      </c>
      <c r="G1194" s="23" t="s">
        <v>930</v>
      </c>
      <c r="H1194">
        <v>1</v>
      </c>
      <c r="I1194" s="23" t="s">
        <v>3772</v>
      </c>
      <c r="M1194" s="23" t="s">
        <v>352</v>
      </c>
      <c r="N1194" s="23" t="s">
        <v>3773</v>
      </c>
      <c r="O1194" s="23" t="s">
        <v>3774</v>
      </c>
      <c r="P1194" s="23" t="s">
        <v>3772</v>
      </c>
      <c r="Q1194" s="23" t="s">
        <v>229</v>
      </c>
      <c r="U1194" s="23" t="s">
        <v>934</v>
      </c>
      <c r="V1194" s="23" t="s">
        <v>231</v>
      </c>
      <c r="W1194" s="25">
        <v>46309.803796296299</v>
      </c>
    </row>
    <row r="1195" spans="1:23">
      <c r="A1195">
        <v>279104</v>
      </c>
      <c r="B1195">
        <v>11013</v>
      </c>
      <c r="C1195" s="23" t="s">
        <v>221</v>
      </c>
      <c r="D1195" s="23" t="s">
        <v>222</v>
      </c>
      <c r="E1195" s="23" t="s">
        <v>223</v>
      </c>
      <c r="F1195" s="24">
        <v>46231</v>
      </c>
      <c r="G1195" s="23" t="s">
        <v>930</v>
      </c>
      <c r="H1195">
        <v>1</v>
      </c>
      <c r="I1195" s="23" t="s">
        <v>3775</v>
      </c>
      <c r="M1195" s="23" t="s">
        <v>352</v>
      </c>
      <c r="N1195" s="23" t="s">
        <v>3776</v>
      </c>
      <c r="O1195" s="23" t="s">
        <v>3777</v>
      </c>
      <c r="P1195" s="23" t="s">
        <v>3775</v>
      </c>
      <c r="Q1195" s="23" t="s">
        <v>229</v>
      </c>
      <c r="U1195" s="23" t="s">
        <v>934</v>
      </c>
      <c r="V1195" s="23" t="s">
        <v>231</v>
      </c>
      <c r="W1195" s="25">
        <v>46309.803796296299</v>
      </c>
    </row>
    <row r="1196" spans="1:23">
      <c r="A1196">
        <v>279105</v>
      </c>
      <c r="B1196">
        <v>11014</v>
      </c>
      <c r="C1196" s="23" t="s">
        <v>221</v>
      </c>
      <c r="D1196" s="23" t="s">
        <v>222</v>
      </c>
      <c r="E1196" s="23" t="s">
        <v>223</v>
      </c>
      <c r="F1196" s="24">
        <v>46231</v>
      </c>
      <c r="G1196" s="23" t="s">
        <v>334</v>
      </c>
      <c r="H1196">
        <v>1</v>
      </c>
      <c r="I1196" s="23" t="s">
        <v>3585</v>
      </c>
      <c r="M1196" s="23" t="s">
        <v>226</v>
      </c>
      <c r="N1196" s="23" t="s">
        <v>3778</v>
      </c>
      <c r="O1196" s="23" t="s">
        <v>3779</v>
      </c>
      <c r="P1196" s="23" t="s">
        <v>3585</v>
      </c>
      <c r="Q1196" s="23" t="s">
        <v>229</v>
      </c>
      <c r="U1196" s="23" t="s">
        <v>339</v>
      </c>
      <c r="V1196" s="23" t="s">
        <v>231</v>
      </c>
      <c r="W1196" s="25">
        <v>46309.803796296299</v>
      </c>
    </row>
    <row r="1197" spans="1:23">
      <c r="A1197">
        <v>279106</v>
      </c>
      <c r="B1197">
        <v>11015</v>
      </c>
      <c r="C1197" s="23" t="s">
        <v>221</v>
      </c>
      <c r="D1197" s="23" t="s">
        <v>222</v>
      </c>
      <c r="E1197" s="23" t="s">
        <v>223</v>
      </c>
      <c r="F1197" s="24">
        <v>46231</v>
      </c>
      <c r="G1197" s="23" t="s">
        <v>420</v>
      </c>
      <c r="H1197">
        <v>1</v>
      </c>
      <c r="I1197" s="23" t="s">
        <v>2322</v>
      </c>
      <c r="M1197" s="23" t="s">
        <v>330</v>
      </c>
      <c r="N1197" s="23" t="s">
        <v>3780</v>
      </c>
      <c r="O1197" s="23" t="s">
        <v>3781</v>
      </c>
      <c r="P1197" s="23" t="s">
        <v>2322</v>
      </c>
      <c r="Q1197" s="23" t="s">
        <v>229</v>
      </c>
      <c r="U1197" s="23" t="s">
        <v>423</v>
      </c>
      <c r="V1197" s="23" t="s">
        <v>231</v>
      </c>
      <c r="W1197" s="25">
        <v>46309.803796296299</v>
      </c>
    </row>
    <row r="1198" spans="1:23">
      <c r="A1198">
        <v>279107</v>
      </c>
      <c r="B1198">
        <v>11016</v>
      </c>
      <c r="C1198" s="23" t="s">
        <v>221</v>
      </c>
      <c r="D1198" s="23" t="s">
        <v>222</v>
      </c>
      <c r="E1198" s="23" t="s">
        <v>223</v>
      </c>
      <c r="F1198" s="24">
        <v>46231</v>
      </c>
      <c r="G1198" s="23" t="s">
        <v>930</v>
      </c>
      <c r="H1198">
        <v>1</v>
      </c>
      <c r="I1198" s="23" t="s">
        <v>3782</v>
      </c>
      <c r="M1198" s="23" t="s">
        <v>352</v>
      </c>
      <c r="N1198" s="23" t="s">
        <v>3783</v>
      </c>
      <c r="O1198" s="23" t="s">
        <v>3784</v>
      </c>
      <c r="P1198" s="23" t="s">
        <v>3782</v>
      </c>
      <c r="Q1198" s="23" t="s">
        <v>229</v>
      </c>
      <c r="U1198" s="23" t="s">
        <v>934</v>
      </c>
      <c r="V1198" s="23" t="s">
        <v>231</v>
      </c>
      <c r="W1198" s="25">
        <v>46309.803796296299</v>
      </c>
    </row>
    <row r="1199" spans="1:23">
      <c r="A1199">
        <v>279108</v>
      </c>
      <c r="B1199">
        <v>11017</v>
      </c>
      <c r="C1199" s="23" t="s">
        <v>221</v>
      </c>
      <c r="D1199" s="23" t="s">
        <v>222</v>
      </c>
      <c r="E1199" s="23" t="s">
        <v>223</v>
      </c>
      <c r="F1199" s="24">
        <v>46231</v>
      </c>
      <c r="G1199" s="23" t="s">
        <v>949</v>
      </c>
      <c r="H1199">
        <v>1</v>
      </c>
      <c r="I1199" s="23" t="s">
        <v>3484</v>
      </c>
      <c r="M1199" s="23" t="s">
        <v>277</v>
      </c>
      <c r="N1199" s="23" t="s">
        <v>3785</v>
      </c>
      <c r="O1199" s="23" t="s">
        <v>3786</v>
      </c>
      <c r="P1199" s="23" t="s">
        <v>3484</v>
      </c>
      <c r="Q1199" s="23" t="s">
        <v>229</v>
      </c>
      <c r="U1199" s="23" t="s">
        <v>953</v>
      </c>
      <c r="V1199" s="23" t="s">
        <v>231</v>
      </c>
      <c r="W1199" s="25">
        <v>46309.803796296299</v>
      </c>
    </row>
    <row r="1200" spans="1:23">
      <c r="A1200">
        <v>279109</v>
      </c>
      <c r="B1200">
        <v>11018</v>
      </c>
      <c r="C1200" s="23" t="s">
        <v>221</v>
      </c>
      <c r="D1200" s="23" t="s">
        <v>222</v>
      </c>
      <c r="E1200" s="23" t="s">
        <v>223</v>
      </c>
      <c r="F1200" s="24">
        <v>46231</v>
      </c>
      <c r="G1200" s="23" t="s">
        <v>1817</v>
      </c>
      <c r="H1200">
        <v>1</v>
      </c>
      <c r="I1200" s="23" t="s">
        <v>3037</v>
      </c>
      <c r="M1200" s="23" t="s">
        <v>226</v>
      </c>
      <c r="N1200" s="23" t="s">
        <v>2568</v>
      </c>
      <c r="O1200" s="23" t="s">
        <v>3787</v>
      </c>
      <c r="P1200" s="23" t="s">
        <v>3037</v>
      </c>
      <c r="Q1200" s="23" t="s">
        <v>229</v>
      </c>
      <c r="U1200" s="23" t="s">
        <v>1820</v>
      </c>
      <c r="V1200" s="23" t="s">
        <v>231</v>
      </c>
      <c r="W1200" s="25">
        <v>46309.803796296299</v>
      </c>
    </row>
    <row r="1201" spans="1:23">
      <c r="A1201">
        <v>279110</v>
      </c>
      <c r="B1201">
        <v>11019</v>
      </c>
      <c r="C1201" s="23" t="s">
        <v>221</v>
      </c>
      <c r="D1201" s="23" t="s">
        <v>222</v>
      </c>
      <c r="E1201" s="23" t="s">
        <v>223</v>
      </c>
      <c r="F1201" s="24">
        <v>46231</v>
      </c>
      <c r="G1201" s="23" t="s">
        <v>930</v>
      </c>
      <c r="H1201">
        <v>1</v>
      </c>
      <c r="I1201" s="23" t="s">
        <v>2811</v>
      </c>
      <c r="M1201" s="23" t="s">
        <v>352</v>
      </c>
      <c r="N1201" s="23" t="s">
        <v>3788</v>
      </c>
      <c r="O1201" s="23" t="s">
        <v>3789</v>
      </c>
      <c r="P1201" s="23" t="s">
        <v>2811</v>
      </c>
      <c r="Q1201" s="23" t="s">
        <v>229</v>
      </c>
      <c r="U1201" s="23" t="s">
        <v>934</v>
      </c>
      <c r="V1201" s="23" t="s">
        <v>231</v>
      </c>
      <c r="W1201" s="25">
        <v>46309.803796296299</v>
      </c>
    </row>
    <row r="1202" spans="1:23">
      <c r="A1202">
        <v>279111</v>
      </c>
      <c r="B1202">
        <v>11020</v>
      </c>
      <c r="C1202" s="23" t="s">
        <v>221</v>
      </c>
      <c r="D1202" s="23" t="s">
        <v>222</v>
      </c>
      <c r="E1202" s="23" t="s">
        <v>223</v>
      </c>
      <c r="F1202" s="24">
        <v>46231</v>
      </c>
      <c r="G1202" s="23" t="s">
        <v>930</v>
      </c>
      <c r="H1202">
        <v>1</v>
      </c>
      <c r="I1202" s="23" t="s">
        <v>3790</v>
      </c>
      <c r="M1202" s="23" t="s">
        <v>352</v>
      </c>
      <c r="N1202" s="23" t="s">
        <v>3791</v>
      </c>
      <c r="O1202" s="23" t="s">
        <v>3792</v>
      </c>
      <c r="P1202" s="23" t="s">
        <v>3790</v>
      </c>
      <c r="Q1202" s="23" t="s">
        <v>229</v>
      </c>
      <c r="U1202" s="23" t="s">
        <v>934</v>
      </c>
      <c r="V1202" s="23" t="s">
        <v>231</v>
      </c>
      <c r="W1202" s="25">
        <v>46309.803796296299</v>
      </c>
    </row>
    <row r="1203" spans="1:23">
      <c r="A1203">
        <v>279112</v>
      </c>
      <c r="B1203">
        <v>11021</v>
      </c>
      <c r="C1203" s="23" t="s">
        <v>221</v>
      </c>
      <c r="D1203" s="23" t="s">
        <v>222</v>
      </c>
      <c r="E1203" s="23" t="s">
        <v>223</v>
      </c>
      <c r="F1203" s="24">
        <v>46231</v>
      </c>
      <c r="G1203" s="23" t="s">
        <v>1817</v>
      </c>
      <c r="H1203">
        <v>1</v>
      </c>
      <c r="I1203" s="23" t="s">
        <v>3793</v>
      </c>
      <c r="M1203" s="23" t="s">
        <v>226</v>
      </c>
      <c r="N1203" s="23" t="s">
        <v>3794</v>
      </c>
      <c r="O1203" s="23" t="s">
        <v>3795</v>
      </c>
      <c r="P1203" s="23" t="s">
        <v>3793</v>
      </c>
      <c r="Q1203" s="23" t="s">
        <v>229</v>
      </c>
      <c r="U1203" s="23" t="s">
        <v>1820</v>
      </c>
      <c r="V1203" s="23" t="s">
        <v>231</v>
      </c>
      <c r="W1203" s="25">
        <v>46309.803796296299</v>
      </c>
    </row>
    <row r="1204" spans="1:23">
      <c r="A1204">
        <v>279411</v>
      </c>
      <c r="B1204">
        <v>11168</v>
      </c>
      <c r="C1204" s="23" t="s">
        <v>221</v>
      </c>
      <c r="D1204" s="23" t="s">
        <v>222</v>
      </c>
      <c r="E1204" s="23" t="s">
        <v>223</v>
      </c>
      <c r="F1204" s="24">
        <v>46232</v>
      </c>
      <c r="G1204" s="23" t="s">
        <v>428</v>
      </c>
      <c r="H1204">
        <v>1</v>
      </c>
      <c r="I1204" s="23" t="s">
        <v>1994</v>
      </c>
      <c r="M1204" s="23" t="s">
        <v>226</v>
      </c>
      <c r="N1204" s="23" t="s">
        <v>3796</v>
      </c>
      <c r="O1204" s="23" t="s">
        <v>3797</v>
      </c>
      <c r="P1204" s="23" t="s">
        <v>1994</v>
      </c>
      <c r="Q1204" s="23" t="s">
        <v>229</v>
      </c>
      <c r="U1204" s="23" t="s">
        <v>432</v>
      </c>
      <c r="V1204" s="23" t="s">
        <v>231</v>
      </c>
      <c r="W1204" s="25">
        <v>46309.803796296299</v>
      </c>
    </row>
    <row r="1205" spans="1:23">
      <c r="A1205">
        <v>279412</v>
      </c>
      <c r="B1205">
        <v>11169</v>
      </c>
      <c r="C1205" s="23" t="s">
        <v>221</v>
      </c>
      <c r="D1205" s="23" t="s">
        <v>222</v>
      </c>
      <c r="E1205" s="23" t="s">
        <v>223</v>
      </c>
      <c r="F1205" s="24">
        <v>46232</v>
      </c>
      <c r="G1205" s="23" t="s">
        <v>517</v>
      </c>
      <c r="H1205">
        <v>1</v>
      </c>
      <c r="I1205" s="23" t="s">
        <v>2879</v>
      </c>
      <c r="M1205" s="23" t="s">
        <v>330</v>
      </c>
      <c r="N1205" s="23" t="s">
        <v>526</v>
      </c>
      <c r="O1205" s="23" t="s">
        <v>3798</v>
      </c>
      <c r="P1205" s="23" t="s">
        <v>2879</v>
      </c>
      <c r="Q1205" s="23" t="s">
        <v>229</v>
      </c>
      <c r="U1205" s="23" t="s">
        <v>520</v>
      </c>
      <c r="V1205" s="23" t="s">
        <v>231</v>
      </c>
      <c r="W1205" s="25">
        <v>46309.803796296299</v>
      </c>
    </row>
    <row r="1206" spans="1:23">
      <c r="A1206">
        <v>279413</v>
      </c>
      <c r="B1206">
        <v>11170</v>
      </c>
      <c r="C1206" s="23" t="s">
        <v>221</v>
      </c>
      <c r="D1206" s="23" t="s">
        <v>222</v>
      </c>
      <c r="E1206" s="23" t="s">
        <v>223</v>
      </c>
      <c r="F1206" s="24">
        <v>46232</v>
      </c>
      <c r="G1206" s="23" t="s">
        <v>428</v>
      </c>
      <c r="H1206">
        <v>1</v>
      </c>
      <c r="I1206" s="23" t="s">
        <v>3799</v>
      </c>
      <c r="M1206" s="23" t="s">
        <v>226</v>
      </c>
      <c r="N1206" s="23" t="s">
        <v>3800</v>
      </c>
      <c r="O1206" s="23" t="s">
        <v>3801</v>
      </c>
      <c r="P1206" s="23" t="s">
        <v>3799</v>
      </c>
      <c r="Q1206" s="23" t="s">
        <v>229</v>
      </c>
      <c r="U1206" s="23" t="s">
        <v>432</v>
      </c>
      <c r="V1206" s="23" t="s">
        <v>231</v>
      </c>
      <c r="W1206" s="25">
        <v>46309.803796296299</v>
      </c>
    </row>
    <row r="1207" spans="1:23">
      <c r="A1207">
        <v>279414</v>
      </c>
      <c r="B1207">
        <v>11171</v>
      </c>
      <c r="C1207" s="23" t="s">
        <v>221</v>
      </c>
      <c r="D1207" s="23" t="s">
        <v>222</v>
      </c>
      <c r="E1207" s="23" t="s">
        <v>223</v>
      </c>
      <c r="F1207" s="24">
        <v>46232</v>
      </c>
      <c r="G1207" s="23" t="s">
        <v>1878</v>
      </c>
      <c r="H1207">
        <v>5</v>
      </c>
      <c r="I1207" s="23" t="s">
        <v>3802</v>
      </c>
      <c r="M1207" s="23" t="s">
        <v>1880</v>
      </c>
      <c r="N1207" s="23" t="s">
        <v>3803</v>
      </c>
      <c r="O1207" s="23" t="s">
        <v>3804</v>
      </c>
      <c r="P1207" s="23" t="s">
        <v>3772</v>
      </c>
      <c r="Q1207" s="23" t="s">
        <v>229</v>
      </c>
      <c r="U1207" s="23" t="s">
        <v>1884</v>
      </c>
      <c r="V1207" s="23" t="s">
        <v>231</v>
      </c>
      <c r="W1207" s="25">
        <v>46309.803796296299</v>
      </c>
    </row>
    <row r="1208" spans="1:23">
      <c r="A1208">
        <v>279415</v>
      </c>
      <c r="B1208">
        <v>11172</v>
      </c>
      <c r="C1208" s="23" t="s">
        <v>221</v>
      </c>
      <c r="D1208" s="23" t="s">
        <v>222</v>
      </c>
      <c r="E1208" s="23" t="s">
        <v>223</v>
      </c>
      <c r="F1208" s="24">
        <v>46232</v>
      </c>
      <c r="G1208" s="23" t="s">
        <v>428</v>
      </c>
      <c r="H1208">
        <v>1</v>
      </c>
      <c r="I1208" s="23" t="s">
        <v>3805</v>
      </c>
      <c r="M1208" s="23" t="s">
        <v>226</v>
      </c>
      <c r="N1208" s="23" t="s">
        <v>3806</v>
      </c>
      <c r="O1208" s="23" t="s">
        <v>3807</v>
      </c>
      <c r="P1208" s="23" t="s">
        <v>3805</v>
      </c>
      <c r="Q1208" s="23" t="s">
        <v>229</v>
      </c>
      <c r="U1208" s="23" t="s">
        <v>432</v>
      </c>
      <c r="V1208" s="23" t="s">
        <v>231</v>
      </c>
      <c r="W1208" s="25">
        <v>46309.803796296299</v>
      </c>
    </row>
    <row r="1209" spans="1:23">
      <c r="A1209">
        <v>279416</v>
      </c>
      <c r="B1209">
        <v>11173</v>
      </c>
      <c r="C1209" s="23" t="s">
        <v>221</v>
      </c>
      <c r="D1209" s="23" t="s">
        <v>222</v>
      </c>
      <c r="E1209" s="23" t="s">
        <v>223</v>
      </c>
      <c r="F1209" s="24">
        <v>46232</v>
      </c>
      <c r="G1209" s="23" t="s">
        <v>441</v>
      </c>
      <c r="H1209">
        <v>7</v>
      </c>
      <c r="I1209" s="23" t="s">
        <v>3808</v>
      </c>
      <c r="M1209" s="23" t="s">
        <v>443</v>
      </c>
      <c r="N1209" s="23" t="s">
        <v>3809</v>
      </c>
      <c r="O1209" s="23" t="s">
        <v>3810</v>
      </c>
      <c r="P1209" s="23" t="s">
        <v>3811</v>
      </c>
      <c r="Q1209" s="23" t="s">
        <v>229</v>
      </c>
      <c r="U1209" s="23" t="s">
        <v>447</v>
      </c>
      <c r="V1209" s="23" t="s">
        <v>231</v>
      </c>
      <c r="W1209" s="25">
        <v>46309.803796296299</v>
      </c>
    </row>
    <row r="1210" spans="1:23">
      <c r="A1210">
        <v>279417</v>
      </c>
      <c r="B1210">
        <v>11174</v>
      </c>
      <c r="C1210" s="23" t="s">
        <v>221</v>
      </c>
      <c r="D1210" s="23" t="s">
        <v>222</v>
      </c>
      <c r="E1210" s="23" t="s">
        <v>223</v>
      </c>
      <c r="F1210" s="24">
        <v>46232</v>
      </c>
      <c r="G1210" s="23" t="s">
        <v>428</v>
      </c>
      <c r="H1210">
        <v>1</v>
      </c>
      <c r="I1210" s="23" t="s">
        <v>795</v>
      </c>
      <c r="M1210" s="23" t="s">
        <v>226</v>
      </c>
      <c r="N1210" s="23" t="s">
        <v>3812</v>
      </c>
      <c r="O1210" s="23" t="s">
        <v>3813</v>
      </c>
      <c r="P1210" s="23" t="s">
        <v>795</v>
      </c>
      <c r="Q1210" s="23" t="s">
        <v>229</v>
      </c>
      <c r="U1210" s="23" t="s">
        <v>432</v>
      </c>
      <c r="V1210" s="23" t="s">
        <v>231</v>
      </c>
      <c r="W1210" s="25">
        <v>46309.803796296299</v>
      </c>
    </row>
    <row r="1211" spans="1:23">
      <c r="A1211">
        <v>279418</v>
      </c>
      <c r="B1211">
        <v>11175</v>
      </c>
      <c r="C1211" s="23" t="s">
        <v>221</v>
      </c>
      <c r="D1211" s="23" t="s">
        <v>222</v>
      </c>
      <c r="E1211" s="23" t="s">
        <v>223</v>
      </c>
      <c r="F1211" s="24">
        <v>46232</v>
      </c>
      <c r="G1211" s="23" t="s">
        <v>448</v>
      </c>
      <c r="H1211">
        <v>1</v>
      </c>
      <c r="I1211" s="23" t="s">
        <v>3814</v>
      </c>
      <c r="M1211" s="23" t="s">
        <v>450</v>
      </c>
      <c r="N1211" s="23" t="s">
        <v>3815</v>
      </c>
      <c r="O1211" s="23" t="s">
        <v>3816</v>
      </c>
      <c r="P1211" s="23" t="s">
        <v>3814</v>
      </c>
      <c r="Q1211" s="23" t="s">
        <v>229</v>
      </c>
      <c r="U1211" s="23" t="s">
        <v>453</v>
      </c>
      <c r="V1211" s="23" t="s">
        <v>231</v>
      </c>
      <c r="W1211" s="25">
        <v>46309.803796296299</v>
      </c>
    </row>
    <row r="1212" spans="1:23">
      <c r="A1212">
        <v>279419</v>
      </c>
      <c r="B1212">
        <v>11176</v>
      </c>
      <c r="C1212" s="23" t="s">
        <v>221</v>
      </c>
      <c r="D1212" s="23" t="s">
        <v>222</v>
      </c>
      <c r="E1212" s="23" t="s">
        <v>223</v>
      </c>
      <c r="F1212" s="24">
        <v>46232</v>
      </c>
      <c r="G1212" s="23" t="s">
        <v>454</v>
      </c>
      <c r="H1212">
        <v>1</v>
      </c>
      <c r="I1212" s="23" t="s">
        <v>3817</v>
      </c>
      <c r="M1212" s="23" t="s">
        <v>277</v>
      </c>
      <c r="N1212" s="23" t="s">
        <v>3818</v>
      </c>
      <c r="O1212" s="23" t="s">
        <v>3251</v>
      </c>
      <c r="P1212" s="23" t="s">
        <v>3817</v>
      </c>
      <c r="Q1212" s="23" t="s">
        <v>229</v>
      </c>
      <c r="U1212" s="23" t="s">
        <v>458</v>
      </c>
      <c r="V1212" s="23" t="s">
        <v>231</v>
      </c>
      <c r="W1212" s="25">
        <v>46309.803796296299</v>
      </c>
    </row>
    <row r="1213" spans="1:23">
      <c r="A1213">
        <v>279420</v>
      </c>
      <c r="B1213">
        <v>11177</v>
      </c>
      <c r="C1213" s="23" t="s">
        <v>221</v>
      </c>
      <c r="D1213" s="23" t="s">
        <v>222</v>
      </c>
      <c r="E1213" s="23" t="s">
        <v>223</v>
      </c>
      <c r="F1213" s="24">
        <v>46232</v>
      </c>
      <c r="G1213" s="23" t="s">
        <v>448</v>
      </c>
      <c r="H1213">
        <v>1</v>
      </c>
      <c r="I1213" s="23" t="s">
        <v>3819</v>
      </c>
      <c r="M1213" s="23" t="s">
        <v>450</v>
      </c>
      <c r="N1213" s="23" t="s">
        <v>3820</v>
      </c>
      <c r="O1213" s="23" t="s">
        <v>3821</v>
      </c>
      <c r="P1213" s="23" t="s">
        <v>3819</v>
      </c>
      <c r="Q1213" s="23" t="s">
        <v>229</v>
      </c>
      <c r="U1213" s="23" t="s">
        <v>453</v>
      </c>
      <c r="V1213" s="23" t="s">
        <v>231</v>
      </c>
      <c r="W1213" s="25">
        <v>46309.803796296299</v>
      </c>
    </row>
    <row r="1214" spans="1:23">
      <c r="A1214">
        <v>279421</v>
      </c>
      <c r="B1214">
        <v>11178</v>
      </c>
      <c r="C1214" s="23" t="s">
        <v>221</v>
      </c>
      <c r="D1214" s="23" t="s">
        <v>222</v>
      </c>
      <c r="E1214" s="23" t="s">
        <v>223</v>
      </c>
      <c r="F1214" s="24">
        <v>46232</v>
      </c>
      <c r="G1214" s="23" t="s">
        <v>454</v>
      </c>
      <c r="H1214">
        <v>1</v>
      </c>
      <c r="I1214" s="23" t="s">
        <v>3822</v>
      </c>
      <c r="M1214" s="23" t="s">
        <v>277</v>
      </c>
      <c r="N1214" s="23" t="s">
        <v>3823</v>
      </c>
      <c r="O1214" s="23" t="s">
        <v>3824</v>
      </c>
      <c r="P1214" s="23" t="s">
        <v>3822</v>
      </c>
      <c r="Q1214" s="23" t="s">
        <v>229</v>
      </c>
      <c r="U1214" s="23" t="s">
        <v>458</v>
      </c>
      <c r="V1214" s="23" t="s">
        <v>231</v>
      </c>
      <c r="W1214" s="25">
        <v>46309.803796296299</v>
      </c>
    </row>
    <row r="1215" spans="1:23">
      <c r="A1215">
        <v>279422</v>
      </c>
      <c r="B1215">
        <v>11179</v>
      </c>
      <c r="C1215" s="23" t="s">
        <v>221</v>
      </c>
      <c r="D1215" s="23" t="s">
        <v>222</v>
      </c>
      <c r="E1215" s="23" t="s">
        <v>223</v>
      </c>
      <c r="F1215" s="24">
        <v>46232</v>
      </c>
      <c r="G1215" s="23" t="s">
        <v>471</v>
      </c>
      <c r="H1215">
        <v>1</v>
      </c>
      <c r="I1215" s="23" t="s">
        <v>3825</v>
      </c>
      <c r="M1215" s="23" t="s">
        <v>247</v>
      </c>
      <c r="N1215" s="23" t="s">
        <v>3826</v>
      </c>
      <c r="O1215" s="23" t="s">
        <v>3827</v>
      </c>
      <c r="P1215" s="23" t="s">
        <v>3825</v>
      </c>
      <c r="Q1215" s="23" t="s">
        <v>229</v>
      </c>
      <c r="U1215" s="23" t="s">
        <v>475</v>
      </c>
      <c r="V1215" s="23" t="s">
        <v>231</v>
      </c>
      <c r="W1215" s="25">
        <v>46309.803796296299</v>
      </c>
    </row>
    <row r="1216" spans="1:23">
      <c r="A1216">
        <v>279423</v>
      </c>
      <c r="B1216">
        <v>11180</v>
      </c>
      <c r="C1216" s="23" t="s">
        <v>221</v>
      </c>
      <c r="D1216" s="23" t="s">
        <v>222</v>
      </c>
      <c r="E1216" s="23" t="s">
        <v>223</v>
      </c>
      <c r="F1216" s="24">
        <v>46232</v>
      </c>
      <c r="G1216" s="23" t="s">
        <v>476</v>
      </c>
      <c r="H1216">
        <v>1</v>
      </c>
      <c r="I1216" s="23" t="s">
        <v>2891</v>
      </c>
      <c r="M1216" s="23" t="s">
        <v>253</v>
      </c>
      <c r="N1216" s="23" t="s">
        <v>3828</v>
      </c>
      <c r="O1216" s="23" t="s">
        <v>3829</v>
      </c>
      <c r="P1216" s="23" t="s">
        <v>2891</v>
      </c>
      <c r="Q1216" s="23" t="s">
        <v>229</v>
      </c>
      <c r="U1216" s="23" t="s">
        <v>480</v>
      </c>
      <c r="V1216" s="23" t="s">
        <v>231</v>
      </c>
      <c r="W1216" s="25">
        <v>46309.803796296299</v>
      </c>
    </row>
    <row r="1217" spans="1:23">
      <c r="A1217">
        <v>279424</v>
      </c>
      <c r="B1217">
        <v>11181</v>
      </c>
      <c r="C1217" s="23" t="s">
        <v>221</v>
      </c>
      <c r="D1217" s="23" t="s">
        <v>222</v>
      </c>
      <c r="E1217" s="23" t="s">
        <v>223</v>
      </c>
      <c r="F1217" s="24">
        <v>46232</v>
      </c>
      <c r="G1217" s="23" t="s">
        <v>1916</v>
      </c>
      <c r="H1217">
        <v>1</v>
      </c>
      <c r="I1217" s="23" t="s">
        <v>1029</v>
      </c>
      <c r="M1217" s="23" t="s">
        <v>397</v>
      </c>
      <c r="N1217" s="23" t="s">
        <v>3830</v>
      </c>
      <c r="O1217" s="23" t="s">
        <v>3831</v>
      </c>
      <c r="P1217" s="23" t="s">
        <v>1029</v>
      </c>
      <c r="Q1217" s="23" t="s">
        <v>229</v>
      </c>
      <c r="U1217" s="23" t="s">
        <v>1920</v>
      </c>
      <c r="V1217" s="23" t="s">
        <v>231</v>
      </c>
      <c r="W1217" s="25">
        <v>46309.803796296299</v>
      </c>
    </row>
    <row r="1218" spans="1:23">
      <c r="A1218">
        <v>279425</v>
      </c>
      <c r="B1218">
        <v>11182</v>
      </c>
      <c r="C1218" s="23" t="s">
        <v>221</v>
      </c>
      <c r="D1218" s="23" t="s">
        <v>222</v>
      </c>
      <c r="E1218" s="23" t="s">
        <v>223</v>
      </c>
      <c r="F1218" s="24">
        <v>46232</v>
      </c>
      <c r="G1218" s="23" t="s">
        <v>1921</v>
      </c>
      <c r="H1218">
        <v>1</v>
      </c>
      <c r="I1218" s="23" t="s">
        <v>3832</v>
      </c>
      <c r="M1218" s="23" t="s">
        <v>651</v>
      </c>
      <c r="N1218" s="23" t="s">
        <v>3833</v>
      </c>
      <c r="O1218" s="23" t="s">
        <v>3834</v>
      </c>
      <c r="P1218" s="23" t="s">
        <v>3832</v>
      </c>
      <c r="Q1218" s="23" t="s">
        <v>229</v>
      </c>
      <c r="U1218" s="23" t="s">
        <v>1925</v>
      </c>
      <c r="V1218" s="23" t="s">
        <v>231</v>
      </c>
      <c r="W1218" s="25">
        <v>46309.803796296299</v>
      </c>
    </row>
    <row r="1219" spans="1:23">
      <c r="A1219">
        <v>279426</v>
      </c>
      <c r="B1219">
        <v>11183</v>
      </c>
      <c r="C1219" s="23" t="s">
        <v>221</v>
      </c>
      <c r="D1219" s="23" t="s">
        <v>222</v>
      </c>
      <c r="E1219" s="23" t="s">
        <v>223</v>
      </c>
      <c r="F1219" s="24">
        <v>46232</v>
      </c>
      <c r="G1219" s="23" t="s">
        <v>448</v>
      </c>
      <c r="H1219">
        <v>1</v>
      </c>
      <c r="I1219" s="23" t="s">
        <v>731</v>
      </c>
      <c r="M1219" s="23" t="s">
        <v>450</v>
      </c>
      <c r="N1219" s="23" t="s">
        <v>3835</v>
      </c>
      <c r="O1219" s="23" t="s">
        <v>3836</v>
      </c>
      <c r="P1219" s="23" t="s">
        <v>731</v>
      </c>
      <c r="Q1219" s="23" t="s">
        <v>229</v>
      </c>
      <c r="U1219" s="23" t="s">
        <v>453</v>
      </c>
      <c r="V1219" s="23" t="s">
        <v>231</v>
      </c>
      <c r="W1219" s="25">
        <v>46309.803796296299</v>
      </c>
    </row>
    <row r="1220" spans="1:23">
      <c r="A1220">
        <v>279427</v>
      </c>
      <c r="B1220">
        <v>11184</v>
      </c>
      <c r="C1220" s="23" t="s">
        <v>221</v>
      </c>
      <c r="D1220" s="23" t="s">
        <v>222</v>
      </c>
      <c r="E1220" s="23" t="s">
        <v>223</v>
      </c>
      <c r="F1220" s="24">
        <v>46232</v>
      </c>
      <c r="G1220" s="23" t="s">
        <v>517</v>
      </c>
      <c r="H1220">
        <v>1</v>
      </c>
      <c r="I1220" s="23" t="s">
        <v>3837</v>
      </c>
      <c r="M1220" s="23" t="s">
        <v>330</v>
      </c>
      <c r="N1220" s="23" t="s">
        <v>3838</v>
      </c>
      <c r="O1220" s="23" t="s">
        <v>3839</v>
      </c>
      <c r="P1220" s="23" t="s">
        <v>3837</v>
      </c>
      <c r="Q1220" s="23" t="s">
        <v>229</v>
      </c>
      <c r="U1220" s="23" t="s">
        <v>520</v>
      </c>
      <c r="V1220" s="23" t="s">
        <v>231</v>
      </c>
      <c r="W1220" s="25">
        <v>46309.803796296299</v>
      </c>
    </row>
    <row r="1221" spans="1:23">
      <c r="A1221">
        <v>279428</v>
      </c>
      <c r="B1221">
        <v>11185</v>
      </c>
      <c r="C1221" s="23" t="s">
        <v>221</v>
      </c>
      <c r="D1221" s="23" t="s">
        <v>222</v>
      </c>
      <c r="E1221" s="23" t="s">
        <v>223</v>
      </c>
      <c r="F1221" s="24">
        <v>46232</v>
      </c>
      <c r="G1221" s="23" t="s">
        <v>448</v>
      </c>
      <c r="H1221">
        <v>1</v>
      </c>
      <c r="I1221" s="23" t="s">
        <v>3840</v>
      </c>
      <c r="M1221" s="23" t="s">
        <v>450</v>
      </c>
      <c r="N1221" s="23" t="s">
        <v>3841</v>
      </c>
      <c r="O1221" s="23" t="s">
        <v>3842</v>
      </c>
      <c r="P1221" s="23" t="s">
        <v>3840</v>
      </c>
      <c r="Q1221" s="23" t="s">
        <v>229</v>
      </c>
      <c r="U1221" s="23" t="s">
        <v>453</v>
      </c>
      <c r="V1221" s="23" t="s">
        <v>231</v>
      </c>
      <c r="W1221" s="25">
        <v>46309.803796296299</v>
      </c>
    </row>
    <row r="1222" spans="1:23">
      <c r="A1222">
        <v>279429</v>
      </c>
      <c r="B1222">
        <v>11186</v>
      </c>
      <c r="C1222" s="23" t="s">
        <v>221</v>
      </c>
      <c r="D1222" s="23" t="s">
        <v>222</v>
      </c>
      <c r="E1222" s="23" t="s">
        <v>223</v>
      </c>
      <c r="F1222" s="24">
        <v>46232</v>
      </c>
      <c r="G1222" s="23" t="s">
        <v>509</v>
      </c>
      <c r="H1222">
        <v>1</v>
      </c>
      <c r="I1222" s="23" t="s">
        <v>3843</v>
      </c>
      <c r="M1222" s="23" t="s">
        <v>325</v>
      </c>
      <c r="N1222" s="23" t="s">
        <v>3844</v>
      </c>
      <c r="O1222" s="23" t="s">
        <v>2989</v>
      </c>
      <c r="P1222" s="23" t="s">
        <v>3843</v>
      </c>
      <c r="Q1222" s="23" t="s">
        <v>229</v>
      </c>
      <c r="U1222" s="23" t="s">
        <v>513</v>
      </c>
      <c r="V1222" s="23" t="s">
        <v>231</v>
      </c>
      <c r="W1222" s="25">
        <v>46309.803796296299</v>
      </c>
    </row>
    <row r="1223" spans="1:23">
      <c r="A1223">
        <v>279902</v>
      </c>
      <c r="B1223">
        <v>10438</v>
      </c>
      <c r="C1223" s="23" t="s">
        <v>221</v>
      </c>
      <c r="D1223" s="23" t="s">
        <v>222</v>
      </c>
      <c r="E1223" s="23" t="s">
        <v>223</v>
      </c>
      <c r="F1223" s="24">
        <v>46234</v>
      </c>
      <c r="G1223" s="23" t="s">
        <v>224</v>
      </c>
      <c r="H1223">
        <v>1</v>
      </c>
      <c r="I1223" s="23" t="s">
        <v>2567</v>
      </c>
      <c r="M1223" s="23" t="s">
        <v>226</v>
      </c>
      <c r="N1223" s="23" t="s">
        <v>430</v>
      </c>
      <c r="O1223" s="23" t="s">
        <v>531</v>
      </c>
      <c r="P1223" s="23" t="s">
        <v>2567</v>
      </c>
      <c r="Q1223" s="23" t="s">
        <v>229</v>
      </c>
      <c r="U1223" s="23" t="s">
        <v>230</v>
      </c>
      <c r="V1223" s="23" t="s">
        <v>231</v>
      </c>
      <c r="W1223" s="25">
        <v>46309.803796296299</v>
      </c>
    </row>
    <row r="1224" spans="1:23">
      <c r="A1224">
        <v>279903</v>
      </c>
      <c r="B1224">
        <v>10439</v>
      </c>
      <c r="C1224" s="23" t="s">
        <v>221</v>
      </c>
      <c r="D1224" s="23" t="s">
        <v>222</v>
      </c>
      <c r="E1224" s="23" t="s">
        <v>223</v>
      </c>
      <c r="F1224" s="24">
        <v>46234</v>
      </c>
      <c r="G1224" s="23" t="s">
        <v>263</v>
      </c>
      <c r="H1224">
        <v>2</v>
      </c>
      <c r="I1224" s="23" t="s">
        <v>3845</v>
      </c>
      <c r="M1224" s="23" t="s">
        <v>265</v>
      </c>
      <c r="N1224" s="23" t="s">
        <v>3846</v>
      </c>
      <c r="O1224" s="23" t="s">
        <v>3847</v>
      </c>
      <c r="P1224" s="23" t="s">
        <v>3848</v>
      </c>
      <c r="Q1224" s="23" t="s">
        <v>2167</v>
      </c>
      <c r="U1224" s="23" t="s">
        <v>268</v>
      </c>
      <c r="V1224" s="23" t="s">
        <v>231</v>
      </c>
      <c r="W1224" s="25">
        <v>46309.803796296299</v>
      </c>
    </row>
    <row r="1225" spans="1:23">
      <c r="A1225">
        <v>279904</v>
      </c>
      <c r="B1225">
        <v>10442</v>
      </c>
      <c r="C1225" s="23" t="s">
        <v>221</v>
      </c>
      <c r="D1225" s="23" t="s">
        <v>222</v>
      </c>
      <c r="E1225" s="23" t="s">
        <v>223</v>
      </c>
      <c r="F1225" s="24">
        <v>46234</v>
      </c>
      <c r="G1225" s="23" t="s">
        <v>299</v>
      </c>
      <c r="H1225">
        <v>1</v>
      </c>
      <c r="I1225" s="23" t="s">
        <v>3849</v>
      </c>
      <c r="M1225" s="23" t="s">
        <v>301</v>
      </c>
      <c r="N1225" s="23" t="s">
        <v>3850</v>
      </c>
      <c r="O1225" s="23" t="s">
        <v>3188</v>
      </c>
      <c r="P1225" s="23" t="s">
        <v>3849</v>
      </c>
      <c r="Q1225" s="23" t="s">
        <v>229</v>
      </c>
      <c r="U1225" s="23" t="s">
        <v>304</v>
      </c>
      <c r="V1225" s="23" t="s">
        <v>231</v>
      </c>
      <c r="W1225" s="25">
        <v>46309.803796296299</v>
      </c>
    </row>
    <row r="1226" spans="1:23">
      <c r="A1226">
        <v>279905</v>
      </c>
      <c r="B1226">
        <v>10443</v>
      </c>
      <c r="C1226" s="23" t="s">
        <v>221</v>
      </c>
      <c r="D1226" s="23" t="s">
        <v>222</v>
      </c>
      <c r="E1226" s="23" t="s">
        <v>223</v>
      </c>
      <c r="F1226" s="24">
        <v>46234</v>
      </c>
      <c r="G1226" s="23" t="s">
        <v>275</v>
      </c>
      <c r="H1226">
        <v>1</v>
      </c>
      <c r="I1226" s="23" t="s">
        <v>963</v>
      </c>
      <c r="M1226" s="23" t="s">
        <v>277</v>
      </c>
      <c r="N1226" s="23" t="s">
        <v>3851</v>
      </c>
      <c r="O1226" s="23" t="s">
        <v>3852</v>
      </c>
      <c r="P1226" s="23" t="s">
        <v>963</v>
      </c>
      <c r="Q1226" s="23" t="s">
        <v>229</v>
      </c>
      <c r="U1226" s="23" t="s">
        <v>280</v>
      </c>
      <c r="V1226" s="23" t="s">
        <v>231</v>
      </c>
      <c r="W1226" s="25">
        <v>46309.803796296299</v>
      </c>
    </row>
    <row r="1227" spans="1:23">
      <c r="A1227">
        <v>279906</v>
      </c>
      <c r="B1227">
        <v>10444</v>
      </c>
      <c r="C1227" s="23" t="s">
        <v>221</v>
      </c>
      <c r="D1227" s="23" t="s">
        <v>222</v>
      </c>
      <c r="E1227" s="23" t="s">
        <v>223</v>
      </c>
      <c r="F1227" s="24">
        <v>46234</v>
      </c>
      <c r="G1227" s="23" t="s">
        <v>245</v>
      </c>
      <c r="H1227">
        <v>1</v>
      </c>
      <c r="I1227" s="23" t="s">
        <v>3853</v>
      </c>
      <c r="M1227" s="23" t="s">
        <v>247</v>
      </c>
      <c r="N1227" s="23" t="s">
        <v>3854</v>
      </c>
      <c r="O1227" s="23" t="s">
        <v>3855</v>
      </c>
      <c r="P1227" s="23" t="s">
        <v>3853</v>
      </c>
      <c r="Q1227" s="23" t="s">
        <v>229</v>
      </c>
      <c r="U1227" s="23" t="s">
        <v>250</v>
      </c>
      <c r="V1227" s="23" t="s">
        <v>231</v>
      </c>
      <c r="W1227" s="25">
        <v>46309.803796296299</v>
      </c>
    </row>
    <row r="1228" spans="1:23">
      <c r="A1228">
        <v>279907</v>
      </c>
      <c r="B1228">
        <v>10445</v>
      </c>
      <c r="C1228" s="23" t="s">
        <v>221</v>
      </c>
      <c r="D1228" s="23" t="s">
        <v>222</v>
      </c>
      <c r="E1228" s="23" t="s">
        <v>223</v>
      </c>
      <c r="F1228" s="24">
        <v>46234</v>
      </c>
      <c r="G1228" s="23" t="s">
        <v>644</v>
      </c>
      <c r="H1228">
        <v>1</v>
      </c>
      <c r="I1228" s="23" t="s">
        <v>2894</v>
      </c>
      <c r="M1228" s="23" t="s">
        <v>397</v>
      </c>
      <c r="N1228" s="23" t="s">
        <v>3856</v>
      </c>
      <c r="O1228" s="23" t="s">
        <v>3857</v>
      </c>
      <c r="P1228" s="23" t="s">
        <v>2894</v>
      </c>
      <c r="Q1228" s="23" t="s">
        <v>229</v>
      </c>
      <c r="U1228" s="23" t="s">
        <v>648</v>
      </c>
      <c r="V1228" s="23" t="s">
        <v>231</v>
      </c>
      <c r="W1228" s="25">
        <v>46309.803796296299</v>
      </c>
    </row>
    <row r="1229" spans="1:23">
      <c r="A1229">
        <v>279908</v>
      </c>
      <c r="B1229">
        <v>10446</v>
      </c>
      <c r="C1229" s="23" t="s">
        <v>221</v>
      </c>
      <c r="D1229" s="23" t="s">
        <v>222</v>
      </c>
      <c r="E1229" s="23" t="s">
        <v>223</v>
      </c>
      <c r="F1229" s="24">
        <v>46234</v>
      </c>
      <c r="G1229" s="23" t="s">
        <v>281</v>
      </c>
      <c r="H1229">
        <v>1</v>
      </c>
      <c r="I1229" s="23" t="s">
        <v>3858</v>
      </c>
      <c r="M1229" s="23" t="s">
        <v>283</v>
      </c>
      <c r="N1229" s="23" t="s">
        <v>3859</v>
      </c>
      <c r="O1229" s="23" t="s">
        <v>3104</v>
      </c>
      <c r="P1229" s="23" t="s">
        <v>3858</v>
      </c>
      <c r="Q1229" s="23" t="s">
        <v>229</v>
      </c>
      <c r="U1229" s="23" t="s">
        <v>286</v>
      </c>
      <c r="V1229" s="23" t="s">
        <v>231</v>
      </c>
      <c r="W1229" s="25">
        <v>46309.803796296299</v>
      </c>
    </row>
    <row r="1230" spans="1:23">
      <c r="A1230">
        <v>279909</v>
      </c>
      <c r="B1230">
        <v>10447</v>
      </c>
      <c r="C1230" s="23" t="s">
        <v>221</v>
      </c>
      <c r="D1230" s="23" t="s">
        <v>222</v>
      </c>
      <c r="E1230" s="23" t="s">
        <v>223</v>
      </c>
      <c r="F1230" s="24">
        <v>46234</v>
      </c>
      <c r="G1230" s="23" t="s">
        <v>299</v>
      </c>
      <c r="H1230">
        <v>1</v>
      </c>
      <c r="I1230" s="23" t="s">
        <v>2592</v>
      </c>
      <c r="M1230" s="23" t="s">
        <v>301</v>
      </c>
      <c r="N1230" s="23" t="s">
        <v>3860</v>
      </c>
      <c r="O1230" s="23" t="s">
        <v>3861</v>
      </c>
      <c r="P1230" s="23" t="s">
        <v>2592</v>
      </c>
      <c r="Q1230" s="23" t="s">
        <v>229</v>
      </c>
      <c r="U1230" s="23" t="s">
        <v>304</v>
      </c>
      <c r="V1230" s="23" t="s">
        <v>231</v>
      </c>
      <c r="W1230" s="25">
        <v>46309.803796296299</v>
      </c>
    </row>
    <row r="1231" spans="1:23">
      <c r="A1231">
        <v>279910</v>
      </c>
      <c r="B1231">
        <v>10448</v>
      </c>
      <c r="C1231" s="23" t="s">
        <v>221</v>
      </c>
      <c r="D1231" s="23" t="s">
        <v>222</v>
      </c>
      <c r="E1231" s="23" t="s">
        <v>223</v>
      </c>
      <c r="F1231" s="24">
        <v>46234</v>
      </c>
      <c r="G1231" s="23" t="s">
        <v>1988</v>
      </c>
      <c r="H1231">
        <v>1</v>
      </c>
      <c r="I1231" s="23" t="s">
        <v>3862</v>
      </c>
      <c r="M1231" s="23" t="s">
        <v>1990</v>
      </c>
      <c r="N1231" s="23" t="s">
        <v>3863</v>
      </c>
      <c r="O1231" s="23" t="s">
        <v>2387</v>
      </c>
      <c r="P1231" s="23" t="s">
        <v>3862</v>
      </c>
      <c r="Q1231" s="23" t="s">
        <v>229</v>
      </c>
      <c r="U1231" s="23" t="s">
        <v>1993</v>
      </c>
      <c r="V1231" s="23" t="s">
        <v>231</v>
      </c>
      <c r="W1231" s="25">
        <v>46309.803796296299</v>
      </c>
    </row>
    <row r="1232" spans="1:23">
      <c r="A1232">
        <v>279911</v>
      </c>
      <c r="B1232">
        <v>10449</v>
      </c>
      <c r="C1232" s="23" t="s">
        <v>221</v>
      </c>
      <c r="D1232" s="23" t="s">
        <v>222</v>
      </c>
      <c r="E1232" s="23" t="s">
        <v>223</v>
      </c>
      <c r="F1232" s="24">
        <v>46234</v>
      </c>
      <c r="G1232" s="23" t="s">
        <v>275</v>
      </c>
      <c r="H1232">
        <v>1</v>
      </c>
      <c r="I1232" s="23" t="s">
        <v>1032</v>
      </c>
      <c r="M1232" s="23" t="s">
        <v>277</v>
      </c>
      <c r="N1232" s="23" t="s">
        <v>3864</v>
      </c>
      <c r="O1232" s="23" t="s">
        <v>3865</v>
      </c>
      <c r="P1232" s="23" t="s">
        <v>1032</v>
      </c>
      <c r="Q1232" s="23" t="s">
        <v>229</v>
      </c>
      <c r="U1232" s="23" t="s">
        <v>280</v>
      </c>
      <c r="V1232" s="23" t="s">
        <v>231</v>
      </c>
      <c r="W1232" s="25">
        <v>46309.803796296299</v>
      </c>
    </row>
    <row r="1233" spans="1:23">
      <c r="A1233">
        <v>279912</v>
      </c>
      <c r="B1233">
        <v>10450</v>
      </c>
      <c r="C1233" s="23" t="s">
        <v>221</v>
      </c>
      <c r="D1233" s="23" t="s">
        <v>222</v>
      </c>
      <c r="E1233" s="23" t="s">
        <v>223</v>
      </c>
      <c r="F1233" s="24">
        <v>46234</v>
      </c>
      <c r="G1233" s="23" t="s">
        <v>3866</v>
      </c>
      <c r="H1233">
        <v>1</v>
      </c>
      <c r="I1233" s="23" t="s">
        <v>3867</v>
      </c>
      <c r="M1233" s="23" t="s">
        <v>3868</v>
      </c>
      <c r="N1233" s="23" t="s">
        <v>3869</v>
      </c>
      <c r="O1233" s="23" t="s">
        <v>3870</v>
      </c>
      <c r="P1233" s="23" t="s">
        <v>3867</v>
      </c>
      <c r="Q1233" s="23" t="s">
        <v>229</v>
      </c>
      <c r="U1233" s="23" t="s">
        <v>3871</v>
      </c>
      <c r="V1233" s="23" t="s">
        <v>231</v>
      </c>
      <c r="W1233" s="25">
        <v>46309.803796296299</v>
      </c>
    </row>
    <row r="1234" spans="1:23">
      <c r="A1234">
        <v>279913</v>
      </c>
      <c r="B1234">
        <v>10451</v>
      </c>
      <c r="C1234" s="23" t="s">
        <v>221</v>
      </c>
      <c r="D1234" s="23" t="s">
        <v>222</v>
      </c>
      <c r="E1234" s="23" t="s">
        <v>223</v>
      </c>
      <c r="F1234" s="24">
        <v>46234</v>
      </c>
      <c r="G1234" s="23" t="s">
        <v>323</v>
      </c>
      <c r="H1234">
        <v>1</v>
      </c>
      <c r="I1234" s="23" t="s">
        <v>709</v>
      </c>
      <c r="M1234" s="23" t="s">
        <v>325</v>
      </c>
      <c r="N1234" s="23" t="s">
        <v>3872</v>
      </c>
      <c r="O1234" s="23" t="s">
        <v>3873</v>
      </c>
      <c r="P1234" s="23" t="s">
        <v>709</v>
      </c>
      <c r="Q1234" s="23" t="s">
        <v>229</v>
      </c>
      <c r="U1234" s="23" t="s">
        <v>328</v>
      </c>
      <c r="V1234" s="23" t="s">
        <v>231</v>
      </c>
      <c r="W1234" s="25">
        <v>46309.803796296299</v>
      </c>
    </row>
    <row r="1235" spans="1:23">
      <c r="A1235">
        <v>279914</v>
      </c>
      <c r="B1235">
        <v>10440</v>
      </c>
      <c r="C1235" s="23" t="s">
        <v>221</v>
      </c>
      <c r="D1235" s="23" t="s">
        <v>222</v>
      </c>
      <c r="E1235" s="23" t="s">
        <v>223</v>
      </c>
      <c r="F1235" s="24">
        <v>46234</v>
      </c>
      <c r="G1235" s="23" t="s">
        <v>224</v>
      </c>
      <c r="H1235">
        <v>1</v>
      </c>
      <c r="I1235" s="23" t="s">
        <v>2397</v>
      </c>
      <c r="M1235" s="23" t="s">
        <v>226</v>
      </c>
      <c r="N1235" s="23" t="s">
        <v>3874</v>
      </c>
      <c r="O1235" s="23" t="s">
        <v>3875</v>
      </c>
      <c r="P1235" s="23" t="s">
        <v>2397</v>
      </c>
      <c r="Q1235" s="23" t="s">
        <v>229</v>
      </c>
      <c r="R1235">
        <v>10439</v>
      </c>
      <c r="U1235" s="23" t="s">
        <v>230</v>
      </c>
      <c r="V1235" s="23" t="s">
        <v>231</v>
      </c>
      <c r="W1235" s="25">
        <v>46309.803796296299</v>
      </c>
    </row>
    <row r="1236" spans="1:23">
      <c r="A1236">
        <v>279915</v>
      </c>
      <c r="B1236">
        <v>10441</v>
      </c>
      <c r="C1236" s="23" t="s">
        <v>221</v>
      </c>
      <c r="D1236" s="23" t="s">
        <v>222</v>
      </c>
      <c r="E1236" s="23" t="s">
        <v>223</v>
      </c>
      <c r="F1236" s="24">
        <v>46234</v>
      </c>
      <c r="G1236" s="23" t="s">
        <v>329</v>
      </c>
      <c r="H1236">
        <v>1</v>
      </c>
      <c r="I1236" s="23" t="s">
        <v>3876</v>
      </c>
      <c r="M1236" s="23" t="s">
        <v>330</v>
      </c>
      <c r="N1236" s="23" t="s">
        <v>3877</v>
      </c>
      <c r="O1236" s="23" t="s">
        <v>3878</v>
      </c>
      <c r="P1236" s="23" t="s">
        <v>3876</v>
      </c>
      <c r="Q1236" s="23" t="s">
        <v>229</v>
      </c>
      <c r="R1236">
        <v>10439</v>
      </c>
      <c r="U1236" s="23" t="s">
        <v>333</v>
      </c>
      <c r="V1236" s="23" t="s">
        <v>231</v>
      </c>
      <c r="W1236" s="25">
        <v>46309.803796296299</v>
      </c>
    </row>
    <row r="1237" spans="1:23">
      <c r="A1237">
        <v>280388</v>
      </c>
      <c r="B1237">
        <v>10455</v>
      </c>
      <c r="C1237" s="23" t="s">
        <v>221</v>
      </c>
      <c r="D1237" s="23" t="s">
        <v>222</v>
      </c>
      <c r="E1237" s="23" t="s">
        <v>223</v>
      </c>
      <c r="F1237" s="24">
        <v>46238</v>
      </c>
      <c r="G1237" s="23" t="s">
        <v>224</v>
      </c>
      <c r="H1237">
        <v>1</v>
      </c>
      <c r="I1237" s="23" t="s">
        <v>1026</v>
      </c>
      <c r="M1237" s="23" t="s">
        <v>226</v>
      </c>
      <c r="N1237" s="23" t="s">
        <v>3879</v>
      </c>
      <c r="O1237" s="23" t="s">
        <v>3880</v>
      </c>
      <c r="P1237" s="23" t="s">
        <v>1026</v>
      </c>
      <c r="Q1237" s="23" t="s">
        <v>229</v>
      </c>
      <c r="U1237" s="23" t="s">
        <v>230</v>
      </c>
      <c r="V1237" s="23" t="s">
        <v>231</v>
      </c>
      <c r="W1237" s="25">
        <v>46309.803796296299</v>
      </c>
    </row>
    <row r="1238" spans="1:23">
      <c r="A1238">
        <v>280389</v>
      </c>
      <c r="B1238">
        <v>10456</v>
      </c>
      <c r="C1238" s="23" t="s">
        <v>221</v>
      </c>
      <c r="D1238" s="23" t="s">
        <v>222</v>
      </c>
      <c r="E1238" s="23" t="s">
        <v>223</v>
      </c>
      <c r="F1238" s="24">
        <v>46238</v>
      </c>
      <c r="G1238" s="23" t="s">
        <v>232</v>
      </c>
      <c r="H1238">
        <v>1</v>
      </c>
      <c r="I1238" s="23" t="s">
        <v>3881</v>
      </c>
      <c r="M1238" s="23" t="s">
        <v>234</v>
      </c>
      <c r="N1238" s="23" t="s">
        <v>3882</v>
      </c>
      <c r="O1238" s="23" t="s">
        <v>421</v>
      </c>
      <c r="P1238" s="23" t="s">
        <v>3881</v>
      </c>
      <c r="Q1238" s="23" t="s">
        <v>229</v>
      </c>
      <c r="U1238" s="23" t="s">
        <v>237</v>
      </c>
      <c r="V1238" s="23" t="s">
        <v>231</v>
      </c>
      <c r="W1238" s="25">
        <v>46309.803796296299</v>
      </c>
    </row>
    <row r="1239" spans="1:23">
      <c r="A1239">
        <v>280390</v>
      </c>
      <c r="B1239">
        <v>10457</v>
      </c>
      <c r="C1239" s="23" t="s">
        <v>221</v>
      </c>
      <c r="D1239" s="23" t="s">
        <v>222</v>
      </c>
      <c r="E1239" s="23" t="s">
        <v>223</v>
      </c>
      <c r="F1239" s="24">
        <v>46238</v>
      </c>
      <c r="G1239" s="23" t="s">
        <v>329</v>
      </c>
      <c r="H1239">
        <v>1</v>
      </c>
      <c r="I1239" s="23" t="s">
        <v>3883</v>
      </c>
      <c r="M1239" s="23" t="s">
        <v>330</v>
      </c>
      <c r="N1239" s="23" t="s">
        <v>3884</v>
      </c>
      <c r="O1239" s="23" t="s">
        <v>3885</v>
      </c>
      <c r="P1239" s="23" t="s">
        <v>3883</v>
      </c>
      <c r="Q1239" s="23" t="s">
        <v>229</v>
      </c>
      <c r="U1239" s="23" t="s">
        <v>333</v>
      </c>
      <c r="V1239" s="23" t="s">
        <v>231</v>
      </c>
      <c r="W1239" s="25">
        <v>46309.803796296299</v>
      </c>
    </row>
    <row r="1240" spans="1:23">
      <c r="A1240">
        <v>280391</v>
      </c>
      <c r="B1240">
        <v>10458</v>
      </c>
      <c r="C1240" s="23" t="s">
        <v>221</v>
      </c>
      <c r="D1240" s="23" t="s">
        <v>222</v>
      </c>
      <c r="E1240" s="23" t="s">
        <v>223</v>
      </c>
      <c r="F1240" s="24">
        <v>46238</v>
      </c>
      <c r="G1240" s="23" t="s">
        <v>224</v>
      </c>
      <c r="H1240">
        <v>1</v>
      </c>
      <c r="I1240" s="23" t="s">
        <v>3886</v>
      </c>
      <c r="M1240" s="23" t="s">
        <v>226</v>
      </c>
      <c r="N1240" s="23" t="s">
        <v>3887</v>
      </c>
      <c r="O1240" s="23" t="s">
        <v>3888</v>
      </c>
      <c r="P1240" s="23" t="s">
        <v>3886</v>
      </c>
      <c r="Q1240" s="23" t="s">
        <v>229</v>
      </c>
      <c r="U1240" s="23" t="s">
        <v>230</v>
      </c>
      <c r="V1240" s="23" t="s">
        <v>231</v>
      </c>
      <c r="W1240" s="25">
        <v>46309.803796296299</v>
      </c>
    </row>
    <row r="1241" spans="1:23">
      <c r="A1241">
        <v>280392</v>
      </c>
      <c r="B1241">
        <v>10459</v>
      </c>
      <c r="C1241" s="23" t="s">
        <v>221</v>
      </c>
      <c r="D1241" s="23" t="s">
        <v>222</v>
      </c>
      <c r="E1241" s="23" t="s">
        <v>223</v>
      </c>
      <c r="F1241" s="24">
        <v>46238</v>
      </c>
      <c r="G1241" s="23" t="s">
        <v>263</v>
      </c>
      <c r="H1241">
        <v>1</v>
      </c>
      <c r="I1241" s="23" t="s">
        <v>2102</v>
      </c>
      <c r="M1241" s="23" t="s">
        <v>265</v>
      </c>
      <c r="N1241" s="23" t="s">
        <v>3889</v>
      </c>
      <c r="O1241" s="23" t="s">
        <v>3890</v>
      </c>
      <c r="P1241" s="23" t="s">
        <v>2102</v>
      </c>
      <c r="Q1241" s="23" t="s">
        <v>229</v>
      </c>
      <c r="U1241" s="23" t="s">
        <v>268</v>
      </c>
      <c r="V1241" s="23" t="s">
        <v>231</v>
      </c>
      <c r="W1241" s="25">
        <v>46309.803796296299</v>
      </c>
    </row>
    <row r="1242" spans="1:23">
      <c r="A1242">
        <v>280393</v>
      </c>
      <c r="B1242">
        <v>10460</v>
      </c>
      <c r="C1242" s="23" t="s">
        <v>221</v>
      </c>
      <c r="D1242" s="23" t="s">
        <v>222</v>
      </c>
      <c r="E1242" s="23" t="s">
        <v>223</v>
      </c>
      <c r="F1242" s="24">
        <v>46238</v>
      </c>
      <c r="G1242" s="23" t="s">
        <v>623</v>
      </c>
      <c r="H1242">
        <v>1</v>
      </c>
      <c r="I1242" s="23" t="s">
        <v>3891</v>
      </c>
      <c r="M1242" s="23" t="s">
        <v>625</v>
      </c>
      <c r="N1242" s="23" t="s">
        <v>3892</v>
      </c>
      <c r="O1242" s="23" t="s">
        <v>3893</v>
      </c>
      <c r="P1242" s="23" t="s">
        <v>3891</v>
      </c>
      <c r="Q1242" s="23" t="s">
        <v>229</v>
      </c>
      <c r="U1242" s="23" t="s">
        <v>628</v>
      </c>
      <c r="V1242" s="23" t="s">
        <v>231</v>
      </c>
      <c r="W1242" s="25">
        <v>46309.803796296299</v>
      </c>
    </row>
    <row r="1243" spans="1:23">
      <c r="A1243">
        <v>280394</v>
      </c>
      <c r="B1243">
        <v>10461</v>
      </c>
      <c r="C1243" s="23" t="s">
        <v>221</v>
      </c>
      <c r="D1243" s="23" t="s">
        <v>222</v>
      </c>
      <c r="E1243" s="23" t="s">
        <v>223</v>
      </c>
      <c r="F1243" s="24">
        <v>46238</v>
      </c>
      <c r="G1243" s="23" t="s">
        <v>3894</v>
      </c>
      <c r="H1243">
        <v>1</v>
      </c>
      <c r="I1243" s="23" t="s">
        <v>3895</v>
      </c>
      <c r="M1243" s="23" t="s">
        <v>2063</v>
      </c>
      <c r="N1243" s="23" t="s">
        <v>3896</v>
      </c>
      <c r="O1243" s="23" t="s">
        <v>3897</v>
      </c>
      <c r="P1243" s="23" t="s">
        <v>3895</v>
      </c>
      <c r="Q1243" s="23" t="s">
        <v>229</v>
      </c>
      <c r="U1243" s="23" t="s">
        <v>3898</v>
      </c>
      <c r="V1243" s="23" t="s">
        <v>231</v>
      </c>
      <c r="W1243" s="25">
        <v>46309.803796296299</v>
      </c>
    </row>
    <row r="1244" spans="1:23">
      <c r="A1244">
        <v>280395</v>
      </c>
      <c r="B1244">
        <v>10462</v>
      </c>
      <c r="C1244" s="23" t="s">
        <v>221</v>
      </c>
      <c r="D1244" s="23" t="s">
        <v>222</v>
      </c>
      <c r="E1244" s="23" t="s">
        <v>223</v>
      </c>
      <c r="F1244" s="24">
        <v>46238</v>
      </c>
      <c r="G1244" s="23" t="s">
        <v>1491</v>
      </c>
      <c r="H1244">
        <v>1</v>
      </c>
      <c r="I1244" s="23" t="s">
        <v>3899</v>
      </c>
      <c r="M1244" s="23" t="s">
        <v>1493</v>
      </c>
      <c r="N1244" s="23" t="s">
        <v>1336</v>
      </c>
      <c r="O1244" s="23" t="s">
        <v>3900</v>
      </c>
      <c r="P1244" s="23" t="s">
        <v>3899</v>
      </c>
      <c r="Q1244" s="23" t="s">
        <v>229</v>
      </c>
      <c r="U1244" s="23" t="s">
        <v>1496</v>
      </c>
      <c r="V1244" s="23" t="s">
        <v>231</v>
      </c>
      <c r="W1244" s="25">
        <v>46309.803796296299</v>
      </c>
    </row>
    <row r="1245" spans="1:23">
      <c r="A1245">
        <v>280396</v>
      </c>
      <c r="B1245">
        <v>10463</v>
      </c>
      <c r="C1245" s="23" t="s">
        <v>221</v>
      </c>
      <c r="D1245" s="23" t="s">
        <v>222</v>
      </c>
      <c r="E1245" s="23" t="s">
        <v>223</v>
      </c>
      <c r="F1245" s="24">
        <v>46238</v>
      </c>
      <c r="G1245" s="23" t="s">
        <v>632</v>
      </c>
      <c r="H1245">
        <v>1</v>
      </c>
      <c r="I1245" s="23" t="s">
        <v>3901</v>
      </c>
      <c r="M1245" s="23" t="s">
        <v>634</v>
      </c>
      <c r="N1245" s="23" t="s">
        <v>3902</v>
      </c>
      <c r="O1245" s="23" t="s">
        <v>3903</v>
      </c>
      <c r="P1245" s="23" t="s">
        <v>3901</v>
      </c>
      <c r="Q1245" s="23" t="s">
        <v>229</v>
      </c>
      <c r="U1245" s="23" t="s">
        <v>637</v>
      </c>
      <c r="V1245" s="23" t="s">
        <v>231</v>
      </c>
      <c r="W1245" s="25">
        <v>46309.803796296299</v>
      </c>
    </row>
    <row r="1246" spans="1:23">
      <c r="A1246">
        <v>280397</v>
      </c>
      <c r="B1246">
        <v>10464</v>
      </c>
      <c r="C1246" s="23" t="s">
        <v>221</v>
      </c>
      <c r="D1246" s="23" t="s">
        <v>222</v>
      </c>
      <c r="E1246" s="23" t="s">
        <v>223</v>
      </c>
      <c r="F1246" s="24">
        <v>46238</v>
      </c>
      <c r="G1246" s="23" t="s">
        <v>730</v>
      </c>
      <c r="H1246">
        <v>1</v>
      </c>
      <c r="I1246" s="23" t="s">
        <v>3904</v>
      </c>
      <c r="M1246" s="23" t="s">
        <v>732</v>
      </c>
      <c r="N1246" s="23" t="s">
        <v>3905</v>
      </c>
      <c r="O1246" s="23" t="s">
        <v>3906</v>
      </c>
      <c r="P1246" s="23" t="s">
        <v>3904</v>
      </c>
      <c r="Q1246" s="23" t="s">
        <v>229</v>
      </c>
      <c r="U1246" s="23" t="s">
        <v>735</v>
      </c>
      <c r="V1246" s="23" t="s">
        <v>231</v>
      </c>
      <c r="W1246" s="25">
        <v>46309.803796296299</v>
      </c>
    </row>
    <row r="1247" spans="1:23">
      <c r="A1247">
        <v>280398</v>
      </c>
      <c r="B1247">
        <v>10465</v>
      </c>
      <c r="C1247" s="23" t="s">
        <v>221</v>
      </c>
      <c r="D1247" s="23" t="s">
        <v>222</v>
      </c>
      <c r="E1247" s="23" t="s">
        <v>223</v>
      </c>
      <c r="F1247" s="24">
        <v>46238</v>
      </c>
      <c r="G1247" s="23" t="s">
        <v>224</v>
      </c>
      <c r="H1247">
        <v>1</v>
      </c>
      <c r="I1247" s="23" t="s">
        <v>1761</v>
      </c>
      <c r="M1247" s="23" t="s">
        <v>226</v>
      </c>
      <c r="N1247" s="23" t="s">
        <v>3907</v>
      </c>
      <c r="O1247" s="23" t="s">
        <v>2140</v>
      </c>
      <c r="P1247" s="23" t="s">
        <v>1761</v>
      </c>
      <c r="Q1247" s="23" t="s">
        <v>229</v>
      </c>
      <c r="U1247" s="23" t="s">
        <v>230</v>
      </c>
      <c r="V1247" s="23" t="s">
        <v>231</v>
      </c>
      <c r="W1247" s="25">
        <v>46309.803796296299</v>
      </c>
    </row>
    <row r="1248" spans="1:23">
      <c r="A1248">
        <v>280399</v>
      </c>
      <c r="B1248">
        <v>10466</v>
      </c>
      <c r="C1248" s="23" t="s">
        <v>221</v>
      </c>
      <c r="D1248" s="23" t="s">
        <v>222</v>
      </c>
      <c r="E1248" s="23" t="s">
        <v>223</v>
      </c>
      <c r="F1248" s="24">
        <v>46238</v>
      </c>
      <c r="G1248" s="23" t="s">
        <v>238</v>
      </c>
      <c r="H1248">
        <v>1</v>
      </c>
      <c r="I1248" s="23" t="s">
        <v>3908</v>
      </c>
      <c r="M1248" s="23" t="s">
        <v>240</v>
      </c>
      <c r="N1248" s="23" t="s">
        <v>3909</v>
      </c>
      <c r="O1248" s="23" t="s">
        <v>3910</v>
      </c>
      <c r="P1248" s="23" t="s">
        <v>3908</v>
      </c>
      <c r="Q1248" s="23" t="s">
        <v>229</v>
      </c>
      <c r="U1248" s="23" t="s">
        <v>244</v>
      </c>
      <c r="V1248" s="23" t="s">
        <v>231</v>
      </c>
      <c r="W1248" s="25">
        <v>46309.803796296299</v>
      </c>
    </row>
    <row r="1249" spans="1:23">
      <c r="A1249">
        <v>280400</v>
      </c>
      <c r="B1249">
        <v>10467</v>
      </c>
      <c r="C1249" s="23" t="s">
        <v>221</v>
      </c>
      <c r="D1249" s="23" t="s">
        <v>222</v>
      </c>
      <c r="E1249" s="23" t="s">
        <v>223</v>
      </c>
      <c r="F1249" s="24">
        <v>46238</v>
      </c>
      <c r="G1249" s="23" t="s">
        <v>275</v>
      </c>
      <c r="H1249">
        <v>1</v>
      </c>
      <c r="I1249" s="23" t="s">
        <v>3911</v>
      </c>
      <c r="M1249" s="23" t="s">
        <v>277</v>
      </c>
      <c r="N1249" s="23" t="s">
        <v>3912</v>
      </c>
      <c r="O1249" s="23" t="s">
        <v>3913</v>
      </c>
      <c r="P1249" s="23" t="s">
        <v>3911</v>
      </c>
      <c r="Q1249" s="23" t="s">
        <v>229</v>
      </c>
      <c r="U1249" s="23" t="s">
        <v>280</v>
      </c>
      <c r="V1249" s="23" t="s">
        <v>231</v>
      </c>
      <c r="W1249" s="25">
        <v>46309.803796296299</v>
      </c>
    </row>
    <row r="1250" spans="1:23">
      <c r="A1250">
        <v>280401</v>
      </c>
      <c r="B1250">
        <v>10468</v>
      </c>
      <c r="C1250" s="23" t="s">
        <v>221</v>
      </c>
      <c r="D1250" s="23" t="s">
        <v>222</v>
      </c>
      <c r="E1250" s="23" t="s">
        <v>223</v>
      </c>
      <c r="F1250" s="24">
        <v>46238</v>
      </c>
      <c r="G1250" s="23" t="s">
        <v>245</v>
      </c>
      <c r="H1250">
        <v>1</v>
      </c>
      <c r="I1250" s="23" t="s">
        <v>3914</v>
      </c>
      <c r="M1250" s="23" t="s">
        <v>247</v>
      </c>
      <c r="N1250" s="23" t="s">
        <v>762</v>
      </c>
      <c r="O1250" s="23" t="s">
        <v>3915</v>
      </c>
      <c r="P1250" s="23" t="s">
        <v>3914</v>
      </c>
      <c r="Q1250" s="23" t="s">
        <v>229</v>
      </c>
      <c r="U1250" s="23" t="s">
        <v>250</v>
      </c>
      <c r="V1250" s="23" t="s">
        <v>231</v>
      </c>
      <c r="W1250" s="25">
        <v>46309.803796296299</v>
      </c>
    </row>
    <row r="1251" spans="1:23">
      <c r="A1251">
        <v>280402</v>
      </c>
      <c r="B1251">
        <v>10469</v>
      </c>
      <c r="C1251" s="23" t="s">
        <v>221</v>
      </c>
      <c r="D1251" s="23" t="s">
        <v>222</v>
      </c>
      <c r="E1251" s="23" t="s">
        <v>223</v>
      </c>
      <c r="F1251" s="24">
        <v>46238</v>
      </c>
      <c r="G1251" s="23" t="s">
        <v>251</v>
      </c>
      <c r="H1251">
        <v>1</v>
      </c>
      <c r="I1251" s="23" t="s">
        <v>3916</v>
      </c>
      <c r="M1251" s="23" t="s">
        <v>253</v>
      </c>
      <c r="N1251" s="23" t="s">
        <v>3917</v>
      </c>
      <c r="O1251" s="23" t="s">
        <v>3918</v>
      </c>
      <c r="P1251" s="23" t="s">
        <v>3916</v>
      </c>
      <c r="Q1251" s="23" t="s">
        <v>229</v>
      </c>
      <c r="U1251" s="23" t="s">
        <v>256</v>
      </c>
      <c r="V1251" s="23" t="s">
        <v>231</v>
      </c>
      <c r="W1251" s="25">
        <v>46309.803796296299</v>
      </c>
    </row>
    <row r="1252" spans="1:23">
      <c r="A1252">
        <v>280403</v>
      </c>
      <c r="B1252">
        <v>10470</v>
      </c>
      <c r="C1252" s="23" t="s">
        <v>221</v>
      </c>
      <c r="D1252" s="23" t="s">
        <v>222</v>
      </c>
      <c r="E1252" s="23" t="s">
        <v>223</v>
      </c>
      <c r="F1252" s="24">
        <v>46238</v>
      </c>
      <c r="G1252" s="23" t="s">
        <v>644</v>
      </c>
      <c r="H1252">
        <v>1</v>
      </c>
      <c r="I1252" s="23" t="s">
        <v>3919</v>
      </c>
      <c r="M1252" s="23" t="s">
        <v>397</v>
      </c>
      <c r="N1252" s="23" t="s">
        <v>3920</v>
      </c>
      <c r="O1252" s="23" t="s">
        <v>3921</v>
      </c>
      <c r="P1252" s="23" t="s">
        <v>3919</v>
      </c>
      <c r="Q1252" s="23" t="s">
        <v>229</v>
      </c>
      <c r="U1252" s="23" t="s">
        <v>648</v>
      </c>
      <c r="V1252" s="23" t="s">
        <v>231</v>
      </c>
      <c r="W1252" s="25">
        <v>46309.803796296299</v>
      </c>
    </row>
    <row r="1253" spans="1:23">
      <c r="A1253">
        <v>280404</v>
      </c>
      <c r="B1253">
        <v>10471</v>
      </c>
      <c r="C1253" s="23" t="s">
        <v>221</v>
      </c>
      <c r="D1253" s="23" t="s">
        <v>222</v>
      </c>
      <c r="E1253" s="23" t="s">
        <v>223</v>
      </c>
      <c r="F1253" s="24">
        <v>46238</v>
      </c>
      <c r="G1253" s="23" t="s">
        <v>257</v>
      </c>
      <c r="H1253">
        <v>1</v>
      </c>
      <c r="I1253" s="23" t="s">
        <v>3922</v>
      </c>
      <c r="M1253" s="23" t="s">
        <v>259</v>
      </c>
      <c r="N1253" s="23" t="s">
        <v>3923</v>
      </c>
      <c r="O1253" s="23" t="s">
        <v>3924</v>
      </c>
      <c r="P1253" s="23" t="s">
        <v>3922</v>
      </c>
      <c r="Q1253" s="23" t="s">
        <v>229</v>
      </c>
      <c r="U1253" s="23" t="s">
        <v>262</v>
      </c>
      <c r="V1253" s="23" t="s">
        <v>231</v>
      </c>
      <c r="W1253" s="25">
        <v>46309.803796296299</v>
      </c>
    </row>
    <row r="1254" spans="1:23">
      <c r="A1254">
        <v>280405</v>
      </c>
      <c r="B1254">
        <v>10472</v>
      </c>
      <c r="C1254" s="23" t="s">
        <v>221</v>
      </c>
      <c r="D1254" s="23" t="s">
        <v>222</v>
      </c>
      <c r="E1254" s="23" t="s">
        <v>223</v>
      </c>
      <c r="F1254" s="24">
        <v>46238</v>
      </c>
      <c r="G1254" s="23" t="s">
        <v>281</v>
      </c>
      <c r="H1254">
        <v>1</v>
      </c>
      <c r="I1254" s="23" t="s">
        <v>3925</v>
      </c>
      <c r="M1254" s="23" t="s">
        <v>283</v>
      </c>
      <c r="N1254" s="23" t="s">
        <v>3926</v>
      </c>
      <c r="O1254" s="23" t="s">
        <v>3927</v>
      </c>
      <c r="P1254" s="23" t="s">
        <v>3925</v>
      </c>
      <c r="Q1254" s="23" t="s">
        <v>229</v>
      </c>
      <c r="U1254" s="23" t="s">
        <v>286</v>
      </c>
      <c r="V1254" s="23" t="s">
        <v>231</v>
      </c>
      <c r="W1254" s="25">
        <v>46309.803796296299</v>
      </c>
    </row>
    <row r="1255" spans="1:23">
      <c r="A1255">
        <v>280406</v>
      </c>
      <c r="B1255">
        <v>10473</v>
      </c>
      <c r="C1255" s="23" t="s">
        <v>221</v>
      </c>
      <c r="D1255" s="23" t="s">
        <v>222</v>
      </c>
      <c r="E1255" s="23" t="s">
        <v>223</v>
      </c>
      <c r="F1255" s="24">
        <v>46238</v>
      </c>
      <c r="G1255" s="23" t="s">
        <v>238</v>
      </c>
      <c r="H1255">
        <v>1</v>
      </c>
      <c r="I1255" s="23" t="s">
        <v>3928</v>
      </c>
      <c r="M1255" s="23" t="s">
        <v>240</v>
      </c>
      <c r="N1255" s="23" t="s">
        <v>3929</v>
      </c>
      <c r="O1255" s="23" t="s">
        <v>3930</v>
      </c>
      <c r="P1255" s="23" t="s">
        <v>3928</v>
      </c>
      <c r="Q1255" s="23" t="s">
        <v>229</v>
      </c>
      <c r="U1255" s="23" t="s">
        <v>244</v>
      </c>
      <c r="V1255" s="23" t="s">
        <v>231</v>
      </c>
      <c r="W1255" s="25">
        <v>46309.803796296299</v>
      </c>
    </row>
    <row r="1256" spans="1:23">
      <c r="A1256">
        <v>280407</v>
      </c>
      <c r="B1256">
        <v>10474</v>
      </c>
      <c r="C1256" s="23" t="s">
        <v>221</v>
      </c>
      <c r="D1256" s="23" t="s">
        <v>222</v>
      </c>
      <c r="E1256" s="23" t="s">
        <v>223</v>
      </c>
      <c r="F1256" s="24">
        <v>46238</v>
      </c>
      <c r="G1256" s="23" t="s">
        <v>263</v>
      </c>
      <c r="H1256">
        <v>1</v>
      </c>
      <c r="I1256" s="23" t="s">
        <v>3931</v>
      </c>
      <c r="M1256" s="23" t="s">
        <v>265</v>
      </c>
      <c r="N1256" s="23" t="s">
        <v>3932</v>
      </c>
      <c r="O1256" s="23" t="s">
        <v>3933</v>
      </c>
      <c r="P1256" s="23" t="s">
        <v>3931</v>
      </c>
      <c r="Q1256" s="23" t="s">
        <v>229</v>
      </c>
      <c r="U1256" s="23" t="s">
        <v>268</v>
      </c>
      <c r="V1256" s="23" t="s">
        <v>231</v>
      </c>
      <c r="W1256" s="25">
        <v>46309.803796296299</v>
      </c>
    </row>
    <row r="1257" spans="1:23">
      <c r="A1257">
        <v>280408</v>
      </c>
      <c r="B1257">
        <v>10475</v>
      </c>
      <c r="C1257" s="23" t="s">
        <v>221</v>
      </c>
      <c r="D1257" s="23" t="s">
        <v>222</v>
      </c>
      <c r="E1257" s="23" t="s">
        <v>223</v>
      </c>
      <c r="F1257" s="24">
        <v>46238</v>
      </c>
      <c r="G1257" s="23" t="s">
        <v>238</v>
      </c>
      <c r="H1257">
        <v>1</v>
      </c>
      <c r="I1257" s="23" t="s">
        <v>550</v>
      </c>
      <c r="M1257" s="23" t="s">
        <v>240</v>
      </c>
      <c r="N1257" s="23" t="s">
        <v>3934</v>
      </c>
      <c r="O1257" s="23" t="s">
        <v>3935</v>
      </c>
      <c r="P1257" s="23" t="s">
        <v>550</v>
      </c>
      <c r="Q1257" s="23" t="s">
        <v>229</v>
      </c>
      <c r="U1257" s="23" t="s">
        <v>244</v>
      </c>
      <c r="V1257" s="23" t="s">
        <v>231</v>
      </c>
      <c r="W1257" s="25">
        <v>46309.803796296299</v>
      </c>
    </row>
    <row r="1258" spans="1:23">
      <c r="A1258">
        <v>280409</v>
      </c>
      <c r="B1258">
        <v>10476</v>
      </c>
      <c r="C1258" s="23" t="s">
        <v>221</v>
      </c>
      <c r="D1258" s="23" t="s">
        <v>222</v>
      </c>
      <c r="E1258" s="23" t="s">
        <v>223</v>
      </c>
      <c r="F1258" s="24">
        <v>46238</v>
      </c>
      <c r="G1258" s="23" t="s">
        <v>263</v>
      </c>
      <c r="H1258">
        <v>1</v>
      </c>
      <c r="I1258" s="23" t="s">
        <v>1976</v>
      </c>
      <c r="M1258" s="23" t="s">
        <v>265</v>
      </c>
      <c r="N1258" s="23" t="s">
        <v>3936</v>
      </c>
      <c r="O1258" s="23" t="s">
        <v>3937</v>
      </c>
      <c r="P1258" s="23" t="s">
        <v>1976</v>
      </c>
      <c r="Q1258" s="23" t="s">
        <v>229</v>
      </c>
      <c r="U1258" s="23" t="s">
        <v>268</v>
      </c>
      <c r="V1258" s="23" t="s">
        <v>231</v>
      </c>
      <c r="W1258" s="25">
        <v>46309.803796296299</v>
      </c>
    </row>
    <row r="1259" spans="1:23">
      <c r="A1259">
        <v>280410</v>
      </c>
      <c r="B1259">
        <v>10477</v>
      </c>
      <c r="C1259" s="23" t="s">
        <v>221</v>
      </c>
      <c r="D1259" s="23" t="s">
        <v>222</v>
      </c>
      <c r="E1259" s="23" t="s">
        <v>223</v>
      </c>
      <c r="F1259" s="24">
        <v>46238</v>
      </c>
      <c r="G1259" s="23" t="s">
        <v>275</v>
      </c>
      <c r="H1259">
        <v>1</v>
      </c>
      <c r="I1259" s="23" t="s">
        <v>3938</v>
      </c>
      <c r="M1259" s="23" t="s">
        <v>277</v>
      </c>
      <c r="N1259" s="23" t="s">
        <v>3939</v>
      </c>
      <c r="O1259" s="23" t="s">
        <v>3940</v>
      </c>
      <c r="P1259" s="23" t="s">
        <v>3938</v>
      </c>
      <c r="Q1259" s="23" t="s">
        <v>229</v>
      </c>
      <c r="U1259" s="23" t="s">
        <v>280</v>
      </c>
      <c r="V1259" s="23" t="s">
        <v>231</v>
      </c>
      <c r="W1259" s="25">
        <v>46309.803796296299</v>
      </c>
    </row>
    <row r="1260" spans="1:23">
      <c r="A1260">
        <v>280411</v>
      </c>
      <c r="B1260">
        <v>10478</v>
      </c>
      <c r="C1260" s="23" t="s">
        <v>221</v>
      </c>
      <c r="D1260" s="23" t="s">
        <v>222</v>
      </c>
      <c r="E1260" s="23" t="s">
        <v>223</v>
      </c>
      <c r="F1260" s="24">
        <v>46238</v>
      </c>
      <c r="G1260" s="23" t="s">
        <v>323</v>
      </c>
      <c r="H1260">
        <v>1</v>
      </c>
      <c r="I1260" s="23" t="s">
        <v>1876</v>
      </c>
      <c r="M1260" s="23" t="s">
        <v>325</v>
      </c>
      <c r="N1260" s="23" t="s">
        <v>3941</v>
      </c>
      <c r="O1260" s="23" t="s">
        <v>3942</v>
      </c>
      <c r="P1260" s="23" t="s">
        <v>1876</v>
      </c>
      <c r="Q1260" s="23" t="s">
        <v>229</v>
      </c>
      <c r="U1260" s="23" t="s">
        <v>328</v>
      </c>
      <c r="V1260" s="23" t="s">
        <v>231</v>
      </c>
      <c r="W1260" s="25">
        <v>46309.803796296299</v>
      </c>
    </row>
    <row r="1261" spans="1:23">
      <c r="A1261">
        <v>280412</v>
      </c>
      <c r="B1261">
        <v>10479</v>
      </c>
      <c r="C1261" s="23" t="s">
        <v>221</v>
      </c>
      <c r="D1261" s="23" t="s">
        <v>222</v>
      </c>
      <c r="E1261" s="23" t="s">
        <v>223</v>
      </c>
      <c r="F1261" s="24">
        <v>46238</v>
      </c>
      <c r="G1261" s="23" t="s">
        <v>238</v>
      </c>
      <c r="H1261">
        <v>1</v>
      </c>
      <c r="I1261" s="23" t="s">
        <v>3457</v>
      </c>
      <c r="M1261" s="23" t="s">
        <v>240</v>
      </c>
      <c r="N1261" s="23" t="s">
        <v>2921</v>
      </c>
      <c r="O1261" s="23" t="s">
        <v>3943</v>
      </c>
      <c r="P1261" s="23" t="s">
        <v>3457</v>
      </c>
      <c r="Q1261" s="23" t="s">
        <v>229</v>
      </c>
      <c r="U1261" s="23" t="s">
        <v>244</v>
      </c>
      <c r="V1261" s="23" t="s">
        <v>231</v>
      </c>
      <c r="W1261" s="25">
        <v>46309.803796296299</v>
      </c>
    </row>
    <row r="1262" spans="1:23">
      <c r="A1262">
        <v>280413</v>
      </c>
      <c r="B1262">
        <v>10480</v>
      </c>
      <c r="C1262" s="23" t="s">
        <v>221</v>
      </c>
      <c r="D1262" s="23" t="s">
        <v>222</v>
      </c>
      <c r="E1262" s="23" t="s">
        <v>223</v>
      </c>
      <c r="F1262" s="24">
        <v>46238</v>
      </c>
      <c r="G1262" s="23" t="s">
        <v>299</v>
      </c>
      <c r="H1262">
        <v>1</v>
      </c>
      <c r="I1262" s="23" t="s">
        <v>3944</v>
      </c>
      <c r="M1262" s="23" t="s">
        <v>301</v>
      </c>
      <c r="N1262" s="23" t="s">
        <v>3945</v>
      </c>
      <c r="O1262" s="23" t="s">
        <v>3946</v>
      </c>
      <c r="P1262" s="23" t="s">
        <v>3944</v>
      </c>
      <c r="Q1262" s="23" t="s">
        <v>229</v>
      </c>
      <c r="U1262" s="23" t="s">
        <v>304</v>
      </c>
      <c r="V1262" s="23" t="s">
        <v>231</v>
      </c>
      <c r="W1262" s="25">
        <v>46309.803796296299</v>
      </c>
    </row>
    <row r="1263" spans="1:23">
      <c r="A1263">
        <v>280414</v>
      </c>
      <c r="B1263">
        <v>10481</v>
      </c>
      <c r="C1263" s="23" t="s">
        <v>221</v>
      </c>
      <c r="D1263" s="23" t="s">
        <v>222</v>
      </c>
      <c r="E1263" s="23" t="s">
        <v>223</v>
      </c>
      <c r="F1263" s="24">
        <v>46238</v>
      </c>
      <c r="G1263" s="23" t="s">
        <v>323</v>
      </c>
      <c r="H1263">
        <v>1</v>
      </c>
      <c r="I1263" s="23" t="s">
        <v>3947</v>
      </c>
      <c r="M1263" s="23" t="s">
        <v>325</v>
      </c>
      <c r="N1263" s="23" t="s">
        <v>3948</v>
      </c>
      <c r="O1263" s="23" t="s">
        <v>3949</v>
      </c>
      <c r="P1263" s="23" t="s">
        <v>3947</v>
      </c>
      <c r="Q1263" s="23" t="s">
        <v>229</v>
      </c>
      <c r="U1263" s="23" t="s">
        <v>328</v>
      </c>
      <c r="V1263" s="23" t="s">
        <v>231</v>
      </c>
      <c r="W1263" s="25">
        <v>46309.803796296299</v>
      </c>
    </row>
    <row r="1264" spans="1:23">
      <c r="A1264">
        <v>280643</v>
      </c>
      <c r="B1264">
        <v>11235</v>
      </c>
      <c r="C1264" s="23" t="s">
        <v>221</v>
      </c>
      <c r="D1264" s="23" t="s">
        <v>222</v>
      </c>
      <c r="E1264" s="23" t="s">
        <v>223</v>
      </c>
      <c r="F1264" s="24">
        <v>46239</v>
      </c>
      <c r="G1264" s="23" t="s">
        <v>428</v>
      </c>
      <c r="H1264">
        <v>1</v>
      </c>
      <c r="I1264" s="23" t="s">
        <v>3950</v>
      </c>
      <c r="M1264" s="23" t="s">
        <v>226</v>
      </c>
      <c r="N1264" s="23" t="s">
        <v>3951</v>
      </c>
      <c r="O1264" s="23" t="s">
        <v>3952</v>
      </c>
      <c r="P1264" s="23" t="s">
        <v>3950</v>
      </c>
      <c r="Q1264" s="23" t="s">
        <v>229</v>
      </c>
      <c r="U1264" s="23" t="s">
        <v>432</v>
      </c>
      <c r="V1264" s="23" t="s">
        <v>231</v>
      </c>
      <c r="W1264" s="25">
        <v>46309.803796296299</v>
      </c>
    </row>
    <row r="1265" spans="1:23">
      <c r="A1265">
        <v>280644</v>
      </c>
      <c r="B1265">
        <v>11236</v>
      </c>
      <c r="C1265" s="23" t="s">
        <v>221</v>
      </c>
      <c r="D1265" s="23" t="s">
        <v>222</v>
      </c>
      <c r="E1265" s="23" t="s">
        <v>223</v>
      </c>
      <c r="F1265" s="24">
        <v>46239</v>
      </c>
      <c r="G1265" s="23" t="s">
        <v>433</v>
      </c>
      <c r="H1265">
        <v>1</v>
      </c>
      <c r="I1265" s="23" t="s">
        <v>3953</v>
      </c>
      <c r="M1265" s="23" t="s">
        <v>435</v>
      </c>
      <c r="N1265" s="23" t="s">
        <v>3954</v>
      </c>
      <c r="O1265" s="23" t="s">
        <v>3119</v>
      </c>
      <c r="P1265" s="23" t="s">
        <v>3953</v>
      </c>
      <c r="Q1265" s="23" t="s">
        <v>229</v>
      </c>
      <c r="U1265" s="23" t="s">
        <v>440</v>
      </c>
      <c r="V1265" s="23" t="s">
        <v>231</v>
      </c>
      <c r="W1265" s="25">
        <v>46309.803796296299</v>
      </c>
    </row>
    <row r="1266" spans="1:23">
      <c r="A1266">
        <v>280645</v>
      </c>
      <c r="B1266">
        <v>11237</v>
      </c>
      <c r="C1266" s="23" t="s">
        <v>221</v>
      </c>
      <c r="D1266" s="23" t="s">
        <v>222</v>
      </c>
      <c r="E1266" s="23" t="s">
        <v>223</v>
      </c>
      <c r="F1266" s="24">
        <v>46239</v>
      </c>
      <c r="G1266" s="23" t="s">
        <v>448</v>
      </c>
      <c r="H1266">
        <v>1</v>
      </c>
      <c r="I1266" s="23" t="s">
        <v>1657</v>
      </c>
      <c r="M1266" s="23" t="s">
        <v>450</v>
      </c>
      <c r="N1266" s="23" t="s">
        <v>3955</v>
      </c>
      <c r="O1266" s="23" t="s">
        <v>3956</v>
      </c>
      <c r="P1266" s="23" t="s">
        <v>1657</v>
      </c>
      <c r="Q1266" s="23" t="s">
        <v>229</v>
      </c>
      <c r="U1266" s="23" t="s">
        <v>453</v>
      </c>
      <c r="V1266" s="23" t="s">
        <v>231</v>
      </c>
      <c r="W1266" s="25">
        <v>46309.803796296299</v>
      </c>
    </row>
    <row r="1267" spans="1:23">
      <c r="A1267">
        <v>280646</v>
      </c>
      <c r="B1267">
        <v>11238</v>
      </c>
      <c r="C1267" s="23" t="s">
        <v>221</v>
      </c>
      <c r="D1267" s="23" t="s">
        <v>222</v>
      </c>
      <c r="E1267" s="23" t="s">
        <v>223</v>
      </c>
      <c r="F1267" s="24">
        <v>46239</v>
      </c>
      <c r="G1267" s="23" t="s">
        <v>1878</v>
      </c>
      <c r="H1267">
        <v>2</v>
      </c>
      <c r="I1267" s="23" t="s">
        <v>3957</v>
      </c>
      <c r="M1267" s="23" t="s">
        <v>1880</v>
      </c>
      <c r="N1267" s="23" t="s">
        <v>3958</v>
      </c>
      <c r="O1267" s="23" t="s">
        <v>3959</v>
      </c>
      <c r="P1267" s="23" t="s">
        <v>3123</v>
      </c>
      <c r="Q1267" s="23" t="s">
        <v>229</v>
      </c>
      <c r="U1267" s="23" t="s">
        <v>1884</v>
      </c>
      <c r="V1267" s="23" t="s">
        <v>231</v>
      </c>
      <c r="W1267" s="25">
        <v>46309.803796296299</v>
      </c>
    </row>
    <row r="1268" spans="1:23">
      <c r="A1268">
        <v>280647</v>
      </c>
      <c r="B1268">
        <v>11239</v>
      </c>
      <c r="C1268" s="23" t="s">
        <v>221</v>
      </c>
      <c r="D1268" s="23" t="s">
        <v>222</v>
      </c>
      <c r="E1268" s="23" t="s">
        <v>223</v>
      </c>
      <c r="F1268" s="24">
        <v>46239</v>
      </c>
      <c r="G1268" s="23" t="s">
        <v>448</v>
      </c>
      <c r="H1268">
        <v>3</v>
      </c>
      <c r="I1268" s="23" t="s">
        <v>3960</v>
      </c>
      <c r="M1268" s="23" t="s">
        <v>450</v>
      </c>
      <c r="N1268" s="23" t="s">
        <v>3961</v>
      </c>
      <c r="O1268" s="23" t="s">
        <v>3962</v>
      </c>
      <c r="P1268" s="23" t="s">
        <v>3963</v>
      </c>
      <c r="Q1268" s="23" t="s">
        <v>229</v>
      </c>
      <c r="U1268" s="23" t="s">
        <v>453</v>
      </c>
      <c r="V1268" s="23" t="s">
        <v>231</v>
      </c>
      <c r="W1268" s="25">
        <v>46309.803796296299</v>
      </c>
    </row>
    <row r="1269" spans="1:23">
      <c r="A1269">
        <v>280648</v>
      </c>
      <c r="B1269">
        <v>11240</v>
      </c>
      <c r="C1269" s="23" t="s">
        <v>221</v>
      </c>
      <c r="D1269" s="23" t="s">
        <v>222</v>
      </c>
      <c r="E1269" s="23" t="s">
        <v>223</v>
      </c>
      <c r="F1269" s="24">
        <v>46239</v>
      </c>
      <c r="G1269" s="23" t="s">
        <v>459</v>
      </c>
      <c r="H1269">
        <v>1</v>
      </c>
      <c r="I1269" s="23" t="s">
        <v>3525</v>
      </c>
      <c r="M1269" s="23" t="s">
        <v>461</v>
      </c>
      <c r="N1269" s="23" t="s">
        <v>3964</v>
      </c>
      <c r="O1269" s="23" t="s">
        <v>3965</v>
      </c>
      <c r="P1269" s="23" t="s">
        <v>3525</v>
      </c>
      <c r="Q1269" s="23" t="s">
        <v>229</v>
      </c>
      <c r="U1269" s="23" t="s">
        <v>464</v>
      </c>
      <c r="V1269" s="23" t="s">
        <v>231</v>
      </c>
      <c r="W1269" s="25">
        <v>46309.803796296299</v>
      </c>
    </row>
    <row r="1270" spans="1:23">
      <c r="A1270">
        <v>280649</v>
      </c>
      <c r="B1270">
        <v>11241</v>
      </c>
      <c r="C1270" s="23" t="s">
        <v>221</v>
      </c>
      <c r="D1270" s="23" t="s">
        <v>222</v>
      </c>
      <c r="E1270" s="23" t="s">
        <v>223</v>
      </c>
      <c r="F1270" s="24">
        <v>46239</v>
      </c>
      <c r="G1270" s="23" t="s">
        <v>428</v>
      </c>
      <c r="H1270">
        <v>1</v>
      </c>
      <c r="I1270" s="23" t="s">
        <v>3966</v>
      </c>
      <c r="M1270" s="23" t="s">
        <v>226</v>
      </c>
      <c r="N1270" s="23" t="s">
        <v>3967</v>
      </c>
      <c r="O1270" s="23" t="s">
        <v>3968</v>
      </c>
      <c r="P1270" s="23" t="s">
        <v>3966</v>
      </c>
      <c r="Q1270" s="23" t="s">
        <v>229</v>
      </c>
      <c r="U1270" s="23" t="s">
        <v>432</v>
      </c>
      <c r="V1270" s="23" t="s">
        <v>231</v>
      </c>
      <c r="W1270" s="25">
        <v>46309.803796296299</v>
      </c>
    </row>
    <row r="1271" spans="1:23">
      <c r="A1271">
        <v>280650</v>
      </c>
      <c r="B1271">
        <v>11242</v>
      </c>
      <c r="C1271" s="23" t="s">
        <v>221</v>
      </c>
      <c r="D1271" s="23" t="s">
        <v>222</v>
      </c>
      <c r="E1271" s="23" t="s">
        <v>223</v>
      </c>
      <c r="F1271" s="24">
        <v>46239</v>
      </c>
      <c r="G1271" s="23" t="s">
        <v>441</v>
      </c>
      <c r="H1271">
        <v>5</v>
      </c>
      <c r="I1271" s="23" t="s">
        <v>3969</v>
      </c>
      <c r="M1271" s="23" t="s">
        <v>443</v>
      </c>
      <c r="N1271" s="23" t="s">
        <v>3970</v>
      </c>
      <c r="O1271" s="23" t="s">
        <v>3971</v>
      </c>
      <c r="P1271" s="23" t="s">
        <v>3972</v>
      </c>
      <c r="Q1271" s="23" t="s">
        <v>229</v>
      </c>
      <c r="U1271" s="23" t="s">
        <v>447</v>
      </c>
      <c r="V1271" s="23" t="s">
        <v>231</v>
      </c>
      <c r="W1271" s="25">
        <v>46309.803796296299</v>
      </c>
    </row>
    <row r="1272" spans="1:23">
      <c r="A1272">
        <v>280651</v>
      </c>
      <c r="B1272">
        <v>11243</v>
      </c>
      <c r="C1272" s="23" t="s">
        <v>221</v>
      </c>
      <c r="D1272" s="23" t="s">
        <v>222</v>
      </c>
      <c r="E1272" s="23" t="s">
        <v>223</v>
      </c>
      <c r="F1272" s="24">
        <v>46239</v>
      </c>
      <c r="G1272" s="23" t="s">
        <v>441</v>
      </c>
      <c r="H1272">
        <v>4</v>
      </c>
      <c r="I1272" s="23" t="s">
        <v>3973</v>
      </c>
      <c r="M1272" s="23" t="s">
        <v>443</v>
      </c>
      <c r="N1272" s="23" t="s">
        <v>3974</v>
      </c>
      <c r="O1272" s="23" t="s">
        <v>3975</v>
      </c>
      <c r="P1272" s="23" t="s">
        <v>369</v>
      </c>
      <c r="Q1272" s="23" t="s">
        <v>229</v>
      </c>
      <c r="U1272" s="23" t="s">
        <v>447</v>
      </c>
      <c r="V1272" s="23" t="s">
        <v>231</v>
      </c>
      <c r="W1272" s="25">
        <v>46309.803796296299</v>
      </c>
    </row>
    <row r="1273" spans="1:23">
      <c r="A1273">
        <v>280652</v>
      </c>
      <c r="B1273">
        <v>11244</v>
      </c>
      <c r="C1273" s="23" t="s">
        <v>221</v>
      </c>
      <c r="D1273" s="23" t="s">
        <v>222</v>
      </c>
      <c r="E1273" s="23" t="s">
        <v>223</v>
      </c>
      <c r="F1273" s="24">
        <v>46239</v>
      </c>
      <c r="G1273" s="23" t="s">
        <v>428</v>
      </c>
      <c r="H1273">
        <v>1</v>
      </c>
      <c r="I1273" s="23" t="s">
        <v>2852</v>
      </c>
      <c r="M1273" s="23" t="s">
        <v>226</v>
      </c>
      <c r="N1273" s="23" t="s">
        <v>3976</v>
      </c>
      <c r="O1273" s="23" t="s">
        <v>3977</v>
      </c>
      <c r="P1273" s="23" t="s">
        <v>2852</v>
      </c>
      <c r="Q1273" s="23" t="s">
        <v>229</v>
      </c>
      <c r="U1273" s="23" t="s">
        <v>432</v>
      </c>
      <c r="V1273" s="23" t="s">
        <v>231</v>
      </c>
      <c r="W1273" s="25">
        <v>46309.803796296299</v>
      </c>
    </row>
    <row r="1274" spans="1:23">
      <c r="A1274">
        <v>280653</v>
      </c>
      <c r="B1274">
        <v>11245</v>
      </c>
      <c r="C1274" s="23" t="s">
        <v>221</v>
      </c>
      <c r="D1274" s="23" t="s">
        <v>222</v>
      </c>
      <c r="E1274" s="23" t="s">
        <v>223</v>
      </c>
      <c r="F1274" s="24">
        <v>46239</v>
      </c>
      <c r="G1274" s="23" t="s">
        <v>471</v>
      </c>
      <c r="H1274">
        <v>1</v>
      </c>
      <c r="I1274" s="23" t="s">
        <v>2109</v>
      </c>
      <c r="M1274" s="23" t="s">
        <v>247</v>
      </c>
      <c r="N1274" s="23" t="s">
        <v>3978</v>
      </c>
      <c r="O1274" s="23" t="s">
        <v>3979</v>
      </c>
      <c r="P1274" s="23" t="s">
        <v>2109</v>
      </c>
      <c r="Q1274" s="23" t="s">
        <v>229</v>
      </c>
      <c r="U1274" s="23" t="s">
        <v>475</v>
      </c>
      <c r="V1274" s="23" t="s">
        <v>231</v>
      </c>
      <c r="W1274" s="25">
        <v>46309.803796296299</v>
      </c>
    </row>
    <row r="1275" spans="1:23">
      <c r="A1275">
        <v>280654</v>
      </c>
      <c r="B1275">
        <v>11246</v>
      </c>
      <c r="C1275" s="23" t="s">
        <v>221</v>
      </c>
      <c r="D1275" s="23" t="s">
        <v>222</v>
      </c>
      <c r="E1275" s="23" t="s">
        <v>223</v>
      </c>
      <c r="F1275" s="24">
        <v>46239</v>
      </c>
      <c r="G1275" s="23" t="s">
        <v>454</v>
      </c>
      <c r="H1275">
        <v>1</v>
      </c>
      <c r="I1275" s="23" t="s">
        <v>3980</v>
      </c>
      <c r="M1275" s="23" t="s">
        <v>277</v>
      </c>
      <c r="N1275" s="23" t="s">
        <v>3981</v>
      </c>
      <c r="O1275" s="23" t="s">
        <v>3982</v>
      </c>
      <c r="P1275" s="23" t="s">
        <v>3980</v>
      </c>
      <c r="Q1275" s="23" t="s">
        <v>229</v>
      </c>
      <c r="U1275" s="23" t="s">
        <v>458</v>
      </c>
      <c r="V1275" s="23" t="s">
        <v>231</v>
      </c>
      <c r="W1275" s="25">
        <v>46309.803796296299</v>
      </c>
    </row>
    <row r="1276" spans="1:23">
      <c r="A1276">
        <v>280655</v>
      </c>
      <c r="B1276">
        <v>11247</v>
      </c>
      <c r="C1276" s="23" t="s">
        <v>221</v>
      </c>
      <c r="D1276" s="23" t="s">
        <v>222</v>
      </c>
      <c r="E1276" s="23" t="s">
        <v>223</v>
      </c>
      <c r="F1276" s="24">
        <v>46239</v>
      </c>
      <c r="G1276" s="23" t="s">
        <v>471</v>
      </c>
      <c r="H1276">
        <v>1</v>
      </c>
      <c r="I1276" s="23" t="s">
        <v>1157</v>
      </c>
      <c r="M1276" s="23" t="s">
        <v>247</v>
      </c>
      <c r="N1276" s="23" t="s">
        <v>3983</v>
      </c>
      <c r="O1276" s="23" t="s">
        <v>3984</v>
      </c>
      <c r="P1276" s="23" t="s">
        <v>1157</v>
      </c>
      <c r="Q1276" s="23" t="s">
        <v>229</v>
      </c>
      <c r="U1276" s="23" t="s">
        <v>475</v>
      </c>
      <c r="V1276" s="23" t="s">
        <v>231</v>
      </c>
      <c r="W1276" s="25">
        <v>46309.803796296299</v>
      </c>
    </row>
    <row r="1277" spans="1:23">
      <c r="A1277">
        <v>280656</v>
      </c>
      <c r="B1277">
        <v>11248</v>
      </c>
      <c r="C1277" s="23" t="s">
        <v>221</v>
      </c>
      <c r="D1277" s="23" t="s">
        <v>222</v>
      </c>
      <c r="E1277" s="23" t="s">
        <v>223</v>
      </c>
      <c r="F1277" s="24">
        <v>46239</v>
      </c>
      <c r="G1277" s="23" t="s">
        <v>476</v>
      </c>
      <c r="H1277">
        <v>1</v>
      </c>
      <c r="I1277" s="23" t="s">
        <v>3985</v>
      </c>
      <c r="M1277" s="23" t="s">
        <v>253</v>
      </c>
      <c r="N1277" s="23" t="s">
        <v>3986</v>
      </c>
      <c r="O1277" s="23" t="s">
        <v>3987</v>
      </c>
      <c r="P1277" s="23" t="s">
        <v>3985</v>
      </c>
      <c r="Q1277" s="23" t="s">
        <v>229</v>
      </c>
      <c r="U1277" s="23" t="s">
        <v>480</v>
      </c>
      <c r="V1277" s="23" t="s">
        <v>231</v>
      </c>
      <c r="W1277" s="25">
        <v>46309.803796296299</v>
      </c>
    </row>
    <row r="1278" spans="1:23">
      <c r="A1278">
        <v>280657</v>
      </c>
      <c r="B1278">
        <v>11249</v>
      </c>
      <c r="C1278" s="23" t="s">
        <v>221</v>
      </c>
      <c r="D1278" s="23" t="s">
        <v>222</v>
      </c>
      <c r="E1278" s="23" t="s">
        <v>223</v>
      </c>
      <c r="F1278" s="24">
        <v>46239</v>
      </c>
      <c r="G1278" s="23" t="s">
        <v>1921</v>
      </c>
      <c r="H1278">
        <v>1</v>
      </c>
      <c r="I1278" s="23" t="s">
        <v>3988</v>
      </c>
      <c r="M1278" s="23" t="s">
        <v>651</v>
      </c>
      <c r="N1278" s="23" t="s">
        <v>3989</v>
      </c>
      <c r="O1278" s="23" t="s">
        <v>3990</v>
      </c>
      <c r="P1278" s="23" t="s">
        <v>3988</v>
      </c>
      <c r="Q1278" s="23" t="s">
        <v>229</v>
      </c>
      <c r="U1278" s="23" t="s">
        <v>1925</v>
      </c>
      <c r="V1278" s="23" t="s">
        <v>231</v>
      </c>
      <c r="W1278" s="25">
        <v>46309.803796296299</v>
      </c>
    </row>
    <row r="1279" spans="1:23">
      <c r="A1279">
        <v>280658</v>
      </c>
      <c r="B1279">
        <v>11250</v>
      </c>
      <c r="C1279" s="23" t="s">
        <v>221</v>
      </c>
      <c r="D1279" s="23" t="s">
        <v>222</v>
      </c>
      <c r="E1279" s="23" t="s">
        <v>223</v>
      </c>
      <c r="F1279" s="24">
        <v>46239</v>
      </c>
      <c r="G1279" s="23" t="s">
        <v>441</v>
      </c>
      <c r="H1279">
        <v>1</v>
      </c>
      <c r="I1279" s="23" t="s">
        <v>3991</v>
      </c>
      <c r="M1279" s="23" t="s">
        <v>443</v>
      </c>
      <c r="N1279" s="23" t="s">
        <v>3992</v>
      </c>
      <c r="O1279" s="23" t="s">
        <v>3993</v>
      </c>
      <c r="P1279" s="23" t="s">
        <v>3991</v>
      </c>
      <c r="Q1279" s="23" t="s">
        <v>229</v>
      </c>
      <c r="U1279" s="23" t="s">
        <v>447</v>
      </c>
      <c r="V1279" s="23" t="s">
        <v>231</v>
      </c>
      <c r="W1279" s="25">
        <v>46309.803796296299</v>
      </c>
    </row>
    <row r="1280" spans="1:23">
      <c r="A1280">
        <v>280659</v>
      </c>
      <c r="B1280">
        <v>11251</v>
      </c>
      <c r="C1280" s="23" t="s">
        <v>221</v>
      </c>
      <c r="D1280" s="23" t="s">
        <v>222</v>
      </c>
      <c r="E1280" s="23" t="s">
        <v>223</v>
      </c>
      <c r="F1280" s="24">
        <v>46239</v>
      </c>
      <c r="G1280" s="23" t="s">
        <v>448</v>
      </c>
      <c r="H1280">
        <v>1</v>
      </c>
      <c r="I1280" s="23" t="s">
        <v>3994</v>
      </c>
      <c r="M1280" s="23" t="s">
        <v>450</v>
      </c>
      <c r="N1280" s="23" t="s">
        <v>846</v>
      </c>
      <c r="O1280" s="23" t="s">
        <v>3995</v>
      </c>
      <c r="P1280" s="23" t="s">
        <v>3994</v>
      </c>
      <c r="Q1280" s="23" t="s">
        <v>229</v>
      </c>
      <c r="U1280" s="23" t="s">
        <v>453</v>
      </c>
      <c r="V1280" s="23" t="s">
        <v>231</v>
      </c>
      <c r="W1280" s="25">
        <v>46309.803796296299</v>
      </c>
    </row>
    <row r="1281" spans="1:23">
      <c r="A1281">
        <v>280660</v>
      </c>
      <c r="B1281">
        <v>11252</v>
      </c>
      <c r="C1281" s="23" t="s">
        <v>221</v>
      </c>
      <c r="D1281" s="23" t="s">
        <v>222</v>
      </c>
      <c r="E1281" s="23" t="s">
        <v>223</v>
      </c>
      <c r="F1281" s="24">
        <v>46239</v>
      </c>
      <c r="G1281" s="23" t="s">
        <v>1057</v>
      </c>
      <c r="H1281">
        <v>1</v>
      </c>
      <c r="I1281" s="23" t="s">
        <v>1891</v>
      </c>
      <c r="M1281" s="23" t="s">
        <v>1059</v>
      </c>
      <c r="N1281" s="23" t="s">
        <v>3996</v>
      </c>
      <c r="O1281" s="23" t="s">
        <v>3997</v>
      </c>
      <c r="P1281" s="23" t="s">
        <v>1891</v>
      </c>
      <c r="Q1281" s="23" t="s">
        <v>229</v>
      </c>
      <c r="U1281" s="23" t="s">
        <v>1062</v>
      </c>
      <c r="V1281" s="23" t="s">
        <v>231</v>
      </c>
      <c r="W1281" s="25">
        <v>46309.803796296299</v>
      </c>
    </row>
    <row r="1282" spans="1:23">
      <c r="A1282">
        <v>280661</v>
      </c>
      <c r="B1282">
        <v>11253</v>
      </c>
      <c r="C1282" s="23" t="s">
        <v>221</v>
      </c>
      <c r="D1282" s="23" t="s">
        <v>222</v>
      </c>
      <c r="E1282" s="23" t="s">
        <v>223</v>
      </c>
      <c r="F1282" s="24">
        <v>46239</v>
      </c>
      <c r="G1282" s="23" t="s">
        <v>428</v>
      </c>
      <c r="H1282">
        <v>1</v>
      </c>
      <c r="I1282" s="23" t="s">
        <v>3998</v>
      </c>
      <c r="M1282" s="23" t="s">
        <v>226</v>
      </c>
      <c r="N1282" s="23" t="s">
        <v>3999</v>
      </c>
      <c r="O1282" s="23" t="s">
        <v>4000</v>
      </c>
      <c r="P1282" s="23" t="s">
        <v>3998</v>
      </c>
      <c r="Q1282" s="23" t="s">
        <v>229</v>
      </c>
      <c r="U1282" s="23" t="s">
        <v>432</v>
      </c>
      <c r="V1282" s="23" t="s">
        <v>231</v>
      </c>
      <c r="W1282" s="25">
        <v>46309.803796296299</v>
      </c>
    </row>
    <row r="1283" spans="1:23">
      <c r="A1283">
        <v>280662</v>
      </c>
      <c r="B1283">
        <v>11254</v>
      </c>
      <c r="C1283" s="23" t="s">
        <v>221</v>
      </c>
      <c r="D1283" s="23" t="s">
        <v>222</v>
      </c>
      <c r="E1283" s="23" t="s">
        <v>223</v>
      </c>
      <c r="F1283" s="24">
        <v>46239</v>
      </c>
      <c r="G1283" s="23" t="s">
        <v>454</v>
      </c>
      <c r="H1283">
        <v>1</v>
      </c>
      <c r="I1283" s="23" t="s">
        <v>3107</v>
      </c>
      <c r="M1283" s="23" t="s">
        <v>277</v>
      </c>
      <c r="N1283" s="23" t="s">
        <v>4001</v>
      </c>
      <c r="O1283" s="23" t="s">
        <v>4002</v>
      </c>
      <c r="P1283" s="23" t="s">
        <v>3107</v>
      </c>
      <c r="Q1283" s="23" t="s">
        <v>229</v>
      </c>
      <c r="U1283" s="23" t="s">
        <v>458</v>
      </c>
      <c r="V1283" s="23" t="s">
        <v>231</v>
      </c>
      <c r="W1283" s="25">
        <v>46309.803796296299</v>
      </c>
    </row>
    <row r="1284" spans="1:23">
      <c r="A1284">
        <v>280663</v>
      </c>
      <c r="B1284">
        <v>11255</v>
      </c>
      <c r="C1284" s="23" t="s">
        <v>221</v>
      </c>
      <c r="D1284" s="23" t="s">
        <v>222</v>
      </c>
      <c r="E1284" s="23" t="s">
        <v>223</v>
      </c>
      <c r="F1284" s="24">
        <v>46239</v>
      </c>
      <c r="G1284" s="23" t="s">
        <v>509</v>
      </c>
      <c r="H1284">
        <v>1</v>
      </c>
      <c r="I1284" s="23" t="s">
        <v>4003</v>
      </c>
      <c r="M1284" s="23" t="s">
        <v>325</v>
      </c>
      <c r="N1284" s="23" t="s">
        <v>4004</v>
      </c>
      <c r="O1284" s="23" t="s">
        <v>4005</v>
      </c>
      <c r="P1284" s="23" t="s">
        <v>4003</v>
      </c>
      <c r="Q1284" s="23" t="s">
        <v>229</v>
      </c>
      <c r="U1284" s="23" t="s">
        <v>513</v>
      </c>
      <c r="V1284" s="23" t="s">
        <v>231</v>
      </c>
      <c r="W1284" s="25">
        <v>46309.803796296299</v>
      </c>
    </row>
    <row r="1285" spans="1:23">
      <c r="A1285">
        <v>281081</v>
      </c>
      <c r="B1285">
        <v>11110</v>
      </c>
      <c r="C1285" s="23" t="s">
        <v>221</v>
      </c>
      <c r="D1285" s="23" t="s">
        <v>222</v>
      </c>
      <c r="E1285" s="23" t="s">
        <v>223</v>
      </c>
      <c r="F1285" s="24">
        <v>46241</v>
      </c>
      <c r="G1285" s="23" t="s">
        <v>224</v>
      </c>
      <c r="H1285">
        <v>1</v>
      </c>
      <c r="I1285" s="23" t="s">
        <v>541</v>
      </c>
      <c r="M1285" s="23" t="s">
        <v>226</v>
      </c>
      <c r="N1285" s="23" t="s">
        <v>4006</v>
      </c>
      <c r="O1285" s="23" t="s">
        <v>4007</v>
      </c>
      <c r="P1285" s="23" t="s">
        <v>541</v>
      </c>
      <c r="Q1285" s="23" t="s">
        <v>229</v>
      </c>
      <c r="U1285" s="23" t="s">
        <v>230</v>
      </c>
      <c r="V1285" s="23" t="s">
        <v>231</v>
      </c>
      <c r="W1285" s="25">
        <v>46309.803796296299</v>
      </c>
    </row>
    <row r="1286" spans="1:23">
      <c r="A1286">
        <v>281082</v>
      </c>
      <c r="B1286">
        <v>11111</v>
      </c>
      <c r="C1286" s="23" t="s">
        <v>221</v>
      </c>
      <c r="D1286" s="23" t="s">
        <v>222</v>
      </c>
      <c r="E1286" s="23" t="s">
        <v>223</v>
      </c>
      <c r="F1286" s="24">
        <v>46241</v>
      </c>
      <c r="G1286" s="23" t="s">
        <v>257</v>
      </c>
      <c r="H1286">
        <v>1</v>
      </c>
      <c r="I1286" s="23" t="s">
        <v>413</v>
      </c>
      <c r="M1286" s="23" t="s">
        <v>259</v>
      </c>
      <c r="N1286" s="23" t="s">
        <v>3954</v>
      </c>
      <c r="O1286" s="23" t="s">
        <v>4008</v>
      </c>
      <c r="P1286" s="23" t="s">
        <v>413</v>
      </c>
      <c r="Q1286" s="23" t="s">
        <v>229</v>
      </c>
      <c r="U1286" s="23" t="s">
        <v>262</v>
      </c>
      <c r="V1286" s="23" t="s">
        <v>231</v>
      </c>
      <c r="W1286" s="25">
        <v>46309.803796296299</v>
      </c>
    </row>
    <row r="1287" spans="1:23">
      <c r="A1287">
        <v>281083</v>
      </c>
      <c r="B1287">
        <v>11112</v>
      </c>
      <c r="C1287" s="23" t="s">
        <v>221</v>
      </c>
      <c r="D1287" s="23" t="s">
        <v>222</v>
      </c>
      <c r="E1287" s="23" t="s">
        <v>223</v>
      </c>
      <c r="F1287" s="24">
        <v>46241</v>
      </c>
      <c r="G1287" s="23" t="s">
        <v>1988</v>
      </c>
      <c r="H1287">
        <v>1</v>
      </c>
      <c r="I1287" s="23" t="s">
        <v>4009</v>
      </c>
      <c r="M1287" s="23" t="s">
        <v>1990</v>
      </c>
      <c r="N1287" s="23" t="s">
        <v>4010</v>
      </c>
      <c r="O1287" s="23" t="s">
        <v>4011</v>
      </c>
      <c r="P1287" s="23" t="s">
        <v>4009</v>
      </c>
      <c r="Q1287" s="23" t="s">
        <v>4012</v>
      </c>
      <c r="U1287" s="23" t="s">
        <v>1993</v>
      </c>
      <c r="V1287" s="23" t="s">
        <v>231</v>
      </c>
      <c r="W1287" s="25">
        <v>46309.803796296299</v>
      </c>
    </row>
    <row r="1288" spans="1:23">
      <c r="A1288">
        <v>281084</v>
      </c>
      <c r="B1288">
        <v>11114</v>
      </c>
      <c r="C1288" s="23" t="s">
        <v>221</v>
      </c>
      <c r="D1288" s="23" t="s">
        <v>222</v>
      </c>
      <c r="E1288" s="23" t="s">
        <v>223</v>
      </c>
      <c r="F1288" s="24">
        <v>46241</v>
      </c>
      <c r="G1288" s="23" t="s">
        <v>1800</v>
      </c>
      <c r="H1288">
        <v>1</v>
      </c>
      <c r="I1288" s="23" t="s">
        <v>3442</v>
      </c>
      <c r="M1288" s="23" t="s">
        <v>1801</v>
      </c>
      <c r="N1288" s="23" t="s">
        <v>4013</v>
      </c>
      <c r="O1288" s="23" t="s">
        <v>4014</v>
      </c>
      <c r="P1288" s="23" t="s">
        <v>3442</v>
      </c>
      <c r="Q1288" s="23" t="s">
        <v>229</v>
      </c>
      <c r="U1288" s="23" t="s">
        <v>1804</v>
      </c>
      <c r="V1288" s="23" t="s">
        <v>231</v>
      </c>
      <c r="W1288" s="25">
        <v>46309.803796296299</v>
      </c>
    </row>
    <row r="1289" spans="1:23">
      <c r="A1289">
        <v>281085</v>
      </c>
      <c r="B1289">
        <v>11115</v>
      </c>
      <c r="C1289" s="23" t="s">
        <v>221</v>
      </c>
      <c r="D1289" s="23" t="s">
        <v>222</v>
      </c>
      <c r="E1289" s="23" t="s">
        <v>223</v>
      </c>
      <c r="F1289" s="24">
        <v>46241</v>
      </c>
      <c r="G1289" s="23" t="s">
        <v>632</v>
      </c>
      <c r="H1289">
        <v>1</v>
      </c>
      <c r="I1289" s="23" t="s">
        <v>4015</v>
      </c>
      <c r="M1289" s="23" t="s">
        <v>634</v>
      </c>
      <c r="N1289" s="23" t="s">
        <v>4016</v>
      </c>
      <c r="O1289" s="23" t="s">
        <v>4017</v>
      </c>
      <c r="P1289" s="23" t="s">
        <v>4015</v>
      </c>
      <c r="Q1289" s="23" t="s">
        <v>229</v>
      </c>
      <c r="U1289" s="23" t="s">
        <v>637</v>
      </c>
      <c r="V1289" s="23" t="s">
        <v>231</v>
      </c>
      <c r="W1289" s="25">
        <v>46309.803796296299</v>
      </c>
    </row>
    <row r="1290" spans="1:23">
      <c r="A1290">
        <v>281086</v>
      </c>
      <c r="B1290">
        <v>11116</v>
      </c>
      <c r="C1290" s="23" t="s">
        <v>221</v>
      </c>
      <c r="D1290" s="23" t="s">
        <v>222</v>
      </c>
      <c r="E1290" s="23" t="s">
        <v>223</v>
      </c>
      <c r="F1290" s="24">
        <v>46241</v>
      </c>
      <c r="G1290" s="23" t="s">
        <v>224</v>
      </c>
      <c r="H1290">
        <v>1</v>
      </c>
      <c r="I1290" s="23" t="s">
        <v>506</v>
      </c>
      <c r="M1290" s="23" t="s">
        <v>226</v>
      </c>
      <c r="N1290" s="23" t="s">
        <v>920</v>
      </c>
      <c r="O1290" s="23" t="s">
        <v>4018</v>
      </c>
      <c r="P1290" s="23" t="s">
        <v>506</v>
      </c>
      <c r="Q1290" s="23" t="s">
        <v>229</v>
      </c>
      <c r="U1290" s="23" t="s">
        <v>230</v>
      </c>
      <c r="V1290" s="23" t="s">
        <v>231</v>
      </c>
      <c r="W1290" s="25">
        <v>46309.803796296299</v>
      </c>
    </row>
    <row r="1291" spans="1:23">
      <c r="A1291">
        <v>281087</v>
      </c>
      <c r="B1291">
        <v>11117</v>
      </c>
      <c r="C1291" s="23" t="s">
        <v>221</v>
      </c>
      <c r="D1291" s="23" t="s">
        <v>222</v>
      </c>
      <c r="E1291" s="23" t="s">
        <v>223</v>
      </c>
      <c r="F1291" s="24">
        <v>46241</v>
      </c>
      <c r="G1291" s="23" t="s">
        <v>1988</v>
      </c>
      <c r="H1291">
        <v>1</v>
      </c>
      <c r="I1291" s="23" t="s">
        <v>1479</v>
      </c>
      <c r="M1291" s="23" t="s">
        <v>1990</v>
      </c>
      <c r="N1291" s="23" t="s">
        <v>4019</v>
      </c>
      <c r="O1291" s="23" t="s">
        <v>4020</v>
      </c>
      <c r="P1291" s="23" t="s">
        <v>1479</v>
      </c>
      <c r="Q1291" s="23" t="s">
        <v>229</v>
      </c>
      <c r="U1291" s="23" t="s">
        <v>1993</v>
      </c>
      <c r="V1291" s="23" t="s">
        <v>231</v>
      </c>
      <c r="W1291" s="25">
        <v>46309.803796296299</v>
      </c>
    </row>
    <row r="1292" spans="1:23">
      <c r="A1292">
        <v>281088</v>
      </c>
      <c r="B1292">
        <v>11118</v>
      </c>
      <c r="C1292" s="23" t="s">
        <v>221</v>
      </c>
      <c r="D1292" s="23" t="s">
        <v>222</v>
      </c>
      <c r="E1292" s="23" t="s">
        <v>223</v>
      </c>
      <c r="F1292" s="24">
        <v>46241</v>
      </c>
      <c r="G1292" s="23" t="s">
        <v>1988</v>
      </c>
      <c r="H1292">
        <v>1</v>
      </c>
      <c r="I1292" s="23" t="s">
        <v>4021</v>
      </c>
      <c r="M1292" s="23" t="s">
        <v>1990</v>
      </c>
      <c r="N1292" s="23" t="s">
        <v>4022</v>
      </c>
      <c r="O1292" s="23" t="s">
        <v>4023</v>
      </c>
      <c r="P1292" s="23" t="s">
        <v>4021</v>
      </c>
      <c r="Q1292" s="23" t="s">
        <v>229</v>
      </c>
      <c r="U1292" s="23" t="s">
        <v>1993</v>
      </c>
      <c r="V1292" s="23" t="s">
        <v>231</v>
      </c>
      <c r="W1292" s="25">
        <v>46309.803796296299</v>
      </c>
    </row>
    <row r="1293" spans="1:23">
      <c r="A1293">
        <v>281089</v>
      </c>
      <c r="B1293">
        <v>11119</v>
      </c>
      <c r="C1293" s="23" t="s">
        <v>221</v>
      </c>
      <c r="D1293" s="23" t="s">
        <v>222</v>
      </c>
      <c r="E1293" s="23" t="s">
        <v>223</v>
      </c>
      <c r="F1293" s="24">
        <v>46241</v>
      </c>
      <c r="G1293" s="23" t="s">
        <v>275</v>
      </c>
      <c r="H1293">
        <v>1</v>
      </c>
      <c r="I1293" s="23" t="s">
        <v>2446</v>
      </c>
      <c r="M1293" s="23" t="s">
        <v>277</v>
      </c>
      <c r="N1293" s="23" t="s">
        <v>4024</v>
      </c>
      <c r="O1293" s="23" t="s">
        <v>4025</v>
      </c>
      <c r="P1293" s="23" t="s">
        <v>2446</v>
      </c>
      <c r="Q1293" s="23" t="s">
        <v>229</v>
      </c>
      <c r="U1293" s="23" t="s">
        <v>280</v>
      </c>
      <c r="V1293" s="23" t="s">
        <v>231</v>
      </c>
      <c r="W1293" s="25">
        <v>46309.803796296299</v>
      </c>
    </row>
    <row r="1294" spans="1:23">
      <c r="A1294">
        <v>281090</v>
      </c>
      <c r="B1294">
        <v>11120</v>
      </c>
      <c r="C1294" s="23" t="s">
        <v>221</v>
      </c>
      <c r="D1294" s="23" t="s">
        <v>222</v>
      </c>
      <c r="E1294" s="23" t="s">
        <v>223</v>
      </c>
      <c r="F1294" s="24">
        <v>46241</v>
      </c>
      <c r="G1294" s="23" t="s">
        <v>730</v>
      </c>
      <c r="H1294">
        <v>1</v>
      </c>
      <c r="I1294" s="23" t="s">
        <v>4026</v>
      </c>
      <c r="M1294" s="23" t="s">
        <v>732</v>
      </c>
      <c r="N1294" s="23" t="s">
        <v>1121</v>
      </c>
      <c r="O1294" s="23" t="s">
        <v>4027</v>
      </c>
      <c r="P1294" s="23" t="s">
        <v>4026</v>
      </c>
      <c r="Q1294" s="23" t="s">
        <v>229</v>
      </c>
      <c r="U1294" s="23" t="s">
        <v>735</v>
      </c>
      <c r="V1294" s="23" t="s">
        <v>231</v>
      </c>
      <c r="W1294" s="25">
        <v>46309.803796296299</v>
      </c>
    </row>
    <row r="1295" spans="1:23">
      <c r="A1295">
        <v>281091</v>
      </c>
      <c r="B1295">
        <v>11121</v>
      </c>
      <c r="C1295" s="23" t="s">
        <v>221</v>
      </c>
      <c r="D1295" s="23" t="s">
        <v>222</v>
      </c>
      <c r="E1295" s="23" t="s">
        <v>223</v>
      </c>
      <c r="F1295" s="24">
        <v>46241</v>
      </c>
      <c r="G1295" s="23" t="s">
        <v>730</v>
      </c>
      <c r="H1295">
        <v>1</v>
      </c>
      <c r="I1295" s="23" t="s">
        <v>2517</v>
      </c>
      <c r="M1295" s="23" t="s">
        <v>732</v>
      </c>
      <c r="N1295" s="23" t="s">
        <v>2025</v>
      </c>
      <c r="O1295" s="23" t="s">
        <v>3851</v>
      </c>
      <c r="P1295" s="23" t="s">
        <v>2517</v>
      </c>
      <c r="Q1295" s="23" t="s">
        <v>229</v>
      </c>
      <c r="U1295" s="23" t="s">
        <v>735</v>
      </c>
      <c r="V1295" s="23" t="s">
        <v>231</v>
      </c>
      <c r="W1295" s="25">
        <v>46309.803796296299</v>
      </c>
    </row>
    <row r="1296" spans="1:23">
      <c r="A1296">
        <v>281092</v>
      </c>
      <c r="B1296">
        <v>11122</v>
      </c>
      <c r="C1296" s="23" t="s">
        <v>221</v>
      </c>
      <c r="D1296" s="23" t="s">
        <v>222</v>
      </c>
      <c r="E1296" s="23" t="s">
        <v>223</v>
      </c>
      <c r="F1296" s="24">
        <v>46241</v>
      </c>
      <c r="G1296" s="23" t="s">
        <v>275</v>
      </c>
      <c r="H1296">
        <v>1</v>
      </c>
      <c r="I1296" s="23" t="s">
        <v>4028</v>
      </c>
      <c r="M1296" s="23" t="s">
        <v>277</v>
      </c>
      <c r="N1296" s="23" t="s">
        <v>4029</v>
      </c>
      <c r="O1296" s="23" t="s">
        <v>4030</v>
      </c>
      <c r="P1296" s="23" t="s">
        <v>4028</v>
      </c>
      <c r="Q1296" s="23" t="s">
        <v>229</v>
      </c>
      <c r="U1296" s="23" t="s">
        <v>280</v>
      </c>
      <c r="V1296" s="23" t="s">
        <v>231</v>
      </c>
      <c r="W1296" s="25">
        <v>46309.803796296299</v>
      </c>
    </row>
    <row r="1297" spans="1:23">
      <c r="A1297">
        <v>281093</v>
      </c>
      <c r="B1297">
        <v>11123</v>
      </c>
      <c r="C1297" s="23" t="s">
        <v>221</v>
      </c>
      <c r="D1297" s="23" t="s">
        <v>222</v>
      </c>
      <c r="E1297" s="23" t="s">
        <v>223</v>
      </c>
      <c r="F1297" s="24">
        <v>46241</v>
      </c>
      <c r="G1297" s="23" t="s">
        <v>245</v>
      </c>
      <c r="H1297">
        <v>1</v>
      </c>
      <c r="I1297" s="23" t="s">
        <v>4031</v>
      </c>
      <c r="M1297" s="23" t="s">
        <v>247</v>
      </c>
      <c r="N1297" s="23" t="s">
        <v>1372</v>
      </c>
      <c r="O1297" s="23" t="s">
        <v>4032</v>
      </c>
      <c r="P1297" s="23" t="s">
        <v>4031</v>
      </c>
      <c r="Q1297" s="23" t="s">
        <v>229</v>
      </c>
      <c r="U1297" s="23" t="s">
        <v>250</v>
      </c>
      <c r="V1297" s="23" t="s">
        <v>231</v>
      </c>
      <c r="W1297" s="25">
        <v>46309.803796296299</v>
      </c>
    </row>
    <row r="1298" spans="1:23">
      <c r="A1298">
        <v>281094</v>
      </c>
      <c r="B1298">
        <v>11124</v>
      </c>
      <c r="C1298" s="23" t="s">
        <v>221</v>
      </c>
      <c r="D1298" s="23" t="s">
        <v>222</v>
      </c>
      <c r="E1298" s="23" t="s">
        <v>223</v>
      </c>
      <c r="F1298" s="24">
        <v>46241</v>
      </c>
      <c r="G1298" s="23" t="s">
        <v>251</v>
      </c>
      <c r="H1298">
        <v>1</v>
      </c>
      <c r="I1298" s="23" t="s">
        <v>4033</v>
      </c>
      <c r="M1298" s="23" t="s">
        <v>253</v>
      </c>
      <c r="N1298" s="23" t="s">
        <v>4034</v>
      </c>
      <c r="O1298" s="23" t="s">
        <v>4035</v>
      </c>
      <c r="P1298" s="23" t="s">
        <v>4033</v>
      </c>
      <c r="Q1298" s="23" t="s">
        <v>229</v>
      </c>
      <c r="U1298" s="23" t="s">
        <v>256</v>
      </c>
      <c r="V1298" s="23" t="s">
        <v>231</v>
      </c>
      <c r="W1298" s="25">
        <v>46309.803796296299</v>
      </c>
    </row>
    <row r="1299" spans="1:23">
      <c r="A1299">
        <v>281095</v>
      </c>
      <c r="B1299">
        <v>11125</v>
      </c>
      <c r="C1299" s="23" t="s">
        <v>221</v>
      </c>
      <c r="D1299" s="23" t="s">
        <v>222</v>
      </c>
      <c r="E1299" s="23" t="s">
        <v>223</v>
      </c>
      <c r="F1299" s="24">
        <v>46241</v>
      </c>
      <c r="G1299" s="23" t="s">
        <v>644</v>
      </c>
      <c r="H1299">
        <v>1</v>
      </c>
      <c r="I1299" s="23" t="s">
        <v>4036</v>
      </c>
      <c r="M1299" s="23" t="s">
        <v>397</v>
      </c>
      <c r="N1299" s="23" t="s">
        <v>4037</v>
      </c>
      <c r="O1299" s="23" t="s">
        <v>4038</v>
      </c>
      <c r="P1299" s="23" t="s">
        <v>4036</v>
      </c>
      <c r="Q1299" s="23" t="s">
        <v>229</v>
      </c>
      <c r="U1299" s="23" t="s">
        <v>648</v>
      </c>
      <c r="V1299" s="23" t="s">
        <v>231</v>
      </c>
      <c r="W1299" s="25">
        <v>46309.803796296299</v>
      </c>
    </row>
    <row r="1300" spans="1:23">
      <c r="A1300">
        <v>281096</v>
      </c>
      <c r="B1300">
        <v>11126</v>
      </c>
      <c r="C1300" s="23" t="s">
        <v>221</v>
      </c>
      <c r="D1300" s="23" t="s">
        <v>222</v>
      </c>
      <c r="E1300" s="23" t="s">
        <v>223</v>
      </c>
      <c r="F1300" s="24">
        <v>46241</v>
      </c>
      <c r="G1300" s="23" t="s">
        <v>224</v>
      </c>
      <c r="H1300">
        <v>1</v>
      </c>
      <c r="I1300" s="23" t="s">
        <v>3862</v>
      </c>
      <c r="M1300" s="23" t="s">
        <v>226</v>
      </c>
      <c r="N1300" s="23" t="s">
        <v>4039</v>
      </c>
      <c r="O1300" s="23" t="s">
        <v>4040</v>
      </c>
      <c r="P1300" s="23" t="s">
        <v>3862</v>
      </c>
      <c r="Q1300" s="23" t="s">
        <v>229</v>
      </c>
      <c r="U1300" s="23" t="s">
        <v>230</v>
      </c>
      <c r="V1300" s="23" t="s">
        <v>231</v>
      </c>
      <c r="W1300" s="25">
        <v>46309.803796296299</v>
      </c>
    </row>
    <row r="1301" spans="1:23">
      <c r="A1301">
        <v>281097</v>
      </c>
      <c r="B1301">
        <v>11127</v>
      </c>
      <c r="C1301" s="23" t="s">
        <v>221</v>
      </c>
      <c r="D1301" s="23" t="s">
        <v>222</v>
      </c>
      <c r="E1301" s="23" t="s">
        <v>223</v>
      </c>
      <c r="F1301" s="24">
        <v>46241</v>
      </c>
      <c r="G1301" s="23" t="s">
        <v>1711</v>
      </c>
      <c r="H1301">
        <v>1</v>
      </c>
      <c r="I1301" s="23" t="s">
        <v>2584</v>
      </c>
      <c r="M1301" s="23" t="s">
        <v>1713</v>
      </c>
      <c r="N1301" s="23" t="s">
        <v>4041</v>
      </c>
      <c r="O1301" s="23" t="s">
        <v>4042</v>
      </c>
      <c r="P1301" s="23" t="s">
        <v>2584</v>
      </c>
      <c r="Q1301" s="23" t="s">
        <v>229</v>
      </c>
      <c r="U1301" s="23" t="s">
        <v>1716</v>
      </c>
      <c r="V1301" s="23" t="s">
        <v>231</v>
      </c>
      <c r="W1301" s="25">
        <v>46309.803796296299</v>
      </c>
    </row>
    <row r="1302" spans="1:23">
      <c r="A1302">
        <v>281098</v>
      </c>
      <c r="B1302">
        <v>11128</v>
      </c>
      <c r="C1302" s="23" t="s">
        <v>221</v>
      </c>
      <c r="D1302" s="23" t="s">
        <v>222</v>
      </c>
      <c r="E1302" s="23" t="s">
        <v>223</v>
      </c>
      <c r="F1302" s="24">
        <v>46241</v>
      </c>
      <c r="G1302" s="23" t="s">
        <v>730</v>
      </c>
      <c r="H1302">
        <v>1</v>
      </c>
      <c r="I1302" s="23" t="s">
        <v>1894</v>
      </c>
      <c r="M1302" s="23" t="s">
        <v>732</v>
      </c>
      <c r="N1302" s="23" t="s">
        <v>4043</v>
      </c>
      <c r="O1302" s="23" t="s">
        <v>4044</v>
      </c>
      <c r="P1302" s="23" t="s">
        <v>1894</v>
      </c>
      <c r="Q1302" s="23" t="s">
        <v>229</v>
      </c>
      <c r="U1302" s="23" t="s">
        <v>735</v>
      </c>
      <c r="V1302" s="23" t="s">
        <v>231</v>
      </c>
      <c r="W1302" s="25">
        <v>46309.803796296299</v>
      </c>
    </row>
    <row r="1303" spans="1:23">
      <c r="A1303">
        <v>281099</v>
      </c>
      <c r="B1303">
        <v>11129</v>
      </c>
      <c r="C1303" s="23" t="s">
        <v>221</v>
      </c>
      <c r="D1303" s="23" t="s">
        <v>222</v>
      </c>
      <c r="E1303" s="23" t="s">
        <v>223</v>
      </c>
      <c r="F1303" s="24">
        <v>46241</v>
      </c>
      <c r="G1303" s="23" t="s">
        <v>224</v>
      </c>
      <c r="H1303">
        <v>1</v>
      </c>
      <c r="I1303" s="23" t="s">
        <v>4045</v>
      </c>
      <c r="M1303" s="23" t="s">
        <v>226</v>
      </c>
      <c r="N1303" s="23" t="s">
        <v>4046</v>
      </c>
      <c r="O1303" s="23" t="s">
        <v>4047</v>
      </c>
      <c r="P1303" s="23" t="s">
        <v>4045</v>
      </c>
      <c r="Q1303" s="23" t="s">
        <v>229</v>
      </c>
      <c r="U1303" s="23" t="s">
        <v>230</v>
      </c>
      <c r="V1303" s="23" t="s">
        <v>231</v>
      </c>
      <c r="W1303" s="25">
        <v>46309.803796296299</v>
      </c>
    </row>
    <row r="1304" spans="1:23">
      <c r="A1304">
        <v>281100</v>
      </c>
      <c r="B1304">
        <v>11113</v>
      </c>
      <c r="C1304" s="23" t="s">
        <v>221</v>
      </c>
      <c r="D1304" s="23" t="s">
        <v>222</v>
      </c>
      <c r="E1304" s="23" t="s">
        <v>223</v>
      </c>
      <c r="F1304" s="24">
        <v>46241</v>
      </c>
      <c r="G1304" s="23" t="s">
        <v>329</v>
      </c>
      <c r="H1304">
        <v>1</v>
      </c>
      <c r="I1304" s="23" t="s">
        <v>4012</v>
      </c>
      <c r="M1304" s="23" t="s">
        <v>330</v>
      </c>
      <c r="N1304" s="23" t="s">
        <v>1044</v>
      </c>
      <c r="O1304" s="23" t="s">
        <v>4048</v>
      </c>
      <c r="P1304" s="23" t="s">
        <v>4012</v>
      </c>
      <c r="Q1304" s="23" t="s">
        <v>229</v>
      </c>
      <c r="R1304">
        <v>11112</v>
      </c>
      <c r="U1304" s="23" t="s">
        <v>333</v>
      </c>
      <c r="V1304" s="23" t="s">
        <v>231</v>
      </c>
      <c r="W1304" s="25">
        <v>46309.803796296299</v>
      </c>
    </row>
    <row r="1305" spans="1:23">
      <c r="A1305">
        <v>282226</v>
      </c>
      <c r="B1305">
        <v>18</v>
      </c>
      <c r="C1305" s="23" t="s">
        <v>221</v>
      </c>
      <c r="D1305" s="23" t="s">
        <v>222</v>
      </c>
      <c r="E1305" s="23" t="s">
        <v>223</v>
      </c>
      <c r="F1305" s="24">
        <v>46251</v>
      </c>
      <c r="G1305" s="23" t="s">
        <v>1988</v>
      </c>
      <c r="H1305">
        <v>1</v>
      </c>
      <c r="I1305" s="23" t="s">
        <v>3590</v>
      </c>
      <c r="M1305" s="23" t="s">
        <v>1990</v>
      </c>
      <c r="N1305" s="23" t="s">
        <v>4049</v>
      </c>
      <c r="O1305" s="23" t="s">
        <v>4050</v>
      </c>
      <c r="P1305" s="23" t="s">
        <v>3590</v>
      </c>
      <c r="Q1305" s="23" t="s">
        <v>229</v>
      </c>
      <c r="U1305" s="23" t="s">
        <v>1993</v>
      </c>
      <c r="V1305" s="23" t="s">
        <v>231</v>
      </c>
      <c r="W1305" s="25">
        <v>46309.803796296299</v>
      </c>
    </row>
    <row r="1306" spans="1:23">
      <c r="A1306">
        <v>282227</v>
      </c>
      <c r="B1306">
        <v>21</v>
      </c>
      <c r="C1306" s="23" t="s">
        <v>221</v>
      </c>
      <c r="D1306" s="23" t="s">
        <v>222</v>
      </c>
      <c r="E1306" s="23" t="s">
        <v>223</v>
      </c>
      <c r="F1306" s="24">
        <v>46251</v>
      </c>
      <c r="G1306" s="23" t="s">
        <v>323</v>
      </c>
      <c r="H1306">
        <v>1</v>
      </c>
      <c r="I1306" s="23" t="s">
        <v>1777</v>
      </c>
      <c r="M1306" s="23" t="s">
        <v>325</v>
      </c>
      <c r="N1306" s="23" t="s">
        <v>4051</v>
      </c>
      <c r="O1306" s="23" t="s">
        <v>4052</v>
      </c>
      <c r="P1306" s="23" t="s">
        <v>1777</v>
      </c>
      <c r="Q1306" s="23" t="s">
        <v>229</v>
      </c>
      <c r="U1306" s="23" t="s">
        <v>328</v>
      </c>
      <c r="V1306" s="23" t="s">
        <v>231</v>
      </c>
      <c r="W1306" s="25">
        <v>46309.803796296299</v>
      </c>
    </row>
    <row r="1307" spans="1:23">
      <c r="A1307">
        <v>282228</v>
      </c>
      <c r="B1307">
        <v>19</v>
      </c>
      <c r="C1307" s="23" t="s">
        <v>221</v>
      </c>
      <c r="D1307" s="23" t="s">
        <v>222</v>
      </c>
      <c r="E1307" s="23" t="s">
        <v>223</v>
      </c>
      <c r="F1307" s="24">
        <v>46251</v>
      </c>
      <c r="G1307" s="23" t="s">
        <v>1588</v>
      </c>
      <c r="H1307">
        <v>1</v>
      </c>
      <c r="I1307" s="23" t="s">
        <v>4053</v>
      </c>
      <c r="M1307" s="23" t="s">
        <v>1590</v>
      </c>
      <c r="N1307" s="23" t="s">
        <v>4054</v>
      </c>
      <c r="O1307" s="23" t="s">
        <v>4055</v>
      </c>
      <c r="P1307" s="23" t="s">
        <v>4053</v>
      </c>
      <c r="Q1307" s="23" t="s">
        <v>229</v>
      </c>
      <c r="U1307" s="23" t="s">
        <v>1593</v>
      </c>
      <c r="V1307" s="23" t="s">
        <v>231</v>
      </c>
      <c r="W1307" s="25">
        <v>46309.803796296299</v>
      </c>
    </row>
    <row r="1308" spans="1:23">
      <c r="A1308">
        <v>282229</v>
      </c>
      <c r="B1308">
        <v>20</v>
      </c>
      <c r="C1308" s="23" t="s">
        <v>221</v>
      </c>
      <c r="D1308" s="23" t="s">
        <v>222</v>
      </c>
      <c r="E1308" s="23" t="s">
        <v>223</v>
      </c>
      <c r="F1308" s="24">
        <v>46251</v>
      </c>
      <c r="G1308" s="23" t="s">
        <v>224</v>
      </c>
      <c r="H1308">
        <v>1</v>
      </c>
      <c r="I1308" s="23" t="s">
        <v>4056</v>
      </c>
      <c r="M1308" s="23" t="s">
        <v>226</v>
      </c>
      <c r="N1308" s="23" t="s">
        <v>4057</v>
      </c>
      <c r="O1308" s="23" t="s">
        <v>4058</v>
      </c>
      <c r="P1308" s="23" t="s">
        <v>4056</v>
      </c>
      <c r="Q1308" s="23" t="s">
        <v>229</v>
      </c>
      <c r="U1308" s="23" t="s">
        <v>230</v>
      </c>
      <c r="V1308" s="23" t="s">
        <v>231</v>
      </c>
      <c r="W1308" s="25">
        <v>46309.803796296299</v>
      </c>
    </row>
    <row r="1309" spans="1:23">
      <c r="A1309">
        <v>282230</v>
      </c>
      <c r="B1309">
        <v>16</v>
      </c>
      <c r="C1309" s="23" t="s">
        <v>221</v>
      </c>
      <c r="D1309" s="23" t="s">
        <v>222</v>
      </c>
      <c r="E1309" s="23" t="s">
        <v>223</v>
      </c>
      <c r="F1309" s="24">
        <v>46251</v>
      </c>
      <c r="G1309" s="23" t="s">
        <v>428</v>
      </c>
      <c r="H1309">
        <v>1</v>
      </c>
      <c r="I1309" s="23" t="s">
        <v>4059</v>
      </c>
      <c r="M1309" s="23" t="s">
        <v>226</v>
      </c>
      <c r="N1309" s="23" t="s">
        <v>4060</v>
      </c>
      <c r="O1309" s="23" t="s">
        <v>4061</v>
      </c>
      <c r="P1309" s="23" t="s">
        <v>4059</v>
      </c>
      <c r="Q1309" s="23" t="s">
        <v>229</v>
      </c>
      <c r="U1309" s="23" t="s">
        <v>432</v>
      </c>
      <c r="V1309" s="23" t="s">
        <v>231</v>
      </c>
      <c r="W1309" s="25">
        <v>46309.803796296299</v>
      </c>
    </row>
    <row r="1310" spans="1:23">
      <c r="A1310">
        <v>282231</v>
      </c>
      <c r="B1310">
        <v>17</v>
      </c>
      <c r="C1310" s="23" t="s">
        <v>221</v>
      </c>
      <c r="D1310" s="23" t="s">
        <v>222</v>
      </c>
      <c r="E1310" s="23" t="s">
        <v>223</v>
      </c>
      <c r="F1310" s="24">
        <v>46251</v>
      </c>
      <c r="G1310" s="23" t="s">
        <v>3598</v>
      </c>
      <c r="H1310">
        <v>1</v>
      </c>
      <c r="I1310" s="23" t="s">
        <v>4062</v>
      </c>
      <c r="M1310" s="23" t="s">
        <v>3600</v>
      </c>
      <c r="N1310" s="23" t="s">
        <v>567</v>
      </c>
      <c r="O1310" s="23" t="s">
        <v>4063</v>
      </c>
      <c r="P1310" s="23" t="s">
        <v>4062</v>
      </c>
      <c r="Q1310" s="23" t="s">
        <v>229</v>
      </c>
      <c r="U1310" s="23" t="s">
        <v>3603</v>
      </c>
      <c r="V1310" s="23" t="s">
        <v>231</v>
      </c>
      <c r="W1310" s="25">
        <v>46309.803796296299</v>
      </c>
    </row>
    <row r="1311" spans="1:23">
      <c r="A1311">
        <v>282442</v>
      </c>
      <c r="B1311">
        <v>40</v>
      </c>
      <c r="C1311" s="23" t="s">
        <v>221</v>
      </c>
      <c r="D1311" s="23" t="s">
        <v>222</v>
      </c>
      <c r="E1311" s="23" t="s">
        <v>223</v>
      </c>
      <c r="F1311" s="24">
        <v>46252</v>
      </c>
      <c r="G1311" s="23" t="s">
        <v>1878</v>
      </c>
      <c r="H1311">
        <v>1</v>
      </c>
      <c r="I1311" s="23" t="s">
        <v>4064</v>
      </c>
      <c r="M1311" s="23" t="s">
        <v>1880</v>
      </c>
      <c r="N1311" s="23" t="s">
        <v>4065</v>
      </c>
      <c r="O1311" s="23" t="s">
        <v>4066</v>
      </c>
      <c r="P1311" s="23" t="s">
        <v>4064</v>
      </c>
      <c r="Q1311" s="23" t="s">
        <v>229</v>
      </c>
      <c r="U1311" s="23" t="s">
        <v>1884</v>
      </c>
      <c r="V1311" s="23" t="s">
        <v>231</v>
      </c>
      <c r="W1311" s="25">
        <v>46309.803796296299</v>
      </c>
    </row>
    <row r="1312" spans="1:23">
      <c r="A1312">
        <v>282443</v>
      </c>
      <c r="B1312">
        <v>42</v>
      </c>
      <c r="C1312" s="23" t="s">
        <v>221</v>
      </c>
      <c r="D1312" s="23" t="s">
        <v>222</v>
      </c>
      <c r="E1312" s="23" t="s">
        <v>223</v>
      </c>
      <c r="F1312" s="24">
        <v>46252</v>
      </c>
      <c r="G1312" s="23" t="s">
        <v>1878</v>
      </c>
      <c r="H1312">
        <v>3</v>
      </c>
      <c r="I1312" s="23" t="s">
        <v>2842</v>
      </c>
      <c r="M1312" s="23" t="s">
        <v>1880</v>
      </c>
      <c r="N1312" s="23" t="s">
        <v>4067</v>
      </c>
      <c r="O1312" s="23" t="s">
        <v>4068</v>
      </c>
      <c r="P1312" s="23" t="s">
        <v>3957</v>
      </c>
      <c r="Q1312" s="23" t="s">
        <v>229</v>
      </c>
      <c r="U1312" s="23" t="s">
        <v>1884</v>
      </c>
      <c r="V1312" s="23" t="s">
        <v>231</v>
      </c>
      <c r="W1312" s="25">
        <v>46309.803796296299</v>
      </c>
    </row>
    <row r="1313" spans="1:23">
      <c r="A1313">
        <v>282444</v>
      </c>
      <c r="B1313">
        <v>29</v>
      </c>
      <c r="C1313" s="23" t="s">
        <v>221</v>
      </c>
      <c r="D1313" s="23" t="s">
        <v>222</v>
      </c>
      <c r="E1313" s="23" t="s">
        <v>223</v>
      </c>
      <c r="F1313" s="24">
        <v>46252</v>
      </c>
      <c r="G1313" s="23" t="s">
        <v>1878</v>
      </c>
      <c r="H1313">
        <v>5</v>
      </c>
      <c r="I1313" s="23" t="s">
        <v>2954</v>
      </c>
      <c r="M1313" s="23" t="s">
        <v>1880</v>
      </c>
      <c r="N1313" s="23" t="s">
        <v>4069</v>
      </c>
      <c r="O1313" s="23" t="s">
        <v>4070</v>
      </c>
      <c r="P1313" s="23" t="s">
        <v>1903</v>
      </c>
      <c r="Q1313" s="23" t="s">
        <v>229</v>
      </c>
      <c r="U1313" s="23" t="s">
        <v>1884</v>
      </c>
      <c r="V1313" s="23" t="s">
        <v>231</v>
      </c>
      <c r="W1313" s="25">
        <v>46309.803796296299</v>
      </c>
    </row>
    <row r="1314" spans="1:23">
      <c r="A1314">
        <v>282445</v>
      </c>
      <c r="B1314">
        <v>31</v>
      </c>
      <c r="C1314" s="23" t="s">
        <v>221</v>
      </c>
      <c r="D1314" s="23" t="s">
        <v>222</v>
      </c>
      <c r="E1314" s="23" t="s">
        <v>223</v>
      </c>
      <c r="F1314" s="24">
        <v>46252</v>
      </c>
      <c r="G1314" s="23" t="s">
        <v>1878</v>
      </c>
      <c r="H1314">
        <v>3</v>
      </c>
      <c r="I1314" s="23" t="s">
        <v>812</v>
      </c>
      <c r="M1314" s="23" t="s">
        <v>1880</v>
      </c>
      <c r="N1314" s="23" t="s">
        <v>2247</v>
      </c>
      <c r="O1314" s="23" t="s">
        <v>2952</v>
      </c>
      <c r="P1314" s="23" t="s">
        <v>3947</v>
      </c>
      <c r="Q1314" s="23" t="s">
        <v>229</v>
      </c>
      <c r="U1314" s="23" t="s">
        <v>1884</v>
      </c>
      <c r="V1314" s="23" t="s">
        <v>231</v>
      </c>
      <c r="W1314" s="25">
        <v>46309.803796296299</v>
      </c>
    </row>
    <row r="1315" spans="1:23">
      <c r="A1315">
        <v>282446</v>
      </c>
      <c r="B1315">
        <v>36</v>
      </c>
      <c r="C1315" s="23" t="s">
        <v>221</v>
      </c>
      <c r="D1315" s="23" t="s">
        <v>222</v>
      </c>
      <c r="E1315" s="23" t="s">
        <v>223</v>
      </c>
      <c r="F1315" s="24">
        <v>46252</v>
      </c>
      <c r="G1315" s="23" t="s">
        <v>1878</v>
      </c>
      <c r="H1315">
        <v>5</v>
      </c>
      <c r="I1315" s="23" t="s">
        <v>3010</v>
      </c>
      <c r="M1315" s="23" t="s">
        <v>1880</v>
      </c>
      <c r="N1315" s="23" t="s">
        <v>4071</v>
      </c>
      <c r="O1315" s="23" t="s">
        <v>4072</v>
      </c>
      <c r="P1315" s="23" t="s">
        <v>4073</v>
      </c>
      <c r="Q1315" s="23" t="s">
        <v>229</v>
      </c>
      <c r="U1315" s="23" t="s">
        <v>1884</v>
      </c>
      <c r="V1315" s="23" t="s">
        <v>231</v>
      </c>
      <c r="W1315" s="25">
        <v>46309.803796296299</v>
      </c>
    </row>
    <row r="1316" spans="1:23">
      <c r="A1316">
        <v>282447</v>
      </c>
      <c r="B1316">
        <v>37</v>
      </c>
      <c r="C1316" s="23" t="s">
        <v>221</v>
      </c>
      <c r="D1316" s="23" t="s">
        <v>222</v>
      </c>
      <c r="E1316" s="23" t="s">
        <v>223</v>
      </c>
      <c r="F1316" s="24">
        <v>46252</v>
      </c>
      <c r="G1316" s="23" t="s">
        <v>1878</v>
      </c>
      <c r="H1316">
        <v>5</v>
      </c>
      <c r="I1316" s="23" t="s">
        <v>4074</v>
      </c>
      <c r="M1316" s="23" t="s">
        <v>1880</v>
      </c>
      <c r="N1316" s="23" t="s">
        <v>4075</v>
      </c>
      <c r="O1316" s="23" t="s">
        <v>4076</v>
      </c>
      <c r="P1316" s="23" t="s">
        <v>2644</v>
      </c>
      <c r="Q1316" s="23" t="s">
        <v>229</v>
      </c>
      <c r="U1316" s="23" t="s">
        <v>1884</v>
      </c>
      <c r="V1316" s="23" t="s">
        <v>231</v>
      </c>
      <c r="W1316" s="25">
        <v>46309.803796296299</v>
      </c>
    </row>
    <row r="1317" spans="1:23">
      <c r="A1317">
        <v>282448</v>
      </c>
      <c r="B1317">
        <v>38</v>
      </c>
      <c r="C1317" s="23" t="s">
        <v>221</v>
      </c>
      <c r="D1317" s="23" t="s">
        <v>222</v>
      </c>
      <c r="E1317" s="23" t="s">
        <v>223</v>
      </c>
      <c r="F1317" s="24">
        <v>46252</v>
      </c>
      <c r="G1317" s="23" t="s">
        <v>1878</v>
      </c>
      <c r="H1317">
        <v>1</v>
      </c>
      <c r="I1317" s="23" t="s">
        <v>4077</v>
      </c>
      <c r="M1317" s="23" t="s">
        <v>1880</v>
      </c>
      <c r="N1317" s="23" t="s">
        <v>4078</v>
      </c>
      <c r="O1317" s="23" t="s">
        <v>4079</v>
      </c>
      <c r="P1317" s="23" t="s">
        <v>4077</v>
      </c>
      <c r="Q1317" s="23" t="s">
        <v>229</v>
      </c>
      <c r="U1317" s="23" t="s">
        <v>1884</v>
      </c>
      <c r="V1317" s="23" t="s">
        <v>231</v>
      </c>
      <c r="W1317" s="25">
        <v>46309.803796296299</v>
      </c>
    </row>
    <row r="1318" spans="1:23">
      <c r="A1318">
        <v>282449</v>
      </c>
      <c r="B1318">
        <v>27</v>
      </c>
      <c r="C1318" s="23" t="s">
        <v>221</v>
      </c>
      <c r="D1318" s="23" t="s">
        <v>222</v>
      </c>
      <c r="E1318" s="23" t="s">
        <v>223</v>
      </c>
      <c r="F1318" s="24">
        <v>46252</v>
      </c>
      <c r="G1318" s="23" t="s">
        <v>730</v>
      </c>
      <c r="H1318">
        <v>1</v>
      </c>
      <c r="I1318" s="23" t="s">
        <v>4080</v>
      </c>
      <c r="M1318" s="23" t="s">
        <v>732</v>
      </c>
      <c r="N1318" s="23" t="s">
        <v>4081</v>
      </c>
      <c r="O1318" s="23" t="s">
        <v>4082</v>
      </c>
      <c r="P1318" s="23" t="s">
        <v>4080</v>
      </c>
      <c r="Q1318" s="23" t="s">
        <v>4083</v>
      </c>
      <c r="U1318" s="23" t="s">
        <v>735</v>
      </c>
      <c r="V1318" s="23" t="s">
        <v>231</v>
      </c>
      <c r="W1318" s="25">
        <v>46309.803796296299</v>
      </c>
    </row>
    <row r="1319" spans="1:23">
      <c r="A1319">
        <v>282450</v>
      </c>
      <c r="B1319">
        <v>23</v>
      </c>
      <c r="C1319" s="23" t="s">
        <v>221</v>
      </c>
      <c r="D1319" s="23" t="s">
        <v>222</v>
      </c>
      <c r="E1319" s="23" t="s">
        <v>223</v>
      </c>
      <c r="F1319" s="24">
        <v>46252</v>
      </c>
      <c r="G1319" s="23" t="s">
        <v>441</v>
      </c>
      <c r="H1319">
        <v>1</v>
      </c>
      <c r="I1319" s="23" t="s">
        <v>4084</v>
      </c>
      <c r="M1319" s="23" t="s">
        <v>443</v>
      </c>
      <c r="N1319" s="23" t="s">
        <v>4085</v>
      </c>
      <c r="O1319" s="23" t="s">
        <v>4086</v>
      </c>
      <c r="P1319" s="23" t="s">
        <v>4084</v>
      </c>
      <c r="Q1319" s="23" t="s">
        <v>4087</v>
      </c>
      <c r="U1319" s="23" t="s">
        <v>447</v>
      </c>
      <c r="V1319" s="23" t="s">
        <v>231</v>
      </c>
      <c r="W1319" s="25">
        <v>46309.803796296299</v>
      </c>
    </row>
    <row r="1320" spans="1:23">
      <c r="A1320">
        <v>282451</v>
      </c>
      <c r="B1320">
        <v>25</v>
      </c>
      <c r="C1320" s="23" t="s">
        <v>221</v>
      </c>
      <c r="D1320" s="23" t="s">
        <v>222</v>
      </c>
      <c r="E1320" s="23" t="s">
        <v>223</v>
      </c>
      <c r="F1320" s="24">
        <v>46252</v>
      </c>
      <c r="G1320" s="23" t="s">
        <v>459</v>
      </c>
      <c r="H1320">
        <v>1</v>
      </c>
      <c r="I1320" s="23" t="s">
        <v>4088</v>
      </c>
      <c r="M1320" s="23" t="s">
        <v>461</v>
      </c>
      <c r="N1320" s="23" t="s">
        <v>4089</v>
      </c>
      <c r="O1320" s="23" t="s">
        <v>4090</v>
      </c>
      <c r="P1320" s="23" t="s">
        <v>4088</v>
      </c>
      <c r="Q1320" s="23" t="s">
        <v>229</v>
      </c>
      <c r="U1320" s="23" t="s">
        <v>464</v>
      </c>
      <c r="V1320" s="23" t="s">
        <v>231</v>
      </c>
      <c r="W1320" s="25">
        <v>46309.803796296299</v>
      </c>
    </row>
    <row r="1321" spans="1:23">
      <c r="A1321">
        <v>282452</v>
      </c>
      <c r="B1321">
        <v>26</v>
      </c>
      <c r="C1321" s="23" t="s">
        <v>221</v>
      </c>
      <c r="D1321" s="23" t="s">
        <v>222</v>
      </c>
      <c r="E1321" s="23" t="s">
        <v>223</v>
      </c>
      <c r="F1321" s="24">
        <v>46252</v>
      </c>
      <c r="G1321" s="23" t="s">
        <v>433</v>
      </c>
      <c r="H1321">
        <v>1</v>
      </c>
      <c r="I1321" s="23" t="s">
        <v>3750</v>
      </c>
      <c r="M1321" s="23" t="s">
        <v>435</v>
      </c>
      <c r="N1321" s="23" t="s">
        <v>4091</v>
      </c>
      <c r="O1321" s="23" t="s">
        <v>4092</v>
      </c>
      <c r="P1321" s="23" t="s">
        <v>3750</v>
      </c>
      <c r="Q1321" s="23" t="s">
        <v>229</v>
      </c>
      <c r="U1321" s="23" t="s">
        <v>440</v>
      </c>
      <c r="V1321" s="23" t="s">
        <v>231</v>
      </c>
      <c r="W1321" s="25">
        <v>46309.803796296299</v>
      </c>
    </row>
    <row r="1322" spans="1:23">
      <c r="A1322">
        <v>282453</v>
      </c>
      <c r="B1322">
        <v>33</v>
      </c>
      <c r="C1322" s="23" t="s">
        <v>221</v>
      </c>
      <c r="D1322" s="23" t="s">
        <v>222</v>
      </c>
      <c r="E1322" s="23" t="s">
        <v>223</v>
      </c>
      <c r="F1322" s="24">
        <v>46252</v>
      </c>
      <c r="G1322" s="23" t="s">
        <v>471</v>
      </c>
      <c r="H1322">
        <v>1</v>
      </c>
      <c r="I1322" s="23" t="s">
        <v>1606</v>
      </c>
      <c r="M1322" s="23" t="s">
        <v>247</v>
      </c>
      <c r="N1322" s="23" t="s">
        <v>4093</v>
      </c>
      <c r="O1322" s="23" t="s">
        <v>4094</v>
      </c>
      <c r="P1322" s="23" t="s">
        <v>1606</v>
      </c>
      <c r="Q1322" s="23" t="s">
        <v>229</v>
      </c>
      <c r="U1322" s="23" t="s">
        <v>475</v>
      </c>
      <c r="V1322" s="23" t="s">
        <v>231</v>
      </c>
      <c r="W1322" s="25">
        <v>46309.803796296299</v>
      </c>
    </row>
    <row r="1323" spans="1:23">
      <c r="A1323">
        <v>282454</v>
      </c>
      <c r="B1323">
        <v>34</v>
      </c>
      <c r="C1323" s="23" t="s">
        <v>221</v>
      </c>
      <c r="D1323" s="23" t="s">
        <v>222</v>
      </c>
      <c r="E1323" s="23" t="s">
        <v>223</v>
      </c>
      <c r="F1323" s="24">
        <v>46252</v>
      </c>
      <c r="G1323" s="23" t="s">
        <v>476</v>
      </c>
      <c r="H1323">
        <v>1</v>
      </c>
      <c r="I1323" s="23" t="s">
        <v>4095</v>
      </c>
      <c r="M1323" s="23" t="s">
        <v>253</v>
      </c>
      <c r="N1323" s="23" t="s">
        <v>4096</v>
      </c>
      <c r="O1323" s="23" t="s">
        <v>4097</v>
      </c>
      <c r="P1323" s="23" t="s">
        <v>4095</v>
      </c>
      <c r="Q1323" s="23" t="s">
        <v>229</v>
      </c>
      <c r="U1323" s="23" t="s">
        <v>480</v>
      </c>
      <c r="V1323" s="23" t="s">
        <v>231</v>
      </c>
      <c r="W1323" s="25">
        <v>46309.803796296299</v>
      </c>
    </row>
    <row r="1324" spans="1:23">
      <c r="A1324">
        <v>282455</v>
      </c>
      <c r="B1324">
        <v>35</v>
      </c>
      <c r="C1324" s="23" t="s">
        <v>221</v>
      </c>
      <c r="D1324" s="23" t="s">
        <v>222</v>
      </c>
      <c r="E1324" s="23" t="s">
        <v>223</v>
      </c>
      <c r="F1324" s="24">
        <v>46252</v>
      </c>
      <c r="G1324" s="23" t="s">
        <v>1916</v>
      </c>
      <c r="H1324">
        <v>1</v>
      </c>
      <c r="I1324" s="23" t="s">
        <v>1976</v>
      </c>
      <c r="M1324" s="23" t="s">
        <v>397</v>
      </c>
      <c r="N1324" s="23" t="s">
        <v>4098</v>
      </c>
      <c r="O1324" s="23" t="s">
        <v>4099</v>
      </c>
      <c r="P1324" s="23" t="s">
        <v>1976</v>
      </c>
      <c r="Q1324" s="23" t="s">
        <v>229</v>
      </c>
      <c r="U1324" s="23" t="s">
        <v>1920</v>
      </c>
      <c r="V1324" s="23" t="s">
        <v>231</v>
      </c>
      <c r="W1324" s="25">
        <v>46309.803796296299</v>
      </c>
    </row>
    <row r="1325" spans="1:23">
      <c r="A1325">
        <v>282456</v>
      </c>
      <c r="B1325">
        <v>41</v>
      </c>
      <c r="C1325" s="23" t="s">
        <v>221</v>
      </c>
      <c r="D1325" s="23" t="s">
        <v>222</v>
      </c>
      <c r="E1325" s="23" t="s">
        <v>223</v>
      </c>
      <c r="F1325" s="24">
        <v>46252</v>
      </c>
      <c r="G1325" s="23" t="s">
        <v>1869</v>
      </c>
      <c r="H1325">
        <v>1</v>
      </c>
      <c r="I1325" s="23" t="s">
        <v>4100</v>
      </c>
      <c r="M1325" s="23" t="s">
        <v>1590</v>
      </c>
      <c r="N1325" s="23" t="s">
        <v>4101</v>
      </c>
      <c r="O1325" s="23" t="s">
        <v>668</v>
      </c>
      <c r="P1325" s="23" t="s">
        <v>4100</v>
      </c>
      <c r="Q1325" s="23" t="s">
        <v>229</v>
      </c>
      <c r="U1325" s="23" t="s">
        <v>1873</v>
      </c>
      <c r="V1325" s="23" t="s">
        <v>231</v>
      </c>
      <c r="W1325" s="25">
        <v>46309.803796296299</v>
      </c>
    </row>
    <row r="1326" spans="1:23">
      <c r="A1326">
        <v>282457</v>
      </c>
      <c r="B1326">
        <v>24</v>
      </c>
      <c r="C1326" s="23" t="s">
        <v>221</v>
      </c>
      <c r="D1326" s="23" t="s">
        <v>222</v>
      </c>
      <c r="E1326" s="23" t="s">
        <v>223</v>
      </c>
      <c r="F1326" s="24">
        <v>46252</v>
      </c>
      <c r="G1326" s="23" t="s">
        <v>517</v>
      </c>
      <c r="H1326">
        <v>1</v>
      </c>
      <c r="I1326" s="23" t="s">
        <v>4087</v>
      </c>
      <c r="M1326" s="23" t="s">
        <v>330</v>
      </c>
      <c r="N1326" s="23" t="s">
        <v>4102</v>
      </c>
      <c r="O1326" s="23" t="s">
        <v>2005</v>
      </c>
      <c r="P1326" s="23" t="s">
        <v>4087</v>
      </c>
      <c r="Q1326" s="23" t="s">
        <v>229</v>
      </c>
      <c r="R1326">
        <v>23</v>
      </c>
      <c r="U1326" s="23" t="s">
        <v>520</v>
      </c>
      <c r="V1326" s="23" t="s">
        <v>231</v>
      </c>
      <c r="W1326" s="25">
        <v>46309.803796296299</v>
      </c>
    </row>
    <row r="1327" spans="1:23">
      <c r="A1327">
        <v>282458</v>
      </c>
      <c r="B1327">
        <v>39</v>
      </c>
      <c r="C1327" s="23" t="s">
        <v>221</v>
      </c>
      <c r="D1327" s="23" t="s">
        <v>222</v>
      </c>
      <c r="E1327" s="23" t="s">
        <v>223</v>
      </c>
      <c r="F1327" s="24">
        <v>46252</v>
      </c>
      <c r="G1327" s="23" t="s">
        <v>428</v>
      </c>
      <c r="H1327">
        <v>1</v>
      </c>
      <c r="I1327" s="23" t="s">
        <v>4012</v>
      </c>
      <c r="M1327" s="23" t="s">
        <v>226</v>
      </c>
      <c r="N1327" s="23" t="s">
        <v>4103</v>
      </c>
      <c r="O1327" s="23" t="s">
        <v>4104</v>
      </c>
      <c r="P1327" s="23" t="s">
        <v>4012</v>
      </c>
      <c r="Q1327" s="23" t="s">
        <v>229</v>
      </c>
      <c r="U1327" s="23" t="s">
        <v>432</v>
      </c>
      <c r="V1327" s="23" t="s">
        <v>231</v>
      </c>
      <c r="W1327" s="25">
        <v>46309.803796296299</v>
      </c>
    </row>
    <row r="1328" spans="1:23">
      <c r="A1328">
        <v>282459</v>
      </c>
      <c r="B1328">
        <v>43</v>
      </c>
      <c r="C1328" s="23" t="s">
        <v>221</v>
      </c>
      <c r="D1328" s="23" t="s">
        <v>222</v>
      </c>
      <c r="E1328" s="23" t="s">
        <v>223</v>
      </c>
      <c r="F1328" s="24">
        <v>46252</v>
      </c>
      <c r="G1328" s="23" t="s">
        <v>428</v>
      </c>
      <c r="H1328">
        <v>1</v>
      </c>
      <c r="I1328" s="23" t="s">
        <v>413</v>
      </c>
      <c r="M1328" s="23" t="s">
        <v>226</v>
      </c>
      <c r="N1328" s="23" t="s">
        <v>4105</v>
      </c>
      <c r="O1328" s="23" t="s">
        <v>4106</v>
      </c>
      <c r="P1328" s="23" t="s">
        <v>413</v>
      </c>
      <c r="Q1328" s="23" t="s">
        <v>229</v>
      </c>
      <c r="U1328" s="23" t="s">
        <v>432</v>
      </c>
      <c r="V1328" s="23" t="s">
        <v>231</v>
      </c>
      <c r="W1328" s="25">
        <v>46309.803796296299</v>
      </c>
    </row>
    <row r="1329" spans="1:23">
      <c r="A1329">
        <v>282460</v>
      </c>
      <c r="B1329">
        <v>22</v>
      </c>
      <c r="C1329" s="23" t="s">
        <v>221</v>
      </c>
      <c r="D1329" s="23" t="s">
        <v>222</v>
      </c>
      <c r="E1329" s="23" t="s">
        <v>223</v>
      </c>
      <c r="F1329" s="24">
        <v>46252</v>
      </c>
      <c r="G1329" s="23" t="s">
        <v>428</v>
      </c>
      <c r="H1329">
        <v>1</v>
      </c>
      <c r="I1329" s="23" t="s">
        <v>1894</v>
      </c>
      <c r="M1329" s="23" t="s">
        <v>226</v>
      </c>
      <c r="N1329" s="23" t="s">
        <v>4107</v>
      </c>
      <c r="O1329" s="23" t="s">
        <v>1592</v>
      </c>
      <c r="P1329" s="23" t="s">
        <v>1894</v>
      </c>
      <c r="Q1329" s="23" t="s">
        <v>229</v>
      </c>
      <c r="U1329" s="23" t="s">
        <v>432</v>
      </c>
      <c r="V1329" s="23" t="s">
        <v>231</v>
      </c>
      <c r="W1329" s="25">
        <v>46309.803796296299</v>
      </c>
    </row>
    <row r="1330" spans="1:23">
      <c r="A1330">
        <v>282461</v>
      </c>
      <c r="B1330">
        <v>28</v>
      </c>
      <c r="C1330" s="23" t="s">
        <v>221</v>
      </c>
      <c r="D1330" s="23" t="s">
        <v>222</v>
      </c>
      <c r="E1330" s="23" t="s">
        <v>223</v>
      </c>
      <c r="F1330" s="24">
        <v>46252</v>
      </c>
      <c r="G1330" s="23" t="s">
        <v>420</v>
      </c>
      <c r="H1330">
        <v>1</v>
      </c>
      <c r="I1330" s="23" t="s">
        <v>4083</v>
      </c>
      <c r="M1330" s="23" t="s">
        <v>330</v>
      </c>
      <c r="N1330" s="23" t="s">
        <v>4108</v>
      </c>
      <c r="O1330" s="23" t="s">
        <v>4109</v>
      </c>
      <c r="P1330" s="23" t="s">
        <v>4083</v>
      </c>
      <c r="Q1330" s="23" t="s">
        <v>229</v>
      </c>
      <c r="R1330">
        <v>27</v>
      </c>
      <c r="U1330" s="23" t="s">
        <v>423</v>
      </c>
      <c r="V1330" s="23" t="s">
        <v>231</v>
      </c>
      <c r="W1330" s="25">
        <v>46309.803796296299</v>
      </c>
    </row>
    <row r="1331" spans="1:23">
      <c r="A1331">
        <v>282462</v>
      </c>
      <c r="B1331">
        <v>30</v>
      </c>
      <c r="C1331" s="23" t="s">
        <v>221</v>
      </c>
      <c r="D1331" s="23" t="s">
        <v>222</v>
      </c>
      <c r="E1331" s="23" t="s">
        <v>223</v>
      </c>
      <c r="F1331" s="24">
        <v>46252</v>
      </c>
      <c r="G1331" s="23" t="s">
        <v>454</v>
      </c>
      <c r="H1331">
        <v>1</v>
      </c>
      <c r="I1331" s="23" t="s">
        <v>2369</v>
      </c>
      <c r="M1331" s="23" t="s">
        <v>277</v>
      </c>
      <c r="N1331" s="23" t="s">
        <v>4110</v>
      </c>
      <c r="O1331" s="23" t="s">
        <v>4111</v>
      </c>
      <c r="P1331" s="23" t="s">
        <v>2369</v>
      </c>
      <c r="Q1331" s="23" t="s">
        <v>229</v>
      </c>
      <c r="U1331" s="23" t="s">
        <v>458</v>
      </c>
      <c r="V1331" s="23" t="s">
        <v>231</v>
      </c>
      <c r="W1331" s="25">
        <v>46309.803796296299</v>
      </c>
    </row>
    <row r="1332" spans="1:23">
      <c r="A1332">
        <v>282463</v>
      </c>
      <c r="B1332">
        <v>32</v>
      </c>
      <c r="C1332" s="23" t="s">
        <v>221</v>
      </c>
      <c r="D1332" s="23" t="s">
        <v>222</v>
      </c>
      <c r="E1332" s="23" t="s">
        <v>223</v>
      </c>
      <c r="F1332" s="24">
        <v>46252</v>
      </c>
      <c r="G1332" s="23" t="s">
        <v>454</v>
      </c>
      <c r="H1332">
        <v>1</v>
      </c>
      <c r="I1332" s="23" t="s">
        <v>4112</v>
      </c>
      <c r="M1332" s="23" t="s">
        <v>277</v>
      </c>
      <c r="N1332" s="23" t="s">
        <v>4113</v>
      </c>
      <c r="O1332" s="23" t="s">
        <v>4114</v>
      </c>
      <c r="P1332" s="23" t="s">
        <v>4112</v>
      </c>
      <c r="Q1332" s="23" t="s">
        <v>229</v>
      </c>
      <c r="U1332" s="23" t="s">
        <v>458</v>
      </c>
      <c r="V1332" s="23" t="s">
        <v>231</v>
      </c>
      <c r="W1332" s="25">
        <v>46309.803796296299</v>
      </c>
    </row>
    <row r="1333" spans="1:23">
      <c r="A1333">
        <v>283122</v>
      </c>
      <c r="B1333">
        <v>63</v>
      </c>
      <c r="C1333" s="23" t="s">
        <v>221</v>
      </c>
      <c r="D1333" s="23" t="s">
        <v>222</v>
      </c>
      <c r="E1333" s="23" t="s">
        <v>223</v>
      </c>
      <c r="F1333" s="24">
        <v>46255</v>
      </c>
      <c r="G1333" s="23" t="s">
        <v>632</v>
      </c>
      <c r="H1333">
        <v>1</v>
      </c>
      <c r="I1333" s="23" t="s">
        <v>776</v>
      </c>
      <c r="M1333" s="23" t="s">
        <v>634</v>
      </c>
      <c r="N1333" s="23" t="s">
        <v>4115</v>
      </c>
      <c r="O1333" s="23" t="s">
        <v>3277</v>
      </c>
      <c r="P1333" s="23" t="s">
        <v>776</v>
      </c>
      <c r="Q1333" s="23" t="s">
        <v>229</v>
      </c>
      <c r="U1333" s="23" t="s">
        <v>637</v>
      </c>
      <c r="V1333" s="23" t="s">
        <v>231</v>
      </c>
      <c r="W1333" s="25">
        <v>46309.803796296299</v>
      </c>
    </row>
    <row r="1334" spans="1:23">
      <c r="A1334">
        <v>283123</v>
      </c>
      <c r="B1334">
        <v>61</v>
      </c>
      <c r="C1334" s="23" t="s">
        <v>221</v>
      </c>
      <c r="D1334" s="23" t="s">
        <v>222</v>
      </c>
      <c r="E1334" s="23" t="s">
        <v>223</v>
      </c>
      <c r="F1334" s="24">
        <v>46255</v>
      </c>
      <c r="G1334" s="23" t="s">
        <v>1988</v>
      </c>
      <c r="H1334">
        <v>1</v>
      </c>
      <c r="I1334" s="23" t="s">
        <v>2476</v>
      </c>
      <c r="M1334" s="23" t="s">
        <v>1990</v>
      </c>
      <c r="N1334" s="23" t="s">
        <v>4116</v>
      </c>
      <c r="O1334" s="23" t="s">
        <v>4117</v>
      </c>
      <c r="P1334" s="23" t="s">
        <v>2476</v>
      </c>
      <c r="Q1334" s="23" t="s">
        <v>229</v>
      </c>
      <c r="U1334" s="23" t="s">
        <v>1993</v>
      </c>
      <c r="V1334" s="23" t="s">
        <v>231</v>
      </c>
      <c r="W1334" s="25">
        <v>46309.803796296299</v>
      </c>
    </row>
    <row r="1335" spans="1:23">
      <c r="A1335">
        <v>283124</v>
      </c>
      <c r="B1335">
        <v>62</v>
      </c>
      <c r="C1335" s="23" t="s">
        <v>221</v>
      </c>
      <c r="D1335" s="23" t="s">
        <v>222</v>
      </c>
      <c r="E1335" s="23" t="s">
        <v>223</v>
      </c>
      <c r="F1335" s="24">
        <v>46255</v>
      </c>
      <c r="G1335" s="23" t="s">
        <v>1988</v>
      </c>
      <c r="H1335">
        <v>1</v>
      </c>
      <c r="I1335" s="23" t="s">
        <v>4118</v>
      </c>
      <c r="M1335" s="23" t="s">
        <v>1990</v>
      </c>
      <c r="N1335" s="23" t="s">
        <v>4119</v>
      </c>
      <c r="O1335" s="23" t="s">
        <v>4120</v>
      </c>
      <c r="P1335" s="23" t="s">
        <v>4118</v>
      </c>
      <c r="Q1335" s="23" t="s">
        <v>229</v>
      </c>
      <c r="U1335" s="23" t="s">
        <v>1993</v>
      </c>
      <c r="V1335" s="23" t="s">
        <v>231</v>
      </c>
      <c r="W1335" s="25">
        <v>46309.803796296299</v>
      </c>
    </row>
    <row r="1336" spans="1:23">
      <c r="A1336">
        <v>283125</v>
      </c>
      <c r="B1336">
        <v>46</v>
      </c>
      <c r="C1336" s="23" t="s">
        <v>221</v>
      </c>
      <c r="D1336" s="23" t="s">
        <v>222</v>
      </c>
      <c r="E1336" s="23" t="s">
        <v>223</v>
      </c>
      <c r="F1336" s="24">
        <v>46255</v>
      </c>
      <c r="G1336" s="23" t="s">
        <v>441</v>
      </c>
      <c r="H1336">
        <v>1</v>
      </c>
      <c r="I1336" s="23" t="s">
        <v>4121</v>
      </c>
      <c r="M1336" s="23" t="s">
        <v>443</v>
      </c>
      <c r="N1336" s="23" t="s">
        <v>4122</v>
      </c>
      <c r="O1336" s="23" t="s">
        <v>4123</v>
      </c>
      <c r="P1336" s="23" t="s">
        <v>4121</v>
      </c>
      <c r="Q1336" s="23" t="s">
        <v>229</v>
      </c>
      <c r="U1336" s="23" t="s">
        <v>447</v>
      </c>
      <c r="V1336" s="23" t="s">
        <v>231</v>
      </c>
      <c r="W1336" s="25">
        <v>46309.803796296299</v>
      </c>
    </row>
    <row r="1337" spans="1:23">
      <c r="A1337">
        <v>283126</v>
      </c>
      <c r="B1337">
        <v>45</v>
      </c>
      <c r="C1337" s="23" t="s">
        <v>221</v>
      </c>
      <c r="D1337" s="23" t="s">
        <v>222</v>
      </c>
      <c r="E1337" s="23" t="s">
        <v>223</v>
      </c>
      <c r="F1337" s="24">
        <v>46255</v>
      </c>
      <c r="G1337" s="23" t="s">
        <v>448</v>
      </c>
      <c r="H1337">
        <v>1</v>
      </c>
      <c r="I1337" s="23" t="s">
        <v>2990</v>
      </c>
      <c r="M1337" s="23" t="s">
        <v>450</v>
      </c>
      <c r="N1337" s="23" t="s">
        <v>2393</v>
      </c>
      <c r="O1337" s="23" t="s">
        <v>4124</v>
      </c>
      <c r="P1337" s="23" t="s">
        <v>2990</v>
      </c>
      <c r="Q1337" s="23" t="s">
        <v>229</v>
      </c>
      <c r="U1337" s="23" t="s">
        <v>453</v>
      </c>
      <c r="V1337" s="23" t="s">
        <v>231</v>
      </c>
      <c r="W1337" s="25">
        <v>46309.803796296299</v>
      </c>
    </row>
    <row r="1338" spans="1:23">
      <c r="A1338">
        <v>283127</v>
      </c>
      <c r="B1338">
        <v>47</v>
      </c>
      <c r="C1338" s="23" t="s">
        <v>221</v>
      </c>
      <c r="D1338" s="23" t="s">
        <v>222</v>
      </c>
      <c r="E1338" s="23" t="s">
        <v>223</v>
      </c>
      <c r="F1338" s="24">
        <v>46255</v>
      </c>
      <c r="G1338" s="23" t="s">
        <v>448</v>
      </c>
      <c r="H1338">
        <v>1</v>
      </c>
      <c r="I1338" s="23" t="s">
        <v>3402</v>
      </c>
      <c r="M1338" s="23" t="s">
        <v>450</v>
      </c>
      <c r="N1338" s="23" t="s">
        <v>4125</v>
      </c>
      <c r="O1338" s="23" t="s">
        <v>4126</v>
      </c>
      <c r="P1338" s="23" t="s">
        <v>3402</v>
      </c>
      <c r="Q1338" s="23" t="s">
        <v>229</v>
      </c>
      <c r="U1338" s="23" t="s">
        <v>453</v>
      </c>
      <c r="V1338" s="23" t="s">
        <v>231</v>
      </c>
      <c r="W1338" s="25">
        <v>46309.803796296299</v>
      </c>
    </row>
    <row r="1339" spans="1:23">
      <c r="A1339">
        <v>283128</v>
      </c>
      <c r="B1339">
        <v>49</v>
      </c>
      <c r="C1339" s="23" t="s">
        <v>221</v>
      </c>
      <c r="D1339" s="23" t="s">
        <v>222</v>
      </c>
      <c r="E1339" s="23" t="s">
        <v>223</v>
      </c>
      <c r="F1339" s="24">
        <v>46255</v>
      </c>
      <c r="G1339" s="23" t="s">
        <v>448</v>
      </c>
      <c r="H1339">
        <v>1</v>
      </c>
      <c r="I1339" s="23" t="s">
        <v>4127</v>
      </c>
      <c r="M1339" s="23" t="s">
        <v>450</v>
      </c>
      <c r="N1339" s="23" t="s">
        <v>4128</v>
      </c>
      <c r="O1339" s="23" t="s">
        <v>4129</v>
      </c>
      <c r="P1339" s="23" t="s">
        <v>4127</v>
      </c>
      <c r="Q1339" s="23" t="s">
        <v>229</v>
      </c>
      <c r="U1339" s="23" t="s">
        <v>453</v>
      </c>
      <c r="V1339" s="23" t="s">
        <v>231</v>
      </c>
      <c r="W1339" s="25">
        <v>46309.803796296299</v>
      </c>
    </row>
    <row r="1340" spans="1:23">
      <c r="A1340">
        <v>283129</v>
      </c>
      <c r="B1340">
        <v>56</v>
      </c>
      <c r="C1340" s="23" t="s">
        <v>221</v>
      </c>
      <c r="D1340" s="23" t="s">
        <v>222</v>
      </c>
      <c r="E1340" s="23" t="s">
        <v>223</v>
      </c>
      <c r="F1340" s="24">
        <v>46255</v>
      </c>
      <c r="G1340" s="23" t="s">
        <v>263</v>
      </c>
      <c r="H1340">
        <v>1</v>
      </c>
      <c r="I1340" s="23" t="s">
        <v>4130</v>
      </c>
      <c r="M1340" s="23" t="s">
        <v>265</v>
      </c>
      <c r="N1340" s="23" t="s">
        <v>4131</v>
      </c>
      <c r="O1340" s="23" t="s">
        <v>4132</v>
      </c>
      <c r="P1340" s="23" t="s">
        <v>4130</v>
      </c>
      <c r="Q1340" s="23" t="s">
        <v>229</v>
      </c>
      <c r="U1340" s="23" t="s">
        <v>268</v>
      </c>
      <c r="V1340" s="23" t="s">
        <v>231</v>
      </c>
      <c r="W1340" s="25">
        <v>46309.803796296299</v>
      </c>
    </row>
    <row r="1341" spans="1:23">
      <c r="A1341">
        <v>283130</v>
      </c>
      <c r="B1341">
        <v>58</v>
      </c>
      <c r="C1341" s="23" t="s">
        <v>221</v>
      </c>
      <c r="D1341" s="23" t="s">
        <v>222</v>
      </c>
      <c r="E1341" s="23" t="s">
        <v>223</v>
      </c>
      <c r="F1341" s="24">
        <v>46255</v>
      </c>
      <c r="G1341" s="23" t="s">
        <v>263</v>
      </c>
      <c r="H1341">
        <v>1</v>
      </c>
      <c r="I1341" s="23" t="s">
        <v>4133</v>
      </c>
      <c r="M1341" s="23" t="s">
        <v>265</v>
      </c>
      <c r="N1341" s="23" t="s">
        <v>4134</v>
      </c>
      <c r="O1341" s="23" t="s">
        <v>4135</v>
      </c>
      <c r="P1341" s="23" t="s">
        <v>4133</v>
      </c>
      <c r="Q1341" s="23" t="s">
        <v>229</v>
      </c>
      <c r="U1341" s="23" t="s">
        <v>268</v>
      </c>
      <c r="V1341" s="23" t="s">
        <v>231</v>
      </c>
      <c r="W1341" s="25">
        <v>46309.803796296299</v>
      </c>
    </row>
    <row r="1342" spans="1:23">
      <c r="A1342">
        <v>283131</v>
      </c>
      <c r="B1342">
        <v>59</v>
      </c>
      <c r="C1342" s="23" t="s">
        <v>221</v>
      </c>
      <c r="D1342" s="23" t="s">
        <v>222</v>
      </c>
      <c r="E1342" s="23" t="s">
        <v>223</v>
      </c>
      <c r="F1342" s="24">
        <v>46255</v>
      </c>
      <c r="G1342" s="23" t="s">
        <v>263</v>
      </c>
      <c r="H1342">
        <v>1</v>
      </c>
      <c r="I1342" s="23" t="s">
        <v>4136</v>
      </c>
      <c r="M1342" s="23" t="s">
        <v>265</v>
      </c>
      <c r="N1342" s="23" t="s">
        <v>2563</v>
      </c>
      <c r="O1342" s="23" t="s">
        <v>4137</v>
      </c>
      <c r="P1342" s="23" t="s">
        <v>4136</v>
      </c>
      <c r="Q1342" s="23" t="s">
        <v>229</v>
      </c>
      <c r="U1342" s="23" t="s">
        <v>268</v>
      </c>
      <c r="V1342" s="23" t="s">
        <v>231</v>
      </c>
      <c r="W1342" s="25">
        <v>46309.803796296299</v>
      </c>
    </row>
    <row r="1343" spans="1:23">
      <c r="A1343">
        <v>283132</v>
      </c>
      <c r="B1343">
        <v>65</v>
      </c>
      <c r="C1343" s="23" t="s">
        <v>221</v>
      </c>
      <c r="D1343" s="23" t="s">
        <v>222</v>
      </c>
      <c r="E1343" s="23" t="s">
        <v>223</v>
      </c>
      <c r="F1343" s="24">
        <v>46255</v>
      </c>
      <c r="G1343" s="23" t="s">
        <v>263</v>
      </c>
      <c r="H1343">
        <v>1</v>
      </c>
      <c r="I1343" s="23" t="s">
        <v>4138</v>
      </c>
      <c r="M1343" s="23" t="s">
        <v>265</v>
      </c>
      <c r="N1343" s="23" t="s">
        <v>4139</v>
      </c>
      <c r="O1343" s="23" t="s">
        <v>4140</v>
      </c>
      <c r="P1343" s="23" t="s">
        <v>4138</v>
      </c>
      <c r="Q1343" s="23" t="s">
        <v>229</v>
      </c>
      <c r="U1343" s="23" t="s">
        <v>268</v>
      </c>
      <c r="V1343" s="23" t="s">
        <v>231</v>
      </c>
      <c r="W1343" s="25">
        <v>46309.803796296299</v>
      </c>
    </row>
    <row r="1344" spans="1:23">
      <c r="A1344">
        <v>283133</v>
      </c>
      <c r="B1344">
        <v>60</v>
      </c>
      <c r="C1344" s="23" t="s">
        <v>221</v>
      </c>
      <c r="D1344" s="23" t="s">
        <v>222</v>
      </c>
      <c r="E1344" s="23" t="s">
        <v>223</v>
      </c>
      <c r="F1344" s="24">
        <v>46255</v>
      </c>
      <c r="G1344" s="23" t="s">
        <v>299</v>
      </c>
      <c r="H1344">
        <v>1</v>
      </c>
      <c r="I1344" s="23" t="s">
        <v>4141</v>
      </c>
      <c r="M1344" s="23" t="s">
        <v>301</v>
      </c>
      <c r="N1344" s="23" t="s">
        <v>4142</v>
      </c>
      <c r="O1344" s="23" t="s">
        <v>4143</v>
      </c>
      <c r="P1344" s="23" t="s">
        <v>4141</v>
      </c>
      <c r="Q1344" s="23" t="s">
        <v>229</v>
      </c>
      <c r="U1344" s="23" t="s">
        <v>304</v>
      </c>
      <c r="V1344" s="23" t="s">
        <v>231</v>
      </c>
      <c r="W1344" s="25">
        <v>46309.803796296299</v>
      </c>
    </row>
    <row r="1345" spans="1:23">
      <c r="A1345">
        <v>283134</v>
      </c>
      <c r="B1345">
        <v>66</v>
      </c>
      <c r="C1345" s="23" t="s">
        <v>221</v>
      </c>
      <c r="D1345" s="23" t="s">
        <v>222</v>
      </c>
      <c r="E1345" s="23" t="s">
        <v>223</v>
      </c>
      <c r="F1345" s="24">
        <v>46255</v>
      </c>
      <c r="G1345" s="23" t="s">
        <v>323</v>
      </c>
      <c r="H1345">
        <v>1</v>
      </c>
      <c r="I1345" s="23" t="s">
        <v>4144</v>
      </c>
      <c r="M1345" s="23" t="s">
        <v>325</v>
      </c>
      <c r="N1345" s="23" t="s">
        <v>1464</v>
      </c>
      <c r="O1345" s="23" t="s">
        <v>4145</v>
      </c>
      <c r="P1345" s="23" t="s">
        <v>4144</v>
      </c>
      <c r="Q1345" s="23" t="s">
        <v>229</v>
      </c>
      <c r="U1345" s="23" t="s">
        <v>328</v>
      </c>
      <c r="V1345" s="23" t="s">
        <v>231</v>
      </c>
      <c r="W1345" s="25">
        <v>46309.803796296299</v>
      </c>
    </row>
    <row r="1346" spans="1:23">
      <c r="A1346">
        <v>283135</v>
      </c>
      <c r="B1346">
        <v>53</v>
      </c>
      <c r="C1346" s="23" t="s">
        <v>221</v>
      </c>
      <c r="D1346" s="23" t="s">
        <v>222</v>
      </c>
      <c r="E1346" s="23" t="s">
        <v>223</v>
      </c>
      <c r="F1346" s="24">
        <v>46255</v>
      </c>
      <c r="G1346" s="23" t="s">
        <v>471</v>
      </c>
      <c r="H1346">
        <v>1</v>
      </c>
      <c r="I1346" s="23" t="s">
        <v>4146</v>
      </c>
      <c r="M1346" s="23" t="s">
        <v>247</v>
      </c>
      <c r="N1346" s="23" t="s">
        <v>4147</v>
      </c>
      <c r="O1346" s="23" t="s">
        <v>4148</v>
      </c>
      <c r="P1346" s="23" t="s">
        <v>4146</v>
      </c>
      <c r="Q1346" s="23" t="s">
        <v>229</v>
      </c>
      <c r="U1346" s="23" t="s">
        <v>475</v>
      </c>
      <c r="V1346" s="23" t="s">
        <v>231</v>
      </c>
      <c r="W1346" s="25">
        <v>46309.803796296299</v>
      </c>
    </row>
    <row r="1347" spans="1:23">
      <c r="A1347">
        <v>283136</v>
      </c>
      <c r="B1347">
        <v>54</v>
      </c>
      <c r="C1347" s="23" t="s">
        <v>221</v>
      </c>
      <c r="D1347" s="23" t="s">
        <v>222</v>
      </c>
      <c r="E1347" s="23" t="s">
        <v>223</v>
      </c>
      <c r="F1347" s="24">
        <v>46255</v>
      </c>
      <c r="G1347" s="23" t="s">
        <v>4149</v>
      </c>
      <c r="H1347">
        <v>1</v>
      </c>
      <c r="I1347" s="23" t="s">
        <v>1485</v>
      </c>
      <c r="M1347" s="23" t="s">
        <v>4150</v>
      </c>
      <c r="N1347" s="23" t="s">
        <v>4151</v>
      </c>
      <c r="O1347" s="23" t="s">
        <v>4152</v>
      </c>
      <c r="P1347" s="23" t="s">
        <v>1485</v>
      </c>
      <c r="Q1347" s="23" t="s">
        <v>229</v>
      </c>
      <c r="U1347" s="23" t="s">
        <v>4153</v>
      </c>
      <c r="V1347" s="23" t="s">
        <v>231</v>
      </c>
      <c r="W1347" s="25">
        <v>46309.803796296299</v>
      </c>
    </row>
    <row r="1348" spans="1:23">
      <c r="A1348">
        <v>283137</v>
      </c>
      <c r="B1348">
        <v>55</v>
      </c>
      <c r="C1348" s="23" t="s">
        <v>221</v>
      </c>
      <c r="D1348" s="23" t="s">
        <v>222</v>
      </c>
      <c r="E1348" s="23" t="s">
        <v>223</v>
      </c>
      <c r="F1348" s="24">
        <v>46255</v>
      </c>
      <c r="G1348" s="23" t="s">
        <v>1921</v>
      </c>
      <c r="H1348">
        <v>1</v>
      </c>
      <c r="I1348" s="23" t="s">
        <v>4154</v>
      </c>
      <c r="M1348" s="23" t="s">
        <v>651</v>
      </c>
      <c r="N1348" s="23" t="s">
        <v>4155</v>
      </c>
      <c r="O1348" s="23" t="s">
        <v>4156</v>
      </c>
      <c r="P1348" s="23" t="s">
        <v>4154</v>
      </c>
      <c r="Q1348" s="23" t="s">
        <v>229</v>
      </c>
      <c r="U1348" s="23" t="s">
        <v>1925</v>
      </c>
      <c r="V1348" s="23" t="s">
        <v>231</v>
      </c>
      <c r="W1348" s="25">
        <v>46309.803796296299</v>
      </c>
    </row>
    <row r="1349" spans="1:23">
      <c r="A1349">
        <v>283138</v>
      </c>
      <c r="B1349">
        <v>57</v>
      </c>
      <c r="C1349" s="23" t="s">
        <v>221</v>
      </c>
      <c r="D1349" s="23" t="s">
        <v>222</v>
      </c>
      <c r="E1349" s="23" t="s">
        <v>223</v>
      </c>
      <c r="F1349" s="24">
        <v>46255</v>
      </c>
      <c r="G1349" s="23" t="s">
        <v>232</v>
      </c>
      <c r="H1349">
        <v>1</v>
      </c>
      <c r="I1349" s="23" t="s">
        <v>3194</v>
      </c>
      <c r="M1349" s="23" t="s">
        <v>234</v>
      </c>
      <c r="N1349" s="23" t="s">
        <v>4157</v>
      </c>
      <c r="O1349" s="23" t="s">
        <v>4158</v>
      </c>
      <c r="P1349" s="23" t="s">
        <v>3194</v>
      </c>
      <c r="Q1349" s="23" t="s">
        <v>229</v>
      </c>
      <c r="U1349" s="23" t="s">
        <v>237</v>
      </c>
      <c r="V1349" s="23" t="s">
        <v>231</v>
      </c>
      <c r="W1349" s="25">
        <v>46309.803796296299</v>
      </c>
    </row>
    <row r="1350" spans="1:23">
      <c r="A1350">
        <v>283139</v>
      </c>
      <c r="B1350">
        <v>51</v>
      </c>
      <c r="C1350" s="23" t="s">
        <v>221</v>
      </c>
      <c r="D1350" s="23" t="s">
        <v>222</v>
      </c>
      <c r="E1350" s="23" t="s">
        <v>223</v>
      </c>
      <c r="F1350" s="24">
        <v>46255</v>
      </c>
      <c r="G1350" s="23" t="s">
        <v>1869</v>
      </c>
      <c r="H1350">
        <v>1</v>
      </c>
      <c r="I1350" s="23" t="s">
        <v>4159</v>
      </c>
      <c r="M1350" s="23" t="s">
        <v>1590</v>
      </c>
      <c r="N1350" s="23" t="s">
        <v>4160</v>
      </c>
      <c r="O1350" s="23" t="s">
        <v>2773</v>
      </c>
      <c r="P1350" s="23" t="s">
        <v>4159</v>
      </c>
      <c r="Q1350" s="23" t="s">
        <v>229</v>
      </c>
      <c r="U1350" s="23" t="s">
        <v>1873</v>
      </c>
      <c r="V1350" s="23" t="s">
        <v>231</v>
      </c>
      <c r="W1350" s="25">
        <v>46309.803796296299</v>
      </c>
    </row>
    <row r="1351" spans="1:23">
      <c r="A1351">
        <v>283140</v>
      </c>
      <c r="B1351">
        <v>44</v>
      </c>
      <c r="C1351" s="23" t="s">
        <v>221</v>
      </c>
      <c r="D1351" s="23" t="s">
        <v>222</v>
      </c>
      <c r="E1351" s="23" t="s">
        <v>223</v>
      </c>
      <c r="F1351" s="24">
        <v>46255</v>
      </c>
      <c r="G1351" s="23" t="s">
        <v>428</v>
      </c>
      <c r="H1351">
        <v>1</v>
      </c>
      <c r="I1351" s="23" t="s">
        <v>4161</v>
      </c>
      <c r="M1351" s="23" t="s">
        <v>226</v>
      </c>
      <c r="N1351" s="23" t="s">
        <v>4162</v>
      </c>
      <c r="O1351" s="23" t="s">
        <v>4163</v>
      </c>
      <c r="P1351" s="23" t="s">
        <v>4161</v>
      </c>
      <c r="Q1351" s="23" t="s">
        <v>229</v>
      </c>
      <c r="U1351" s="23" t="s">
        <v>432</v>
      </c>
      <c r="V1351" s="23" t="s">
        <v>231</v>
      </c>
      <c r="W1351" s="25">
        <v>46309.803796296299</v>
      </c>
    </row>
    <row r="1352" spans="1:23">
      <c r="A1352">
        <v>283141</v>
      </c>
      <c r="B1352">
        <v>48</v>
      </c>
      <c r="C1352" s="23" t="s">
        <v>221</v>
      </c>
      <c r="D1352" s="23" t="s">
        <v>222</v>
      </c>
      <c r="E1352" s="23" t="s">
        <v>223</v>
      </c>
      <c r="F1352" s="24">
        <v>46255</v>
      </c>
      <c r="G1352" s="23" t="s">
        <v>428</v>
      </c>
      <c r="H1352">
        <v>1</v>
      </c>
      <c r="I1352" s="23" t="s">
        <v>4164</v>
      </c>
      <c r="M1352" s="23" t="s">
        <v>226</v>
      </c>
      <c r="N1352" s="23" t="s">
        <v>4165</v>
      </c>
      <c r="O1352" s="23" t="s">
        <v>1673</v>
      </c>
      <c r="P1352" s="23" t="s">
        <v>4164</v>
      </c>
      <c r="Q1352" s="23" t="s">
        <v>229</v>
      </c>
      <c r="U1352" s="23" t="s">
        <v>432</v>
      </c>
      <c r="V1352" s="23" t="s">
        <v>231</v>
      </c>
      <c r="W1352" s="25">
        <v>46309.803796296299</v>
      </c>
    </row>
    <row r="1353" spans="1:23">
      <c r="A1353">
        <v>283142</v>
      </c>
      <c r="B1353">
        <v>50</v>
      </c>
      <c r="C1353" s="23" t="s">
        <v>221</v>
      </c>
      <c r="D1353" s="23" t="s">
        <v>222</v>
      </c>
      <c r="E1353" s="23" t="s">
        <v>223</v>
      </c>
      <c r="F1353" s="24">
        <v>46255</v>
      </c>
      <c r="G1353" s="23" t="s">
        <v>428</v>
      </c>
      <c r="H1353">
        <v>1</v>
      </c>
      <c r="I1353" s="23" t="s">
        <v>1946</v>
      </c>
      <c r="M1353" s="23" t="s">
        <v>226</v>
      </c>
      <c r="N1353" s="23" t="s">
        <v>4166</v>
      </c>
      <c r="O1353" s="23" t="s">
        <v>4167</v>
      </c>
      <c r="P1353" s="23" t="s">
        <v>1946</v>
      </c>
      <c r="Q1353" s="23" t="s">
        <v>229</v>
      </c>
      <c r="U1353" s="23" t="s">
        <v>432</v>
      </c>
      <c r="V1353" s="23" t="s">
        <v>231</v>
      </c>
      <c r="W1353" s="25">
        <v>46309.803796296299</v>
      </c>
    </row>
    <row r="1354" spans="1:23">
      <c r="A1354">
        <v>283143</v>
      </c>
      <c r="B1354">
        <v>64</v>
      </c>
      <c r="C1354" s="23" t="s">
        <v>221</v>
      </c>
      <c r="D1354" s="23" t="s">
        <v>222</v>
      </c>
      <c r="E1354" s="23" t="s">
        <v>223</v>
      </c>
      <c r="F1354" s="24">
        <v>46255</v>
      </c>
      <c r="G1354" s="23" t="s">
        <v>275</v>
      </c>
      <c r="H1354">
        <v>1</v>
      </c>
      <c r="I1354" s="23" t="s">
        <v>1365</v>
      </c>
      <c r="M1354" s="23" t="s">
        <v>277</v>
      </c>
      <c r="N1354" s="23" t="s">
        <v>4168</v>
      </c>
      <c r="O1354" s="23" t="s">
        <v>4169</v>
      </c>
      <c r="P1354" s="23" t="s">
        <v>1365</v>
      </c>
      <c r="Q1354" s="23" t="s">
        <v>229</v>
      </c>
      <c r="U1354" s="23" t="s">
        <v>280</v>
      </c>
      <c r="V1354" s="23" t="s">
        <v>231</v>
      </c>
      <c r="W1354" s="25">
        <v>46309.803796296299</v>
      </c>
    </row>
    <row r="1355" spans="1:23">
      <c r="A1355">
        <v>283144</v>
      </c>
      <c r="B1355">
        <v>52</v>
      </c>
      <c r="C1355" s="23" t="s">
        <v>221</v>
      </c>
      <c r="D1355" s="23" t="s">
        <v>222</v>
      </c>
      <c r="E1355" s="23" t="s">
        <v>223</v>
      </c>
      <c r="F1355" s="24">
        <v>46255</v>
      </c>
      <c r="G1355" s="23" t="s">
        <v>454</v>
      </c>
      <c r="H1355">
        <v>1</v>
      </c>
      <c r="I1355" s="23" t="s">
        <v>4170</v>
      </c>
      <c r="M1355" s="23" t="s">
        <v>277</v>
      </c>
      <c r="N1355" s="23" t="s">
        <v>2775</v>
      </c>
      <c r="O1355" s="23" t="s">
        <v>4171</v>
      </c>
      <c r="P1355" s="23" t="s">
        <v>4170</v>
      </c>
      <c r="Q1355" s="23" t="s">
        <v>229</v>
      </c>
      <c r="U1355" s="23" t="s">
        <v>458</v>
      </c>
      <c r="V1355" s="23" t="s">
        <v>231</v>
      </c>
      <c r="W1355" s="25">
        <v>46309.803796296299</v>
      </c>
    </row>
    <row r="1356" spans="1:23">
      <c r="A1356">
        <v>283595</v>
      </c>
      <c r="B1356">
        <v>67</v>
      </c>
      <c r="C1356" s="23" t="s">
        <v>221</v>
      </c>
      <c r="D1356" s="23" t="s">
        <v>222</v>
      </c>
      <c r="E1356" s="23" t="s">
        <v>223</v>
      </c>
      <c r="F1356" s="24">
        <v>46259</v>
      </c>
      <c r="G1356" s="23" t="s">
        <v>224</v>
      </c>
      <c r="H1356">
        <v>1</v>
      </c>
      <c r="I1356" s="23" t="s">
        <v>4172</v>
      </c>
      <c r="M1356" s="23" t="s">
        <v>226</v>
      </c>
      <c r="N1356" s="23" t="s">
        <v>4173</v>
      </c>
      <c r="O1356" s="23" t="s">
        <v>4174</v>
      </c>
      <c r="P1356" s="23" t="s">
        <v>4172</v>
      </c>
      <c r="Q1356" s="23" t="s">
        <v>229</v>
      </c>
      <c r="U1356" s="23" t="s">
        <v>230</v>
      </c>
      <c r="V1356" s="23" t="s">
        <v>231</v>
      </c>
      <c r="W1356" s="25">
        <v>46309.803796296299</v>
      </c>
    </row>
    <row r="1357" spans="1:23">
      <c r="A1357">
        <v>283596</v>
      </c>
      <c r="B1357">
        <v>68</v>
      </c>
      <c r="C1357" s="23" t="s">
        <v>221</v>
      </c>
      <c r="D1357" s="23" t="s">
        <v>222</v>
      </c>
      <c r="E1357" s="23" t="s">
        <v>223</v>
      </c>
      <c r="F1357" s="24">
        <v>46259</v>
      </c>
      <c r="G1357" s="23" t="s">
        <v>257</v>
      </c>
      <c r="H1357">
        <v>1</v>
      </c>
      <c r="I1357" s="23" t="s">
        <v>4175</v>
      </c>
      <c r="M1357" s="23" t="s">
        <v>259</v>
      </c>
      <c r="N1357" s="23" t="s">
        <v>4176</v>
      </c>
      <c r="O1357" s="23" t="s">
        <v>4177</v>
      </c>
      <c r="P1357" s="23" t="s">
        <v>4175</v>
      </c>
      <c r="Q1357" s="23" t="s">
        <v>229</v>
      </c>
      <c r="U1357" s="23" t="s">
        <v>262</v>
      </c>
      <c r="V1357" s="23" t="s">
        <v>231</v>
      </c>
      <c r="W1357" s="25">
        <v>46309.803796296299</v>
      </c>
    </row>
    <row r="1358" spans="1:23">
      <c r="A1358">
        <v>283597</v>
      </c>
      <c r="B1358">
        <v>69</v>
      </c>
      <c r="C1358" s="23" t="s">
        <v>221</v>
      </c>
      <c r="D1358" s="23" t="s">
        <v>222</v>
      </c>
      <c r="E1358" s="23" t="s">
        <v>223</v>
      </c>
      <c r="F1358" s="24">
        <v>46259</v>
      </c>
      <c r="G1358" s="23" t="s">
        <v>329</v>
      </c>
      <c r="H1358">
        <v>1</v>
      </c>
      <c r="I1358" s="23" t="s">
        <v>3679</v>
      </c>
      <c r="M1358" s="23" t="s">
        <v>330</v>
      </c>
      <c r="N1358" s="23" t="s">
        <v>4178</v>
      </c>
      <c r="O1358" s="23" t="s">
        <v>4179</v>
      </c>
      <c r="P1358" s="23" t="s">
        <v>3679</v>
      </c>
      <c r="Q1358" s="23" t="s">
        <v>229</v>
      </c>
      <c r="U1358" s="23" t="s">
        <v>333</v>
      </c>
      <c r="V1358" s="23" t="s">
        <v>231</v>
      </c>
      <c r="W1358" s="25">
        <v>46309.803796296299</v>
      </c>
    </row>
    <row r="1359" spans="1:23">
      <c r="A1359">
        <v>283598</v>
      </c>
      <c r="B1359">
        <v>70</v>
      </c>
      <c r="C1359" s="23" t="s">
        <v>221</v>
      </c>
      <c r="D1359" s="23" t="s">
        <v>222</v>
      </c>
      <c r="E1359" s="23" t="s">
        <v>223</v>
      </c>
      <c r="F1359" s="24">
        <v>46259</v>
      </c>
      <c r="G1359" s="23" t="s">
        <v>224</v>
      </c>
      <c r="H1359">
        <v>1</v>
      </c>
      <c r="I1359" s="23" t="s">
        <v>4180</v>
      </c>
      <c r="M1359" s="23" t="s">
        <v>226</v>
      </c>
      <c r="N1359" s="23" t="s">
        <v>4181</v>
      </c>
      <c r="O1359" s="23" t="s">
        <v>4182</v>
      </c>
      <c r="P1359" s="23" t="s">
        <v>4180</v>
      </c>
      <c r="Q1359" s="23" t="s">
        <v>229</v>
      </c>
      <c r="U1359" s="23" t="s">
        <v>230</v>
      </c>
      <c r="V1359" s="23" t="s">
        <v>231</v>
      </c>
      <c r="W1359" s="25">
        <v>46309.803796296299</v>
      </c>
    </row>
    <row r="1360" spans="1:23">
      <c r="A1360">
        <v>283599</v>
      </c>
      <c r="B1360">
        <v>71</v>
      </c>
      <c r="C1360" s="23" t="s">
        <v>221</v>
      </c>
      <c r="D1360" s="23" t="s">
        <v>222</v>
      </c>
      <c r="E1360" s="23" t="s">
        <v>223</v>
      </c>
      <c r="F1360" s="24">
        <v>46259</v>
      </c>
      <c r="G1360" s="23" t="s">
        <v>1988</v>
      </c>
      <c r="H1360">
        <v>1</v>
      </c>
      <c r="I1360" s="23" t="s">
        <v>4183</v>
      </c>
      <c r="M1360" s="23" t="s">
        <v>1990</v>
      </c>
      <c r="N1360" s="23" t="s">
        <v>4184</v>
      </c>
      <c r="O1360" s="23" t="s">
        <v>4185</v>
      </c>
      <c r="P1360" s="23" t="s">
        <v>4183</v>
      </c>
      <c r="Q1360" s="23" t="s">
        <v>229</v>
      </c>
      <c r="U1360" s="23" t="s">
        <v>1993</v>
      </c>
      <c r="V1360" s="23" t="s">
        <v>231</v>
      </c>
      <c r="W1360" s="25">
        <v>46309.803796296299</v>
      </c>
    </row>
    <row r="1361" spans="1:23">
      <c r="A1361">
        <v>283600</v>
      </c>
      <c r="B1361">
        <v>72</v>
      </c>
      <c r="C1361" s="23" t="s">
        <v>221</v>
      </c>
      <c r="D1361" s="23" t="s">
        <v>222</v>
      </c>
      <c r="E1361" s="23" t="s">
        <v>223</v>
      </c>
      <c r="F1361" s="24">
        <v>46259</v>
      </c>
      <c r="G1361" s="23" t="s">
        <v>632</v>
      </c>
      <c r="H1361">
        <v>1</v>
      </c>
      <c r="I1361" s="23" t="s">
        <v>1119</v>
      </c>
      <c r="M1361" s="23" t="s">
        <v>634</v>
      </c>
      <c r="N1361" s="23" t="s">
        <v>4186</v>
      </c>
      <c r="O1361" s="23" t="s">
        <v>4187</v>
      </c>
      <c r="P1361" s="23" t="s">
        <v>1119</v>
      </c>
      <c r="Q1361" s="23" t="s">
        <v>229</v>
      </c>
      <c r="U1361" s="23" t="s">
        <v>637</v>
      </c>
      <c r="V1361" s="23" t="s">
        <v>231</v>
      </c>
      <c r="W1361" s="25">
        <v>46309.803796296299</v>
      </c>
    </row>
    <row r="1362" spans="1:23">
      <c r="A1362">
        <v>283601</v>
      </c>
      <c r="B1362">
        <v>73</v>
      </c>
      <c r="C1362" s="23" t="s">
        <v>221</v>
      </c>
      <c r="D1362" s="23" t="s">
        <v>222</v>
      </c>
      <c r="E1362" s="23" t="s">
        <v>223</v>
      </c>
      <c r="F1362" s="24">
        <v>46259</v>
      </c>
      <c r="G1362" s="23" t="s">
        <v>730</v>
      </c>
      <c r="H1362">
        <v>1</v>
      </c>
      <c r="I1362" s="23" t="s">
        <v>4188</v>
      </c>
      <c r="M1362" s="23" t="s">
        <v>732</v>
      </c>
      <c r="N1362" s="23" t="s">
        <v>4189</v>
      </c>
      <c r="O1362" s="23" t="s">
        <v>4190</v>
      </c>
      <c r="P1362" s="23" t="s">
        <v>4188</v>
      </c>
      <c r="Q1362" s="23" t="s">
        <v>229</v>
      </c>
      <c r="U1362" s="23" t="s">
        <v>735</v>
      </c>
      <c r="V1362" s="23" t="s">
        <v>231</v>
      </c>
      <c r="W1362" s="25">
        <v>46309.803796296299</v>
      </c>
    </row>
    <row r="1363" spans="1:23">
      <c r="A1363">
        <v>283602</v>
      </c>
      <c r="B1363">
        <v>74</v>
      </c>
      <c r="C1363" s="23" t="s">
        <v>221</v>
      </c>
      <c r="D1363" s="23" t="s">
        <v>222</v>
      </c>
      <c r="E1363" s="23" t="s">
        <v>223</v>
      </c>
      <c r="F1363" s="24">
        <v>46259</v>
      </c>
      <c r="G1363" s="23" t="s">
        <v>224</v>
      </c>
      <c r="H1363">
        <v>1</v>
      </c>
      <c r="I1363" s="23" t="s">
        <v>4191</v>
      </c>
      <c r="M1363" s="23" t="s">
        <v>226</v>
      </c>
      <c r="N1363" s="23" t="s">
        <v>4192</v>
      </c>
      <c r="O1363" s="23" t="s">
        <v>4193</v>
      </c>
      <c r="P1363" s="23" t="s">
        <v>4191</v>
      </c>
      <c r="Q1363" s="23" t="s">
        <v>229</v>
      </c>
      <c r="U1363" s="23" t="s">
        <v>230</v>
      </c>
      <c r="V1363" s="23" t="s">
        <v>231</v>
      </c>
      <c r="W1363" s="25">
        <v>46309.803796296299</v>
      </c>
    </row>
    <row r="1364" spans="1:23">
      <c r="A1364">
        <v>283603</v>
      </c>
      <c r="B1364">
        <v>75</v>
      </c>
      <c r="C1364" s="23" t="s">
        <v>221</v>
      </c>
      <c r="D1364" s="23" t="s">
        <v>222</v>
      </c>
      <c r="E1364" s="23" t="s">
        <v>223</v>
      </c>
      <c r="F1364" s="24">
        <v>46259</v>
      </c>
      <c r="G1364" s="23" t="s">
        <v>263</v>
      </c>
      <c r="H1364">
        <v>1</v>
      </c>
      <c r="I1364" s="23" t="s">
        <v>2486</v>
      </c>
      <c r="M1364" s="23" t="s">
        <v>265</v>
      </c>
      <c r="N1364" s="23" t="s">
        <v>4194</v>
      </c>
      <c r="O1364" s="23" t="s">
        <v>4195</v>
      </c>
      <c r="P1364" s="23" t="s">
        <v>2486</v>
      </c>
      <c r="Q1364" s="23" t="s">
        <v>229</v>
      </c>
      <c r="U1364" s="23" t="s">
        <v>268</v>
      </c>
      <c r="V1364" s="23" t="s">
        <v>231</v>
      </c>
      <c r="W1364" s="25">
        <v>46309.803796296299</v>
      </c>
    </row>
    <row r="1365" spans="1:23">
      <c r="A1365">
        <v>283604</v>
      </c>
      <c r="B1365">
        <v>76</v>
      </c>
      <c r="C1365" s="23" t="s">
        <v>221</v>
      </c>
      <c r="D1365" s="23" t="s">
        <v>222</v>
      </c>
      <c r="E1365" s="23" t="s">
        <v>223</v>
      </c>
      <c r="F1365" s="24">
        <v>46259</v>
      </c>
      <c r="G1365" s="23" t="s">
        <v>730</v>
      </c>
      <c r="H1365">
        <v>1</v>
      </c>
      <c r="I1365" s="23" t="s">
        <v>4196</v>
      </c>
      <c r="M1365" s="23" t="s">
        <v>732</v>
      </c>
      <c r="N1365" s="23" t="s">
        <v>4197</v>
      </c>
      <c r="O1365" s="23" t="s">
        <v>4198</v>
      </c>
      <c r="P1365" s="23" t="s">
        <v>4196</v>
      </c>
      <c r="Q1365" s="23" t="s">
        <v>229</v>
      </c>
      <c r="U1365" s="23" t="s">
        <v>735</v>
      </c>
      <c r="V1365" s="23" t="s">
        <v>231</v>
      </c>
      <c r="W1365" s="25">
        <v>46309.803796296299</v>
      </c>
    </row>
    <row r="1366" spans="1:23">
      <c r="A1366">
        <v>283605</v>
      </c>
      <c r="B1366">
        <v>77</v>
      </c>
      <c r="C1366" s="23" t="s">
        <v>221</v>
      </c>
      <c r="D1366" s="23" t="s">
        <v>222</v>
      </c>
      <c r="E1366" s="23" t="s">
        <v>223</v>
      </c>
      <c r="F1366" s="24">
        <v>46259</v>
      </c>
      <c r="G1366" s="23" t="s">
        <v>275</v>
      </c>
      <c r="H1366">
        <v>1</v>
      </c>
      <c r="I1366" s="23" t="s">
        <v>4199</v>
      </c>
      <c r="M1366" s="23" t="s">
        <v>277</v>
      </c>
      <c r="N1366" s="23" t="s">
        <v>4200</v>
      </c>
      <c r="O1366" s="23" t="s">
        <v>4201</v>
      </c>
      <c r="P1366" s="23" t="s">
        <v>4199</v>
      </c>
      <c r="Q1366" s="23" t="s">
        <v>229</v>
      </c>
      <c r="U1366" s="23" t="s">
        <v>280</v>
      </c>
      <c r="V1366" s="23" t="s">
        <v>231</v>
      </c>
      <c r="W1366" s="25">
        <v>46309.803796296299</v>
      </c>
    </row>
    <row r="1367" spans="1:23">
      <c r="A1367">
        <v>283606</v>
      </c>
      <c r="B1367">
        <v>78</v>
      </c>
      <c r="C1367" s="23" t="s">
        <v>221</v>
      </c>
      <c r="D1367" s="23" t="s">
        <v>222</v>
      </c>
      <c r="E1367" s="23" t="s">
        <v>223</v>
      </c>
      <c r="F1367" s="24">
        <v>46259</v>
      </c>
      <c r="G1367" s="23" t="s">
        <v>263</v>
      </c>
      <c r="H1367">
        <v>1</v>
      </c>
      <c r="I1367" s="23" t="s">
        <v>4202</v>
      </c>
      <c r="M1367" s="23" t="s">
        <v>265</v>
      </c>
      <c r="N1367" s="23" t="s">
        <v>4203</v>
      </c>
      <c r="O1367" s="23" t="s">
        <v>4204</v>
      </c>
      <c r="P1367" s="23" t="s">
        <v>4202</v>
      </c>
      <c r="Q1367" s="23" t="s">
        <v>229</v>
      </c>
      <c r="U1367" s="23" t="s">
        <v>268</v>
      </c>
      <c r="V1367" s="23" t="s">
        <v>231</v>
      </c>
      <c r="W1367" s="25">
        <v>46309.803796296299</v>
      </c>
    </row>
    <row r="1368" spans="1:23">
      <c r="A1368">
        <v>283607</v>
      </c>
      <c r="B1368">
        <v>79</v>
      </c>
      <c r="C1368" s="23" t="s">
        <v>221</v>
      </c>
      <c r="D1368" s="23" t="s">
        <v>222</v>
      </c>
      <c r="E1368" s="23" t="s">
        <v>223</v>
      </c>
      <c r="F1368" s="24">
        <v>46259</v>
      </c>
      <c r="G1368" s="23" t="s">
        <v>224</v>
      </c>
      <c r="H1368">
        <v>1</v>
      </c>
      <c r="I1368" s="23" t="s">
        <v>4205</v>
      </c>
      <c r="M1368" s="23" t="s">
        <v>226</v>
      </c>
      <c r="N1368" s="23" t="s">
        <v>4206</v>
      </c>
      <c r="O1368" s="23" t="s">
        <v>4207</v>
      </c>
      <c r="P1368" s="23" t="s">
        <v>4205</v>
      </c>
      <c r="Q1368" s="23" t="s">
        <v>229</v>
      </c>
      <c r="U1368" s="23" t="s">
        <v>230</v>
      </c>
      <c r="V1368" s="23" t="s">
        <v>231</v>
      </c>
      <c r="W1368" s="25">
        <v>46309.803796296299</v>
      </c>
    </row>
    <row r="1369" spans="1:23">
      <c r="A1369">
        <v>283608</v>
      </c>
      <c r="B1369">
        <v>80</v>
      </c>
      <c r="C1369" s="23" t="s">
        <v>221</v>
      </c>
      <c r="D1369" s="23" t="s">
        <v>222</v>
      </c>
      <c r="E1369" s="23" t="s">
        <v>223</v>
      </c>
      <c r="F1369" s="24">
        <v>46259</v>
      </c>
      <c r="G1369" s="23" t="s">
        <v>263</v>
      </c>
      <c r="H1369">
        <v>1</v>
      </c>
      <c r="I1369" s="23" t="s">
        <v>4208</v>
      </c>
      <c r="M1369" s="23" t="s">
        <v>265</v>
      </c>
      <c r="N1369" s="23" t="s">
        <v>4209</v>
      </c>
      <c r="O1369" s="23" t="s">
        <v>4210</v>
      </c>
      <c r="P1369" s="23" t="s">
        <v>4208</v>
      </c>
      <c r="Q1369" s="23" t="s">
        <v>229</v>
      </c>
      <c r="U1369" s="23" t="s">
        <v>268</v>
      </c>
      <c r="V1369" s="23" t="s">
        <v>231</v>
      </c>
      <c r="W1369" s="25">
        <v>46309.803796296299</v>
      </c>
    </row>
    <row r="1370" spans="1:23">
      <c r="A1370">
        <v>283609</v>
      </c>
      <c r="B1370">
        <v>81</v>
      </c>
      <c r="C1370" s="23" t="s">
        <v>221</v>
      </c>
      <c r="D1370" s="23" t="s">
        <v>222</v>
      </c>
      <c r="E1370" s="23" t="s">
        <v>223</v>
      </c>
      <c r="F1370" s="24">
        <v>46259</v>
      </c>
      <c r="G1370" s="23" t="s">
        <v>275</v>
      </c>
      <c r="H1370">
        <v>1</v>
      </c>
      <c r="I1370" s="23" t="s">
        <v>2771</v>
      </c>
      <c r="M1370" s="23" t="s">
        <v>277</v>
      </c>
      <c r="N1370" s="23" t="s">
        <v>4211</v>
      </c>
      <c r="O1370" s="23" t="s">
        <v>4212</v>
      </c>
      <c r="P1370" s="23" t="s">
        <v>2771</v>
      </c>
      <c r="Q1370" s="23" t="s">
        <v>229</v>
      </c>
      <c r="U1370" s="23" t="s">
        <v>280</v>
      </c>
      <c r="V1370" s="23" t="s">
        <v>231</v>
      </c>
      <c r="W1370" s="25">
        <v>46309.803796296299</v>
      </c>
    </row>
    <row r="1371" spans="1:23">
      <c r="A1371">
        <v>283610</v>
      </c>
      <c r="B1371">
        <v>82</v>
      </c>
      <c r="C1371" s="23" t="s">
        <v>221</v>
      </c>
      <c r="D1371" s="23" t="s">
        <v>222</v>
      </c>
      <c r="E1371" s="23" t="s">
        <v>223</v>
      </c>
      <c r="F1371" s="24">
        <v>46259</v>
      </c>
      <c r="G1371" s="23" t="s">
        <v>281</v>
      </c>
      <c r="H1371">
        <v>1</v>
      </c>
      <c r="I1371" s="23" t="s">
        <v>4213</v>
      </c>
      <c r="M1371" s="23" t="s">
        <v>283</v>
      </c>
      <c r="N1371" s="23" t="s">
        <v>4214</v>
      </c>
      <c r="O1371" s="23" t="s">
        <v>4215</v>
      </c>
      <c r="P1371" s="23" t="s">
        <v>4213</v>
      </c>
      <c r="Q1371" s="23" t="s">
        <v>229</v>
      </c>
      <c r="U1371" s="23" t="s">
        <v>286</v>
      </c>
      <c r="V1371" s="23" t="s">
        <v>231</v>
      </c>
      <c r="W1371" s="25">
        <v>46309.803796296299</v>
      </c>
    </row>
    <row r="1372" spans="1:23">
      <c r="A1372">
        <v>283611</v>
      </c>
      <c r="B1372">
        <v>83</v>
      </c>
      <c r="C1372" s="23" t="s">
        <v>221</v>
      </c>
      <c r="D1372" s="23" t="s">
        <v>222</v>
      </c>
      <c r="E1372" s="23" t="s">
        <v>223</v>
      </c>
      <c r="F1372" s="24">
        <v>46259</v>
      </c>
      <c r="G1372" s="23" t="s">
        <v>257</v>
      </c>
      <c r="H1372">
        <v>1</v>
      </c>
      <c r="I1372" s="23" t="s">
        <v>4216</v>
      </c>
      <c r="M1372" s="23" t="s">
        <v>259</v>
      </c>
      <c r="N1372" s="23" t="s">
        <v>4217</v>
      </c>
      <c r="O1372" s="23" t="s">
        <v>4218</v>
      </c>
      <c r="P1372" s="23" t="s">
        <v>4216</v>
      </c>
      <c r="Q1372" s="23" t="s">
        <v>229</v>
      </c>
      <c r="U1372" s="23" t="s">
        <v>262</v>
      </c>
      <c r="V1372" s="23" t="s">
        <v>231</v>
      </c>
      <c r="W1372" s="25">
        <v>46309.803796296299</v>
      </c>
    </row>
    <row r="1373" spans="1:23">
      <c r="A1373">
        <v>283612</v>
      </c>
      <c r="B1373">
        <v>84</v>
      </c>
      <c r="C1373" s="23" t="s">
        <v>221</v>
      </c>
      <c r="D1373" s="23" t="s">
        <v>222</v>
      </c>
      <c r="E1373" s="23" t="s">
        <v>223</v>
      </c>
      <c r="F1373" s="24">
        <v>46259</v>
      </c>
      <c r="G1373" s="23" t="s">
        <v>224</v>
      </c>
      <c r="H1373">
        <v>1</v>
      </c>
      <c r="I1373" s="23" t="s">
        <v>2239</v>
      </c>
      <c r="M1373" s="23" t="s">
        <v>226</v>
      </c>
      <c r="N1373" s="23" t="s">
        <v>4219</v>
      </c>
      <c r="O1373" s="23" t="s">
        <v>4220</v>
      </c>
      <c r="P1373" s="23" t="s">
        <v>2239</v>
      </c>
      <c r="Q1373" s="23" t="s">
        <v>229</v>
      </c>
      <c r="U1373" s="23" t="s">
        <v>230</v>
      </c>
      <c r="V1373" s="23" t="s">
        <v>231</v>
      </c>
      <c r="W1373" s="25">
        <v>46309.803796296299</v>
      </c>
    </row>
    <row r="1374" spans="1:23">
      <c r="A1374">
        <v>283613</v>
      </c>
      <c r="B1374">
        <v>85</v>
      </c>
      <c r="C1374" s="23" t="s">
        <v>221</v>
      </c>
      <c r="D1374" s="23" t="s">
        <v>222</v>
      </c>
      <c r="E1374" s="23" t="s">
        <v>223</v>
      </c>
      <c r="F1374" s="24">
        <v>46259</v>
      </c>
      <c r="G1374" s="23" t="s">
        <v>1588</v>
      </c>
      <c r="H1374">
        <v>1</v>
      </c>
      <c r="I1374" s="23" t="s">
        <v>4221</v>
      </c>
      <c r="M1374" s="23" t="s">
        <v>1590</v>
      </c>
      <c r="N1374" s="23" t="s">
        <v>4222</v>
      </c>
      <c r="O1374" s="23" t="s">
        <v>4223</v>
      </c>
      <c r="P1374" s="23" t="s">
        <v>4221</v>
      </c>
      <c r="Q1374" s="23" t="s">
        <v>229</v>
      </c>
      <c r="U1374" s="23" t="s">
        <v>1593</v>
      </c>
      <c r="V1374" s="23" t="s">
        <v>231</v>
      </c>
      <c r="W1374" s="25">
        <v>46309.803796296299</v>
      </c>
    </row>
    <row r="1375" spans="1:23">
      <c r="A1375">
        <v>283614</v>
      </c>
      <c r="B1375">
        <v>86</v>
      </c>
      <c r="C1375" s="23" t="s">
        <v>221</v>
      </c>
      <c r="D1375" s="23" t="s">
        <v>222</v>
      </c>
      <c r="E1375" s="23" t="s">
        <v>223</v>
      </c>
      <c r="F1375" s="24">
        <v>46259</v>
      </c>
      <c r="G1375" s="23" t="s">
        <v>730</v>
      </c>
      <c r="H1375">
        <v>1</v>
      </c>
      <c r="I1375" s="23" t="s">
        <v>4224</v>
      </c>
      <c r="M1375" s="23" t="s">
        <v>732</v>
      </c>
      <c r="N1375" s="23" t="s">
        <v>4225</v>
      </c>
      <c r="O1375" s="23" t="s">
        <v>4226</v>
      </c>
      <c r="P1375" s="23" t="s">
        <v>4224</v>
      </c>
      <c r="Q1375" s="23" t="s">
        <v>229</v>
      </c>
      <c r="U1375" s="23" t="s">
        <v>735</v>
      </c>
      <c r="V1375" s="23" t="s">
        <v>231</v>
      </c>
      <c r="W1375" s="25">
        <v>46309.803796296299</v>
      </c>
    </row>
    <row r="1376" spans="1:23">
      <c r="A1376">
        <v>283615</v>
      </c>
      <c r="B1376">
        <v>87</v>
      </c>
      <c r="C1376" s="23" t="s">
        <v>221</v>
      </c>
      <c r="D1376" s="23" t="s">
        <v>222</v>
      </c>
      <c r="E1376" s="23" t="s">
        <v>223</v>
      </c>
      <c r="F1376" s="24">
        <v>46259</v>
      </c>
      <c r="G1376" s="23" t="s">
        <v>257</v>
      </c>
      <c r="H1376">
        <v>1</v>
      </c>
      <c r="I1376" s="23" t="s">
        <v>2990</v>
      </c>
      <c r="M1376" s="23" t="s">
        <v>259</v>
      </c>
      <c r="N1376" s="23" t="s">
        <v>4227</v>
      </c>
      <c r="O1376" s="23" t="s">
        <v>4228</v>
      </c>
      <c r="P1376" s="23" t="s">
        <v>2990</v>
      </c>
      <c r="Q1376" s="23" t="s">
        <v>229</v>
      </c>
      <c r="U1376" s="23" t="s">
        <v>262</v>
      </c>
      <c r="V1376" s="23" t="s">
        <v>231</v>
      </c>
      <c r="W1376" s="25">
        <v>46309.803796296299</v>
      </c>
    </row>
    <row r="1377" spans="1:23">
      <c r="A1377">
        <v>283616</v>
      </c>
      <c r="B1377">
        <v>88</v>
      </c>
      <c r="C1377" s="23" t="s">
        <v>221</v>
      </c>
      <c r="D1377" s="23" t="s">
        <v>222</v>
      </c>
      <c r="E1377" s="23" t="s">
        <v>223</v>
      </c>
      <c r="F1377" s="24">
        <v>46259</v>
      </c>
      <c r="G1377" s="23" t="s">
        <v>623</v>
      </c>
      <c r="H1377">
        <v>1</v>
      </c>
      <c r="I1377" s="23" t="s">
        <v>4229</v>
      </c>
      <c r="M1377" s="23" t="s">
        <v>625</v>
      </c>
      <c r="N1377" s="23" t="s">
        <v>4230</v>
      </c>
      <c r="O1377" s="23" t="s">
        <v>4231</v>
      </c>
      <c r="P1377" s="23" t="s">
        <v>4229</v>
      </c>
      <c r="Q1377" s="23" t="s">
        <v>229</v>
      </c>
      <c r="U1377" s="23" t="s">
        <v>628</v>
      </c>
      <c r="V1377" s="23" t="s">
        <v>231</v>
      </c>
      <c r="W1377" s="25">
        <v>46309.803796296299</v>
      </c>
    </row>
    <row r="1378" spans="1:23">
      <c r="A1378">
        <v>283617</v>
      </c>
      <c r="B1378">
        <v>89</v>
      </c>
      <c r="C1378" s="23" t="s">
        <v>221</v>
      </c>
      <c r="D1378" s="23" t="s">
        <v>222</v>
      </c>
      <c r="E1378" s="23" t="s">
        <v>223</v>
      </c>
      <c r="F1378" s="24">
        <v>46259</v>
      </c>
      <c r="G1378" s="23" t="s">
        <v>323</v>
      </c>
      <c r="H1378">
        <v>1</v>
      </c>
      <c r="I1378" s="23" t="s">
        <v>2566</v>
      </c>
      <c r="M1378" s="23" t="s">
        <v>325</v>
      </c>
      <c r="N1378" s="23" t="s">
        <v>4232</v>
      </c>
      <c r="O1378" s="23" t="s">
        <v>4233</v>
      </c>
      <c r="P1378" s="23" t="s">
        <v>2566</v>
      </c>
      <c r="Q1378" s="23" t="s">
        <v>229</v>
      </c>
      <c r="U1378" s="23" t="s">
        <v>328</v>
      </c>
      <c r="V1378" s="23" t="s">
        <v>231</v>
      </c>
      <c r="W1378" s="25">
        <v>46309.803796296299</v>
      </c>
    </row>
    <row r="1379" spans="1:23">
      <c r="A1379">
        <v>283860</v>
      </c>
      <c r="B1379">
        <v>90</v>
      </c>
      <c r="C1379" s="23" t="s">
        <v>221</v>
      </c>
      <c r="D1379" s="23" t="s">
        <v>222</v>
      </c>
      <c r="E1379" s="23" t="s">
        <v>223</v>
      </c>
      <c r="F1379" s="24">
        <v>46260</v>
      </c>
      <c r="G1379" s="23" t="s">
        <v>224</v>
      </c>
      <c r="H1379">
        <v>1</v>
      </c>
      <c r="I1379" s="23" t="s">
        <v>1708</v>
      </c>
      <c r="M1379" s="23" t="s">
        <v>226</v>
      </c>
      <c r="N1379" s="23" t="s">
        <v>4234</v>
      </c>
      <c r="O1379" s="23" t="s">
        <v>4235</v>
      </c>
      <c r="P1379" s="23" t="s">
        <v>1708</v>
      </c>
      <c r="Q1379" s="23" t="s">
        <v>229</v>
      </c>
      <c r="U1379" s="23" t="s">
        <v>230</v>
      </c>
      <c r="V1379" s="23" t="s">
        <v>231</v>
      </c>
      <c r="W1379" s="25">
        <v>46309.803796296299</v>
      </c>
    </row>
    <row r="1380" spans="1:23">
      <c r="A1380">
        <v>283861</v>
      </c>
      <c r="B1380">
        <v>91</v>
      </c>
      <c r="C1380" s="23" t="s">
        <v>221</v>
      </c>
      <c r="D1380" s="23" t="s">
        <v>222</v>
      </c>
      <c r="E1380" s="23" t="s">
        <v>223</v>
      </c>
      <c r="F1380" s="24">
        <v>46260</v>
      </c>
      <c r="G1380" s="23" t="s">
        <v>623</v>
      </c>
      <c r="H1380">
        <v>1</v>
      </c>
      <c r="I1380" s="23" t="s">
        <v>1163</v>
      </c>
      <c r="M1380" s="23" t="s">
        <v>625</v>
      </c>
      <c r="N1380" s="23" t="s">
        <v>4236</v>
      </c>
      <c r="O1380" s="23" t="s">
        <v>4237</v>
      </c>
      <c r="P1380" s="23" t="s">
        <v>1163</v>
      </c>
      <c r="Q1380" s="23" t="s">
        <v>229</v>
      </c>
      <c r="U1380" s="23" t="s">
        <v>628</v>
      </c>
      <c r="V1380" s="23" t="s">
        <v>231</v>
      </c>
      <c r="W1380" s="25">
        <v>46309.803796296299</v>
      </c>
    </row>
    <row r="1381" spans="1:23">
      <c r="A1381">
        <v>283862</v>
      </c>
      <c r="B1381">
        <v>92</v>
      </c>
      <c r="C1381" s="23" t="s">
        <v>221</v>
      </c>
      <c r="D1381" s="23" t="s">
        <v>222</v>
      </c>
      <c r="E1381" s="23" t="s">
        <v>223</v>
      </c>
      <c r="F1381" s="24">
        <v>46260</v>
      </c>
      <c r="G1381" s="23" t="s">
        <v>224</v>
      </c>
      <c r="H1381">
        <v>1</v>
      </c>
      <c r="I1381" s="23" t="s">
        <v>4238</v>
      </c>
      <c r="M1381" s="23" t="s">
        <v>226</v>
      </c>
      <c r="N1381" s="23" t="s">
        <v>4239</v>
      </c>
      <c r="O1381" s="23" t="s">
        <v>4240</v>
      </c>
      <c r="P1381" s="23" t="s">
        <v>4238</v>
      </c>
      <c r="Q1381" s="23" t="s">
        <v>229</v>
      </c>
      <c r="U1381" s="23" t="s">
        <v>230</v>
      </c>
      <c r="V1381" s="23" t="s">
        <v>231</v>
      </c>
      <c r="W1381" s="25">
        <v>46309.803796296299</v>
      </c>
    </row>
    <row r="1382" spans="1:23">
      <c r="A1382">
        <v>283863</v>
      </c>
      <c r="B1382">
        <v>93</v>
      </c>
      <c r="C1382" s="23" t="s">
        <v>221</v>
      </c>
      <c r="D1382" s="23" t="s">
        <v>222</v>
      </c>
      <c r="E1382" s="23" t="s">
        <v>223</v>
      </c>
      <c r="F1382" s="24">
        <v>46260</v>
      </c>
      <c r="G1382" s="23" t="s">
        <v>730</v>
      </c>
      <c r="H1382">
        <v>1</v>
      </c>
      <c r="I1382" s="23" t="s">
        <v>4241</v>
      </c>
      <c r="M1382" s="23" t="s">
        <v>732</v>
      </c>
      <c r="N1382" s="23" t="s">
        <v>4242</v>
      </c>
      <c r="O1382" s="23" t="s">
        <v>4243</v>
      </c>
      <c r="P1382" s="23" t="s">
        <v>4241</v>
      </c>
      <c r="Q1382" s="23" t="s">
        <v>229</v>
      </c>
      <c r="U1382" s="23" t="s">
        <v>735</v>
      </c>
      <c r="V1382" s="23" t="s">
        <v>231</v>
      </c>
      <c r="W1382" s="25">
        <v>46309.803796296299</v>
      </c>
    </row>
    <row r="1383" spans="1:23">
      <c r="A1383">
        <v>283864</v>
      </c>
      <c r="B1383">
        <v>94</v>
      </c>
      <c r="C1383" s="23" t="s">
        <v>221</v>
      </c>
      <c r="D1383" s="23" t="s">
        <v>222</v>
      </c>
      <c r="E1383" s="23" t="s">
        <v>223</v>
      </c>
      <c r="F1383" s="24">
        <v>46260</v>
      </c>
      <c r="G1383" s="23" t="s">
        <v>224</v>
      </c>
      <c r="H1383">
        <v>1</v>
      </c>
      <c r="I1383" s="23" t="s">
        <v>4244</v>
      </c>
      <c r="M1383" s="23" t="s">
        <v>226</v>
      </c>
      <c r="N1383" s="23" t="s">
        <v>4245</v>
      </c>
      <c r="O1383" s="23" t="s">
        <v>2073</v>
      </c>
      <c r="P1383" s="23" t="s">
        <v>4244</v>
      </c>
      <c r="Q1383" s="23" t="s">
        <v>229</v>
      </c>
      <c r="U1383" s="23" t="s">
        <v>230</v>
      </c>
      <c r="V1383" s="23" t="s">
        <v>231</v>
      </c>
      <c r="W1383" s="25">
        <v>46309.803796296299</v>
      </c>
    </row>
    <row r="1384" spans="1:23">
      <c r="A1384">
        <v>283865</v>
      </c>
      <c r="B1384">
        <v>95</v>
      </c>
      <c r="C1384" s="23" t="s">
        <v>221</v>
      </c>
      <c r="D1384" s="23" t="s">
        <v>222</v>
      </c>
      <c r="E1384" s="23" t="s">
        <v>223</v>
      </c>
      <c r="F1384" s="24">
        <v>46260</v>
      </c>
      <c r="G1384" s="23" t="s">
        <v>293</v>
      </c>
      <c r="H1384">
        <v>2</v>
      </c>
      <c r="I1384" s="23" t="s">
        <v>4246</v>
      </c>
      <c r="M1384" s="23" t="s">
        <v>295</v>
      </c>
      <c r="N1384" s="23" t="s">
        <v>4247</v>
      </c>
      <c r="O1384" s="23" t="s">
        <v>4248</v>
      </c>
      <c r="P1384" s="23" t="s">
        <v>4249</v>
      </c>
      <c r="Q1384" s="23" t="s">
        <v>229</v>
      </c>
      <c r="U1384" s="23" t="s">
        <v>298</v>
      </c>
      <c r="V1384" s="23" t="s">
        <v>231</v>
      </c>
      <c r="W1384" s="25">
        <v>46309.803796296299</v>
      </c>
    </row>
    <row r="1385" spans="1:23">
      <c r="A1385">
        <v>283866</v>
      </c>
      <c r="B1385">
        <v>96</v>
      </c>
      <c r="C1385" s="23" t="s">
        <v>221</v>
      </c>
      <c r="D1385" s="23" t="s">
        <v>222</v>
      </c>
      <c r="E1385" s="23" t="s">
        <v>223</v>
      </c>
      <c r="F1385" s="24">
        <v>46260</v>
      </c>
      <c r="G1385" s="23" t="s">
        <v>224</v>
      </c>
      <c r="H1385">
        <v>1</v>
      </c>
      <c r="I1385" s="23" t="s">
        <v>4250</v>
      </c>
      <c r="M1385" s="23" t="s">
        <v>226</v>
      </c>
      <c r="N1385" s="23" t="s">
        <v>4251</v>
      </c>
      <c r="O1385" s="23" t="s">
        <v>4252</v>
      </c>
      <c r="P1385" s="23" t="s">
        <v>4250</v>
      </c>
      <c r="Q1385" s="23" t="s">
        <v>229</v>
      </c>
      <c r="U1385" s="23" t="s">
        <v>230</v>
      </c>
      <c r="V1385" s="23" t="s">
        <v>231</v>
      </c>
      <c r="W1385" s="25">
        <v>46309.803796296299</v>
      </c>
    </row>
    <row r="1386" spans="1:23">
      <c r="A1386">
        <v>283867</v>
      </c>
      <c r="B1386">
        <v>97</v>
      </c>
      <c r="C1386" s="23" t="s">
        <v>221</v>
      </c>
      <c r="D1386" s="23" t="s">
        <v>222</v>
      </c>
      <c r="E1386" s="23" t="s">
        <v>223</v>
      </c>
      <c r="F1386" s="24">
        <v>46260</v>
      </c>
      <c r="G1386" s="23" t="s">
        <v>3894</v>
      </c>
      <c r="H1386">
        <v>1</v>
      </c>
      <c r="I1386" s="23" t="s">
        <v>4253</v>
      </c>
      <c r="M1386" s="23" t="s">
        <v>2063</v>
      </c>
      <c r="N1386" s="23" t="s">
        <v>4254</v>
      </c>
      <c r="O1386" s="23" t="s">
        <v>4255</v>
      </c>
      <c r="P1386" s="23" t="s">
        <v>4253</v>
      </c>
      <c r="Q1386" s="23" t="s">
        <v>229</v>
      </c>
      <c r="U1386" s="23" t="s">
        <v>3898</v>
      </c>
      <c r="V1386" s="23" t="s">
        <v>231</v>
      </c>
      <c r="W1386" s="25">
        <v>46309.803796296299</v>
      </c>
    </row>
    <row r="1387" spans="1:23">
      <c r="A1387">
        <v>283868</v>
      </c>
      <c r="B1387">
        <v>98</v>
      </c>
      <c r="C1387" s="23" t="s">
        <v>221</v>
      </c>
      <c r="D1387" s="23" t="s">
        <v>222</v>
      </c>
      <c r="E1387" s="23" t="s">
        <v>223</v>
      </c>
      <c r="F1387" s="24">
        <v>46260</v>
      </c>
      <c r="G1387" s="23" t="s">
        <v>224</v>
      </c>
      <c r="H1387">
        <v>1</v>
      </c>
      <c r="I1387" s="23" t="s">
        <v>4256</v>
      </c>
      <c r="M1387" s="23" t="s">
        <v>226</v>
      </c>
      <c r="N1387" s="23" t="s">
        <v>4257</v>
      </c>
      <c r="O1387" s="23" t="s">
        <v>3979</v>
      </c>
      <c r="P1387" s="23" t="s">
        <v>4256</v>
      </c>
      <c r="Q1387" s="23" t="s">
        <v>229</v>
      </c>
      <c r="U1387" s="23" t="s">
        <v>230</v>
      </c>
      <c r="V1387" s="23" t="s">
        <v>231</v>
      </c>
      <c r="W1387" s="25">
        <v>46309.803796296299</v>
      </c>
    </row>
    <row r="1388" spans="1:23">
      <c r="A1388">
        <v>283869</v>
      </c>
      <c r="B1388">
        <v>99</v>
      </c>
      <c r="C1388" s="23" t="s">
        <v>221</v>
      </c>
      <c r="D1388" s="23" t="s">
        <v>222</v>
      </c>
      <c r="E1388" s="23" t="s">
        <v>223</v>
      </c>
      <c r="F1388" s="24">
        <v>46260</v>
      </c>
      <c r="G1388" s="23" t="s">
        <v>275</v>
      </c>
      <c r="H1388">
        <v>1</v>
      </c>
      <c r="I1388" s="23" t="s">
        <v>4258</v>
      </c>
      <c r="M1388" s="23" t="s">
        <v>277</v>
      </c>
      <c r="N1388" s="23" t="s">
        <v>2085</v>
      </c>
      <c r="O1388" s="23" t="s">
        <v>4259</v>
      </c>
      <c r="P1388" s="23" t="s">
        <v>4258</v>
      </c>
      <c r="Q1388" s="23" t="s">
        <v>229</v>
      </c>
      <c r="U1388" s="23" t="s">
        <v>280</v>
      </c>
      <c r="V1388" s="23" t="s">
        <v>231</v>
      </c>
      <c r="W1388" s="25">
        <v>46309.803796296299</v>
      </c>
    </row>
    <row r="1389" spans="1:23">
      <c r="A1389">
        <v>283870</v>
      </c>
      <c r="B1389">
        <v>100</v>
      </c>
      <c r="C1389" s="23" t="s">
        <v>221</v>
      </c>
      <c r="D1389" s="23" t="s">
        <v>222</v>
      </c>
      <c r="E1389" s="23" t="s">
        <v>223</v>
      </c>
      <c r="F1389" s="24">
        <v>46260</v>
      </c>
      <c r="G1389" s="23" t="s">
        <v>245</v>
      </c>
      <c r="H1389">
        <v>1</v>
      </c>
      <c r="I1389" s="23" t="s">
        <v>4260</v>
      </c>
      <c r="M1389" s="23" t="s">
        <v>247</v>
      </c>
      <c r="N1389" s="23" t="s">
        <v>2375</v>
      </c>
      <c r="O1389" s="23" t="s">
        <v>4261</v>
      </c>
      <c r="P1389" s="23" t="s">
        <v>4260</v>
      </c>
      <c r="Q1389" s="23" t="s">
        <v>229</v>
      </c>
      <c r="U1389" s="23" t="s">
        <v>250</v>
      </c>
      <c r="V1389" s="23" t="s">
        <v>231</v>
      </c>
      <c r="W1389" s="25">
        <v>46309.803796296299</v>
      </c>
    </row>
    <row r="1390" spans="1:23">
      <c r="A1390">
        <v>283871</v>
      </c>
      <c r="B1390">
        <v>101</v>
      </c>
      <c r="C1390" s="23" t="s">
        <v>221</v>
      </c>
      <c r="D1390" s="23" t="s">
        <v>222</v>
      </c>
      <c r="E1390" s="23" t="s">
        <v>223</v>
      </c>
      <c r="F1390" s="24">
        <v>46260</v>
      </c>
      <c r="G1390" s="23" t="s">
        <v>644</v>
      </c>
      <c r="H1390">
        <v>1</v>
      </c>
      <c r="I1390" s="23" t="s">
        <v>955</v>
      </c>
      <c r="M1390" s="23" t="s">
        <v>397</v>
      </c>
      <c r="N1390" s="23" t="s">
        <v>4262</v>
      </c>
      <c r="O1390" s="23" t="s">
        <v>4263</v>
      </c>
      <c r="P1390" s="23" t="s">
        <v>955</v>
      </c>
      <c r="Q1390" s="23" t="s">
        <v>229</v>
      </c>
      <c r="U1390" s="23" t="s">
        <v>648</v>
      </c>
      <c r="V1390" s="23" t="s">
        <v>231</v>
      </c>
      <c r="W1390" s="25">
        <v>46309.803796296299</v>
      </c>
    </row>
    <row r="1391" spans="1:23">
      <c r="A1391">
        <v>283872</v>
      </c>
      <c r="B1391">
        <v>102</v>
      </c>
      <c r="C1391" s="23" t="s">
        <v>221</v>
      </c>
      <c r="D1391" s="23" t="s">
        <v>222</v>
      </c>
      <c r="E1391" s="23" t="s">
        <v>223</v>
      </c>
      <c r="F1391" s="24">
        <v>46260</v>
      </c>
      <c r="G1391" s="23" t="s">
        <v>4264</v>
      </c>
      <c r="H1391">
        <v>1</v>
      </c>
      <c r="I1391" s="23" t="s">
        <v>4265</v>
      </c>
      <c r="M1391" s="23" t="s">
        <v>1182</v>
      </c>
      <c r="N1391" s="23" t="s">
        <v>4266</v>
      </c>
      <c r="O1391" s="23" t="s">
        <v>4267</v>
      </c>
      <c r="P1391" s="23" t="s">
        <v>4265</v>
      </c>
      <c r="Q1391" s="23" t="s">
        <v>229</v>
      </c>
      <c r="U1391" s="23" t="s">
        <v>4268</v>
      </c>
      <c r="V1391" s="23" t="s">
        <v>231</v>
      </c>
      <c r="W1391" s="25">
        <v>46309.803796296299</v>
      </c>
    </row>
    <row r="1392" spans="1:23">
      <c r="A1392">
        <v>283873</v>
      </c>
      <c r="B1392">
        <v>103</v>
      </c>
      <c r="C1392" s="23" t="s">
        <v>221</v>
      </c>
      <c r="D1392" s="23" t="s">
        <v>222</v>
      </c>
      <c r="E1392" s="23" t="s">
        <v>223</v>
      </c>
      <c r="F1392" s="24">
        <v>46260</v>
      </c>
      <c r="G1392" s="23" t="s">
        <v>263</v>
      </c>
      <c r="H1392">
        <v>1</v>
      </c>
      <c r="I1392" s="23" t="s">
        <v>4269</v>
      </c>
      <c r="M1392" s="23" t="s">
        <v>265</v>
      </c>
      <c r="N1392" s="23" t="s">
        <v>4270</v>
      </c>
      <c r="O1392" s="23" t="s">
        <v>4271</v>
      </c>
      <c r="P1392" s="23" t="s">
        <v>4269</v>
      </c>
      <c r="Q1392" s="23" t="s">
        <v>229</v>
      </c>
      <c r="U1392" s="23" t="s">
        <v>268</v>
      </c>
      <c r="V1392" s="23" t="s">
        <v>231</v>
      </c>
      <c r="W1392" s="25">
        <v>46309.803796296299</v>
      </c>
    </row>
    <row r="1393" spans="1:23">
      <c r="A1393">
        <v>283874</v>
      </c>
      <c r="B1393">
        <v>104</v>
      </c>
      <c r="C1393" s="23" t="s">
        <v>221</v>
      </c>
      <c r="D1393" s="23" t="s">
        <v>222</v>
      </c>
      <c r="E1393" s="23" t="s">
        <v>223</v>
      </c>
      <c r="F1393" s="24">
        <v>46260</v>
      </c>
      <c r="G1393" s="23" t="s">
        <v>1800</v>
      </c>
      <c r="H1393">
        <v>1</v>
      </c>
      <c r="I1393" s="23" t="s">
        <v>4272</v>
      </c>
      <c r="M1393" s="23" t="s">
        <v>1801</v>
      </c>
      <c r="N1393" s="23" t="s">
        <v>4273</v>
      </c>
      <c r="O1393" s="23" t="s">
        <v>4274</v>
      </c>
      <c r="P1393" s="23" t="s">
        <v>4272</v>
      </c>
      <c r="Q1393" s="23" t="s">
        <v>229</v>
      </c>
      <c r="U1393" s="23" t="s">
        <v>1804</v>
      </c>
      <c r="V1393" s="23" t="s">
        <v>231</v>
      </c>
      <c r="W1393" s="25">
        <v>46309.803796296299</v>
      </c>
    </row>
    <row r="1394" spans="1:23">
      <c r="A1394">
        <v>283875</v>
      </c>
      <c r="B1394">
        <v>105</v>
      </c>
      <c r="C1394" s="23" t="s">
        <v>221</v>
      </c>
      <c r="D1394" s="23" t="s">
        <v>222</v>
      </c>
      <c r="E1394" s="23" t="s">
        <v>223</v>
      </c>
      <c r="F1394" s="24">
        <v>46260</v>
      </c>
      <c r="G1394" s="23" t="s">
        <v>263</v>
      </c>
      <c r="H1394">
        <v>1</v>
      </c>
      <c r="I1394" s="23" t="s">
        <v>4275</v>
      </c>
      <c r="M1394" s="23" t="s">
        <v>265</v>
      </c>
      <c r="N1394" s="23" t="s">
        <v>4276</v>
      </c>
      <c r="O1394" s="23" t="s">
        <v>4277</v>
      </c>
      <c r="P1394" s="23" t="s">
        <v>4275</v>
      </c>
      <c r="Q1394" s="23" t="s">
        <v>229</v>
      </c>
      <c r="U1394" s="23" t="s">
        <v>268</v>
      </c>
      <c r="V1394" s="23" t="s">
        <v>231</v>
      </c>
      <c r="W1394" s="25">
        <v>46309.803796296299</v>
      </c>
    </row>
    <row r="1395" spans="1:23">
      <c r="A1395">
        <v>283876</v>
      </c>
      <c r="B1395">
        <v>106</v>
      </c>
      <c r="C1395" s="23" t="s">
        <v>221</v>
      </c>
      <c r="D1395" s="23" t="s">
        <v>222</v>
      </c>
      <c r="E1395" s="23" t="s">
        <v>223</v>
      </c>
      <c r="F1395" s="24">
        <v>46260</v>
      </c>
      <c r="G1395" s="23" t="s">
        <v>323</v>
      </c>
      <c r="H1395">
        <v>1</v>
      </c>
      <c r="I1395" s="23" t="s">
        <v>3998</v>
      </c>
      <c r="M1395" s="23" t="s">
        <v>325</v>
      </c>
      <c r="N1395" s="23" t="s">
        <v>4278</v>
      </c>
      <c r="O1395" s="23" t="s">
        <v>2989</v>
      </c>
      <c r="P1395" s="23" t="s">
        <v>3998</v>
      </c>
      <c r="Q1395" s="23" t="s">
        <v>229</v>
      </c>
      <c r="U1395" s="23" t="s">
        <v>328</v>
      </c>
      <c r="V1395" s="23" t="s">
        <v>231</v>
      </c>
      <c r="W1395" s="25">
        <v>46309.803796296299</v>
      </c>
    </row>
    <row r="1396" spans="1:23">
      <c r="A1396">
        <v>283877</v>
      </c>
      <c r="B1396">
        <v>107</v>
      </c>
      <c r="C1396" s="23" t="s">
        <v>221</v>
      </c>
      <c r="D1396" s="23" t="s">
        <v>222</v>
      </c>
      <c r="E1396" s="23" t="s">
        <v>223</v>
      </c>
      <c r="F1396" s="24">
        <v>46260</v>
      </c>
      <c r="G1396" s="23" t="s">
        <v>224</v>
      </c>
      <c r="H1396">
        <v>1</v>
      </c>
      <c r="I1396" s="23" t="s">
        <v>4279</v>
      </c>
      <c r="M1396" s="23" t="s">
        <v>226</v>
      </c>
      <c r="N1396" s="23" t="s">
        <v>4280</v>
      </c>
      <c r="O1396" s="23" t="s">
        <v>4281</v>
      </c>
      <c r="P1396" s="23" t="s">
        <v>4279</v>
      </c>
      <c r="Q1396" s="23" t="s">
        <v>229</v>
      </c>
      <c r="U1396" s="23" t="s">
        <v>230</v>
      </c>
      <c r="V1396" s="23" t="s">
        <v>231</v>
      </c>
      <c r="W1396" s="25">
        <v>46309.803796296299</v>
      </c>
    </row>
    <row r="1397" spans="1:23">
      <c r="A1397">
        <v>284416</v>
      </c>
      <c r="B1397">
        <v>108</v>
      </c>
      <c r="C1397" s="23" t="s">
        <v>221</v>
      </c>
      <c r="D1397" s="23" t="s">
        <v>222</v>
      </c>
      <c r="E1397" s="23" t="s">
        <v>223</v>
      </c>
      <c r="F1397" s="24">
        <v>46262</v>
      </c>
      <c r="G1397" s="23" t="s">
        <v>224</v>
      </c>
      <c r="H1397">
        <v>1</v>
      </c>
      <c r="I1397" s="23" t="s">
        <v>1648</v>
      </c>
      <c r="M1397" s="23" t="s">
        <v>226</v>
      </c>
      <c r="N1397" s="23" t="s">
        <v>4282</v>
      </c>
      <c r="O1397" s="23" t="s">
        <v>4283</v>
      </c>
      <c r="P1397" s="23" t="s">
        <v>1648</v>
      </c>
      <c r="Q1397" s="23" t="s">
        <v>229</v>
      </c>
      <c r="U1397" s="23" t="s">
        <v>230</v>
      </c>
      <c r="V1397" s="23" t="s">
        <v>231</v>
      </c>
      <c r="W1397" s="25">
        <v>46309.803796296299</v>
      </c>
    </row>
    <row r="1398" spans="1:23">
      <c r="A1398">
        <v>284417</v>
      </c>
      <c r="B1398">
        <v>109</v>
      </c>
      <c r="C1398" s="23" t="s">
        <v>221</v>
      </c>
      <c r="D1398" s="23" t="s">
        <v>222</v>
      </c>
      <c r="E1398" s="23" t="s">
        <v>223</v>
      </c>
      <c r="F1398" s="24">
        <v>46262</v>
      </c>
      <c r="G1398" s="23" t="s">
        <v>1988</v>
      </c>
      <c r="H1398">
        <v>1</v>
      </c>
      <c r="I1398" s="23" t="s">
        <v>2678</v>
      </c>
      <c r="M1398" s="23" t="s">
        <v>1990</v>
      </c>
      <c r="N1398" s="23" t="s">
        <v>4284</v>
      </c>
      <c r="O1398" s="23" t="s">
        <v>923</v>
      </c>
      <c r="P1398" s="23" t="s">
        <v>2678</v>
      </c>
      <c r="Q1398" s="23" t="s">
        <v>229</v>
      </c>
      <c r="U1398" s="23" t="s">
        <v>1993</v>
      </c>
      <c r="V1398" s="23" t="s">
        <v>231</v>
      </c>
      <c r="W1398" s="25">
        <v>46309.803796296299</v>
      </c>
    </row>
    <row r="1399" spans="1:23">
      <c r="A1399">
        <v>284418</v>
      </c>
      <c r="B1399">
        <v>110</v>
      </c>
      <c r="C1399" s="23" t="s">
        <v>221</v>
      </c>
      <c r="D1399" s="23" t="s">
        <v>222</v>
      </c>
      <c r="E1399" s="23" t="s">
        <v>223</v>
      </c>
      <c r="F1399" s="24">
        <v>46262</v>
      </c>
      <c r="G1399" s="23" t="s">
        <v>329</v>
      </c>
      <c r="H1399">
        <v>1</v>
      </c>
      <c r="I1399" s="23" t="s">
        <v>2739</v>
      </c>
      <c r="M1399" s="23" t="s">
        <v>330</v>
      </c>
      <c r="N1399" s="23" t="s">
        <v>1318</v>
      </c>
      <c r="O1399" s="23" t="s">
        <v>4285</v>
      </c>
      <c r="P1399" s="23" t="s">
        <v>2739</v>
      </c>
      <c r="Q1399" s="23" t="s">
        <v>229</v>
      </c>
      <c r="U1399" s="23" t="s">
        <v>333</v>
      </c>
      <c r="V1399" s="23" t="s">
        <v>231</v>
      </c>
      <c r="W1399" s="25">
        <v>46309.803796296299</v>
      </c>
    </row>
    <row r="1400" spans="1:23">
      <c r="A1400">
        <v>284419</v>
      </c>
      <c r="B1400">
        <v>111</v>
      </c>
      <c r="C1400" s="23" t="s">
        <v>221</v>
      </c>
      <c r="D1400" s="23" t="s">
        <v>222</v>
      </c>
      <c r="E1400" s="23" t="s">
        <v>223</v>
      </c>
      <c r="F1400" s="24">
        <v>46262</v>
      </c>
      <c r="G1400" s="23" t="s">
        <v>1988</v>
      </c>
      <c r="H1400">
        <v>1</v>
      </c>
      <c r="I1400" s="23" t="s">
        <v>4286</v>
      </c>
      <c r="M1400" s="23" t="s">
        <v>1990</v>
      </c>
      <c r="N1400" s="23" t="s">
        <v>1746</v>
      </c>
      <c r="O1400" s="23" t="s">
        <v>4287</v>
      </c>
      <c r="P1400" s="23" t="s">
        <v>4286</v>
      </c>
      <c r="Q1400" s="23" t="s">
        <v>229</v>
      </c>
      <c r="U1400" s="23" t="s">
        <v>1993</v>
      </c>
      <c r="V1400" s="23" t="s">
        <v>231</v>
      </c>
      <c r="W1400" s="25">
        <v>46309.803796296299</v>
      </c>
    </row>
    <row r="1401" spans="1:23">
      <c r="A1401">
        <v>284420</v>
      </c>
      <c r="B1401">
        <v>112</v>
      </c>
      <c r="C1401" s="23" t="s">
        <v>221</v>
      </c>
      <c r="D1401" s="23" t="s">
        <v>222</v>
      </c>
      <c r="E1401" s="23" t="s">
        <v>223</v>
      </c>
      <c r="F1401" s="24">
        <v>46262</v>
      </c>
      <c r="G1401" s="23" t="s">
        <v>1988</v>
      </c>
      <c r="H1401">
        <v>1</v>
      </c>
      <c r="I1401" s="23" t="s">
        <v>4288</v>
      </c>
      <c r="M1401" s="23" t="s">
        <v>1990</v>
      </c>
      <c r="N1401" s="23" t="s">
        <v>4289</v>
      </c>
      <c r="O1401" s="23" t="s">
        <v>4290</v>
      </c>
      <c r="P1401" s="23" t="s">
        <v>4288</v>
      </c>
      <c r="Q1401" s="23" t="s">
        <v>229</v>
      </c>
      <c r="U1401" s="23" t="s">
        <v>1993</v>
      </c>
      <c r="V1401" s="23" t="s">
        <v>231</v>
      </c>
      <c r="W1401" s="25">
        <v>46309.803796296299</v>
      </c>
    </row>
    <row r="1402" spans="1:23">
      <c r="A1402">
        <v>284421</v>
      </c>
      <c r="B1402">
        <v>113</v>
      </c>
      <c r="C1402" s="23" t="s">
        <v>221</v>
      </c>
      <c r="D1402" s="23" t="s">
        <v>222</v>
      </c>
      <c r="E1402" s="23" t="s">
        <v>223</v>
      </c>
      <c r="F1402" s="24">
        <v>46262</v>
      </c>
      <c r="G1402" s="23" t="s">
        <v>224</v>
      </c>
      <c r="H1402">
        <v>1</v>
      </c>
      <c r="I1402" s="23" t="s">
        <v>1423</v>
      </c>
      <c r="M1402" s="23" t="s">
        <v>226</v>
      </c>
      <c r="N1402" s="23" t="s">
        <v>4291</v>
      </c>
      <c r="O1402" s="23" t="s">
        <v>4292</v>
      </c>
      <c r="P1402" s="23" t="s">
        <v>1423</v>
      </c>
      <c r="Q1402" s="23" t="s">
        <v>229</v>
      </c>
      <c r="U1402" s="23" t="s">
        <v>230</v>
      </c>
      <c r="V1402" s="23" t="s">
        <v>231</v>
      </c>
      <c r="W1402" s="25">
        <v>46309.803796296299</v>
      </c>
    </row>
    <row r="1403" spans="1:23">
      <c r="A1403">
        <v>284422</v>
      </c>
      <c r="B1403">
        <v>114</v>
      </c>
      <c r="C1403" s="23" t="s">
        <v>221</v>
      </c>
      <c r="D1403" s="23" t="s">
        <v>222</v>
      </c>
      <c r="E1403" s="23" t="s">
        <v>223</v>
      </c>
      <c r="F1403" s="24">
        <v>46262</v>
      </c>
      <c r="G1403" s="23" t="s">
        <v>1988</v>
      </c>
      <c r="H1403">
        <v>1</v>
      </c>
      <c r="I1403" s="23" t="s">
        <v>2783</v>
      </c>
      <c r="M1403" s="23" t="s">
        <v>1990</v>
      </c>
      <c r="N1403" s="23" t="s">
        <v>4293</v>
      </c>
      <c r="O1403" s="23" t="s">
        <v>4294</v>
      </c>
      <c r="P1403" s="23" t="s">
        <v>2783</v>
      </c>
      <c r="Q1403" s="23" t="s">
        <v>419</v>
      </c>
      <c r="U1403" s="23" t="s">
        <v>1993</v>
      </c>
      <c r="V1403" s="23" t="s">
        <v>231</v>
      </c>
      <c r="W1403" s="25">
        <v>46309.803796296299</v>
      </c>
    </row>
    <row r="1404" spans="1:23">
      <c r="A1404">
        <v>284423</v>
      </c>
      <c r="B1404">
        <v>116</v>
      </c>
      <c r="C1404" s="23" t="s">
        <v>221</v>
      </c>
      <c r="D1404" s="23" t="s">
        <v>222</v>
      </c>
      <c r="E1404" s="23" t="s">
        <v>223</v>
      </c>
      <c r="F1404" s="24">
        <v>46262</v>
      </c>
      <c r="G1404" s="23" t="s">
        <v>623</v>
      </c>
      <c r="H1404">
        <v>1</v>
      </c>
      <c r="I1404" s="23" t="s">
        <v>4295</v>
      </c>
      <c r="M1404" s="23" t="s">
        <v>625</v>
      </c>
      <c r="N1404" s="23" t="s">
        <v>4296</v>
      </c>
      <c r="O1404" s="23" t="s">
        <v>4297</v>
      </c>
      <c r="P1404" s="23" t="s">
        <v>4295</v>
      </c>
      <c r="Q1404" s="23" t="s">
        <v>229</v>
      </c>
      <c r="U1404" s="23" t="s">
        <v>628</v>
      </c>
      <c r="V1404" s="23" t="s">
        <v>231</v>
      </c>
      <c r="W1404" s="25">
        <v>46309.803796296299</v>
      </c>
    </row>
    <row r="1405" spans="1:23">
      <c r="A1405">
        <v>284424</v>
      </c>
      <c r="B1405">
        <v>117</v>
      </c>
      <c r="C1405" s="23" t="s">
        <v>221</v>
      </c>
      <c r="D1405" s="23" t="s">
        <v>222</v>
      </c>
      <c r="E1405" s="23" t="s">
        <v>223</v>
      </c>
      <c r="F1405" s="24">
        <v>46262</v>
      </c>
      <c r="G1405" s="23" t="s">
        <v>275</v>
      </c>
      <c r="H1405">
        <v>1</v>
      </c>
      <c r="I1405" s="23" t="s">
        <v>2673</v>
      </c>
      <c r="M1405" s="23" t="s">
        <v>277</v>
      </c>
      <c r="N1405" s="23" t="s">
        <v>4298</v>
      </c>
      <c r="O1405" s="23" t="s">
        <v>2315</v>
      </c>
      <c r="P1405" s="23" t="s">
        <v>2673</v>
      </c>
      <c r="Q1405" s="23" t="s">
        <v>229</v>
      </c>
      <c r="U1405" s="23" t="s">
        <v>280</v>
      </c>
      <c r="V1405" s="23" t="s">
        <v>231</v>
      </c>
      <c r="W1405" s="25">
        <v>46309.803796296299</v>
      </c>
    </row>
    <row r="1406" spans="1:23">
      <c r="A1406">
        <v>284425</v>
      </c>
      <c r="B1406">
        <v>118</v>
      </c>
      <c r="C1406" s="23" t="s">
        <v>221</v>
      </c>
      <c r="D1406" s="23" t="s">
        <v>222</v>
      </c>
      <c r="E1406" s="23" t="s">
        <v>223</v>
      </c>
      <c r="F1406" s="24">
        <v>46262</v>
      </c>
      <c r="G1406" s="23" t="s">
        <v>623</v>
      </c>
      <c r="H1406">
        <v>1</v>
      </c>
      <c r="I1406" s="23" t="s">
        <v>745</v>
      </c>
      <c r="M1406" s="23" t="s">
        <v>625</v>
      </c>
      <c r="N1406" s="23" t="s">
        <v>4299</v>
      </c>
      <c r="O1406" s="23" t="s">
        <v>4300</v>
      </c>
      <c r="P1406" s="23" t="s">
        <v>745</v>
      </c>
      <c r="Q1406" s="23" t="s">
        <v>229</v>
      </c>
      <c r="U1406" s="23" t="s">
        <v>628</v>
      </c>
      <c r="V1406" s="23" t="s">
        <v>231</v>
      </c>
      <c r="W1406" s="25">
        <v>46309.803796296299</v>
      </c>
    </row>
    <row r="1407" spans="1:23">
      <c r="A1407">
        <v>284426</v>
      </c>
      <c r="B1407">
        <v>119</v>
      </c>
      <c r="C1407" s="23" t="s">
        <v>221</v>
      </c>
      <c r="D1407" s="23" t="s">
        <v>222</v>
      </c>
      <c r="E1407" s="23" t="s">
        <v>223</v>
      </c>
      <c r="F1407" s="24">
        <v>46262</v>
      </c>
      <c r="G1407" s="23" t="s">
        <v>1988</v>
      </c>
      <c r="H1407">
        <v>1</v>
      </c>
      <c r="I1407" s="23" t="s">
        <v>3113</v>
      </c>
      <c r="M1407" s="23" t="s">
        <v>1990</v>
      </c>
      <c r="N1407" s="23" t="s">
        <v>4301</v>
      </c>
      <c r="O1407" s="23" t="s">
        <v>3461</v>
      </c>
      <c r="P1407" s="23" t="s">
        <v>3113</v>
      </c>
      <c r="Q1407" s="23" t="s">
        <v>229</v>
      </c>
      <c r="U1407" s="23" t="s">
        <v>1993</v>
      </c>
      <c r="V1407" s="23" t="s">
        <v>231</v>
      </c>
      <c r="W1407" s="25">
        <v>46309.803796296299</v>
      </c>
    </row>
    <row r="1408" spans="1:23">
      <c r="A1408">
        <v>284427</v>
      </c>
      <c r="B1408">
        <v>120</v>
      </c>
      <c r="C1408" s="23" t="s">
        <v>221</v>
      </c>
      <c r="D1408" s="23" t="s">
        <v>222</v>
      </c>
      <c r="E1408" s="23" t="s">
        <v>223</v>
      </c>
      <c r="F1408" s="24">
        <v>46262</v>
      </c>
      <c r="G1408" s="23" t="s">
        <v>275</v>
      </c>
      <c r="H1408">
        <v>1</v>
      </c>
      <c r="I1408" s="23" t="s">
        <v>4302</v>
      </c>
      <c r="M1408" s="23" t="s">
        <v>277</v>
      </c>
      <c r="N1408" s="23" t="s">
        <v>4303</v>
      </c>
      <c r="O1408" s="23" t="s">
        <v>4304</v>
      </c>
      <c r="P1408" s="23" t="s">
        <v>4302</v>
      </c>
      <c r="Q1408" s="23" t="s">
        <v>229</v>
      </c>
      <c r="U1408" s="23" t="s">
        <v>280</v>
      </c>
      <c r="V1408" s="23" t="s">
        <v>231</v>
      </c>
      <c r="W1408" s="25">
        <v>46309.803796296299</v>
      </c>
    </row>
    <row r="1409" spans="1:23">
      <c r="A1409">
        <v>284428</v>
      </c>
      <c r="B1409">
        <v>121</v>
      </c>
      <c r="C1409" s="23" t="s">
        <v>221</v>
      </c>
      <c r="D1409" s="23" t="s">
        <v>222</v>
      </c>
      <c r="E1409" s="23" t="s">
        <v>223</v>
      </c>
      <c r="F1409" s="24">
        <v>46262</v>
      </c>
      <c r="G1409" s="23" t="s">
        <v>245</v>
      </c>
      <c r="H1409">
        <v>1</v>
      </c>
      <c r="I1409" s="23" t="s">
        <v>4305</v>
      </c>
      <c r="M1409" s="23" t="s">
        <v>247</v>
      </c>
      <c r="N1409" s="23" t="s">
        <v>4171</v>
      </c>
      <c r="O1409" s="23" t="s">
        <v>4306</v>
      </c>
      <c r="P1409" s="23" t="s">
        <v>4305</v>
      </c>
      <c r="Q1409" s="23" t="s">
        <v>229</v>
      </c>
      <c r="U1409" s="23" t="s">
        <v>250</v>
      </c>
      <c r="V1409" s="23" t="s">
        <v>231</v>
      </c>
      <c r="W1409" s="25">
        <v>46309.803796296299</v>
      </c>
    </row>
    <row r="1410" spans="1:23">
      <c r="A1410">
        <v>284429</v>
      </c>
      <c r="B1410">
        <v>122</v>
      </c>
      <c r="C1410" s="23" t="s">
        <v>221</v>
      </c>
      <c r="D1410" s="23" t="s">
        <v>222</v>
      </c>
      <c r="E1410" s="23" t="s">
        <v>223</v>
      </c>
      <c r="F1410" s="24">
        <v>46262</v>
      </c>
      <c r="G1410" s="23" t="s">
        <v>644</v>
      </c>
      <c r="H1410">
        <v>1</v>
      </c>
      <c r="I1410" s="23" t="s">
        <v>3911</v>
      </c>
      <c r="M1410" s="23" t="s">
        <v>397</v>
      </c>
      <c r="N1410" s="23" t="s">
        <v>4307</v>
      </c>
      <c r="O1410" s="23" t="s">
        <v>4308</v>
      </c>
      <c r="P1410" s="23" t="s">
        <v>3911</v>
      </c>
      <c r="Q1410" s="23" t="s">
        <v>229</v>
      </c>
      <c r="U1410" s="23" t="s">
        <v>648</v>
      </c>
      <c r="V1410" s="23" t="s">
        <v>231</v>
      </c>
      <c r="W1410" s="25">
        <v>46309.803796296299</v>
      </c>
    </row>
    <row r="1411" spans="1:23">
      <c r="A1411">
        <v>284430</v>
      </c>
      <c r="B1411">
        <v>123</v>
      </c>
      <c r="C1411" s="23" t="s">
        <v>221</v>
      </c>
      <c r="D1411" s="23" t="s">
        <v>222</v>
      </c>
      <c r="E1411" s="23" t="s">
        <v>223</v>
      </c>
      <c r="F1411" s="24">
        <v>46262</v>
      </c>
      <c r="G1411" s="23" t="s">
        <v>281</v>
      </c>
      <c r="H1411">
        <v>1</v>
      </c>
      <c r="I1411" s="23" t="s">
        <v>4309</v>
      </c>
      <c r="M1411" s="23" t="s">
        <v>283</v>
      </c>
      <c r="N1411" s="23" t="s">
        <v>4310</v>
      </c>
      <c r="O1411" s="23" t="s">
        <v>4311</v>
      </c>
      <c r="P1411" s="23" t="s">
        <v>4309</v>
      </c>
      <c r="Q1411" s="23" t="s">
        <v>229</v>
      </c>
      <c r="U1411" s="23" t="s">
        <v>286</v>
      </c>
      <c r="V1411" s="23" t="s">
        <v>231</v>
      </c>
      <c r="W1411" s="25">
        <v>46309.803796296299</v>
      </c>
    </row>
    <row r="1412" spans="1:23">
      <c r="A1412">
        <v>284431</v>
      </c>
      <c r="B1412">
        <v>124</v>
      </c>
      <c r="C1412" s="23" t="s">
        <v>221</v>
      </c>
      <c r="D1412" s="23" t="s">
        <v>222</v>
      </c>
      <c r="E1412" s="23" t="s">
        <v>223</v>
      </c>
      <c r="F1412" s="24">
        <v>46262</v>
      </c>
      <c r="G1412" s="23" t="s">
        <v>617</v>
      </c>
      <c r="H1412">
        <v>1</v>
      </c>
      <c r="I1412" s="23" t="s">
        <v>4312</v>
      </c>
      <c r="M1412" s="23" t="s">
        <v>619</v>
      </c>
      <c r="N1412" s="23" t="s">
        <v>4313</v>
      </c>
      <c r="O1412" s="23" t="s">
        <v>4314</v>
      </c>
      <c r="P1412" s="23" t="s">
        <v>4312</v>
      </c>
      <c r="Q1412" s="23" t="s">
        <v>229</v>
      </c>
      <c r="U1412" s="23" t="s">
        <v>622</v>
      </c>
      <c r="V1412" s="23" t="s">
        <v>231</v>
      </c>
      <c r="W1412" s="25">
        <v>46309.803796296299</v>
      </c>
    </row>
    <row r="1413" spans="1:23">
      <c r="A1413">
        <v>284432</v>
      </c>
      <c r="B1413">
        <v>125</v>
      </c>
      <c r="C1413" s="23" t="s">
        <v>221</v>
      </c>
      <c r="D1413" s="23" t="s">
        <v>222</v>
      </c>
      <c r="E1413" s="23" t="s">
        <v>223</v>
      </c>
      <c r="F1413" s="24">
        <v>46262</v>
      </c>
      <c r="G1413" s="23" t="s">
        <v>617</v>
      </c>
      <c r="H1413">
        <v>1</v>
      </c>
      <c r="I1413" s="23" t="s">
        <v>442</v>
      </c>
      <c r="M1413" s="23" t="s">
        <v>619</v>
      </c>
      <c r="N1413" s="23" t="s">
        <v>4315</v>
      </c>
      <c r="O1413" s="23" t="s">
        <v>4316</v>
      </c>
      <c r="P1413" s="23" t="s">
        <v>442</v>
      </c>
      <c r="Q1413" s="23" t="s">
        <v>229</v>
      </c>
      <c r="U1413" s="23" t="s">
        <v>622</v>
      </c>
      <c r="V1413" s="23" t="s">
        <v>231</v>
      </c>
      <c r="W1413" s="25">
        <v>46309.803796296299</v>
      </c>
    </row>
    <row r="1414" spans="1:23">
      <c r="A1414">
        <v>284433</v>
      </c>
      <c r="B1414">
        <v>126</v>
      </c>
      <c r="C1414" s="23" t="s">
        <v>221</v>
      </c>
      <c r="D1414" s="23" t="s">
        <v>222</v>
      </c>
      <c r="E1414" s="23" t="s">
        <v>223</v>
      </c>
      <c r="F1414" s="24">
        <v>46262</v>
      </c>
      <c r="G1414" s="23" t="s">
        <v>317</v>
      </c>
      <c r="H1414">
        <v>1</v>
      </c>
      <c r="I1414" s="23" t="s">
        <v>714</v>
      </c>
      <c r="M1414" s="23" t="s">
        <v>319</v>
      </c>
      <c r="N1414" s="23" t="s">
        <v>4317</v>
      </c>
      <c r="O1414" s="23" t="s">
        <v>4318</v>
      </c>
      <c r="P1414" s="23" t="s">
        <v>714</v>
      </c>
      <c r="Q1414" s="23" t="s">
        <v>229</v>
      </c>
      <c r="U1414" s="23" t="s">
        <v>322</v>
      </c>
      <c r="V1414" s="23" t="s">
        <v>231</v>
      </c>
      <c r="W1414" s="25">
        <v>46309.803796296299</v>
      </c>
    </row>
    <row r="1415" spans="1:23">
      <c r="A1415">
        <v>284434</v>
      </c>
      <c r="B1415">
        <v>127</v>
      </c>
      <c r="C1415" s="23" t="s">
        <v>221</v>
      </c>
      <c r="D1415" s="23" t="s">
        <v>222</v>
      </c>
      <c r="E1415" s="23" t="s">
        <v>223</v>
      </c>
      <c r="F1415" s="24">
        <v>46262</v>
      </c>
      <c r="G1415" s="23" t="s">
        <v>275</v>
      </c>
      <c r="H1415">
        <v>1</v>
      </c>
      <c r="I1415" s="23" t="s">
        <v>1589</v>
      </c>
      <c r="M1415" s="23" t="s">
        <v>277</v>
      </c>
      <c r="N1415" s="23" t="s">
        <v>4319</v>
      </c>
      <c r="O1415" s="23" t="s">
        <v>4055</v>
      </c>
      <c r="P1415" s="23" t="s">
        <v>1589</v>
      </c>
      <c r="Q1415" s="23" t="s">
        <v>229</v>
      </c>
      <c r="U1415" s="23" t="s">
        <v>280</v>
      </c>
      <c r="V1415" s="23" t="s">
        <v>231</v>
      </c>
      <c r="W1415" s="25">
        <v>46309.803796296299</v>
      </c>
    </row>
    <row r="1416" spans="1:23">
      <c r="A1416">
        <v>284435</v>
      </c>
      <c r="B1416">
        <v>128</v>
      </c>
      <c r="C1416" s="23" t="s">
        <v>221</v>
      </c>
      <c r="D1416" s="23" t="s">
        <v>222</v>
      </c>
      <c r="E1416" s="23" t="s">
        <v>223</v>
      </c>
      <c r="F1416" s="24">
        <v>46262</v>
      </c>
      <c r="G1416" s="23" t="s">
        <v>224</v>
      </c>
      <c r="H1416">
        <v>1</v>
      </c>
      <c r="I1416" s="23" t="s">
        <v>356</v>
      </c>
      <c r="M1416" s="23" t="s">
        <v>226</v>
      </c>
      <c r="N1416" s="23" t="s">
        <v>4320</v>
      </c>
      <c r="O1416" s="23" t="s">
        <v>4321</v>
      </c>
      <c r="P1416" s="23" t="s">
        <v>356</v>
      </c>
      <c r="Q1416" s="23" t="s">
        <v>229</v>
      </c>
      <c r="U1416" s="23" t="s">
        <v>230</v>
      </c>
      <c r="V1416" s="23" t="s">
        <v>231</v>
      </c>
      <c r="W1416" s="25">
        <v>46309.803796296299</v>
      </c>
    </row>
    <row r="1417" spans="1:23">
      <c r="A1417">
        <v>284436</v>
      </c>
      <c r="B1417">
        <v>129</v>
      </c>
      <c r="C1417" s="23" t="s">
        <v>221</v>
      </c>
      <c r="D1417" s="23" t="s">
        <v>222</v>
      </c>
      <c r="E1417" s="23" t="s">
        <v>223</v>
      </c>
      <c r="F1417" s="24">
        <v>46262</v>
      </c>
      <c r="G1417" s="23" t="s">
        <v>632</v>
      </c>
      <c r="H1417">
        <v>1</v>
      </c>
      <c r="I1417" s="23" t="s">
        <v>589</v>
      </c>
      <c r="M1417" s="23" t="s">
        <v>634</v>
      </c>
      <c r="N1417" s="23" t="s">
        <v>4322</v>
      </c>
      <c r="O1417" s="23" t="s">
        <v>4323</v>
      </c>
      <c r="P1417" s="23" t="s">
        <v>589</v>
      </c>
      <c r="Q1417" s="23" t="s">
        <v>229</v>
      </c>
      <c r="U1417" s="23" t="s">
        <v>637</v>
      </c>
      <c r="V1417" s="23" t="s">
        <v>231</v>
      </c>
      <c r="W1417" s="25">
        <v>46309.803796296299</v>
      </c>
    </row>
    <row r="1418" spans="1:23">
      <c r="A1418">
        <v>284437</v>
      </c>
      <c r="B1418">
        <v>115</v>
      </c>
      <c r="C1418" s="23" t="s">
        <v>221</v>
      </c>
      <c r="D1418" s="23" t="s">
        <v>222</v>
      </c>
      <c r="E1418" s="23" t="s">
        <v>223</v>
      </c>
      <c r="F1418" s="24">
        <v>46262</v>
      </c>
      <c r="G1418" s="23" t="s">
        <v>329</v>
      </c>
      <c r="H1418">
        <v>1</v>
      </c>
      <c r="I1418" s="23" t="s">
        <v>419</v>
      </c>
      <c r="M1418" s="23" t="s">
        <v>330</v>
      </c>
      <c r="N1418" s="23" t="s">
        <v>4324</v>
      </c>
      <c r="O1418" s="23" t="s">
        <v>4325</v>
      </c>
      <c r="P1418" s="23" t="s">
        <v>419</v>
      </c>
      <c r="Q1418" s="23" t="s">
        <v>229</v>
      </c>
      <c r="R1418">
        <v>114</v>
      </c>
      <c r="U1418" s="23" t="s">
        <v>333</v>
      </c>
      <c r="V1418" s="23" t="s">
        <v>231</v>
      </c>
      <c r="W1418" s="25">
        <v>46309.803796296299</v>
      </c>
    </row>
    <row r="1419" spans="1:23">
      <c r="A1419">
        <v>285185</v>
      </c>
      <c r="B1419">
        <v>130</v>
      </c>
      <c r="C1419" s="23" t="s">
        <v>221</v>
      </c>
      <c r="D1419" s="23" t="s">
        <v>222</v>
      </c>
      <c r="E1419" s="23" t="s">
        <v>223</v>
      </c>
      <c r="F1419" s="24">
        <v>46267</v>
      </c>
      <c r="G1419" s="23" t="s">
        <v>224</v>
      </c>
      <c r="H1419">
        <v>1</v>
      </c>
      <c r="I1419" s="23" t="s">
        <v>624</v>
      </c>
      <c r="M1419" s="23" t="s">
        <v>226</v>
      </c>
      <c r="N1419" s="23" t="s">
        <v>4326</v>
      </c>
      <c r="O1419" s="23" t="s">
        <v>4327</v>
      </c>
      <c r="P1419" s="23" t="s">
        <v>624</v>
      </c>
      <c r="Q1419" s="23" t="s">
        <v>229</v>
      </c>
      <c r="U1419" s="23" t="s">
        <v>230</v>
      </c>
      <c r="V1419" s="23" t="s">
        <v>231</v>
      </c>
      <c r="W1419" s="25">
        <v>46309.803796296299</v>
      </c>
    </row>
    <row r="1420" spans="1:23">
      <c r="A1420">
        <v>285186</v>
      </c>
      <c r="B1420">
        <v>131</v>
      </c>
      <c r="C1420" s="23" t="s">
        <v>221</v>
      </c>
      <c r="D1420" s="23" t="s">
        <v>222</v>
      </c>
      <c r="E1420" s="23" t="s">
        <v>223</v>
      </c>
      <c r="F1420" s="24">
        <v>46267</v>
      </c>
      <c r="G1420" s="23" t="s">
        <v>257</v>
      </c>
      <c r="H1420">
        <v>1</v>
      </c>
      <c r="I1420" s="23" t="s">
        <v>4328</v>
      </c>
      <c r="M1420" s="23" t="s">
        <v>259</v>
      </c>
      <c r="N1420" s="23" t="s">
        <v>4329</v>
      </c>
      <c r="O1420" s="23" t="s">
        <v>4330</v>
      </c>
      <c r="P1420" s="23" t="s">
        <v>4328</v>
      </c>
      <c r="Q1420" s="23" t="s">
        <v>229</v>
      </c>
      <c r="U1420" s="23" t="s">
        <v>262</v>
      </c>
      <c r="V1420" s="23" t="s">
        <v>231</v>
      </c>
      <c r="W1420" s="25">
        <v>46309.803796296299</v>
      </c>
    </row>
    <row r="1421" spans="1:23">
      <c r="A1421">
        <v>285187</v>
      </c>
      <c r="B1421">
        <v>132</v>
      </c>
      <c r="C1421" s="23" t="s">
        <v>221</v>
      </c>
      <c r="D1421" s="23" t="s">
        <v>222</v>
      </c>
      <c r="E1421" s="23" t="s">
        <v>223</v>
      </c>
      <c r="F1421" s="24">
        <v>46267</v>
      </c>
      <c r="G1421" s="23" t="s">
        <v>329</v>
      </c>
      <c r="H1421">
        <v>1</v>
      </c>
      <c r="I1421" s="23" t="s">
        <v>2995</v>
      </c>
      <c r="M1421" s="23" t="s">
        <v>330</v>
      </c>
      <c r="N1421" s="23" t="s">
        <v>2924</v>
      </c>
      <c r="O1421" s="23" t="s">
        <v>3680</v>
      </c>
      <c r="P1421" s="23" t="s">
        <v>2995</v>
      </c>
      <c r="Q1421" s="23" t="s">
        <v>229</v>
      </c>
      <c r="U1421" s="23" t="s">
        <v>333</v>
      </c>
      <c r="V1421" s="23" t="s">
        <v>231</v>
      </c>
      <c r="W1421" s="25">
        <v>46309.803796296299</v>
      </c>
    </row>
    <row r="1422" spans="1:23">
      <c r="A1422">
        <v>285188</v>
      </c>
      <c r="B1422">
        <v>133</v>
      </c>
      <c r="C1422" s="23" t="s">
        <v>221</v>
      </c>
      <c r="D1422" s="23" t="s">
        <v>222</v>
      </c>
      <c r="E1422" s="23" t="s">
        <v>223</v>
      </c>
      <c r="F1422" s="24">
        <v>46267</v>
      </c>
      <c r="G1422" s="23" t="s">
        <v>232</v>
      </c>
      <c r="H1422">
        <v>1</v>
      </c>
      <c r="I1422" s="23" t="s">
        <v>4331</v>
      </c>
      <c r="M1422" s="23" t="s">
        <v>234</v>
      </c>
      <c r="N1422" s="23" t="s">
        <v>4332</v>
      </c>
      <c r="O1422" s="23" t="s">
        <v>4333</v>
      </c>
      <c r="P1422" s="23" t="s">
        <v>4331</v>
      </c>
      <c r="Q1422" s="23" t="s">
        <v>229</v>
      </c>
      <c r="U1422" s="23" t="s">
        <v>237</v>
      </c>
      <c r="V1422" s="23" t="s">
        <v>231</v>
      </c>
      <c r="W1422" s="25">
        <v>46309.803796296299</v>
      </c>
    </row>
    <row r="1423" spans="1:23">
      <c r="A1423">
        <v>285189</v>
      </c>
      <c r="B1423">
        <v>134</v>
      </c>
      <c r="C1423" s="23" t="s">
        <v>221</v>
      </c>
      <c r="D1423" s="23" t="s">
        <v>222</v>
      </c>
      <c r="E1423" s="23" t="s">
        <v>223</v>
      </c>
      <c r="F1423" s="24">
        <v>46267</v>
      </c>
      <c r="G1423" s="23" t="s">
        <v>617</v>
      </c>
      <c r="H1423">
        <v>1</v>
      </c>
      <c r="I1423" s="23" t="s">
        <v>1405</v>
      </c>
      <c r="M1423" s="23" t="s">
        <v>619</v>
      </c>
      <c r="N1423" s="23" t="s">
        <v>4334</v>
      </c>
      <c r="O1423" s="23" t="s">
        <v>4335</v>
      </c>
      <c r="P1423" s="23" t="s">
        <v>1405</v>
      </c>
      <c r="Q1423" s="23" t="s">
        <v>229</v>
      </c>
      <c r="U1423" s="23" t="s">
        <v>622</v>
      </c>
      <c r="V1423" s="23" t="s">
        <v>231</v>
      </c>
      <c r="W1423" s="25">
        <v>46309.803796296299</v>
      </c>
    </row>
    <row r="1424" spans="1:23">
      <c r="A1424">
        <v>285190</v>
      </c>
      <c r="B1424">
        <v>135</v>
      </c>
      <c r="C1424" s="23" t="s">
        <v>221</v>
      </c>
      <c r="D1424" s="23" t="s">
        <v>222</v>
      </c>
      <c r="E1424" s="23" t="s">
        <v>223</v>
      </c>
      <c r="F1424" s="24">
        <v>46267</v>
      </c>
      <c r="G1424" s="23" t="s">
        <v>617</v>
      </c>
      <c r="H1424">
        <v>1</v>
      </c>
      <c r="I1424" s="23" t="s">
        <v>4336</v>
      </c>
      <c r="M1424" s="23" t="s">
        <v>619</v>
      </c>
      <c r="N1424" s="23" t="s">
        <v>4337</v>
      </c>
      <c r="O1424" s="23" t="s">
        <v>4338</v>
      </c>
      <c r="P1424" s="23" t="s">
        <v>4336</v>
      </c>
      <c r="Q1424" s="23" t="s">
        <v>229</v>
      </c>
      <c r="U1424" s="23" t="s">
        <v>622</v>
      </c>
      <c r="V1424" s="23" t="s">
        <v>231</v>
      </c>
      <c r="W1424" s="25">
        <v>46309.803796296299</v>
      </c>
    </row>
    <row r="1425" spans="1:23">
      <c r="A1425">
        <v>285191</v>
      </c>
      <c r="B1425">
        <v>136</v>
      </c>
      <c r="C1425" s="23" t="s">
        <v>221</v>
      </c>
      <c r="D1425" s="23" t="s">
        <v>222</v>
      </c>
      <c r="E1425" s="23" t="s">
        <v>223</v>
      </c>
      <c r="F1425" s="24">
        <v>46267</v>
      </c>
      <c r="G1425" s="23" t="s">
        <v>632</v>
      </c>
      <c r="H1425">
        <v>1</v>
      </c>
      <c r="I1425" s="23" t="s">
        <v>1387</v>
      </c>
      <c r="M1425" s="23" t="s">
        <v>634</v>
      </c>
      <c r="N1425" s="23" t="s">
        <v>4339</v>
      </c>
      <c r="O1425" s="23" t="s">
        <v>4340</v>
      </c>
      <c r="P1425" s="23" t="s">
        <v>1387</v>
      </c>
      <c r="Q1425" s="23" t="s">
        <v>229</v>
      </c>
      <c r="U1425" s="23" t="s">
        <v>637</v>
      </c>
      <c r="V1425" s="23" t="s">
        <v>231</v>
      </c>
      <c r="W1425" s="25">
        <v>46309.803796296299</v>
      </c>
    </row>
    <row r="1426" spans="1:23">
      <c r="A1426">
        <v>285192</v>
      </c>
      <c r="B1426">
        <v>137</v>
      </c>
      <c r="C1426" s="23" t="s">
        <v>221</v>
      </c>
      <c r="D1426" s="23" t="s">
        <v>222</v>
      </c>
      <c r="E1426" s="23" t="s">
        <v>223</v>
      </c>
      <c r="F1426" s="24">
        <v>46267</v>
      </c>
      <c r="G1426" s="23" t="s">
        <v>632</v>
      </c>
      <c r="H1426">
        <v>1</v>
      </c>
      <c r="I1426" s="23" t="s">
        <v>4341</v>
      </c>
      <c r="M1426" s="23" t="s">
        <v>634</v>
      </c>
      <c r="N1426" s="23" t="s">
        <v>4342</v>
      </c>
      <c r="O1426" s="23" t="s">
        <v>4343</v>
      </c>
      <c r="P1426" s="23" t="s">
        <v>4341</v>
      </c>
      <c r="Q1426" s="23" t="s">
        <v>229</v>
      </c>
      <c r="U1426" s="23" t="s">
        <v>637</v>
      </c>
      <c r="V1426" s="23" t="s">
        <v>231</v>
      </c>
      <c r="W1426" s="25">
        <v>46309.803796296299</v>
      </c>
    </row>
    <row r="1427" spans="1:23">
      <c r="A1427">
        <v>285193</v>
      </c>
      <c r="B1427">
        <v>138</v>
      </c>
      <c r="C1427" s="23" t="s">
        <v>221</v>
      </c>
      <c r="D1427" s="23" t="s">
        <v>222</v>
      </c>
      <c r="E1427" s="23" t="s">
        <v>223</v>
      </c>
      <c r="F1427" s="24">
        <v>46267</v>
      </c>
      <c r="G1427" s="23" t="s">
        <v>224</v>
      </c>
      <c r="H1427">
        <v>1</v>
      </c>
      <c r="I1427" s="23" t="s">
        <v>4344</v>
      </c>
      <c r="M1427" s="23" t="s">
        <v>226</v>
      </c>
      <c r="N1427" s="23" t="s">
        <v>4345</v>
      </c>
      <c r="O1427" s="23" t="s">
        <v>4346</v>
      </c>
      <c r="P1427" s="23" t="s">
        <v>4344</v>
      </c>
      <c r="Q1427" s="23" t="s">
        <v>229</v>
      </c>
      <c r="U1427" s="23" t="s">
        <v>230</v>
      </c>
      <c r="V1427" s="23" t="s">
        <v>231</v>
      </c>
      <c r="W1427" s="25">
        <v>46309.803796296299</v>
      </c>
    </row>
    <row r="1428" spans="1:23">
      <c r="A1428">
        <v>285194</v>
      </c>
      <c r="B1428">
        <v>139</v>
      </c>
      <c r="C1428" s="23" t="s">
        <v>221</v>
      </c>
      <c r="D1428" s="23" t="s">
        <v>222</v>
      </c>
      <c r="E1428" s="23" t="s">
        <v>223</v>
      </c>
      <c r="F1428" s="24">
        <v>46267</v>
      </c>
      <c r="G1428" s="23" t="s">
        <v>632</v>
      </c>
      <c r="H1428">
        <v>1</v>
      </c>
      <c r="I1428" s="23" t="s">
        <v>4347</v>
      </c>
      <c r="M1428" s="23" t="s">
        <v>634</v>
      </c>
      <c r="N1428" s="23" t="s">
        <v>4348</v>
      </c>
      <c r="O1428" s="23" t="s">
        <v>4349</v>
      </c>
      <c r="P1428" s="23" t="s">
        <v>4347</v>
      </c>
      <c r="Q1428" s="23" t="s">
        <v>229</v>
      </c>
      <c r="U1428" s="23" t="s">
        <v>637</v>
      </c>
      <c r="V1428" s="23" t="s">
        <v>231</v>
      </c>
      <c r="W1428" s="25">
        <v>46309.803796296299</v>
      </c>
    </row>
    <row r="1429" spans="1:23">
      <c r="A1429">
        <v>285195</v>
      </c>
      <c r="B1429">
        <v>140</v>
      </c>
      <c r="C1429" s="23" t="s">
        <v>221</v>
      </c>
      <c r="D1429" s="23" t="s">
        <v>222</v>
      </c>
      <c r="E1429" s="23" t="s">
        <v>223</v>
      </c>
      <c r="F1429" s="24">
        <v>46267</v>
      </c>
      <c r="G1429" s="23" t="s">
        <v>299</v>
      </c>
      <c r="H1429">
        <v>1</v>
      </c>
      <c r="I1429" s="23" t="s">
        <v>2109</v>
      </c>
      <c r="M1429" s="23" t="s">
        <v>301</v>
      </c>
      <c r="N1429" s="23" t="s">
        <v>4350</v>
      </c>
      <c r="O1429" s="23" t="s">
        <v>4351</v>
      </c>
      <c r="P1429" s="23" t="s">
        <v>2109</v>
      </c>
      <c r="Q1429" s="23" t="s">
        <v>229</v>
      </c>
      <c r="U1429" s="23" t="s">
        <v>304</v>
      </c>
      <c r="V1429" s="23" t="s">
        <v>231</v>
      </c>
      <c r="W1429" s="25">
        <v>46309.803796296299</v>
      </c>
    </row>
    <row r="1430" spans="1:23">
      <c r="A1430">
        <v>285196</v>
      </c>
      <c r="B1430">
        <v>141</v>
      </c>
      <c r="C1430" s="23" t="s">
        <v>221</v>
      </c>
      <c r="D1430" s="23" t="s">
        <v>222</v>
      </c>
      <c r="E1430" s="23" t="s">
        <v>223</v>
      </c>
      <c r="F1430" s="24">
        <v>46267</v>
      </c>
      <c r="G1430" s="23" t="s">
        <v>1988</v>
      </c>
      <c r="H1430">
        <v>1</v>
      </c>
      <c r="I1430" s="23" t="s">
        <v>1639</v>
      </c>
      <c r="M1430" s="23" t="s">
        <v>1990</v>
      </c>
      <c r="N1430" s="23" t="s">
        <v>4352</v>
      </c>
      <c r="O1430" s="23" t="s">
        <v>4353</v>
      </c>
      <c r="P1430" s="23" t="s">
        <v>1639</v>
      </c>
      <c r="Q1430" s="23" t="s">
        <v>229</v>
      </c>
      <c r="U1430" s="23" t="s">
        <v>1993</v>
      </c>
      <c r="V1430" s="23" t="s">
        <v>231</v>
      </c>
      <c r="W1430" s="25">
        <v>46309.803796296299</v>
      </c>
    </row>
    <row r="1431" spans="1:23">
      <c r="A1431">
        <v>285197</v>
      </c>
      <c r="B1431">
        <v>142</v>
      </c>
      <c r="C1431" s="23" t="s">
        <v>221</v>
      </c>
      <c r="D1431" s="23" t="s">
        <v>222</v>
      </c>
      <c r="E1431" s="23" t="s">
        <v>223</v>
      </c>
      <c r="F1431" s="24">
        <v>46267</v>
      </c>
      <c r="G1431" s="23" t="s">
        <v>275</v>
      </c>
      <c r="H1431">
        <v>1</v>
      </c>
      <c r="I1431" s="23" t="s">
        <v>1079</v>
      </c>
      <c r="M1431" s="23" t="s">
        <v>277</v>
      </c>
      <c r="N1431" s="23" t="s">
        <v>4354</v>
      </c>
      <c r="O1431" s="23" t="s">
        <v>4355</v>
      </c>
      <c r="P1431" s="23" t="s">
        <v>1079</v>
      </c>
      <c r="Q1431" s="23" t="s">
        <v>229</v>
      </c>
      <c r="U1431" s="23" t="s">
        <v>280</v>
      </c>
      <c r="V1431" s="23" t="s">
        <v>231</v>
      </c>
      <c r="W1431" s="25">
        <v>46309.803796296299</v>
      </c>
    </row>
    <row r="1432" spans="1:23">
      <c r="A1432">
        <v>285198</v>
      </c>
      <c r="B1432">
        <v>143</v>
      </c>
      <c r="C1432" s="23" t="s">
        <v>221</v>
      </c>
      <c r="D1432" s="23" t="s">
        <v>222</v>
      </c>
      <c r="E1432" s="23" t="s">
        <v>223</v>
      </c>
      <c r="F1432" s="24">
        <v>46267</v>
      </c>
      <c r="G1432" s="23" t="s">
        <v>224</v>
      </c>
      <c r="H1432">
        <v>1</v>
      </c>
      <c r="I1432" s="23" t="s">
        <v>1488</v>
      </c>
      <c r="M1432" s="23" t="s">
        <v>226</v>
      </c>
      <c r="N1432" s="23" t="s">
        <v>884</v>
      </c>
      <c r="O1432" s="23" t="s">
        <v>4356</v>
      </c>
      <c r="P1432" s="23" t="s">
        <v>1488</v>
      </c>
      <c r="Q1432" s="23" t="s">
        <v>229</v>
      </c>
      <c r="U1432" s="23" t="s">
        <v>230</v>
      </c>
      <c r="V1432" s="23" t="s">
        <v>231</v>
      </c>
      <c r="W1432" s="25">
        <v>46309.803796296299</v>
      </c>
    </row>
    <row r="1433" spans="1:23">
      <c r="A1433">
        <v>285199</v>
      </c>
      <c r="B1433">
        <v>144</v>
      </c>
      <c r="C1433" s="23" t="s">
        <v>221</v>
      </c>
      <c r="D1433" s="23" t="s">
        <v>222</v>
      </c>
      <c r="E1433" s="23" t="s">
        <v>223</v>
      </c>
      <c r="F1433" s="24">
        <v>46267</v>
      </c>
      <c r="G1433" s="23" t="s">
        <v>1988</v>
      </c>
      <c r="H1433">
        <v>1</v>
      </c>
      <c r="I1433" s="23" t="s">
        <v>4183</v>
      </c>
      <c r="M1433" s="23" t="s">
        <v>1990</v>
      </c>
      <c r="N1433" s="23" t="s">
        <v>4357</v>
      </c>
      <c r="O1433" s="23" t="s">
        <v>4358</v>
      </c>
      <c r="P1433" s="23" t="s">
        <v>4183</v>
      </c>
      <c r="Q1433" s="23" t="s">
        <v>229</v>
      </c>
      <c r="U1433" s="23" t="s">
        <v>1993</v>
      </c>
      <c r="V1433" s="23" t="s">
        <v>231</v>
      </c>
      <c r="W1433" s="25">
        <v>46309.803796296299</v>
      </c>
    </row>
    <row r="1434" spans="1:23">
      <c r="A1434">
        <v>285200</v>
      </c>
      <c r="B1434">
        <v>145</v>
      </c>
      <c r="C1434" s="23" t="s">
        <v>221</v>
      </c>
      <c r="D1434" s="23" t="s">
        <v>222</v>
      </c>
      <c r="E1434" s="23" t="s">
        <v>223</v>
      </c>
      <c r="F1434" s="24">
        <v>46267</v>
      </c>
      <c r="G1434" s="23" t="s">
        <v>632</v>
      </c>
      <c r="H1434">
        <v>1</v>
      </c>
      <c r="I1434" s="23" t="s">
        <v>4359</v>
      </c>
      <c r="M1434" s="23" t="s">
        <v>634</v>
      </c>
      <c r="N1434" s="23" t="s">
        <v>4360</v>
      </c>
      <c r="O1434" s="23" t="s">
        <v>4361</v>
      </c>
      <c r="P1434" s="23" t="s">
        <v>4359</v>
      </c>
      <c r="Q1434" s="23" t="s">
        <v>229</v>
      </c>
      <c r="U1434" s="23" t="s">
        <v>637</v>
      </c>
      <c r="V1434" s="23" t="s">
        <v>231</v>
      </c>
      <c r="W1434" s="25">
        <v>46309.803796296299</v>
      </c>
    </row>
    <row r="1435" spans="1:23">
      <c r="A1435">
        <v>285201</v>
      </c>
      <c r="B1435">
        <v>146</v>
      </c>
      <c r="C1435" s="23" t="s">
        <v>221</v>
      </c>
      <c r="D1435" s="23" t="s">
        <v>222</v>
      </c>
      <c r="E1435" s="23" t="s">
        <v>223</v>
      </c>
      <c r="F1435" s="24">
        <v>46267</v>
      </c>
      <c r="G1435" s="23" t="s">
        <v>275</v>
      </c>
      <c r="H1435">
        <v>1</v>
      </c>
      <c r="I1435" s="23" t="s">
        <v>4362</v>
      </c>
      <c r="M1435" s="23" t="s">
        <v>277</v>
      </c>
      <c r="N1435" s="23" t="s">
        <v>4363</v>
      </c>
      <c r="O1435" s="23" t="s">
        <v>4364</v>
      </c>
      <c r="P1435" s="23" t="s">
        <v>4362</v>
      </c>
      <c r="Q1435" s="23" t="s">
        <v>229</v>
      </c>
      <c r="U1435" s="23" t="s">
        <v>280</v>
      </c>
      <c r="V1435" s="23" t="s">
        <v>231</v>
      </c>
      <c r="W1435" s="25">
        <v>46309.803796296299</v>
      </c>
    </row>
    <row r="1436" spans="1:23">
      <c r="A1436">
        <v>285202</v>
      </c>
      <c r="B1436">
        <v>147</v>
      </c>
      <c r="C1436" s="23" t="s">
        <v>221</v>
      </c>
      <c r="D1436" s="23" t="s">
        <v>222</v>
      </c>
      <c r="E1436" s="23" t="s">
        <v>223</v>
      </c>
      <c r="F1436" s="24">
        <v>46267</v>
      </c>
      <c r="G1436" s="23" t="s">
        <v>281</v>
      </c>
      <c r="H1436">
        <v>1</v>
      </c>
      <c r="I1436" s="23" t="s">
        <v>3136</v>
      </c>
      <c r="M1436" s="23" t="s">
        <v>283</v>
      </c>
      <c r="N1436" s="23" t="s">
        <v>1129</v>
      </c>
      <c r="O1436" s="23" t="s">
        <v>4365</v>
      </c>
      <c r="P1436" s="23" t="s">
        <v>3136</v>
      </c>
      <c r="Q1436" s="23" t="s">
        <v>229</v>
      </c>
      <c r="U1436" s="23" t="s">
        <v>286</v>
      </c>
      <c r="V1436" s="23" t="s">
        <v>231</v>
      </c>
      <c r="W1436" s="25">
        <v>46309.803796296299</v>
      </c>
    </row>
    <row r="1437" spans="1:23">
      <c r="A1437">
        <v>285203</v>
      </c>
      <c r="B1437">
        <v>148</v>
      </c>
      <c r="C1437" s="23" t="s">
        <v>221</v>
      </c>
      <c r="D1437" s="23" t="s">
        <v>222</v>
      </c>
      <c r="E1437" s="23" t="s">
        <v>223</v>
      </c>
      <c r="F1437" s="24">
        <v>46267</v>
      </c>
      <c r="G1437" s="23" t="s">
        <v>644</v>
      </c>
      <c r="H1437">
        <v>1</v>
      </c>
      <c r="I1437" s="23" t="s">
        <v>4366</v>
      </c>
      <c r="M1437" s="23" t="s">
        <v>397</v>
      </c>
      <c r="N1437" s="23" t="s">
        <v>4367</v>
      </c>
      <c r="O1437" s="23" t="s">
        <v>4368</v>
      </c>
      <c r="P1437" s="23" t="s">
        <v>4366</v>
      </c>
      <c r="Q1437" s="23" t="s">
        <v>229</v>
      </c>
      <c r="U1437" s="23" t="s">
        <v>648</v>
      </c>
      <c r="V1437" s="23" t="s">
        <v>231</v>
      </c>
      <c r="W1437" s="25">
        <v>46309.803796296299</v>
      </c>
    </row>
    <row r="1438" spans="1:23">
      <c r="A1438">
        <v>285204</v>
      </c>
      <c r="B1438">
        <v>149</v>
      </c>
      <c r="C1438" s="23" t="s">
        <v>221</v>
      </c>
      <c r="D1438" s="23" t="s">
        <v>222</v>
      </c>
      <c r="E1438" s="23" t="s">
        <v>223</v>
      </c>
      <c r="F1438" s="24">
        <v>46267</v>
      </c>
      <c r="G1438" s="23" t="s">
        <v>224</v>
      </c>
      <c r="H1438">
        <v>1</v>
      </c>
      <c r="I1438" s="23" t="s">
        <v>4344</v>
      </c>
      <c r="M1438" s="23" t="s">
        <v>226</v>
      </c>
      <c r="N1438" s="23" t="s">
        <v>4369</v>
      </c>
      <c r="O1438" s="23" t="s">
        <v>4370</v>
      </c>
      <c r="P1438" s="23" t="s">
        <v>4344</v>
      </c>
      <c r="Q1438" s="23" t="s">
        <v>229</v>
      </c>
      <c r="U1438" s="23" t="s">
        <v>230</v>
      </c>
      <c r="V1438" s="23" t="s">
        <v>231</v>
      </c>
      <c r="W1438" s="25">
        <v>46309.803796296299</v>
      </c>
    </row>
    <row r="1439" spans="1:23">
      <c r="A1439">
        <v>285205</v>
      </c>
      <c r="B1439">
        <v>150</v>
      </c>
      <c r="C1439" s="23" t="s">
        <v>221</v>
      </c>
      <c r="D1439" s="23" t="s">
        <v>222</v>
      </c>
      <c r="E1439" s="23" t="s">
        <v>223</v>
      </c>
      <c r="F1439" s="24">
        <v>46267</v>
      </c>
      <c r="G1439" s="23" t="s">
        <v>632</v>
      </c>
      <c r="H1439">
        <v>1</v>
      </c>
      <c r="I1439" s="23" t="s">
        <v>4371</v>
      </c>
      <c r="M1439" s="23" t="s">
        <v>634</v>
      </c>
      <c r="N1439" s="23" t="s">
        <v>4372</v>
      </c>
      <c r="O1439" s="23" t="s">
        <v>4373</v>
      </c>
      <c r="P1439" s="23" t="s">
        <v>4371</v>
      </c>
      <c r="Q1439" s="23" t="s">
        <v>229</v>
      </c>
      <c r="U1439" s="23" t="s">
        <v>637</v>
      </c>
      <c r="V1439" s="23" t="s">
        <v>231</v>
      </c>
      <c r="W1439" s="25">
        <v>46309.803796296299</v>
      </c>
    </row>
    <row r="1440" spans="1:23">
      <c r="A1440">
        <v>285206</v>
      </c>
      <c r="B1440">
        <v>151</v>
      </c>
      <c r="C1440" s="23" t="s">
        <v>221</v>
      </c>
      <c r="D1440" s="23" t="s">
        <v>222</v>
      </c>
      <c r="E1440" s="23" t="s">
        <v>223</v>
      </c>
      <c r="F1440" s="24">
        <v>46267</v>
      </c>
      <c r="G1440" s="23" t="s">
        <v>1962</v>
      </c>
      <c r="H1440">
        <v>1</v>
      </c>
      <c r="I1440" s="23" t="s">
        <v>880</v>
      </c>
      <c r="M1440" s="23" t="s">
        <v>1964</v>
      </c>
      <c r="N1440" s="23" t="s">
        <v>4374</v>
      </c>
      <c r="O1440" s="23" t="s">
        <v>4375</v>
      </c>
      <c r="P1440" s="23" t="s">
        <v>880</v>
      </c>
      <c r="Q1440" s="23" t="s">
        <v>229</v>
      </c>
      <c r="U1440" s="23" t="s">
        <v>1967</v>
      </c>
      <c r="V1440" s="23" t="s">
        <v>231</v>
      </c>
      <c r="W1440" s="25">
        <v>46309.803796296299</v>
      </c>
    </row>
    <row r="1441" spans="1:23">
      <c r="A1441">
        <v>285207</v>
      </c>
      <c r="B1441">
        <v>152</v>
      </c>
      <c r="C1441" s="23" t="s">
        <v>221</v>
      </c>
      <c r="D1441" s="23" t="s">
        <v>222</v>
      </c>
      <c r="E1441" s="23" t="s">
        <v>223</v>
      </c>
      <c r="F1441" s="24">
        <v>46267</v>
      </c>
      <c r="G1441" s="23" t="s">
        <v>1988</v>
      </c>
      <c r="H1441">
        <v>1</v>
      </c>
      <c r="I1441" s="23" t="s">
        <v>1891</v>
      </c>
      <c r="M1441" s="23" t="s">
        <v>1990</v>
      </c>
      <c r="N1441" s="23" t="s">
        <v>4376</v>
      </c>
      <c r="O1441" s="23" t="s">
        <v>1852</v>
      </c>
      <c r="P1441" s="23" t="s">
        <v>1891</v>
      </c>
      <c r="Q1441" s="23" t="s">
        <v>229</v>
      </c>
      <c r="U1441" s="23" t="s">
        <v>1993</v>
      </c>
      <c r="V1441" s="23" t="s">
        <v>231</v>
      </c>
      <c r="W1441" s="25">
        <v>46309.803796296299</v>
      </c>
    </row>
    <row r="1442" spans="1:23">
      <c r="A1442">
        <v>285208</v>
      </c>
      <c r="B1442">
        <v>153</v>
      </c>
      <c r="C1442" s="23" t="s">
        <v>221</v>
      </c>
      <c r="D1442" s="23" t="s">
        <v>222</v>
      </c>
      <c r="E1442" s="23" t="s">
        <v>223</v>
      </c>
      <c r="F1442" s="24">
        <v>46267</v>
      </c>
      <c r="G1442" s="23" t="s">
        <v>275</v>
      </c>
      <c r="H1442">
        <v>1</v>
      </c>
      <c r="I1442" s="23" t="s">
        <v>4377</v>
      </c>
      <c r="M1442" s="23" t="s">
        <v>277</v>
      </c>
      <c r="N1442" s="23" t="s">
        <v>4378</v>
      </c>
      <c r="O1442" s="23" t="s">
        <v>4379</v>
      </c>
      <c r="P1442" s="23" t="s">
        <v>4377</v>
      </c>
      <c r="Q1442" s="23" t="s">
        <v>229</v>
      </c>
      <c r="U1442" s="23" t="s">
        <v>280</v>
      </c>
      <c r="V1442" s="23" t="s">
        <v>231</v>
      </c>
      <c r="W1442" s="25">
        <v>46309.803796296299</v>
      </c>
    </row>
    <row r="1443" spans="1:23">
      <c r="A1443">
        <v>285209</v>
      </c>
      <c r="B1443">
        <v>154</v>
      </c>
      <c r="C1443" s="23" t="s">
        <v>221</v>
      </c>
      <c r="D1443" s="23" t="s">
        <v>222</v>
      </c>
      <c r="E1443" s="23" t="s">
        <v>223</v>
      </c>
      <c r="F1443" s="24">
        <v>46267</v>
      </c>
      <c r="G1443" s="23" t="s">
        <v>1491</v>
      </c>
      <c r="H1443">
        <v>6</v>
      </c>
      <c r="I1443" s="23" t="s">
        <v>4380</v>
      </c>
      <c r="M1443" s="23" t="s">
        <v>1493</v>
      </c>
      <c r="N1443" s="23" t="s">
        <v>4381</v>
      </c>
      <c r="O1443" s="23" t="s">
        <v>4382</v>
      </c>
      <c r="P1443" s="23" t="s">
        <v>4383</v>
      </c>
      <c r="Q1443" s="23" t="s">
        <v>229</v>
      </c>
      <c r="U1443" s="23" t="s">
        <v>1496</v>
      </c>
      <c r="V1443" s="23" t="s">
        <v>231</v>
      </c>
      <c r="W1443" s="25">
        <v>46309.803796296299</v>
      </c>
    </row>
    <row r="1444" spans="1:23">
      <c r="A1444">
        <v>285210</v>
      </c>
      <c r="B1444">
        <v>155</v>
      </c>
      <c r="C1444" s="23" t="s">
        <v>221</v>
      </c>
      <c r="D1444" s="23" t="s">
        <v>222</v>
      </c>
      <c r="E1444" s="23" t="s">
        <v>223</v>
      </c>
      <c r="F1444" s="24">
        <v>46267</v>
      </c>
      <c r="G1444" s="23" t="s">
        <v>323</v>
      </c>
      <c r="H1444">
        <v>1</v>
      </c>
      <c r="I1444" s="23" t="s">
        <v>2334</v>
      </c>
      <c r="M1444" s="23" t="s">
        <v>325</v>
      </c>
      <c r="N1444" s="23" t="s">
        <v>4384</v>
      </c>
      <c r="O1444" s="23" t="s">
        <v>4385</v>
      </c>
      <c r="P1444" s="23" t="s">
        <v>2334</v>
      </c>
      <c r="Q1444" s="23" t="s">
        <v>229</v>
      </c>
      <c r="U1444" s="23" t="s">
        <v>328</v>
      </c>
      <c r="V1444" s="23" t="s">
        <v>231</v>
      </c>
      <c r="W1444" s="25">
        <v>46309.803796296299</v>
      </c>
    </row>
    <row r="1445" spans="1:23">
      <c r="A1445">
        <v>285701</v>
      </c>
      <c r="B1445">
        <v>156</v>
      </c>
      <c r="C1445" s="23" t="s">
        <v>221</v>
      </c>
      <c r="D1445" s="23" t="s">
        <v>222</v>
      </c>
      <c r="E1445" s="23" t="s">
        <v>223</v>
      </c>
      <c r="F1445" s="24">
        <v>46269</v>
      </c>
      <c r="G1445" s="23" t="s">
        <v>334</v>
      </c>
      <c r="H1445">
        <v>1</v>
      </c>
      <c r="I1445" s="23" t="s">
        <v>4386</v>
      </c>
      <c r="M1445" s="23" t="s">
        <v>226</v>
      </c>
      <c r="N1445" s="23" t="s">
        <v>4387</v>
      </c>
      <c r="O1445" s="23" t="s">
        <v>1106</v>
      </c>
      <c r="P1445" s="23" t="s">
        <v>4386</v>
      </c>
      <c r="Q1445" s="23" t="s">
        <v>229</v>
      </c>
      <c r="U1445" s="23" t="s">
        <v>339</v>
      </c>
      <c r="V1445" s="23" t="s">
        <v>231</v>
      </c>
      <c r="W1445" s="25">
        <v>46309.803796296299</v>
      </c>
    </row>
    <row r="1446" spans="1:23">
      <c r="A1446">
        <v>285702</v>
      </c>
      <c r="B1446">
        <v>157</v>
      </c>
      <c r="C1446" s="23" t="s">
        <v>221</v>
      </c>
      <c r="D1446" s="23" t="s">
        <v>222</v>
      </c>
      <c r="E1446" s="23" t="s">
        <v>223</v>
      </c>
      <c r="F1446" s="24">
        <v>46269</v>
      </c>
      <c r="G1446" s="23" t="s">
        <v>420</v>
      </c>
      <c r="H1446">
        <v>1</v>
      </c>
      <c r="I1446" s="23" t="s">
        <v>1371</v>
      </c>
      <c r="M1446" s="23" t="s">
        <v>330</v>
      </c>
      <c r="N1446" s="23" t="s">
        <v>1259</v>
      </c>
      <c r="O1446" s="23" t="s">
        <v>4388</v>
      </c>
      <c r="P1446" s="23" t="s">
        <v>1371</v>
      </c>
      <c r="Q1446" s="23" t="s">
        <v>229</v>
      </c>
      <c r="U1446" s="23" t="s">
        <v>423</v>
      </c>
      <c r="V1446" s="23" t="s">
        <v>231</v>
      </c>
      <c r="W1446" s="25">
        <v>46309.803796296299</v>
      </c>
    </row>
    <row r="1447" spans="1:23">
      <c r="A1447">
        <v>285703</v>
      </c>
      <c r="B1447">
        <v>158</v>
      </c>
      <c r="C1447" s="23" t="s">
        <v>221</v>
      </c>
      <c r="D1447" s="23" t="s">
        <v>222</v>
      </c>
      <c r="E1447" s="23" t="s">
        <v>223</v>
      </c>
      <c r="F1447" s="24">
        <v>46269</v>
      </c>
      <c r="G1447" s="23" t="s">
        <v>4389</v>
      </c>
      <c r="H1447">
        <v>1</v>
      </c>
      <c r="I1447" s="23" t="s">
        <v>4390</v>
      </c>
      <c r="M1447" s="23" t="s">
        <v>1590</v>
      </c>
      <c r="N1447" s="23" t="s">
        <v>4391</v>
      </c>
      <c r="O1447" s="23" t="s">
        <v>4392</v>
      </c>
      <c r="P1447" s="23" t="s">
        <v>4390</v>
      </c>
      <c r="Q1447" s="23" t="s">
        <v>229</v>
      </c>
      <c r="U1447" s="23" t="s">
        <v>4393</v>
      </c>
      <c r="V1447" s="23" t="s">
        <v>231</v>
      </c>
      <c r="W1447" s="25">
        <v>46309.803796296299</v>
      </c>
    </row>
    <row r="1448" spans="1:23">
      <c r="A1448">
        <v>285704</v>
      </c>
      <c r="B1448">
        <v>159</v>
      </c>
      <c r="C1448" s="23" t="s">
        <v>221</v>
      </c>
      <c r="D1448" s="23" t="s">
        <v>222</v>
      </c>
      <c r="E1448" s="23" t="s">
        <v>223</v>
      </c>
      <c r="F1448" s="24">
        <v>46269</v>
      </c>
      <c r="G1448" s="23" t="s">
        <v>420</v>
      </c>
      <c r="H1448">
        <v>1</v>
      </c>
      <c r="I1448" s="23" t="s">
        <v>3442</v>
      </c>
      <c r="M1448" s="23" t="s">
        <v>330</v>
      </c>
      <c r="N1448" s="23" t="s">
        <v>4394</v>
      </c>
      <c r="O1448" s="23" t="s">
        <v>4395</v>
      </c>
      <c r="P1448" s="23" t="s">
        <v>3442</v>
      </c>
      <c r="Q1448" s="23" t="s">
        <v>229</v>
      </c>
      <c r="U1448" s="23" t="s">
        <v>423</v>
      </c>
      <c r="V1448" s="23" t="s">
        <v>231</v>
      </c>
      <c r="W1448" s="25">
        <v>46309.803796296299</v>
      </c>
    </row>
    <row r="1449" spans="1:23">
      <c r="A1449">
        <v>285705</v>
      </c>
      <c r="B1449">
        <v>160</v>
      </c>
      <c r="C1449" s="23" t="s">
        <v>221</v>
      </c>
      <c r="D1449" s="23" t="s">
        <v>222</v>
      </c>
      <c r="E1449" s="23" t="s">
        <v>223</v>
      </c>
      <c r="F1449" s="24">
        <v>46269</v>
      </c>
      <c r="G1449" s="23" t="s">
        <v>4389</v>
      </c>
      <c r="H1449">
        <v>1</v>
      </c>
      <c r="I1449" s="23" t="s">
        <v>2242</v>
      </c>
      <c r="M1449" s="23" t="s">
        <v>1590</v>
      </c>
      <c r="N1449" s="23" t="s">
        <v>2232</v>
      </c>
      <c r="O1449" s="23" t="s">
        <v>4396</v>
      </c>
      <c r="P1449" s="23" t="s">
        <v>2242</v>
      </c>
      <c r="Q1449" s="23" t="s">
        <v>229</v>
      </c>
      <c r="U1449" s="23" t="s">
        <v>4393</v>
      </c>
      <c r="V1449" s="23" t="s">
        <v>231</v>
      </c>
      <c r="W1449" s="25">
        <v>46309.803796296299</v>
      </c>
    </row>
    <row r="1450" spans="1:23">
      <c r="A1450">
        <v>285706</v>
      </c>
      <c r="B1450">
        <v>161</v>
      </c>
      <c r="C1450" s="23" t="s">
        <v>221</v>
      </c>
      <c r="D1450" s="23" t="s">
        <v>222</v>
      </c>
      <c r="E1450" s="23" t="s">
        <v>223</v>
      </c>
      <c r="F1450" s="24">
        <v>46269</v>
      </c>
      <c r="G1450" s="23" t="s">
        <v>532</v>
      </c>
      <c r="H1450">
        <v>1</v>
      </c>
      <c r="I1450" s="23" t="s">
        <v>4397</v>
      </c>
      <c r="M1450" s="23" t="s">
        <v>534</v>
      </c>
      <c r="N1450" s="23" t="s">
        <v>4398</v>
      </c>
      <c r="O1450" s="23" t="s">
        <v>4399</v>
      </c>
      <c r="P1450" s="23" t="s">
        <v>4397</v>
      </c>
      <c r="Q1450" s="23" t="s">
        <v>229</v>
      </c>
      <c r="U1450" s="23" t="s">
        <v>537</v>
      </c>
      <c r="V1450" s="23" t="s">
        <v>231</v>
      </c>
      <c r="W1450" s="25">
        <v>46309.803796296299</v>
      </c>
    </row>
    <row r="1451" spans="1:23">
      <c r="A1451">
        <v>285707</v>
      </c>
      <c r="B1451">
        <v>162</v>
      </c>
      <c r="C1451" s="23" t="s">
        <v>221</v>
      </c>
      <c r="D1451" s="23" t="s">
        <v>222</v>
      </c>
      <c r="E1451" s="23" t="s">
        <v>223</v>
      </c>
      <c r="F1451" s="24">
        <v>46269</v>
      </c>
      <c r="G1451" s="23" t="s">
        <v>374</v>
      </c>
      <c r="H1451">
        <v>1</v>
      </c>
      <c r="I1451" s="23" t="s">
        <v>4095</v>
      </c>
      <c r="M1451" s="23" t="s">
        <v>277</v>
      </c>
      <c r="N1451" s="23" t="s">
        <v>4400</v>
      </c>
      <c r="O1451" s="23" t="s">
        <v>4401</v>
      </c>
      <c r="P1451" s="23" t="s">
        <v>4095</v>
      </c>
      <c r="Q1451" s="23" t="s">
        <v>229</v>
      </c>
      <c r="U1451" s="23" t="s">
        <v>378</v>
      </c>
      <c r="V1451" s="23" t="s">
        <v>231</v>
      </c>
      <c r="W1451" s="25">
        <v>46309.803796296299</v>
      </c>
    </row>
    <row r="1452" spans="1:23">
      <c r="A1452">
        <v>285708</v>
      </c>
      <c r="B1452">
        <v>163</v>
      </c>
      <c r="C1452" s="23" t="s">
        <v>221</v>
      </c>
      <c r="D1452" s="23" t="s">
        <v>222</v>
      </c>
      <c r="E1452" s="23" t="s">
        <v>223</v>
      </c>
      <c r="F1452" s="24">
        <v>46269</v>
      </c>
      <c r="G1452" s="23" t="s">
        <v>532</v>
      </c>
      <c r="H1452">
        <v>1</v>
      </c>
      <c r="I1452" s="23" t="s">
        <v>4402</v>
      </c>
      <c r="M1452" s="23" t="s">
        <v>534</v>
      </c>
      <c r="N1452" s="23" t="s">
        <v>4403</v>
      </c>
      <c r="O1452" s="23" t="s">
        <v>4404</v>
      </c>
      <c r="P1452" s="23" t="s">
        <v>4402</v>
      </c>
      <c r="Q1452" s="23" t="s">
        <v>229</v>
      </c>
      <c r="U1452" s="23" t="s">
        <v>537</v>
      </c>
      <c r="V1452" s="23" t="s">
        <v>231</v>
      </c>
      <c r="W1452" s="25">
        <v>46309.803796296299</v>
      </c>
    </row>
    <row r="1453" spans="1:23">
      <c r="A1453">
        <v>285709</v>
      </c>
      <c r="B1453">
        <v>164</v>
      </c>
      <c r="C1453" s="23" t="s">
        <v>221</v>
      </c>
      <c r="D1453" s="23" t="s">
        <v>222</v>
      </c>
      <c r="E1453" s="23" t="s">
        <v>223</v>
      </c>
      <c r="F1453" s="24">
        <v>46269</v>
      </c>
      <c r="G1453" s="23" t="s">
        <v>374</v>
      </c>
      <c r="H1453">
        <v>1</v>
      </c>
      <c r="I1453" s="23" t="s">
        <v>4405</v>
      </c>
      <c r="M1453" s="23" t="s">
        <v>277</v>
      </c>
      <c r="N1453" s="23" t="s">
        <v>4406</v>
      </c>
      <c r="O1453" s="23" t="s">
        <v>3770</v>
      </c>
      <c r="P1453" s="23" t="s">
        <v>4405</v>
      </c>
      <c r="Q1453" s="23" t="s">
        <v>229</v>
      </c>
      <c r="U1453" s="23" t="s">
        <v>378</v>
      </c>
      <c r="V1453" s="23" t="s">
        <v>231</v>
      </c>
      <c r="W1453" s="25">
        <v>46309.803796296299</v>
      </c>
    </row>
    <row r="1454" spans="1:23">
      <c r="A1454">
        <v>285710</v>
      </c>
      <c r="B1454">
        <v>165</v>
      </c>
      <c r="C1454" s="23" t="s">
        <v>221</v>
      </c>
      <c r="D1454" s="23" t="s">
        <v>222</v>
      </c>
      <c r="E1454" s="23" t="s">
        <v>223</v>
      </c>
      <c r="F1454" s="24">
        <v>46269</v>
      </c>
      <c r="G1454" s="23" t="s">
        <v>385</v>
      </c>
      <c r="H1454">
        <v>1</v>
      </c>
      <c r="I1454" s="23" t="s">
        <v>4407</v>
      </c>
      <c r="M1454" s="23" t="s">
        <v>247</v>
      </c>
      <c r="N1454" s="23" t="s">
        <v>4408</v>
      </c>
      <c r="O1454" s="23" t="s">
        <v>4409</v>
      </c>
      <c r="P1454" s="23" t="s">
        <v>4407</v>
      </c>
      <c r="Q1454" s="23" t="s">
        <v>229</v>
      </c>
      <c r="U1454" s="23" t="s">
        <v>389</v>
      </c>
      <c r="V1454" s="23" t="s">
        <v>231</v>
      </c>
      <c r="W1454" s="25">
        <v>46309.803796296299</v>
      </c>
    </row>
    <row r="1455" spans="1:23">
      <c r="A1455">
        <v>285711</v>
      </c>
      <c r="B1455">
        <v>166</v>
      </c>
      <c r="C1455" s="23" t="s">
        <v>221</v>
      </c>
      <c r="D1455" s="23" t="s">
        <v>222</v>
      </c>
      <c r="E1455" s="23" t="s">
        <v>223</v>
      </c>
      <c r="F1455" s="24">
        <v>46269</v>
      </c>
      <c r="G1455" s="23" t="s">
        <v>4410</v>
      </c>
      <c r="H1455">
        <v>1</v>
      </c>
      <c r="I1455" s="23" t="s">
        <v>379</v>
      </c>
      <c r="M1455" s="23" t="s">
        <v>4150</v>
      </c>
      <c r="N1455" s="23" t="s">
        <v>4411</v>
      </c>
      <c r="O1455" s="23" t="s">
        <v>4412</v>
      </c>
      <c r="P1455" s="23" t="s">
        <v>379</v>
      </c>
      <c r="Q1455" s="23" t="s">
        <v>229</v>
      </c>
      <c r="U1455" s="23" t="s">
        <v>4413</v>
      </c>
      <c r="V1455" s="23" t="s">
        <v>231</v>
      </c>
      <c r="W1455" s="25">
        <v>46309.803796296299</v>
      </c>
    </row>
    <row r="1456" spans="1:23">
      <c r="A1456">
        <v>285712</v>
      </c>
      <c r="B1456">
        <v>167</v>
      </c>
      <c r="C1456" s="23" t="s">
        <v>221</v>
      </c>
      <c r="D1456" s="23" t="s">
        <v>222</v>
      </c>
      <c r="E1456" s="23" t="s">
        <v>223</v>
      </c>
      <c r="F1456" s="24">
        <v>46269</v>
      </c>
      <c r="G1456" s="23" t="s">
        <v>532</v>
      </c>
      <c r="H1456">
        <v>1</v>
      </c>
      <c r="I1456" s="23" t="s">
        <v>2902</v>
      </c>
      <c r="M1456" s="23" t="s">
        <v>534</v>
      </c>
      <c r="N1456" s="23" t="s">
        <v>4414</v>
      </c>
      <c r="O1456" s="23" t="s">
        <v>4415</v>
      </c>
      <c r="P1456" s="23" t="s">
        <v>2902</v>
      </c>
      <c r="Q1456" s="23" t="s">
        <v>229</v>
      </c>
      <c r="U1456" s="23" t="s">
        <v>537</v>
      </c>
      <c r="V1456" s="23" t="s">
        <v>231</v>
      </c>
      <c r="W1456" s="25">
        <v>46309.803796296299</v>
      </c>
    </row>
    <row r="1457" spans="1:23">
      <c r="A1457">
        <v>285713</v>
      </c>
      <c r="B1457">
        <v>168</v>
      </c>
      <c r="C1457" s="23" t="s">
        <v>221</v>
      </c>
      <c r="D1457" s="23" t="s">
        <v>222</v>
      </c>
      <c r="E1457" s="23" t="s">
        <v>223</v>
      </c>
      <c r="F1457" s="24">
        <v>46269</v>
      </c>
      <c r="G1457" s="23" t="s">
        <v>532</v>
      </c>
      <c r="H1457">
        <v>1</v>
      </c>
      <c r="I1457" s="23" t="s">
        <v>4416</v>
      </c>
      <c r="M1457" s="23" t="s">
        <v>534</v>
      </c>
      <c r="N1457" s="23" t="s">
        <v>4417</v>
      </c>
      <c r="O1457" s="23" t="s">
        <v>4418</v>
      </c>
      <c r="P1457" s="23" t="s">
        <v>4416</v>
      </c>
      <c r="Q1457" s="23" t="s">
        <v>229</v>
      </c>
      <c r="U1457" s="23" t="s">
        <v>537</v>
      </c>
      <c r="V1457" s="23" t="s">
        <v>231</v>
      </c>
      <c r="W1457" s="25">
        <v>46309.803796296299</v>
      </c>
    </row>
    <row r="1458" spans="1:23">
      <c r="A1458">
        <v>285714</v>
      </c>
      <c r="B1458">
        <v>169</v>
      </c>
      <c r="C1458" s="23" t="s">
        <v>221</v>
      </c>
      <c r="D1458" s="23" t="s">
        <v>222</v>
      </c>
      <c r="E1458" s="23" t="s">
        <v>223</v>
      </c>
      <c r="F1458" s="24">
        <v>46269</v>
      </c>
      <c r="G1458" s="23" t="s">
        <v>345</v>
      </c>
      <c r="H1458">
        <v>1</v>
      </c>
      <c r="I1458" s="23" t="s">
        <v>4419</v>
      </c>
      <c r="M1458" s="23" t="s">
        <v>347</v>
      </c>
      <c r="N1458" s="23" t="s">
        <v>4420</v>
      </c>
      <c r="O1458" s="23" t="s">
        <v>4421</v>
      </c>
      <c r="P1458" s="23" t="s">
        <v>4419</v>
      </c>
      <c r="Q1458" s="23" t="s">
        <v>229</v>
      </c>
      <c r="U1458" s="23" t="s">
        <v>350</v>
      </c>
      <c r="V1458" s="23" t="s">
        <v>231</v>
      </c>
      <c r="W1458" s="25">
        <v>46309.803796296299</v>
      </c>
    </row>
    <row r="1459" spans="1:23">
      <c r="A1459">
        <v>285715</v>
      </c>
      <c r="B1459">
        <v>170</v>
      </c>
      <c r="C1459" s="23" t="s">
        <v>221</v>
      </c>
      <c r="D1459" s="23" t="s">
        <v>222</v>
      </c>
      <c r="E1459" s="23" t="s">
        <v>223</v>
      </c>
      <c r="F1459" s="24">
        <v>46269</v>
      </c>
      <c r="G1459" s="23" t="s">
        <v>532</v>
      </c>
      <c r="H1459">
        <v>1</v>
      </c>
      <c r="I1459" s="23" t="s">
        <v>4422</v>
      </c>
      <c r="M1459" s="23" t="s">
        <v>534</v>
      </c>
      <c r="N1459" s="23" t="s">
        <v>4423</v>
      </c>
      <c r="O1459" s="23" t="s">
        <v>4424</v>
      </c>
      <c r="P1459" s="23" t="s">
        <v>4422</v>
      </c>
      <c r="Q1459" s="23" t="s">
        <v>229</v>
      </c>
      <c r="U1459" s="23" t="s">
        <v>537</v>
      </c>
      <c r="V1459" s="23" t="s">
        <v>231</v>
      </c>
      <c r="W1459" s="25">
        <v>46309.803796296299</v>
      </c>
    </row>
    <row r="1460" spans="1:23">
      <c r="A1460">
        <v>285716</v>
      </c>
      <c r="B1460">
        <v>171</v>
      </c>
      <c r="C1460" s="23" t="s">
        <v>221</v>
      </c>
      <c r="D1460" s="23" t="s">
        <v>222</v>
      </c>
      <c r="E1460" s="23" t="s">
        <v>223</v>
      </c>
      <c r="F1460" s="24">
        <v>46269</v>
      </c>
      <c r="G1460" s="23" t="s">
        <v>374</v>
      </c>
      <c r="H1460">
        <v>1</v>
      </c>
      <c r="I1460" s="23" t="s">
        <v>574</v>
      </c>
      <c r="M1460" s="23" t="s">
        <v>277</v>
      </c>
      <c r="N1460" s="23" t="s">
        <v>4425</v>
      </c>
      <c r="O1460" s="23" t="s">
        <v>4426</v>
      </c>
      <c r="P1460" s="23" t="s">
        <v>574</v>
      </c>
      <c r="Q1460" s="23" t="s">
        <v>229</v>
      </c>
      <c r="U1460" s="23" t="s">
        <v>378</v>
      </c>
      <c r="V1460" s="23" t="s">
        <v>231</v>
      </c>
      <c r="W1460" s="25">
        <v>46309.803796296299</v>
      </c>
    </row>
    <row r="1461" spans="1:23">
      <c r="A1461">
        <v>285717</v>
      </c>
      <c r="B1461">
        <v>172</v>
      </c>
      <c r="C1461" s="23" t="s">
        <v>221</v>
      </c>
      <c r="D1461" s="23" t="s">
        <v>222</v>
      </c>
      <c r="E1461" s="23" t="s">
        <v>223</v>
      </c>
      <c r="F1461" s="24">
        <v>46269</v>
      </c>
      <c r="G1461" s="23" t="s">
        <v>334</v>
      </c>
      <c r="H1461">
        <v>1</v>
      </c>
      <c r="I1461" s="23" t="s">
        <v>503</v>
      </c>
      <c r="M1461" s="23" t="s">
        <v>226</v>
      </c>
      <c r="N1461" s="23" t="s">
        <v>4427</v>
      </c>
      <c r="O1461" s="23" t="s">
        <v>2803</v>
      </c>
      <c r="P1461" s="23" t="s">
        <v>503</v>
      </c>
      <c r="Q1461" s="23" t="s">
        <v>229</v>
      </c>
      <c r="U1461" s="23" t="s">
        <v>339</v>
      </c>
      <c r="V1461" s="23" t="s">
        <v>231</v>
      </c>
      <c r="W1461" s="25">
        <v>46309.803796296299</v>
      </c>
    </row>
    <row r="1462" spans="1:23">
      <c r="A1462">
        <v>285718</v>
      </c>
      <c r="B1462">
        <v>173</v>
      </c>
      <c r="C1462" s="23" t="s">
        <v>221</v>
      </c>
      <c r="D1462" s="23" t="s">
        <v>222</v>
      </c>
      <c r="E1462" s="23" t="s">
        <v>223</v>
      </c>
      <c r="F1462" s="24">
        <v>46269</v>
      </c>
      <c r="G1462" s="23" t="s">
        <v>345</v>
      </c>
      <c r="H1462">
        <v>1</v>
      </c>
      <c r="I1462" s="23" t="s">
        <v>4428</v>
      </c>
      <c r="M1462" s="23" t="s">
        <v>347</v>
      </c>
      <c r="N1462" s="23" t="s">
        <v>4429</v>
      </c>
      <c r="O1462" s="23" t="s">
        <v>4430</v>
      </c>
      <c r="P1462" s="23" t="s">
        <v>4428</v>
      </c>
      <c r="Q1462" s="23" t="s">
        <v>229</v>
      </c>
      <c r="U1462" s="23" t="s">
        <v>350</v>
      </c>
      <c r="V1462" s="23" t="s">
        <v>231</v>
      </c>
      <c r="W1462" s="25">
        <v>46309.803796296299</v>
      </c>
    </row>
    <row r="1463" spans="1:23">
      <c r="A1463">
        <v>285719</v>
      </c>
      <c r="B1463">
        <v>174</v>
      </c>
      <c r="C1463" s="23" t="s">
        <v>221</v>
      </c>
      <c r="D1463" s="23" t="s">
        <v>222</v>
      </c>
      <c r="E1463" s="23" t="s">
        <v>223</v>
      </c>
      <c r="F1463" s="24">
        <v>46269</v>
      </c>
      <c r="G1463" s="23" t="s">
        <v>424</v>
      </c>
      <c r="H1463">
        <v>1</v>
      </c>
      <c r="I1463" s="23" t="s">
        <v>4431</v>
      </c>
      <c r="M1463" s="23" t="s">
        <v>325</v>
      </c>
      <c r="N1463" s="23" t="s">
        <v>4320</v>
      </c>
      <c r="O1463" s="23" t="s">
        <v>4432</v>
      </c>
      <c r="P1463" s="23" t="s">
        <v>4431</v>
      </c>
      <c r="Q1463" s="23" t="s">
        <v>229</v>
      </c>
      <c r="U1463" s="23" t="s">
        <v>427</v>
      </c>
      <c r="V1463" s="23" t="s">
        <v>231</v>
      </c>
      <c r="W1463" s="25">
        <v>46309.803796296299</v>
      </c>
    </row>
    <row r="1464" spans="1:23">
      <c r="A1464">
        <v>285840</v>
      </c>
      <c r="B1464">
        <v>175</v>
      </c>
      <c r="C1464" s="23" t="s">
        <v>221</v>
      </c>
      <c r="D1464" s="23" t="s">
        <v>222</v>
      </c>
      <c r="E1464" s="23" t="s">
        <v>223</v>
      </c>
      <c r="F1464" s="24">
        <v>46272</v>
      </c>
      <c r="G1464" s="23" t="s">
        <v>334</v>
      </c>
      <c r="H1464">
        <v>1</v>
      </c>
      <c r="I1464" s="23" t="s">
        <v>4433</v>
      </c>
      <c r="M1464" s="23" t="s">
        <v>226</v>
      </c>
      <c r="N1464" s="23" t="s">
        <v>4434</v>
      </c>
      <c r="O1464" s="23" t="s">
        <v>4435</v>
      </c>
      <c r="P1464" s="23" t="s">
        <v>4433</v>
      </c>
      <c r="Q1464" s="23" t="s">
        <v>229</v>
      </c>
      <c r="U1464" s="23" t="s">
        <v>339</v>
      </c>
      <c r="V1464" s="23" t="s">
        <v>231</v>
      </c>
      <c r="W1464" s="25">
        <v>46309.803796296299</v>
      </c>
    </row>
    <row r="1465" spans="1:23">
      <c r="A1465">
        <v>285841</v>
      </c>
      <c r="B1465">
        <v>176</v>
      </c>
      <c r="C1465" s="23" t="s">
        <v>221</v>
      </c>
      <c r="D1465" s="23" t="s">
        <v>222</v>
      </c>
      <c r="E1465" s="23" t="s">
        <v>223</v>
      </c>
      <c r="F1465" s="24">
        <v>46272</v>
      </c>
      <c r="G1465" s="23" t="s">
        <v>420</v>
      </c>
      <c r="H1465">
        <v>1</v>
      </c>
      <c r="I1465" s="23" t="s">
        <v>4436</v>
      </c>
      <c r="M1465" s="23" t="s">
        <v>330</v>
      </c>
      <c r="N1465" s="23" t="s">
        <v>4437</v>
      </c>
      <c r="O1465" s="23" t="s">
        <v>4438</v>
      </c>
      <c r="P1465" s="23" t="s">
        <v>4436</v>
      </c>
      <c r="Q1465" s="23" t="s">
        <v>229</v>
      </c>
      <c r="U1465" s="23" t="s">
        <v>423</v>
      </c>
      <c r="V1465" s="23" t="s">
        <v>231</v>
      </c>
      <c r="W1465" s="25">
        <v>46309.803796296299</v>
      </c>
    </row>
    <row r="1466" spans="1:23">
      <c r="A1466">
        <v>285842</v>
      </c>
      <c r="B1466">
        <v>177</v>
      </c>
      <c r="C1466" s="23" t="s">
        <v>221</v>
      </c>
      <c r="D1466" s="23" t="s">
        <v>222</v>
      </c>
      <c r="E1466" s="23" t="s">
        <v>223</v>
      </c>
      <c r="F1466" s="24">
        <v>46272</v>
      </c>
      <c r="G1466" s="23" t="s">
        <v>4439</v>
      </c>
      <c r="H1466">
        <v>1</v>
      </c>
      <c r="I1466" s="23" t="s">
        <v>4440</v>
      </c>
      <c r="M1466" s="23" t="s">
        <v>1590</v>
      </c>
      <c r="N1466" s="23" t="s">
        <v>1480</v>
      </c>
      <c r="O1466" s="23" t="s">
        <v>4441</v>
      </c>
      <c r="P1466" s="23" t="s">
        <v>4440</v>
      </c>
      <c r="Q1466" s="23" t="s">
        <v>229</v>
      </c>
      <c r="U1466" s="23" t="s">
        <v>4442</v>
      </c>
      <c r="V1466" s="23" t="s">
        <v>231</v>
      </c>
      <c r="W1466" s="25">
        <v>46309.803796296299</v>
      </c>
    </row>
    <row r="1467" spans="1:23">
      <c r="A1467">
        <v>285843</v>
      </c>
      <c r="B1467">
        <v>178</v>
      </c>
      <c r="C1467" s="23" t="s">
        <v>221</v>
      </c>
      <c r="D1467" s="23" t="s">
        <v>222</v>
      </c>
      <c r="E1467" s="23" t="s">
        <v>223</v>
      </c>
      <c r="F1467" s="24">
        <v>46272</v>
      </c>
      <c r="G1467" s="23" t="s">
        <v>4443</v>
      </c>
      <c r="H1467">
        <v>1</v>
      </c>
      <c r="I1467" s="23" t="s">
        <v>4444</v>
      </c>
      <c r="M1467" s="23" t="s">
        <v>277</v>
      </c>
      <c r="N1467" s="23" t="s">
        <v>4445</v>
      </c>
      <c r="O1467" s="23" t="s">
        <v>1129</v>
      </c>
      <c r="P1467" s="23" t="s">
        <v>4444</v>
      </c>
      <c r="Q1467" s="23" t="s">
        <v>229</v>
      </c>
      <c r="U1467" s="23" t="s">
        <v>4446</v>
      </c>
      <c r="V1467" s="23" t="s">
        <v>231</v>
      </c>
      <c r="W1467" s="25">
        <v>46309.803796296299</v>
      </c>
    </row>
    <row r="1468" spans="1:23">
      <c r="A1468">
        <v>285844</v>
      </c>
      <c r="B1468">
        <v>179</v>
      </c>
      <c r="C1468" s="23" t="s">
        <v>221</v>
      </c>
      <c r="D1468" s="23" t="s">
        <v>222</v>
      </c>
      <c r="E1468" s="23" t="s">
        <v>223</v>
      </c>
      <c r="F1468" s="24">
        <v>46272</v>
      </c>
      <c r="G1468" s="23" t="s">
        <v>385</v>
      </c>
      <c r="H1468">
        <v>1</v>
      </c>
      <c r="I1468" s="23" t="s">
        <v>4447</v>
      </c>
      <c r="M1468" s="23" t="s">
        <v>247</v>
      </c>
      <c r="N1468" s="23" t="s">
        <v>4448</v>
      </c>
      <c r="O1468" s="23" t="s">
        <v>4449</v>
      </c>
      <c r="P1468" s="23" t="s">
        <v>4447</v>
      </c>
      <c r="Q1468" s="23" t="s">
        <v>229</v>
      </c>
      <c r="U1468" s="23" t="s">
        <v>389</v>
      </c>
      <c r="V1468" s="23" t="s">
        <v>231</v>
      </c>
      <c r="W1468" s="25">
        <v>46309.803796296299</v>
      </c>
    </row>
    <row r="1469" spans="1:23">
      <c r="A1469">
        <v>285845</v>
      </c>
      <c r="B1469">
        <v>180</v>
      </c>
      <c r="C1469" s="23" t="s">
        <v>221</v>
      </c>
      <c r="D1469" s="23" t="s">
        <v>222</v>
      </c>
      <c r="E1469" s="23" t="s">
        <v>223</v>
      </c>
      <c r="F1469" s="24">
        <v>46272</v>
      </c>
      <c r="G1469" s="23" t="s">
        <v>395</v>
      </c>
      <c r="H1469">
        <v>1</v>
      </c>
      <c r="I1469" s="23" t="s">
        <v>4450</v>
      </c>
      <c r="M1469" s="23" t="s">
        <v>397</v>
      </c>
      <c r="N1469" s="23" t="s">
        <v>4451</v>
      </c>
      <c r="O1469" s="23" t="s">
        <v>4452</v>
      </c>
      <c r="P1469" s="23" t="s">
        <v>4450</v>
      </c>
      <c r="Q1469" s="23" t="s">
        <v>229</v>
      </c>
      <c r="U1469" s="23" t="s">
        <v>400</v>
      </c>
      <c r="V1469" s="23" t="s">
        <v>231</v>
      </c>
      <c r="W1469" s="25">
        <v>46309.803796296299</v>
      </c>
    </row>
    <row r="1470" spans="1:23">
      <c r="A1470">
        <v>285846</v>
      </c>
      <c r="B1470">
        <v>181</v>
      </c>
      <c r="C1470" s="23" t="s">
        <v>221</v>
      </c>
      <c r="D1470" s="23" t="s">
        <v>222</v>
      </c>
      <c r="E1470" s="23" t="s">
        <v>223</v>
      </c>
      <c r="F1470" s="24">
        <v>46272</v>
      </c>
      <c r="G1470" s="23" t="s">
        <v>4453</v>
      </c>
      <c r="H1470">
        <v>1</v>
      </c>
      <c r="I1470" s="23" t="s">
        <v>4454</v>
      </c>
      <c r="M1470" s="23" t="s">
        <v>651</v>
      </c>
      <c r="N1470" s="23" t="s">
        <v>2380</v>
      </c>
      <c r="O1470" s="23" t="s">
        <v>4455</v>
      </c>
      <c r="P1470" s="23" t="s">
        <v>4454</v>
      </c>
      <c r="Q1470" s="23" t="s">
        <v>229</v>
      </c>
      <c r="U1470" s="23" t="s">
        <v>4456</v>
      </c>
      <c r="V1470" s="23" t="s">
        <v>231</v>
      </c>
      <c r="W1470" s="25">
        <v>46309.803796296299</v>
      </c>
    </row>
    <row r="1471" spans="1:23">
      <c r="A1471">
        <v>285847</v>
      </c>
      <c r="B1471">
        <v>182</v>
      </c>
      <c r="C1471" s="23" t="s">
        <v>221</v>
      </c>
      <c r="D1471" s="23" t="s">
        <v>222</v>
      </c>
      <c r="E1471" s="23" t="s">
        <v>223</v>
      </c>
      <c r="F1471" s="24">
        <v>46272</v>
      </c>
      <c r="G1471" s="23" t="s">
        <v>340</v>
      </c>
      <c r="H1471">
        <v>1</v>
      </c>
      <c r="I1471" s="23" t="s">
        <v>3331</v>
      </c>
      <c r="M1471" s="23" t="s">
        <v>234</v>
      </c>
      <c r="N1471" s="23" t="s">
        <v>4457</v>
      </c>
      <c r="O1471" s="23" t="s">
        <v>4458</v>
      </c>
      <c r="P1471" s="23" t="s">
        <v>3331</v>
      </c>
      <c r="Q1471" s="23" t="s">
        <v>229</v>
      </c>
      <c r="U1471" s="23" t="s">
        <v>344</v>
      </c>
      <c r="V1471" s="23" t="s">
        <v>231</v>
      </c>
      <c r="W1471" s="25">
        <v>46309.803796296299</v>
      </c>
    </row>
    <row r="1472" spans="1:23">
      <c r="A1472">
        <v>285848</v>
      </c>
      <c r="B1472">
        <v>183</v>
      </c>
      <c r="C1472" s="23" t="s">
        <v>221</v>
      </c>
      <c r="D1472" s="23" t="s">
        <v>222</v>
      </c>
      <c r="E1472" s="23" t="s">
        <v>223</v>
      </c>
      <c r="F1472" s="24">
        <v>46272</v>
      </c>
      <c r="G1472" s="23" t="s">
        <v>351</v>
      </c>
      <c r="H1472">
        <v>1</v>
      </c>
      <c r="I1472" s="23" t="s">
        <v>4459</v>
      </c>
      <c r="M1472" s="23" t="s">
        <v>352</v>
      </c>
      <c r="N1472" s="23" t="s">
        <v>4460</v>
      </c>
      <c r="O1472" s="23" t="s">
        <v>4461</v>
      </c>
      <c r="P1472" s="23" t="s">
        <v>4459</v>
      </c>
      <c r="Q1472" s="23" t="s">
        <v>229</v>
      </c>
      <c r="U1472" s="23" t="s">
        <v>355</v>
      </c>
      <c r="V1472" s="23" t="s">
        <v>231</v>
      </c>
      <c r="W1472" s="25">
        <v>46309.803796296299</v>
      </c>
    </row>
    <row r="1473" spans="1:23">
      <c r="A1473">
        <v>285849</v>
      </c>
      <c r="B1473">
        <v>184</v>
      </c>
      <c r="C1473" s="23" t="s">
        <v>221</v>
      </c>
      <c r="D1473" s="23" t="s">
        <v>222</v>
      </c>
      <c r="E1473" s="23" t="s">
        <v>223</v>
      </c>
      <c r="F1473" s="24">
        <v>46272</v>
      </c>
      <c r="G1473" s="23" t="s">
        <v>374</v>
      </c>
      <c r="H1473">
        <v>1</v>
      </c>
      <c r="I1473" s="23" t="s">
        <v>2239</v>
      </c>
      <c r="M1473" s="23" t="s">
        <v>277</v>
      </c>
      <c r="N1473" s="23" t="s">
        <v>4462</v>
      </c>
      <c r="O1473" s="23" t="s">
        <v>4463</v>
      </c>
      <c r="P1473" s="23" t="s">
        <v>2239</v>
      </c>
      <c r="Q1473" s="23" t="s">
        <v>229</v>
      </c>
      <c r="U1473" s="23" t="s">
        <v>378</v>
      </c>
      <c r="V1473" s="23" t="s">
        <v>231</v>
      </c>
      <c r="W1473" s="25">
        <v>46309.803796296299</v>
      </c>
    </row>
    <row r="1474" spans="1:23">
      <c r="A1474">
        <v>285850</v>
      </c>
      <c r="B1474">
        <v>185</v>
      </c>
      <c r="C1474" s="23" t="s">
        <v>221</v>
      </c>
      <c r="D1474" s="23" t="s">
        <v>222</v>
      </c>
      <c r="E1474" s="23" t="s">
        <v>223</v>
      </c>
      <c r="F1474" s="24">
        <v>46272</v>
      </c>
      <c r="G1474" s="23" t="s">
        <v>4464</v>
      </c>
      <c r="H1474">
        <v>1</v>
      </c>
      <c r="I1474" s="23" t="s">
        <v>4465</v>
      </c>
      <c r="M1474" s="23" t="s">
        <v>956</v>
      </c>
      <c r="N1474" s="23" t="s">
        <v>4466</v>
      </c>
      <c r="O1474" s="23" t="s">
        <v>1466</v>
      </c>
      <c r="P1474" s="23" t="s">
        <v>4465</v>
      </c>
      <c r="Q1474" s="23" t="s">
        <v>229</v>
      </c>
      <c r="U1474" s="23" t="s">
        <v>4467</v>
      </c>
      <c r="V1474" s="23" t="s">
        <v>231</v>
      </c>
      <c r="W1474" s="25">
        <v>46309.803796296299</v>
      </c>
    </row>
    <row r="1475" spans="1:23">
      <c r="A1475">
        <v>285851</v>
      </c>
      <c r="B1475">
        <v>186</v>
      </c>
      <c r="C1475" s="23" t="s">
        <v>221</v>
      </c>
      <c r="D1475" s="23" t="s">
        <v>222</v>
      </c>
      <c r="E1475" s="23" t="s">
        <v>223</v>
      </c>
      <c r="F1475" s="24">
        <v>46272</v>
      </c>
      <c r="G1475" s="23" t="s">
        <v>424</v>
      </c>
      <c r="H1475">
        <v>1</v>
      </c>
      <c r="I1475" s="23" t="s">
        <v>4468</v>
      </c>
      <c r="M1475" s="23" t="s">
        <v>325</v>
      </c>
      <c r="N1475" s="23" t="s">
        <v>4469</v>
      </c>
      <c r="O1475" s="23" t="s">
        <v>4046</v>
      </c>
      <c r="P1475" s="23" t="s">
        <v>4468</v>
      </c>
      <c r="Q1475" s="23" t="s">
        <v>229</v>
      </c>
      <c r="U1475" s="23" t="s">
        <v>427</v>
      </c>
      <c r="V1475" s="23" t="s">
        <v>231</v>
      </c>
      <c r="W1475" s="25">
        <v>46309.803796296299</v>
      </c>
    </row>
    <row r="1476" spans="1:23">
      <c r="A1476">
        <v>286081</v>
      </c>
      <c r="B1476">
        <v>187</v>
      </c>
      <c r="C1476" s="23" t="s">
        <v>221</v>
      </c>
      <c r="D1476" s="23" t="s">
        <v>222</v>
      </c>
      <c r="E1476" s="23" t="s">
        <v>223</v>
      </c>
      <c r="F1476" s="24">
        <v>46273</v>
      </c>
      <c r="G1476" s="23" t="s">
        <v>224</v>
      </c>
      <c r="H1476">
        <v>1</v>
      </c>
      <c r="I1476" s="23" t="s">
        <v>4470</v>
      </c>
      <c r="M1476" s="23" t="s">
        <v>226</v>
      </c>
      <c r="N1476" s="23" t="s">
        <v>1406</v>
      </c>
      <c r="O1476" s="23" t="s">
        <v>4471</v>
      </c>
      <c r="P1476" s="23" t="s">
        <v>4470</v>
      </c>
      <c r="Q1476" s="23" t="s">
        <v>229</v>
      </c>
      <c r="U1476" s="23" t="s">
        <v>230</v>
      </c>
      <c r="V1476" s="23" t="s">
        <v>231</v>
      </c>
      <c r="W1476" s="25">
        <v>46309.803796296299</v>
      </c>
    </row>
    <row r="1477" spans="1:23">
      <c r="A1477">
        <v>286082</v>
      </c>
      <c r="B1477">
        <v>188</v>
      </c>
      <c r="C1477" s="23" t="s">
        <v>221</v>
      </c>
      <c r="D1477" s="23" t="s">
        <v>222</v>
      </c>
      <c r="E1477" s="23" t="s">
        <v>223</v>
      </c>
      <c r="F1477" s="24">
        <v>46273</v>
      </c>
      <c r="G1477" s="23" t="s">
        <v>317</v>
      </c>
      <c r="H1477">
        <v>1</v>
      </c>
      <c r="I1477" s="23" t="s">
        <v>4472</v>
      </c>
      <c r="M1477" s="23" t="s">
        <v>319</v>
      </c>
      <c r="N1477" s="23" t="s">
        <v>2856</v>
      </c>
      <c r="O1477" s="23" t="s">
        <v>4473</v>
      </c>
      <c r="P1477" s="23" t="s">
        <v>4472</v>
      </c>
      <c r="Q1477" s="23" t="s">
        <v>229</v>
      </c>
      <c r="U1477" s="23" t="s">
        <v>322</v>
      </c>
      <c r="V1477" s="23" t="s">
        <v>231</v>
      </c>
      <c r="W1477" s="25">
        <v>46309.803796296299</v>
      </c>
    </row>
    <row r="1478" spans="1:23">
      <c r="A1478">
        <v>286083</v>
      </c>
      <c r="B1478">
        <v>189</v>
      </c>
      <c r="C1478" s="23" t="s">
        <v>221</v>
      </c>
      <c r="D1478" s="23" t="s">
        <v>222</v>
      </c>
      <c r="E1478" s="23" t="s">
        <v>223</v>
      </c>
      <c r="F1478" s="24">
        <v>46273</v>
      </c>
      <c r="G1478" s="23" t="s">
        <v>459</v>
      </c>
      <c r="H1478">
        <v>1</v>
      </c>
      <c r="I1478" s="23" t="s">
        <v>2820</v>
      </c>
      <c r="M1478" s="23" t="s">
        <v>461</v>
      </c>
      <c r="N1478" s="23" t="s">
        <v>4474</v>
      </c>
      <c r="O1478" s="23" t="s">
        <v>4475</v>
      </c>
      <c r="P1478" s="23" t="s">
        <v>2820</v>
      </c>
      <c r="Q1478" s="23" t="s">
        <v>229</v>
      </c>
      <c r="U1478" s="23" t="s">
        <v>464</v>
      </c>
      <c r="V1478" s="23" t="s">
        <v>231</v>
      </c>
      <c r="W1478" s="25">
        <v>46309.803796296299</v>
      </c>
    </row>
    <row r="1479" spans="1:23">
      <c r="A1479">
        <v>286084</v>
      </c>
      <c r="B1479">
        <v>190</v>
      </c>
      <c r="C1479" s="23" t="s">
        <v>221</v>
      </c>
      <c r="D1479" s="23" t="s">
        <v>222</v>
      </c>
      <c r="E1479" s="23" t="s">
        <v>223</v>
      </c>
      <c r="F1479" s="24">
        <v>46273</v>
      </c>
      <c r="G1479" s="23" t="s">
        <v>428</v>
      </c>
      <c r="H1479">
        <v>1</v>
      </c>
      <c r="I1479" s="23" t="s">
        <v>4476</v>
      </c>
      <c r="M1479" s="23" t="s">
        <v>226</v>
      </c>
      <c r="N1479" s="23" t="s">
        <v>3231</v>
      </c>
      <c r="O1479" s="23" t="s">
        <v>4477</v>
      </c>
      <c r="P1479" s="23" t="s">
        <v>4476</v>
      </c>
      <c r="Q1479" s="23" t="s">
        <v>229</v>
      </c>
      <c r="U1479" s="23" t="s">
        <v>432</v>
      </c>
      <c r="V1479" s="23" t="s">
        <v>231</v>
      </c>
      <c r="W1479" s="25">
        <v>46309.803796296299</v>
      </c>
    </row>
    <row r="1480" spans="1:23">
      <c r="A1480">
        <v>286085</v>
      </c>
      <c r="B1480">
        <v>191</v>
      </c>
      <c r="C1480" s="23" t="s">
        <v>221</v>
      </c>
      <c r="D1480" s="23" t="s">
        <v>222</v>
      </c>
      <c r="E1480" s="23" t="s">
        <v>223</v>
      </c>
      <c r="F1480" s="24">
        <v>46273</v>
      </c>
      <c r="G1480" s="23" t="s">
        <v>433</v>
      </c>
      <c r="H1480">
        <v>1</v>
      </c>
      <c r="I1480" s="23" t="s">
        <v>4244</v>
      </c>
      <c r="M1480" s="23" t="s">
        <v>435</v>
      </c>
      <c r="N1480" s="23" t="s">
        <v>4478</v>
      </c>
      <c r="O1480" s="23" t="s">
        <v>4479</v>
      </c>
      <c r="P1480" s="23" t="s">
        <v>4244</v>
      </c>
      <c r="Q1480" s="23" t="s">
        <v>229</v>
      </c>
      <c r="U1480" s="23" t="s">
        <v>440</v>
      </c>
      <c r="V1480" s="23" t="s">
        <v>231</v>
      </c>
      <c r="W1480" s="25">
        <v>46309.803796296299</v>
      </c>
    </row>
    <row r="1481" spans="1:23">
      <c r="A1481">
        <v>286086</v>
      </c>
      <c r="B1481">
        <v>192</v>
      </c>
      <c r="C1481" s="23" t="s">
        <v>221</v>
      </c>
      <c r="D1481" s="23" t="s">
        <v>222</v>
      </c>
      <c r="E1481" s="23" t="s">
        <v>223</v>
      </c>
      <c r="F1481" s="24">
        <v>46273</v>
      </c>
      <c r="G1481" s="23" t="s">
        <v>1988</v>
      </c>
      <c r="H1481">
        <v>1</v>
      </c>
      <c r="I1481" s="23" t="s">
        <v>1004</v>
      </c>
      <c r="M1481" s="23" t="s">
        <v>1990</v>
      </c>
      <c r="N1481" s="23" t="s">
        <v>4480</v>
      </c>
      <c r="O1481" s="23" t="s">
        <v>4481</v>
      </c>
      <c r="P1481" s="23" t="s">
        <v>1004</v>
      </c>
      <c r="Q1481" s="23" t="s">
        <v>229</v>
      </c>
      <c r="U1481" s="23" t="s">
        <v>1993</v>
      </c>
      <c r="V1481" s="23" t="s">
        <v>231</v>
      </c>
      <c r="W1481" s="25">
        <v>46309.803796296299</v>
      </c>
    </row>
    <row r="1482" spans="1:23">
      <c r="A1482">
        <v>286087</v>
      </c>
      <c r="B1482">
        <v>193</v>
      </c>
      <c r="C1482" s="23" t="s">
        <v>221</v>
      </c>
      <c r="D1482" s="23" t="s">
        <v>222</v>
      </c>
      <c r="E1482" s="23" t="s">
        <v>223</v>
      </c>
      <c r="F1482" s="24">
        <v>46273</v>
      </c>
      <c r="G1482" s="23" t="s">
        <v>1491</v>
      </c>
      <c r="H1482">
        <v>1</v>
      </c>
      <c r="I1482" s="23" t="s">
        <v>2888</v>
      </c>
      <c r="M1482" s="23" t="s">
        <v>1493</v>
      </c>
      <c r="N1482" s="23" t="s">
        <v>4482</v>
      </c>
      <c r="O1482" s="23" t="s">
        <v>4483</v>
      </c>
      <c r="P1482" s="23" t="s">
        <v>2888</v>
      </c>
      <c r="Q1482" s="23" t="s">
        <v>229</v>
      </c>
      <c r="U1482" s="23" t="s">
        <v>1496</v>
      </c>
      <c r="V1482" s="23" t="s">
        <v>231</v>
      </c>
      <c r="W1482" s="25">
        <v>46309.803796296299</v>
      </c>
    </row>
    <row r="1483" spans="1:23">
      <c r="A1483">
        <v>286088</v>
      </c>
      <c r="B1483">
        <v>194</v>
      </c>
      <c r="C1483" s="23" t="s">
        <v>221</v>
      </c>
      <c r="D1483" s="23" t="s">
        <v>222</v>
      </c>
      <c r="E1483" s="23" t="s">
        <v>223</v>
      </c>
      <c r="F1483" s="24">
        <v>46273</v>
      </c>
      <c r="G1483" s="23" t="s">
        <v>263</v>
      </c>
      <c r="H1483">
        <v>1</v>
      </c>
      <c r="I1483" s="23" t="s">
        <v>2453</v>
      </c>
      <c r="M1483" s="23" t="s">
        <v>265</v>
      </c>
      <c r="N1483" s="23" t="s">
        <v>4484</v>
      </c>
      <c r="O1483" s="23" t="s">
        <v>4485</v>
      </c>
      <c r="P1483" s="23" t="s">
        <v>2453</v>
      </c>
      <c r="Q1483" s="23" t="s">
        <v>229</v>
      </c>
      <c r="U1483" s="23" t="s">
        <v>268</v>
      </c>
      <c r="V1483" s="23" t="s">
        <v>231</v>
      </c>
      <c r="W1483" s="25">
        <v>46309.803796296299</v>
      </c>
    </row>
    <row r="1484" spans="1:23">
      <c r="A1484">
        <v>286089</v>
      </c>
      <c r="B1484">
        <v>195</v>
      </c>
      <c r="C1484" s="23" t="s">
        <v>221</v>
      </c>
      <c r="D1484" s="23" t="s">
        <v>222</v>
      </c>
      <c r="E1484" s="23" t="s">
        <v>223</v>
      </c>
      <c r="F1484" s="24">
        <v>46273</v>
      </c>
      <c r="G1484" s="23" t="s">
        <v>224</v>
      </c>
      <c r="H1484">
        <v>1</v>
      </c>
      <c r="I1484" s="23" t="s">
        <v>4486</v>
      </c>
      <c r="M1484" s="23" t="s">
        <v>226</v>
      </c>
      <c r="N1484" s="23" t="s">
        <v>4487</v>
      </c>
      <c r="O1484" s="23" t="s">
        <v>4488</v>
      </c>
      <c r="P1484" s="23" t="s">
        <v>4486</v>
      </c>
      <c r="Q1484" s="23" t="s">
        <v>229</v>
      </c>
      <c r="U1484" s="23" t="s">
        <v>230</v>
      </c>
      <c r="V1484" s="23" t="s">
        <v>231</v>
      </c>
      <c r="W1484" s="25">
        <v>46309.803796296299</v>
      </c>
    </row>
    <row r="1485" spans="1:23">
      <c r="A1485">
        <v>286090</v>
      </c>
      <c r="B1485">
        <v>196</v>
      </c>
      <c r="C1485" s="23" t="s">
        <v>221</v>
      </c>
      <c r="D1485" s="23" t="s">
        <v>222</v>
      </c>
      <c r="E1485" s="23" t="s">
        <v>223</v>
      </c>
      <c r="F1485" s="24">
        <v>46273</v>
      </c>
      <c r="G1485" s="23" t="s">
        <v>1962</v>
      </c>
      <c r="H1485">
        <v>1</v>
      </c>
      <c r="I1485" s="23" t="s">
        <v>3760</v>
      </c>
      <c r="M1485" s="23" t="s">
        <v>1964</v>
      </c>
      <c r="N1485" s="23" t="s">
        <v>4082</v>
      </c>
      <c r="O1485" s="23" t="s">
        <v>4489</v>
      </c>
      <c r="P1485" s="23" t="s">
        <v>3760</v>
      </c>
      <c r="Q1485" s="23" t="s">
        <v>229</v>
      </c>
      <c r="U1485" s="23" t="s">
        <v>1967</v>
      </c>
      <c r="V1485" s="23" t="s">
        <v>231</v>
      </c>
      <c r="W1485" s="25">
        <v>46309.803796296299</v>
      </c>
    </row>
    <row r="1486" spans="1:23">
      <c r="A1486">
        <v>286091</v>
      </c>
      <c r="B1486">
        <v>197</v>
      </c>
      <c r="C1486" s="23" t="s">
        <v>221</v>
      </c>
      <c r="D1486" s="23" t="s">
        <v>222</v>
      </c>
      <c r="E1486" s="23" t="s">
        <v>223</v>
      </c>
      <c r="F1486" s="24">
        <v>46273</v>
      </c>
      <c r="G1486" s="23" t="s">
        <v>224</v>
      </c>
      <c r="H1486">
        <v>1</v>
      </c>
      <c r="I1486" s="23" t="s">
        <v>4490</v>
      </c>
      <c r="M1486" s="23" t="s">
        <v>226</v>
      </c>
      <c r="N1486" s="23" t="s">
        <v>4491</v>
      </c>
      <c r="O1486" s="23" t="s">
        <v>4492</v>
      </c>
      <c r="P1486" s="23" t="s">
        <v>4490</v>
      </c>
      <c r="Q1486" s="23" t="s">
        <v>229</v>
      </c>
      <c r="U1486" s="23" t="s">
        <v>230</v>
      </c>
      <c r="V1486" s="23" t="s">
        <v>231</v>
      </c>
      <c r="W1486" s="25">
        <v>46309.803796296299</v>
      </c>
    </row>
    <row r="1487" spans="1:23">
      <c r="A1487">
        <v>286092</v>
      </c>
      <c r="B1487">
        <v>198</v>
      </c>
      <c r="C1487" s="23" t="s">
        <v>221</v>
      </c>
      <c r="D1487" s="23" t="s">
        <v>222</v>
      </c>
      <c r="E1487" s="23" t="s">
        <v>223</v>
      </c>
      <c r="F1487" s="24">
        <v>46273</v>
      </c>
      <c r="G1487" s="23" t="s">
        <v>1962</v>
      </c>
      <c r="H1487">
        <v>1</v>
      </c>
      <c r="I1487" s="23" t="s">
        <v>4493</v>
      </c>
      <c r="M1487" s="23" t="s">
        <v>1964</v>
      </c>
      <c r="N1487" s="23" t="s">
        <v>4494</v>
      </c>
      <c r="O1487" s="23" t="s">
        <v>4495</v>
      </c>
      <c r="P1487" s="23" t="s">
        <v>4493</v>
      </c>
      <c r="Q1487" s="23" t="s">
        <v>229</v>
      </c>
      <c r="U1487" s="23" t="s">
        <v>1967</v>
      </c>
      <c r="V1487" s="23" t="s">
        <v>231</v>
      </c>
      <c r="W1487" s="25">
        <v>46309.803796296299</v>
      </c>
    </row>
    <row r="1488" spans="1:23">
      <c r="A1488">
        <v>286093</v>
      </c>
      <c r="B1488">
        <v>199</v>
      </c>
      <c r="C1488" s="23" t="s">
        <v>221</v>
      </c>
      <c r="D1488" s="23" t="s">
        <v>222</v>
      </c>
      <c r="E1488" s="23" t="s">
        <v>223</v>
      </c>
      <c r="F1488" s="24">
        <v>46273</v>
      </c>
      <c r="G1488" s="23" t="s">
        <v>275</v>
      </c>
      <c r="H1488">
        <v>1</v>
      </c>
      <c r="I1488" s="23" t="s">
        <v>1065</v>
      </c>
      <c r="M1488" s="23" t="s">
        <v>277</v>
      </c>
      <c r="N1488" s="23" t="s">
        <v>4496</v>
      </c>
      <c r="O1488" s="23" t="s">
        <v>4497</v>
      </c>
      <c r="P1488" s="23" t="s">
        <v>1065</v>
      </c>
      <c r="Q1488" s="23" t="s">
        <v>229</v>
      </c>
      <c r="U1488" s="23" t="s">
        <v>280</v>
      </c>
      <c r="V1488" s="23" t="s">
        <v>231</v>
      </c>
      <c r="W1488" s="25">
        <v>46309.803796296299</v>
      </c>
    </row>
    <row r="1489" spans="1:23">
      <c r="A1489">
        <v>286094</v>
      </c>
      <c r="B1489">
        <v>200</v>
      </c>
      <c r="C1489" s="23" t="s">
        <v>221</v>
      </c>
      <c r="D1489" s="23" t="s">
        <v>222</v>
      </c>
      <c r="E1489" s="23" t="s">
        <v>223</v>
      </c>
      <c r="F1489" s="24">
        <v>46273</v>
      </c>
      <c r="G1489" s="23" t="s">
        <v>617</v>
      </c>
      <c r="H1489">
        <v>1</v>
      </c>
      <c r="I1489" s="23" t="s">
        <v>4498</v>
      </c>
      <c r="M1489" s="23" t="s">
        <v>619</v>
      </c>
      <c r="N1489" s="23" t="s">
        <v>4499</v>
      </c>
      <c r="O1489" s="23" t="s">
        <v>4500</v>
      </c>
      <c r="P1489" s="23" t="s">
        <v>4498</v>
      </c>
      <c r="Q1489" s="23" t="s">
        <v>229</v>
      </c>
      <c r="U1489" s="23" t="s">
        <v>622</v>
      </c>
      <c r="V1489" s="23" t="s">
        <v>231</v>
      </c>
      <c r="W1489" s="25">
        <v>46309.803796296299</v>
      </c>
    </row>
    <row r="1490" spans="1:23">
      <c r="A1490">
        <v>286095</v>
      </c>
      <c r="B1490">
        <v>201</v>
      </c>
      <c r="C1490" s="23" t="s">
        <v>221</v>
      </c>
      <c r="D1490" s="23" t="s">
        <v>222</v>
      </c>
      <c r="E1490" s="23" t="s">
        <v>223</v>
      </c>
      <c r="F1490" s="24">
        <v>46273</v>
      </c>
      <c r="G1490" s="23" t="s">
        <v>232</v>
      </c>
      <c r="H1490">
        <v>1</v>
      </c>
      <c r="I1490" s="23" t="s">
        <v>1079</v>
      </c>
      <c r="M1490" s="23" t="s">
        <v>234</v>
      </c>
      <c r="N1490" s="23" t="s">
        <v>4501</v>
      </c>
      <c r="O1490" s="23" t="s">
        <v>4502</v>
      </c>
      <c r="P1490" s="23" t="s">
        <v>1079</v>
      </c>
      <c r="Q1490" s="23" t="s">
        <v>229</v>
      </c>
      <c r="U1490" s="23" t="s">
        <v>237</v>
      </c>
      <c r="V1490" s="23" t="s">
        <v>231</v>
      </c>
      <c r="W1490" s="25">
        <v>46309.803796296299</v>
      </c>
    </row>
    <row r="1491" spans="1:23">
      <c r="A1491">
        <v>286096</v>
      </c>
      <c r="B1491">
        <v>202</v>
      </c>
      <c r="C1491" s="23" t="s">
        <v>221</v>
      </c>
      <c r="D1491" s="23" t="s">
        <v>222</v>
      </c>
      <c r="E1491" s="23" t="s">
        <v>223</v>
      </c>
      <c r="F1491" s="24">
        <v>46273</v>
      </c>
      <c r="G1491" s="23" t="s">
        <v>275</v>
      </c>
      <c r="H1491">
        <v>1</v>
      </c>
      <c r="I1491" s="23" t="s">
        <v>4503</v>
      </c>
      <c r="M1491" s="23" t="s">
        <v>277</v>
      </c>
      <c r="N1491" s="23" t="s">
        <v>4504</v>
      </c>
      <c r="O1491" s="23" t="s">
        <v>4505</v>
      </c>
      <c r="P1491" s="23" t="s">
        <v>4503</v>
      </c>
      <c r="Q1491" s="23" t="s">
        <v>229</v>
      </c>
      <c r="U1491" s="23" t="s">
        <v>280</v>
      </c>
      <c r="V1491" s="23" t="s">
        <v>231</v>
      </c>
      <c r="W1491" s="25">
        <v>46309.803796296299</v>
      </c>
    </row>
    <row r="1492" spans="1:23">
      <c r="A1492">
        <v>286097</v>
      </c>
      <c r="B1492">
        <v>203</v>
      </c>
      <c r="C1492" s="23" t="s">
        <v>221</v>
      </c>
      <c r="D1492" s="23" t="s">
        <v>222</v>
      </c>
      <c r="E1492" s="23" t="s">
        <v>223</v>
      </c>
      <c r="F1492" s="24">
        <v>46273</v>
      </c>
      <c r="G1492" s="23" t="s">
        <v>281</v>
      </c>
      <c r="H1492">
        <v>1</v>
      </c>
      <c r="I1492" s="23" t="s">
        <v>4506</v>
      </c>
      <c r="M1492" s="23" t="s">
        <v>283</v>
      </c>
      <c r="N1492" s="23" t="s">
        <v>2730</v>
      </c>
      <c r="O1492" s="23" t="s">
        <v>4507</v>
      </c>
      <c r="P1492" s="23" t="s">
        <v>4506</v>
      </c>
      <c r="Q1492" s="23" t="s">
        <v>229</v>
      </c>
      <c r="U1492" s="23" t="s">
        <v>286</v>
      </c>
      <c r="V1492" s="23" t="s">
        <v>231</v>
      </c>
      <c r="W1492" s="25">
        <v>46309.803796296299</v>
      </c>
    </row>
    <row r="1493" spans="1:23">
      <c r="A1493">
        <v>286098</v>
      </c>
      <c r="B1493">
        <v>204</v>
      </c>
      <c r="C1493" s="23" t="s">
        <v>221</v>
      </c>
      <c r="D1493" s="23" t="s">
        <v>222</v>
      </c>
      <c r="E1493" s="23" t="s">
        <v>223</v>
      </c>
      <c r="F1493" s="24">
        <v>46273</v>
      </c>
      <c r="G1493" s="23" t="s">
        <v>4264</v>
      </c>
      <c r="H1493">
        <v>1</v>
      </c>
      <c r="I1493" s="23" t="s">
        <v>1767</v>
      </c>
      <c r="M1493" s="23" t="s">
        <v>1182</v>
      </c>
      <c r="N1493" s="23" t="s">
        <v>4508</v>
      </c>
      <c r="O1493" s="23" t="s">
        <v>4509</v>
      </c>
      <c r="P1493" s="23" t="s">
        <v>1767</v>
      </c>
      <c r="Q1493" s="23" t="s">
        <v>229</v>
      </c>
      <c r="U1493" s="23" t="s">
        <v>4268</v>
      </c>
      <c r="V1493" s="23" t="s">
        <v>231</v>
      </c>
      <c r="W1493" s="25">
        <v>46309.803796296299</v>
      </c>
    </row>
    <row r="1494" spans="1:23">
      <c r="A1494">
        <v>286099</v>
      </c>
      <c r="B1494">
        <v>205</v>
      </c>
      <c r="C1494" s="23" t="s">
        <v>221</v>
      </c>
      <c r="D1494" s="23" t="s">
        <v>222</v>
      </c>
      <c r="E1494" s="23" t="s">
        <v>223</v>
      </c>
      <c r="F1494" s="24">
        <v>46273</v>
      </c>
      <c r="G1494" s="23" t="s">
        <v>263</v>
      </c>
      <c r="H1494">
        <v>5</v>
      </c>
      <c r="I1494" s="23" t="s">
        <v>4510</v>
      </c>
      <c r="M1494" s="23" t="s">
        <v>265</v>
      </c>
      <c r="N1494" s="23" t="s">
        <v>4511</v>
      </c>
      <c r="O1494" s="23" t="s">
        <v>4512</v>
      </c>
      <c r="P1494" s="23" t="s">
        <v>270</v>
      </c>
      <c r="Q1494" s="23" t="s">
        <v>229</v>
      </c>
      <c r="U1494" s="23" t="s">
        <v>268</v>
      </c>
      <c r="V1494" s="23" t="s">
        <v>231</v>
      </c>
      <c r="W1494" s="25">
        <v>46309.803796296299</v>
      </c>
    </row>
    <row r="1495" spans="1:23">
      <c r="A1495">
        <v>286100</v>
      </c>
      <c r="B1495">
        <v>206</v>
      </c>
      <c r="C1495" s="23" t="s">
        <v>221</v>
      </c>
      <c r="D1495" s="23" t="s">
        <v>222</v>
      </c>
      <c r="E1495" s="23" t="s">
        <v>223</v>
      </c>
      <c r="F1495" s="24">
        <v>46273</v>
      </c>
      <c r="G1495" s="23" t="s">
        <v>224</v>
      </c>
      <c r="H1495">
        <v>1</v>
      </c>
      <c r="I1495" s="23" t="s">
        <v>4513</v>
      </c>
      <c r="M1495" s="23" t="s">
        <v>226</v>
      </c>
      <c r="N1495" s="23" t="s">
        <v>4514</v>
      </c>
      <c r="O1495" s="23" t="s">
        <v>4515</v>
      </c>
      <c r="P1495" s="23" t="s">
        <v>4513</v>
      </c>
      <c r="Q1495" s="23" t="s">
        <v>229</v>
      </c>
      <c r="U1495" s="23" t="s">
        <v>230</v>
      </c>
      <c r="V1495" s="23" t="s">
        <v>231</v>
      </c>
      <c r="W1495" s="25">
        <v>46309.803796296299</v>
      </c>
    </row>
    <row r="1496" spans="1:23">
      <c r="A1496">
        <v>286101</v>
      </c>
      <c r="B1496">
        <v>207</v>
      </c>
      <c r="C1496" s="23" t="s">
        <v>221</v>
      </c>
      <c r="D1496" s="23" t="s">
        <v>222</v>
      </c>
      <c r="E1496" s="23" t="s">
        <v>223</v>
      </c>
      <c r="F1496" s="24">
        <v>46273</v>
      </c>
      <c r="G1496" s="23" t="s">
        <v>263</v>
      </c>
      <c r="H1496">
        <v>3</v>
      </c>
      <c r="I1496" s="23" t="s">
        <v>4516</v>
      </c>
      <c r="M1496" s="23" t="s">
        <v>265</v>
      </c>
      <c r="N1496" s="23" t="s">
        <v>4517</v>
      </c>
      <c r="O1496" s="23" t="s">
        <v>4518</v>
      </c>
      <c r="P1496" s="23" t="s">
        <v>4519</v>
      </c>
      <c r="Q1496" s="23" t="s">
        <v>229</v>
      </c>
      <c r="U1496" s="23" t="s">
        <v>268</v>
      </c>
      <c r="V1496" s="23" t="s">
        <v>231</v>
      </c>
      <c r="W1496" s="25">
        <v>46309.803796296299</v>
      </c>
    </row>
    <row r="1497" spans="1:23">
      <c r="A1497">
        <v>286102</v>
      </c>
      <c r="B1497">
        <v>208</v>
      </c>
      <c r="C1497" s="23" t="s">
        <v>221</v>
      </c>
      <c r="D1497" s="23" t="s">
        <v>222</v>
      </c>
      <c r="E1497" s="23" t="s">
        <v>223</v>
      </c>
      <c r="F1497" s="24">
        <v>46273</v>
      </c>
      <c r="G1497" s="23" t="s">
        <v>323</v>
      </c>
      <c r="H1497">
        <v>1</v>
      </c>
      <c r="I1497" s="23" t="s">
        <v>4520</v>
      </c>
      <c r="M1497" s="23" t="s">
        <v>325</v>
      </c>
      <c r="N1497" s="23" t="s">
        <v>4521</v>
      </c>
      <c r="O1497" s="23" t="s">
        <v>4522</v>
      </c>
      <c r="P1497" s="23" t="s">
        <v>4520</v>
      </c>
      <c r="Q1497" s="23" t="s">
        <v>229</v>
      </c>
      <c r="U1497" s="23" t="s">
        <v>328</v>
      </c>
      <c r="V1497" s="23" t="s">
        <v>231</v>
      </c>
      <c r="W1497" s="25">
        <v>46309.803796296299</v>
      </c>
    </row>
    <row r="1498" spans="1:23">
      <c r="A1498">
        <v>286363</v>
      </c>
      <c r="B1498">
        <v>209</v>
      </c>
      <c r="C1498" s="23" t="s">
        <v>221</v>
      </c>
      <c r="D1498" s="23" t="s">
        <v>222</v>
      </c>
      <c r="E1498" s="23" t="s">
        <v>223</v>
      </c>
      <c r="F1498" s="24">
        <v>46274</v>
      </c>
      <c r="G1498" s="23" t="s">
        <v>224</v>
      </c>
      <c r="H1498">
        <v>1</v>
      </c>
      <c r="I1498" s="23" t="s">
        <v>4523</v>
      </c>
      <c r="M1498" s="23" t="s">
        <v>226</v>
      </c>
      <c r="N1498" s="23" t="s">
        <v>4524</v>
      </c>
      <c r="O1498" s="23" t="s">
        <v>4525</v>
      </c>
      <c r="P1498" s="23" t="s">
        <v>4523</v>
      </c>
      <c r="Q1498" s="23" t="s">
        <v>229</v>
      </c>
      <c r="U1498" s="23" t="s">
        <v>230</v>
      </c>
      <c r="V1498" s="23" t="s">
        <v>231</v>
      </c>
      <c r="W1498" s="25">
        <v>46309.803796296299</v>
      </c>
    </row>
    <row r="1499" spans="1:23">
      <c r="A1499">
        <v>286364</v>
      </c>
      <c r="B1499">
        <v>210</v>
      </c>
      <c r="C1499" s="23" t="s">
        <v>221</v>
      </c>
      <c r="D1499" s="23" t="s">
        <v>222</v>
      </c>
      <c r="E1499" s="23" t="s">
        <v>223</v>
      </c>
      <c r="F1499" s="24">
        <v>46274</v>
      </c>
      <c r="G1499" s="23" t="s">
        <v>263</v>
      </c>
      <c r="H1499">
        <v>3</v>
      </c>
      <c r="I1499" s="23" t="s">
        <v>4526</v>
      </c>
      <c r="M1499" s="23" t="s">
        <v>265</v>
      </c>
      <c r="N1499" s="23" t="s">
        <v>4527</v>
      </c>
      <c r="O1499" s="23" t="s">
        <v>4528</v>
      </c>
      <c r="P1499" s="23" t="s">
        <v>4529</v>
      </c>
      <c r="Q1499" s="23" t="s">
        <v>229</v>
      </c>
      <c r="U1499" s="23" t="s">
        <v>268</v>
      </c>
      <c r="V1499" s="23" t="s">
        <v>231</v>
      </c>
      <c r="W1499" s="25">
        <v>46309.803796296299</v>
      </c>
    </row>
    <row r="1500" spans="1:23">
      <c r="A1500">
        <v>286365</v>
      </c>
      <c r="B1500">
        <v>211</v>
      </c>
      <c r="C1500" s="23" t="s">
        <v>221</v>
      </c>
      <c r="D1500" s="23" t="s">
        <v>222</v>
      </c>
      <c r="E1500" s="23" t="s">
        <v>223</v>
      </c>
      <c r="F1500" s="24">
        <v>46274</v>
      </c>
      <c r="G1500" s="23" t="s">
        <v>224</v>
      </c>
      <c r="H1500">
        <v>1</v>
      </c>
      <c r="I1500" s="23" t="s">
        <v>2103</v>
      </c>
      <c r="M1500" s="23" t="s">
        <v>226</v>
      </c>
      <c r="N1500" s="23" t="s">
        <v>4530</v>
      </c>
      <c r="O1500" s="23" t="s">
        <v>4531</v>
      </c>
      <c r="P1500" s="23" t="s">
        <v>2103</v>
      </c>
      <c r="Q1500" s="23" t="s">
        <v>229</v>
      </c>
      <c r="U1500" s="23" t="s">
        <v>230</v>
      </c>
      <c r="V1500" s="23" t="s">
        <v>231</v>
      </c>
      <c r="W1500" s="25">
        <v>46309.803796296299</v>
      </c>
    </row>
    <row r="1501" spans="1:23">
      <c r="A1501">
        <v>286366</v>
      </c>
      <c r="B1501">
        <v>212</v>
      </c>
      <c r="C1501" s="23" t="s">
        <v>221</v>
      </c>
      <c r="D1501" s="23" t="s">
        <v>222</v>
      </c>
      <c r="E1501" s="23" t="s">
        <v>223</v>
      </c>
      <c r="F1501" s="24">
        <v>46274</v>
      </c>
      <c r="G1501" s="23" t="s">
        <v>448</v>
      </c>
      <c r="H1501">
        <v>1</v>
      </c>
      <c r="I1501" s="23" t="s">
        <v>2204</v>
      </c>
      <c r="M1501" s="23" t="s">
        <v>450</v>
      </c>
      <c r="N1501" s="23" t="s">
        <v>4532</v>
      </c>
      <c r="O1501" s="23" t="s">
        <v>4533</v>
      </c>
      <c r="P1501" s="23" t="s">
        <v>2204</v>
      </c>
      <c r="Q1501" s="23" t="s">
        <v>229</v>
      </c>
      <c r="U1501" s="23" t="s">
        <v>453</v>
      </c>
      <c r="V1501" s="23" t="s">
        <v>231</v>
      </c>
      <c r="W1501" s="25">
        <v>46309.803796296299</v>
      </c>
    </row>
    <row r="1502" spans="1:23">
      <c r="A1502">
        <v>286367</v>
      </c>
      <c r="B1502">
        <v>213</v>
      </c>
      <c r="C1502" s="23" t="s">
        <v>221</v>
      </c>
      <c r="D1502" s="23" t="s">
        <v>222</v>
      </c>
      <c r="E1502" s="23" t="s">
        <v>223</v>
      </c>
      <c r="F1502" s="24">
        <v>46274</v>
      </c>
      <c r="G1502" s="23" t="s">
        <v>454</v>
      </c>
      <c r="H1502">
        <v>1</v>
      </c>
      <c r="I1502" s="23" t="s">
        <v>3490</v>
      </c>
      <c r="M1502" s="23" t="s">
        <v>277</v>
      </c>
      <c r="N1502" s="23" t="s">
        <v>4534</v>
      </c>
      <c r="O1502" s="23" t="s">
        <v>4535</v>
      </c>
      <c r="P1502" s="23" t="s">
        <v>3490</v>
      </c>
      <c r="Q1502" s="23" t="s">
        <v>229</v>
      </c>
      <c r="U1502" s="23" t="s">
        <v>458</v>
      </c>
      <c r="V1502" s="23" t="s">
        <v>231</v>
      </c>
      <c r="W1502" s="25">
        <v>46309.803796296299</v>
      </c>
    </row>
    <row r="1503" spans="1:23">
      <c r="A1503">
        <v>286368</v>
      </c>
      <c r="B1503">
        <v>214</v>
      </c>
      <c r="C1503" s="23" t="s">
        <v>221</v>
      </c>
      <c r="D1503" s="23" t="s">
        <v>222</v>
      </c>
      <c r="E1503" s="23" t="s">
        <v>223</v>
      </c>
      <c r="F1503" s="24">
        <v>46274</v>
      </c>
      <c r="G1503" s="23" t="s">
        <v>1661</v>
      </c>
      <c r="H1503">
        <v>1</v>
      </c>
      <c r="I1503" s="23" t="s">
        <v>4536</v>
      </c>
      <c r="M1503" s="23" t="s">
        <v>234</v>
      </c>
      <c r="N1503" s="23" t="s">
        <v>4537</v>
      </c>
      <c r="O1503" s="23" t="s">
        <v>4538</v>
      </c>
      <c r="P1503" s="23" t="s">
        <v>4536</v>
      </c>
      <c r="Q1503" s="23" t="s">
        <v>229</v>
      </c>
      <c r="U1503" s="23" t="s">
        <v>1665</v>
      </c>
      <c r="V1503" s="23" t="s">
        <v>231</v>
      </c>
      <c r="W1503" s="25">
        <v>46309.803796296299</v>
      </c>
    </row>
    <row r="1504" spans="1:23">
      <c r="A1504">
        <v>286369</v>
      </c>
      <c r="B1504">
        <v>215</v>
      </c>
      <c r="C1504" s="23" t="s">
        <v>221</v>
      </c>
      <c r="D1504" s="23" t="s">
        <v>222</v>
      </c>
      <c r="E1504" s="23" t="s">
        <v>223</v>
      </c>
      <c r="F1504" s="24">
        <v>46274</v>
      </c>
      <c r="G1504" s="23" t="s">
        <v>1869</v>
      </c>
      <c r="H1504">
        <v>1</v>
      </c>
      <c r="I1504" s="23" t="s">
        <v>1971</v>
      </c>
      <c r="M1504" s="23" t="s">
        <v>1590</v>
      </c>
      <c r="N1504" s="23" t="s">
        <v>4539</v>
      </c>
      <c r="O1504" s="23" t="s">
        <v>4540</v>
      </c>
      <c r="P1504" s="23" t="s">
        <v>1971</v>
      </c>
      <c r="Q1504" s="23" t="s">
        <v>229</v>
      </c>
      <c r="U1504" s="23" t="s">
        <v>1873</v>
      </c>
      <c r="V1504" s="23" t="s">
        <v>231</v>
      </c>
      <c r="W1504" s="25">
        <v>46309.803796296299</v>
      </c>
    </row>
    <row r="1505" spans="1:23">
      <c r="A1505">
        <v>286370</v>
      </c>
      <c r="B1505">
        <v>216</v>
      </c>
      <c r="C1505" s="23" t="s">
        <v>221</v>
      </c>
      <c r="D1505" s="23" t="s">
        <v>222</v>
      </c>
      <c r="E1505" s="23" t="s">
        <v>223</v>
      </c>
      <c r="F1505" s="24">
        <v>46274</v>
      </c>
      <c r="G1505" s="23" t="s">
        <v>459</v>
      </c>
      <c r="H1505">
        <v>1</v>
      </c>
      <c r="I1505" s="23" t="s">
        <v>2000</v>
      </c>
      <c r="M1505" s="23" t="s">
        <v>461</v>
      </c>
      <c r="N1505" s="23" t="s">
        <v>1433</v>
      </c>
      <c r="O1505" s="23" t="s">
        <v>4541</v>
      </c>
      <c r="P1505" s="23" t="s">
        <v>2000</v>
      </c>
      <c r="Q1505" s="23" t="s">
        <v>229</v>
      </c>
      <c r="U1505" s="23" t="s">
        <v>464</v>
      </c>
      <c r="V1505" s="23" t="s">
        <v>231</v>
      </c>
      <c r="W1505" s="25">
        <v>46309.803796296299</v>
      </c>
    </row>
    <row r="1506" spans="1:23">
      <c r="A1506">
        <v>286371</v>
      </c>
      <c r="B1506">
        <v>217</v>
      </c>
      <c r="C1506" s="23" t="s">
        <v>221</v>
      </c>
      <c r="D1506" s="23" t="s">
        <v>222</v>
      </c>
      <c r="E1506" s="23" t="s">
        <v>223</v>
      </c>
      <c r="F1506" s="24">
        <v>46274</v>
      </c>
      <c r="G1506" s="23" t="s">
        <v>454</v>
      </c>
      <c r="H1506">
        <v>1</v>
      </c>
      <c r="I1506" s="23" t="s">
        <v>4542</v>
      </c>
      <c r="M1506" s="23" t="s">
        <v>277</v>
      </c>
      <c r="N1506" s="23" t="s">
        <v>4543</v>
      </c>
      <c r="O1506" s="23" t="s">
        <v>2778</v>
      </c>
      <c r="P1506" s="23" t="s">
        <v>4542</v>
      </c>
      <c r="Q1506" s="23" t="s">
        <v>229</v>
      </c>
      <c r="U1506" s="23" t="s">
        <v>458</v>
      </c>
      <c r="V1506" s="23" t="s">
        <v>231</v>
      </c>
      <c r="W1506" s="25">
        <v>46309.803796296299</v>
      </c>
    </row>
    <row r="1507" spans="1:23">
      <c r="A1507">
        <v>286372</v>
      </c>
      <c r="B1507">
        <v>218</v>
      </c>
      <c r="C1507" s="23" t="s">
        <v>221</v>
      </c>
      <c r="D1507" s="23" t="s">
        <v>222</v>
      </c>
      <c r="E1507" s="23" t="s">
        <v>223</v>
      </c>
      <c r="F1507" s="24">
        <v>46274</v>
      </c>
      <c r="G1507" s="23" t="s">
        <v>471</v>
      </c>
      <c r="H1507">
        <v>1</v>
      </c>
      <c r="I1507" s="23" t="s">
        <v>4544</v>
      </c>
      <c r="M1507" s="23" t="s">
        <v>247</v>
      </c>
      <c r="N1507" s="23" t="s">
        <v>4545</v>
      </c>
      <c r="O1507" s="23" t="s">
        <v>4546</v>
      </c>
      <c r="P1507" s="23" t="s">
        <v>4544</v>
      </c>
      <c r="Q1507" s="23" t="s">
        <v>229</v>
      </c>
      <c r="U1507" s="23" t="s">
        <v>475</v>
      </c>
      <c r="V1507" s="23" t="s">
        <v>231</v>
      </c>
      <c r="W1507" s="25">
        <v>46309.803796296299</v>
      </c>
    </row>
    <row r="1508" spans="1:23">
      <c r="A1508">
        <v>286373</v>
      </c>
      <c r="B1508">
        <v>219</v>
      </c>
      <c r="C1508" s="23" t="s">
        <v>221</v>
      </c>
      <c r="D1508" s="23" t="s">
        <v>222</v>
      </c>
      <c r="E1508" s="23" t="s">
        <v>223</v>
      </c>
      <c r="F1508" s="24">
        <v>46274</v>
      </c>
      <c r="G1508" s="23" t="s">
        <v>476</v>
      </c>
      <c r="H1508">
        <v>1</v>
      </c>
      <c r="I1508" s="23" t="s">
        <v>1945</v>
      </c>
      <c r="M1508" s="23" t="s">
        <v>253</v>
      </c>
      <c r="N1508" s="23" t="s">
        <v>4547</v>
      </c>
      <c r="O1508" s="23" t="s">
        <v>4548</v>
      </c>
      <c r="P1508" s="23" t="s">
        <v>1945</v>
      </c>
      <c r="Q1508" s="23" t="s">
        <v>229</v>
      </c>
      <c r="U1508" s="23" t="s">
        <v>480</v>
      </c>
      <c r="V1508" s="23" t="s">
        <v>231</v>
      </c>
      <c r="W1508" s="25">
        <v>46309.803796296299</v>
      </c>
    </row>
    <row r="1509" spans="1:23">
      <c r="A1509">
        <v>286374</v>
      </c>
      <c r="B1509">
        <v>220</v>
      </c>
      <c r="C1509" s="23" t="s">
        <v>221</v>
      </c>
      <c r="D1509" s="23" t="s">
        <v>222</v>
      </c>
      <c r="E1509" s="23" t="s">
        <v>223</v>
      </c>
      <c r="F1509" s="24">
        <v>46274</v>
      </c>
      <c r="G1509" s="23" t="s">
        <v>3200</v>
      </c>
      <c r="H1509">
        <v>1</v>
      </c>
      <c r="I1509" s="23" t="s">
        <v>3590</v>
      </c>
      <c r="M1509" s="23" t="s">
        <v>283</v>
      </c>
      <c r="N1509" s="23" t="s">
        <v>4549</v>
      </c>
      <c r="O1509" s="23" t="s">
        <v>4550</v>
      </c>
      <c r="P1509" s="23" t="s">
        <v>3590</v>
      </c>
      <c r="Q1509" s="23" t="s">
        <v>229</v>
      </c>
      <c r="U1509" s="23" t="s">
        <v>3204</v>
      </c>
      <c r="V1509" s="23" t="s">
        <v>231</v>
      </c>
      <c r="W1509" s="25">
        <v>46309.803796296299</v>
      </c>
    </row>
    <row r="1510" spans="1:23">
      <c r="A1510">
        <v>286375</v>
      </c>
      <c r="B1510">
        <v>221</v>
      </c>
      <c r="C1510" s="23" t="s">
        <v>221</v>
      </c>
      <c r="D1510" s="23" t="s">
        <v>222</v>
      </c>
      <c r="E1510" s="23" t="s">
        <v>223</v>
      </c>
      <c r="F1510" s="24">
        <v>46274</v>
      </c>
      <c r="G1510" s="23" t="s">
        <v>1048</v>
      </c>
      <c r="H1510">
        <v>1</v>
      </c>
      <c r="I1510" s="23" t="s">
        <v>2027</v>
      </c>
      <c r="M1510" s="23" t="s">
        <v>259</v>
      </c>
      <c r="N1510" s="23" t="s">
        <v>4551</v>
      </c>
      <c r="O1510" s="23" t="s">
        <v>4552</v>
      </c>
      <c r="P1510" s="23" t="s">
        <v>2027</v>
      </c>
      <c r="Q1510" s="23" t="s">
        <v>229</v>
      </c>
      <c r="U1510" s="23" t="s">
        <v>1052</v>
      </c>
      <c r="V1510" s="23" t="s">
        <v>231</v>
      </c>
      <c r="W1510" s="25">
        <v>46309.803796296299</v>
      </c>
    </row>
    <row r="1511" spans="1:23">
      <c r="A1511">
        <v>286376</v>
      </c>
      <c r="B1511">
        <v>222</v>
      </c>
      <c r="C1511" s="23" t="s">
        <v>221</v>
      </c>
      <c r="D1511" s="23" t="s">
        <v>222</v>
      </c>
      <c r="E1511" s="23" t="s">
        <v>223</v>
      </c>
      <c r="F1511" s="24">
        <v>46274</v>
      </c>
      <c r="G1511" s="23" t="s">
        <v>459</v>
      </c>
      <c r="H1511">
        <v>1</v>
      </c>
      <c r="I1511" s="23" t="s">
        <v>4553</v>
      </c>
      <c r="M1511" s="23" t="s">
        <v>461</v>
      </c>
      <c r="N1511" s="23" t="s">
        <v>4554</v>
      </c>
      <c r="O1511" s="23" t="s">
        <v>4555</v>
      </c>
      <c r="P1511" s="23" t="s">
        <v>4553</v>
      </c>
      <c r="Q1511" s="23" t="s">
        <v>229</v>
      </c>
      <c r="U1511" s="23" t="s">
        <v>464</v>
      </c>
      <c r="V1511" s="23" t="s">
        <v>231</v>
      </c>
      <c r="W1511" s="25">
        <v>46309.803796296299</v>
      </c>
    </row>
    <row r="1512" spans="1:23">
      <c r="A1512">
        <v>286377</v>
      </c>
      <c r="B1512">
        <v>223</v>
      </c>
      <c r="C1512" s="23" t="s">
        <v>221</v>
      </c>
      <c r="D1512" s="23" t="s">
        <v>222</v>
      </c>
      <c r="E1512" s="23" t="s">
        <v>223</v>
      </c>
      <c r="F1512" s="24">
        <v>46274</v>
      </c>
      <c r="G1512" s="23" t="s">
        <v>1057</v>
      </c>
      <c r="H1512">
        <v>2</v>
      </c>
      <c r="I1512" s="23" t="s">
        <v>2566</v>
      </c>
      <c r="M1512" s="23" t="s">
        <v>1059</v>
      </c>
      <c r="N1512" s="23" t="s">
        <v>3392</v>
      </c>
      <c r="O1512" s="23" t="s">
        <v>4556</v>
      </c>
      <c r="P1512" s="23" t="s">
        <v>1465</v>
      </c>
      <c r="Q1512" s="23" t="s">
        <v>229</v>
      </c>
      <c r="U1512" s="23" t="s">
        <v>1062</v>
      </c>
      <c r="V1512" s="23" t="s">
        <v>231</v>
      </c>
      <c r="W1512" s="25">
        <v>46309.803796296299</v>
      </c>
    </row>
    <row r="1513" spans="1:23">
      <c r="A1513">
        <v>286378</v>
      </c>
      <c r="B1513">
        <v>224</v>
      </c>
      <c r="C1513" s="23" t="s">
        <v>221</v>
      </c>
      <c r="D1513" s="23" t="s">
        <v>222</v>
      </c>
      <c r="E1513" s="23" t="s">
        <v>223</v>
      </c>
      <c r="F1513" s="24">
        <v>46274</v>
      </c>
      <c r="G1513" s="23" t="s">
        <v>1057</v>
      </c>
      <c r="H1513">
        <v>1</v>
      </c>
      <c r="I1513" s="23" t="s">
        <v>4557</v>
      </c>
      <c r="M1513" s="23" t="s">
        <v>1059</v>
      </c>
      <c r="N1513" s="23" t="s">
        <v>4558</v>
      </c>
      <c r="O1513" s="23" t="s">
        <v>4559</v>
      </c>
      <c r="P1513" s="23" t="s">
        <v>4557</v>
      </c>
      <c r="Q1513" s="23" t="s">
        <v>229</v>
      </c>
      <c r="U1513" s="23" t="s">
        <v>1062</v>
      </c>
      <c r="V1513" s="23" t="s">
        <v>231</v>
      </c>
      <c r="W1513" s="25">
        <v>46309.803796296299</v>
      </c>
    </row>
    <row r="1514" spans="1:23">
      <c r="A1514">
        <v>286379</v>
      </c>
      <c r="B1514">
        <v>225</v>
      </c>
      <c r="C1514" s="23" t="s">
        <v>221</v>
      </c>
      <c r="D1514" s="23" t="s">
        <v>222</v>
      </c>
      <c r="E1514" s="23" t="s">
        <v>223</v>
      </c>
      <c r="F1514" s="24">
        <v>46274</v>
      </c>
      <c r="G1514" s="23" t="s">
        <v>1057</v>
      </c>
      <c r="H1514">
        <v>1</v>
      </c>
      <c r="I1514" s="23" t="s">
        <v>4191</v>
      </c>
      <c r="M1514" s="23" t="s">
        <v>1059</v>
      </c>
      <c r="N1514" s="23" t="s">
        <v>4560</v>
      </c>
      <c r="O1514" s="23" t="s">
        <v>3552</v>
      </c>
      <c r="P1514" s="23" t="s">
        <v>4191</v>
      </c>
      <c r="Q1514" s="23" t="s">
        <v>229</v>
      </c>
      <c r="U1514" s="23" t="s">
        <v>1062</v>
      </c>
      <c r="V1514" s="23" t="s">
        <v>231</v>
      </c>
      <c r="W1514" s="25">
        <v>46309.803796296299</v>
      </c>
    </row>
    <row r="1515" spans="1:23">
      <c r="A1515">
        <v>286380</v>
      </c>
      <c r="B1515">
        <v>226</v>
      </c>
      <c r="C1515" s="23" t="s">
        <v>221</v>
      </c>
      <c r="D1515" s="23" t="s">
        <v>222</v>
      </c>
      <c r="E1515" s="23" t="s">
        <v>223</v>
      </c>
      <c r="F1515" s="24">
        <v>46274</v>
      </c>
      <c r="G1515" s="23" t="s">
        <v>459</v>
      </c>
      <c r="H1515">
        <v>1</v>
      </c>
      <c r="I1515" s="23" t="s">
        <v>4561</v>
      </c>
      <c r="M1515" s="23" t="s">
        <v>461</v>
      </c>
      <c r="N1515" s="23" t="s">
        <v>4562</v>
      </c>
      <c r="O1515" s="23" t="s">
        <v>4563</v>
      </c>
      <c r="P1515" s="23" t="s">
        <v>4561</v>
      </c>
      <c r="Q1515" s="23" t="s">
        <v>229</v>
      </c>
      <c r="U1515" s="23" t="s">
        <v>464</v>
      </c>
      <c r="V1515" s="23" t="s">
        <v>231</v>
      </c>
      <c r="W1515" s="25">
        <v>46309.803796296299</v>
      </c>
    </row>
    <row r="1516" spans="1:23">
      <c r="A1516">
        <v>286381</v>
      </c>
      <c r="B1516">
        <v>227</v>
      </c>
      <c r="C1516" s="23" t="s">
        <v>221</v>
      </c>
      <c r="D1516" s="23" t="s">
        <v>222</v>
      </c>
      <c r="E1516" s="23" t="s">
        <v>223</v>
      </c>
      <c r="F1516" s="24">
        <v>46274</v>
      </c>
      <c r="G1516" s="23" t="s">
        <v>509</v>
      </c>
      <c r="H1516">
        <v>1</v>
      </c>
      <c r="I1516" s="23" t="s">
        <v>4564</v>
      </c>
      <c r="M1516" s="23" t="s">
        <v>325</v>
      </c>
      <c r="N1516" s="23" t="s">
        <v>4565</v>
      </c>
      <c r="O1516" s="23" t="s">
        <v>4566</v>
      </c>
      <c r="P1516" s="23" t="s">
        <v>4564</v>
      </c>
      <c r="Q1516" s="23" t="s">
        <v>229</v>
      </c>
      <c r="U1516" s="23" t="s">
        <v>513</v>
      </c>
      <c r="V1516" s="23" t="s">
        <v>231</v>
      </c>
      <c r="W1516" s="25">
        <v>46309.803796296299</v>
      </c>
    </row>
    <row r="1517" spans="1:23">
      <c r="A1517">
        <v>286382</v>
      </c>
      <c r="B1517">
        <v>228</v>
      </c>
      <c r="C1517" s="23" t="s">
        <v>221</v>
      </c>
      <c r="D1517" s="23" t="s">
        <v>222</v>
      </c>
      <c r="E1517" s="23" t="s">
        <v>223</v>
      </c>
      <c r="F1517" s="24">
        <v>46274</v>
      </c>
      <c r="G1517" s="23" t="s">
        <v>1661</v>
      </c>
      <c r="H1517">
        <v>1</v>
      </c>
      <c r="I1517" s="23" t="s">
        <v>3343</v>
      </c>
      <c r="M1517" s="23" t="s">
        <v>234</v>
      </c>
      <c r="N1517" s="23" t="s">
        <v>1650</v>
      </c>
      <c r="O1517" s="23" t="s">
        <v>4567</v>
      </c>
      <c r="P1517" s="23" t="s">
        <v>3343</v>
      </c>
      <c r="Q1517" s="23" t="s">
        <v>229</v>
      </c>
      <c r="U1517" s="23" t="s">
        <v>1665</v>
      </c>
      <c r="V1517" s="23" t="s">
        <v>231</v>
      </c>
      <c r="W1517" s="25">
        <v>46309.803796296299</v>
      </c>
    </row>
    <row r="1518" spans="1:23">
      <c r="A1518">
        <v>286837</v>
      </c>
      <c r="B1518">
        <v>229</v>
      </c>
      <c r="C1518" s="23" t="s">
        <v>221</v>
      </c>
      <c r="D1518" s="23" t="s">
        <v>222</v>
      </c>
      <c r="E1518" s="23" t="s">
        <v>223</v>
      </c>
      <c r="F1518" s="24">
        <v>46276</v>
      </c>
      <c r="G1518" s="23" t="s">
        <v>224</v>
      </c>
      <c r="H1518">
        <v>1</v>
      </c>
      <c r="I1518" s="23" t="s">
        <v>4568</v>
      </c>
      <c r="M1518" s="23" t="s">
        <v>226</v>
      </c>
      <c r="N1518" s="23" t="s">
        <v>4569</v>
      </c>
      <c r="O1518" s="23" t="s">
        <v>4570</v>
      </c>
      <c r="P1518" s="23" t="s">
        <v>4568</v>
      </c>
      <c r="Q1518" s="23" t="s">
        <v>229</v>
      </c>
      <c r="U1518" s="23" t="s">
        <v>230</v>
      </c>
      <c r="V1518" s="23" t="s">
        <v>231</v>
      </c>
      <c r="W1518" s="25">
        <v>46309.803796296299</v>
      </c>
    </row>
    <row r="1519" spans="1:23">
      <c r="A1519">
        <v>286838</v>
      </c>
      <c r="B1519">
        <v>230</v>
      </c>
      <c r="C1519" s="23" t="s">
        <v>221</v>
      </c>
      <c r="D1519" s="23" t="s">
        <v>222</v>
      </c>
      <c r="E1519" s="23" t="s">
        <v>223</v>
      </c>
      <c r="F1519" s="24">
        <v>46276</v>
      </c>
      <c r="G1519" s="23" t="s">
        <v>1588</v>
      </c>
      <c r="H1519">
        <v>1</v>
      </c>
      <c r="I1519" s="23" t="s">
        <v>4571</v>
      </c>
      <c r="M1519" s="23" t="s">
        <v>1590</v>
      </c>
      <c r="N1519" s="23" t="s">
        <v>4572</v>
      </c>
      <c r="O1519" s="23" t="s">
        <v>4573</v>
      </c>
      <c r="P1519" s="23" t="s">
        <v>4571</v>
      </c>
      <c r="Q1519" s="23" t="s">
        <v>229</v>
      </c>
      <c r="U1519" s="23" t="s">
        <v>1593</v>
      </c>
      <c r="V1519" s="23" t="s">
        <v>231</v>
      </c>
      <c r="W1519" s="25">
        <v>46309.803796296299</v>
      </c>
    </row>
    <row r="1520" spans="1:23">
      <c r="A1520">
        <v>286839</v>
      </c>
      <c r="B1520">
        <v>231</v>
      </c>
      <c r="C1520" s="23" t="s">
        <v>221</v>
      </c>
      <c r="D1520" s="23" t="s">
        <v>222</v>
      </c>
      <c r="E1520" s="23" t="s">
        <v>223</v>
      </c>
      <c r="F1520" s="24">
        <v>46276</v>
      </c>
      <c r="G1520" s="23" t="s">
        <v>329</v>
      </c>
      <c r="H1520">
        <v>1</v>
      </c>
      <c r="I1520" s="23" t="s">
        <v>4574</v>
      </c>
      <c r="M1520" s="23" t="s">
        <v>330</v>
      </c>
      <c r="N1520" s="23" t="s">
        <v>2585</v>
      </c>
      <c r="O1520" s="23" t="s">
        <v>4575</v>
      </c>
      <c r="P1520" s="23" t="s">
        <v>4574</v>
      </c>
      <c r="Q1520" s="23" t="s">
        <v>229</v>
      </c>
      <c r="U1520" s="23" t="s">
        <v>333</v>
      </c>
      <c r="V1520" s="23" t="s">
        <v>231</v>
      </c>
      <c r="W1520" s="25">
        <v>46309.803796296299</v>
      </c>
    </row>
    <row r="1521" spans="1:23">
      <c r="A1521">
        <v>286840</v>
      </c>
      <c r="B1521">
        <v>232</v>
      </c>
      <c r="C1521" s="23" t="s">
        <v>221</v>
      </c>
      <c r="D1521" s="23" t="s">
        <v>222</v>
      </c>
      <c r="E1521" s="23" t="s">
        <v>223</v>
      </c>
      <c r="F1521" s="24">
        <v>46276</v>
      </c>
      <c r="G1521" s="23" t="s">
        <v>224</v>
      </c>
      <c r="H1521">
        <v>1</v>
      </c>
      <c r="I1521" s="23" t="s">
        <v>2460</v>
      </c>
      <c r="M1521" s="23" t="s">
        <v>226</v>
      </c>
      <c r="N1521" s="23" t="s">
        <v>4576</v>
      </c>
      <c r="O1521" s="23" t="s">
        <v>4577</v>
      </c>
      <c r="P1521" s="23" t="s">
        <v>2460</v>
      </c>
      <c r="Q1521" s="23" t="s">
        <v>229</v>
      </c>
      <c r="U1521" s="23" t="s">
        <v>230</v>
      </c>
      <c r="V1521" s="23" t="s">
        <v>231</v>
      </c>
      <c r="W1521" s="25">
        <v>46309.803796296299</v>
      </c>
    </row>
    <row r="1522" spans="1:23">
      <c r="A1522">
        <v>286841</v>
      </c>
      <c r="B1522">
        <v>233</v>
      </c>
      <c r="C1522" s="23" t="s">
        <v>221</v>
      </c>
      <c r="D1522" s="23" t="s">
        <v>222</v>
      </c>
      <c r="E1522" s="23" t="s">
        <v>223</v>
      </c>
      <c r="F1522" s="24">
        <v>46276</v>
      </c>
      <c r="G1522" s="23" t="s">
        <v>1588</v>
      </c>
      <c r="H1522">
        <v>1</v>
      </c>
      <c r="I1522" s="23" t="s">
        <v>4578</v>
      </c>
      <c r="M1522" s="23" t="s">
        <v>1590</v>
      </c>
      <c r="N1522" s="23" t="s">
        <v>4579</v>
      </c>
      <c r="O1522" s="23" t="s">
        <v>4580</v>
      </c>
      <c r="P1522" s="23" t="s">
        <v>4578</v>
      </c>
      <c r="Q1522" s="23" t="s">
        <v>229</v>
      </c>
      <c r="U1522" s="23" t="s">
        <v>1593</v>
      </c>
      <c r="V1522" s="23" t="s">
        <v>231</v>
      </c>
      <c r="W1522" s="25">
        <v>46309.803796296299</v>
      </c>
    </row>
    <row r="1523" spans="1:23">
      <c r="A1523">
        <v>286842</v>
      </c>
      <c r="B1523">
        <v>234</v>
      </c>
      <c r="C1523" s="23" t="s">
        <v>221</v>
      </c>
      <c r="D1523" s="23" t="s">
        <v>222</v>
      </c>
      <c r="E1523" s="23" t="s">
        <v>223</v>
      </c>
      <c r="F1523" s="24">
        <v>46276</v>
      </c>
      <c r="G1523" s="23" t="s">
        <v>275</v>
      </c>
      <c r="H1523">
        <v>1</v>
      </c>
      <c r="I1523" s="23" t="s">
        <v>4581</v>
      </c>
      <c r="M1523" s="23" t="s">
        <v>277</v>
      </c>
      <c r="N1523" s="23" t="s">
        <v>4582</v>
      </c>
      <c r="O1523" s="23" t="s">
        <v>4583</v>
      </c>
      <c r="P1523" s="23" t="s">
        <v>4581</v>
      </c>
      <c r="Q1523" s="23" t="s">
        <v>229</v>
      </c>
      <c r="U1523" s="23" t="s">
        <v>280</v>
      </c>
      <c r="V1523" s="23" t="s">
        <v>231</v>
      </c>
      <c r="W1523" s="25">
        <v>46309.803796296299</v>
      </c>
    </row>
    <row r="1524" spans="1:23">
      <c r="A1524">
        <v>286843</v>
      </c>
      <c r="B1524">
        <v>235</v>
      </c>
      <c r="C1524" s="23" t="s">
        <v>221</v>
      </c>
      <c r="D1524" s="23" t="s">
        <v>222</v>
      </c>
      <c r="E1524" s="23" t="s">
        <v>223</v>
      </c>
      <c r="F1524" s="24">
        <v>46276</v>
      </c>
      <c r="G1524" s="23" t="s">
        <v>281</v>
      </c>
      <c r="H1524">
        <v>1</v>
      </c>
      <c r="I1524" s="23" t="s">
        <v>4584</v>
      </c>
      <c r="M1524" s="23" t="s">
        <v>283</v>
      </c>
      <c r="N1524" s="23" t="s">
        <v>1438</v>
      </c>
      <c r="O1524" s="23" t="s">
        <v>4585</v>
      </c>
      <c r="P1524" s="23" t="s">
        <v>4584</v>
      </c>
      <c r="Q1524" s="23" t="s">
        <v>229</v>
      </c>
      <c r="U1524" s="23" t="s">
        <v>286</v>
      </c>
      <c r="V1524" s="23" t="s">
        <v>231</v>
      </c>
      <c r="W1524" s="25">
        <v>46309.803796296299</v>
      </c>
    </row>
    <row r="1525" spans="1:23">
      <c r="A1525">
        <v>286844</v>
      </c>
      <c r="B1525">
        <v>236</v>
      </c>
      <c r="C1525" s="23" t="s">
        <v>221</v>
      </c>
      <c r="D1525" s="23" t="s">
        <v>222</v>
      </c>
      <c r="E1525" s="23" t="s">
        <v>223</v>
      </c>
      <c r="F1525" s="24">
        <v>46276</v>
      </c>
      <c r="G1525" s="23" t="s">
        <v>263</v>
      </c>
      <c r="H1525">
        <v>3</v>
      </c>
      <c r="I1525" s="23" t="s">
        <v>4586</v>
      </c>
      <c r="M1525" s="23" t="s">
        <v>265</v>
      </c>
      <c r="N1525" s="23" t="s">
        <v>4587</v>
      </c>
      <c r="O1525" s="23" t="s">
        <v>4588</v>
      </c>
      <c r="P1525" s="23" t="s">
        <v>4589</v>
      </c>
      <c r="Q1525" s="23" t="s">
        <v>229</v>
      </c>
      <c r="U1525" s="23" t="s">
        <v>268</v>
      </c>
      <c r="V1525" s="23" t="s">
        <v>231</v>
      </c>
      <c r="W1525" s="25">
        <v>46309.803796296299</v>
      </c>
    </row>
    <row r="1526" spans="1:23">
      <c r="A1526">
        <v>286845</v>
      </c>
      <c r="B1526">
        <v>237</v>
      </c>
      <c r="C1526" s="23" t="s">
        <v>221</v>
      </c>
      <c r="D1526" s="23" t="s">
        <v>222</v>
      </c>
      <c r="E1526" s="23" t="s">
        <v>223</v>
      </c>
      <c r="F1526" s="24">
        <v>46276</v>
      </c>
      <c r="G1526" s="23" t="s">
        <v>299</v>
      </c>
      <c r="H1526">
        <v>1</v>
      </c>
      <c r="I1526" s="23" t="s">
        <v>4590</v>
      </c>
      <c r="M1526" s="23" t="s">
        <v>301</v>
      </c>
      <c r="N1526" s="23" t="s">
        <v>4591</v>
      </c>
      <c r="O1526" s="23" t="s">
        <v>3929</v>
      </c>
      <c r="P1526" s="23" t="s">
        <v>4590</v>
      </c>
      <c r="Q1526" s="23" t="s">
        <v>229</v>
      </c>
      <c r="U1526" s="23" t="s">
        <v>304</v>
      </c>
      <c r="V1526" s="23" t="s">
        <v>231</v>
      </c>
      <c r="W1526" s="25">
        <v>46309.803796296299</v>
      </c>
    </row>
    <row r="1527" spans="1:23">
      <c r="A1527">
        <v>286846</v>
      </c>
      <c r="B1527">
        <v>238</v>
      </c>
      <c r="C1527" s="23" t="s">
        <v>221</v>
      </c>
      <c r="D1527" s="23" t="s">
        <v>222</v>
      </c>
      <c r="E1527" s="23" t="s">
        <v>223</v>
      </c>
      <c r="F1527" s="24">
        <v>46276</v>
      </c>
      <c r="G1527" s="23" t="s">
        <v>623</v>
      </c>
      <c r="H1527">
        <v>2</v>
      </c>
      <c r="I1527" s="23" t="s">
        <v>4592</v>
      </c>
      <c r="M1527" s="23" t="s">
        <v>625</v>
      </c>
      <c r="N1527" s="23" t="s">
        <v>4593</v>
      </c>
      <c r="O1527" s="23" t="s">
        <v>4594</v>
      </c>
      <c r="P1527" s="23" t="s">
        <v>4595</v>
      </c>
      <c r="Q1527" s="23" t="s">
        <v>229</v>
      </c>
      <c r="U1527" s="23" t="s">
        <v>628</v>
      </c>
      <c r="V1527" s="23" t="s">
        <v>231</v>
      </c>
      <c r="W1527" s="25">
        <v>46309.803796296299</v>
      </c>
    </row>
    <row r="1528" spans="1:23">
      <c r="A1528">
        <v>286847</v>
      </c>
      <c r="B1528">
        <v>239</v>
      </c>
      <c r="C1528" s="23" t="s">
        <v>221</v>
      </c>
      <c r="D1528" s="23" t="s">
        <v>222</v>
      </c>
      <c r="E1528" s="23" t="s">
        <v>223</v>
      </c>
      <c r="F1528" s="24">
        <v>46276</v>
      </c>
      <c r="G1528" s="23" t="s">
        <v>1988</v>
      </c>
      <c r="H1528">
        <v>1</v>
      </c>
      <c r="I1528" s="23" t="s">
        <v>4596</v>
      </c>
      <c r="M1528" s="23" t="s">
        <v>1990</v>
      </c>
      <c r="N1528" s="23" t="s">
        <v>4597</v>
      </c>
      <c r="O1528" s="23" t="s">
        <v>4598</v>
      </c>
      <c r="P1528" s="23" t="s">
        <v>4596</v>
      </c>
      <c r="Q1528" s="23" t="s">
        <v>229</v>
      </c>
      <c r="U1528" s="23" t="s">
        <v>1993</v>
      </c>
      <c r="V1528" s="23" t="s">
        <v>231</v>
      </c>
      <c r="W1528" s="25">
        <v>46309.803796296299</v>
      </c>
    </row>
    <row r="1529" spans="1:23">
      <c r="A1529">
        <v>286848</v>
      </c>
      <c r="B1529">
        <v>240</v>
      </c>
      <c r="C1529" s="23" t="s">
        <v>221</v>
      </c>
      <c r="D1529" s="23" t="s">
        <v>222</v>
      </c>
      <c r="E1529" s="23" t="s">
        <v>223</v>
      </c>
      <c r="F1529" s="24">
        <v>46276</v>
      </c>
      <c r="G1529" s="23" t="s">
        <v>317</v>
      </c>
      <c r="H1529">
        <v>1</v>
      </c>
      <c r="I1529" s="23" t="s">
        <v>1457</v>
      </c>
      <c r="M1529" s="23" t="s">
        <v>319</v>
      </c>
      <c r="N1529" s="23" t="s">
        <v>4599</v>
      </c>
      <c r="O1529" s="23" t="s">
        <v>4600</v>
      </c>
      <c r="P1529" s="23" t="s">
        <v>1457</v>
      </c>
      <c r="Q1529" s="23" t="s">
        <v>229</v>
      </c>
      <c r="U1529" s="23" t="s">
        <v>322</v>
      </c>
      <c r="V1529" s="23" t="s">
        <v>231</v>
      </c>
      <c r="W1529" s="25">
        <v>46309.803796296299</v>
      </c>
    </row>
    <row r="1530" spans="1:23">
      <c r="A1530">
        <v>286849</v>
      </c>
      <c r="B1530">
        <v>241</v>
      </c>
      <c r="C1530" s="23" t="s">
        <v>221</v>
      </c>
      <c r="D1530" s="23" t="s">
        <v>222</v>
      </c>
      <c r="E1530" s="23" t="s">
        <v>223</v>
      </c>
      <c r="F1530" s="24">
        <v>46276</v>
      </c>
      <c r="G1530" s="23" t="s">
        <v>224</v>
      </c>
      <c r="H1530">
        <v>1</v>
      </c>
      <c r="I1530" s="23" t="s">
        <v>4601</v>
      </c>
      <c r="M1530" s="23" t="s">
        <v>226</v>
      </c>
      <c r="N1530" s="23" t="s">
        <v>4602</v>
      </c>
      <c r="O1530" s="23" t="s">
        <v>4278</v>
      </c>
      <c r="P1530" s="23" t="s">
        <v>4601</v>
      </c>
      <c r="Q1530" s="23" t="s">
        <v>229</v>
      </c>
      <c r="U1530" s="23" t="s">
        <v>230</v>
      </c>
      <c r="V1530" s="23" t="s">
        <v>231</v>
      </c>
      <c r="W1530" s="25">
        <v>46309.803796296299</v>
      </c>
    </row>
    <row r="1531" spans="1:23">
      <c r="A1531">
        <v>286850</v>
      </c>
      <c r="B1531">
        <v>242</v>
      </c>
      <c r="C1531" s="23" t="s">
        <v>221</v>
      </c>
      <c r="D1531" s="23" t="s">
        <v>222</v>
      </c>
      <c r="E1531" s="23" t="s">
        <v>223</v>
      </c>
      <c r="F1531" s="24">
        <v>46276</v>
      </c>
      <c r="G1531" s="23" t="s">
        <v>730</v>
      </c>
      <c r="H1531">
        <v>1</v>
      </c>
      <c r="I1531" s="23" t="s">
        <v>4603</v>
      </c>
      <c r="M1531" s="23" t="s">
        <v>732</v>
      </c>
      <c r="N1531" s="23" t="s">
        <v>3422</v>
      </c>
      <c r="O1531" s="23" t="s">
        <v>1996</v>
      </c>
      <c r="P1531" s="23" t="s">
        <v>4603</v>
      </c>
      <c r="Q1531" s="23" t="s">
        <v>229</v>
      </c>
      <c r="U1531" s="23" t="s">
        <v>735</v>
      </c>
      <c r="V1531" s="23" t="s">
        <v>231</v>
      </c>
      <c r="W1531" s="25">
        <v>46309.803796296299</v>
      </c>
    </row>
    <row r="1532" spans="1:23">
      <c r="A1532">
        <v>286851</v>
      </c>
      <c r="B1532">
        <v>243</v>
      </c>
      <c r="C1532" s="23" t="s">
        <v>221</v>
      </c>
      <c r="D1532" s="23" t="s">
        <v>222</v>
      </c>
      <c r="E1532" s="23" t="s">
        <v>223</v>
      </c>
      <c r="F1532" s="24">
        <v>46276</v>
      </c>
      <c r="G1532" s="23" t="s">
        <v>275</v>
      </c>
      <c r="H1532">
        <v>1</v>
      </c>
      <c r="I1532" s="23" t="s">
        <v>1277</v>
      </c>
      <c r="M1532" s="23" t="s">
        <v>277</v>
      </c>
      <c r="N1532" s="23" t="s">
        <v>4604</v>
      </c>
      <c r="O1532" s="23" t="s">
        <v>4605</v>
      </c>
      <c r="P1532" s="23" t="s">
        <v>1277</v>
      </c>
      <c r="Q1532" s="23" t="s">
        <v>229</v>
      </c>
      <c r="U1532" s="23" t="s">
        <v>280</v>
      </c>
      <c r="V1532" s="23" t="s">
        <v>231</v>
      </c>
      <c r="W1532" s="25">
        <v>46309.803796296299</v>
      </c>
    </row>
    <row r="1533" spans="1:23">
      <c r="A1533">
        <v>286852</v>
      </c>
      <c r="B1533">
        <v>244</v>
      </c>
      <c r="C1533" s="23" t="s">
        <v>221</v>
      </c>
      <c r="D1533" s="23" t="s">
        <v>222</v>
      </c>
      <c r="E1533" s="23" t="s">
        <v>223</v>
      </c>
      <c r="F1533" s="24">
        <v>46276</v>
      </c>
      <c r="G1533" s="23" t="s">
        <v>224</v>
      </c>
      <c r="H1533">
        <v>1</v>
      </c>
      <c r="I1533" s="23" t="s">
        <v>2631</v>
      </c>
      <c r="M1533" s="23" t="s">
        <v>226</v>
      </c>
      <c r="N1533" s="23" t="s">
        <v>4606</v>
      </c>
      <c r="O1533" s="23" t="s">
        <v>4047</v>
      </c>
      <c r="P1533" s="23" t="s">
        <v>2631</v>
      </c>
      <c r="Q1533" s="23" t="s">
        <v>229</v>
      </c>
      <c r="U1533" s="23" t="s">
        <v>230</v>
      </c>
      <c r="V1533" s="23" t="s">
        <v>231</v>
      </c>
      <c r="W1533" s="25">
        <v>46309.803796296299</v>
      </c>
    </row>
    <row r="1534" spans="1:23">
      <c r="A1534">
        <v>287157</v>
      </c>
      <c r="B1534">
        <v>245</v>
      </c>
      <c r="C1534" s="23" t="s">
        <v>221</v>
      </c>
      <c r="D1534" s="23" t="s">
        <v>222</v>
      </c>
      <c r="E1534" s="23" t="s">
        <v>223</v>
      </c>
      <c r="F1534" s="24">
        <v>46279</v>
      </c>
      <c r="G1534" s="23" t="s">
        <v>224</v>
      </c>
      <c r="H1534">
        <v>1</v>
      </c>
      <c r="I1534" s="23" t="s">
        <v>2055</v>
      </c>
      <c r="M1534" s="23" t="s">
        <v>226</v>
      </c>
      <c r="N1534" s="23" t="s">
        <v>4607</v>
      </c>
      <c r="O1534" s="23" t="s">
        <v>4608</v>
      </c>
      <c r="P1534" s="23" t="s">
        <v>2055</v>
      </c>
      <c r="Q1534" s="23" t="s">
        <v>229</v>
      </c>
      <c r="U1534" s="23" t="s">
        <v>230</v>
      </c>
      <c r="V1534" s="23" t="s">
        <v>231</v>
      </c>
      <c r="W1534" s="25">
        <v>46309.803796296299</v>
      </c>
    </row>
    <row r="1535" spans="1:23">
      <c r="A1535">
        <v>287158</v>
      </c>
      <c r="B1535">
        <v>246</v>
      </c>
      <c r="C1535" s="23" t="s">
        <v>221</v>
      </c>
      <c r="D1535" s="23" t="s">
        <v>222</v>
      </c>
      <c r="E1535" s="23" t="s">
        <v>223</v>
      </c>
      <c r="F1535" s="24">
        <v>46279</v>
      </c>
      <c r="G1535" s="23" t="s">
        <v>777</v>
      </c>
      <c r="H1535">
        <v>1</v>
      </c>
      <c r="I1535" s="23" t="s">
        <v>4609</v>
      </c>
      <c r="M1535" s="23" t="s">
        <v>779</v>
      </c>
      <c r="N1535" s="23" t="s">
        <v>4610</v>
      </c>
      <c r="O1535" s="23" t="s">
        <v>4611</v>
      </c>
      <c r="P1535" s="23" t="s">
        <v>4609</v>
      </c>
      <c r="Q1535" s="23" t="s">
        <v>229</v>
      </c>
      <c r="U1535" s="23" t="s">
        <v>782</v>
      </c>
      <c r="V1535" s="23" t="s">
        <v>231</v>
      </c>
      <c r="W1535" s="25">
        <v>46309.803796296299</v>
      </c>
    </row>
    <row r="1536" spans="1:23">
      <c r="A1536">
        <v>287159</v>
      </c>
      <c r="B1536">
        <v>247</v>
      </c>
      <c r="C1536" s="23" t="s">
        <v>221</v>
      </c>
      <c r="D1536" s="23" t="s">
        <v>222</v>
      </c>
      <c r="E1536" s="23" t="s">
        <v>223</v>
      </c>
      <c r="F1536" s="24">
        <v>46279</v>
      </c>
      <c r="G1536" s="23" t="s">
        <v>224</v>
      </c>
      <c r="H1536">
        <v>1</v>
      </c>
      <c r="I1536" s="23" t="s">
        <v>3194</v>
      </c>
      <c r="M1536" s="23" t="s">
        <v>226</v>
      </c>
      <c r="N1536" s="23" t="s">
        <v>4612</v>
      </c>
      <c r="O1536" s="23" t="s">
        <v>4613</v>
      </c>
      <c r="P1536" s="23" t="s">
        <v>3194</v>
      </c>
      <c r="Q1536" s="23" t="s">
        <v>229</v>
      </c>
      <c r="U1536" s="23" t="s">
        <v>230</v>
      </c>
      <c r="V1536" s="23" t="s">
        <v>231</v>
      </c>
      <c r="W1536" s="25">
        <v>46309.803796296299</v>
      </c>
    </row>
    <row r="1537" spans="1:23">
      <c r="A1537">
        <v>287160</v>
      </c>
      <c r="B1537">
        <v>248</v>
      </c>
      <c r="C1537" s="23" t="s">
        <v>221</v>
      </c>
      <c r="D1537" s="23" t="s">
        <v>222</v>
      </c>
      <c r="E1537" s="23" t="s">
        <v>223</v>
      </c>
      <c r="F1537" s="24">
        <v>46279</v>
      </c>
      <c r="G1537" s="23" t="s">
        <v>1800</v>
      </c>
      <c r="H1537">
        <v>1</v>
      </c>
      <c r="I1537" s="23" t="s">
        <v>1335</v>
      </c>
      <c r="M1537" s="23" t="s">
        <v>1801</v>
      </c>
      <c r="N1537" s="23" t="s">
        <v>4614</v>
      </c>
      <c r="O1537" s="23" t="s">
        <v>4615</v>
      </c>
      <c r="P1537" s="23" t="s">
        <v>1335</v>
      </c>
      <c r="Q1537" s="23" t="s">
        <v>2414</v>
      </c>
      <c r="U1537" s="23" t="s">
        <v>1804</v>
      </c>
      <c r="V1537" s="23" t="s">
        <v>231</v>
      </c>
      <c r="W1537" s="25">
        <v>46309.803796296299</v>
      </c>
    </row>
    <row r="1538" spans="1:23">
      <c r="A1538">
        <v>287161</v>
      </c>
      <c r="B1538">
        <v>250</v>
      </c>
      <c r="C1538" s="23" t="s">
        <v>221</v>
      </c>
      <c r="D1538" s="23" t="s">
        <v>222</v>
      </c>
      <c r="E1538" s="23" t="s">
        <v>223</v>
      </c>
      <c r="F1538" s="24">
        <v>46279</v>
      </c>
      <c r="G1538" s="23" t="s">
        <v>263</v>
      </c>
      <c r="H1538">
        <v>1</v>
      </c>
      <c r="I1538" s="23" t="s">
        <v>4616</v>
      </c>
      <c r="M1538" s="23" t="s">
        <v>265</v>
      </c>
      <c r="N1538" s="23" t="s">
        <v>4617</v>
      </c>
      <c r="O1538" s="23" t="s">
        <v>823</v>
      </c>
      <c r="P1538" s="23" t="s">
        <v>4616</v>
      </c>
      <c r="Q1538" s="23" t="s">
        <v>229</v>
      </c>
      <c r="U1538" s="23" t="s">
        <v>268</v>
      </c>
      <c r="V1538" s="23" t="s">
        <v>231</v>
      </c>
      <c r="W1538" s="25">
        <v>46309.803796296299</v>
      </c>
    </row>
    <row r="1539" spans="1:23">
      <c r="A1539">
        <v>287162</v>
      </c>
      <c r="B1539">
        <v>251</v>
      </c>
      <c r="C1539" s="23" t="s">
        <v>221</v>
      </c>
      <c r="D1539" s="23" t="s">
        <v>222</v>
      </c>
      <c r="E1539" s="23" t="s">
        <v>223</v>
      </c>
      <c r="F1539" s="24">
        <v>46279</v>
      </c>
      <c r="G1539" s="23" t="s">
        <v>275</v>
      </c>
      <c r="H1539">
        <v>1</v>
      </c>
      <c r="I1539" s="23" t="s">
        <v>4618</v>
      </c>
      <c r="M1539" s="23" t="s">
        <v>277</v>
      </c>
      <c r="N1539" s="23" t="s">
        <v>4619</v>
      </c>
      <c r="O1539" s="23" t="s">
        <v>4620</v>
      </c>
      <c r="P1539" s="23" t="s">
        <v>4618</v>
      </c>
      <c r="Q1539" s="23" t="s">
        <v>229</v>
      </c>
      <c r="U1539" s="23" t="s">
        <v>280</v>
      </c>
      <c r="V1539" s="23" t="s">
        <v>231</v>
      </c>
      <c r="W1539" s="25">
        <v>46309.803796296299</v>
      </c>
    </row>
    <row r="1540" spans="1:23">
      <c r="A1540">
        <v>287163</v>
      </c>
      <c r="B1540">
        <v>252</v>
      </c>
      <c r="C1540" s="23" t="s">
        <v>221</v>
      </c>
      <c r="D1540" s="23" t="s">
        <v>222</v>
      </c>
      <c r="E1540" s="23" t="s">
        <v>223</v>
      </c>
      <c r="F1540" s="24">
        <v>46279</v>
      </c>
      <c r="G1540" s="23" t="s">
        <v>281</v>
      </c>
      <c r="H1540">
        <v>1</v>
      </c>
      <c r="I1540" s="23" t="s">
        <v>4621</v>
      </c>
      <c r="M1540" s="23" t="s">
        <v>283</v>
      </c>
      <c r="N1540" s="23" t="s">
        <v>4622</v>
      </c>
      <c r="O1540" s="23" t="s">
        <v>4623</v>
      </c>
      <c r="P1540" s="23" t="s">
        <v>4621</v>
      </c>
      <c r="Q1540" s="23" t="s">
        <v>229</v>
      </c>
      <c r="U1540" s="23" t="s">
        <v>286</v>
      </c>
      <c r="V1540" s="23" t="s">
        <v>231</v>
      </c>
      <c r="W1540" s="25">
        <v>46309.803796296299</v>
      </c>
    </row>
    <row r="1541" spans="1:23">
      <c r="A1541">
        <v>287164</v>
      </c>
      <c r="B1541">
        <v>253</v>
      </c>
      <c r="C1541" s="23" t="s">
        <v>221</v>
      </c>
      <c r="D1541" s="23" t="s">
        <v>222</v>
      </c>
      <c r="E1541" s="23" t="s">
        <v>223</v>
      </c>
      <c r="F1541" s="24">
        <v>46279</v>
      </c>
      <c r="G1541" s="23" t="s">
        <v>263</v>
      </c>
      <c r="H1541">
        <v>1</v>
      </c>
      <c r="I1541" s="23" t="s">
        <v>2120</v>
      </c>
      <c r="M1541" s="23" t="s">
        <v>265</v>
      </c>
      <c r="N1541" s="23" t="s">
        <v>4624</v>
      </c>
      <c r="O1541" s="23" t="s">
        <v>4625</v>
      </c>
      <c r="P1541" s="23" t="s">
        <v>2120</v>
      </c>
      <c r="Q1541" s="23" t="s">
        <v>229</v>
      </c>
      <c r="U1541" s="23" t="s">
        <v>268</v>
      </c>
      <c r="V1541" s="23" t="s">
        <v>231</v>
      </c>
      <c r="W1541" s="25">
        <v>46309.803796296299</v>
      </c>
    </row>
    <row r="1542" spans="1:23">
      <c r="A1542">
        <v>287165</v>
      </c>
      <c r="B1542">
        <v>254</v>
      </c>
      <c r="C1542" s="23" t="s">
        <v>221</v>
      </c>
      <c r="D1542" s="23" t="s">
        <v>222</v>
      </c>
      <c r="E1542" s="23" t="s">
        <v>223</v>
      </c>
      <c r="F1542" s="24">
        <v>46279</v>
      </c>
      <c r="G1542" s="23" t="s">
        <v>224</v>
      </c>
      <c r="H1542">
        <v>1</v>
      </c>
      <c r="I1542" s="23" t="s">
        <v>2876</v>
      </c>
      <c r="M1542" s="23" t="s">
        <v>226</v>
      </c>
      <c r="N1542" s="23" t="s">
        <v>4626</v>
      </c>
      <c r="O1542" s="23" t="s">
        <v>4627</v>
      </c>
      <c r="P1542" s="23" t="s">
        <v>2876</v>
      </c>
      <c r="Q1542" s="23" t="s">
        <v>229</v>
      </c>
      <c r="U1542" s="23" t="s">
        <v>230</v>
      </c>
      <c r="V1542" s="23" t="s">
        <v>231</v>
      </c>
      <c r="W1542" s="25">
        <v>46309.803796296299</v>
      </c>
    </row>
    <row r="1543" spans="1:23">
      <c r="A1543">
        <v>287166</v>
      </c>
      <c r="B1543">
        <v>255</v>
      </c>
      <c r="C1543" s="23" t="s">
        <v>221</v>
      </c>
      <c r="D1543" s="23" t="s">
        <v>222</v>
      </c>
      <c r="E1543" s="23" t="s">
        <v>223</v>
      </c>
      <c r="F1543" s="24">
        <v>46279</v>
      </c>
      <c r="G1543" s="23" t="s">
        <v>329</v>
      </c>
      <c r="H1543">
        <v>1</v>
      </c>
      <c r="I1543" s="23" t="s">
        <v>4628</v>
      </c>
      <c r="M1543" s="23" t="s">
        <v>330</v>
      </c>
      <c r="N1543" s="23" t="s">
        <v>4629</v>
      </c>
      <c r="O1543" s="23" t="s">
        <v>4630</v>
      </c>
      <c r="P1543" s="23" t="s">
        <v>4628</v>
      </c>
      <c r="Q1543" s="23" t="s">
        <v>229</v>
      </c>
      <c r="U1543" s="23" t="s">
        <v>333</v>
      </c>
      <c r="V1543" s="23" t="s">
        <v>231</v>
      </c>
      <c r="W1543" s="25">
        <v>46309.803796296299</v>
      </c>
    </row>
    <row r="1544" spans="1:23">
      <c r="A1544">
        <v>287167</v>
      </c>
      <c r="B1544">
        <v>256</v>
      </c>
      <c r="C1544" s="23" t="s">
        <v>221</v>
      </c>
      <c r="D1544" s="23" t="s">
        <v>222</v>
      </c>
      <c r="E1544" s="23" t="s">
        <v>223</v>
      </c>
      <c r="F1544" s="24">
        <v>46279</v>
      </c>
      <c r="G1544" s="23" t="s">
        <v>1988</v>
      </c>
      <c r="H1544">
        <v>1</v>
      </c>
      <c r="I1544" s="23" t="s">
        <v>1748</v>
      </c>
      <c r="M1544" s="23" t="s">
        <v>1990</v>
      </c>
      <c r="N1544" s="23" t="s">
        <v>4631</v>
      </c>
      <c r="O1544" s="23" t="s">
        <v>4632</v>
      </c>
      <c r="P1544" s="23" t="s">
        <v>1748</v>
      </c>
      <c r="Q1544" s="23" t="s">
        <v>229</v>
      </c>
      <c r="U1544" s="23" t="s">
        <v>1993</v>
      </c>
      <c r="V1544" s="23" t="s">
        <v>231</v>
      </c>
      <c r="W1544" s="25">
        <v>46309.803796296299</v>
      </c>
    </row>
    <row r="1545" spans="1:23">
      <c r="A1545">
        <v>287168</v>
      </c>
      <c r="B1545">
        <v>257</v>
      </c>
      <c r="C1545" s="23" t="s">
        <v>221</v>
      </c>
      <c r="D1545" s="23" t="s">
        <v>222</v>
      </c>
      <c r="E1545" s="23" t="s">
        <v>223</v>
      </c>
      <c r="F1545" s="24">
        <v>46279</v>
      </c>
      <c r="G1545" s="23" t="s">
        <v>263</v>
      </c>
      <c r="H1545">
        <v>1</v>
      </c>
      <c r="I1545" s="23" t="s">
        <v>2207</v>
      </c>
      <c r="M1545" s="23" t="s">
        <v>265</v>
      </c>
      <c r="N1545" s="23" t="s">
        <v>4633</v>
      </c>
      <c r="O1545" s="23" t="s">
        <v>4634</v>
      </c>
      <c r="P1545" s="23" t="s">
        <v>2207</v>
      </c>
      <c r="Q1545" s="23" t="s">
        <v>229</v>
      </c>
      <c r="U1545" s="23" t="s">
        <v>268</v>
      </c>
      <c r="V1545" s="23" t="s">
        <v>231</v>
      </c>
      <c r="W1545" s="25">
        <v>46309.803796296299</v>
      </c>
    </row>
    <row r="1546" spans="1:23">
      <c r="A1546">
        <v>287169</v>
      </c>
      <c r="B1546">
        <v>258</v>
      </c>
      <c r="C1546" s="23" t="s">
        <v>221</v>
      </c>
      <c r="D1546" s="23" t="s">
        <v>222</v>
      </c>
      <c r="E1546" s="23" t="s">
        <v>223</v>
      </c>
      <c r="F1546" s="24">
        <v>46279</v>
      </c>
      <c r="G1546" s="23" t="s">
        <v>224</v>
      </c>
      <c r="H1546">
        <v>1</v>
      </c>
      <c r="I1546" s="23" t="s">
        <v>1357</v>
      </c>
      <c r="M1546" s="23" t="s">
        <v>226</v>
      </c>
      <c r="N1546" s="23" t="s">
        <v>4635</v>
      </c>
      <c r="O1546" s="23" t="s">
        <v>4636</v>
      </c>
      <c r="P1546" s="23" t="s">
        <v>1357</v>
      </c>
      <c r="Q1546" s="23" t="s">
        <v>229</v>
      </c>
      <c r="U1546" s="23" t="s">
        <v>230</v>
      </c>
      <c r="V1546" s="23" t="s">
        <v>231</v>
      </c>
      <c r="W1546" s="25">
        <v>46309.803796296299</v>
      </c>
    </row>
    <row r="1547" spans="1:23">
      <c r="A1547">
        <v>287170</v>
      </c>
      <c r="B1547">
        <v>259</v>
      </c>
      <c r="C1547" s="23" t="s">
        <v>221</v>
      </c>
      <c r="D1547" s="23" t="s">
        <v>222</v>
      </c>
      <c r="E1547" s="23" t="s">
        <v>223</v>
      </c>
      <c r="F1547" s="24">
        <v>46279</v>
      </c>
      <c r="G1547" s="23" t="s">
        <v>275</v>
      </c>
      <c r="H1547">
        <v>1</v>
      </c>
      <c r="I1547" s="23" t="s">
        <v>4637</v>
      </c>
      <c r="M1547" s="23" t="s">
        <v>277</v>
      </c>
      <c r="N1547" s="23" t="s">
        <v>4638</v>
      </c>
      <c r="O1547" s="23" t="s">
        <v>4639</v>
      </c>
      <c r="P1547" s="23" t="s">
        <v>4637</v>
      </c>
      <c r="Q1547" s="23" t="s">
        <v>229</v>
      </c>
      <c r="U1547" s="23" t="s">
        <v>280</v>
      </c>
      <c r="V1547" s="23" t="s">
        <v>231</v>
      </c>
      <c r="W1547" s="25">
        <v>46309.803796296299</v>
      </c>
    </row>
    <row r="1548" spans="1:23">
      <c r="A1548">
        <v>287171</v>
      </c>
      <c r="B1548">
        <v>260</v>
      </c>
      <c r="C1548" s="23" t="s">
        <v>221</v>
      </c>
      <c r="D1548" s="23" t="s">
        <v>222</v>
      </c>
      <c r="E1548" s="23" t="s">
        <v>223</v>
      </c>
      <c r="F1548" s="24">
        <v>46279</v>
      </c>
      <c r="G1548" s="23" t="s">
        <v>224</v>
      </c>
      <c r="H1548">
        <v>1</v>
      </c>
      <c r="I1548" s="23" t="s">
        <v>4640</v>
      </c>
      <c r="M1548" s="23" t="s">
        <v>226</v>
      </c>
      <c r="N1548" s="23" t="s">
        <v>4641</v>
      </c>
      <c r="O1548" s="23" t="s">
        <v>4642</v>
      </c>
      <c r="P1548" s="23" t="s">
        <v>4640</v>
      </c>
      <c r="Q1548" s="23" t="s">
        <v>229</v>
      </c>
      <c r="U1548" s="23" t="s">
        <v>230</v>
      </c>
      <c r="V1548" s="23" t="s">
        <v>231</v>
      </c>
      <c r="W1548" s="25">
        <v>46309.803796296299</v>
      </c>
    </row>
    <row r="1549" spans="1:23">
      <c r="A1549">
        <v>287172</v>
      </c>
      <c r="B1549">
        <v>261</v>
      </c>
      <c r="C1549" s="23" t="s">
        <v>221</v>
      </c>
      <c r="D1549" s="23" t="s">
        <v>222</v>
      </c>
      <c r="E1549" s="23" t="s">
        <v>223</v>
      </c>
      <c r="F1549" s="24">
        <v>46279</v>
      </c>
      <c r="G1549" s="23" t="s">
        <v>1988</v>
      </c>
      <c r="H1549">
        <v>2</v>
      </c>
      <c r="I1549" s="23" t="s">
        <v>2786</v>
      </c>
      <c r="M1549" s="23" t="s">
        <v>1990</v>
      </c>
      <c r="N1549" s="23" t="s">
        <v>4643</v>
      </c>
      <c r="O1549" s="23" t="s">
        <v>4644</v>
      </c>
      <c r="P1549" s="23" t="s">
        <v>2628</v>
      </c>
      <c r="Q1549" s="23" t="s">
        <v>229</v>
      </c>
      <c r="U1549" s="23" t="s">
        <v>1993</v>
      </c>
      <c r="V1549" s="23" t="s">
        <v>231</v>
      </c>
      <c r="W1549" s="25">
        <v>46309.803796296299</v>
      </c>
    </row>
    <row r="1550" spans="1:23">
      <c r="A1550">
        <v>287173</v>
      </c>
      <c r="B1550">
        <v>262</v>
      </c>
      <c r="C1550" s="23" t="s">
        <v>221</v>
      </c>
      <c r="D1550" s="23" t="s">
        <v>222</v>
      </c>
      <c r="E1550" s="23" t="s">
        <v>223</v>
      </c>
      <c r="F1550" s="24">
        <v>46279</v>
      </c>
      <c r="G1550" s="23" t="s">
        <v>224</v>
      </c>
      <c r="H1550">
        <v>1</v>
      </c>
      <c r="I1550" s="23" t="s">
        <v>4645</v>
      </c>
      <c r="M1550" s="23" t="s">
        <v>226</v>
      </c>
      <c r="N1550" s="23" t="s">
        <v>4646</v>
      </c>
      <c r="O1550" s="23" t="s">
        <v>4647</v>
      </c>
      <c r="P1550" s="23" t="s">
        <v>4645</v>
      </c>
      <c r="Q1550" s="23" t="s">
        <v>229</v>
      </c>
      <c r="U1550" s="23" t="s">
        <v>230</v>
      </c>
      <c r="V1550" s="23" t="s">
        <v>231</v>
      </c>
      <c r="W1550" s="25">
        <v>46309.803796296299</v>
      </c>
    </row>
    <row r="1551" spans="1:23">
      <c r="A1551">
        <v>287174</v>
      </c>
      <c r="B1551">
        <v>249</v>
      </c>
      <c r="C1551" s="23" t="s">
        <v>221</v>
      </c>
      <c r="D1551" s="23" t="s">
        <v>222</v>
      </c>
      <c r="E1551" s="23" t="s">
        <v>223</v>
      </c>
      <c r="F1551" s="24">
        <v>46279</v>
      </c>
      <c r="G1551" s="23" t="s">
        <v>245</v>
      </c>
      <c r="H1551">
        <v>1</v>
      </c>
      <c r="I1551" s="23" t="s">
        <v>2414</v>
      </c>
      <c r="M1551" s="23" t="s">
        <v>247</v>
      </c>
      <c r="N1551" s="23" t="s">
        <v>4648</v>
      </c>
      <c r="O1551" s="23" t="s">
        <v>4649</v>
      </c>
      <c r="P1551" s="23" t="s">
        <v>2414</v>
      </c>
      <c r="Q1551" s="23" t="s">
        <v>229</v>
      </c>
      <c r="R1551">
        <v>248</v>
      </c>
      <c r="U1551" s="23" t="s">
        <v>250</v>
      </c>
      <c r="V1551" s="23" t="s">
        <v>231</v>
      </c>
      <c r="W1551" s="25">
        <v>46309.803796296299</v>
      </c>
    </row>
    <row r="1552" spans="1:23">
      <c r="A1552">
        <v>287345</v>
      </c>
      <c r="B1552">
        <v>263</v>
      </c>
      <c r="C1552" s="23" t="s">
        <v>221</v>
      </c>
      <c r="D1552" s="23" t="s">
        <v>222</v>
      </c>
      <c r="E1552" s="23" t="s">
        <v>223</v>
      </c>
      <c r="F1552" s="24">
        <v>46280</v>
      </c>
      <c r="G1552" s="23" t="s">
        <v>334</v>
      </c>
      <c r="H1552">
        <v>1</v>
      </c>
      <c r="I1552" s="23" t="s">
        <v>4650</v>
      </c>
      <c r="M1552" s="23" t="s">
        <v>226</v>
      </c>
      <c r="N1552" s="23" t="s">
        <v>4651</v>
      </c>
      <c r="O1552" s="23" t="s">
        <v>4652</v>
      </c>
      <c r="P1552" s="23" t="s">
        <v>4650</v>
      </c>
      <c r="Q1552" s="23" t="s">
        <v>229</v>
      </c>
      <c r="U1552" s="23" t="s">
        <v>339</v>
      </c>
      <c r="V1552" s="23" t="s">
        <v>231</v>
      </c>
      <c r="W1552" s="25">
        <v>46309.803796296299</v>
      </c>
    </row>
    <row r="1553" spans="1:23">
      <c r="A1553">
        <v>287346</v>
      </c>
      <c r="B1553">
        <v>264</v>
      </c>
      <c r="C1553" s="23" t="s">
        <v>221</v>
      </c>
      <c r="D1553" s="23" t="s">
        <v>222</v>
      </c>
      <c r="E1553" s="23" t="s">
        <v>223</v>
      </c>
      <c r="F1553" s="24">
        <v>46280</v>
      </c>
      <c r="G1553" s="23" t="s">
        <v>340</v>
      </c>
      <c r="H1553">
        <v>1</v>
      </c>
      <c r="I1553" s="23" t="s">
        <v>3672</v>
      </c>
      <c r="M1553" s="23" t="s">
        <v>234</v>
      </c>
      <c r="N1553" s="23" t="s">
        <v>4653</v>
      </c>
      <c r="O1553" s="23" t="s">
        <v>4654</v>
      </c>
      <c r="P1553" s="23" t="s">
        <v>3672</v>
      </c>
      <c r="Q1553" s="23" t="s">
        <v>229</v>
      </c>
      <c r="U1553" s="23" t="s">
        <v>344</v>
      </c>
      <c r="V1553" s="23" t="s">
        <v>231</v>
      </c>
      <c r="W1553" s="25">
        <v>46309.803796296299</v>
      </c>
    </row>
    <row r="1554" spans="1:23">
      <c r="A1554">
        <v>287347</v>
      </c>
      <c r="B1554">
        <v>265</v>
      </c>
      <c r="C1554" s="23" t="s">
        <v>221</v>
      </c>
      <c r="D1554" s="23" t="s">
        <v>222</v>
      </c>
      <c r="E1554" s="23" t="s">
        <v>223</v>
      </c>
      <c r="F1554" s="24">
        <v>46280</v>
      </c>
      <c r="G1554" s="23" t="s">
        <v>797</v>
      </c>
      <c r="H1554">
        <v>2</v>
      </c>
      <c r="I1554" s="23" t="s">
        <v>4655</v>
      </c>
      <c r="M1554" s="23" t="s">
        <v>799</v>
      </c>
      <c r="N1554" s="23" t="s">
        <v>4656</v>
      </c>
      <c r="O1554" s="23" t="s">
        <v>4657</v>
      </c>
      <c r="P1554" s="23" t="s">
        <v>4658</v>
      </c>
      <c r="Q1554" s="23" t="s">
        <v>4659</v>
      </c>
      <c r="U1554" s="23" t="s">
        <v>803</v>
      </c>
      <c r="V1554" s="23" t="s">
        <v>231</v>
      </c>
      <c r="W1554" s="25">
        <v>46309.803796296299</v>
      </c>
    </row>
    <row r="1555" spans="1:23">
      <c r="A1555">
        <v>287348</v>
      </c>
      <c r="B1555">
        <v>267</v>
      </c>
      <c r="C1555" s="23" t="s">
        <v>221</v>
      </c>
      <c r="D1555" s="23" t="s">
        <v>222</v>
      </c>
      <c r="E1555" s="23" t="s">
        <v>223</v>
      </c>
      <c r="F1555" s="24">
        <v>46280</v>
      </c>
      <c r="G1555" s="23" t="s">
        <v>420</v>
      </c>
      <c r="H1555">
        <v>1</v>
      </c>
      <c r="I1555" s="23" t="s">
        <v>4660</v>
      </c>
      <c r="M1555" s="23" t="s">
        <v>330</v>
      </c>
      <c r="N1555" s="23" t="s">
        <v>4661</v>
      </c>
      <c r="O1555" s="23" t="s">
        <v>4662</v>
      </c>
      <c r="P1555" s="23" t="s">
        <v>4660</v>
      </c>
      <c r="Q1555" s="23" t="s">
        <v>229</v>
      </c>
      <c r="U1555" s="23" t="s">
        <v>423</v>
      </c>
      <c r="V1555" s="23" t="s">
        <v>231</v>
      </c>
      <c r="W1555" s="25">
        <v>46309.803796296299</v>
      </c>
    </row>
    <row r="1556" spans="1:23">
      <c r="A1556">
        <v>287349</v>
      </c>
      <c r="B1556">
        <v>268</v>
      </c>
      <c r="C1556" s="23" t="s">
        <v>221</v>
      </c>
      <c r="D1556" s="23" t="s">
        <v>222</v>
      </c>
      <c r="E1556" s="23" t="s">
        <v>223</v>
      </c>
      <c r="F1556" s="24">
        <v>46280</v>
      </c>
      <c r="G1556" s="23" t="s">
        <v>797</v>
      </c>
      <c r="H1556">
        <v>1</v>
      </c>
      <c r="I1556" s="23" t="s">
        <v>4260</v>
      </c>
      <c r="M1556" s="23" t="s">
        <v>799</v>
      </c>
      <c r="N1556" s="23" t="s">
        <v>4663</v>
      </c>
      <c r="O1556" s="23" t="s">
        <v>4664</v>
      </c>
      <c r="P1556" s="23" t="s">
        <v>4260</v>
      </c>
      <c r="Q1556" s="23" t="s">
        <v>229</v>
      </c>
      <c r="U1556" s="23" t="s">
        <v>803</v>
      </c>
      <c r="V1556" s="23" t="s">
        <v>231</v>
      </c>
      <c r="W1556" s="25">
        <v>46309.803796296299</v>
      </c>
    </row>
    <row r="1557" spans="1:23">
      <c r="A1557">
        <v>287350</v>
      </c>
      <c r="B1557">
        <v>269</v>
      </c>
      <c r="C1557" s="23" t="s">
        <v>221</v>
      </c>
      <c r="D1557" s="23" t="s">
        <v>222</v>
      </c>
      <c r="E1557" s="23" t="s">
        <v>223</v>
      </c>
      <c r="F1557" s="24">
        <v>46280</v>
      </c>
      <c r="G1557" s="23" t="s">
        <v>797</v>
      </c>
      <c r="H1557">
        <v>1</v>
      </c>
      <c r="I1557" s="23" t="s">
        <v>4665</v>
      </c>
      <c r="M1557" s="23" t="s">
        <v>799</v>
      </c>
      <c r="N1557" s="23" t="s">
        <v>4666</v>
      </c>
      <c r="O1557" s="23" t="s">
        <v>4667</v>
      </c>
      <c r="P1557" s="23" t="s">
        <v>4665</v>
      </c>
      <c r="Q1557" s="23" t="s">
        <v>229</v>
      </c>
      <c r="U1557" s="23" t="s">
        <v>803</v>
      </c>
      <c r="V1557" s="23" t="s">
        <v>231</v>
      </c>
      <c r="W1557" s="25">
        <v>46309.803796296299</v>
      </c>
    </row>
    <row r="1558" spans="1:23">
      <c r="A1558">
        <v>287351</v>
      </c>
      <c r="B1558">
        <v>270</v>
      </c>
      <c r="C1558" s="23" t="s">
        <v>221</v>
      </c>
      <c r="D1558" s="23" t="s">
        <v>222</v>
      </c>
      <c r="E1558" s="23" t="s">
        <v>223</v>
      </c>
      <c r="F1558" s="24">
        <v>46280</v>
      </c>
      <c r="G1558" s="23" t="s">
        <v>374</v>
      </c>
      <c r="H1558">
        <v>1</v>
      </c>
      <c r="I1558" s="23" t="s">
        <v>4668</v>
      </c>
      <c r="M1558" s="23" t="s">
        <v>277</v>
      </c>
      <c r="N1558" s="23" t="s">
        <v>4669</v>
      </c>
      <c r="O1558" s="23" t="s">
        <v>4670</v>
      </c>
      <c r="P1558" s="23" t="s">
        <v>4668</v>
      </c>
      <c r="Q1558" s="23" t="s">
        <v>229</v>
      </c>
      <c r="U1558" s="23" t="s">
        <v>378</v>
      </c>
      <c r="V1558" s="23" t="s">
        <v>231</v>
      </c>
      <c r="W1558" s="25">
        <v>46309.803796296299</v>
      </c>
    </row>
    <row r="1559" spans="1:23">
      <c r="A1559">
        <v>287352</v>
      </c>
      <c r="B1559">
        <v>271</v>
      </c>
      <c r="C1559" s="23" t="s">
        <v>221</v>
      </c>
      <c r="D1559" s="23" t="s">
        <v>222</v>
      </c>
      <c r="E1559" s="23" t="s">
        <v>223</v>
      </c>
      <c r="F1559" s="24">
        <v>46280</v>
      </c>
      <c r="G1559" s="23" t="s">
        <v>797</v>
      </c>
      <c r="H1559">
        <v>1</v>
      </c>
      <c r="I1559" s="23" t="s">
        <v>4341</v>
      </c>
      <c r="M1559" s="23" t="s">
        <v>799</v>
      </c>
      <c r="N1559" s="23" t="s">
        <v>1828</v>
      </c>
      <c r="O1559" s="23" t="s">
        <v>1560</v>
      </c>
      <c r="P1559" s="23" t="s">
        <v>4341</v>
      </c>
      <c r="Q1559" s="23" t="s">
        <v>229</v>
      </c>
      <c r="U1559" s="23" t="s">
        <v>803</v>
      </c>
      <c r="V1559" s="23" t="s">
        <v>231</v>
      </c>
      <c r="W1559" s="25">
        <v>46309.803796296299</v>
      </c>
    </row>
    <row r="1560" spans="1:23">
      <c r="A1560">
        <v>287353</v>
      </c>
      <c r="B1560">
        <v>272</v>
      </c>
      <c r="C1560" s="23" t="s">
        <v>221</v>
      </c>
      <c r="D1560" s="23" t="s">
        <v>222</v>
      </c>
      <c r="E1560" s="23" t="s">
        <v>223</v>
      </c>
      <c r="F1560" s="24">
        <v>46280</v>
      </c>
      <c r="G1560" s="23" t="s">
        <v>374</v>
      </c>
      <c r="H1560">
        <v>1</v>
      </c>
      <c r="I1560" s="23" t="s">
        <v>4671</v>
      </c>
      <c r="M1560" s="23" t="s">
        <v>277</v>
      </c>
      <c r="N1560" s="23" t="s">
        <v>4672</v>
      </c>
      <c r="O1560" s="23" t="s">
        <v>3770</v>
      </c>
      <c r="P1560" s="23" t="s">
        <v>4671</v>
      </c>
      <c r="Q1560" s="23" t="s">
        <v>229</v>
      </c>
      <c r="U1560" s="23" t="s">
        <v>378</v>
      </c>
      <c r="V1560" s="23" t="s">
        <v>231</v>
      </c>
      <c r="W1560" s="25">
        <v>46309.803796296299</v>
      </c>
    </row>
    <row r="1561" spans="1:23">
      <c r="A1561">
        <v>287354</v>
      </c>
      <c r="B1561">
        <v>273</v>
      </c>
      <c r="C1561" s="23" t="s">
        <v>221</v>
      </c>
      <c r="D1561" s="23" t="s">
        <v>222</v>
      </c>
      <c r="E1561" s="23" t="s">
        <v>223</v>
      </c>
      <c r="F1561" s="24">
        <v>46280</v>
      </c>
      <c r="G1561" s="23" t="s">
        <v>385</v>
      </c>
      <c r="H1561">
        <v>1</v>
      </c>
      <c r="I1561" s="23" t="s">
        <v>4673</v>
      </c>
      <c r="M1561" s="23" t="s">
        <v>247</v>
      </c>
      <c r="N1561" s="23" t="s">
        <v>4674</v>
      </c>
      <c r="O1561" s="23" t="s">
        <v>4675</v>
      </c>
      <c r="P1561" s="23" t="s">
        <v>4673</v>
      </c>
      <c r="Q1561" s="23" t="s">
        <v>229</v>
      </c>
      <c r="U1561" s="23" t="s">
        <v>389</v>
      </c>
      <c r="V1561" s="23" t="s">
        <v>231</v>
      </c>
      <c r="W1561" s="25">
        <v>46309.803796296299</v>
      </c>
    </row>
    <row r="1562" spans="1:23">
      <c r="A1562">
        <v>287355</v>
      </c>
      <c r="B1562">
        <v>274</v>
      </c>
      <c r="C1562" s="23" t="s">
        <v>221</v>
      </c>
      <c r="D1562" s="23" t="s">
        <v>222</v>
      </c>
      <c r="E1562" s="23" t="s">
        <v>223</v>
      </c>
      <c r="F1562" s="24">
        <v>46280</v>
      </c>
      <c r="G1562" s="23" t="s">
        <v>390</v>
      </c>
      <c r="H1562">
        <v>1</v>
      </c>
      <c r="I1562" s="23" t="s">
        <v>4676</v>
      </c>
      <c r="M1562" s="23" t="s">
        <v>253</v>
      </c>
      <c r="N1562" s="23" t="s">
        <v>4677</v>
      </c>
      <c r="O1562" s="23" t="s">
        <v>4678</v>
      </c>
      <c r="P1562" s="23" t="s">
        <v>4676</v>
      </c>
      <c r="Q1562" s="23" t="s">
        <v>229</v>
      </c>
      <c r="U1562" s="23" t="s">
        <v>394</v>
      </c>
      <c r="V1562" s="23" t="s">
        <v>231</v>
      </c>
      <c r="W1562" s="25">
        <v>46309.803796296299</v>
      </c>
    </row>
    <row r="1563" spans="1:23">
      <c r="A1563">
        <v>287356</v>
      </c>
      <c r="B1563">
        <v>275</v>
      </c>
      <c r="C1563" s="23" t="s">
        <v>221</v>
      </c>
      <c r="D1563" s="23" t="s">
        <v>222</v>
      </c>
      <c r="E1563" s="23" t="s">
        <v>223</v>
      </c>
      <c r="F1563" s="24">
        <v>46280</v>
      </c>
      <c r="G1563" s="23" t="s">
        <v>334</v>
      </c>
      <c r="H1563">
        <v>1</v>
      </c>
      <c r="I1563" s="23" t="s">
        <v>1680</v>
      </c>
      <c r="M1563" s="23" t="s">
        <v>226</v>
      </c>
      <c r="N1563" s="23" t="s">
        <v>4679</v>
      </c>
      <c r="O1563" s="23" t="s">
        <v>4680</v>
      </c>
      <c r="P1563" s="23" t="s">
        <v>1680</v>
      </c>
      <c r="Q1563" s="23" t="s">
        <v>229</v>
      </c>
      <c r="U1563" s="23" t="s">
        <v>339</v>
      </c>
      <c r="V1563" s="23" t="s">
        <v>231</v>
      </c>
      <c r="W1563" s="25">
        <v>46309.803796296299</v>
      </c>
    </row>
    <row r="1564" spans="1:23">
      <c r="A1564">
        <v>287357</v>
      </c>
      <c r="B1564">
        <v>276</v>
      </c>
      <c r="C1564" s="23" t="s">
        <v>221</v>
      </c>
      <c r="D1564" s="23" t="s">
        <v>222</v>
      </c>
      <c r="E1564" s="23" t="s">
        <v>223</v>
      </c>
      <c r="F1564" s="24">
        <v>46280</v>
      </c>
      <c r="G1564" s="23" t="s">
        <v>797</v>
      </c>
      <c r="H1564">
        <v>1</v>
      </c>
      <c r="I1564" s="23" t="s">
        <v>2349</v>
      </c>
      <c r="M1564" s="23" t="s">
        <v>799</v>
      </c>
      <c r="N1564" s="23" t="s">
        <v>4681</v>
      </c>
      <c r="O1564" s="23" t="s">
        <v>4682</v>
      </c>
      <c r="P1564" s="23" t="s">
        <v>2349</v>
      </c>
      <c r="Q1564" s="23" t="s">
        <v>229</v>
      </c>
      <c r="U1564" s="23" t="s">
        <v>803</v>
      </c>
      <c r="V1564" s="23" t="s">
        <v>231</v>
      </c>
      <c r="W1564" s="25">
        <v>46309.803796296299</v>
      </c>
    </row>
    <row r="1565" spans="1:23">
      <c r="A1565">
        <v>287358</v>
      </c>
      <c r="B1565">
        <v>277</v>
      </c>
      <c r="C1565" s="23" t="s">
        <v>221</v>
      </c>
      <c r="D1565" s="23" t="s">
        <v>222</v>
      </c>
      <c r="E1565" s="23" t="s">
        <v>223</v>
      </c>
      <c r="F1565" s="24">
        <v>46280</v>
      </c>
      <c r="G1565" s="23" t="s">
        <v>797</v>
      </c>
      <c r="H1565">
        <v>1</v>
      </c>
      <c r="I1565" s="23" t="s">
        <v>4683</v>
      </c>
      <c r="M1565" s="23" t="s">
        <v>799</v>
      </c>
      <c r="N1565" s="23" t="s">
        <v>1186</v>
      </c>
      <c r="O1565" s="23" t="s">
        <v>4684</v>
      </c>
      <c r="P1565" s="23" t="s">
        <v>4683</v>
      </c>
      <c r="Q1565" s="23" t="s">
        <v>229</v>
      </c>
      <c r="U1565" s="23" t="s">
        <v>803</v>
      </c>
      <c r="V1565" s="23" t="s">
        <v>231</v>
      </c>
      <c r="W1565" s="25">
        <v>46309.803796296299</v>
      </c>
    </row>
    <row r="1566" spans="1:23">
      <c r="A1566">
        <v>287359</v>
      </c>
      <c r="B1566">
        <v>278</v>
      </c>
      <c r="C1566" s="23" t="s">
        <v>221</v>
      </c>
      <c r="D1566" s="23" t="s">
        <v>222</v>
      </c>
      <c r="E1566" s="23" t="s">
        <v>223</v>
      </c>
      <c r="F1566" s="24">
        <v>46280</v>
      </c>
      <c r="G1566" s="23" t="s">
        <v>334</v>
      </c>
      <c r="H1566">
        <v>1</v>
      </c>
      <c r="I1566" s="23" t="s">
        <v>3045</v>
      </c>
      <c r="M1566" s="23" t="s">
        <v>226</v>
      </c>
      <c r="N1566" s="23" t="s">
        <v>4685</v>
      </c>
      <c r="O1566" s="23" t="s">
        <v>1299</v>
      </c>
      <c r="P1566" s="23" t="s">
        <v>3045</v>
      </c>
      <c r="Q1566" s="23" t="s">
        <v>229</v>
      </c>
      <c r="U1566" s="23" t="s">
        <v>339</v>
      </c>
      <c r="V1566" s="23" t="s">
        <v>231</v>
      </c>
      <c r="W1566" s="25">
        <v>46309.803796296299</v>
      </c>
    </row>
    <row r="1567" spans="1:23">
      <c r="A1567">
        <v>287360</v>
      </c>
      <c r="B1567">
        <v>279</v>
      </c>
      <c r="C1567" s="23" t="s">
        <v>221</v>
      </c>
      <c r="D1567" s="23" t="s">
        <v>222</v>
      </c>
      <c r="E1567" s="23" t="s">
        <v>223</v>
      </c>
      <c r="F1567" s="24">
        <v>46280</v>
      </c>
      <c r="G1567" s="23" t="s">
        <v>797</v>
      </c>
      <c r="H1567">
        <v>1</v>
      </c>
      <c r="I1567" s="23" t="s">
        <v>4468</v>
      </c>
      <c r="M1567" s="23" t="s">
        <v>799</v>
      </c>
      <c r="N1567" s="23" t="s">
        <v>2272</v>
      </c>
      <c r="O1567" s="23" t="s">
        <v>4686</v>
      </c>
      <c r="P1567" s="23" t="s">
        <v>4468</v>
      </c>
      <c r="Q1567" s="23" t="s">
        <v>229</v>
      </c>
      <c r="U1567" s="23" t="s">
        <v>803</v>
      </c>
      <c r="V1567" s="23" t="s">
        <v>231</v>
      </c>
      <c r="W1567" s="25">
        <v>46309.803796296299</v>
      </c>
    </row>
    <row r="1568" spans="1:23">
      <c r="A1568">
        <v>287361</v>
      </c>
      <c r="B1568">
        <v>280</v>
      </c>
      <c r="C1568" s="23" t="s">
        <v>221</v>
      </c>
      <c r="D1568" s="23" t="s">
        <v>222</v>
      </c>
      <c r="E1568" s="23" t="s">
        <v>223</v>
      </c>
      <c r="F1568" s="24">
        <v>46280</v>
      </c>
      <c r="G1568" s="23" t="s">
        <v>797</v>
      </c>
      <c r="H1568">
        <v>1</v>
      </c>
      <c r="I1568" s="23" t="s">
        <v>4687</v>
      </c>
      <c r="M1568" s="23" t="s">
        <v>799</v>
      </c>
      <c r="N1568" s="23" t="s">
        <v>4688</v>
      </c>
      <c r="O1568" s="23" t="s">
        <v>4689</v>
      </c>
      <c r="P1568" s="23" t="s">
        <v>4687</v>
      </c>
      <c r="Q1568" s="23" t="s">
        <v>229</v>
      </c>
      <c r="U1568" s="23" t="s">
        <v>803</v>
      </c>
      <c r="V1568" s="23" t="s">
        <v>231</v>
      </c>
      <c r="W1568" s="25">
        <v>46309.803796296299</v>
      </c>
    </row>
    <row r="1569" spans="1:23">
      <c r="A1569">
        <v>287362</v>
      </c>
      <c r="B1569">
        <v>281</v>
      </c>
      <c r="C1569" s="23" t="s">
        <v>221</v>
      </c>
      <c r="D1569" s="23" t="s">
        <v>222</v>
      </c>
      <c r="E1569" s="23" t="s">
        <v>223</v>
      </c>
      <c r="F1569" s="24">
        <v>46280</v>
      </c>
      <c r="G1569" s="23" t="s">
        <v>797</v>
      </c>
      <c r="H1569">
        <v>1</v>
      </c>
      <c r="I1569" s="23" t="s">
        <v>4690</v>
      </c>
      <c r="M1569" s="23" t="s">
        <v>799</v>
      </c>
      <c r="N1569" s="23" t="s">
        <v>4691</v>
      </c>
      <c r="O1569" s="23" t="s">
        <v>4692</v>
      </c>
      <c r="P1569" s="23" t="s">
        <v>4690</v>
      </c>
      <c r="Q1569" s="23" t="s">
        <v>229</v>
      </c>
      <c r="U1569" s="23" t="s">
        <v>803</v>
      </c>
      <c r="V1569" s="23" t="s">
        <v>231</v>
      </c>
      <c r="W1569" s="25">
        <v>46309.803796296299</v>
      </c>
    </row>
    <row r="1570" spans="1:23">
      <c r="A1570">
        <v>287363</v>
      </c>
      <c r="B1570">
        <v>282</v>
      </c>
      <c r="C1570" s="23" t="s">
        <v>221</v>
      </c>
      <c r="D1570" s="23" t="s">
        <v>222</v>
      </c>
      <c r="E1570" s="23" t="s">
        <v>223</v>
      </c>
      <c r="F1570" s="24">
        <v>46280</v>
      </c>
      <c r="G1570" s="23" t="s">
        <v>556</v>
      </c>
      <c r="H1570">
        <v>1</v>
      </c>
      <c r="I1570" s="23" t="s">
        <v>4693</v>
      </c>
      <c r="M1570" s="23" t="s">
        <v>558</v>
      </c>
      <c r="N1570" s="23" t="s">
        <v>2387</v>
      </c>
      <c r="O1570" s="23" t="s">
        <v>4694</v>
      </c>
      <c r="P1570" s="23" t="s">
        <v>4693</v>
      </c>
      <c r="Q1570" s="23" t="s">
        <v>229</v>
      </c>
      <c r="U1570" s="23" t="s">
        <v>561</v>
      </c>
      <c r="V1570" s="23" t="s">
        <v>231</v>
      </c>
      <c r="W1570" s="25">
        <v>46309.803796296299</v>
      </c>
    </row>
    <row r="1571" spans="1:23">
      <c r="A1571">
        <v>287364</v>
      </c>
      <c r="B1571">
        <v>283</v>
      </c>
      <c r="C1571" s="23" t="s">
        <v>221</v>
      </c>
      <c r="D1571" s="23" t="s">
        <v>222</v>
      </c>
      <c r="E1571" s="23" t="s">
        <v>223</v>
      </c>
      <c r="F1571" s="24">
        <v>46280</v>
      </c>
      <c r="G1571" s="23" t="s">
        <v>424</v>
      </c>
      <c r="H1571">
        <v>1</v>
      </c>
      <c r="I1571" s="23" t="s">
        <v>4695</v>
      </c>
      <c r="M1571" s="23" t="s">
        <v>325</v>
      </c>
      <c r="N1571" s="23" t="s">
        <v>4696</v>
      </c>
      <c r="O1571" s="23" t="s">
        <v>4697</v>
      </c>
      <c r="P1571" s="23" t="s">
        <v>4695</v>
      </c>
      <c r="Q1571" s="23" t="s">
        <v>229</v>
      </c>
      <c r="U1571" s="23" t="s">
        <v>427</v>
      </c>
      <c r="V1571" s="23" t="s">
        <v>231</v>
      </c>
      <c r="W1571" s="25">
        <v>46309.803796296299</v>
      </c>
    </row>
    <row r="1572" spans="1:23">
      <c r="A1572">
        <v>287365</v>
      </c>
      <c r="B1572">
        <v>266</v>
      </c>
      <c r="C1572" s="23" t="s">
        <v>221</v>
      </c>
      <c r="D1572" s="23" t="s">
        <v>222</v>
      </c>
      <c r="E1572" s="23" t="s">
        <v>223</v>
      </c>
      <c r="F1572" s="24">
        <v>46280</v>
      </c>
      <c r="G1572" s="23" t="s">
        <v>420</v>
      </c>
      <c r="H1572">
        <v>1</v>
      </c>
      <c r="I1572" s="23" t="s">
        <v>4659</v>
      </c>
      <c r="M1572" s="23" t="s">
        <v>330</v>
      </c>
      <c r="N1572" s="23" t="s">
        <v>1318</v>
      </c>
      <c r="O1572" s="23" t="s">
        <v>1542</v>
      </c>
      <c r="P1572" s="23" t="s">
        <v>4659</v>
      </c>
      <c r="Q1572" s="23" t="s">
        <v>229</v>
      </c>
      <c r="R1572">
        <v>265</v>
      </c>
      <c r="U1572" s="23" t="s">
        <v>423</v>
      </c>
      <c r="V1572" s="23" t="s">
        <v>231</v>
      </c>
      <c r="W1572" s="25">
        <v>46309.803796296299</v>
      </c>
    </row>
    <row r="1573" spans="1:23">
      <c r="A1573">
        <v>287628</v>
      </c>
      <c r="B1573">
        <v>284</v>
      </c>
      <c r="C1573" s="23" t="s">
        <v>221</v>
      </c>
      <c r="D1573" s="23" t="s">
        <v>222</v>
      </c>
      <c r="E1573" s="23" t="s">
        <v>223</v>
      </c>
      <c r="F1573" s="24">
        <v>46281</v>
      </c>
      <c r="G1573" s="23" t="s">
        <v>428</v>
      </c>
      <c r="H1573">
        <v>1</v>
      </c>
      <c r="I1573" s="23" t="s">
        <v>4698</v>
      </c>
      <c r="M1573" s="23" t="s">
        <v>226</v>
      </c>
      <c r="N1573" s="23" t="s">
        <v>4607</v>
      </c>
      <c r="O1573" s="23" t="s">
        <v>4699</v>
      </c>
      <c r="P1573" s="23" t="s">
        <v>4698</v>
      </c>
      <c r="Q1573" s="23" t="s">
        <v>229</v>
      </c>
      <c r="U1573" s="23" t="s">
        <v>432</v>
      </c>
      <c r="V1573" s="23" t="s">
        <v>231</v>
      </c>
      <c r="W1573" s="25">
        <v>46309.803796296299</v>
      </c>
    </row>
    <row r="1574" spans="1:23">
      <c r="A1574">
        <v>287629</v>
      </c>
      <c r="B1574">
        <v>285</v>
      </c>
      <c r="C1574" s="23" t="s">
        <v>221</v>
      </c>
      <c r="D1574" s="23" t="s">
        <v>222</v>
      </c>
      <c r="E1574" s="23" t="s">
        <v>223</v>
      </c>
      <c r="F1574" s="24">
        <v>46281</v>
      </c>
      <c r="G1574" s="23" t="s">
        <v>1878</v>
      </c>
      <c r="H1574">
        <v>1</v>
      </c>
      <c r="I1574" s="23" t="s">
        <v>324</v>
      </c>
      <c r="M1574" s="23" t="s">
        <v>1880</v>
      </c>
      <c r="N1574" s="23" t="s">
        <v>4700</v>
      </c>
      <c r="O1574" s="23" t="s">
        <v>4701</v>
      </c>
      <c r="P1574" s="23" t="s">
        <v>324</v>
      </c>
      <c r="Q1574" s="23" t="s">
        <v>229</v>
      </c>
      <c r="U1574" s="23" t="s">
        <v>1884</v>
      </c>
      <c r="V1574" s="23" t="s">
        <v>231</v>
      </c>
      <c r="W1574" s="25">
        <v>46309.803796296299</v>
      </c>
    </row>
    <row r="1575" spans="1:23">
      <c r="A1575">
        <v>287630</v>
      </c>
      <c r="B1575">
        <v>286</v>
      </c>
      <c r="C1575" s="23" t="s">
        <v>221</v>
      </c>
      <c r="D1575" s="23" t="s">
        <v>222</v>
      </c>
      <c r="E1575" s="23" t="s">
        <v>223</v>
      </c>
      <c r="F1575" s="24">
        <v>46281</v>
      </c>
      <c r="G1575" s="23" t="s">
        <v>1878</v>
      </c>
      <c r="H1575">
        <v>1</v>
      </c>
      <c r="I1575" s="23" t="s">
        <v>4702</v>
      </c>
      <c r="M1575" s="23" t="s">
        <v>1880</v>
      </c>
      <c r="N1575" s="23" t="s">
        <v>4703</v>
      </c>
      <c r="O1575" s="23" t="s">
        <v>4704</v>
      </c>
      <c r="P1575" s="23" t="s">
        <v>4702</v>
      </c>
      <c r="Q1575" s="23" t="s">
        <v>229</v>
      </c>
      <c r="U1575" s="23" t="s">
        <v>1884</v>
      </c>
      <c r="V1575" s="23" t="s">
        <v>231</v>
      </c>
      <c r="W1575" s="25">
        <v>46309.803796296299</v>
      </c>
    </row>
    <row r="1576" spans="1:23">
      <c r="A1576">
        <v>287631</v>
      </c>
      <c r="B1576">
        <v>287</v>
      </c>
      <c r="C1576" s="23" t="s">
        <v>221</v>
      </c>
      <c r="D1576" s="23" t="s">
        <v>222</v>
      </c>
      <c r="E1576" s="23" t="s">
        <v>223</v>
      </c>
      <c r="F1576" s="24">
        <v>46281</v>
      </c>
      <c r="G1576" s="23" t="s">
        <v>1878</v>
      </c>
      <c r="H1576">
        <v>1</v>
      </c>
      <c r="I1576" s="23" t="s">
        <v>4705</v>
      </c>
      <c r="M1576" s="23" t="s">
        <v>1880</v>
      </c>
      <c r="N1576" s="23" t="s">
        <v>4706</v>
      </c>
      <c r="O1576" s="23" t="s">
        <v>4707</v>
      </c>
      <c r="P1576" s="23" t="s">
        <v>4705</v>
      </c>
      <c r="Q1576" s="23" t="s">
        <v>229</v>
      </c>
      <c r="U1576" s="23" t="s">
        <v>1884</v>
      </c>
      <c r="V1576" s="23" t="s">
        <v>231</v>
      </c>
      <c r="W1576" s="25">
        <v>46309.803796296299</v>
      </c>
    </row>
    <row r="1577" spans="1:23">
      <c r="A1577">
        <v>287632</v>
      </c>
      <c r="B1577">
        <v>288</v>
      </c>
      <c r="C1577" s="23" t="s">
        <v>221</v>
      </c>
      <c r="D1577" s="23" t="s">
        <v>222</v>
      </c>
      <c r="E1577" s="23" t="s">
        <v>223</v>
      </c>
      <c r="F1577" s="24">
        <v>46281</v>
      </c>
      <c r="G1577" s="23" t="s">
        <v>1878</v>
      </c>
      <c r="H1577">
        <v>1</v>
      </c>
      <c r="I1577" s="23" t="s">
        <v>4708</v>
      </c>
      <c r="M1577" s="23" t="s">
        <v>1880</v>
      </c>
      <c r="N1577" s="23" t="s">
        <v>1270</v>
      </c>
      <c r="O1577" s="23" t="s">
        <v>4709</v>
      </c>
      <c r="P1577" s="23" t="s">
        <v>4708</v>
      </c>
      <c r="Q1577" s="23" t="s">
        <v>229</v>
      </c>
      <c r="U1577" s="23" t="s">
        <v>1884</v>
      </c>
      <c r="V1577" s="23" t="s">
        <v>231</v>
      </c>
      <c r="W1577" s="25">
        <v>46309.803796296299</v>
      </c>
    </row>
    <row r="1578" spans="1:23">
      <c r="A1578">
        <v>287633</v>
      </c>
      <c r="B1578">
        <v>289</v>
      </c>
      <c r="C1578" s="23" t="s">
        <v>221</v>
      </c>
      <c r="D1578" s="23" t="s">
        <v>222</v>
      </c>
      <c r="E1578" s="23" t="s">
        <v>223</v>
      </c>
      <c r="F1578" s="24">
        <v>46281</v>
      </c>
      <c r="G1578" s="23" t="s">
        <v>471</v>
      </c>
      <c r="H1578">
        <v>1</v>
      </c>
      <c r="I1578" s="23" t="s">
        <v>4710</v>
      </c>
      <c r="M1578" s="23" t="s">
        <v>247</v>
      </c>
      <c r="N1578" s="23" t="s">
        <v>4711</v>
      </c>
      <c r="O1578" s="23" t="s">
        <v>4712</v>
      </c>
      <c r="P1578" s="23" t="s">
        <v>4710</v>
      </c>
      <c r="Q1578" s="23" t="s">
        <v>229</v>
      </c>
      <c r="U1578" s="23" t="s">
        <v>475</v>
      </c>
      <c r="V1578" s="23" t="s">
        <v>231</v>
      </c>
      <c r="W1578" s="25">
        <v>46309.803796296299</v>
      </c>
    </row>
    <row r="1579" spans="1:23">
      <c r="A1579">
        <v>287634</v>
      </c>
      <c r="B1579">
        <v>290</v>
      </c>
      <c r="C1579" s="23" t="s">
        <v>221</v>
      </c>
      <c r="D1579" s="23" t="s">
        <v>222</v>
      </c>
      <c r="E1579" s="23" t="s">
        <v>223</v>
      </c>
      <c r="F1579" s="24">
        <v>46281</v>
      </c>
      <c r="G1579" s="23" t="s">
        <v>428</v>
      </c>
      <c r="H1579">
        <v>1</v>
      </c>
      <c r="I1579" s="23" t="s">
        <v>4713</v>
      </c>
      <c r="M1579" s="23" t="s">
        <v>226</v>
      </c>
      <c r="N1579" s="23" t="s">
        <v>4714</v>
      </c>
      <c r="O1579" s="23" t="s">
        <v>4715</v>
      </c>
      <c r="P1579" s="23" t="s">
        <v>4713</v>
      </c>
      <c r="Q1579" s="23" t="s">
        <v>229</v>
      </c>
      <c r="U1579" s="23" t="s">
        <v>432</v>
      </c>
      <c r="V1579" s="23" t="s">
        <v>231</v>
      </c>
      <c r="W1579" s="25">
        <v>46309.803796296299</v>
      </c>
    </row>
    <row r="1580" spans="1:23">
      <c r="A1580">
        <v>287635</v>
      </c>
      <c r="B1580">
        <v>291</v>
      </c>
      <c r="C1580" s="23" t="s">
        <v>221</v>
      </c>
      <c r="D1580" s="23" t="s">
        <v>222</v>
      </c>
      <c r="E1580" s="23" t="s">
        <v>223</v>
      </c>
      <c r="F1580" s="24">
        <v>46281</v>
      </c>
      <c r="G1580" s="23" t="s">
        <v>1878</v>
      </c>
      <c r="H1580">
        <v>1</v>
      </c>
      <c r="I1580" s="23" t="s">
        <v>1068</v>
      </c>
      <c r="M1580" s="23" t="s">
        <v>1880</v>
      </c>
      <c r="N1580" s="23" t="s">
        <v>4716</v>
      </c>
      <c r="O1580" s="23" t="s">
        <v>3637</v>
      </c>
      <c r="P1580" s="23" t="s">
        <v>1068</v>
      </c>
      <c r="Q1580" s="23" t="s">
        <v>229</v>
      </c>
      <c r="U1580" s="23" t="s">
        <v>1884</v>
      </c>
      <c r="V1580" s="23" t="s">
        <v>231</v>
      </c>
      <c r="W1580" s="25">
        <v>46309.803796296299</v>
      </c>
    </row>
    <row r="1581" spans="1:23">
      <c r="A1581">
        <v>287636</v>
      </c>
      <c r="B1581">
        <v>292</v>
      </c>
      <c r="C1581" s="23" t="s">
        <v>221</v>
      </c>
      <c r="D1581" s="23" t="s">
        <v>222</v>
      </c>
      <c r="E1581" s="23" t="s">
        <v>223</v>
      </c>
      <c r="F1581" s="24">
        <v>46281</v>
      </c>
      <c r="G1581" s="23" t="s">
        <v>1878</v>
      </c>
      <c r="H1581">
        <v>1</v>
      </c>
      <c r="I1581" s="23" t="s">
        <v>3819</v>
      </c>
      <c r="M1581" s="23" t="s">
        <v>1880</v>
      </c>
      <c r="N1581" s="23" t="s">
        <v>4717</v>
      </c>
      <c r="O1581" s="23" t="s">
        <v>4718</v>
      </c>
      <c r="P1581" s="23" t="s">
        <v>3819</v>
      </c>
      <c r="Q1581" s="23" t="s">
        <v>229</v>
      </c>
      <c r="U1581" s="23" t="s">
        <v>1884</v>
      </c>
      <c r="V1581" s="23" t="s">
        <v>231</v>
      </c>
      <c r="W1581" s="25">
        <v>46309.803796296299</v>
      </c>
    </row>
    <row r="1582" spans="1:23">
      <c r="A1582">
        <v>287637</v>
      </c>
      <c r="B1582">
        <v>293</v>
      </c>
      <c r="C1582" s="23" t="s">
        <v>221</v>
      </c>
      <c r="D1582" s="23" t="s">
        <v>222</v>
      </c>
      <c r="E1582" s="23" t="s">
        <v>223</v>
      </c>
      <c r="F1582" s="24">
        <v>46281</v>
      </c>
      <c r="G1582" s="23" t="s">
        <v>454</v>
      </c>
      <c r="H1582">
        <v>1</v>
      </c>
      <c r="I1582" s="23" t="s">
        <v>3094</v>
      </c>
      <c r="M1582" s="23" t="s">
        <v>277</v>
      </c>
      <c r="N1582" s="23" t="s">
        <v>4719</v>
      </c>
      <c r="O1582" s="23" t="s">
        <v>4720</v>
      </c>
      <c r="P1582" s="23" t="s">
        <v>3094</v>
      </c>
      <c r="Q1582" s="23" t="s">
        <v>229</v>
      </c>
      <c r="U1582" s="23" t="s">
        <v>458</v>
      </c>
      <c r="V1582" s="23" t="s">
        <v>231</v>
      </c>
      <c r="W1582" s="25">
        <v>46309.803796296299</v>
      </c>
    </row>
    <row r="1583" spans="1:23">
      <c r="A1583">
        <v>287638</v>
      </c>
      <c r="B1583">
        <v>294</v>
      </c>
      <c r="C1583" s="23" t="s">
        <v>221</v>
      </c>
      <c r="D1583" s="23" t="s">
        <v>222</v>
      </c>
      <c r="E1583" s="23" t="s">
        <v>223</v>
      </c>
      <c r="F1583" s="24">
        <v>46281</v>
      </c>
      <c r="G1583" s="23" t="s">
        <v>3200</v>
      </c>
      <c r="H1583">
        <v>1</v>
      </c>
      <c r="I1583" s="23" t="s">
        <v>4080</v>
      </c>
      <c r="M1583" s="23" t="s">
        <v>283</v>
      </c>
      <c r="N1583" s="23" t="s">
        <v>4721</v>
      </c>
      <c r="O1583" s="23" t="s">
        <v>4722</v>
      </c>
      <c r="P1583" s="23" t="s">
        <v>4080</v>
      </c>
      <c r="Q1583" s="23" t="s">
        <v>229</v>
      </c>
      <c r="U1583" s="23" t="s">
        <v>3204</v>
      </c>
      <c r="V1583" s="23" t="s">
        <v>231</v>
      </c>
      <c r="W1583" s="25">
        <v>46309.803796296299</v>
      </c>
    </row>
    <row r="1584" spans="1:23">
      <c r="A1584">
        <v>287639</v>
      </c>
      <c r="B1584">
        <v>295</v>
      </c>
      <c r="C1584" s="23" t="s">
        <v>221</v>
      </c>
      <c r="D1584" s="23" t="s">
        <v>222</v>
      </c>
      <c r="E1584" s="23" t="s">
        <v>223</v>
      </c>
      <c r="F1584" s="24">
        <v>46281</v>
      </c>
      <c r="G1584" s="23" t="s">
        <v>1878</v>
      </c>
      <c r="H1584">
        <v>1</v>
      </c>
      <c r="I1584" s="23" t="s">
        <v>324</v>
      </c>
      <c r="M1584" s="23" t="s">
        <v>1880</v>
      </c>
      <c r="N1584" s="23" t="s">
        <v>4723</v>
      </c>
      <c r="O1584" s="23" t="s">
        <v>4724</v>
      </c>
      <c r="P1584" s="23" t="s">
        <v>324</v>
      </c>
      <c r="Q1584" s="23" t="s">
        <v>229</v>
      </c>
      <c r="U1584" s="23" t="s">
        <v>1884</v>
      </c>
      <c r="V1584" s="23" t="s">
        <v>231</v>
      </c>
      <c r="W1584" s="25">
        <v>46309.803796296299</v>
      </c>
    </row>
    <row r="1585" spans="1:23">
      <c r="A1585">
        <v>287640</v>
      </c>
      <c r="B1585">
        <v>296</v>
      </c>
      <c r="C1585" s="23" t="s">
        <v>221</v>
      </c>
      <c r="D1585" s="23" t="s">
        <v>222</v>
      </c>
      <c r="E1585" s="23" t="s">
        <v>223</v>
      </c>
      <c r="F1585" s="24">
        <v>46281</v>
      </c>
      <c r="G1585" s="23" t="s">
        <v>1878</v>
      </c>
      <c r="H1585">
        <v>1</v>
      </c>
      <c r="I1585" s="23" t="s">
        <v>4725</v>
      </c>
      <c r="M1585" s="23" t="s">
        <v>1880</v>
      </c>
      <c r="N1585" s="23" t="s">
        <v>4726</v>
      </c>
      <c r="O1585" s="23" t="s">
        <v>4727</v>
      </c>
      <c r="P1585" s="23" t="s">
        <v>4725</v>
      </c>
      <c r="Q1585" s="23" t="s">
        <v>229</v>
      </c>
      <c r="U1585" s="23" t="s">
        <v>1884</v>
      </c>
      <c r="V1585" s="23" t="s">
        <v>231</v>
      </c>
      <c r="W1585" s="25">
        <v>46309.803796296299</v>
      </c>
    </row>
    <row r="1586" spans="1:23">
      <c r="A1586">
        <v>287641</v>
      </c>
      <c r="B1586">
        <v>297</v>
      </c>
      <c r="C1586" s="23" t="s">
        <v>221</v>
      </c>
      <c r="D1586" s="23" t="s">
        <v>222</v>
      </c>
      <c r="E1586" s="23" t="s">
        <v>223</v>
      </c>
      <c r="F1586" s="24">
        <v>46281</v>
      </c>
      <c r="G1586" s="23" t="s">
        <v>1878</v>
      </c>
      <c r="H1586">
        <v>1</v>
      </c>
      <c r="I1586" s="23" t="s">
        <v>2990</v>
      </c>
      <c r="M1586" s="23" t="s">
        <v>1880</v>
      </c>
      <c r="N1586" s="23" t="s">
        <v>4728</v>
      </c>
      <c r="O1586" s="23" t="s">
        <v>1710</v>
      </c>
      <c r="P1586" s="23" t="s">
        <v>2990</v>
      </c>
      <c r="Q1586" s="23" t="s">
        <v>229</v>
      </c>
      <c r="U1586" s="23" t="s">
        <v>1884</v>
      </c>
      <c r="V1586" s="23" t="s">
        <v>231</v>
      </c>
      <c r="W1586" s="25">
        <v>46309.803796296299</v>
      </c>
    </row>
    <row r="1587" spans="1:23">
      <c r="A1587">
        <v>287642</v>
      </c>
      <c r="B1587">
        <v>298</v>
      </c>
      <c r="C1587" s="23" t="s">
        <v>221</v>
      </c>
      <c r="D1587" s="23" t="s">
        <v>222</v>
      </c>
      <c r="E1587" s="23" t="s">
        <v>223</v>
      </c>
      <c r="F1587" s="24">
        <v>46281</v>
      </c>
      <c r="G1587" s="23" t="s">
        <v>1878</v>
      </c>
      <c r="H1587">
        <v>1</v>
      </c>
      <c r="I1587" s="23" t="s">
        <v>4336</v>
      </c>
      <c r="M1587" s="23" t="s">
        <v>1880</v>
      </c>
      <c r="N1587" s="23" t="s">
        <v>4729</v>
      </c>
      <c r="O1587" s="23" t="s">
        <v>4730</v>
      </c>
      <c r="P1587" s="23" t="s">
        <v>4336</v>
      </c>
      <c r="Q1587" s="23" t="s">
        <v>229</v>
      </c>
      <c r="U1587" s="23" t="s">
        <v>1884</v>
      </c>
      <c r="V1587" s="23" t="s">
        <v>231</v>
      </c>
      <c r="W1587" s="25">
        <v>46309.803796296299</v>
      </c>
    </row>
    <row r="1588" spans="1:23">
      <c r="A1588">
        <v>287643</v>
      </c>
      <c r="B1588">
        <v>299</v>
      </c>
      <c r="C1588" s="23" t="s">
        <v>221</v>
      </c>
      <c r="D1588" s="23" t="s">
        <v>222</v>
      </c>
      <c r="E1588" s="23" t="s">
        <v>223</v>
      </c>
      <c r="F1588" s="24">
        <v>46281</v>
      </c>
      <c r="G1588" s="23" t="s">
        <v>1878</v>
      </c>
      <c r="H1588">
        <v>1</v>
      </c>
      <c r="I1588" s="23" t="s">
        <v>3519</v>
      </c>
      <c r="M1588" s="23" t="s">
        <v>1880</v>
      </c>
      <c r="N1588" s="23" t="s">
        <v>4731</v>
      </c>
      <c r="O1588" s="23" t="s">
        <v>2160</v>
      </c>
      <c r="P1588" s="23" t="s">
        <v>3519</v>
      </c>
      <c r="Q1588" s="23" t="s">
        <v>229</v>
      </c>
      <c r="U1588" s="23" t="s">
        <v>1884</v>
      </c>
      <c r="V1588" s="23" t="s">
        <v>231</v>
      </c>
      <c r="W1588" s="25">
        <v>46309.803796296299</v>
      </c>
    </row>
    <row r="1589" spans="1:23">
      <c r="A1589">
        <v>287644</v>
      </c>
      <c r="B1589">
        <v>300</v>
      </c>
      <c r="C1589" s="23" t="s">
        <v>221</v>
      </c>
      <c r="D1589" s="23" t="s">
        <v>222</v>
      </c>
      <c r="E1589" s="23" t="s">
        <v>223</v>
      </c>
      <c r="F1589" s="24">
        <v>46281</v>
      </c>
      <c r="G1589" s="23" t="s">
        <v>1878</v>
      </c>
      <c r="H1589">
        <v>1</v>
      </c>
      <c r="I1589" s="23" t="s">
        <v>4732</v>
      </c>
      <c r="M1589" s="23" t="s">
        <v>1880</v>
      </c>
      <c r="N1589" s="23" t="s">
        <v>4733</v>
      </c>
      <c r="O1589" s="23" t="s">
        <v>4734</v>
      </c>
      <c r="P1589" s="23" t="s">
        <v>4732</v>
      </c>
      <c r="Q1589" s="23" t="s">
        <v>229</v>
      </c>
      <c r="U1589" s="23" t="s">
        <v>1884</v>
      </c>
      <c r="V1589" s="23" t="s">
        <v>231</v>
      </c>
      <c r="W1589" s="25">
        <v>46309.803796296299</v>
      </c>
    </row>
    <row r="1590" spans="1:23">
      <c r="A1590">
        <v>287645</v>
      </c>
      <c r="B1590">
        <v>301</v>
      </c>
      <c r="C1590" s="23" t="s">
        <v>221</v>
      </c>
      <c r="D1590" s="23" t="s">
        <v>222</v>
      </c>
      <c r="E1590" s="23" t="s">
        <v>223</v>
      </c>
      <c r="F1590" s="24">
        <v>46281</v>
      </c>
      <c r="G1590" s="23" t="s">
        <v>428</v>
      </c>
      <c r="H1590">
        <v>1</v>
      </c>
      <c r="I1590" s="23" t="s">
        <v>1317</v>
      </c>
      <c r="M1590" s="23" t="s">
        <v>226</v>
      </c>
      <c r="N1590" s="23" t="s">
        <v>4735</v>
      </c>
      <c r="O1590" s="23" t="s">
        <v>4736</v>
      </c>
      <c r="P1590" s="23" t="s">
        <v>1317</v>
      </c>
      <c r="Q1590" s="23" t="s">
        <v>229</v>
      </c>
      <c r="U1590" s="23" t="s">
        <v>432</v>
      </c>
      <c r="V1590" s="23" t="s">
        <v>231</v>
      </c>
      <c r="W1590" s="25">
        <v>46309.803796296299</v>
      </c>
    </row>
    <row r="1591" spans="1:23">
      <c r="A1591">
        <v>287646</v>
      </c>
      <c r="B1591">
        <v>302</v>
      </c>
      <c r="C1591" s="23" t="s">
        <v>221</v>
      </c>
      <c r="D1591" s="23" t="s">
        <v>222</v>
      </c>
      <c r="E1591" s="23" t="s">
        <v>223</v>
      </c>
      <c r="F1591" s="24">
        <v>46281</v>
      </c>
      <c r="G1591" s="23" t="s">
        <v>1878</v>
      </c>
      <c r="H1591">
        <v>1</v>
      </c>
      <c r="I1591" s="23" t="s">
        <v>1384</v>
      </c>
      <c r="M1591" s="23" t="s">
        <v>1880</v>
      </c>
      <c r="N1591" s="23" t="s">
        <v>4737</v>
      </c>
      <c r="O1591" s="23" t="s">
        <v>4738</v>
      </c>
      <c r="P1591" s="23" t="s">
        <v>1384</v>
      </c>
      <c r="Q1591" s="23" t="s">
        <v>229</v>
      </c>
      <c r="U1591" s="23" t="s">
        <v>1884</v>
      </c>
      <c r="V1591" s="23" t="s">
        <v>231</v>
      </c>
      <c r="W1591" s="25">
        <v>46309.803796296299</v>
      </c>
    </row>
    <row r="1592" spans="1:23">
      <c r="A1592">
        <v>287647</v>
      </c>
      <c r="B1592">
        <v>303</v>
      </c>
      <c r="C1592" s="23" t="s">
        <v>221</v>
      </c>
      <c r="D1592" s="23" t="s">
        <v>222</v>
      </c>
      <c r="E1592" s="23" t="s">
        <v>223</v>
      </c>
      <c r="F1592" s="24">
        <v>46281</v>
      </c>
      <c r="G1592" s="23" t="s">
        <v>1878</v>
      </c>
      <c r="H1592">
        <v>1</v>
      </c>
      <c r="I1592" s="23" t="s">
        <v>4702</v>
      </c>
      <c r="M1592" s="23" t="s">
        <v>1880</v>
      </c>
      <c r="N1592" s="23" t="s">
        <v>3662</v>
      </c>
      <c r="O1592" s="23" t="s">
        <v>4739</v>
      </c>
      <c r="P1592" s="23" t="s">
        <v>4702</v>
      </c>
      <c r="Q1592" s="23" t="s">
        <v>229</v>
      </c>
      <c r="U1592" s="23" t="s">
        <v>1884</v>
      </c>
      <c r="V1592" s="23" t="s">
        <v>231</v>
      </c>
      <c r="W1592" s="25">
        <v>46309.803796296299</v>
      </c>
    </row>
    <row r="1593" spans="1:23">
      <c r="A1593">
        <v>287648</v>
      </c>
      <c r="B1593">
        <v>304</v>
      </c>
      <c r="C1593" s="23" t="s">
        <v>221</v>
      </c>
      <c r="D1593" s="23" t="s">
        <v>222</v>
      </c>
      <c r="E1593" s="23" t="s">
        <v>223</v>
      </c>
      <c r="F1593" s="24">
        <v>46281</v>
      </c>
      <c r="G1593" s="23" t="s">
        <v>1878</v>
      </c>
      <c r="H1593">
        <v>1</v>
      </c>
      <c r="I1593" s="23" t="s">
        <v>4740</v>
      </c>
      <c r="M1593" s="23" t="s">
        <v>1880</v>
      </c>
      <c r="N1593" s="23" t="s">
        <v>4741</v>
      </c>
      <c r="O1593" s="23" t="s">
        <v>4742</v>
      </c>
      <c r="P1593" s="23" t="s">
        <v>4740</v>
      </c>
      <c r="Q1593" s="23" t="s">
        <v>229</v>
      </c>
      <c r="U1593" s="23" t="s">
        <v>1884</v>
      </c>
      <c r="V1593" s="23" t="s">
        <v>231</v>
      </c>
      <c r="W1593" s="25">
        <v>46309.803796296299</v>
      </c>
    </row>
    <row r="1594" spans="1:23">
      <c r="A1594">
        <v>287649</v>
      </c>
      <c r="B1594">
        <v>305</v>
      </c>
      <c r="C1594" s="23" t="s">
        <v>221</v>
      </c>
      <c r="D1594" s="23" t="s">
        <v>222</v>
      </c>
      <c r="E1594" s="23" t="s">
        <v>223</v>
      </c>
      <c r="F1594" s="24">
        <v>46281</v>
      </c>
      <c r="G1594" s="23" t="s">
        <v>428</v>
      </c>
      <c r="H1594">
        <v>1</v>
      </c>
      <c r="I1594" s="23" t="s">
        <v>4743</v>
      </c>
      <c r="M1594" s="23" t="s">
        <v>226</v>
      </c>
      <c r="N1594" s="23" t="s">
        <v>4744</v>
      </c>
      <c r="O1594" s="23" t="s">
        <v>4745</v>
      </c>
      <c r="P1594" s="23" t="s">
        <v>4743</v>
      </c>
      <c r="Q1594" s="23" t="s">
        <v>229</v>
      </c>
      <c r="U1594" s="23" t="s">
        <v>432</v>
      </c>
      <c r="V1594" s="23" t="s">
        <v>231</v>
      </c>
      <c r="W1594" s="25">
        <v>46309.803796296299</v>
      </c>
    </row>
    <row r="1595" spans="1:23">
      <c r="A1595">
        <v>287650</v>
      </c>
      <c r="B1595">
        <v>306</v>
      </c>
      <c r="C1595" s="23" t="s">
        <v>221</v>
      </c>
      <c r="D1595" s="23" t="s">
        <v>222</v>
      </c>
      <c r="E1595" s="23" t="s">
        <v>223</v>
      </c>
      <c r="F1595" s="24">
        <v>46281</v>
      </c>
      <c r="G1595" s="23" t="s">
        <v>454</v>
      </c>
      <c r="H1595">
        <v>1</v>
      </c>
      <c r="I1595" s="23" t="s">
        <v>1662</v>
      </c>
      <c r="M1595" s="23" t="s">
        <v>277</v>
      </c>
      <c r="N1595" s="23" t="s">
        <v>4746</v>
      </c>
      <c r="O1595" s="23" t="s">
        <v>4747</v>
      </c>
      <c r="P1595" s="23" t="s">
        <v>1662</v>
      </c>
      <c r="Q1595" s="23" t="s">
        <v>229</v>
      </c>
      <c r="U1595" s="23" t="s">
        <v>458</v>
      </c>
      <c r="V1595" s="23" t="s">
        <v>231</v>
      </c>
      <c r="W1595" s="25">
        <v>46309.803796296299</v>
      </c>
    </row>
    <row r="1596" spans="1:23">
      <c r="A1596">
        <v>287651</v>
      </c>
      <c r="B1596">
        <v>307</v>
      </c>
      <c r="C1596" s="23" t="s">
        <v>221</v>
      </c>
      <c r="D1596" s="23" t="s">
        <v>222</v>
      </c>
      <c r="E1596" s="23" t="s">
        <v>223</v>
      </c>
      <c r="F1596" s="24">
        <v>46281</v>
      </c>
      <c r="G1596" s="23" t="s">
        <v>1878</v>
      </c>
      <c r="H1596">
        <v>1</v>
      </c>
      <c r="I1596" s="23" t="s">
        <v>4748</v>
      </c>
      <c r="M1596" s="23" t="s">
        <v>1880</v>
      </c>
      <c r="N1596" s="23" t="s">
        <v>4749</v>
      </c>
      <c r="O1596" s="23" t="s">
        <v>4750</v>
      </c>
      <c r="P1596" s="23" t="s">
        <v>4748</v>
      </c>
      <c r="Q1596" s="23" t="s">
        <v>229</v>
      </c>
      <c r="U1596" s="23" t="s">
        <v>1884</v>
      </c>
      <c r="V1596" s="23" t="s">
        <v>231</v>
      </c>
      <c r="W1596" s="25">
        <v>46309.803796296299</v>
      </c>
    </row>
    <row r="1597" spans="1:23">
      <c r="A1597">
        <v>287652</v>
      </c>
      <c r="B1597">
        <v>308</v>
      </c>
      <c r="C1597" s="23" t="s">
        <v>221</v>
      </c>
      <c r="D1597" s="23" t="s">
        <v>222</v>
      </c>
      <c r="E1597" s="23" t="s">
        <v>223</v>
      </c>
      <c r="F1597" s="24">
        <v>46281</v>
      </c>
      <c r="G1597" s="23" t="s">
        <v>428</v>
      </c>
      <c r="H1597">
        <v>1</v>
      </c>
      <c r="I1597" s="23" t="s">
        <v>1758</v>
      </c>
      <c r="M1597" s="23" t="s">
        <v>226</v>
      </c>
      <c r="N1597" s="23" t="s">
        <v>4751</v>
      </c>
      <c r="O1597" s="23" t="s">
        <v>4752</v>
      </c>
      <c r="P1597" s="23" t="s">
        <v>1758</v>
      </c>
      <c r="Q1597" s="23" t="s">
        <v>229</v>
      </c>
      <c r="U1597" s="23" t="s">
        <v>432</v>
      </c>
      <c r="V1597" s="23" t="s">
        <v>231</v>
      </c>
      <c r="W1597" s="25">
        <v>46309.803796296299</v>
      </c>
    </row>
    <row r="1598" spans="1:23">
      <c r="A1598">
        <v>287653</v>
      </c>
      <c r="B1598">
        <v>309</v>
      </c>
      <c r="C1598" s="23" t="s">
        <v>221</v>
      </c>
      <c r="D1598" s="23" t="s">
        <v>222</v>
      </c>
      <c r="E1598" s="23" t="s">
        <v>223</v>
      </c>
      <c r="F1598" s="24">
        <v>46281</v>
      </c>
      <c r="G1598" s="23" t="s">
        <v>1048</v>
      </c>
      <c r="H1598">
        <v>1</v>
      </c>
      <c r="I1598" s="23" t="s">
        <v>3947</v>
      </c>
      <c r="M1598" s="23" t="s">
        <v>259</v>
      </c>
      <c r="N1598" s="23" t="s">
        <v>4753</v>
      </c>
      <c r="O1598" s="23" t="s">
        <v>4754</v>
      </c>
      <c r="P1598" s="23" t="s">
        <v>3947</v>
      </c>
      <c r="Q1598" s="23" t="s">
        <v>229</v>
      </c>
      <c r="U1598" s="23" t="s">
        <v>1052</v>
      </c>
      <c r="V1598" s="23" t="s">
        <v>231</v>
      </c>
      <c r="W1598" s="25">
        <v>46309.803796296299</v>
      </c>
    </row>
    <row r="1599" spans="1:23">
      <c r="A1599">
        <v>288098</v>
      </c>
      <c r="B1599">
        <v>310</v>
      </c>
      <c r="C1599" s="23" t="s">
        <v>221</v>
      </c>
      <c r="D1599" s="23" t="s">
        <v>222</v>
      </c>
      <c r="E1599" s="23" t="s">
        <v>223</v>
      </c>
      <c r="F1599" s="24">
        <v>46283</v>
      </c>
      <c r="G1599" s="23" t="s">
        <v>224</v>
      </c>
      <c r="H1599">
        <v>1</v>
      </c>
      <c r="I1599" s="23" t="s">
        <v>4755</v>
      </c>
      <c r="M1599" s="23" t="s">
        <v>226</v>
      </c>
      <c r="N1599" s="23" t="s">
        <v>4756</v>
      </c>
      <c r="O1599" s="23" t="s">
        <v>787</v>
      </c>
      <c r="P1599" s="23" t="s">
        <v>4755</v>
      </c>
      <c r="Q1599" s="23" t="s">
        <v>229</v>
      </c>
      <c r="U1599" s="23" t="s">
        <v>230</v>
      </c>
      <c r="V1599" s="23" t="s">
        <v>231</v>
      </c>
      <c r="W1599" s="25">
        <v>46309.803796296299</v>
      </c>
    </row>
    <row r="1600" spans="1:23">
      <c r="A1600">
        <v>288099</v>
      </c>
      <c r="B1600">
        <v>311</v>
      </c>
      <c r="C1600" s="23" t="s">
        <v>221</v>
      </c>
      <c r="D1600" s="23" t="s">
        <v>222</v>
      </c>
      <c r="E1600" s="23" t="s">
        <v>223</v>
      </c>
      <c r="F1600" s="24">
        <v>46283</v>
      </c>
      <c r="G1600" s="23" t="s">
        <v>1988</v>
      </c>
      <c r="H1600">
        <v>1</v>
      </c>
      <c r="I1600" s="23" t="s">
        <v>3331</v>
      </c>
      <c r="M1600" s="23" t="s">
        <v>1990</v>
      </c>
      <c r="N1600" s="23" t="s">
        <v>4757</v>
      </c>
      <c r="O1600" s="23" t="s">
        <v>4758</v>
      </c>
      <c r="P1600" s="23" t="s">
        <v>3331</v>
      </c>
      <c r="Q1600" s="23" t="s">
        <v>229</v>
      </c>
      <c r="U1600" s="23" t="s">
        <v>1993</v>
      </c>
      <c r="V1600" s="23" t="s">
        <v>231</v>
      </c>
      <c r="W1600" s="25">
        <v>46309.803796296299</v>
      </c>
    </row>
    <row r="1601" spans="1:23">
      <c r="A1601">
        <v>288100</v>
      </c>
      <c r="B1601">
        <v>312</v>
      </c>
      <c r="C1601" s="23" t="s">
        <v>221</v>
      </c>
      <c r="D1601" s="23" t="s">
        <v>222</v>
      </c>
      <c r="E1601" s="23" t="s">
        <v>223</v>
      </c>
      <c r="F1601" s="24">
        <v>46283</v>
      </c>
      <c r="G1601" s="23" t="s">
        <v>224</v>
      </c>
      <c r="H1601">
        <v>1</v>
      </c>
      <c r="I1601" s="23" t="s">
        <v>4759</v>
      </c>
      <c r="M1601" s="23" t="s">
        <v>226</v>
      </c>
      <c r="N1601" s="23" t="s">
        <v>4760</v>
      </c>
      <c r="O1601" s="23" t="s">
        <v>4761</v>
      </c>
      <c r="P1601" s="23" t="s">
        <v>4759</v>
      </c>
      <c r="Q1601" s="23" t="s">
        <v>229</v>
      </c>
      <c r="U1601" s="23" t="s">
        <v>230</v>
      </c>
      <c r="V1601" s="23" t="s">
        <v>231</v>
      </c>
      <c r="W1601" s="25">
        <v>46309.803796296299</v>
      </c>
    </row>
    <row r="1602" spans="1:23">
      <c r="A1602">
        <v>288101</v>
      </c>
      <c r="B1602">
        <v>313</v>
      </c>
      <c r="C1602" s="23" t="s">
        <v>221</v>
      </c>
      <c r="D1602" s="23" t="s">
        <v>222</v>
      </c>
      <c r="E1602" s="23" t="s">
        <v>223</v>
      </c>
      <c r="F1602" s="24">
        <v>46283</v>
      </c>
      <c r="G1602" s="23" t="s">
        <v>329</v>
      </c>
      <c r="H1602">
        <v>1</v>
      </c>
      <c r="I1602" s="23" t="s">
        <v>2672</v>
      </c>
      <c r="M1602" s="23" t="s">
        <v>330</v>
      </c>
      <c r="N1602" s="23" t="s">
        <v>4762</v>
      </c>
      <c r="O1602" s="23" t="s">
        <v>4763</v>
      </c>
      <c r="P1602" s="23" t="s">
        <v>2672</v>
      </c>
      <c r="Q1602" s="23" t="s">
        <v>229</v>
      </c>
      <c r="U1602" s="23" t="s">
        <v>333</v>
      </c>
      <c r="V1602" s="23" t="s">
        <v>231</v>
      </c>
      <c r="W1602" s="25">
        <v>46309.803796296299</v>
      </c>
    </row>
    <row r="1603" spans="1:23">
      <c r="A1603">
        <v>288102</v>
      </c>
      <c r="B1603">
        <v>314</v>
      </c>
      <c r="C1603" s="23" t="s">
        <v>221</v>
      </c>
      <c r="D1603" s="23" t="s">
        <v>222</v>
      </c>
      <c r="E1603" s="23" t="s">
        <v>223</v>
      </c>
      <c r="F1603" s="24">
        <v>46283</v>
      </c>
      <c r="G1603" s="23" t="s">
        <v>730</v>
      </c>
      <c r="H1603">
        <v>1</v>
      </c>
      <c r="I1603" s="23" t="s">
        <v>4764</v>
      </c>
      <c r="M1603" s="23" t="s">
        <v>732</v>
      </c>
      <c r="N1603" s="23" t="s">
        <v>4765</v>
      </c>
      <c r="O1603" s="23" t="s">
        <v>4766</v>
      </c>
      <c r="P1603" s="23" t="s">
        <v>4764</v>
      </c>
      <c r="Q1603" s="23" t="s">
        <v>229</v>
      </c>
      <c r="U1603" s="23" t="s">
        <v>735</v>
      </c>
      <c r="V1603" s="23" t="s">
        <v>231</v>
      </c>
      <c r="W1603" s="25">
        <v>46309.803796296299</v>
      </c>
    </row>
    <row r="1604" spans="1:23">
      <c r="A1604">
        <v>288103</v>
      </c>
      <c r="B1604">
        <v>315</v>
      </c>
      <c r="C1604" s="23" t="s">
        <v>221</v>
      </c>
      <c r="D1604" s="23" t="s">
        <v>222</v>
      </c>
      <c r="E1604" s="23" t="s">
        <v>223</v>
      </c>
      <c r="F1604" s="24">
        <v>46283</v>
      </c>
      <c r="G1604" s="23" t="s">
        <v>1988</v>
      </c>
      <c r="H1604">
        <v>1</v>
      </c>
      <c r="I1604" s="23" t="s">
        <v>4767</v>
      </c>
      <c r="M1604" s="23" t="s">
        <v>1990</v>
      </c>
      <c r="N1604" s="23" t="s">
        <v>4768</v>
      </c>
      <c r="O1604" s="23" t="s">
        <v>4769</v>
      </c>
      <c r="P1604" s="23" t="s">
        <v>4767</v>
      </c>
      <c r="Q1604" s="23" t="s">
        <v>229</v>
      </c>
      <c r="U1604" s="23" t="s">
        <v>1993</v>
      </c>
      <c r="V1604" s="23" t="s">
        <v>231</v>
      </c>
      <c r="W1604" s="25">
        <v>46309.803796296299</v>
      </c>
    </row>
    <row r="1605" spans="1:23">
      <c r="A1605">
        <v>288104</v>
      </c>
      <c r="B1605">
        <v>316</v>
      </c>
      <c r="C1605" s="23" t="s">
        <v>221</v>
      </c>
      <c r="D1605" s="23" t="s">
        <v>222</v>
      </c>
      <c r="E1605" s="23" t="s">
        <v>223</v>
      </c>
      <c r="F1605" s="24">
        <v>46283</v>
      </c>
      <c r="G1605" s="23" t="s">
        <v>275</v>
      </c>
      <c r="H1605">
        <v>1</v>
      </c>
      <c r="I1605" s="23" t="s">
        <v>4770</v>
      </c>
      <c r="M1605" s="23" t="s">
        <v>277</v>
      </c>
      <c r="N1605" s="23" t="s">
        <v>825</v>
      </c>
      <c r="O1605" s="23" t="s">
        <v>1129</v>
      </c>
      <c r="P1605" s="23" t="s">
        <v>4770</v>
      </c>
      <c r="Q1605" s="23" t="s">
        <v>229</v>
      </c>
      <c r="U1605" s="23" t="s">
        <v>280</v>
      </c>
      <c r="V1605" s="23" t="s">
        <v>231</v>
      </c>
      <c r="W1605" s="25">
        <v>46309.803796296299</v>
      </c>
    </row>
    <row r="1606" spans="1:23">
      <c r="A1606">
        <v>288105</v>
      </c>
      <c r="B1606">
        <v>317</v>
      </c>
      <c r="C1606" s="23" t="s">
        <v>221</v>
      </c>
      <c r="D1606" s="23" t="s">
        <v>222</v>
      </c>
      <c r="E1606" s="23" t="s">
        <v>223</v>
      </c>
      <c r="F1606" s="24">
        <v>46283</v>
      </c>
      <c r="G1606" s="23" t="s">
        <v>281</v>
      </c>
      <c r="H1606">
        <v>1</v>
      </c>
      <c r="I1606" s="23" t="s">
        <v>4771</v>
      </c>
      <c r="M1606" s="23" t="s">
        <v>283</v>
      </c>
      <c r="N1606" s="23" t="s">
        <v>4772</v>
      </c>
      <c r="O1606" s="23" t="s">
        <v>4773</v>
      </c>
      <c r="P1606" s="23" t="s">
        <v>4771</v>
      </c>
      <c r="Q1606" s="23" t="s">
        <v>229</v>
      </c>
      <c r="U1606" s="23" t="s">
        <v>286</v>
      </c>
      <c r="V1606" s="23" t="s">
        <v>231</v>
      </c>
      <c r="W1606" s="25">
        <v>46309.803796296299</v>
      </c>
    </row>
    <row r="1607" spans="1:23">
      <c r="A1607">
        <v>288106</v>
      </c>
      <c r="B1607">
        <v>318</v>
      </c>
      <c r="C1607" s="23" t="s">
        <v>221</v>
      </c>
      <c r="D1607" s="23" t="s">
        <v>222</v>
      </c>
      <c r="E1607" s="23" t="s">
        <v>223</v>
      </c>
      <c r="F1607" s="24">
        <v>46283</v>
      </c>
      <c r="G1607" s="23" t="s">
        <v>224</v>
      </c>
      <c r="H1607">
        <v>1</v>
      </c>
      <c r="I1607" s="23" t="s">
        <v>4077</v>
      </c>
      <c r="M1607" s="23" t="s">
        <v>226</v>
      </c>
      <c r="N1607" s="23" t="s">
        <v>4774</v>
      </c>
      <c r="O1607" s="23" t="s">
        <v>4775</v>
      </c>
      <c r="P1607" s="23" t="s">
        <v>4077</v>
      </c>
      <c r="Q1607" s="23" t="s">
        <v>229</v>
      </c>
      <c r="U1607" s="23" t="s">
        <v>230</v>
      </c>
      <c r="V1607" s="23" t="s">
        <v>231</v>
      </c>
      <c r="W1607" s="25">
        <v>46309.803796296299</v>
      </c>
    </row>
    <row r="1608" spans="1:23">
      <c r="A1608">
        <v>288107</v>
      </c>
      <c r="B1608">
        <v>319</v>
      </c>
      <c r="C1608" s="23" t="s">
        <v>221</v>
      </c>
      <c r="D1608" s="23" t="s">
        <v>222</v>
      </c>
      <c r="E1608" s="23" t="s">
        <v>223</v>
      </c>
      <c r="F1608" s="24">
        <v>46283</v>
      </c>
      <c r="G1608" s="23" t="s">
        <v>623</v>
      </c>
      <c r="H1608">
        <v>1</v>
      </c>
      <c r="I1608" s="23" t="s">
        <v>4776</v>
      </c>
      <c r="M1608" s="23" t="s">
        <v>625</v>
      </c>
      <c r="N1608" s="23" t="s">
        <v>4777</v>
      </c>
      <c r="O1608" s="23" t="s">
        <v>4778</v>
      </c>
      <c r="P1608" s="23" t="s">
        <v>4776</v>
      </c>
      <c r="Q1608" s="23" t="s">
        <v>229</v>
      </c>
      <c r="U1608" s="23" t="s">
        <v>628</v>
      </c>
      <c r="V1608" s="23" t="s">
        <v>231</v>
      </c>
      <c r="W1608" s="25">
        <v>46309.803796296299</v>
      </c>
    </row>
    <row r="1609" spans="1:23">
      <c r="A1609">
        <v>288108</v>
      </c>
      <c r="B1609">
        <v>320</v>
      </c>
      <c r="C1609" s="23" t="s">
        <v>221</v>
      </c>
      <c r="D1609" s="23" t="s">
        <v>222</v>
      </c>
      <c r="E1609" s="23" t="s">
        <v>223</v>
      </c>
      <c r="F1609" s="24">
        <v>46283</v>
      </c>
      <c r="G1609" s="23" t="s">
        <v>1616</v>
      </c>
      <c r="H1609">
        <v>1</v>
      </c>
      <c r="I1609" s="23" t="s">
        <v>3685</v>
      </c>
      <c r="M1609" s="23" t="s">
        <v>1618</v>
      </c>
      <c r="N1609" s="23" t="s">
        <v>4779</v>
      </c>
      <c r="O1609" s="23" t="s">
        <v>4780</v>
      </c>
      <c r="P1609" s="23" t="s">
        <v>3685</v>
      </c>
      <c r="Q1609" s="23" t="s">
        <v>229</v>
      </c>
      <c r="U1609" s="23" t="s">
        <v>1621</v>
      </c>
      <c r="V1609" s="23" t="s">
        <v>231</v>
      </c>
      <c r="W1609" s="25">
        <v>46309.803796296299</v>
      </c>
    </row>
    <row r="1610" spans="1:23">
      <c r="A1610">
        <v>288109</v>
      </c>
      <c r="B1610">
        <v>321</v>
      </c>
      <c r="C1610" s="23" t="s">
        <v>221</v>
      </c>
      <c r="D1610" s="23" t="s">
        <v>222</v>
      </c>
      <c r="E1610" s="23" t="s">
        <v>223</v>
      </c>
      <c r="F1610" s="24">
        <v>46283</v>
      </c>
      <c r="G1610" s="23" t="s">
        <v>777</v>
      </c>
      <c r="H1610">
        <v>1</v>
      </c>
      <c r="I1610" s="23" t="s">
        <v>3423</v>
      </c>
      <c r="M1610" s="23" t="s">
        <v>779</v>
      </c>
      <c r="N1610" s="23" t="s">
        <v>4781</v>
      </c>
      <c r="O1610" s="23" t="s">
        <v>4782</v>
      </c>
      <c r="P1610" s="23" t="s">
        <v>3423</v>
      </c>
      <c r="Q1610" s="23" t="s">
        <v>229</v>
      </c>
      <c r="U1610" s="23" t="s">
        <v>782</v>
      </c>
      <c r="V1610" s="23" t="s">
        <v>231</v>
      </c>
      <c r="W1610" s="25">
        <v>46309.803796296299</v>
      </c>
    </row>
    <row r="1611" spans="1:23">
      <c r="A1611">
        <v>288110</v>
      </c>
      <c r="B1611">
        <v>322</v>
      </c>
      <c r="C1611" s="23" t="s">
        <v>221</v>
      </c>
      <c r="D1611" s="23" t="s">
        <v>222</v>
      </c>
      <c r="E1611" s="23" t="s">
        <v>223</v>
      </c>
      <c r="F1611" s="24">
        <v>46283</v>
      </c>
      <c r="G1611" s="23" t="s">
        <v>263</v>
      </c>
      <c r="H1611">
        <v>1</v>
      </c>
      <c r="I1611" s="23" t="s">
        <v>396</v>
      </c>
      <c r="M1611" s="23" t="s">
        <v>265</v>
      </c>
      <c r="N1611" s="23" t="s">
        <v>4783</v>
      </c>
      <c r="O1611" s="23" t="s">
        <v>4784</v>
      </c>
      <c r="P1611" s="23" t="s">
        <v>396</v>
      </c>
      <c r="Q1611" s="23" t="s">
        <v>229</v>
      </c>
      <c r="U1611" s="23" t="s">
        <v>268</v>
      </c>
      <c r="V1611" s="23" t="s">
        <v>231</v>
      </c>
      <c r="W1611" s="25">
        <v>46309.803796296299</v>
      </c>
    </row>
    <row r="1612" spans="1:23">
      <c r="A1612">
        <v>288111</v>
      </c>
      <c r="B1612">
        <v>323</v>
      </c>
      <c r="C1612" s="23" t="s">
        <v>221</v>
      </c>
      <c r="D1612" s="23" t="s">
        <v>222</v>
      </c>
      <c r="E1612" s="23" t="s">
        <v>223</v>
      </c>
      <c r="F1612" s="24">
        <v>46283</v>
      </c>
      <c r="G1612" s="23" t="s">
        <v>263</v>
      </c>
      <c r="H1612">
        <v>1</v>
      </c>
      <c r="I1612" s="23" t="s">
        <v>4785</v>
      </c>
      <c r="M1612" s="23" t="s">
        <v>265</v>
      </c>
      <c r="N1612" s="23" t="s">
        <v>4786</v>
      </c>
      <c r="O1612" s="23" t="s">
        <v>4787</v>
      </c>
      <c r="P1612" s="23" t="s">
        <v>4785</v>
      </c>
      <c r="Q1612" s="23" t="s">
        <v>229</v>
      </c>
      <c r="U1612" s="23" t="s">
        <v>268</v>
      </c>
      <c r="V1612" s="23" t="s">
        <v>231</v>
      </c>
      <c r="W1612" s="25">
        <v>46309.803796296299</v>
      </c>
    </row>
    <row r="1613" spans="1:23">
      <c r="A1613">
        <v>288112</v>
      </c>
      <c r="B1613">
        <v>324</v>
      </c>
      <c r="C1613" s="23" t="s">
        <v>221</v>
      </c>
      <c r="D1613" s="23" t="s">
        <v>222</v>
      </c>
      <c r="E1613" s="23" t="s">
        <v>223</v>
      </c>
      <c r="F1613" s="24">
        <v>46283</v>
      </c>
      <c r="G1613" s="23" t="s">
        <v>263</v>
      </c>
      <c r="H1613">
        <v>1</v>
      </c>
      <c r="I1613" s="23" t="s">
        <v>2672</v>
      </c>
      <c r="M1613" s="23" t="s">
        <v>265</v>
      </c>
      <c r="N1613" s="23" t="s">
        <v>4788</v>
      </c>
      <c r="O1613" s="23" t="s">
        <v>4789</v>
      </c>
      <c r="P1613" s="23" t="s">
        <v>2672</v>
      </c>
      <c r="Q1613" s="23" t="s">
        <v>4790</v>
      </c>
      <c r="U1613" s="23" t="s">
        <v>268</v>
      </c>
      <c r="V1613" s="23" t="s">
        <v>231</v>
      </c>
      <c r="W1613" s="25">
        <v>46309.803796296299</v>
      </c>
    </row>
    <row r="1614" spans="1:23">
      <c r="A1614">
        <v>288113</v>
      </c>
      <c r="B1614">
        <v>326</v>
      </c>
      <c r="C1614" s="23" t="s">
        <v>221</v>
      </c>
      <c r="D1614" s="23" t="s">
        <v>222</v>
      </c>
      <c r="E1614" s="23" t="s">
        <v>223</v>
      </c>
      <c r="F1614" s="24">
        <v>46283</v>
      </c>
      <c r="G1614" s="23" t="s">
        <v>224</v>
      </c>
      <c r="H1614">
        <v>1</v>
      </c>
      <c r="I1614" s="23" t="s">
        <v>4791</v>
      </c>
      <c r="M1614" s="23" t="s">
        <v>226</v>
      </c>
      <c r="N1614" s="23" t="s">
        <v>4792</v>
      </c>
      <c r="O1614" s="23" t="s">
        <v>4793</v>
      </c>
      <c r="P1614" s="23" t="s">
        <v>4791</v>
      </c>
      <c r="Q1614" s="23" t="s">
        <v>229</v>
      </c>
      <c r="U1614" s="23" t="s">
        <v>230</v>
      </c>
      <c r="V1614" s="23" t="s">
        <v>231</v>
      </c>
      <c r="W1614" s="25">
        <v>46309.803796296299</v>
      </c>
    </row>
    <row r="1615" spans="1:23">
      <c r="A1615">
        <v>288114</v>
      </c>
      <c r="B1615">
        <v>327</v>
      </c>
      <c r="C1615" s="23" t="s">
        <v>221</v>
      </c>
      <c r="D1615" s="23" t="s">
        <v>222</v>
      </c>
      <c r="E1615" s="23" t="s">
        <v>223</v>
      </c>
      <c r="F1615" s="24">
        <v>46283</v>
      </c>
      <c r="G1615" s="23" t="s">
        <v>263</v>
      </c>
      <c r="H1615">
        <v>1</v>
      </c>
      <c r="I1615" s="23" t="s">
        <v>4794</v>
      </c>
      <c r="M1615" s="23" t="s">
        <v>265</v>
      </c>
      <c r="N1615" s="23" t="s">
        <v>4795</v>
      </c>
      <c r="O1615" s="23" t="s">
        <v>4796</v>
      </c>
      <c r="P1615" s="23" t="s">
        <v>4794</v>
      </c>
      <c r="Q1615" s="23" t="s">
        <v>229</v>
      </c>
      <c r="U1615" s="23" t="s">
        <v>268</v>
      </c>
      <c r="V1615" s="23" t="s">
        <v>231</v>
      </c>
      <c r="W1615" s="25">
        <v>46309.803796296299</v>
      </c>
    </row>
    <row r="1616" spans="1:23">
      <c r="A1616">
        <v>288115</v>
      </c>
      <c r="B1616">
        <v>328</v>
      </c>
      <c r="C1616" s="23" t="s">
        <v>221</v>
      </c>
      <c r="D1616" s="23" t="s">
        <v>222</v>
      </c>
      <c r="E1616" s="23" t="s">
        <v>223</v>
      </c>
      <c r="F1616" s="24">
        <v>46283</v>
      </c>
      <c r="G1616" s="23" t="s">
        <v>299</v>
      </c>
      <c r="H1616">
        <v>1</v>
      </c>
      <c r="I1616" s="23" t="s">
        <v>4797</v>
      </c>
      <c r="M1616" s="23" t="s">
        <v>301</v>
      </c>
      <c r="N1616" s="23" t="s">
        <v>4798</v>
      </c>
      <c r="O1616" s="23" t="s">
        <v>2424</v>
      </c>
      <c r="P1616" s="23" t="s">
        <v>4797</v>
      </c>
      <c r="Q1616" s="23" t="s">
        <v>229</v>
      </c>
      <c r="U1616" s="23" t="s">
        <v>304</v>
      </c>
      <c r="V1616" s="23" t="s">
        <v>231</v>
      </c>
      <c r="W1616" s="25">
        <v>46309.803796296299</v>
      </c>
    </row>
    <row r="1617" spans="1:23">
      <c r="A1617">
        <v>288116</v>
      </c>
      <c r="B1617">
        <v>329</v>
      </c>
      <c r="C1617" s="23" t="s">
        <v>221</v>
      </c>
      <c r="D1617" s="23" t="s">
        <v>222</v>
      </c>
      <c r="E1617" s="23" t="s">
        <v>223</v>
      </c>
      <c r="F1617" s="24">
        <v>46283</v>
      </c>
      <c r="G1617" s="23" t="s">
        <v>224</v>
      </c>
      <c r="H1617">
        <v>1</v>
      </c>
      <c r="I1617" s="23" t="s">
        <v>4799</v>
      </c>
      <c r="M1617" s="23" t="s">
        <v>226</v>
      </c>
      <c r="N1617" s="23" t="s">
        <v>4644</v>
      </c>
      <c r="O1617" s="23" t="s">
        <v>4800</v>
      </c>
      <c r="P1617" s="23" t="s">
        <v>4799</v>
      </c>
      <c r="Q1617" s="23" t="s">
        <v>229</v>
      </c>
      <c r="U1617" s="23" t="s">
        <v>230</v>
      </c>
      <c r="V1617" s="23" t="s">
        <v>231</v>
      </c>
      <c r="W1617" s="25">
        <v>46309.803796296299</v>
      </c>
    </row>
    <row r="1618" spans="1:23">
      <c r="A1618">
        <v>288117</v>
      </c>
      <c r="B1618">
        <v>325</v>
      </c>
      <c r="C1618" s="23" t="s">
        <v>221</v>
      </c>
      <c r="D1618" s="23" t="s">
        <v>222</v>
      </c>
      <c r="E1618" s="23" t="s">
        <v>223</v>
      </c>
      <c r="F1618" s="24">
        <v>46283</v>
      </c>
      <c r="G1618" s="23" t="s">
        <v>329</v>
      </c>
      <c r="H1618">
        <v>1</v>
      </c>
      <c r="I1618" s="23" t="s">
        <v>4790</v>
      </c>
      <c r="M1618" s="23" t="s">
        <v>330</v>
      </c>
      <c r="N1618" s="23" t="s">
        <v>4801</v>
      </c>
      <c r="O1618" s="23" t="s">
        <v>4802</v>
      </c>
      <c r="P1618" s="23" t="s">
        <v>4790</v>
      </c>
      <c r="Q1618" s="23" t="s">
        <v>229</v>
      </c>
      <c r="R1618">
        <v>324</v>
      </c>
      <c r="U1618" s="23" t="s">
        <v>333</v>
      </c>
      <c r="V1618" s="23" t="s">
        <v>231</v>
      </c>
      <c r="W1618" s="25">
        <v>46309.803796296299</v>
      </c>
    </row>
    <row r="1619" spans="1:23">
      <c r="A1619">
        <v>288700</v>
      </c>
      <c r="B1619">
        <v>330</v>
      </c>
      <c r="C1619" s="23" t="s">
        <v>221</v>
      </c>
      <c r="D1619" s="23" t="s">
        <v>222</v>
      </c>
      <c r="E1619" s="23" t="s">
        <v>223</v>
      </c>
      <c r="F1619" s="24">
        <v>46290</v>
      </c>
      <c r="G1619" s="23" t="s">
        <v>428</v>
      </c>
      <c r="H1619">
        <v>1</v>
      </c>
      <c r="I1619" s="23" t="s">
        <v>4803</v>
      </c>
      <c r="M1619" s="23" t="s">
        <v>226</v>
      </c>
      <c r="N1619" s="23" t="s">
        <v>4804</v>
      </c>
      <c r="O1619" s="23" t="s">
        <v>4805</v>
      </c>
      <c r="P1619" s="23" t="s">
        <v>4803</v>
      </c>
      <c r="Q1619" s="23" t="s">
        <v>229</v>
      </c>
      <c r="U1619" s="23" t="s">
        <v>432</v>
      </c>
      <c r="V1619" s="23" t="s">
        <v>231</v>
      </c>
      <c r="W1619" s="25">
        <v>46309.803796296299</v>
      </c>
    </row>
    <row r="1620" spans="1:23">
      <c r="A1620">
        <v>288701</v>
      </c>
      <c r="B1620">
        <v>331</v>
      </c>
      <c r="C1620" s="23" t="s">
        <v>221</v>
      </c>
      <c r="D1620" s="23" t="s">
        <v>222</v>
      </c>
      <c r="E1620" s="23" t="s">
        <v>223</v>
      </c>
      <c r="F1620" s="24">
        <v>46290</v>
      </c>
      <c r="G1620" s="23" t="s">
        <v>517</v>
      </c>
      <c r="H1620">
        <v>1</v>
      </c>
      <c r="I1620" s="23" t="s">
        <v>2995</v>
      </c>
      <c r="M1620" s="23" t="s">
        <v>330</v>
      </c>
      <c r="N1620" s="23" t="s">
        <v>4102</v>
      </c>
      <c r="O1620" s="23" t="s">
        <v>2758</v>
      </c>
      <c r="P1620" s="23" t="s">
        <v>2995</v>
      </c>
      <c r="Q1620" s="23" t="s">
        <v>229</v>
      </c>
      <c r="U1620" s="23" t="s">
        <v>520</v>
      </c>
      <c r="V1620" s="23" t="s">
        <v>231</v>
      </c>
      <c r="W1620" s="25">
        <v>46309.803796296299</v>
      </c>
    </row>
    <row r="1621" spans="1:23">
      <c r="A1621">
        <v>288702</v>
      </c>
      <c r="B1621">
        <v>332</v>
      </c>
      <c r="C1621" s="23" t="s">
        <v>221</v>
      </c>
      <c r="D1621" s="23" t="s">
        <v>222</v>
      </c>
      <c r="E1621" s="23" t="s">
        <v>223</v>
      </c>
      <c r="F1621" s="24">
        <v>46290</v>
      </c>
      <c r="G1621" s="23" t="s">
        <v>448</v>
      </c>
      <c r="H1621">
        <v>1</v>
      </c>
      <c r="I1621" s="23" t="s">
        <v>1188</v>
      </c>
      <c r="M1621" s="23" t="s">
        <v>450</v>
      </c>
      <c r="N1621" s="23" t="s">
        <v>4806</v>
      </c>
      <c r="O1621" s="23" t="s">
        <v>4807</v>
      </c>
      <c r="P1621" s="23" t="s">
        <v>1188</v>
      </c>
      <c r="Q1621" s="23" t="s">
        <v>229</v>
      </c>
      <c r="U1621" s="23" t="s">
        <v>453</v>
      </c>
      <c r="V1621" s="23" t="s">
        <v>231</v>
      </c>
      <c r="W1621" s="25">
        <v>46309.803796296299</v>
      </c>
    </row>
    <row r="1622" spans="1:23">
      <c r="A1622">
        <v>288703</v>
      </c>
      <c r="B1622">
        <v>333</v>
      </c>
      <c r="C1622" s="23" t="s">
        <v>221</v>
      </c>
      <c r="D1622" s="23" t="s">
        <v>222</v>
      </c>
      <c r="E1622" s="23" t="s">
        <v>223</v>
      </c>
      <c r="F1622" s="24">
        <v>46290</v>
      </c>
      <c r="G1622" s="23" t="s">
        <v>448</v>
      </c>
      <c r="H1622">
        <v>1</v>
      </c>
      <c r="I1622" s="23" t="s">
        <v>2019</v>
      </c>
      <c r="M1622" s="23" t="s">
        <v>450</v>
      </c>
      <c r="N1622" s="23" t="s">
        <v>4808</v>
      </c>
      <c r="O1622" s="23" t="s">
        <v>4809</v>
      </c>
      <c r="P1622" s="23" t="s">
        <v>2019</v>
      </c>
      <c r="Q1622" s="23" t="s">
        <v>229</v>
      </c>
      <c r="U1622" s="23" t="s">
        <v>453</v>
      </c>
      <c r="V1622" s="23" t="s">
        <v>231</v>
      </c>
      <c r="W1622" s="25">
        <v>46309.803796296299</v>
      </c>
    </row>
    <row r="1623" spans="1:23">
      <c r="A1623">
        <v>288704</v>
      </c>
      <c r="B1623">
        <v>334</v>
      </c>
      <c r="C1623" s="23" t="s">
        <v>221</v>
      </c>
      <c r="D1623" s="23" t="s">
        <v>222</v>
      </c>
      <c r="E1623" s="23" t="s">
        <v>223</v>
      </c>
      <c r="F1623" s="24">
        <v>46290</v>
      </c>
      <c r="G1623" s="23" t="s">
        <v>1057</v>
      </c>
      <c r="H1623">
        <v>1</v>
      </c>
      <c r="I1623" s="23" t="s">
        <v>4810</v>
      </c>
      <c r="M1623" s="23" t="s">
        <v>1059</v>
      </c>
      <c r="N1623" s="23" t="s">
        <v>4811</v>
      </c>
      <c r="O1623" s="23" t="s">
        <v>4812</v>
      </c>
      <c r="P1623" s="23" t="s">
        <v>4810</v>
      </c>
      <c r="Q1623" s="23" t="s">
        <v>4813</v>
      </c>
      <c r="U1623" s="23" t="s">
        <v>1062</v>
      </c>
      <c r="V1623" s="23" t="s">
        <v>231</v>
      </c>
      <c r="W1623" s="25">
        <v>46309.803796296299</v>
      </c>
    </row>
    <row r="1624" spans="1:23">
      <c r="A1624">
        <v>288705</v>
      </c>
      <c r="B1624">
        <v>336</v>
      </c>
      <c r="C1624" s="23" t="s">
        <v>221</v>
      </c>
      <c r="D1624" s="23" t="s">
        <v>222</v>
      </c>
      <c r="E1624" s="23" t="s">
        <v>223</v>
      </c>
      <c r="F1624" s="24">
        <v>46290</v>
      </c>
      <c r="G1624" s="23" t="s">
        <v>433</v>
      </c>
      <c r="H1624">
        <v>2</v>
      </c>
      <c r="I1624" s="23" t="s">
        <v>2049</v>
      </c>
      <c r="M1624" s="23" t="s">
        <v>435</v>
      </c>
      <c r="N1624" s="23" t="s">
        <v>4814</v>
      </c>
      <c r="O1624" s="23" t="s">
        <v>4815</v>
      </c>
      <c r="P1624" s="23" t="s">
        <v>1071</v>
      </c>
      <c r="Q1624" s="23" t="s">
        <v>229</v>
      </c>
      <c r="U1624" s="23" t="s">
        <v>440</v>
      </c>
      <c r="V1624" s="23" t="s">
        <v>231</v>
      </c>
      <c r="W1624" s="25">
        <v>46309.803796296299</v>
      </c>
    </row>
    <row r="1625" spans="1:23">
      <c r="A1625">
        <v>288706</v>
      </c>
      <c r="B1625">
        <v>337</v>
      </c>
      <c r="C1625" s="23" t="s">
        <v>221</v>
      </c>
      <c r="D1625" s="23" t="s">
        <v>222</v>
      </c>
      <c r="E1625" s="23" t="s">
        <v>223</v>
      </c>
      <c r="F1625" s="24">
        <v>46290</v>
      </c>
      <c r="G1625" s="23" t="s">
        <v>428</v>
      </c>
      <c r="H1625">
        <v>1</v>
      </c>
      <c r="I1625" s="23" t="s">
        <v>2525</v>
      </c>
      <c r="M1625" s="23" t="s">
        <v>226</v>
      </c>
      <c r="N1625" s="23" t="s">
        <v>4816</v>
      </c>
      <c r="O1625" s="23" t="s">
        <v>4817</v>
      </c>
      <c r="P1625" s="23" t="s">
        <v>2525</v>
      </c>
      <c r="Q1625" s="23" t="s">
        <v>229</v>
      </c>
      <c r="U1625" s="23" t="s">
        <v>432</v>
      </c>
      <c r="V1625" s="23" t="s">
        <v>231</v>
      </c>
      <c r="W1625" s="25">
        <v>46309.803796296299</v>
      </c>
    </row>
    <row r="1626" spans="1:23">
      <c r="A1626">
        <v>288707</v>
      </c>
      <c r="B1626">
        <v>338</v>
      </c>
      <c r="C1626" s="23" t="s">
        <v>221</v>
      </c>
      <c r="D1626" s="23" t="s">
        <v>222</v>
      </c>
      <c r="E1626" s="23" t="s">
        <v>223</v>
      </c>
      <c r="F1626" s="24">
        <v>46290</v>
      </c>
      <c r="G1626" s="23" t="s">
        <v>1962</v>
      </c>
      <c r="H1626">
        <v>1</v>
      </c>
      <c r="I1626" s="23" t="s">
        <v>4416</v>
      </c>
      <c r="M1626" s="23" t="s">
        <v>1964</v>
      </c>
      <c r="N1626" s="23" t="s">
        <v>3020</v>
      </c>
      <c r="O1626" s="23" t="s">
        <v>961</v>
      </c>
      <c r="P1626" s="23" t="s">
        <v>4416</v>
      </c>
      <c r="Q1626" s="23" t="s">
        <v>229</v>
      </c>
      <c r="U1626" s="23" t="s">
        <v>1967</v>
      </c>
      <c r="V1626" s="23" t="s">
        <v>231</v>
      </c>
      <c r="W1626" s="25">
        <v>46309.803796296299</v>
      </c>
    </row>
    <row r="1627" spans="1:23">
      <c r="A1627">
        <v>288708</v>
      </c>
      <c r="B1627">
        <v>339</v>
      </c>
      <c r="C1627" s="23" t="s">
        <v>221</v>
      </c>
      <c r="D1627" s="23" t="s">
        <v>222</v>
      </c>
      <c r="E1627" s="23" t="s">
        <v>223</v>
      </c>
      <c r="F1627" s="24">
        <v>46290</v>
      </c>
      <c r="G1627" s="23" t="s">
        <v>275</v>
      </c>
      <c r="H1627">
        <v>1</v>
      </c>
      <c r="I1627" s="23" t="s">
        <v>4818</v>
      </c>
      <c r="M1627" s="23" t="s">
        <v>277</v>
      </c>
      <c r="N1627" s="23" t="s">
        <v>4819</v>
      </c>
      <c r="O1627" s="23" t="s">
        <v>4820</v>
      </c>
      <c r="P1627" s="23" t="s">
        <v>4818</v>
      </c>
      <c r="Q1627" s="23" t="s">
        <v>229</v>
      </c>
      <c r="U1627" s="23" t="s">
        <v>280</v>
      </c>
      <c r="V1627" s="23" t="s">
        <v>231</v>
      </c>
      <c r="W1627" s="25">
        <v>46309.803796296299</v>
      </c>
    </row>
    <row r="1628" spans="1:23">
      <c r="A1628">
        <v>288709</v>
      </c>
      <c r="B1628">
        <v>340</v>
      </c>
      <c r="C1628" s="23" t="s">
        <v>221</v>
      </c>
      <c r="D1628" s="23" t="s">
        <v>222</v>
      </c>
      <c r="E1628" s="23" t="s">
        <v>223</v>
      </c>
      <c r="F1628" s="24">
        <v>46290</v>
      </c>
      <c r="G1628" s="23" t="s">
        <v>245</v>
      </c>
      <c r="H1628">
        <v>1</v>
      </c>
      <c r="I1628" s="23" t="s">
        <v>4821</v>
      </c>
      <c r="M1628" s="23" t="s">
        <v>247</v>
      </c>
      <c r="N1628" s="23" t="s">
        <v>4822</v>
      </c>
      <c r="O1628" s="23" t="s">
        <v>4823</v>
      </c>
      <c r="P1628" s="23" t="s">
        <v>4821</v>
      </c>
      <c r="Q1628" s="23" t="s">
        <v>229</v>
      </c>
      <c r="U1628" s="23" t="s">
        <v>250</v>
      </c>
      <c r="V1628" s="23" t="s">
        <v>231</v>
      </c>
      <c r="W1628" s="25">
        <v>46309.803796296299</v>
      </c>
    </row>
    <row r="1629" spans="1:23">
      <c r="A1629">
        <v>288710</v>
      </c>
      <c r="B1629">
        <v>341</v>
      </c>
      <c r="C1629" s="23" t="s">
        <v>221</v>
      </c>
      <c r="D1629" s="23" t="s">
        <v>222</v>
      </c>
      <c r="E1629" s="23" t="s">
        <v>223</v>
      </c>
      <c r="F1629" s="24">
        <v>46290</v>
      </c>
      <c r="G1629" s="23" t="s">
        <v>251</v>
      </c>
      <c r="H1629">
        <v>1</v>
      </c>
      <c r="I1629" s="23" t="s">
        <v>3160</v>
      </c>
      <c r="M1629" s="23" t="s">
        <v>253</v>
      </c>
      <c r="N1629" s="23" t="s">
        <v>3596</v>
      </c>
      <c r="O1629" s="23" t="s">
        <v>4824</v>
      </c>
      <c r="P1629" s="23" t="s">
        <v>3160</v>
      </c>
      <c r="Q1629" s="23" t="s">
        <v>229</v>
      </c>
      <c r="U1629" s="23" t="s">
        <v>256</v>
      </c>
      <c r="V1629" s="23" t="s">
        <v>231</v>
      </c>
      <c r="W1629" s="25">
        <v>46309.803796296299</v>
      </c>
    </row>
    <row r="1630" spans="1:23">
      <c r="A1630">
        <v>288711</v>
      </c>
      <c r="B1630">
        <v>342</v>
      </c>
      <c r="C1630" s="23" t="s">
        <v>221</v>
      </c>
      <c r="D1630" s="23" t="s">
        <v>222</v>
      </c>
      <c r="E1630" s="23" t="s">
        <v>223</v>
      </c>
      <c r="F1630" s="24">
        <v>46290</v>
      </c>
      <c r="G1630" s="23" t="s">
        <v>224</v>
      </c>
      <c r="H1630">
        <v>1</v>
      </c>
      <c r="I1630" s="23" t="s">
        <v>3223</v>
      </c>
      <c r="M1630" s="23" t="s">
        <v>226</v>
      </c>
      <c r="N1630" s="23" t="s">
        <v>4825</v>
      </c>
      <c r="O1630" s="23" t="s">
        <v>4826</v>
      </c>
      <c r="P1630" s="23" t="s">
        <v>3223</v>
      </c>
      <c r="Q1630" s="23" t="s">
        <v>229</v>
      </c>
      <c r="U1630" s="23" t="s">
        <v>230</v>
      </c>
      <c r="V1630" s="23" t="s">
        <v>231</v>
      </c>
      <c r="W1630" s="25">
        <v>46309.803796296299</v>
      </c>
    </row>
    <row r="1631" spans="1:23">
      <c r="A1631">
        <v>288712</v>
      </c>
      <c r="B1631">
        <v>343</v>
      </c>
      <c r="C1631" s="23" t="s">
        <v>221</v>
      </c>
      <c r="D1631" s="23" t="s">
        <v>222</v>
      </c>
      <c r="E1631" s="23" t="s">
        <v>223</v>
      </c>
      <c r="F1631" s="24">
        <v>46290</v>
      </c>
      <c r="G1631" s="23" t="s">
        <v>433</v>
      </c>
      <c r="H1631">
        <v>8</v>
      </c>
      <c r="I1631" s="23" t="s">
        <v>4827</v>
      </c>
      <c r="M1631" s="23" t="s">
        <v>435</v>
      </c>
      <c r="N1631" s="23" t="s">
        <v>4828</v>
      </c>
      <c r="O1631" s="23" t="s">
        <v>4829</v>
      </c>
      <c r="P1631" s="23" t="s">
        <v>1816</v>
      </c>
      <c r="Q1631" s="23" t="s">
        <v>229</v>
      </c>
      <c r="U1631" s="23" t="s">
        <v>440</v>
      </c>
      <c r="V1631" s="23" t="s">
        <v>231</v>
      </c>
      <c r="W1631" s="25">
        <v>46309.803796296299</v>
      </c>
    </row>
    <row r="1632" spans="1:23">
      <c r="A1632">
        <v>288713</v>
      </c>
      <c r="B1632">
        <v>344</v>
      </c>
      <c r="C1632" s="23" t="s">
        <v>221</v>
      </c>
      <c r="D1632" s="23" t="s">
        <v>222</v>
      </c>
      <c r="E1632" s="23" t="s">
        <v>223</v>
      </c>
      <c r="F1632" s="24">
        <v>46290</v>
      </c>
      <c r="G1632" s="23" t="s">
        <v>428</v>
      </c>
      <c r="H1632">
        <v>1</v>
      </c>
      <c r="I1632" s="23" t="s">
        <v>4830</v>
      </c>
      <c r="M1632" s="23" t="s">
        <v>226</v>
      </c>
      <c r="N1632" s="23" t="s">
        <v>2979</v>
      </c>
      <c r="O1632" s="23" t="s">
        <v>4831</v>
      </c>
      <c r="P1632" s="23" t="s">
        <v>4830</v>
      </c>
      <c r="Q1632" s="23" t="s">
        <v>229</v>
      </c>
      <c r="U1632" s="23" t="s">
        <v>432</v>
      </c>
      <c r="V1632" s="23" t="s">
        <v>231</v>
      </c>
      <c r="W1632" s="25">
        <v>46309.803796296299</v>
      </c>
    </row>
    <row r="1633" spans="1:23">
      <c r="A1633">
        <v>288714</v>
      </c>
      <c r="B1633">
        <v>345</v>
      </c>
      <c r="C1633" s="23" t="s">
        <v>221</v>
      </c>
      <c r="D1633" s="23" t="s">
        <v>222</v>
      </c>
      <c r="E1633" s="23" t="s">
        <v>223</v>
      </c>
      <c r="F1633" s="24">
        <v>46290</v>
      </c>
      <c r="G1633" s="23" t="s">
        <v>433</v>
      </c>
      <c r="H1633">
        <v>6</v>
      </c>
      <c r="I1633" s="23" t="s">
        <v>4832</v>
      </c>
      <c r="M1633" s="23" t="s">
        <v>435</v>
      </c>
      <c r="N1633" s="23" t="s">
        <v>4833</v>
      </c>
      <c r="O1633" s="23" t="s">
        <v>4834</v>
      </c>
      <c r="P1633" s="23" t="s">
        <v>324</v>
      </c>
      <c r="Q1633" s="23" t="s">
        <v>229</v>
      </c>
      <c r="U1633" s="23" t="s">
        <v>440</v>
      </c>
      <c r="V1633" s="23" t="s">
        <v>231</v>
      </c>
      <c r="W1633" s="25">
        <v>46309.803796296299</v>
      </c>
    </row>
    <row r="1634" spans="1:23">
      <c r="A1634">
        <v>288715</v>
      </c>
      <c r="B1634">
        <v>346</v>
      </c>
      <c r="C1634" s="23" t="s">
        <v>221</v>
      </c>
      <c r="D1634" s="23" t="s">
        <v>222</v>
      </c>
      <c r="E1634" s="23" t="s">
        <v>223</v>
      </c>
      <c r="F1634" s="24">
        <v>46290</v>
      </c>
      <c r="G1634" s="23" t="s">
        <v>428</v>
      </c>
      <c r="H1634">
        <v>1</v>
      </c>
      <c r="I1634" s="23" t="s">
        <v>2814</v>
      </c>
      <c r="M1634" s="23" t="s">
        <v>226</v>
      </c>
      <c r="N1634" s="23" t="s">
        <v>4835</v>
      </c>
      <c r="O1634" s="23" t="s">
        <v>4836</v>
      </c>
      <c r="P1634" s="23" t="s">
        <v>2814</v>
      </c>
      <c r="Q1634" s="23" t="s">
        <v>229</v>
      </c>
      <c r="U1634" s="23" t="s">
        <v>432</v>
      </c>
      <c r="V1634" s="23" t="s">
        <v>231</v>
      </c>
      <c r="W1634" s="25">
        <v>46309.803796296299</v>
      </c>
    </row>
    <row r="1635" spans="1:23">
      <c r="A1635">
        <v>288716</v>
      </c>
      <c r="B1635">
        <v>347</v>
      </c>
      <c r="C1635" s="23" t="s">
        <v>221</v>
      </c>
      <c r="D1635" s="23" t="s">
        <v>222</v>
      </c>
      <c r="E1635" s="23" t="s">
        <v>223</v>
      </c>
      <c r="F1635" s="24">
        <v>46290</v>
      </c>
      <c r="G1635" s="23" t="s">
        <v>1048</v>
      </c>
      <c r="H1635">
        <v>1</v>
      </c>
      <c r="I1635" s="23" t="s">
        <v>4837</v>
      </c>
      <c r="M1635" s="23" t="s">
        <v>259</v>
      </c>
      <c r="N1635" s="23" t="s">
        <v>4838</v>
      </c>
      <c r="O1635" s="23" t="s">
        <v>4839</v>
      </c>
      <c r="P1635" s="23" t="s">
        <v>4837</v>
      </c>
      <c r="Q1635" s="23" t="s">
        <v>229</v>
      </c>
      <c r="U1635" s="23" t="s">
        <v>1052</v>
      </c>
      <c r="V1635" s="23" t="s">
        <v>231</v>
      </c>
      <c r="W1635" s="25">
        <v>46309.803796296299</v>
      </c>
    </row>
    <row r="1636" spans="1:23">
      <c r="A1636">
        <v>288717</v>
      </c>
      <c r="B1636">
        <v>348</v>
      </c>
      <c r="C1636" s="23" t="s">
        <v>221</v>
      </c>
      <c r="D1636" s="23" t="s">
        <v>222</v>
      </c>
      <c r="E1636" s="23" t="s">
        <v>223</v>
      </c>
      <c r="F1636" s="24">
        <v>46290</v>
      </c>
      <c r="G1636" s="23" t="s">
        <v>428</v>
      </c>
      <c r="H1636">
        <v>1</v>
      </c>
      <c r="I1636" s="23" t="s">
        <v>4183</v>
      </c>
      <c r="M1636" s="23" t="s">
        <v>226</v>
      </c>
      <c r="N1636" s="23" t="s">
        <v>4840</v>
      </c>
      <c r="O1636" s="23" t="s">
        <v>4841</v>
      </c>
      <c r="P1636" s="23" t="s">
        <v>4183</v>
      </c>
      <c r="Q1636" s="23" t="s">
        <v>229</v>
      </c>
      <c r="U1636" s="23" t="s">
        <v>432</v>
      </c>
      <c r="V1636" s="23" t="s">
        <v>231</v>
      </c>
      <c r="W1636" s="25">
        <v>46309.803796296299</v>
      </c>
    </row>
    <row r="1637" spans="1:23">
      <c r="A1637">
        <v>288718</v>
      </c>
      <c r="B1637">
        <v>335</v>
      </c>
      <c r="C1637" s="23" t="s">
        <v>221</v>
      </c>
      <c r="D1637" s="23" t="s">
        <v>222</v>
      </c>
      <c r="E1637" s="23" t="s">
        <v>223</v>
      </c>
      <c r="F1637" s="24">
        <v>46290</v>
      </c>
      <c r="G1637" s="23" t="s">
        <v>517</v>
      </c>
      <c r="H1637">
        <v>1</v>
      </c>
      <c r="I1637" s="23" t="s">
        <v>4813</v>
      </c>
      <c r="M1637" s="23" t="s">
        <v>330</v>
      </c>
      <c r="N1637" s="23" t="s">
        <v>3875</v>
      </c>
      <c r="O1637" s="23" t="s">
        <v>4842</v>
      </c>
      <c r="P1637" s="23" t="s">
        <v>4813</v>
      </c>
      <c r="Q1637" s="23" t="s">
        <v>229</v>
      </c>
      <c r="R1637">
        <v>334</v>
      </c>
      <c r="U1637" s="23" t="s">
        <v>520</v>
      </c>
      <c r="V1637" s="23" t="s">
        <v>231</v>
      </c>
      <c r="W1637" s="25">
        <v>46309.803796296299</v>
      </c>
    </row>
    <row r="1638" spans="1:23">
      <c r="A1638">
        <v>288925</v>
      </c>
      <c r="B1638">
        <v>349</v>
      </c>
      <c r="C1638" s="23" t="s">
        <v>221</v>
      </c>
      <c r="D1638" s="23" t="s">
        <v>222</v>
      </c>
      <c r="E1638" s="23" t="s">
        <v>223</v>
      </c>
      <c r="F1638" s="24">
        <v>46293</v>
      </c>
      <c r="G1638" s="23" t="s">
        <v>334</v>
      </c>
      <c r="H1638">
        <v>1</v>
      </c>
      <c r="I1638" s="23" t="s">
        <v>1119</v>
      </c>
      <c r="M1638" s="23" t="s">
        <v>226</v>
      </c>
      <c r="N1638" s="23" t="s">
        <v>4843</v>
      </c>
      <c r="O1638" s="23" t="s">
        <v>4844</v>
      </c>
      <c r="P1638" s="23" t="s">
        <v>1119</v>
      </c>
      <c r="Q1638" s="23" t="s">
        <v>229</v>
      </c>
      <c r="U1638" s="23" t="s">
        <v>339</v>
      </c>
      <c r="V1638" s="23" t="s">
        <v>231</v>
      </c>
      <c r="W1638" s="25">
        <v>46309.803796296299</v>
      </c>
    </row>
    <row r="1639" spans="1:23">
      <c r="A1639">
        <v>288926</v>
      </c>
      <c r="B1639">
        <v>350</v>
      </c>
      <c r="C1639" s="23" t="s">
        <v>221</v>
      </c>
      <c r="D1639" s="23" t="s">
        <v>222</v>
      </c>
      <c r="E1639" s="23" t="s">
        <v>223</v>
      </c>
      <c r="F1639" s="24">
        <v>46293</v>
      </c>
      <c r="G1639" s="23" t="s">
        <v>351</v>
      </c>
      <c r="H1639">
        <v>1</v>
      </c>
      <c r="I1639" s="23" t="s">
        <v>4845</v>
      </c>
      <c r="M1639" s="23" t="s">
        <v>352</v>
      </c>
      <c r="N1639" s="23" t="s">
        <v>4846</v>
      </c>
      <c r="O1639" s="23" t="s">
        <v>4847</v>
      </c>
      <c r="P1639" s="23" t="s">
        <v>4845</v>
      </c>
      <c r="Q1639" s="23" t="s">
        <v>4776</v>
      </c>
      <c r="U1639" s="23" t="s">
        <v>355</v>
      </c>
      <c r="V1639" s="23" t="s">
        <v>231</v>
      </c>
      <c r="W1639" s="25">
        <v>46309.803796296299</v>
      </c>
    </row>
    <row r="1640" spans="1:23">
      <c r="A1640">
        <v>288927</v>
      </c>
      <c r="B1640">
        <v>352</v>
      </c>
      <c r="C1640" s="23" t="s">
        <v>221</v>
      </c>
      <c r="D1640" s="23" t="s">
        <v>222</v>
      </c>
      <c r="E1640" s="23" t="s">
        <v>223</v>
      </c>
      <c r="F1640" s="24">
        <v>46293</v>
      </c>
      <c r="G1640" s="23" t="s">
        <v>556</v>
      </c>
      <c r="H1640">
        <v>1</v>
      </c>
      <c r="I1640" s="23" t="s">
        <v>4848</v>
      </c>
      <c r="M1640" s="23" t="s">
        <v>558</v>
      </c>
      <c r="N1640" s="23" t="s">
        <v>4849</v>
      </c>
      <c r="O1640" s="23" t="s">
        <v>4850</v>
      </c>
      <c r="P1640" s="23" t="s">
        <v>4848</v>
      </c>
      <c r="Q1640" s="23" t="s">
        <v>229</v>
      </c>
      <c r="U1640" s="23" t="s">
        <v>561</v>
      </c>
      <c r="V1640" s="23" t="s">
        <v>231</v>
      </c>
      <c r="W1640" s="25">
        <v>46309.803796296299</v>
      </c>
    </row>
    <row r="1641" spans="1:23">
      <c r="A1641">
        <v>288928</v>
      </c>
      <c r="B1641">
        <v>353</v>
      </c>
      <c r="C1641" s="23" t="s">
        <v>221</v>
      </c>
      <c r="D1641" s="23" t="s">
        <v>222</v>
      </c>
      <c r="E1641" s="23" t="s">
        <v>223</v>
      </c>
      <c r="F1641" s="24">
        <v>46293</v>
      </c>
      <c r="G1641" s="23" t="s">
        <v>532</v>
      </c>
      <c r="H1641">
        <v>1</v>
      </c>
      <c r="I1641" s="23" t="s">
        <v>4851</v>
      </c>
      <c r="M1641" s="23" t="s">
        <v>534</v>
      </c>
      <c r="N1641" s="23" t="s">
        <v>4852</v>
      </c>
      <c r="O1641" s="23" t="s">
        <v>4853</v>
      </c>
      <c r="P1641" s="23" t="s">
        <v>4851</v>
      </c>
      <c r="Q1641" s="23" t="s">
        <v>229</v>
      </c>
      <c r="U1641" s="23" t="s">
        <v>537</v>
      </c>
      <c r="V1641" s="23" t="s">
        <v>231</v>
      </c>
      <c r="W1641" s="25">
        <v>46309.803796296299</v>
      </c>
    </row>
    <row r="1642" spans="1:23">
      <c r="A1642">
        <v>288929</v>
      </c>
      <c r="B1642">
        <v>354</v>
      </c>
      <c r="C1642" s="23" t="s">
        <v>221</v>
      </c>
      <c r="D1642" s="23" t="s">
        <v>222</v>
      </c>
      <c r="E1642" s="23" t="s">
        <v>223</v>
      </c>
      <c r="F1642" s="24">
        <v>46293</v>
      </c>
      <c r="G1642" s="23" t="s">
        <v>385</v>
      </c>
      <c r="H1642">
        <v>1</v>
      </c>
      <c r="I1642" s="23" t="s">
        <v>778</v>
      </c>
      <c r="M1642" s="23" t="s">
        <v>247</v>
      </c>
      <c r="N1642" s="23" t="s">
        <v>4854</v>
      </c>
      <c r="O1642" s="23" t="s">
        <v>4855</v>
      </c>
      <c r="P1642" s="23" t="s">
        <v>778</v>
      </c>
      <c r="Q1642" s="23" t="s">
        <v>229</v>
      </c>
      <c r="U1642" s="23" t="s">
        <v>389</v>
      </c>
      <c r="V1642" s="23" t="s">
        <v>231</v>
      </c>
      <c r="W1642" s="25">
        <v>46309.803796296299</v>
      </c>
    </row>
    <row r="1643" spans="1:23">
      <c r="A1643">
        <v>288930</v>
      </c>
      <c r="B1643">
        <v>355</v>
      </c>
      <c r="C1643" s="23" t="s">
        <v>221</v>
      </c>
      <c r="D1643" s="23" t="s">
        <v>222</v>
      </c>
      <c r="E1643" s="23" t="s">
        <v>223</v>
      </c>
      <c r="F1643" s="24">
        <v>46293</v>
      </c>
      <c r="G1643" s="23" t="s">
        <v>556</v>
      </c>
      <c r="H1643">
        <v>1</v>
      </c>
      <c r="I1643" s="23" t="s">
        <v>1648</v>
      </c>
      <c r="M1643" s="23" t="s">
        <v>558</v>
      </c>
      <c r="N1643" s="23" t="s">
        <v>4856</v>
      </c>
      <c r="O1643" s="23" t="s">
        <v>4857</v>
      </c>
      <c r="P1643" s="23" t="s">
        <v>1648</v>
      </c>
      <c r="Q1643" s="23" t="s">
        <v>229</v>
      </c>
      <c r="U1643" s="23" t="s">
        <v>561</v>
      </c>
      <c r="V1643" s="23" t="s">
        <v>231</v>
      </c>
      <c r="W1643" s="25">
        <v>46309.803796296299</v>
      </c>
    </row>
    <row r="1644" spans="1:23">
      <c r="A1644">
        <v>288931</v>
      </c>
      <c r="B1644">
        <v>356</v>
      </c>
      <c r="C1644" s="23" t="s">
        <v>221</v>
      </c>
      <c r="D1644" s="23" t="s">
        <v>222</v>
      </c>
      <c r="E1644" s="23" t="s">
        <v>223</v>
      </c>
      <c r="F1644" s="24">
        <v>46293</v>
      </c>
      <c r="G1644" s="23" t="s">
        <v>556</v>
      </c>
      <c r="H1644">
        <v>1</v>
      </c>
      <c r="I1644" s="23" t="s">
        <v>4858</v>
      </c>
      <c r="M1644" s="23" t="s">
        <v>558</v>
      </c>
      <c r="N1644" s="23" t="s">
        <v>4859</v>
      </c>
      <c r="O1644" s="23" t="s">
        <v>4860</v>
      </c>
      <c r="P1644" s="23" t="s">
        <v>4858</v>
      </c>
      <c r="Q1644" s="23" t="s">
        <v>229</v>
      </c>
      <c r="U1644" s="23" t="s">
        <v>561</v>
      </c>
      <c r="V1644" s="23" t="s">
        <v>231</v>
      </c>
      <c r="W1644" s="25">
        <v>46309.803796296299</v>
      </c>
    </row>
    <row r="1645" spans="1:23">
      <c r="A1645">
        <v>288932</v>
      </c>
      <c r="B1645">
        <v>357</v>
      </c>
      <c r="C1645" s="23" t="s">
        <v>221</v>
      </c>
      <c r="D1645" s="23" t="s">
        <v>222</v>
      </c>
      <c r="E1645" s="23" t="s">
        <v>223</v>
      </c>
      <c r="F1645" s="24">
        <v>46293</v>
      </c>
      <c r="G1645" s="23" t="s">
        <v>374</v>
      </c>
      <c r="H1645">
        <v>1</v>
      </c>
      <c r="I1645" s="23" t="s">
        <v>4861</v>
      </c>
      <c r="M1645" s="23" t="s">
        <v>277</v>
      </c>
      <c r="N1645" s="23" t="s">
        <v>4862</v>
      </c>
      <c r="O1645" s="23" t="s">
        <v>4863</v>
      </c>
      <c r="P1645" s="23" t="s">
        <v>4861</v>
      </c>
      <c r="Q1645" s="23" t="s">
        <v>229</v>
      </c>
      <c r="U1645" s="23" t="s">
        <v>378</v>
      </c>
      <c r="V1645" s="23" t="s">
        <v>231</v>
      </c>
      <c r="W1645" s="25">
        <v>46309.803796296299</v>
      </c>
    </row>
    <row r="1646" spans="1:23">
      <c r="A1646">
        <v>288933</v>
      </c>
      <c r="B1646">
        <v>358</v>
      </c>
      <c r="C1646" s="23" t="s">
        <v>221</v>
      </c>
      <c r="D1646" s="23" t="s">
        <v>222</v>
      </c>
      <c r="E1646" s="23" t="s">
        <v>223</v>
      </c>
      <c r="F1646" s="24">
        <v>46293</v>
      </c>
      <c r="G1646" s="23" t="s">
        <v>385</v>
      </c>
      <c r="H1646">
        <v>1</v>
      </c>
      <c r="I1646" s="23" t="s">
        <v>4864</v>
      </c>
      <c r="M1646" s="23" t="s">
        <v>247</v>
      </c>
      <c r="N1646" s="23" t="s">
        <v>4865</v>
      </c>
      <c r="O1646" s="23" t="s">
        <v>4866</v>
      </c>
      <c r="P1646" s="23" t="s">
        <v>4864</v>
      </c>
      <c r="Q1646" s="23" t="s">
        <v>229</v>
      </c>
      <c r="U1646" s="23" t="s">
        <v>389</v>
      </c>
      <c r="V1646" s="23" t="s">
        <v>231</v>
      </c>
      <c r="W1646" s="25">
        <v>46309.803796296299</v>
      </c>
    </row>
    <row r="1647" spans="1:23">
      <c r="A1647">
        <v>288934</v>
      </c>
      <c r="B1647">
        <v>359</v>
      </c>
      <c r="C1647" s="23" t="s">
        <v>221</v>
      </c>
      <c r="D1647" s="23" t="s">
        <v>222</v>
      </c>
      <c r="E1647" s="23" t="s">
        <v>223</v>
      </c>
      <c r="F1647" s="24">
        <v>46293</v>
      </c>
      <c r="G1647" s="23" t="s">
        <v>390</v>
      </c>
      <c r="H1647">
        <v>1</v>
      </c>
      <c r="I1647" s="23" t="s">
        <v>4164</v>
      </c>
      <c r="M1647" s="23" t="s">
        <v>253</v>
      </c>
      <c r="N1647" s="23" t="s">
        <v>4867</v>
      </c>
      <c r="O1647" s="23" t="s">
        <v>4868</v>
      </c>
      <c r="P1647" s="23" t="s">
        <v>4164</v>
      </c>
      <c r="Q1647" s="23" t="s">
        <v>229</v>
      </c>
      <c r="U1647" s="23" t="s">
        <v>394</v>
      </c>
      <c r="V1647" s="23" t="s">
        <v>231</v>
      </c>
      <c r="W1647" s="25">
        <v>46309.803796296299</v>
      </c>
    </row>
    <row r="1648" spans="1:23">
      <c r="A1648">
        <v>288935</v>
      </c>
      <c r="B1648">
        <v>360</v>
      </c>
      <c r="C1648" s="23" t="s">
        <v>221</v>
      </c>
      <c r="D1648" s="23" t="s">
        <v>222</v>
      </c>
      <c r="E1648" s="23" t="s">
        <v>223</v>
      </c>
      <c r="F1648" s="24">
        <v>46293</v>
      </c>
      <c r="G1648" s="23" t="s">
        <v>395</v>
      </c>
      <c r="H1648">
        <v>1</v>
      </c>
      <c r="I1648" s="23" t="s">
        <v>4869</v>
      </c>
      <c r="M1648" s="23" t="s">
        <v>397</v>
      </c>
      <c r="N1648" s="23" t="s">
        <v>4870</v>
      </c>
      <c r="O1648" s="23" t="s">
        <v>4871</v>
      </c>
      <c r="P1648" s="23" t="s">
        <v>4869</v>
      </c>
      <c r="Q1648" s="23" t="s">
        <v>229</v>
      </c>
      <c r="U1648" s="23" t="s">
        <v>400</v>
      </c>
      <c r="V1648" s="23" t="s">
        <v>231</v>
      </c>
      <c r="W1648" s="25">
        <v>46309.803796296299</v>
      </c>
    </row>
    <row r="1649" spans="1:23">
      <c r="A1649">
        <v>288936</v>
      </c>
      <c r="B1649">
        <v>361</v>
      </c>
      <c r="C1649" s="23" t="s">
        <v>221</v>
      </c>
      <c r="D1649" s="23" t="s">
        <v>222</v>
      </c>
      <c r="E1649" s="23" t="s">
        <v>223</v>
      </c>
      <c r="F1649" s="24">
        <v>46293</v>
      </c>
      <c r="G1649" s="23" t="s">
        <v>1180</v>
      </c>
      <c r="H1649">
        <v>1</v>
      </c>
      <c r="I1649" s="23" t="s">
        <v>4872</v>
      </c>
      <c r="M1649" s="23" t="s">
        <v>1182</v>
      </c>
      <c r="N1649" s="23" t="s">
        <v>4873</v>
      </c>
      <c r="O1649" s="23" t="s">
        <v>4874</v>
      </c>
      <c r="P1649" s="23" t="s">
        <v>4872</v>
      </c>
      <c r="Q1649" s="23" t="s">
        <v>4875</v>
      </c>
      <c r="U1649" s="23" t="s">
        <v>1185</v>
      </c>
      <c r="V1649" s="23" t="s">
        <v>231</v>
      </c>
      <c r="W1649" s="25">
        <v>46309.803796296299</v>
      </c>
    </row>
    <row r="1650" spans="1:23">
      <c r="A1650">
        <v>288937</v>
      </c>
      <c r="B1650">
        <v>363</v>
      </c>
      <c r="C1650" s="23" t="s">
        <v>221</v>
      </c>
      <c r="D1650" s="23" t="s">
        <v>222</v>
      </c>
      <c r="E1650" s="23" t="s">
        <v>223</v>
      </c>
      <c r="F1650" s="24">
        <v>46293</v>
      </c>
      <c r="G1650" s="23" t="s">
        <v>4453</v>
      </c>
      <c r="H1650">
        <v>1</v>
      </c>
      <c r="I1650" s="23" t="s">
        <v>4876</v>
      </c>
      <c r="M1650" s="23" t="s">
        <v>651</v>
      </c>
      <c r="N1650" s="23" t="s">
        <v>4877</v>
      </c>
      <c r="O1650" s="23" t="s">
        <v>4878</v>
      </c>
      <c r="P1650" s="23" t="s">
        <v>4876</v>
      </c>
      <c r="Q1650" s="23" t="s">
        <v>229</v>
      </c>
      <c r="U1650" s="23" t="s">
        <v>4456</v>
      </c>
      <c r="V1650" s="23" t="s">
        <v>231</v>
      </c>
      <c r="W1650" s="25">
        <v>46309.803796296299</v>
      </c>
    </row>
    <row r="1651" spans="1:23">
      <c r="A1651">
        <v>288938</v>
      </c>
      <c r="B1651">
        <v>364</v>
      </c>
      <c r="C1651" s="23" t="s">
        <v>221</v>
      </c>
      <c r="D1651" s="23" t="s">
        <v>222</v>
      </c>
      <c r="E1651" s="23" t="s">
        <v>223</v>
      </c>
      <c r="F1651" s="24">
        <v>46293</v>
      </c>
      <c r="G1651" s="23" t="s">
        <v>556</v>
      </c>
      <c r="H1651">
        <v>1</v>
      </c>
      <c r="I1651" s="23" t="s">
        <v>4879</v>
      </c>
      <c r="M1651" s="23" t="s">
        <v>558</v>
      </c>
      <c r="N1651" s="23" t="s">
        <v>4880</v>
      </c>
      <c r="O1651" s="23" t="s">
        <v>4881</v>
      </c>
      <c r="P1651" s="23" t="s">
        <v>4879</v>
      </c>
      <c r="Q1651" s="23" t="s">
        <v>229</v>
      </c>
      <c r="U1651" s="23" t="s">
        <v>561</v>
      </c>
      <c r="V1651" s="23" t="s">
        <v>231</v>
      </c>
      <c r="W1651" s="25">
        <v>46309.803796296299</v>
      </c>
    </row>
    <row r="1652" spans="1:23">
      <c r="A1652">
        <v>288939</v>
      </c>
      <c r="B1652">
        <v>365</v>
      </c>
      <c r="C1652" s="23" t="s">
        <v>221</v>
      </c>
      <c r="D1652" s="23" t="s">
        <v>222</v>
      </c>
      <c r="E1652" s="23" t="s">
        <v>223</v>
      </c>
      <c r="F1652" s="24">
        <v>46293</v>
      </c>
      <c r="G1652" s="23" t="s">
        <v>345</v>
      </c>
      <c r="H1652">
        <v>1</v>
      </c>
      <c r="I1652" s="23" t="s">
        <v>1188</v>
      </c>
      <c r="M1652" s="23" t="s">
        <v>347</v>
      </c>
      <c r="N1652" s="23" t="s">
        <v>4882</v>
      </c>
      <c r="O1652" s="23" t="s">
        <v>4742</v>
      </c>
      <c r="P1652" s="23" t="s">
        <v>1188</v>
      </c>
      <c r="Q1652" s="23" t="s">
        <v>229</v>
      </c>
      <c r="U1652" s="23" t="s">
        <v>350</v>
      </c>
      <c r="V1652" s="23" t="s">
        <v>231</v>
      </c>
      <c r="W1652" s="25">
        <v>46309.803796296299</v>
      </c>
    </row>
    <row r="1653" spans="1:23">
      <c r="A1653">
        <v>288940</v>
      </c>
      <c r="B1653">
        <v>366</v>
      </c>
      <c r="C1653" s="23" t="s">
        <v>221</v>
      </c>
      <c r="D1653" s="23" t="s">
        <v>222</v>
      </c>
      <c r="E1653" s="23" t="s">
        <v>223</v>
      </c>
      <c r="F1653" s="24">
        <v>46293</v>
      </c>
      <c r="G1653" s="23" t="s">
        <v>334</v>
      </c>
      <c r="H1653">
        <v>1</v>
      </c>
      <c r="I1653" s="23" t="s">
        <v>4883</v>
      </c>
      <c r="M1653" s="23" t="s">
        <v>226</v>
      </c>
      <c r="N1653" s="23" t="s">
        <v>4884</v>
      </c>
      <c r="O1653" s="23" t="s">
        <v>4885</v>
      </c>
      <c r="P1653" s="23" t="s">
        <v>4883</v>
      </c>
      <c r="Q1653" s="23" t="s">
        <v>229</v>
      </c>
      <c r="U1653" s="23" t="s">
        <v>339</v>
      </c>
      <c r="V1653" s="23" t="s">
        <v>231</v>
      </c>
      <c r="W1653" s="25">
        <v>46309.803796296299</v>
      </c>
    </row>
    <row r="1654" spans="1:23">
      <c r="A1654">
        <v>288941</v>
      </c>
      <c r="B1654">
        <v>367</v>
      </c>
      <c r="C1654" s="23" t="s">
        <v>221</v>
      </c>
      <c r="D1654" s="23" t="s">
        <v>222</v>
      </c>
      <c r="E1654" s="23" t="s">
        <v>223</v>
      </c>
      <c r="F1654" s="24">
        <v>46293</v>
      </c>
      <c r="G1654" s="23" t="s">
        <v>424</v>
      </c>
      <c r="H1654">
        <v>1</v>
      </c>
      <c r="I1654" s="23" t="s">
        <v>4886</v>
      </c>
      <c r="M1654" s="23" t="s">
        <v>325</v>
      </c>
      <c r="N1654" s="23" t="s">
        <v>4887</v>
      </c>
      <c r="O1654" s="23" t="s">
        <v>2297</v>
      </c>
      <c r="P1654" s="23" t="s">
        <v>4886</v>
      </c>
      <c r="Q1654" s="23" t="s">
        <v>229</v>
      </c>
      <c r="U1654" s="23" t="s">
        <v>427</v>
      </c>
      <c r="V1654" s="23" t="s">
        <v>231</v>
      </c>
      <c r="W1654" s="25">
        <v>46309.803796296299</v>
      </c>
    </row>
    <row r="1655" spans="1:23">
      <c r="A1655">
        <v>288942</v>
      </c>
      <c r="B1655">
        <v>351</v>
      </c>
      <c r="C1655" s="23" t="s">
        <v>221</v>
      </c>
      <c r="D1655" s="23" t="s">
        <v>222</v>
      </c>
      <c r="E1655" s="23" t="s">
        <v>223</v>
      </c>
      <c r="F1655" s="24">
        <v>46293</v>
      </c>
      <c r="G1655" s="23" t="s">
        <v>420</v>
      </c>
      <c r="H1655">
        <v>1</v>
      </c>
      <c r="I1655" s="23" t="s">
        <v>4776</v>
      </c>
      <c r="M1655" s="23" t="s">
        <v>330</v>
      </c>
      <c r="N1655" s="23" t="s">
        <v>1208</v>
      </c>
      <c r="O1655" s="23" t="s">
        <v>4888</v>
      </c>
      <c r="P1655" s="23" t="s">
        <v>4776</v>
      </c>
      <c r="Q1655" s="23" t="s">
        <v>229</v>
      </c>
      <c r="R1655">
        <v>350</v>
      </c>
      <c r="U1655" s="23" t="s">
        <v>423</v>
      </c>
      <c r="V1655" s="23" t="s">
        <v>231</v>
      </c>
      <c r="W1655" s="25">
        <v>46309.803796296299</v>
      </c>
    </row>
    <row r="1656" spans="1:23">
      <c r="A1656">
        <v>288943</v>
      </c>
      <c r="B1656">
        <v>362</v>
      </c>
      <c r="C1656" s="23" t="s">
        <v>221</v>
      </c>
      <c r="D1656" s="23" t="s">
        <v>222</v>
      </c>
      <c r="E1656" s="23" t="s">
        <v>223</v>
      </c>
      <c r="F1656" s="24">
        <v>46293</v>
      </c>
      <c r="G1656" s="23" t="s">
        <v>4889</v>
      </c>
      <c r="H1656">
        <v>1</v>
      </c>
      <c r="I1656" s="23" t="s">
        <v>4875</v>
      </c>
      <c r="M1656" s="23" t="s">
        <v>4890</v>
      </c>
      <c r="N1656" s="23" t="s">
        <v>487</v>
      </c>
      <c r="O1656" s="23" t="s">
        <v>493</v>
      </c>
      <c r="P1656" s="23" t="s">
        <v>4875</v>
      </c>
      <c r="Q1656" s="23" t="s">
        <v>229</v>
      </c>
      <c r="R1656">
        <v>361</v>
      </c>
      <c r="U1656" s="23" t="s">
        <v>4891</v>
      </c>
      <c r="V1656" s="23" t="s">
        <v>231</v>
      </c>
      <c r="W1656" s="25">
        <v>46309.803796296299</v>
      </c>
    </row>
    <row r="1657" spans="1:23">
      <c r="A1657">
        <v>289206</v>
      </c>
      <c r="B1657">
        <v>368</v>
      </c>
      <c r="C1657" s="23" t="s">
        <v>221</v>
      </c>
      <c r="D1657" s="23" t="s">
        <v>222</v>
      </c>
      <c r="E1657" s="23" t="s">
        <v>223</v>
      </c>
      <c r="F1657" s="24">
        <v>46294</v>
      </c>
      <c r="G1657" s="23" t="s">
        <v>428</v>
      </c>
      <c r="H1657">
        <v>1</v>
      </c>
      <c r="I1657" s="23" t="s">
        <v>997</v>
      </c>
      <c r="M1657" s="23" t="s">
        <v>226</v>
      </c>
      <c r="N1657" s="23" t="s">
        <v>4892</v>
      </c>
      <c r="O1657" s="23" t="s">
        <v>4893</v>
      </c>
      <c r="P1657" s="23" t="s">
        <v>997</v>
      </c>
      <c r="Q1657" s="23" t="s">
        <v>229</v>
      </c>
      <c r="U1657" s="23" t="s">
        <v>432</v>
      </c>
      <c r="V1657" s="23" t="s">
        <v>231</v>
      </c>
      <c r="W1657" s="25">
        <v>46309.803796296299</v>
      </c>
    </row>
    <row r="1658" spans="1:23">
      <c r="A1658">
        <v>289207</v>
      </c>
      <c r="B1658">
        <v>369</v>
      </c>
      <c r="C1658" s="23" t="s">
        <v>221</v>
      </c>
      <c r="D1658" s="23" t="s">
        <v>222</v>
      </c>
      <c r="E1658" s="23" t="s">
        <v>223</v>
      </c>
      <c r="F1658" s="24">
        <v>46294</v>
      </c>
      <c r="G1658" s="23" t="s">
        <v>1878</v>
      </c>
      <c r="H1658">
        <v>2</v>
      </c>
      <c r="I1658" s="23" t="s">
        <v>2764</v>
      </c>
      <c r="M1658" s="23" t="s">
        <v>1880</v>
      </c>
      <c r="N1658" s="23" t="s">
        <v>4471</v>
      </c>
      <c r="O1658" s="23" t="s">
        <v>4894</v>
      </c>
      <c r="P1658" s="23" t="s">
        <v>4895</v>
      </c>
      <c r="Q1658" s="23" t="s">
        <v>229</v>
      </c>
      <c r="U1658" s="23" t="s">
        <v>1884</v>
      </c>
      <c r="V1658" s="23" t="s">
        <v>231</v>
      </c>
      <c r="W1658" s="25">
        <v>46309.803796296299</v>
      </c>
    </row>
    <row r="1659" spans="1:23">
      <c r="A1659">
        <v>289208</v>
      </c>
      <c r="B1659">
        <v>370</v>
      </c>
      <c r="C1659" s="23" t="s">
        <v>221</v>
      </c>
      <c r="D1659" s="23" t="s">
        <v>222</v>
      </c>
      <c r="E1659" s="23" t="s">
        <v>223</v>
      </c>
      <c r="F1659" s="24">
        <v>46294</v>
      </c>
      <c r="G1659" s="23" t="s">
        <v>428</v>
      </c>
      <c r="H1659">
        <v>1</v>
      </c>
      <c r="I1659" s="23" t="s">
        <v>4896</v>
      </c>
      <c r="M1659" s="23" t="s">
        <v>226</v>
      </c>
      <c r="N1659" s="23" t="s">
        <v>4897</v>
      </c>
      <c r="O1659" s="23" t="s">
        <v>4898</v>
      </c>
      <c r="P1659" s="23" t="s">
        <v>4896</v>
      </c>
      <c r="Q1659" s="23" t="s">
        <v>229</v>
      </c>
      <c r="U1659" s="23" t="s">
        <v>432</v>
      </c>
      <c r="V1659" s="23" t="s">
        <v>231</v>
      </c>
      <c r="W1659" s="25">
        <v>46309.803796296299</v>
      </c>
    </row>
    <row r="1660" spans="1:23">
      <c r="A1660">
        <v>289209</v>
      </c>
      <c r="B1660">
        <v>371</v>
      </c>
      <c r="C1660" s="23" t="s">
        <v>221</v>
      </c>
      <c r="D1660" s="23" t="s">
        <v>222</v>
      </c>
      <c r="E1660" s="23" t="s">
        <v>223</v>
      </c>
      <c r="F1660" s="24">
        <v>46294</v>
      </c>
      <c r="G1660" s="23" t="s">
        <v>448</v>
      </c>
      <c r="H1660">
        <v>1</v>
      </c>
      <c r="I1660" s="23" t="s">
        <v>4899</v>
      </c>
      <c r="M1660" s="23" t="s">
        <v>450</v>
      </c>
      <c r="N1660" s="23" t="s">
        <v>4900</v>
      </c>
      <c r="O1660" s="23" t="s">
        <v>4901</v>
      </c>
      <c r="P1660" s="23" t="s">
        <v>4899</v>
      </c>
      <c r="Q1660" s="23" t="s">
        <v>3072</v>
      </c>
      <c r="U1660" s="23" t="s">
        <v>453</v>
      </c>
      <c r="V1660" s="23" t="s">
        <v>231</v>
      </c>
      <c r="W1660" s="25">
        <v>46309.803796296299</v>
      </c>
    </row>
    <row r="1661" spans="1:23">
      <c r="A1661">
        <v>289210</v>
      </c>
      <c r="B1661">
        <v>373</v>
      </c>
      <c r="C1661" s="23" t="s">
        <v>221</v>
      </c>
      <c r="D1661" s="23" t="s">
        <v>222</v>
      </c>
      <c r="E1661" s="23" t="s">
        <v>223</v>
      </c>
      <c r="F1661" s="24">
        <v>46294</v>
      </c>
      <c r="G1661" s="23" t="s">
        <v>433</v>
      </c>
      <c r="H1661">
        <v>1</v>
      </c>
      <c r="I1661" s="23" t="s">
        <v>396</v>
      </c>
      <c r="M1661" s="23" t="s">
        <v>435</v>
      </c>
      <c r="N1661" s="23" t="s">
        <v>4902</v>
      </c>
      <c r="O1661" s="23" t="s">
        <v>4017</v>
      </c>
      <c r="P1661" s="23" t="s">
        <v>396</v>
      </c>
      <c r="Q1661" s="23" t="s">
        <v>229</v>
      </c>
      <c r="U1661" s="23" t="s">
        <v>440</v>
      </c>
      <c r="V1661" s="23" t="s">
        <v>231</v>
      </c>
      <c r="W1661" s="25">
        <v>46309.803796296299</v>
      </c>
    </row>
    <row r="1662" spans="1:23">
      <c r="A1662">
        <v>289211</v>
      </c>
      <c r="B1662">
        <v>374</v>
      </c>
      <c r="C1662" s="23" t="s">
        <v>221</v>
      </c>
      <c r="D1662" s="23" t="s">
        <v>222</v>
      </c>
      <c r="E1662" s="23" t="s">
        <v>223</v>
      </c>
      <c r="F1662" s="24">
        <v>46294</v>
      </c>
      <c r="G1662" s="23" t="s">
        <v>441</v>
      </c>
      <c r="H1662">
        <v>1</v>
      </c>
      <c r="I1662" s="23" t="s">
        <v>3387</v>
      </c>
      <c r="M1662" s="23" t="s">
        <v>443</v>
      </c>
      <c r="N1662" s="23" t="s">
        <v>4903</v>
      </c>
      <c r="O1662" s="23" t="s">
        <v>4904</v>
      </c>
      <c r="P1662" s="23" t="s">
        <v>3387</v>
      </c>
      <c r="Q1662" s="23" t="s">
        <v>229</v>
      </c>
      <c r="U1662" s="23" t="s">
        <v>447</v>
      </c>
      <c r="V1662" s="23" t="s">
        <v>231</v>
      </c>
      <c r="W1662" s="25">
        <v>46309.803796296299</v>
      </c>
    </row>
    <row r="1663" spans="1:23">
      <c r="A1663">
        <v>289212</v>
      </c>
      <c r="B1663">
        <v>375</v>
      </c>
      <c r="C1663" s="23" t="s">
        <v>221</v>
      </c>
      <c r="D1663" s="23" t="s">
        <v>222</v>
      </c>
      <c r="E1663" s="23" t="s">
        <v>223</v>
      </c>
      <c r="F1663" s="24">
        <v>46294</v>
      </c>
      <c r="G1663" s="23" t="s">
        <v>428</v>
      </c>
      <c r="H1663">
        <v>1</v>
      </c>
      <c r="I1663" s="23" t="s">
        <v>3471</v>
      </c>
      <c r="M1663" s="23" t="s">
        <v>226</v>
      </c>
      <c r="N1663" s="23" t="s">
        <v>4905</v>
      </c>
      <c r="O1663" s="23" t="s">
        <v>4906</v>
      </c>
      <c r="P1663" s="23" t="s">
        <v>3471</v>
      </c>
      <c r="Q1663" s="23" t="s">
        <v>229</v>
      </c>
      <c r="U1663" s="23" t="s">
        <v>432</v>
      </c>
      <c r="V1663" s="23" t="s">
        <v>231</v>
      </c>
      <c r="W1663" s="25">
        <v>46309.803796296299</v>
      </c>
    </row>
    <row r="1664" spans="1:23">
      <c r="A1664">
        <v>289213</v>
      </c>
      <c r="B1664">
        <v>376</v>
      </c>
      <c r="C1664" s="23" t="s">
        <v>221</v>
      </c>
      <c r="D1664" s="23" t="s">
        <v>222</v>
      </c>
      <c r="E1664" s="23" t="s">
        <v>223</v>
      </c>
      <c r="F1664" s="24">
        <v>46294</v>
      </c>
      <c r="G1664" s="23" t="s">
        <v>1057</v>
      </c>
      <c r="H1664">
        <v>1</v>
      </c>
      <c r="I1664" s="23" t="s">
        <v>4907</v>
      </c>
      <c r="M1664" s="23" t="s">
        <v>1059</v>
      </c>
      <c r="N1664" s="23" t="s">
        <v>4908</v>
      </c>
      <c r="O1664" s="23" t="s">
        <v>4909</v>
      </c>
      <c r="P1664" s="23" t="s">
        <v>4907</v>
      </c>
      <c r="Q1664" s="23" t="s">
        <v>229</v>
      </c>
      <c r="U1664" s="23" t="s">
        <v>1062</v>
      </c>
      <c r="V1664" s="23" t="s">
        <v>231</v>
      </c>
      <c r="W1664" s="25">
        <v>46309.803796296299</v>
      </c>
    </row>
    <row r="1665" spans="1:23">
      <c r="A1665">
        <v>289214</v>
      </c>
      <c r="B1665">
        <v>377</v>
      </c>
      <c r="C1665" s="23" t="s">
        <v>221</v>
      </c>
      <c r="D1665" s="23" t="s">
        <v>222</v>
      </c>
      <c r="E1665" s="23" t="s">
        <v>223</v>
      </c>
      <c r="F1665" s="24">
        <v>46294</v>
      </c>
      <c r="G1665" s="23" t="s">
        <v>428</v>
      </c>
      <c r="H1665">
        <v>1</v>
      </c>
      <c r="I1665" s="23" t="s">
        <v>776</v>
      </c>
      <c r="M1665" s="23" t="s">
        <v>226</v>
      </c>
      <c r="N1665" s="23" t="s">
        <v>4910</v>
      </c>
      <c r="O1665" s="23" t="s">
        <v>4911</v>
      </c>
      <c r="P1665" s="23" t="s">
        <v>776</v>
      </c>
      <c r="Q1665" s="23" t="s">
        <v>229</v>
      </c>
      <c r="U1665" s="23" t="s">
        <v>432</v>
      </c>
      <c r="V1665" s="23" t="s">
        <v>231</v>
      </c>
      <c r="W1665" s="25">
        <v>46309.803796296299</v>
      </c>
    </row>
    <row r="1666" spans="1:23">
      <c r="A1666">
        <v>289215</v>
      </c>
      <c r="B1666">
        <v>378</v>
      </c>
      <c r="C1666" s="23" t="s">
        <v>221</v>
      </c>
      <c r="D1666" s="23" t="s">
        <v>222</v>
      </c>
      <c r="E1666" s="23" t="s">
        <v>223</v>
      </c>
      <c r="F1666" s="24">
        <v>46294</v>
      </c>
      <c r="G1666" s="23" t="s">
        <v>454</v>
      </c>
      <c r="H1666">
        <v>1</v>
      </c>
      <c r="I1666" s="23" t="s">
        <v>4912</v>
      </c>
      <c r="M1666" s="23" t="s">
        <v>277</v>
      </c>
      <c r="N1666" s="23" t="s">
        <v>4913</v>
      </c>
      <c r="O1666" s="23" t="s">
        <v>4914</v>
      </c>
      <c r="P1666" s="23" t="s">
        <v>4912</v>
      </c>
      <c r="Q1666" s="23" t="s">
        <v>229</v>
      </c>
      <c r="U1666" s="23" t="s">
        <v>458</v>
      </c>
      <c r="V1666" s="23" t="s">
        <v>231</v>
      </c>
      <c r="W1666" s="25">
        <v>46309.803796296299</v>
      </c>
    </row>
    <row r="1667" spans="1:23">
      <c r="A1667">
        <v>289216</v>
      </c>
      <c r="B1667">
        <v>379</v>
      </c>
      <c r="C1667" s="23" t="s">
        <v>221</v>
      </c>
      <c r="D1667" s="23" t="s">
        <v>222</v>
      </c>
      <c r="E1667" s="23" t="s">
        <v>223</v>
      </c>
      <c r="F1667" s="24">
        <v>46294</v>
      </c>
      <c r="G1667" s="23" t="s">
        <v>471</v>
      </c>
      <c r="H1667">
        <v>1</v>
      </c>
      <c r="I1667" s="23" t="s">
        <v>4915</v>
      </c>
      <c r="M1667" s="23" t="s">
        <v>247</v>
      </c>
      <c r="N1667" s="23" t="s">
        <v>4916</v>
      </c>
      <c r="O1667" s="23" t="s">
        <v>4917</v>
      </c>
      <c r="P1667" s="23" t="s">
        <v>4915</v>
      </c>
      <c r="Q1667" s="23" t="s">
        <v>229</v>
      </c>
      <c r="U1667" s="23" t="s">
        <v>475</v>
      </c>
      <c r="V1667" s="23" t="s">
        <v>231</v>
      </c>
      <c r="W1667" s="25">
        <v>46309.803796296299</v>
      </c>
    </row>
    <row r="1668" spans="1:23">
      <c r="A1668">
        <v>289217</v>
      </c>
      <c r="B1668">
        <v>380</v>
      </c>
      <c r="C1668" s="23" t="s">
        <v>221</v>
      </c>
      <c r="D1668" s="23" t="s">
        <v>222</v>
      </c>
      <c r="E1668" s="23" t="s">
        <v>223</v>
      </c>
      <c r="F1668" s="24">
        <v>46294</v>
      </c>
      <c r="G1668" s="23" t="s">
        <v>476</v>
      </c>
      <c r="H1668">
        <v>1</v>
      </c>
      <c r="I1668" s="23" t="s">
        <v>4918</v>
      </c>
      <c r="M1668" s="23" t="s">
        <v>253</v>
      </c>
      <c r="N1668" s="23" t="s">
        <v>4919</v>
      </c>
      <c r="O1668" s="23" t="s">
        <v>4920</v>
      </c>
      <c r="P1668" s="23" t="s">
        <v>4918</v>
      </c>
      <c r="Q1668" s="23" t="s">
        <v>229</v>
      </c>
      <c r="U1668" s="23" t="s">
        <v>480</v>
      </c>
      <c r="V1668" s="23" t="s">
        <v>231</v>
      </c>
      <c r="W1668" s="25">
        <v>46309.803796296299</v>
      </c>
    </row>
    <row r="1669" spans="1:23">
      <c r="A1669">
        <v>289218</v>
      </c>
      <c r="B1669">
        <v>381</v>
      </c>
      <c r="C1669" s="23" t="s">
        <v>221</v>
      </c>
      <c r="D1669" s="23" t="s">
        <v>222</v>
      </c>
      <c r="E1669" s="23" t="s">
        <v>223</v>
      </c>
      <c r="F1669" s="24">
        <v>46294</v>
      </c>
      <c r="G1669" s="23" t="s">
        <v>1916</v>
      </c>
      <c r="H1669">
        <v>1</v>
      </c>
      <c r="I1669" s="23" t="s">
        <v>1065</v>
      </c>
      <c r="M1669" s="23" t="s">
        <v>397</v>
      </c>
      <c r="N1669" s="23" t="s">
        <v>4921</v>
      </c>
      <c r="O1669" s="23" t="s">
        <v>4922</v>
      </c>
      <c r="P1669" s="23" t="s">
        <v>1065</v>
      </c>
      <c r="Q1669" s="23" t="s">
        <v>229</v>
      </c>
      <c r="U1669" s="23" t="s">
        <v>1920</v>
      </c>
      <c r="V1669" s="23" t="s">
        <v>231</v>
      </c>
      <c r="W1669" s="25">
        <v>46309.803796296299</v>
      </c>
    </row>
    <row r="1670" spans="1:23">
      <c r="A1670">
        <v>289219</v>
      </c>
      <c r="B1670">
        <v>382</v>
      </c>
      <c r="C1670" s="23" t="s">
        <v>221</v>
      </c>
      <c r="D1670" s="23" t="s">
        <v>222</v>
      </c>
      <c r="E1670" s="23" t="s">
        <v>223</v>
      </c>
      <c r="F1670" s="24">
        <v>46294</v>
      </c>
      <c r="G1670" s="23" t="s">
        <v>441</v>
      </c>
      <c r="H1670">
        <v>1</v>
      </c>
      <c r="I1670" s="23" t="s">
        <v>4923</v>
      </c>
      <c r="M1670" s="23" t="s">
        <v>443</v>
      </c>
      <c r="N1670" s="23" t="s">
        <v>4924</v>
      </c>
      <c r="O1670" s="23" t="s">
        <v>4925</v>
      </c>
      <c r="P1670" s="23" t="s">
        <v>4923</v>
      </c>
      <c r="Q1670" s="23" t="s">
        <v>229</v>
      </c>
      <c r="U1670" s="23" t="s">
        <v>447</v>
      </c>
      <c r="V1670" s="23" t="s">
        <v>231</v>
      </c>
      <c r="W1670" s="25">
        <v>46309.803796296299</v>
      </c>
    </row>
    <row r="1671" spans="1:23">
      <c r="A1671">
        <v>289220</v>
      </c>
      <c r="B1671">
        <v>372</v>
      </c>
      <c r="C1671" s="23" t="s">
        <v>221</v>
      </c>
      <c r="D1671" s="23" t="s">
        <v>222</v>
      </c>
      <c r="E1671" s="23" t="s">
        <v>223</v>
      </c>
      <c r="F1671" s="24">
        <v>46294</v>
      </c>
      <c r="G1671" s="23" t="s">
        <v>517</v>
      </c>
      <c r="H1671">
        <v>1</v>
      </c>
      <c r="I1671" s="23" t="s">
        <v>3072</v>
      </c>
      <c r="M1671" s="23" t="s">
        <v>330</v>
      </c>
      <c r="N1671" s="23" t="s">
        <v>518</v>
      </c>
      <c r="O1671" s="23" t="s">
        <v>4926</v>
      </c>
      <c r="P1671" s="23" t="s">
        <v>3072</v>
      </c>
      <c r="Q1671" s="23" t="s">
        <v>229</v>
      </c>
      <c r="R1671">
        <v>371</v>
      </c>
      <c r="U1671" s="23" t="s">
        <v>520</v>
      </c>
      <c r="V1671" s="23" t="s">
        <v>231</v>
      </c>
      <c r="W1671" s="25">
        <v>46309.803796296299</v>
      </c>
    </row>
    <row r="1672" spans="1:23">
      <c r="A1672">
        <v>289438</v>
      </c>
      <c r="B1672">
        <v>383</v>
      </c>
      <c r="C1672" s="23" t="s">
        <v>221</v>
      </c>
      <c r="D1672" s="23" t="s">
        <v>222</v>
      </c>
      <c r="E1672" s="23" t="s">
        <v>223</v>
      </c>
      <c r="F1672" s="24">
        <v>46295</v>
      </c>
      <c r="G1672" s="23" t="s">
        <v>224</v>
      </c>
      <c r="H1672">
        <v>1</v>
      </c>
      <c r="I1672" s="23" t="s">
        <v>4927</v>
      </c>
      <c r="M1672" s="23" t="s">
        <v>226</v>
      </c>
      <c r="N1672" s="23" t="s">
        <v>4928</v>
      </c>
      <c r="O1672" s="23" t="s">
        <v>4929</v>
      </c>
      <c r="P1672" s="23" t="s">
        <v>4927</v>
      </c>
      <c r="Q1672" s="23" t="s">
        <v>229</v>
      </c>
      <c r="U1672" s="23" t="s">
        <v>230</v>
      </c>
      <c r="V1672" s="23" t="s">
        <v>231</v>
      </c>
      <c r="W1672" s="25">
        <v>46309.803796296299</v>
      </c>
    </row>
    <row r="1673" spans="1:23">
      <c r="A1673">
        <v>289439</v>
      </c>
      <c r="B1673">
        <v>384</v>
      </c>
      <c r="C1673" s="23" t="s">
        <v>221</v>
      </c>
      <c r="D1673" s="23" t="s">
        <v>222</v>
      </c>
      <c r="E1673" s="23" t="s">
        <v>223</v>
      </c>
      <c r="F1673" s="24">
        <v>46295</v>
      </c>
      <c r="G1673" s="23" t="s">
        <v>730</v>
      </c>
      <c r="H1673">
        <v>1</v>
      </c>
      <c r="I1673" s="23" t="s">
        <v>4930</v>
      </c>
      <c r="M1673" s="23" t="s">
        <v>732</v>
      </c>
      <c r="N1673" s="23" t="s">
        <v>4931</v>
      </c>
      <c r="O1673" s="23" t="s">
        <v>4932</v>
      </c>
      <c r="P1673" s="23" t="s">
        <v>4930</v>
      </c>
      <c r="Q1673" s="23" t="s">
        <v>229</v>
      </c>
      <c r="U1673" s="23" t="s">
        <v>735</v>
      </c>
      <c r="V1673" s="23" t="s">
        <v>231</v>
      </c>
      <c r="W1673" s="25">
        <v>46309.803796296299</v>
      </c>
    </row>
    <row r="1674" spans="1:23">
      <c r="A1674">
        <v>289440</v>
      </c>
      <c r="B1674">
        <v>385</v>
      </c>
      <c r="C1674" s="23" t="s">
        <v>221</v>
      </c>
      <c r="D1674" s="23" t="s">
        <v>222</v>
      </c>
      <c r="E1674" s="23" t="s">
        <v>223</v>
      </c>
      <c r="F1674" s="24">
        <v>46295</v>
      </c>
      <c r="G1674" s="23" t="s">
        <v>459</v>
      </c>
      <c r="H1674">
        <v>1</v>
      </c>
      <c r="I1674" s="23" t="s">
        <v>4933</v>
      </c>
      <c r="M1674" s="23" t="s">
        <v>461</v>
      </c>
      <c r="N1674" s="23" t="s">
        <v>4934</v>
      </c>
      <c r="O1674" s="23" t="s">
        <v>1668</v>
      </c>
      <c r="P1674" s="23" t="s">
        <v>4933</v>
      </c>
      <c r="Q1674" s="23" t="s">
        <v>229</v>
      </c>
      <c r="U1674" s="23" t="s">
        <v>464</v>
      </c>
      <c r="V1674" s="23" t="s">
        <v>231</v>
      </c>
      <c r="W1674" s="25">
        <v>46309.803796296299</v>
      </c>
    </row>
    <row r="1675" spans="1:23">
      <c r="A1675">
        <v>289441</v>
      </c>
      <c r="B1675">
        <v>386</v>
      </c>
      <c r="C1675" s="23" t="s">
        <v>221</v>
      </c>
      <c r="D1675" s="23" t="s">
        <v>222</v>
      </c>
      <c r="E1675" s="23" t="s">
        <v>223</v>
      </c>
      <c r="F1675" s="24">
        <v>46295</v>
      </c>
      <c r="G1675" s="23" t="s">
        <v>1988</v>
      </c>
      <c r="H1675">
        <v>1</v>
      </c>
      <c r="I1675" s="23" t="s">
        <v>4935</v>
      </c>
      <c r="M1675" s="23" t="s">
        <v>1990</v>
      </c>
      <c r="N1675" s="23" t="s">
        <v>348</v>
      </c>
      <c r="O1675" s="23" t="s">
        <v>4936</v>
      </c>
      <c r="P1675" s="23" t="s">
        <v>4935</v>
      </c>
      <c r="Q1675" s="23" t="s">
        <v>229</v>
      </c>
      <c r="U1675" s="23" t="s">
        <v>1993</v>
      </c>
      <c r="V1675" s="23" t="s">
        <v>231</v>
      </c>
      <c r="W1675" s="25">
        <v>46309.803796296299</v>
      </c>
    </row>
    <row r="1676" spans="1:23">
      <c r="A1676">
        <v>289442</v>
      </c>
      <c r="B1676">
        <v>387</v>
      </c>
      <c r="C1676" s="23" t="s">
        <v>221</v>
      </c>
      <c r="D1676" s="23" t="s">
        <v>222</v>
      </c>
      <c r="E1676" s="23" t="s">
        <v>223</v>
      </c>
      <c r="F1676" s="24">
        <v>46295</v>
      </c>
      <c r="G1676" s="23" t="s">
        <v>632</v>
      </c>
      <c r="H1676">
        <v>1</v>
      </c>
      <c r="I1676" s="23" t="s">
        <v>4937</v>
      </c>
      <c r="M1676" s="23" t="s">
        <v>634</v>
      </c>
      <c r="N1676" s="23" t="s">
        <v>4938</v>
      </c>
      <c r="O1676" s="23" t="s">
        <v>4939</v>
      </c>
      <c r="P1676" s="23" t="s">
        <v>4937</v>
      </c>
      <c r="Q1676" s="23" t="s">
        <v>229</v>
      </c>
      <c r="U1676" s="23" t="s">
        <v>637</v>
      </c>
      <c r="V1676" s="23" t="s">
        <v>231</v>
      </c>
      <c r="W1676" s="25">
        <v>46309.803796296299</v>
      </c>
    </row>
    <row r="1677" spans="1:23">
      <c r="A1677">
        <v>289443</v>
      </c>
      <c r="B1677">
        <v>388</v>
      </c>
      <c r="C1677" s="23" t="s">
        <v>221</v>
      </c>
      <c r="D1677" s="23" t="s">
        <v>222</v>
      </c>
      <c r="E1677" s="23" t="s">
        <v>223</v>
      </c>
      <c r="F1677" s="24">
        <v>46295</v>
      </c>
      <c r="G1677" s="23" t="s">
        <v>623</v>
      </c>
      <c r="H1677">
        <v>1</v>
      </c>
      <c r="I1677" s="23" t="s">
        <v>1548</v>
      </c>
      <c r="M1677" s="23" t="s">
        <v>625</v>
      </c>
      <c r="N1677" s="23" t="s">
        <v>4940</v>
      </c>
      <c r="O1677" s="23" t="s">
        <v>4941</v>
      </c>
      <c r="P1677" s="23" t="s">
        <v>1548</v>
      </c>
      <c r="Q1677" s="23" t="s">
        <v>229</v>
      </c>
      <c r="U1677" s="23" t="s">
        <v>628</v>
      </c>
      <c r="V1677" s="23" t="s">
        <v>231</v>
      </c>
      <c r="W1677" s="25">
        <v>46309.803796296299</v>
      </c>
    </row>
    <row r="1678" spans="1:23">
      <c r="A1678">
        <v>289444</v>
      </c>
      <c r="B1678">
        <v>389</v>
      </c>
      <c r="C1678" s="23" t="s">
        <v>221</v>
      </c>
      <c r="D1678" s="23" t="s">
        <v>222</v>
      </c>
      <c r="E1678" s="23" t="s">
        <v>223</v>
      </c>
      <c r="F1678" s="24">
        <v>46295</v>
      </c>
      <c r="G1678" s="23" t="s">
        <v>245</v>
      </c>
      <c r="H1678">
        <v>1</v>
      </c>
      <c r="I1678" s="23" t="s">
        <v>3679</v>
      </c>
      <c r="M1678" s="23" t="s">
        <v>247</v>
      </c>
      <c r="N1678" s="23" t="s">
        <v>4942</v>
      </c>
      <c r="O1678" s="23" t="s">
        <v>4943</v>
      </c>
      <c r="P1678" s="23" t="s">
        <v>3679</v>
      </c>
      <c r="Q1678" s="23" t="s">
        <v>229</v>
      </c>
      <c r="U1678" s="23" t="s">
        <v>250</v>
      </c>
      <c r="V1678" s="23" t="s">
        <v>231</v>
      </c>
      <c r="W1678" s="25">
        <v>46309.803796296299</v>
      </c>
    </row>
    <row r="1679" spans="1:23">
      <c r="A1679">
        <v>289445</v>
      </c>
      <c r="B1679">
        <v>390</v>
      </c>
      <c r="C1679" s="23" t="s">
        <v>221</v>
      </c>
      <c r="D1679" s="23" t="s">
        <v>222</v>
      </c>
      <c r="E1679" s="23" t="s">
        <v>223</v>
      </c>
      <c r="F1679" s="24">
        <v>46295</v>
      </c>
      <c r="G1679" s="23" t="s">
        <v>730</v>
      </c>
      <c r="H1679">
        <v>1</v>
      </c>
      <c r="I1679" s="23" t="s">
        <v>3541</v>
      </c>
      <c r="M1679" s="23" t="s">
        <v>732</v>
      </c>
      <c r="N1679" s="23" t="s">
        <v>4944</v>
      </c>
      <c r="O1679" s="23" t="s">
        <v>2317</v>
      </c>
      <c r="P1679" s="23" t="s">
        <v>3541</v>
      </c>
      <c r="Q1679" s="23" t="s">
        <v>229</v>
      </c>
      <c r="U1679" s="23" t="s">
        <v>735</v>
      </c>
      <c r="V1679" s="23" t="s">
        <v>231</v>
      </c>
      <c r="W1679" s="25">
        <v>46309.803796296299</v>
      </c>
    </row>
    <row r="1680" spans="1:23">
      <c r="A1680">
        <v>289446</v>
      </c>
      <c r="B1680">
        <v>391</v>
      </c>
      <c r="C1680" s="23" t="s">
        <v>221</v>
      </c>
      <c r="D1680" s="23" t="s">
        <v>222</v>
      </c>
      <c r="E1680" s="23" t="s">
        <v>223</v>
      </c>
      <c r="F1680" s="24">
        <v>46295</v>
      </c>
      <c r="G1680" s="23" t="s">
        <v>730</v>
      </c>
      <c r="H1680">
        <v>1</v>
      </c>
      <c r="I1680" s="23" t="s">
        <v>324</v>
      </c>
      <c r="M1680" s="23" t="s">
        <v>732</v>
      </c>
      <c r="N1680" s="23" t="s">
        <v>4299</v>
      </c>
      <c r="O1680" s="23" t="s">
        <v>4945</v>
      </c>
      <c r="P1680" s="23" t="s">
        <v>324</v>
      </c>
      <c r="Q1680" s="23" t="s">
        <v>229</v>
      </c>
      <c r="U1680" s="23" t="s">
        <v>735</v>
      </c>
      <c r="V1680" s="23" t="s">
        <v>231</v>
      </c>
      <c r="W1680" s="25">
        <v>46309.803796296299</v>
      </c>
    </row>
    <row r="1681" spans="1:23">
      <c r="A1681">
        <v>289447</v>
      </c>
      <c r="B1681">
        <v>392</v>
      </c>
      <c r="C1681" s="23" t="s">
        <v>221</v>
      </c>
      <c r="D1681" s="23" t="s">
        <v>222</v>
      </c>
      <c r="E1681" s="23" t="s">
        <v>223</v>
      </c>
      <c r="F1681" s="24">
        <v>46295</v>
      </c>
      <c r="G1681" s="23" t="s">
        <v>730</v>
      </c>
      <c r="H1681">
        <v>1</v>
      </c>
      <c r="I1681" s="23" t="s">
        <v>3113</v>
      </c>
      <c r="M1681" s="23" t="s">
        <v>732</v>
      </c>
      <c r="N1681" s="23" t="s">
        <v>4946</v>
      </c>
      <c r="O1681" s="23" t="s">
        <v>4947</v>
      </c>
      <c r="P1681" s="23" t="s">
        <v>3113</v>
      </c>
      <c r="Q1681" s="23" t="s">
        <v>229</v>
      </c>
      <c r="U1681" s="23" t="s">
        <v>735</v>
      </c>
      <c r="V1681" s="23" t="s">
        <v>231</v>
      </c>
      <c r="W1681" s="25">
        <v>46309.803796296299</v>
      </c>
    </row>
    <row r="1682" spans="1:23">
      <c r="A1682">
        <v>289448</v>
      </c>
      <c r="B1682">
        <v>393</v>
      </c>
      <c r="C1682" s="23" t="s">
        <v>221</v>
      </c>
      <c r="D1682" s="23" t="s">
        <v>222</v>
      </c>
      <c r="E1682" s="23" t="s">
        <v>223</v>
      </c>
      <c r="F1682" s="24">
        <v>46295</v>
      </c>
      <c r="G1682" s="23" t="s">
        <v>224</v>
      </c>
      <c r="H1682">
        <v>1</v>
      </c>
      <c r="I1682" s="23" t="s">
        <v>4948</v>
      </c>
      <c r="M1682" s="23" t="s">
        <v>226</v>
      </c>
      <c r="N1682" s="23" t="s">
        <v>4949</v>
      </c>
      <c r="O1682" s="23" t="s">
        <v>4950</v>
      </c>
      <c r="P1682" s="23" t="s">
        <v>4948</v>
      </c>
      <c r="Q1682" s="23" t="s">
        <v>229</v>
      </c>
      <c r="U1682" s="23" t="s">
        <v>230</v>
      </c>
      <c r="V1682" s="23" t="s">
        <v>231</v>
      </c>
      <c r="W1682" s="25">
        <v>46309.803796296299</v>
      </c>
    </row>
    <row r="1683" spans="1:23">
      <c r="A1683">
        <v>289449</v>
      </c>
      <c r="B1683">
        <v>394</v>
      </c>
      <c r="C1683" s="23" t="s">
        <v>221</v>
      </c>
      <c r="D1683" s="23" t="s">
        <v>222</v>
      </c>
      <c r="E1683" s="23" t="s">
        <v>223</v>
      </c>
      <c r="F1683" s="24">
        <v>46295</v>
      </c>
      <c r="G1683" s="23" t="s">
        <v>275</v>
      </c>
      <c r="H1683">
        <v>1</v>
      </c>
      <c r="I1683" s="23" t="s">
        <v>4951</v>
      </c>
      <c r="M1683" s="23" t="s">
        <v>277</v>
      </c>
      <c r="N1683" s="23" t="s">
        <v>4952</v>
      </c>
      <c r="O1683" s="23" t="s">
        <v>4953</v>
      </c>
      <c r="P1683" s="23" t="s">
        <v>4951</v>
      </c>
      <c r="Q1683" s="23" t="s">
        <v>229</v>
      </c>
      <c r="U1683" s="23" t="s">
        <v>280</v>
      </c>
      <c r="V1683" s="23" t="s">
        <v>231</v>
      </c>
      <c r="W1683" s="25">
        <v>46309.803796296299</v>
      </c>
    </row>
    <row r="1684" spans="1:23">
      <c r="A1684">
        <v>289450</v>
      </c>
      <c r="B1684">
        <v>395</v>
      </c>
      <c r="C1684" s="23" t="s">
        <v>221</v>
      </c>
      <c r="D1684" s="23" t="s">
        <v>222</v>
      </c>
      <c r="E1684" s="23" t="s">
        <v>223</v>
      </c>
      <c r="F1684" s="24">
        <v>46295</v>
      </c>
      <c r="G1684" s="23" t="s">
        <v>245</v>
      </c>
      <c r="H1684">
        <v>1</v>
      </c>
      <c r="I1684" s="23" t="s">
        <v>4954</v>
      </c>
      <c r="M1684" s="23" t="s">
        <v>247</v>
      </c>
      <c r="N1684" s="23" t="s">
        <v>4955</v>
      </c>
      <c r="O1684" s="23" t="s">
        <v>4956</v>
      </c>
      <c r="P1684" s="23" t="s">
        <v>4954</v>
      </c>
      <c r="Q1684" s="23" t="s">
        <v>229</v>
      </c>
      <c r="U1684" s="23" t="s">
        <v>250</v>
      </c>
      <c r="V1684" s="23" t="s">
        <v>231</v>
      </c>
      <c r="W1684" s="25">
        <v>46309.803796296299</v>
      </c>
    </row>
    <row r="1685" spans="1:23">
      <c r="A1685">
        <v>289451</v>
      </c>
      <c r="B1685">
        <v>396</v>
      </c>
      <c r="C1685" s="23" t="s">
        <v>221</v>
      </c>
      <c r="D1685" s="23" t="s">
        <v>222</v>
      </c>
      <c r="E1685" s="23" t="s">
        <v>223</v>
      </c>
      <c r="F1685" s="24">
        <v>46295</v>
      </c>
      <c r="G1685" s="23" t="s">
        <v>4957</v>
      </c>
      <c r="H1685">
        <v>1</v>
      </c>
      <c r="I1685" s="23" t="s">
        <v>4958</v>
      </c>
      <c r="M1685" s="23" t="s">
        <v>4150</v>
      </c>
      <c r="N1685" s="23" t="s">
        <v>4959</v>
      </c>
      <c r="O1685" s="23" t="s">
        <v>4960</v>
      </c>
      <c r="P1685" s="23" t="s">
        <v>4958</v>
      </c>
      <c r="Q1685" s="23" t="s">
        <v>229</v>
      </c>
      <c r="U1685" s="23" t="s">
        <v>4961</v>
      </c>
      <c r="V1685" s="23" t="s">
        <v>231</v>
      </c>
      <c r="W1685" s="25">
        <v>46309.803796296299</v>
      </c>
    </row>
    <row r="1686" spans="1:23">
      <c r="A1686">
        <v>289452</v>
      </c>
      <c r="B1686">
        <v>397</v>
      </c>
      <c r="C1686" s="23" t="s">
        <v>221</v>
      </c>
      <c r="D1686" s="23" t="s">
        <v>222</v>
      </c>
      <c r="E1686" s="23" t="s">
        <v>223</v>
      </c>
      <c r="F1686" s="24">
        <v>46295</v>
      </c>
      <c r="G1686" s="23" t="s">
        <v>644</v>
      </c>
      <c r="H1686">
        <v>1</v>
      </c>
      <c r="I1686" s="23" t="s">
        <v>4962</v>
      </c>
      <c r="M1686" s="23" t="s">
        <v>397</v>
      </c>
      <c r="N1686" s="23" t="s">
        <v>4963</v>
      </c>
      <c r="O1686" s="23" t="s">
        <v>4964</v>
      </c>
      <c r="P1686" s="23" t="s">
        <v>4962</v>
      </c>
      <c r="Q1686" s="23" t="s">
        <v>229</v>
      </c>
      <c r="U1686" s="23" t="s">
        <v>648</v>
      </c>
      <c r="V1686" s="23" t="s">
        <v>231</v>
      </c>
      <c r="W1686" s="25">
        <v>46309.803796296299</v>
      </c>
    </row>
    <row r="1687" spans="1:23">
      <c r="A1687">
        <v>289453</v>
      </c>
      <c r="B1687">
        <v>398</v>
      </c>
      <c r="C1687" s="23" t="s">
        <v>221</v>
      </c>
      <c r="D1687" s="23" t="s">
        <v>222</v>
      </c>
      <c r="E1687" s="23" t="s">
        <v>223</v>
      </c>
      <c r="F1687" s="24">
        <v>46295</v>
      </c>
      <c r="G1687" s="23" t="s">
        <v>649</v>
      </c>
      <c r="H1687">
        <v>1</v>
      </c>
      <c r="I1687" s="23" t="s">
        <v>4965</v>
      </c>
      <c r="M1687" s="23" t="s">
        <v>651</v>
      </c>
      <c r="N1687" s="23" t="s">
        <v>4966</v>
      </c>
      <c r="O1687" s="23" t="s">
        <v>4967</v>
      </c>
      <c r="P1687" s="23" t="s">
        <v>4965</v>
      </c>
      <c r="Q1687" s="23" t="s">
        <v>229</v>
      </c>
      <c r="U1687" s="23" t="s">
        <v>654</v>
      </c>
      <c r="V1687" s="23" t="s">
        <v>231</v>
      </c>
      <c r="W1687" s="25">
        <v>46309.803796296299</v>
      </c>
    </row>
    <row r="1688" spans="1:23">
      <c r="A1688">
        <v>289454</v>
      </c>
      <c r="B1688">
        <v>399</v>
      </c>
      <c r="C1688" s="23" t="s">
        <v>221</v>
      </c>
      <c r="D1688" s="23" t="s">
        <v>222</v>
      </c>
      <c r="E1688" s="23" t="s">
        <v>223</v>
      </c>
      <c r="F1688" s="24">
        <v>46295</v>
      </c>
      <c r="G1688" s="23" t="s">
        <v>281</v>
      </c>
      <c r="H1688">
        <v>1</v>
      </c>
      <c r="I1688" s="23" t="s">
        <v>4968</v>
      </c>
      <c r="M1688" s="23" t="s">
        <v>283</v>
      </c>
      <c r="N1688" s="23" t="s">
        <v>4969</v>
      </c>
      <c r="O1688" s="23" t="s">
        <v>4970</v>
      </c>
      <c r="P1688" s="23" t="s">
        <v>4968</v>
      </c>
      <c r="Q1688" s="23" t="s">
        <v>229</v>
      </c>
      <c r="U1688" s="23" t="s">
        <v>286</v>
      </c>
      <c r="V1688" s="23" t="s">
        <v>231</v>
      </c>
      <c r="W1688" s="25">
        <v>46309.803796296299</v>
      </c>
    </row>
    <row r="1689" spans="1:23">
      <c r="A1689">
        <v>289455</v>
      </c>
      <c r="B1689">
        <v>400</v>
      </c>
      <c r="C1689" s="23" t="s">
        <v>221</v>
      </c>
      <c r="D1689" s="23" t="s">
        <v>222</v>
      </c>
      <c r="E1689" s="23" t="s">
        <v>223</v>
      </c>
      <c r="F1689" s="24">
        <v>46295</v>
      </c>
      <c r="G1689" s="23" t="s">
        <v>275</v>
      </c>
      <c r="H1689">
        <v>1</v>
      </c>
      <c r="I1689" s="23" t="s">
        <v>3240</v>
      </c>
      <c r="M1689" s="23" t="s">
        <v>277</v>
      </c>
      <c r="N1689" s="23" t="s">
        <v>4971</v>
      </c>
      <c r="O1689" s="23" t="s">
        <v>4972</v>
      </c>
      <c r="P1689" s="23" t="s">
        <v>3240</v>
      </c>
      <c r="Q1689" s="23" t="s">
        <v>229</v>
      </c>
      <c r="U1689" s="23" t="s">
        <v>280</v>
      </c>
      <c r="V1689" s="23" t="s">
        <v>231</v>
      </c>
      <c r="W1689" s="25">
        <v>46309.803796296299</v>
      </c>
    </row>
    <row r="1690" spans="1:23">
      <c r="A1690">
        <v>289456</v>
      </c>
      <c r="B1690">
        <v>401</v>
      </c>
      <c r="C1690" s="23" t="s">
        <v>221</v>
      </c>
      <c r="D1690" s="23" t="s">
        <v>222</v>
      </c>
      <c r="E1690" s="23" t="s">
        <v>223</v>
      </c>
      <c r="F1690" s="24">
        <v>46295</v>
      </c>
      <c r="G1690" s="23" t="s">
        <v>433</v>
      </c>
      <c r="H1690">
        <v>1</v>
      </c>
      <c r="I1690" s="23" t="s">
        <v>4973</v>
      </c>
      <c r="M1690" s="23" t="s">
        <v>435</v>
      </c>
      <c r="N1690" s="23" t="s">
        <v>4974</v>
      </c>
      <c r="O1690" s="23" t="s">
        <v>3275</v>
      </c>
      <c r="P1690" s="23" t="s">
        <v>4973</v>
      </c>
      <c r="Q1690" s="23" t="s">
        <v>229</v>
      </c>
      <c r="U1690" s="23" t="s">
        <v>440</v>
      </c>
      <c r="V1690" s="23" t="s">
        <v>231</v>
      </c>
      <c r="W1690" s="25">
        <v>46309.803796296299</v>
      </c>
    </row>
    <row r="1691" spans="1:23">
      <c r="A1691">
        <v>289457</v>
      </c>
      <c r="B1691">
        <v>402</v>
      </c>
      <c r="C1691" s="23" t="s">
        <v>221</v>
      </c>
      <c r="D1691" s="23" t="s">
        <v>222</v>
      </c>
      <c r="E1691" s="23" t="s">
        <v>223</v>
      </c>
      <c r="F1691" s="24">
        <v>46295</v>
      </c>
      <c r="G1691" s="23" t="s">
        <v>4975</v>
      </c>
      <c r="H1691">
        <v>1</v>
      </c>
      <c r="I1691" s="23" t="s">
        <v>4976</v>
      </c>
      <c r="M1691" s="23" t="s">
        <v>4977</v>
      </c>
      <c r="N1691" s="23" t="s">
        <v>4978</v>
      </c>
      <c r="O1691" s="23" t="s">
        <v>2630</v>
      </c>
      <c r="P1691" s="23" t="s">
        <v>4976</v>
      </c>
      <c r="Q1691" s="23" t="s">
        <v>229</v>
      </c>
      <c r="U1691" s="23" t="s">
        <v>4979</v>
      </c>
      <c r="V1691" s="23" t="s">
        <v>231</v>
      </c>
      <c r="W1691" s="25">
        <v>46309.803796296299</v>
      </c>
    </row>
    <row r="1692" spans="1:23">
      <c r="A1692">
        <v>289458</v>
      </c>
      <c r="B1692">
        <v>403</v>
      </c>
      <c r="C1692" s="23" t="s">
        <v>221</v>
      </c>
      <c r="D1692" s="23" t="s">
        <v>222</v>
      </c>
      <c r="E1692" s="23" t="s">
        <v>223</v>
      </c>
      <c r="F1692" s="24">
        <v>46295</v>
      </c>
      <c r="G1692" s="23" t="s">
        <v>632</v>
      </c>
      <c r="H1692">
        <v>1</v>
      </c>
      <c r="I1692" s="23" t="s">
        <v>680</v>
      </c>
      <c r="M1692" s="23" t="s">
        <v>634</v>
      </c>
      <c r="N1692" s="23" t="s">
        <v>4980</v>
      </c>
      <c r="O1692" s="23" t="s">
        <v>4981</v>
      </c>
      <c r="P1692" s="23" t="s">
        <v>680</v>
      </c>
      <c r="Q1692" s="23" t="s">
        <v>229</v>
      </c>
      <c r="U1692" s="23" t="s">
        <v>637</v>
      </c>
      <c r="V1692" s="23" t="s">
        <v>231</v>
      </c>
      <c r="W1692" s="25">
        <v>46309.803796296299</v>
      </c>
    </row>
    <row r="1693" spans="1:23">
      <c r="A1693">
        <v>289459</v>
      </c>
      <c r="B1693">
        <v>404</v>
      </c>
      <c r="C1693" s="23" t="s">
        <v>221</v>
      </c>
      <c r="D1693" s="23" t="s">
        <v>222</v>
      </c>
      <c r="E1693" s="23" t="s">
        <v>223</v>
      </c>
      <c r="F1693" s="24">
        <v>46295</v>
      </c>
      <c r="G1693" s="23" t="s">
        <v>323</v>
      </c>
      <c r="H1693">
        <v>1</v>
      </c>
      <c r="I1693" s="23" t="s">
        <v>4590</v>
      </c>
      <c r="M1693" s="23" t="s">
        <v>325</v>
      </c>
      <c r="N1693" s="23" t="s">
        <v>4982</v>
      </c>
      <c r="O1693" s="23" t="s">
        <v>4983</v>
      </c>
      <c r="P1693" s="23" t="s">
        <v>4590</v>
      </c>
      <c r="Q1693" s="23" t="s">
        <v>4984</v>
      </c>
      <c r="U1693" s="23" t="s">
        <v>328</v>
      </c>
      <c r="V1693" s="23" t="s">
        <v>231</v>
      </c>
      <c r="W1693" s="25">
        <v>46309.803796296299</v>
      </c>
    </row>
    <row r="1694" spans="1:23">
      <c r="A1694">
        <v>289460</v>
      </c>
      <c r="B1694">
        <v>405</v>
      </c>
      <c r="C1694" s="23" t="s">
        <v>221</v>
      </c>
      <c r="D1694" s="23" t="s">
        <v>222</v>
      </c>
      <c r="E1694" s="23" t="s">
        <v>223</v>
      </c>
      <c r="F1694" s="24">
        <v>46295</v>
      </c>
      <c r="G1694" s="23" t="s">
        <v>632</v>
      </c>
      <c r="H1694">
        <v>1</v>
      </c>
      <c r="I1694" s="23" t="s">
        <v>4984</v>
      </c>
      <c r="M1694" s="23" t="s">
        <v>634</v>
      </c>
      <c r="N1694" s="23" t="s">
        <v>4985</v>
      </c>
      <c r="O1694" s="23" t="s">
        <v>4986</v>
      </c>
      <c r="P1694" s="23" t="s">
        <v>4984</v>
      </c>
      <c r="Q1694" s="23" t="s">
        <v>229</v>
      </c>
      <c r="R1694">
        <v>404</v>
      </c>
      <c r="U1694" s="23" t="s">
        <v>637</v>
      </c>
      <c r="V1694" s="23" t="s">
        <v>231</v>
      </c>
      <c r="W1694" s="25">
        <v>46309.803796296299</v>
      </c>
    </row>
    <row r="1695" spans="1:23">
      <c r="A1695">
        <v>289863</v>
      </c>
      <c r="B1695">
        <v>406</v>
      </c>
      <c r="C1695" s="23" t="s">
        <v>221</v>
      </c>
      <c r="D1695" s="23" t="s">
        <v>222</v>
      </c>
      <c r="E1695" s="23" t="s">
        <v>223</v>
      </c>
      <c r="F1695" s="24">
        <v>46297</v>
      </c>
      <c r="G1695" s="23" t="s">
        <v>224</v>
      </c>
      <c r="H1695">
        <v>1</v>
      </c>
      <c r="I1695" s="23" t="s">
        <v>4987</v>
      </c>
      <c r="M1695" s="23" t="s">
        <v>226</v>
      </c>
      <c r="N1695" s="23" t="s">
        <v>4988</v>
      </c>
      <c r="O1695" s="23" t="s">
        <v>4235</v>
      </c>
      <c r="P1695" s="23" t="s">
        <v>4987</v>
      </c>
      <c r="Q1695" s="23" t="s">
        <v>229</v>
      </c>
      <c r="U1695" s="23" t="s">
        <v>230</v>
      </c>
      <c r="V1695" s="23" t="s">
        <v>231</v>
      </c>
      <c r="W1695" s="25">
        <v>46309.803796296299</v>
      </c>
    </row>
    <row r="1696" spans="1:23">
      <c r="A1696">
        <v>289864</v>
      </c>
      <c r="B1696">
        <v>407</v>
      </c>
      <c r="C1696" s="23" t="s">
        <v>221</v>
      </c>
      <c r="D1696" s="23" t="s">
        <v>222</v>
      </c>
      <c r="E1696" s="23" t="s">
        <v>223</v>
      </c>
      <c r="F1696" s="24">
        <v>46297</v>
      </c>
      <c r="G1696" s="23" t="s">
        <v>257</v>
      </c>
      <c r="H1696">
        <v>1</v>
      </c>
      <c r="I1696" s="23" t="s">
        <v>4141</v>
      </c>
      <c r="M1696" s="23" t="s">
        <v>259</v>
      </c>
      <c r="N1696" s="23" t="s">
        <v>4989</v>
      </c>
      <c r="O1696" s="23" t="s">
        <v>4990</v>
      </c>
      <c r="P1696" s="23" t="s">
        <v>4141</v>
      </c>
      <c r="Q1696" s="23" t="s">
        <v>229</v>
      </c>
      <c r="U1696" s="23" t="s">
        <v>262</v>
      </c>
      <c r="V1696" s="23" t="s">
        <v>231</v>
      </c>
      <c r="W1696" s="25">
        <v>46309.803796296299</v>
      </c>
    </row>
    <row r="1697" spans="1:23">
      <c r="A1697">
        <v>289865</v>
      </c>
      <c r="B1697">
        <v>408</v>
      </c>
      <c r="C1697" s="23" t="s">
        <v>221</v>
      </c>
      <c r="D1697" s="23" t="s">
        <v>222</v>
      </c>
      <c r="E1697" s="23" t="s">
        <v>223</v>
      </c>
      <c r="F1697" s="24">
        <v>46297</v>
      </c>
      <c r="G1697" s="23" t="s">
        <v>632</v>
      </c>
      <c r="H1697">
        <v>1</v>
      </c>
      <c r="I1697" s="23" t="s">
        <v>4991</v>
      </c>
      <c r="M1697" s="23" t="s">
        <v>634</v>
      </c>
      <c r="N1697" s="23" t="s">
        <v>4992</v>
      </c>
      <c r="O1697" s="23" t="s">
        <v>4993</v>
      </c>
      <c r="P1697" s="23" t="s">
        <v>4991</v>
      </c>
      <c r="Q1697" s="23" t="s">
        <v>4994</v>
      </c>
      <c r="U1697" s="23" t="s">
        <v>637</v>
      </c>
      <c r="V1697" s="23" t="s">
        <v>231</v>
      </c>
      <c r="W1697" s="25">
        <v>46309.803796296299</v>
      </c>
    </row>
    <row r="1698" spans="1:23">
      <c r="A1698">
        <v>289866</v>
      </c>
      <c r="B1698">
        <v>410</v>
      </c>
      <c r="C1698" s="23" t="s">
        <v>221</v>
      </c>
      <c r="D1698" s="23" t="s">
        <v>222</v>
      </c>
      <c r="E1698" s="23" t="s">
        <v>223</v>
      </c>
      <c r="F1698" s="24">
        <v>46297</v>
      </c>
      <c r="G1698" s="23" t="s">
        <v>1878</v>
      </c>
      <c r="H1698">
        <v>3</v>
      </c>
      <c r="I1698" s="23" t="s">
        <v>4995</v>
      </c>
      <c r="M1698" s="23" t="s">
        <v>1880</v>
      </c>
      <c r="N1698" s="23" t="s">
        <v>4996</v>
      </c>
      <c r="O1698" s="23" t="s">
        <v>4997</v>
      </c>
      <c r="P1698" s="23" t="s">
        <v>4998</v>
      </c>
      <c r="Q1698" s="23" t="s">
        <v>229</v>
      </c>
      <c r="U1698" s="23" t="s">
        <v>1884</v>
      </c>
      <c r="V1698" s="23" t="s">
        <v>231</v>
      </c>
      <c r="W1698" s="25">
        <v>46309.803796296299</v>
      </c>
    </row>
    <row r="1699" spans="1:23">
      <c r="A1699">
        <v>289867</v>
      </c>
      <c r="B1699">
        <v>411</v>
      </c>
      <c r="C1699" s="23" t="s">
        <v>221</v>
      </c>
      <c r="D1699" s="23" t="s">
        <v>222</v>
      </c>
      <c r="E1699" s="23" t="s">
        <v>223</v>
      </c>
      <c r="F1699" s="24">
        <v>46297</v>
      </c>
      <c r="G1699" s="23" t="s">
        <v>428</v>
      </c>
      <c r="H1699">
        <v>1</v>
      </c>
      <c r="I1699" s="23" t="s">
        <v>4999</v>
      </c>
      <c r="M1699" s="23" t="s">
        <v>226</v>
      </c>
      <c r="N1699" s="23" t="s">
        <v>5000</v>
      </c>
      <c r="O1699" s="23" t="s">
        <v>5001</v>
      </c>
      <c r="P1699" s="23" t="s">
        <v>4999</v>
      </c>
      <c r="Q1699" s="23" t="s">
        <v>229</v>
      </c>
      <c r="U1699" s="23" t="s">
        <v>432</v>
      </c>
      <c r="V1699" s="23" t="s">
        <v>231</v>
      </c>
      <c r="W1699" s="25">
        <v>46309.803796296299</v>
      </c>
    </row>
    <row r="1700" spans="1:23">
      <c r="A1700">
        <v>289868</v>
      </c>
      <c r="B1700">
        <v>412</v>
      </c>
      <c r="C1700" s="23" t="s">
        <v>221</v>
      </c>
      <c r="D1700" s="23" t="s">
        <v>222</v>
      </c>
      <c r="E1700" s="23" t="s">
        <v>223</v>
      </c>
      <c r="F1700" s="24">
        <v>46297</v>
      </c>
      <c r="G1700" s="23" t="s">
        <v>433</v>
      </c>
      <c r="H1700">
        <v>2</v>
      </c>
      <c r="I1700" s="23" t="s">
        <v>3212</v>
      </c>
      <c r="M1700" s="23" t="s">
        <v>435</v>
      </c>
      <c r="N1700" s="23" t="s">
        <v>5002</v>
      </c>
      <c r="O1700" s="23" t="s">
        <v>5003</v>
      </c>
      <c r="P1700" s="23" t="s">
        <v>3163</v>
      </c>
      <c r="Q1700" s="23" t="s">
        <v>229</v>
      </c>
      <c r="U1700" s="23" t="s">
        <v>440</v>
      </c>
      <c r="V1700" s="23" t="s">
        <v>231</v>
      </c>
      <c r="W1700" s="25">
        <v>46309.803796296299</v>
      </c>
    </row>
    <row r="1701" spans="1:23">
      <c r="A1701">
        <v>289869</v>
      </c>
      <c r="B1701">
        <v>413</v>
      </c>
      <c r="C1701" s="23" t="s">
        <v>221</v>
      </c>
      <c r="D1701" s="23" t="s">
        <v>222</v>
      </c>
      <c r="E1701" s="23" t="s">
        <v>223</v>
      </c>
      <c r="F1701" s="24">
        <v>46297</v>
      </c>
      <c r="G1701" s="23" t="s">
        <v>433</v>
      </c>
      <c r="H1701">
        <v>1</v>
      </c>
      <c r="I1701" s="23" t="s">
        <v>4056</v>
      </c>
      <c r="M1701" s="23" t="s">
        <v>435</v>
      </c>
      <c r="N1701" s="23" t="s">
        <v>5004</v>
      </c>
      <c r="O1701" s="23" t="s">
        <v>5005</v>
      </c>
      <c r="P1701" s="23" t="s">
        <v>4056</v>
      </c>
      <c r="Q1701" s="23" t="s">
        <v>229</v>
      </c>
      <c r="U1701" s="23" t="s">
        <v>440</v>
      </c>
      <c r="V1701" s="23" t="s">
        <v>231</v>
      </c>
      <c r="W1701" s="25">
        <v>46309.803796296299</v>
      </c>
    </row>
    <row r="1702" spans="1:23">
      <c r="A1702">
        <v>289870</v>
      </c>
      <c r="B1702">
        <v>414</v>
      </c>
      <c r="C1702" s="23" t="s">
        <v>221</v>
      </c>
      <c r="D1702" s="23" t="s">
        <v>222</v>
      </c>
      <c r="E1702" s="23" t="s">
        <v>223</v>
      </c>
      <c r="F1702" s="24">
        <v>46297</v>
      </c>
      <c r="G1702" s="23" t="s">
        <v>454</v>
      </c>
      <c r="H1702">
        <v>1</v>
      </c>
      <c r="I1702" s="23" t="s">
        <v>5006</v>
      </c>
      <c r="M1702" s="23" t="s">
        <v>277</v>
      </c>
      <c r="N1702" s="23" t="s">
        <v>5007</v>
      </c>
      <c r="O1702" s="23" t="s">
        <v>5008</v>
      </c>
      <c r="P1702" s="23" t="s">
        <v>5006</v>
      </c>
      <c r="Q1702" s="23" t="s">
        <v>229</v>
      </c>
      <c r="U1702" s="23" t="s">
        <v>458</v>
      </c>
      <c r="V1702" s="23" t="s">
        <v>231</v>
      </c>
      <c r="W1702" s="25">
        <v>46309.803796296299</v>
      </c>
    </row>
    <row r="1703" spans="1:23">
      <c r="A1703">
        <v>289871</v>
      </c>
      <c r="B1703">
        <v>415</v>
      </c>
      <c r="C1703" s="23" t="s">
        <v>221</v>
      </c>
      <c r="D1703" s="23" t="s">
        <v>222</v>
      </c>
      <c r="E1703" s="23" t="s">
        <v>223</v>
      </c>
      <c r="F1703" s="24">
        <v>46297</v>
      </c>
      <c r="G1703" s="23" t="s">
        <v>471</v>
      </c>
      <c r="H1703">
        <v>1</v>
      </c>
      <c r="I1703" s="23" t="s">
        <v>5009</v>
      </c>
      <c r="M1703" s="23" t="s">
        <v>247</v>
      </c>
      <c r="N1703" s="23" t="s">
        <v>5010</v>
      </c>
      <c r="O1703" s="23" t="s">
        <v>5011</v>
      </c>
      <c r="P1703" s="23" t="s">
        <v>5009</v>
      </c>
      <c r="Q1703" s="23" t="s">
        <v>229</v>
      </c>
      <c r="U1703" s="23" t="s">
        <v>475</v>
      </c>
      <c r="V1703" s="23" t="s">
        <v>231</v>
      </c>
      <c r="W1703" s="25">
        <v>46309.803796296299</v>
      </c>
    </row>
    <row r="1704" spans="1:23">
      <c r="A1704">
        <v>289872</v>
      </c>
      <c r="B1704">
        <v>416</v>
      </c>
      <c r="C1704" s="23" t="s">
        <v>221</v>
      </c>
      <c r="D1704" s="23" t="s">
        <v>222</v>
      </c>
      <c r="E1704" s="23" t="s">
        <v>223</v>
      </c>
      <c r="F1704" s="24">
        <v>46297</v>
      </c>
      <c r="G1704" s="23" t="s">
        <v>476</v>
      </c>
      <c r="H1704">
        <v>1</v>
      </c>
      <c r="I1704" s="23" t="s">
        <v>5012</v>
      </c>
      <c r="M1704" s="23" t="s">
        <v>253</v>
      </c>
      <c r="N1704" s="23" t="s">
        <v>5013</v>
      </c>
      <c r="O1704" s="23" t="s">
        <v>5014</v>
      </c>
      <c r="P1704" s="23" t="s">
        <v>5012</v>
      </c>
      <c r="Q1704" s="23" t="s">
        <v>229</v>
      </c>
      <c r="U1704" s="23" t="s">
        <v>480</v>
      </c>
      <c r="V1704" s="23" t="s">
        <v>231</v>
      </c>
      <c r="W1704" s="25">
        <v>46309.803796296299</v>
      </c>
    </row>
    <row r="1705" spans="1:23">
      <c r="A1705">
        <v>289873</v>
      </c>
      <c r="B1705">
        <v>417</v>
      </c>
      <c r="C1705" s="23" t="s">
        <v>221</v>
      </c>
      <c r="D1705" s="23" t="s">
        <v>222</v>
      </c>
      <c r="E1705" s="23" t="s">
        <v>223</v>
      </c>
      <c r="F1705" s="24">
        <v>46297</v>
      </c>
      <c r="G1705" s="23" t="s">
        <v>3200</v>
      </c>
      <c r="H1705">
        <v>1</v>
      </c>
      <c r="I1705" s="23" t="s">
        <v>5015</v>
      </c>
      <c r="M1705" s="23" t="s">
        <v>283</v>
      </c>
      <c r="N1705" s="23" t="s">
        <v>5016</v>
      </c>
      <c r="O1705" s="23" t="s">
        <v>5017</v>
      </c>
      <c r="P1705" s="23" t="s">
        <v>5015</v>
      </c>
      <c r="Q1705" s="23" t="s">
        <v>5018</v>
      </c>
      <c r="U1705" s="23" t="s">
        <v>3204</v>
      </c>
      <c r="V1705" s="23" t="s">
        <v>231</v>
      </c>
      <c r="W1705" s="25">
        <v>46309.803796296299</v>
      </c>
    </row>
    <row r="1706" spans="1:23">
      <c r="A1706">
        <v>289874</v>
      </c>
      <c r="B1706">
        <v>419</v>
      </c>
      <c r="C1706" s="23" t="s">
        <v>221</v>
      </c>
      <c r="D1706" s="23" t="s">
        <v>222</v>
      </c>
      <c r="E1706" s="23" t="s">
        <v>223</v>
      </c>
      <c r="F1706" s="24">
        <v>46297</v>
      </c>
      <c r="G1706" s="23" t="s">
        <v>459</v>
      </c>
      <c r="H1706">
        <v>1</v>
      </c>
      <c r="I1706" s="23" t="s">
        <v>5019</v>
      </c>
      <c r="M1706" s="23" t="s">
        <v>461</v>
      </c>
      <c r="N1706" s="23" t="s">
        <v>5020</v>
      </c>
      <c r="O1706" s="23" t="s">
        <v>5021</v>
      </c>
      <c r="P1706" s="23" t="s">
        <v>5019</v>
      </c>
      <c r="Q1706" s="23" t="s">
        <v>2199</v>
      </c>
      <c r="U1706" s="23" t="s">
        <v>464</v>
      </c>
      <c r="V1706" s="23" t="s">
        <v>231</v>
      </c>
      <c r="W1706" s="25">
        <v>46309.803796296299</v>
      </c>
    </row>
    <row r="1707" spans="1:23">
      <c r="A1707">
        <v>289875</v>
      </c>
      <c r="B1707">
        <v>421</v>
      </c>
      <c r="C1707" s="23" t="s">
        <v>221</v>
      </c>
      <c r="D1707" s="23" t="s">
        <v>222</v>
      </c>
      <c r="E1707" s="23" t="s">
        <v>223</v>
      </c>
      <c r="F1707" s="24">
        <v>46297</v>
      </c>
      <c r="G1707" s="23" t="s">
        <v>428</v>
      </c>
      <c r="H1707">
        <v>1</v>
      </c>
      <c r="I1707" s="23" t="s">
        <v>2138</v>
      </c>
      <c r="M1707" s="23" t="s">
        <v>226</v>
      </c>
      <c r="N1707" s="23" t="s">
        <v>5022</v>
      </c>
      <c r="O1707" s="23" t="s">
        <v>5023</v>
      </c>
      <c r="P1707" s="23" t="s">
        <v>2138</v>
      </c>
      <c r="Q1707" s="23" t="s">
        <v>229</v>
      </c>
      <c r="U1707" s="23" t="s">
        <v>432</v>
      </c>
      <c r="V1707" s="23" t="s">
        <v>231</v>
      </c>
      <c r="W1707" s="25">
        <v>46309.803796296299</v>
      </c>
    </row>
    <row r="1708" spans="1:23">
      <c r="A1708">
        <v>289876</v>
      </c>
      <c r="B1708">
        <v>422</v>
      </c>
      <c r="C1708" s="23" t="s">
        <v>221</v>
      </c>
      <c r="D1708" s="23" t="s">
        <v>222</v>
      </c>
      <c r="E1708" s="23" t="s">
        <v>223</v>
      </c>
      <c r="F1708" s="24">
        <v>46297</v>
      </c>
      <c r="G1708" s="23" t="s">
        <v>509</v>
      </c>
      <c r="H1708">
        <v>1</v>
      </c>
      <c r="I1708" s="23" t="s">
        <v>2199</v>
      </c>
      <c r="M1708" s="23" t="s">
        <v>325</v>
      </c>
      <c r="N1708" s="23" t="s">
        <v>5024</v>
      </c>
      <c r="O1708" s="23" t="s">
        <v>5025</v>
      </c>
      <c r="P1708" s="23" t="s">
        <v>2199</v>
      </c>
      <c r="Q1708" s="23" t="s">
        <v>229</v>
      </c>
      <c r="U1708" s="23" t="s">
        <v>513</v>
      </c>
      <c r="V1708" s="23" t="s">
        <v>231</v>
      </c>
      <c r="W1708" s="25">
        <v>46309.803796296299</v>
      </c>
    </row>
    <row r="1709" spans="1:23">
      <c r="A1709">
        <v>289877</v>
      </c>
      <c r="B1709">
        <v>409</v>
      </c>
      <c r="C1709" s="23" t="s">
        <v>221</v>
      </c>
      <c r="D1709" s="23" t="s">
        <v>222</v>
      </c>
      <c r="E1709" s="23" t="s">
        <v>223</v>
      </c>
      <c r="F1709" s="24">
        <v>46297</v>
      </c>
      <c r="G1709" s="23" t="s">
        <v>329</v>
      </c>
      <c r="H1709">
        <v>1</v>
      </c>
      <c r="I1709" s="23" t="s">
        <v>4994</v>
      </c>
      <c r="M1709" s="23" t="s">
        <v>330</v>
      </c>
      <c r="N1709" s="23" t="s">
        <v>5026</v>
      </c>
      <c r="O1709" s="23" t="s">
        <v>5027</v>
      </c>
      <c r="P1709" s="23" t="s">
        <v>4994</v>
      </c>
      <c r="Q1709" s="23" t="s">
        <v>229</v>
      </c>
      <c r="R1709">
        <v>408</v>
      </c>
      <c r="U1709" s="23" t="s">
        <v>333</v>
      </c>
      <c r="V1709" s="23" t="s">
        <v>231</v>
      </c>
      <c r="W1709" s="25">
        <v>46309.803796296299</v>
      </c>
    </row>
    <row r="1710" spans="1:23">
      <c r="A1710">
        <v>289878</v>
      </c>
      <c r="B1710">
        <v>418</v>
      </c>
      <c r="C1710" s="23" t="s">
        <v>221</v>
      </c>
      <c r="D1710" s="23" t="s">
        <v>222</v>
      </c>
      <c r="E1710" s="23" t="s">
        <v>223</v>
      </c>
      <c r="F1710" s="24">
        <v>46297</v>
      </c>
      <c r="G1710" s="23" t="s">
        <v>517</v>
      </c>
      <c r="H1710">
        <v>1</v>
      </c>
      <c r="I1710" s="23" t="s">
        <v>5018</v>
      </c>
      <c r="M1710" s="23" t="s">
        <v>330</v>
      </c>
      <c r="N1710" s="23" t="s">
        <v>5028</v>
      </c>
      <c r="O1710" s="23" t="s">
        <v>5029</v>
      </c>
      <c r="P1710" s="23" t="s">
        <v>5018</v>
      </c>
      <c r="Q1710" s="23" t="s">
        <v>229</v>
      </c>
      <c r="R1710">
        <v>417</v>
      </c>
      <c r="U1710" s="23" t="s">
        <v>520</v>
      </c>
      <c r="V1710" s="23" t="s">
        <v>231</v>
      </c>
      <c r="W1710" s="25">
        <v>46309.803796296299</v>
      </c>
    </row>
    <row r="1711" spans="1:23">
      <c r="A1711">
        <v>289879</v>
      </c>
      <c r="B1711">
        <v>420</v>
      </c>
      <c r="C1711" s="23" t="s">
        <v>221</v>
      </c>
      <c r="D1711" s="23" t="s">
        <v>222</v>
      </c>
      <c r="E1711" s="23" t="s">
        <v>223</v>
      </c>
      <c r="F1711" s="24">
        <v>46297</v>
      </c>
      <c r="G1711" s="23" t="s">
        <v>428</v>
      </c>
      <c r="H1711">
        <v>1</v>
      </c>
      <c r="I1711" s="23" t="s">
        <v>2199</v>
      </c>
      <c r="M1711" s="23" t="s">
        <v>226</v>
      </c>
      <c r="N1711" s="23" t="s">
        <v>5030</v>
      </c>
      <c r="O1711" s="23" t="s">
        <v>5031</v>
      </c>
      <c r="P1711" s="23" t="s">
        <v>2199</v>
      </c>
      <c r="Q1711" s="23" t="s">
        <v>229</v>
      </c>
      <c r="R1711">
        <v>419</v>
      </c>
      <c r="U1711" s="23" t="s">
        <v>432</v>
      </c>
      <c r="V1711" s="23" t="s">
        <v>231</v>
      </c>
      <c r="W1711" s="25">
        <v>46309.803796296299</v>
      </c>
    </row>
    <row r="1712" spans="1:23">
      <c r="A1712">
        <v>290143</v>
      </c>
      <c r="B1712">
        <v>423</v>
      </c>
      <c r="C1712" s="23" t="s">
        <v>221</v>
      </c>
      <c r="D1712" s="23" t="s">
        <v>222</v>
      </c>
      <c r="E1712" s="23" t="s">
        <v>223</v>
      </c>
      <c r="F1712" s="24">
        <v>46300</v>
      </c>
      <c r="G1712" s="23" t="s">
        <v>334</v>
      </c>
      <c r="H1712">
        <v>1</v>
      </c>
      <c r="I1712" s="23" t="s">
        <v>5032</v>
      </c>
      <c r="M1712" s="23" t="s">
        <v>226</v>
      </c>
      <c r="N1712" s="23" t="s">
        <v>5033</v>
      </c>
      <c r="O1712" s="23" t="s">
        <v>2473</v>
      </c>
      <c r="P1712" s="23" t="s">
        <v>5032</v>
      </c>
      <c r="Q1712" s="23" t="s">
        <v>229</v>
      </c>
      <c r="U1712" s="23" t="s">
        <v>339</v>
      </c>
      <c r="V1712" s="23" t="s">
        <v>231</v>
      </c>
      <c r="W1712" s="25">
        <v>46309.803796296299</v>
      </c>
    </row>
    <row r="1713" spans="1:23">
      <c r="A1713">
        <v>290144</v>
      </c>
      <c r="B1713">
        <v>424</v>
      </c>
      <c r="C1713" s="23" t="s">
        <v>221</v>
      </c>
      <c r="D1713" s="23" t="s">
        <v>222</v>
      </c>
      <c r="E1713" s="23" t="s">
        <v>223</v>
      </c>
      <c r="F1713" s="24">
        <v>46300</v>
      </c>
      <c r="G1713" s="23" t="s">
        <v>797</v>
      </c>
      <c r="H1713">
        <v>1</v>
      </c>
      <c r="I1713" s="23" t="s">
        <v>3010</v>
      </c>
      <c r="M1713" s="23" t="s">
        <v>799</v>
      </c>
      <c r="N1713" s="23" t="s">
        <v>5034</v>
      </c>
      <c r="O1713" s="23" t="s">
        <v>5035</v>
      </c>
      <c r="P1713" s="23" t="s">
        <v>3010</v>
      </c>
      <c r="Q1713" s="23" t="s">
        <v>5036</v>
      </c>
      <c r="U1713" s="23" t="s">
        <v>803</v>
      </c>
      <c r="V1713" s="23" t="s">
        <v>231</v>
      </c>
      <c r="W1713" s="25">
        <v>46309.803796296299</v>
      </c>
    </row>
    <row r="1714" spans="1:23">
      <c r="A1714">
        <v>290145</v>
      </c>
      <c r="B1714">
        <v>426</v>
      </c>
      <c r="C1714" s="23" t="s">
        <v>221</v>
      </c>
      <c r="D1714" s="23" t="s">
        <v>222</v>
      </c>
      <c r="E1714" s="23" t="s">
        <v>223</v>
      </c>
      <c r="F1714" s="24">
        <v>46300</v>
      </c>
      <c r="G1714" s="23" t="s">
        <v>532</v>
      </c>
      <c r="H1714">
        <v>2</v>
      </c>
      <c r="I1714" s="23" t="s">
        <v>5037</v>
      </c>
      <c r="M1714" s="23" t="s">
        <v>534</v>
      </c>
      <c r="N1714" s="23" t="s">
        <v>5038</v>
      </c>
      <c r="O1714" s="23" t="s">
        <v>5039</v>
      </c>
      <c r="P1714" s="23" t="s">
        <v>5040</v>
      </c>
      <c r="Q1714" s="23" t="s">
        <v>229</v>
      </c>
      <c r="U1714" s="23" t="s">
        <v>537</v>
      </c>
      <c r="V1714" s="23" t="s">
        <v>231</v>
      </c>
      <c r="W1714" s="25">
        <v>46309.803796296299</v>
      </c>
    </row>
    <row r="1715" spans="1:23">
      <c r="A1715">
        <v>290146</v>
      </c>
      <c r="B1715">
        <v>427</v>
      </c>
      <c r="C1715" s="23" t="s">
        <v>221</v>
      </c>
      <c r="D1715" s="23" t="s">
        <v>222</v>
      </c>
      <c r="E1715" s="23" t="s">
        <v>223</v>
      </c>
      <c r="F1715" s="24">
        <v>46300</v>
      </c>
      <c r="G1715" s="23" t="s">
        <v>334</v>
      </c>
      <c r="H1715">
        <v>1</v>
      </c>
      <c r="I1715" s="23" t="s">
        <v>5041</v>
      </c>
      <c r="M1715" s="23" t="s">
        <v>226</v>
      </c>
      <c r="N1715" s="23" t="s">
        <v>2585</v>
      </c>
      <c r="O1715" s="23" t="s">
        <v>5042</v>
      </c>
      <c r="P1715" s="23" t="s">
        <v>5041</v>
      </c>
      <c r="Q1715" s="23" t="s">
        <v>229</v>
      </c>
      <c r="U1715" s="23" t="s">
        <v>339</v>
      </c>
      <c r="V1715" s="23" t="s">
        <v>231</v>
      </c>
      <c r="W1715" s="25">
        <v>46309.803796296299</v>
      </c>
    </row>
    <row r="1716" spans="1:23">
      <c r="A1716">
        <v>290147</v>
      </c>
      <c r="B1716">
        <v>428</v>
      </c>
      <c r="C1716" s="23" t="s">
        <v>221</v>
      </c>
      <c r="D1716" s="23" t="s">
        <v>222</v>
      </c>
      <c r="E1716" s="23" t="s">
        <v>223</v>
      </c>
      <c r="F1716" s="24">
        <v>46300</v>
      </c>
      <c r="G1716" s="23" t="s">
        <v>532</v>
      </c>
      <c r="H1716">
        <v>1</v>
      </c>
      <c r="I1716" s="23" t="s">
        <v>4998</v>
      </c>
      <c r="M1716" s="23" t="s">
        <v>534</v>
      </c>
      <c r="N1716" s="23" t="s">
        <v>5043</v>
      </c>
      <c r="O1716" s="23" t="s">
        <v>5044</v>
      </c>
      <c r="P1716" s="23" t="s">
        <v>4998</v>
      </c>
      <c r="Q1716" s="23" t="s">
        <v>229</v>
      </c>
      <c r="U1716" s="23" t="s">
        <v>537</v>
      </c>
      <c r="V1716" s="23" t="s">
        <v>231</v>
      </c>
      <c r="W1716" s="25">
        <v>46309.803796296299</v>
      </c>
    </row>
    <row r="1717" spans="1:23">
      <c r="A1717">
        <v>290148</v>
      </c>
      <c r="B1717">
        <v>429</v>
      </c>
      <c r="C1717" s="23" t="s">
        <v>221</v>
      </c>
      <c r="D1717" s="23" t="s">
        <v>222</v>
      </c>
      <c r="E1717" s="23" t="s">
        <v>223</v>
      </c>
      <c r="F1717" s="24">
        <v>46300</v>
      </c>
      <c r="G1717" s="23" t="s">
        <v>532</v>
      </c>
      <c r="H1717">
        <v>1</v>
      </c>
      <c r="I1717" s="23" t="s">
        <v>5045</v>
      </c>
      <c r="M1717" s="23" t="s">
        <v>534</v>
      </c>
      <c r="N1717" s="23" t="s">
        <v>5046</v>
      </c>
      <c r="O1717" s="23" t="s">
        <v>5047</v>
      </c>
      <c r="P1717" s="23" t="s">
        <v>5045</v>
      </c>
      <c r="Q1717" s="23" t="s">
        <v>5048</v>
      </c>
      <c r="U1717" s="23" t="s">
        <v>537</v>
      </c>
      <c r="V1717" s="23" t="s">
        <v>231</v>
      </c>
      <c r="W1717" s="25">
        <v>46309.803796296299</v>
      </c>
    </row>
    <row r="1718" spans="1:23">
      <c r="A1718">
        <v>290149</v>
      </c>
      <c r="B1718">
        <v>431</v>
      </c>
      <c r="C1718" s="23" t="s">
        <v>221</v>
      </c>
      <c r="D1718" s="23" t="s">
        <v>222</v>
      </c>
      <c r="E1718" s="23" t="s">
        <v>223</v>
      </c>
      <c r="F1718" s="24">
        <v>46300</v>
      </c>
      <c r="G1718" s="23" t="s">
        <v>532</v>
      </c>
      <c r="H1718">
        <v>1</v>
      </c>
      <c r="I1718" s="23" t="s">
        <v>2560</v>
      </c>
      <c r="M1718" s="23" t="s">
        <v>534</v>
      </c>
      <c r="N1718" s="23" t="s">
        <v>5049</v>
      </c>
      <c r="O1718" s="23" t="s">
        <v>5050</v>
      </c>
      <c r="P1718" s="23" t="s">
        <v>2560</v>
      </c>
      <c r="Q1718" s="23" t="s">
        <v>229</v>
      </c>
      <c r="U1718" s="23" t="s">
        <v>537</v>
      </c>
      <c r="V1718" s="23" t="s">
        <v>231</v>
      </c>
      <c r="W1718" s="25">
        <v>46309.803796296299</v>
      </c>
    </row>
    <row r="1719" spans="1:23">
      <c r="A1719">
        <v>290150</v>
      </c>
      <c r="B1719">
        <v>432</v>
      </c>
      <c r="C1719" s="23" t="s">
        <v>221</v>
      </c>
      <c r="D1719" s="23" t="s">
        <v>222</v>
      </c>
      <c r="E1719" s="23" t="s">
        <v>223</v>
      </c>
      <c r="F1719" s="24">
        <v>46300</v>
      </c>
      <c r="G1719" s="23" t="s">
        <v>532</v>
      </c>
      <c r="H1719">
        <v>1</v>
      </c>
      <c r="I1719" s="23" t="s">
        <v>4506</v>
      </c>
      <c r="M1719" s="23" t="s">
        <v>534</v>
      </c>
      <c r="N1719" s="23" t="s">
        <v>5051</v>
      </c>
      <c r="O1719" s="23" t="s">
        <v>5052</v>
      </c>
      <c r="P1719" s="23" t="s">
        <v>4506</v>
      </c>
      <c r="Q1719" s="23" t="s">
        <v>229</v>
      </c>
      <c r="U1719" s="23" t="s">
        <v>537</v>
      </c>
      <c r="V1719" s="23" t="s">
        <v>231</v>
      </c>
      <c r="W1719" s="25">
        <v>46309.803796296299</v>
      </c>
    </row>
    <row r="1720" spans="1:23">
      <c r="A1720">
        <v>290151</v>
      </c>
      <c r="B1720">
        <v>433</v>
      </c>
      <c r="C1720" s="23" t="s">
        <v>221</v>
      </c>
      <c r="D1720" s="23" t="s">
        <v>222</v>
      </c>
      <c r="E1720" s="23" t="s">
        <v>223</v>
      </c>
      <c r="F1720" s="24">
        <v>46300</v>
      </c>
      <c r="G1720" s="23" t="s">
        <v>532</v>
      </c>
      <c r="H1720">
        <v>1</v>
      </c>
      <c r="I1720" s="23" t="s">
        <v>4256</v>
      </c>
      <c r="M1720" s="23" t="s">
        <v>534</v>
      </c>
      <c r="N1720" s="23" t="s">
        <v>5053</v>
      </c>
      <c r="O1720" s="23" t="s">
        <v>1834</v>
      </c>
      <c r="P1720" s="23" t="s">
        <v>4256</v>
      </c>
      <c r="Q1720" s="23" t="s">
        <v>229</v>
      </c>
      <c r="U1720" s="23" t="s">
        <v>537</v>
      </c>
      <c r="V1720" s="23" t="s">
        <v>231</v>
      </c>
      <c r="W1720" s="25">
        <v>46309.803796296299</v>
      </c>
    </row>
    <row r="1721" spans="1:23">
      <c r="A1721">
        <v>290152</v>
      </c>
      <c r="B1721">
        <v>434</v>
      </c>
      <c r="C1721" s="23" t="s">
        <v>221</v>
      </c>
      <c r="D1721" s="23" t="s">
        <v>222</v>
      </c>
      <c r="E1721" s="23" t="s">
        <v>223</v>
      </c>
      <c r="F1721" s="24">
        <v>46300</v>
      </c>
      <c r="G1721" s="23" t="s">
        <v>374</v>
      </c>
      <c r="H1721">
        <v>1</v>
      </c>
      <c r="I1721" s="23" t="s">
        <v>5054</v>
      </c>
      <c r="M1721" s="23" t="s">
        <v>277</v>
      </c>
      <c r="N1721" s="23" t="s">
        <v>5055</v>
      </c>
      <c r="O1721" s="23" t="s">
        <v>4583</v>
      </c>
      <c r="P1721" s="23" t="s">
        <v>5054</v>
      </c>
      <c r="Q1721" s="23" t="s">
        <v>229</v>
      </c>
      <c r="U1721" s="23" t="s">
        <v>378</v>
      </c>
      <c r="V1721" s="23" t="s">
        <v>231</v>
      </c>
      <c r="W1721" s="25">
        <v>46309.803796296299</v>
      </c>
    </row>
    <row r="1722" spans="1:23">
      <c r="A1722">
        <v>290153</v>
      </c>
      <c r="B1722">
        <v>435</v>
      </c>
      <c r="C1722" s="23" t="s">
        <v>221</v>
      </c>
      <c r="D1722" s="23" t="s">
        <v>222</v>
      </c>
      <c r="E1722" s="23" t="s">
        <v>223</v>
      </c>
      <c r="F1722" s="24">
        <v>46300</v>
      </c>
      <c r="G1722" s="23" t="s">
        <v>385</v>
      </c>
      <c r="H1722">
        <v>1</v>
      </c>
      <c r="I1722" s="23" t="s">
        <v>2202</v>
      </c>
      <c r="M1722" s="23" t="s">
        <v>247</v>
      </c>
      <c r="N1722" s="23" t="s">
        <v>5056</v>
      </c>
      <c r="O1722" s="23" t="s">
        <v>5057</v>
      </c>
      <c r="P1722" s="23" t="s">
        <v>2202</v>
      </c>
      <c r="Q1722" s="23" t="s">
        <v>229</v>
      </c>
      <c r="U1722" s="23" t="s">
        <v>389</v>
      </c>
      <c r="V1722" s="23" t="s">
        <v>231</v>
      </c>
      <c r="W1722" s="25">
        <v>46309.803796296299</v>
      </c>
    </row>
    <row r="1723" spans="1:23">
      <c r="A1723">
        <v>290154</v>
      </c>
      <c r="B1723">
        <v>436</v>
      </c>
      <c r="C1723" s="23" t="s">
        <v>221</v>
      </c>
      <c r="D1723" s="23" t="s">
        <v>222</v>
      </c>
      <c r="E1723" s="23" t="s">
        <v>223</v>
      </c>
      <c r="F1723" s="24">
        <v>46300</v>
      </c>
      <c r="G1723" s="23" t="s">
        <v>395</v>
      </c>
      <c r="H1723">
        <v>1</v>
      </c>
      <c r="I1723" s="23" t="s">
        <v>5058</v>
      </c>
      <c r="M1723" s="23" t="s">
        <v>397</v>
      </c>
      <c r="N1723" s="23" t="s">
        <v>5059</v>
      </c>
      <c r="O1723" s="23" t="s">
        <v>1296</v>
      </c>
      <c r="P1723" s="23" t="s">
        <v>5058</v>
      </c>
      <c r="Q1723" s="23" t="s">
        <v>229</v>
      </c>
      <c r="U1723" s="23" t="s">
        <v>400</v>
      </c>
      <c r="V1723" s="23" t="s">
        <v>231</v>
      </c>
      <c r="W1723" s="25">
        <v>46309.803796296299</v>
      </c>
    </row>
    <row r="1724" spans="1:23">
      <c r="A1724">
        <v>290155</v>
      </c>
      <c r="B1724">
        <v>437</v>
      </c>
      <c r="C1724" s="23" t="s">
        <v>221</v>
      </c>
      <c r="D1724" s="23" t="s">
        <v>222</v>
      </c>
      <c r="E1724" s="23" t="s">
        <v>223</v>
      </c>
      <c r="F1724" s="24">
        <v>46300</v>
      </c>
      <c r="G1724" s="23" t="s">
        <v>1180</v>
      </c>
      <c r="H1724">
        <v>1</v>
      </c>
      <c r="I1724" s="23" t="s">
        <v>5060</v>
      </c>
      <c r="M1724" s="23" t="s">
        <v>1182</v>
      </c>
      <c r="N1724" s="23" t="s">
        <v>5061</v>
      </c>
      <c r="O1724" s="23" t="s">
        <v>5062</v>
      </c>
      <c r="P1724" s="23" t="s">
        <v>5060</v>
      </c>
      <c r="Q1724" s="23" t="s">
        <v>229</v>
      </c>
      <c r="U1724" s="23" t="s">
        <v>1185</v>
      </c>
      <c r="V1724" s="23" t="s">
        <v>231</v>
      </c>
      <c r="W1724" s="25">
        <v>46309.803796296299</v>
      </c>
    </row>
    <row r="1725" spans="1:23">
      <c r="A1725">
        <v>290156</v>
      </c>
      <c r="B1725">
        <v>438</v>
      </c>
      <c r="C1725" s="23" t="s">
        <v>221</v>
      </c>
      <c r="D1725" s="23" t="s">
        <v>222</v>
      </c>
      <c r="E1725" s="23" t="s">
        <v>223</v>
      </c>
      <c r="F1725" s="24">
        <v>46300</v>
      </c>
      <c r="G1725" s="23" t="s">
        <v>556</v>
      </c>
      <c r="H1725">
        <v>1</v>
      </c>
      <c r="I1725" s="23" t="s">
        <v>5063</v>
      </c>
      <c r="M1725" s="23" t="s">
        <v>558</v>
      </c>
      <c r="N1725" s="23" t="s">
        <v>2406</v>
      </c>
      <c r="O1725" s="23" t="s">
        <v>5064</v>
      </c>
      <c r="P1725" s="23" t="s">
        <v>5063</v>
      </c>
      <c r="Q1725" s="23" t="s">
        <v>229</v>
      </c>
      <c r="U1725" s="23" t="s">
        <v>561</v>
      </c>
      <c r="V1725" s="23" t="s">
        <v>231</v>
      </c>
      <c r="W1725" s="25">
        <v>46309.803796296299</v>
      </c>
    </row>
    <row r="1726" spans="1:23">
      <c r="A1726">
        <v>290157</v>
      </c>
      <c r="B1726">
        <v>439</v>
      </c>
      <c r="C1726" s="23" t="s">
        <v>221</v>
      </c>
      <c r="D1726" s="23" t="s">
        <v>222</v>
      </c>
      <c r="E1726" s="23" t="s">
        <v>223</v>
      </c>
      <c r="F1726" s="24">
        <v>46300</v>
      </c>
      <c r="G1726" s="23" t="s">
        <v>345</v>
      </c>
      <c r="H1726">
        <v>1</v>
      </c>
      <c r="I1726" s="23" t="s">
        <v>5065</v>
      </c>
      <c r="M1726" s="23" t="s">
        <v>347</v>
      </c>
      <c r="N1726" s="23" t="s">
        <v>5066</v>
      </c>
      <c r="O1726" s="23" t="s">
        <v>5067</v>
      </c>
      <c r="P1726" s="23" t="s">
        <v>5065</v>
      </c>
      <c r="Q1726" s="23" t="s">
        <v>229</v>
      </c>
      <c r="U1726" s="23" t="s">
        <v>350</v>
      </c>
      <c r="V1726" s="23" t="s">
        <v>231</v>
      </c>
      <c r="W1726" s="25">
        <v>46309.803796296299</v>
      </c>
    </row>
    <row r="1727" spans="1:23">
      <c r="A1727">
        <v>290158</v>
      </c>
      <c r="B1727">
        <v>440</v>
      </c>
      <c r="C1727" s="23" t="s">
        <v>221</v>
      </c>
      <c r="D1727" s="23" t="s">
        <v>222</v>
      </c>
      <c r="E1727" s="23" t="s">
        <v>223</v>
      </c>
      <c r="F1727" s="24">
        <v>46300</v>
      </c>
      <c r="G1727" s="23" t="s">
        <v>532</v>
      </c>
      <c r="H1727">
        <v>1</v>
      </c>
      <c r="I1727" s="23" t="s">
        <v>1063</v>
      </c>
      <c r="M1727" s="23" t="s">
        <v>534</v>
      </c>
      <c r="N1727" s="23" t="s">
        <v>5068</v>
      </c>
      <c r="O1727" s="23" t="s">
        <v>5069</v>
      </c>
      <c r="P1727" s="23" t="s">
        <v>1063</v>
      </c>
      <c r="Q1727" s="23" t="s">
        <v>229</v>
      </c>
      <c r="U1727" s="23" t="s">
        <v>537</v>
      </c>
      <c r="V1727" s="23" t="s">
        <v>231</v>
      </c>
      <c r="W1727" s="25">
        <v>46309.803796296299</v>
      </c>
    </row>
    <row r="1728" spans="1:23">
      <c r="A1728">
        <v>290159</v>
      </c>
      <c r="B1728">
        <v>441</v>
      </c>
      <c r="C1728" s="23" t="s">
        <v>221</v>
      </c>
      <c r="D1728" s="23" t="s">
        <v>222</v>
      </c>
      <c r="E1728" s="23" t="s">
        <v>223</v>
      </c>
      <c r="F1728" s="24">
        <v>46300</v>
      </c>
      <c r="G1728" s="23" t="s">
        <v>556</v>
      </c>
      <c r="H1728">
        <v>1</v>
      </c>
      <c r="I1728" s="23" t="s">
        <v>401</v>
      </c>
      <c r="M1728" s="23" t="s">
        <v>558</v>
      </c>
      <c r="N1728" s="23" t="s">
        <v>5070</v>
      </c>
      <c r="O1728" s="23" t="s">
        <v>5071</v>
      </c>
      <c r="P1728" s="23" t="s">
        <v>401</v>
      </c>
      <c r="Q1728" s="23" t="s">
        <v>229</v>
      </c>
      <c r="U1728" s="23" t="s">
        <v>561</v>
      </c>
      <c r="V1728" s="23" t="s">
        <v>231</v>
      </c>
      <c r="W1728" s="25">
        <v>46309.803796296299</v>
      </c>
    </row>
    <row r="1729" spans="1:23">
      <c r="A1729">
        <v>290160</v>
      </c>
      <c r="B1729">
        <v>442</v>
      </c>
      <c r="C1729" s="23" t="s">
        <v>221</v>
      </c>
      <c r="D1729" s="23" t="s">
        <v>222</v>
      </c>
      <c r="E1729" s="23" t="s">
        <v>223</v>
      </c>
      <c r="F1729" s="24">
        <v>46300</v>
      </c>
      <c r="G1729" s="23" t="s">
        <v>532</v>
      </c>
      <c r="H1729">
        <v>1</v>
      </c>
      <c r="I1729" s="23" t="s">
        <v>5072</v>
      </c>
      <c r="M1729" s="23" t="s">
        <v>534</v>
      </c>
      <c r="N1729" s="23" t="s">
        <v>5073</v>
      </c>
      <c r="O1729" s="23" t="s">
        <v>5074</v>
      </c>
      <c r="P1729" s="23" t="s">
        <v>5072</v>
      </c>
      <c r="Q1729" s="23" t="s">
        <v>229</v>
      </c>
      <c r="U1729" s="23" t="s">
        <v>537</v>
      </c>
      <c r="V1729" s="23" t="s">
        <v>231</v>
      </c>
      <c r="W1729" s="25">
        <v>46309.803796296299</v>
      </c>
    </row>
    <row r="1730" spans="1:23">
      <c r="A1730">
        <v>290161</v>
      </c>
      <c r="B1730">
        <v>443</v>
      </c>
      <c r="C1730" s="23" t="s">
        <v>221</v>
      </c>
      <c r="D1730" s="23" t="s">
        <v>222</v>
      </c>
      <c r="E1730" s="23" t="s">
        <v>223</v>
      </c>
      <c r="F1730" s="24">
        <v>46300</v>
      </c>
      <c r="G1730" s="23" t="s">
        <v>374</v>
      </c>
      <c r="H1730">
        <v>1</v>
      </c>
      <c r="I1730" s="23" t="s">
        <v>489</v>
      </c>
      <c r="M1730" s="23" t="s">
        <v>277</v>
      </c>
      <c r="N1730" s="23" t="s">
        <v>5075</v>
      </c>
      <c r="O1730" s="23" t="s">
        <v>5076</v>
      </c>
      <c r="P1730" s="23" t="s">
        <v>489</v>
      </c>
      <c r="Q1730" s="23" t="s">
        <v>229</v>
      </c>
      <c r="U1730" s="23" t="s">
        <v>378</v>
      </c>
      <c r="V1730" s="23" t="s">
        <v>231</v>
      </c>
      <c r="W1730" s="25">
        <v>46309.803796296299</v>
      </c>
    </row>
    <row r="1731" spans="1:23">
      <c r="A1731">
        <v>290162</v>
      </c>
      <c r="B1731">
        <v>444</v>
      </c>
      <c r="C1731" s="23" t="s">
        <v>221</v>
      </c>
      <c r="D1731" s="23" t="s">
        <v>222</v>
      </c>
      <c r="E1731" s="23" t="s">
        <v>223</v>
      </c>
      <c r="F1731" s="24">
        <v>46300</v>
      </c>
      <c r="G1731" s="23" t="s">
        <v>532</v>
      </c>
      <c r="H1731">
        <v>1</v>
      </c>
      <c r="I1731" s="23" t="s">
        <v>1037</v>
      </c>
      <c r="M1731" s="23" t="s">
        <v>534</v>
      </c>
      <c r="N1731" s="23" t="s">
        <v>5077</v>
      </c>
      <c r="O1731" s="23" t="s">
        <v>5078</v>
      </c>
      <c r="P1731" s="23" t="s">
        <v>1037</v>
      </c>
      <c r="Q1731" s="23" t="s">
        <v>229</v>
      </c>
      <c r="U1731" s="23" t="s">
        <v>537</v>
      </c>
      <c r="V1731" s="23" t="s">
        <v>231</v>
      </c>
      <c r="W1731" s="25">
        <v>46309.803796296299</v>
      </c>
    </row>
    <row r="1732" spans="1:23">
      <c r="A1732">
        <v>290163</v>
      </c>
      <c r="B1732">
        <v>445</v>
      </c>
      <c r="C1732" s="23" t="s">
        <v>221</v>
      </c>
      <c r="D1732" s="23" t="s">
        <v>222</v>
      </c>
      <c r="E1732" s="23" t="s">
        <v>223</v>
      </c>
      <c r="F1732" s="24">
        <v>46300</v>
      </c>
      <c r="G1732" s="23" t="s">
        <v>334</v>
      </c>
      <c r="H1732">
        <v>1</v>
      </c>
      <c r="I1732" s="23" t="s">
        <v>5079</v>
      </c>
      <c r="M1732" s="23" t="s">
        <v>226</v>
      </c>
      <c r="N1732" s="23" t="s">
        <v>5080</v>
      </c>
      <c r="O1732" s="23" t="s">
        <v>1313</v>
      </c>
      <c r="P1732" s="23" t="s">
        <v>5079</v>
      </c>
      <c r="Q1732" s="23" t="s">
        <v>229</v>
      </c>
      <c r="U1732" s="23" t="s">
        <v>339</v>
      </c>
      <c r="V1732" s="23" t="s">
        <v>231</v>
      </c>
      <c r="W1732" s="25">
        <v>46309.803796296299</v>
      </c>
    </row>
    <row r="1733" spans="1:23">
      <c r="A1733">
        <v>290164</v>
      </c>
      <c r="B1733">
        <v>425</v>
      </c>
      <c r="C1733" s="23" t="s">
        <v>221</v>
      </c>
      <c r="D1733" s="23" t="s">
        <v>222</v>
      </c>
      <c r="E1733" s="23" t="s">
        <v>223</v>
      </c>
      <c r="F1733" s="24">
        <v>46300</v>
      </c>
      <c r="G1733" s="23" t="s">
        <v>420</v>
      </c>
      <c r="H1733">
        <v>1</v>
      </c>
      <c r="I1733" s="23" t="s">
        <v>5036</v>
      </c>
      <c r="M1733" s="23" t="s">
        <v>330</v>
      </c>
      <c r="N1733" s="23" t="s">
        <v>2298</v>
      </c>
      <c r="O1733" s="23" t="s">
        <v>4388</v>
      </c>
      <c r="P1733" s="23" t="s">
        <v>5036</v>
      </c>
      <c r="Q1733" s="23" t="s">
        <v>229</v>
      </c>
      <c r="R1733">
        <v>424</v>
      </c>
      <c r="U1733" s="23" t="s">
        <v>423</v>
      </c>
      <c r="V1733" s="23" t="s">
        <v>231</v>
      </c>
      <c r="W1733" s="25">
        <v>46309.803796296299</v>
      </c>
    </row>
    <row r="1734" spans="1:23">
      <c r="A1734">
        <v>290165</v>
      </c>
      <c r="B1734">
        <v>430</v>
      </c>
      <c r="C1734" s="23" t="s">
        <v>221</v>
      </c>
      <c r="D1734" s="23" t="s">
        <v>222</v>
      </c>
      <c r="E1734" s="23" t="s">
        <v>223</v>
      </c>
      <c r="F1734" s="24">
        <v>46300</v>
      </c>
      <c r="G1734" s="23" t="s">
        <v>385</v>
      </c>
      <c r="H1734">
        <v>1</v>
      </c>
      <c r="I1734" s="23" t="s">
        <v>5048</v>
      </c>
      <c r="M1734" s="23" t="s">
        <v>247</v>
      </c>
      <c r="N1734" s="23" t="s">
        <v>5081</v>
      </c>
      <c r="O1734" s="23" t="s">
        <v>5082</v>
      </c>
      <c r="P1734" s="23" t="s">
        <v>5048</v>
      </c>
      <c r="Q1734" s="23" t="s">
        <v>229</v>
      </c>
      <c r="R1734">
        <v>429</v>
      </c>
      <c r="U1734" s="23" t="s">
        <v>389</v>
      </c>
      <c r="V1734" s="23" t="s">
        <v>231</v>
      </c>
      <c r="W1734" s="25">
        <v>46309.803796296299</v>
      </c>
    </row>
  </sheetData>
  <phoneticPr fontId="8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30349-98C0-4D90-A18B-F6C9CA6E47AF}">
  <sheetPr codeName="Sheet9">
    <tabColor rgb="FFBFBFBF"/>
  </sheetPr>
  <dimension ref="A1:I1"/>
  <sheetViews>
    <sheetView workbookViewId="0"/>
  </sheetViews>
  <sheetFormatPr defaultRowHeight="13.5"/>
  <cols>
    <col min="1" max="1" width="9.75" bestFit="1" customWidth="1"/>
    <col min="2" max="2" width="14.125" bestFit="1" customWidth="1"/>
    <col min="3" max="5" width="3.75" bestFit="1" customWidth="1"/>
    <col min="6" max="6" width="9.75" bestFit="1" customWidth="1"/>
    <col min="7" max="7" width="5.75" bestFit="1" customWidth="1"/>
    <col min="8" max="8" width="13.625" bestFit="1" customWidth="1"/>
    <col min="9" max="9" width="10.5" bestFit="1" customWidth="1"/>
  </cols>
  <sheetData>
    <row r="1" spans="1:9" s="23" customFormat="1">
      <c r="A1" s="26" t="s">
        <v>99</v>
      </c>
      <c r="B1" s="26" t="s">
        <v>100</v>
      </c>
      <c r="C1" s="26" t="s">
        <v>101</v>
      </c>
      <c r="D1" s="26" t="s">
        <v>102</v>
      </c>
      <c r="E1" s="26" t="s">
        <v>103</v>
      </c>
      <c r="F1" s="26" t="s">
        <v>104</v>
      </c>
      <c r="G1" s="26" t="s">
        <v>105</v>
      </c>
      <c r="H1" s="27" t="s">
        <v>144</v>
      </c>
      <c r="I1" s="27" t="s">
        <v>145</v>
      </c>
    </row>
  </sheetData>
  <phoneticPr fontId="8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8"/>
  <sheetViews>
    <sheetView workbookViewId="0">
      <pane ySplit="4" topLeftCell="A5" activePane="bottomLeft" state="frozen"/>
      <selection pane="bottomLeft"/>
    </sheetView>
  </sheetViews>
  <sheetFormatPr defaultRowHeight="13.5"/>
  <cols>
    <col min="1" max="1" width="17" customWidth="1"/>
    <col min="2" max="2" width="16" customWidth="1"/>
    <col min="3" max="3" width="40" customWidth="1"/>
    <col min="4" max="4" width="13" customWidth="1"/>
    <col min="5" max="5" width="17" customWidth="1"/>
    <col min="6" max="7" width="13" customWidth="1"/>
    <col min="8" max="9" width="9" customWidth="1"/>
    <col min="10" max="10" width="10" customWidth="1"/>
    <col min="11" max="11" width="8" customWidth="1"/>
    <col min="12" max="12" width="40" customWidth="1"/>
  </cols>
  <sheetData>
    <row r="1" spans="1:12" ht="19.5">
      <c r="A1" s="1" t="s">
        <v>106</v>
      </c>
    </row>
    <row r="2" spans="1:12" ht="15">
      <c r="A2" s="2" t="s">
        <v>107</v>
      </c>
    </row>
    <row r="4" spans="1:12" ht="28.5">
      <c r="A4" s="11" t="s">
        <v>108</v>
      </c>
      <c r="B4" s="11" t="s">
        <v>12</v>
      </c>
      <c r="C4" s="11" t="s">
        <v>109</v>
      </c>
      <c r="D4" s="11" t="s">
        <v>110</v>
      </c>
      <c r="E4" s="11" t="s">
        <v>111</v>
      </c>
      <c r="F4" s="11" t="s">
        <v>5095</v>
      </c>
      <c r="G4" s="11" t="s">
        <v>5097</v>
      </c>
      <c r="H4" s="11" t="s">
        <v>112</v>
      </c>
      <c r="I4" s="11" t="s">
        <v>113</v>
      </c>
      <c r="J4" s="11" t="s">
        <v>5093</v>
      </c>
      <c r="K4" s="11" t="s">
        <v>114</v>
      </c>
      <c r="L4" s="11" t="s">
        <v>115</v>
      </c>
    </row>
    <row r="5" spans="1:12">
      <c r="A5" s="28">
        <v>46309.803796296299</v>
      </c>
      <c r="B5" s="22" t="s">
        <v>34</v>
      </c>
      <c r="C5" s="29" t="s">
        <v>149</v>
      </c>
      <c r="D5" s="30">
        <v>46301</v>
      </c>
      <c r="E5" s="28">
        <v>46301.866099537037</v>
      </c>
      <c r="F5" s="30">
        <v>46296</v>
      </c>
      <c r="G5" s="30">
        <v>46301</v>
      </c>
      <c r="H5" s="22">
        <v>77</v>
      </c>
      <c r="I5" s="22">
        <v>77</v>
      </c>
      <c r="J5" s="22">
        <v>0</v>
      </c>
      <c r="K5" s="22" t="s">
        <v>176</v>
      </c>
      <c r="L5" s="22"/>
    </row>
    <row r="6" spans="1:12">
      <c r="A6" s="28">
        <v>46309.803796296299</v>
      </c>
      <c r="B6" s="22" t="s">
        <v>43</v>
      </c>
      <c r="C6" s="29" t="s">
        <v>180</v>
      </c>
      <c r="D6" s="30"/>
      <c r="E6" s="28">
        <v>46309.779328703706</v>
      </c>
      <c r="F6" s="30">
        <v>45757</v>
      </c>
      <c r="G6" s="30">
        <v>46132</v>
      </c>
      <c r="H6" s="22">
        <v>4030</v>
      </c>
      <c r="I6" s="22">
        <v>4030</v>
      </c>
      <c r="J6" s="22">
        <v>0</v>
      </c>
      <c r="K6" s="22" t="s">
        <v>176</v>
      </c>
      <c r="L6" s="22"/>
    </row>
    <row r="7" spans="1:12">
      <c r="A7" s="28">
        <v>46309.803796296299</v>
      </c>
      <c r="B7" s="22" t="s">
        <v>50</v>
      </c>
      <c r="C7" s="29" t="s">
        <v>231</v>
      </c>
      <c r="D7" s="30">
        <v>46301</v>
      </c>
      <c r="E7" s="28">
        <v>46301.865752314814</v>
      </c>
      <c r="F7" s="30">
        <v>46115</v>
      </c>
      <c r="G7" s="30">
        <v>46300</v>
      </c>
      <c r="H7" s="22">
        <v>1733</v>
      </c>
      <c r="I7" s="22">
        <v>1733</v>
      </c>
      <c r="J7" s="22">
        <v>0</v>
      </c>
      <c r="K7" s="22" t="s">
        <v>176</v>
      </c>
      <c r="L7" s="22"/>
    </row>
    <row r="8" spans="1:12">
      <c r="A8" s="28">
        <v>46309.803796296299</v>
      </c>
      <c r="B8" s="22" t="s">
        <v>55</v>
      </c>
      <c r="C8" s="29" t="s">
        <v>5083</v>
      </c>
      <c r="D8" s="30"/>
      <c r="E8" s="28">
        <v>46309.782534722224</v>
      </c>
      <c r="F8" s="30"/>
      <c r="G8" s="30"/>
      <c r="H8" s="22">
        <v>0</v>
      </c>
      <c r="I8" s="22">
        <v>0</v>
      </c>
      <c r="J8" s="22">
        <v>0</v>
      </c>
      <c r="K8" s="31" t="s">
        <v>128</v>
      </c>
      <c r="L8" s="22" t="s">
        <v>5084</v>
      </c>
    </row>
  </sheetData>
  <phoneticPr fontId="8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操作</vt:lpstr>
      <vt:lpstr>進捗（簡易版）</vt:lpstr>
      <vt:lpstr>見込み申請（昨年実績）</vt:lpstr>
      <vt:lpstr>現在の状況</vt:lpstr>
      <vt:lpstr>現在の状況（積み上げ）</vt:lpstr>
      <vt:lpstr>日別処理件数</vt:lpstr>
      <vt:lpstr>日別処理件数（積み上げ）</vt:lpstr>
      <vt:lpstr>稼働実績</vt:lpstr>
      <vt:lpstr>業務マスタ</vt:lpstr>
      <vt:lpstr>取込設定</vt:lpstr>
      <vt:lpstr>計算用_状況記録</vt:lpstr>
      <vt:lpstr>休日一覧</vt:lpstr>
      <vt:lpstr>元ネタ→</vt:lpstr>
      <vt:lpstr>案件処理件数一覧</vt:lpstr>
      <vt:lpstr>【給与手当】集計</vt:lpstr>
      <vt:lpstr>稼働記録_検索結果_出力データ</vt:lpstr>
      <vt:lpstr>toiawase</vt:lpstr>
      <vt:lpstr>取込履歴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ちゅ ちなー</cp:lastModifiedBy>
  <dcterms:created xsi:type="dcterms:W3CDTF">2026-10-14T09:54:42Z</dcterms:created>
  <dcterms:modified xsi:type="dcterms:W3CDTF">2026-10-14T14:23:54Z</dcterms:modified>
</cp:coreProperties>
</file>